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2.xml" ContentType="application/vnd.openxmlformats-officedocument.spreadsheetml.externalLink+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5" yWindow="7275" windowWidth="15480" windowHeight="3705" tabRatio="804" firstSheet="1" activeTab="9"/>
  </bookViews>
  <sheets>
    <sheet name="UNOS" sheetId="8" r:id="rId1"/>
    <sheet name="Unos dnevnog izveštaja" sheetId="30" r:id="rId2"/>
    <sheet name="Total Portfolio" sheetId="15" r:id="rId3"/>
    <sheet name="DNEVNI IZVESTAJ" sheetId="7" r:id="rId4"/>
    <sheet name="AANPL" sheetId="18" r:id="rId5"/>
    <sheet name="NPL" sheetId="10" r:id="rId6"/>
    <sheet name="SME" sheetId="13" r:id="rId7"/>
    <sheet name="LC" sheetId="12" r:id="rId8"/>
    <sheet name="RETAIL" sheetId="11" r:id="rId9"/>
    <sheet name="ERBL" sheetId="1" r:id="rId10"/>
    <sheet name="Operativni lizing" sheetId="28" r:id="rId11"/>
    <sheet name="Pregled" sheetId="14" r:id="rId12"/>
    <sheet name="AKTUELNO" sheetId="25" r:id="rId13"/>
    <sheet name="EXPOSURES" sheetId="23" r:id="rId14"/>
    <sheet name="Buy Back" sheetId="17" r:id="rId15"/>
    <sheet name="Krivicne prijave" sheetId="21" r:id="rId16"/>
    <sheet name="Agencija" sheetId="19" r:id="rId17"/>
    <sheet name="Opomene i raskidi" sheetId="22" r:id="rId18"/>
    <sheet name="OpRisk " sheetId="24" r:id="rId19"/>
  </sheets>
  <externalReferences>
    <externalReference r:id="rId20"/>
    <externalReference r:id="rId21"/>
  </externalReferences>
  <definedNames>
    <definedName name="_xlnm._FilterDatabase" localSheetId="4" hidden="1">AANPL!$A$1:$BD$97</definedName>
    <definedName name="_xlnm._FilterDatabase" localSheetId="12" hidden="1">AKTUELNO!$A$1:$T$1</definedName>
    <definedName name="_xlnm._FilterDatabase" localSheetId="3" hidden="1">'DNEVNI IZVESTAJ'!$A$1:$AW$998</definedName>
    <definedName name="_xlnm._FilterDatabase" localSheetId="9" hidden="1">ERBL!$A$2:$U$57</definedName>
    <definedName name="_xlnm._FilterDatabase" localSheetId="13" hidden="1">EXPOSURES!$A$30:$I$949</definedName>
    <definedName name="_xlnm._FilterDatabase" localSheetId="15" hidden="1">'Krivicne prijave'!$A$1:$J$66</definedName>
    <definedName name="_xlnm._FilterDatabase" localSheetId="7" hidden="1">LC!$A$1:$T$115</definedName>
    <definedName name="_xlnm._FilterDatabase" localSheetId="5" hidden="1">NPL!$A$1:$BF$199</definedName>
    <definedName name="_xlnm._FilterDatabase" localSheetId="17" hidden="1">'Opomene i raskidi'!$A$2:$M$179</definedName>
    <definedName name="_xlnm._FilterDatabase" localSheetId="18" hidden="1">'OpRisk '!$A$1:$L$1</definedName>
    <definedName name="_xlnm._FilterDatabase" localSheetId="8" hidden="1">RETAIL!$A$1:$BG$154</definedName>
    <definedName name="_xlnm._FilterDatabase" localSheetId="6" hidden="1">SME!$A$1:$S$242</definedName>
    <definedName name="_xlnm._FilterDatabase" localSheetId="2" hidden="1">'Total Portfolio'!$A$2:$AX$2449</definedName>
    <definedName name="_xlnm._FilterDatabase" localSheetId="1" hidden="1">'Unos dnevnog izveštaja'!$A$1:$B$1</definedName>
    <definedName name="_xlnm.Print_Area" localSheetId="11">Pregled!$A$1:$U$96</definedName>
  </definedNames>
  <calcPr calcId="125725"/>
</workbook>
</file>

<file path=xl/calcChain.xml><?xml version="1.0" encoding="utf-8"?>
<calcChain xmlns="http://schemas.openxmlformats.org/spreadsheetml/2006/main">
  <c r="H948" i="23"/>
  <c r="F948"/>
  <c r="E948"/>
  <c r="D948"/>
  <c r="C948"/>
  <c r="B948"/>
  <c r="H947"/>
  <c r="F947"/>
  <c r="E947"/>
  <c r="D947"/>
  <c r="C947"/>
  <c r="B947"/>
  <c r="G42" i="1"/>
  <c r="G43"/>
  <c r="G44"/>
  <c r="G45"/>
  <c r="G46"/>
  <c r="G47"/>
  <c r="G48"/>
  <c r="G49"/>
  <c r="G50"/>
  <c r="G51"/>
  <c r="G52"/>
  <c r="G53"/>
  <c r="G54"/>
  <c r="G55"/>
  <c r="G56"/>
  <c r="F21"/>
  <c r="F23"/>
  <c r="H23" s="1"/>
  <c r="F24"/>
  <c r="F25"/>
  <c r="H25" s="1"/>
  <c r="F26"/>
  <c r="F27"/>
  <c r="H27" s="1"/>
  <c r="F28"/>
  <c r="F29"/>
  <c r="F30"/>
  <c r="F31"/>
  <c r="F32"/>
  <c r="F33"/>
  <c r="F34"/>
  <c r="F35"/>
  <c r="F36"/>
  <c r="F37"/>
  <c r="F38"/>
  <c r="F39"/>
  <c r="F40"/>
  <c r="F41"/>
  <c r="F42"/>
  <c r="F43"/>
  <c r="F44"/>
  <c r="F45"/>
  <c r="F46"/>
  <c r="F47"/>
  <c r="H47" s="1"/>
  <c r="F48"/>
  <c r="H48" s="1"/>
  <c r="F49"/>
  <c r="H49" s="1"/>
  <c r="F54"/>
  <c r="F55"/>
  <c r="F56"/>
  <c r="L50"/>
  <c r="L51"/>
  <c r="L52"/>
  <c r="L53"/>
  <c r="K50"/>
  <c r="K51"/>
  <c r="K52"/>
  <c r="K53"/>
  <c r="I50"/>
  <c r="I51"/>
  <c r="I52"/>
  <c r="I53"/>
  <c r="S54"/>
  <c r="S55"/>
  <c r="S56"/>
  <c r="R54"/>
  <c r="R55"/>
  <c r="R56"/>
  <c r="Q54"/>
  <c r="Q55"/>
  <c r="Q56"/>
  <c r="P54"/>
  <c r="P55"/>
  <c r="P56"/>
  <c r="O54"/>
  <c r="O55"/>
  <c r="O56"/>
  <c r="N54"/>
  <c r="N55"/>
  <c r="N56"/>
  <c r="M54"/>
  <c r="M55"/>
  <c r="M56"/>
  <c r="L54"/>
  <c r="L55"/>
  <c r="L56"/>
  <c r="K54"/>
  <c r="K55"/>
  <c r="K56"/>
  <c r="I54"/>
  <c r="I55"/>
  <c r="I56"/>
  <c r="I24"/>
  <c r="K48"/>
  <c r="L48"/>
  <c r="M48"/>
  <c r="N48"/>
  <c r="O48"/>
  <c r="P48"/>
  <c r="Q48"/>
  <c r="R48"/>
  <c r="S48"/>
  <c r="K49"/>
  <c r="L49"/>
  <c r="M49"/>
  <c r="N49"/>
  <c r="O49"/>
  <c r="P49"/>
  <c r="Q49"/>
  <c r="R49"/>
  <c r="S49"/>
  <c r="I49"/>
  <c r="S23"/>
  <c r="S24"/>
  <c r="G23"/>
  <c r="F48" i="11"/>
  <c r="G48"/>
  <c r="H48"/>
  <c r="I48"/>
  <c r="K48"/>
  <c r="L48"/>
  <c r="M48"/>
  <c r="N48"/>
  <c r="O48"/>
  <c r="P48"/>
  <c r="Q48"/>
  <c r="R48"/>
  <c r="S48"/>
  <c r="F74"/>
  <c r="G74"/>
  <c r="H74"/>
  <c r="I74"/>
  <c r="K74"/>
  <c r="L74"/>
  <c r="M74"/>
  <c r="N74"/>
  <c r="O74"/>
  <c r="P74"/>
  <c r="Q74"/>
  <c r="R74"/>
  <c r="S74"/>
  <c r="F88" i="12"/>
  <c r="H88" s="1"/>
  <c r="G88"/>
  <c r="I88"/>
  <c r="K88"/>
  <c r="L88"/>
  <c r="M88"/>
  <c r="N88"/>
  <c r="O88"/>
  <c r="P88"/>
  <c r="Q88"/>
  <c r="R88"/>
  <c r="S88"/>
  <c r="F89"/>
  <c r="G89"/>
  <c r="H89"/>
  <c r="I89"/>
  <c r="K89"/>
  <c r="L89"/>
  <c r="M89"/>
  <c r="N89"/>
  <c r="O89"/>
  <c r="P89"/>
  <c r="Q89"/>
  <c r="R89"/>
  <c r="S89"/>
  <c r="F90"/>
  <c r="H90" s="1"/>
  <c r="G90"/>
  <c r="I90"/>
  <c r="K90"/>
  <c r="L90"/>
  <c r="M90"/>
  <c r="N90"/>
  <c r="O90"/>
  <c r="P90"/>
  <c r="Q90"/>
  <c r="R90"/>
  <c r="S90"/>
  <c r="F7" i="25"/>
  <c r="G7"/>
  <c r="H7"/>
  <c r="I7"/>
  <c r="K7"/>
  <c r="L7"/>
  <c r="M7"/>
  <c r="N7"/>
  <c r="O7"/>
  <c r="P7"/>
  <c r="Q7"/>
  <c r="R7"/>
  <c r="S7"/>
  <c r="F20" i="1"/>
  <c r="H20" s="1"/>
  <c r="G20"/>
  <c r="I20"/>
  <c r="K20"/>
  <c r="L20"/>
  <c r="M20"/>
  <c r="N20"/>
  <c r="O20"/>
  <c r="P20"/>
  <c r="Q20"/>
  <c r="R20"/>
  <c r="S20"/>
  <c r="M10" i="25"/>
  <c r="N10"/>
  <c r="O10"/>
  <c r="P10"/>
  <c r="Q10"/>
  <c r="R10"/>
  <c r="S10"/>
  <c r="M12"/>
  <c r="N12"/>
  <c r="O12"/>
  <c r="P12"/>
  <c r="Q12"/>
  <c r="R12"/>
  <c r="S12"/>
  <c r="M13"/>
  <c r="N13"/>
  <c r="O13"/>
  <c r="P13"/>
  <c r="Q13"/>
  <c r="R13"/>
  <c r="S13"/>
  <c r="T8" i="14"/>
  <c r="Q8"/>
  <c r="N8"/>
  <c r="H8"/>
  <c r="R25"/>
  <c r="F106" i="12"/>
  <c r="G106"/>
  <c r="H106"/>
  <c r="I106"/>
  <c r="K106"/>
  <c r="L106"/>
  <c r="M106"/>
  <c r="N106"/>
  <c r="O106"/>
  <c r="P106"/>
  <c r="Q106"/>
  <c r="R106"/>
  <c r="S106"/>
  <c r="G27" i="1"/>
  <c r="I27"/>
  <c r="K27"/>
  <c r="L27"/>
  <c r="M27"/>
  <c r="N27"/>
  <c r="O27"/>
  <c r="P27"/>
  <c r="Q27"/>
  <c r="R27"/>
  <c r="S27"/>
  <c r="J18" i="14"/>
  <c r="F18"/>
  <c r="F67" i="12"/>
  <c r="G67"/>
  <c r="H67"/>
  <c r="I67"/>
  <c r="K67"/>
  <c r="L67"/>
  <c r="M67"/>
  <c r="N67"/>
  <c r="O67"/>
  <c r="P67"/>
  <c r="Q67"/>
  <c r="R67"/>
  <c r="S67"/>
  <c r="F68"/>
  <c r="G68"/>
  <c r="H68"/>
  <c r="I68"/>
  <c r="K68"/>
  <c r="L68"/>
  <c r="M68"/>
  <c r="N68"/>
  <c r="O68"/>
  <c r="P68"/>
  <c r="Q68"/>
  <c r="R68"/>
  <c r="S68"/>
  <c r="F69"/>
  <c r="G69"/>
  <c r="H69"/>
  <c r="I69"/>
  <c r="K69"/>
  <c r="L69"/>
  <c r="M69"/>
  <c r="N69"/>
  <c r="O69"/>
  <c r="P69"/>
  <c r="Q69"/>
  <c r="R69"/>
  <c r="S69"/>
  <c r="F70"/>
  <c r="G70"/>
  <c r="H70"/>
  <c r="I70"/>
  <c r="K70"/>
  <c r="L70"/>
  <c r="M70"/>
  <c r="N70"/>
  <c r="O70"/>
  <c r="P70"/>
  <c r="Q70"/>
  <c r="R70"/>
  <c r="S70"/>
  <c r="F71"/>
  <c r="G71"/>
  <c r="H71"/>
  <c r="I71"/>
  <c r="K71"/>
  <c r="L71"/>
  <c r="M71"/>
  <c r="N71"/>
  <c r="O71"/>
  <c r="P71"/>
  <c r="Q71"/>
  <c r="R71"/>
  <c r="S71"/>
  <c r="F72"/>
  <c r="G72"/>
  <c r="H72"/>
  <c r="I72"/>
  <c r="K72"/>
  <c r="L72"/>
  <c r="M72"/>
  <c r="N72"/>
  <c r="O72"/>
  <c r="P72"/>
  <c r="Q72"/>
  <c r="R72"/>
  <c r="S72"/>
  <c r="F73"/>
  <c r="G73"/>
  <c r="H73"/>
  <c r="I73"/>
  <c r="K73"/>
  <c r="L73"/>
  <c r="M73"/>
  <c r="N73"/>
  <c r="O73"/>
  <c r="P73"/>
  <c r="Q73"/>
  <c r="R73"/>
  <c r="S73"/>
  <c r="F58"/>
  <c r="G58"/>
  <c r="H58"/>
  <c r="I58"/>
  <c r="K58"/>
  <c r="L58"/>
  <c r="M58"/>
  <c r="N58"/>
  <c r="O58"/>
  <c r="P58"/>
  <c r="Q58"/>
  <c r="R58"/>
  <c r="S58"/>
  <c r="F59"/>
  <c r="G59"/>
  <c r="H59"/>
  <c r="I59"/>
  <c r="K59"/>
  <c r="L59"/>
  <c r="M59"/>
  <c r="N59"/>
  <c r="O59"/>
  <c r="P59"/>
  <c r="Q59"/>
  <c r="R59"/>
  <c r="S59"/>
  <c r="F60"/>
  <c r="G60"/>
  <c r="H60"/>
  <c r="I60"/>
  <c r="K60"/>
  <c r="L60"/>
  <c r="M60"/>
  <c r="N60"/>
  <c r="O60"/>
  <c r="P60"/>
  <c r="Q60"/>
  <c r="R60"/>
  <c r="S60"/>
  <c r="F61"/>
  <c r="G61"/>
  <c r="H61"/>
  <c r="I61"/>
  <c r="K61"/>
  <c r="L61"/>
  <c r="M61"/>
  <c r="N61"/>
  <c r="O61"/>
  <c r="P61"/>
  <c r="Q61"/>
  <c r="R61"/>
  <c r="S61"/>
  <c r="F62"/>
  <c r="G62"/>
  <c r="H62"/>
  <c r="I62"/>
  <c r="K62"/>
  <c r="L62"/>
  <c r="M62"/>
  <c r="N62"/>
  <c r="O62"/>
  <c r="P62"/>
  <c r="Q62"/>
  <c r="R62"/>
  <c r="S62"/>
  <c r="F63"/>
  <c r="G63"/>
  <c r="H63"/>
  <c r="I63"/>
  <c r="K63"/>
  <c r="L63"/>
  <c r="M63"/>
  <c r="N63"/>
  <c r="O63"/>
  <c r="P63"/>
  <c r="Q63"/>
  <c r="R63"/>
  <c r="S63"/>
  <c r="F64"/>
  <c r="G64"/>
  <c r="H64"/>
  <c r="I64"/>
  <c r="K64"/>
  <c r="L64"/>
  <c r="M64"/>
  <c r="N64"/>
  <c r="O64"/>
  <c r="P64"/>
  <c r="Q64"/>
  <c r="R64"/>
  <c r="S64"/>
  <c r="F65"/>
  <c r="G65"/>
  <c r="H65"/>
  <c r="I65"/>
  <c r="K65"/>
  <c r="L65"/>
  <c r="M65"/>
  <c r="N65"/>
  <c r="O65"/>
  <c r="P65"/>
  <c r="Q65"/>
  <c r="R65"/>
  <c r="S65"/>
  <c r="F66"/>
  <c r="G66"/>
  <c r="H66"/>
  <c r="I66"/>
  <c r="K66"/>
  <c r="L66"/>
  <c r="M66"/>
  <c r="N66"/>
  <c r="O66"/>
  <c r="P66"/>
  <c r="Q66"/>
  <c r="R66"/>
  <c r="S66"/>
  <c r="F84"/>
  <c r="G84"/>
  <c r="H84"/>
  <c r="I84"/>
  <c r="K84"/>
  <c r="L84"/>
  <c r="M84"/>
  <c r="N84"/>
  <c r="O84"/>
  <c r="P84"/>
  <c r="Q84"/>
  <c r="R84"/>
  <c r="S84"/>
  <c r="F74"/>
  <c r="G74"/>
  <c r="H74"/>
  <c r="I74"/>
  <c r="K74"/>
  <c r="L74"/>
  <c r="M74"/>
  <c r="N74"/>
  <c r="O74"/>
  <c r="P74"/>
  <c r="Q74"/>
  <c r="R74"/>
  <c r="S74"/>
  <c r="F75"/>
  <c r="G75"/>
  <c r="H75"/>
  <c r="I75"/>
  <c r="K75"/>
  <c r="L75"/>
  <c r="M75"/>
  <c r="N75"/>
  <c r="O75"/>
  <c r="P75"/>
  <c r="Q75"/>
  <c r="R75"/>
  <c r="S75"/>
  <c r="F85"/>
  <c r="G85"/>
  <c r="H85"/>
  <c r="I85"/>
  <c r="K85"/>
  <c r="L85"/>
  <c r="M85"/>
  <c r="N85"/>
  <c r="O85"/>
  <c r="P85"/>
  <c r="Q85"/>
  <c r="R85"/>
  <c r="S85"/>
  <c r="F76"/>
  <c r="G76"/>
  <c r="H76"/>
  <c r="I76"/>
  <c r="K76"/>
  <c r="L76"/>
  <c r="M76"/>
  <c r="N76"/>
  <c r="O76"/>
  <c r="P76"/>
  <c r="Q76"/>
  <c r="R76"/>
  <c r="S76"/>
  <c r="F86"/>
  <c r="G86"/>
  <c r="H86"/>
  <c r="I86"/>
  <c r="K86"/>
  <c r="L86"/>
  <c r="M86"/>
  <c r="N86"/>
  <c r="O86"/>
  <c r="P86"/>
  <c r="Q86"/>
  <c r="R86"/>
  <c r="S86"/>
  <c r="F87"/>
  <c r="G87"/>
  <c r="H87"/>
  <c r="I87"/>
  <c r="K87"/>
  <c r="L87"/>
  <c r="M87"/>
  <c r="N87"/>
  <c r="O87"/>
  <c r="P87"/>
  <c r="Q87"/>
  <c r="R87"/>
  <c r="S87"/>
  <c r="F77"/>
  <c r="G77"/>
  <c r="H77"/>
  <c r="I77"/>
  <c r="K77"/>
  <c r="L77"/>
  <c r="M77"/>
  <c r="N77"/>
  <c r="O77"/>
  <c r="P77"/>
  <c r="Q77"/>
  <c r="R77"/>
  <c r="S77"/>
  <c r="F78"/>
  <c r="G78"/>
  <c r="H78"/>
  <c r="I78"/>
  <c r="K78"/>
  <c r="L78"/>
  <c r="M78"/>
  <c r="N78"/>
  <c r="O78"/>
  <c r="P78"/>
  <c r="Q78"/>
  <c r="R78"/>
  <c r="S78"/>
  <c r="F79"/>
  <c r="G79"/>
  <c r="H79"/>
  <c r="I79"/>
  <c r="K79"/>
  <c r="L79"/>
  <c r="M79"/>
  <c r="N79"/>
  <c r="O79"/>
  <c r="P79"/>
  <c r="Q79"/>
  <c r="R79"/>
  <c r="S79"/>
  <c r="F80"/>
  <c r="G80"/>
  <c r="H80"/>
  <c r="I80"/>
  <c r="K80"/>
  <c r="L80"/>
  <c r="M80"/>
  <c r="N80"/>
  <c r="O80"/>
  <c r="P80"/>
  <c r="Q80"/>
  <c r="R80"/>
  <c r="S80"/>
  <c r="F81"/>
  <c r="G81"/>
  <c r="H81"/>
  <c r="I81"/>
  <c r="K81"/>
  <c r="L81"/>
  <c r="M81"/>
  <c r="N81"/>
  <c r="O81"/>
  <c r="P81"/>
  <c r="Q81"/>
  <c r="R81"/>
  <c r="S81"/>
  <c r="F82"/>
  <c r="G82"/>
  <c r="H82"/>
  <c r="I82"/>
  <c r="K82"/>
  <c r="L82"/>
  <c r="M82"/>
  <c r="N82"/>
  <c r="O82"/>
  <c r="P82"/>
  <c r="Q82"/>
  <c r="R82"/>
  <c r="S82"/>
  <c r="F83"/>
  <c r="G83"/>
  <c r="H83"/>
  <c r="I83"/>
  <c r="K83"/>
  <c r="L83"/>
  <c r="M83"/>
  <c r="N83"/>
  <c r="O83"/>
  <c r="P83"/>
  <c r="Q83"/>
  <c r="R83"/>
  <c r="S83"/>
  <c r="F105"/>
  <c r="G105"/>
  <c r="H105"/>
  <c r="I105"/>
  <c r="K105"/>
  <c r="L105"/>
  <c r="M105"/>
  <c r="N105"/>
  <c r="O105"/>
  <c r="P105"/>
  <c r="Q105"/>
  <c r="R105"/>
  <c r="S105"/>
  <c r="G3" i="28"/>
  <c r="F3"/>
  <c r="H13" i="14"/>
  <c r="H12"/>
  <c r="H11"/>
  <c r="E93"/>
  <c r="E89"/>
  <c r="E85"/>
  <c r="E81"/>
  <c r="E77"/>
  <c r="E73"/>
  <c r="E69"/>
  <c r="E65"/>
  <c r="E61"/>
  <c r="E57"/>
  <c r="E53"/>
  <c r="E49"/>
  <c r="E45"/>
  <c r="E41"/>
  <c r="E37"/>
  <c r="E33"/>
  <c r="B19" i="23"/>
  <c r="C19"/>
  <c r="D19"/>
  <c r="E19"/>
  <c r="F19"/>
  <c r="H19"/>
  <c r="B21"/>
  <c r="C21"/>
  <c r="D21"/>
  <c r="E21"/>
  <c r="F21"/>
  <c r="H21"/>
  <c r="B22"/>
  <c r="C22"/>
  <c r="D22"/>
  <c r="E22"/>
  <c r="F22"/>
  <c r="H22"/>
  <c r="B23"/>
  <c r="C23"/>
  <c r="D23"/>
  <c r="E23"/>
  <c r="F23"/>
  <c r="H23"/>
  <c r="B24"/>
  <c r="C24"/>
  <c r="D24"/>
  <c r="E24"/>
  <c r="F24"/>
  <c r="H24"/>
  <c r="B25"/>
  <c r="C25"/>
  <c r="D25"/>
  <c r="E25"/>
  <c r="F25"/>
  <c r="H25"/>
  <c r="K9" i="25"/>
  <c r="L9"/>
  <c r="M9"/>
  <c r="N9"/>
  <c r="O9"/>
  <c r="P9"/>
  <c r="Q9"/>
  <c r="R9"/>
  <c r="S9"/>
  <c r="K10"/>
  <c r="L10"/>
  <c r="K12"/>
  <c r="L12"/>
  <c r="K13"/>
  <c r="L13"/>
  <c r="F9"/>
  <c r="G9"/>
  <c r="H9"/>
  <c r="I9"/>
  <c r="F10"/>
  <c r="G10"/>
  <c r="H10"/>
  <c r="I10"/>
  <c r="F12"/>
  <c r="G12"/>
  <c r="H12"/>
  <c r="I12"/>
  <c r="F13"/>
  <c r="G13"/>
  <c r="H13"/>
  <c r="I13"/>
  <c r="F4" i="1"/>
  <c r="H4" s="1"/>
  <c r="G4"/>
  <c r="I4"/>
  <c r="K4"/>
  <c r="L4"/>
  <c r="M4"/>
  <c r="N4"/>
  <c r="O4"/>
  <c r="P4"/>
  <c r="Q4"/>
  <c r="R4"/>
  <c r="S4"/>
  <c r="F5"/>
  <c r="H5" s="1"/>
  <c r="G5"/>
  <c r="I5"/>
  <c r="K5"/>
  <c r="L5"/>
  <c r="M5"/>
  <c r="N5"/>
  <c r="O5"/>
  <c r="P5"/>
  <c r="Q5"/>
  <c r="R5"/>
  <c r="S5"/>
  <c r="F5" i="13"/>
  <c r="G5"/>
  <c r="H5"/>
  <c r="I5"/>
  <c r="K5"/>
  <c r="L5"/>
  <c r="M5"/>
  <c r="N5"/>
  <c r="O5"/>
  <c r="P5"/>
  <c r="Q5"/>
  <c r="R5"/>
  <c r="S5"/>
  <c r="F127" i="11"/>
  <c r="G127"/>
  <c r="H127"/>
  <c r="I127"/>
  <c r="K127"/>
  <c r="L127"/>
  <c r="M127"/>
  <c r="N127"/>
  <c r="O127"/>
  <c r="P127"/>
  <c r="Q127"/>
  <c r="R127"/>
  <c r="S127"/>
  <c r="F154"/>
  <c r="G154"/>
  <c r="H154"/>
  <c r="I154"/>
  <c r="K154"/>
  <c r="L154"/>
  <c r="M154"/>
  <c r="N154"/>
  <c r="O154"/>
  <c r="P154"/>
  <c r="Q154"/>
  <c r="R154"/>
  <c r="S154"/>
  <c r="F75" i="13"/>
  <c r="G75"/>
  <c r="H75"/>
  <c r="I75"/>
  <c r="K75"/>
  <c r="L75"/>
  <c r="M75"/>
  <c r="N75"/>
  <c r="O75"/>
  <c r="P75"/>
  <c r="Q75"/>
  <c r="R75"/>
  <c r="S75"/>
  <c r="AB3" i="28"/>
  <c r="AA3"/>
  <c r="Z3"/>
  <c r="Y3"/>
  <c r="X3"/>
  <c r="W3"/>
  <c r="V3"/>
  <c r="U3"/>
  <c r="T3"/>
  <c r="S3"/>
  <c r="L3"/>
  <c r="I3"/>
  <c r="A1"/>
  <c r="G25" i="1"/>
  <c r="I25"/>
  <c r="K25"/>
  <c r="L25"/>
  <c r="M25"/>
  <c r="N25"/>
  <c r="O25"/>
  <c r="P25"/>
  <c r="Q25"/>
  <c r="R25"/>
  <c r="S25"/>
  <c r="H26"/>
  <c r="G26"/>
  <c r="I26"/>
  <c r="K26"/>
  <c r="L26"/>
  <c r="M26"/>
  <c r="N26"/>
  <c r="O26"/>
  <c r="P26"/>
  <c r="Q26"/>
  <c r="R26"/>
  <c r="S26"/>
  <c r="H24"/>
  <c r="G24"/>
  <c r="K24"/>
  <c r="L24"/>
  <c r="M24"/>
  <c r="N24"/>
  <c r="O24"/>
  <c r="P24"/>
  <c r="Q24"/>
  <c r="R24"/>
  <c r="I23"/>
  <c r="K23"/>
  <c r="L23"/>
  <c r="M23"/>
  <c r="N23"/>
  <c r="O23"/>
  <c r="P23"/>
  <c r="Q23"/>
  <c r="R23"/>
  <c r="F159" i="10"/>
  <c r="G159"/>
  <c r="H159"/>
  <c r="J159"/>
  <c r="K159"/>
  <c r="L159"/>
  <c r="M159"/>
  <c r="N159"/>
  <c r="O159"/>
  <c r="P159"/>
  <c r="Q159"/>
  <c r="R159"/>
  <c r="F160"/>
  <c r="G160"/>
  <c r="H160"/>
  <c r="J160"/>
  <c r="K160"/>
  <c r="L160"/>
  <c r="M160"/>
  <c r="N160"/>
  <c r="O160"/>
  <c r="P160"/>
  <c r="Q160"/>
  <c r="R160"/>
  <c r="F161"/>
  <c r="G161"/>
  <c r="H161"/>
  <c r="J161"/>
  <c r="K161"/>
  <c r="L161"/>
  <c r="M161"/>
  <c r="N161"/>
  <c r="O161"/>
  <c r="P161"/>
  <c r="Q161"/>
  <c r="R161"/>
  <c r="F162"/>
  <c r="G162"/>
  <c r="H162"/>
  <c r="J162"/>
  <c r="K162"/>
  <c r="L162"/>
  <c r="M162"/>
  <c r="N162"/>
  <c r="O162"/>
  <c r="P162"/>
  <c r="Q162"/>
  <c r="R162"/>
  <c r="F163"/>
  <c r="G163"/>
  <c r="H163"/>
  <c r="J163"/>
  <c r="K163"/>
  <c r="L163"/>
  <c r="M163"/>
  <c r="N163"/>
  <c r="O163"/>
  <c r="P163"/>
  <c r="Q163"/>
  <c r="R163"/>
  <c r="F198"/>
  <c r="G198"/>
  <c r="H198"/>
  <c r="J198"/>
  <c r="K198"/>
  <c r="L198"/>
  <c r="M198"/>
  <c r="N198"/>
  <c r="O198"/>
  <c r="P198"/>
  <c r="Q198"/>
  <c r="R198"/>
  <c r="F164"/>
  <c r="G164"/>
  <c r="H164"/>
  <c r="J164"/>
  <c r="K164"/>
  <c r="L164"/>
  <c r="M164"/>
  <c r="N164"/>
  <c r="O164"/>
  <c r="P164"/>
  <c r="Q164"/>
  <c r="R164"/>
  <c r="F3" i="25"/>
  <c r="G3"/>
  <c r="H3"/>
  <c r="I3"/>
  <c r="K3"/>
  <c r="L3"/>
  <c r="M3"/>
  <c r="N3"/>
  <c r="O3"/>
  <c r="P3"/>
  <c r="Q3"/>
  <c r="R3"/>
  <c r="S3"/>
  <c r="F5"/>
  <c r="G5"/>
  <c r="H5"/>
  <c r="I5"/>
  <c r="K5"/>
  <c r="L5"/>
  <c r="M5"/>
  <c r="N5"/>
  <c r="O5"/>
  <c r="P5"/>
  <c r="Q5"/>
  <c r="R5"/>
  <c r="S5"/>
  <c r="F14"/>
  <c r="G14"/>
  <c r="H14"/>
  <c r="I14"/>
  <c r="K14"/>
  <c r="L14"/>
  <c r="M14"/>
  <c r="N14"/>
  <c r="O14"/>
  <c r="P14"/>
  <c r="Q14"/>
  <c r="R14"/>
  <c r="S14"/>
  <c r="F6"/>
  <c r="G6"/>
  <c r="H6"/>
  <c r="I6"/>
  <c r="K6"/>
  <c r="L6"/>
  <c r="M6"/>
  <c r="N6"/>
  <c r="O6"/>
  <c r="P6"/>
  <c r="Q6"/>
  <c r="R6"/>
  <c r="S6"/>
  <c r="F4"/>
  <c r="G4"/>
  <c r="H4"/>
  <c r="I4"/>
  <c r="K4"/>
  <c r="L4"/>
  <c r="M4"/>
  <c r="N4"/>
  <c r="O4"/>
  <c r="P4"/>
  <c r="Q4"/>
  <c r="R4"/>
  <c r="S4"/>
  <c r="F2"/>
  <c r="G2"/>
  <c r="H2"/>
  <c r="I2"/>
  <c r="K2"/>
  <c r="L2"/>
  <c r="M2"/>
  <c r="N2"/>
  <c r="O2"/>
  <c r="P2"/>
  <c r="Q2"/>
  <c r="R2"/>
  <c r="S2"/>
  <c r="F15"/>
  <c r="G15"/>
  <c r="H15"/>
  <c r="I15"/>
  <c r="K15"/>
  <c r="L15"/>
  <c r="M15"/>
  <c r="N15"/>
  <c r="O15"/>
  <c r="P15"/>
  <c r="Q15"/>
  <c r="R15"/>
  <c r="S15"/>
  <c r="F8"/>
  <c r="G8"/>
  <c r="H8"/>
  <c r="I8"/>
  <c r="K8"/>
  <c r="L8"/>
  <c r="M8"/>
  <c r="N8"/>
  <c r="O8"/>
  <c r="P8"/>
  <c r="Q8"/>
  <c r="R8"/>
  <c r="S8"/>
  <c r="F11"/>
  <c r="G11"/>
  <c r="H11"/>
  <c r="I11"/>
  <c r="K11"/>
  <c r="L11"/>
  <c r="M11"/>
  <c r="N11"/>
  <c r="O11"/>
  <c r="P11"/>
  <c r="Q11"/>
  <c r="R11"/>
  <c r="S11"/>
  <c r="I47" i="1"/>
  <c r="K47"/>
  <c r="L47"/>
  <c r="M47"/>
  <c r="N47"/>
  <c r="O47"/>
  <c r="P47"/>
  <c r="Q47"/>
  <c r="R47"/>
  <c r="S47"/>
  <c r="F10"/>
  <c r="H10" s="1"/>
  <c r="G10"/>
  <c r="I10"/>
  <c r="K10"/>
  <c r="L10"/>
  <c r="M10"/>
  <c r="N10"/>
  <c r="O10"/>
  <c r="P10"/>
  <c r="Q10"/>
  <c r="R10"/>
  <c r="S10"/>
  <c r="F16"/>
  <c r="H16" s="1"/>
  <c r="G16"/>
  <c r="I16"/>
  <c r="K16"/>
  <c r="L16"/>
  <c r="M16"/>
  <c r="N16"/>
  <c r="O16"/>
  <c r="P16"/>
  <c r="Q16"/>
  <c r="R16"/>
  <c r="S16"/>
  <c r="F17"/>
  <c r="H17" s="1"/>
  <c r="G17"/>
  <c r="I17"/>
  <c r="K17"/>
  <c r="L17"/>
  <c r="M17"/>
  <c r="N17"/>
  <c r="O17"/>
  <c r="P17"/>
  <c r="Q17"/>
  <c r="R17"/>
  <c r="S17"/>
  <c r="F15"/>
  <c r="H15" s="1"/>
  <c r="G15"/>
  <c r="I15"/>
  <c r="K15"/>
  <c r="L15"/>
  <c r="M15"/>
  <c r="N15"/>
  <c r="O15"/>
  <c r="P15"/>
  <c r="Q15"/>
  <c r="R15"/>
  <c r="S15"/>
  <c r="F11"/>
  <c r="H11" s="1"/>
  <c r="G11"/>
  <c r="I11"/>
  <c r="K11"/>
  <c r="L11"/>
  <c r="M11"/>
  <c r="N11"/>
  <c r="O11"/>
  <c r="P11"/>
  <c r="Q11"/>
  <c r="R11"/>
  <c r="S11"/>
  <c r="F18"/>
  <c r="H18" s="1"/>
  <c r="G18"/>
  <c r="I18"/>
  <c r="K18"/>
  <c r="L18"/>
  <c r="M18"/>
  <c r="N18"/>
  <c r="O18"/>
  <c r="P18"/>
  <c r="Q18"/>
  <c r="R18"/>
  <c r="S18"/>
  <c r="F19"/>
  <c r="H19" s="1"/>
  <c r="G19"/>
  <c r="I19"/>
  <c r="K19"/>
  <c r="L19"/>
  <c r="M19"/>
  <c r="N19"/>
  <c r="O19"/>
  <c r="P19"/>
  <c r="Q19"/>
  <c r="R19"/>
  <c r="S19"/>
  <c r="F12"/>
  <c r="H12" s="1"/>
  <c r="G12"/>
  <c r="I12"/>
  <c r="K12"/>
  <c r="L12"/>
  <c r="M12"/>
  <c r="N12"/>
  <c r="O12"/>
  <c r="P12"/>
  <c r="Q12"/>
  <c r="R12"/>
  <c r="S12"/>
  <c r="H31"/>
  <c r="G31"/>
  <c r="I31"/>
  <c r="K31"/>
  <c r="L31"/>
  <c r="M31"/>
  <c r="N31"/>
  <c r="O31"/>
  <c r="P31"/>
  <c r="Q31"/>
  <c r="R31"/>
  <c r="S31"/>
  <c r="F13"/>
  <c r="H13" s="1"/>
  <c r="G13"/>
  <c r="I13"/>
  <c r="K13"/>
  <c r="L13"/>
  <c r="M13"/>
  <c r="N13"/>
  <c r="O13"/>
  <c r="P13"/>
  <c r="Q13"/>
  <c r="R13"/>
  <c r="S13"/>
  <c r="H43"/>
  <c r="I43"/>
  <c r="K43"/>
  <c r="L43"/>
  <c r="M43"/>
  <c r="N43"/>
  <c r="O43"/>
  <c r="P43"/>
  <c r="Q43"/>
  <c r="R43"/>
  <c r="S43"/>
  <c r="F14"/>
  <c r="H14" s="1"/>
  <c r="G14"/>
  <c r="I14"/>
  <c r="K14"/>
  <c r="L14"/>
  <c r="M14"/>
  <c r="N14"/>
  <c r="O14"/>
  <c r="P14"/>
  <c r="Q14"/>
  <c r="R14"/>
  <c r="S14"/>
  <c r="H34"/>
  <c r="G34"/>
  <c r="I34"/>
  <c r="K34"/>
  <c r="L34"/>
  <c r="M34"/>
  <c r="N34"/>
  <c r="O34"/>
  <c r="P34"/>
  <c r="Q34"/>
  <c r="R34"/>
  <c r="S34"/>
  <c r="H32"/>
  <c r="G32"/>
  <c r="I32"/>
  <c r="K32"/>
  <c r="L32"/>
  <c r="M32"/>
  <c r="N32"/>
  <c r="O32"/>
  <c r="P32"/>
  <c r="Q32"/>
  <c r="R32"/>
  <c r="S32"/>
  <c r="H33"/>
  <c r="G33"/>
  <c r="I33"/>
  <c r="K33"/>
  <c r="L33"/>
  <c r="M33"/>
  <c r="N33"/>
  <c r="O33"/>
  <c r="P33"/>
  <c r="Q33"/>
  <c r="R33"/>
  <c r="S33"/>
  <c r="G35"/>
  <c r="H35"/>
  <c r="I35"/>
  <c r="K35"/>
  <c r="L35"/>
  <c r="M35"/>
  <c r="N35"/>
  <c r="O35"/>
  <c r="P35"/>
  <c r="Q35"/>
  <c r="R35"/>
  <c r="S35"/>
  <c r="H30"/>
  <c r="G30"/>
  <c r="I30"/>
  <c r="K30"/>
  <c r="L30"/>
  <c r="M30"/>
  <c r="N30"/>
  <c r="O30"/>
  <c r="P30"/>
  <c r="Q30"/>
  <c r="R30"/>
  <c r="S30"/>
  <c r="H36"/>
  <c r="G36"/>
  <c r="I36"/>
  <c r="K36"/>
  <c r="L36"/>
  <c r="M36"/>
  <c r="N36"/>
  <c r="O36"/>
  <c r="P36"/>
  <c r="Q36"/>
  <c r="R36"/>
  <c r="S36"/>
  <c r="H28"/>
  <c r="G28"/>
  <c r="I28"/>
  <c r="K28"/>
  <c r="L28"/>
  <c r="M28"/>
  <c r="N28"/>
  <c r="O28"/>
  <c r="P28"/>
  <c r="Q28"/>
  <c r="R28"/>
  <c r="S28"/>
  <c r="H40"/>
  <c r="G40"/>
  <c r="I40"/>
  <c r="K40"/>
  <c r="L40"/>
  <c r="M40"/>
  <c r="N40"/>
  <c r="O40"/>
  <c r="P40"/>
  <c r="Q40"/>
  <c r="R40"/>
  <c r="S40"/>
  <c r="H39"/>
  <c r="G39"/>
  <c r="I39"/>
  <c r="K39"/>
  <c r="L39"/>
  <c r="M39"/>
  <c r="N39"/>
  <c r="O39"/>
  <c r="P39"/>
  <c r="Q39"/>
  <c r="R39"/>
  <c r="S39"/>
  <c r="H37"/>
  <c r="G37"/>
  <c r="I37"/>
  <c r="K37"/>
  <c r="L37"/>
  <c r="M37"/>
  <c r="N37"/>
  <c r="O37"/>
  <c r="P37"/>
  <c r="Q37"/>
  <c r="R37"/>
  <c r="S37"/>
  <c r="H38"/>
  <c r="G38"/>
  <c r="I38"/>
  <c r="K38"/>
  <c r="L38"/>
  <c r="M38"/>
  <c r="N38"/>
  <c r="O38"/>
  <c r="P38"/>
  <c r="Q38"/>
  <c r="R38"/>
  <c r="S38"/>
  <c r="F6"/>
  <c r="H6" s="1"/>
  <c r="G6"/>
  <c r="I6"/>
  <c r="K6"/>
  <c r="L6"/>
  <c r="M6"/>
  <c r="N6"/>
  <c r="O6"/>
  <c r="P6"/>
  <c r="Q6"/>
  <c r="R6"/>
  <c r="S6"/>
  <c r="F8"/>
  <c r="H8" s="1"/>
  <c r="G8"/>
  <c r="I8"/>
  <c r="K8"/>
  <c r="L8"/>
  <c r="M8"/>
  <c r="N8"/>
  <c r="O8"/>
  <c r="P8"/>
  <c r="Q8"/>
  <c r="R8"/>
  <c r="S8"/>
  <c r="H29"/>
  <c r="G29"/>
  <c r="I29"/>
  <c r="K29"/>
  <c r="L29"/>
  <c r="M29"/>
  <c r="N29"/>
  <c r="O29"/>
  <c r="P29"/>
  <c r="Q29"/>
  <c r="R29"/>
  <c r="S29"/>
  <c r="F9"/>
  <c r="H9" s="1"/>
  <c r="G9"/>
  <c r="I9"/>
  <c r="K9"/>
  <c r="L9"/>
  <c r="M9"/>
  <c r="N9"/>
  <c r="O9"/>
  <c r="P9"/>
  <c r="Q9"/>
  <c r="R9"/>
  <c r="S9"/>
  <c r="F7"/>
  <c r="H7" s="1"/>
  <c r="G7"/>
  <c r="I7"/>
  <c r="K7"/>
  <c r="L7"/>
  <c r="M7"/>
  <c r="N7"/>
  <c r="O7"/>
  <c r="P7"/>
  <c r="Q7"/>
  <c r="R7"/>
  <c r="S7"/>
  <c r="H41"/>
  <c r="G41"/>
  <c r="I41"/>
  <c r="K41"/>
  <c r="L41"/>
  <c r="M41"/>
  <c r="N41"/>
  <c r="O41"/>
  <c r="P41"/>
  <c r="Q41"/>
  <c r="R41"/>
  <c r="S41"/>
  <c r="F3"/>
  <c r="H3" s="1"/>
  <c r="G3"/>
  <c r="I3"/>
  <c r="K3"/>
  <c r="L3"/>
  <c r="M3"/>
  <c r="N3"/>
  <c r="O3"/>
  <c r="P3"/>
  <c r="Q3"/>
  <c r="R3"/>
  <c r="S3"/>
  <c r="F22"/>
  <c r="H22" s="1"/>
  <c r="G22"/>
  <c r="I22"/>
  <c r="K22"/>
  <c r="L22"/>
  <c r="M22"/>
  <c r="N22"/>
  <c r="O22"/>
  <c r="P22"/>
  <c r="Q22"/>
  <c r="R22"/>
  <c r="S22"/>
  <c r="H42"/>
  <c r="I42"/>
  <c r="K42"/>
  <c r="L42"/>
  <c r="M42"/>
  <c r="N42"/>
  <c r="O42"/>
  <c r="P42"/>
  <c r="Q42"/>
  <c r="R42"/>
  <c r="S42"/>
  <c r="H21"/>
  <c r="G21"/>
  <c r="I21"/>
  <c r="K21"/>
  <c r="L21"/>
  <c r="M21"/>
  <c r="N21"/>
  <c r="O21"/>
  <c r="P21"/>
  <c r="Q21"/>
  <c r="R21"/>
  <c r="S21"/>
  <c r="H45"/>
  <c r="I45"/>
  <c r="K45"/>
  <c r="L45"/>
  <c r="M45"/>
  <c r="N45"/>
  <c r="O45"/>
  <c r="P45"/>
  <c r="Q45"/>
  <c r="R45"/>
  <c r="S45"/>
  <c r="H46"/>
  <c r="I46"/>
  <c r="K46"/>
  <c r="L46"/>
  <c r="M46"/>
  <c r="N46"/>
  <c r="O46"/>
  <c r="P46"/>
  <c r="Q46"/>
  <c r="R46"/>
  <c r="S46"/>
  <c r="I48"/>
  <c r="S44"/>
  <c r="R44"/>
  <c r="Q44"/>
  <c r="P44"/>
  <c r="O44"/>
  <c r="N44"/>
  <c r="M44"/>
  <c r="L44"/>
  <c r="K44"/>
  <c r="I44"/>
  <c r="H44"/>
  <c r="F3" i="11"/>
  <c r="G3"/>
  <c r="H3"/>
  <c r="I3"/>
  <c r="K3"/>
  <c r="L3"/>
  <c r="M3"/>
  <c r="N3"/>
  <c r="O3"/>
  <c r="P3"/>
  <c r="Q3"/>
  <c r="R3"/>
  <c r="S3"/>
  <c r="F21"/>
  <c r="G21"/>
  <c r="H21"/>
  <c r="I21"/>
  <c r="K21"/>
  <c r="L21"/>
  <c r="M21"/>
  <c r="N21"/>
  <c r="O21"/>
  <c r="P21"/>
  <c r="Q21"/>
  <c r="R21"/>
  <c r="S21"/>
  <c r="F122"/>
  <c r="G122"/>
  <c r="H122"/>
  <c r="I122"/>
  <c r="K122"/>
  <c r="L122"/>
  <c r="M122"/>
  <c r="N122"/>
  <c r="O122"/>
  <c r="P122"/>
  <c r="Q122"/>
  <c r="R122"/>
  <c r="S122"/>
  <c r="F17"/>
  <c r="G17"/>
  <c r="H17"/>
  <c r="I17"/>
  <c r="K17"/>
  <c r="L17"/>
  <c r="M17"/>
  <c r="N17"/>
  <c r="O17"/>
  <c r="P17"/>
  <c r="Q17"/>
  <c r="R17"/>
  <c r="S17"/>
  <c r="F11"/>
  <c r="G11"/>
  <c r="H11"/>
  <c r="I11"/>
  <c r="K11"/>
  <c r="L11"/>
  <c r="M11"/>
  <c r="N11"/>
  <c r="O11"/>
  <c r="P11"/>
  <c r="Q11"/>
  <c r="R11"/>
  <c r="S11"/>
  <c r="F2"/>
  <c r="G2"/>
  <c r="H2"/>
  <c r="I2"/>
  <c r="K2"/>
  <c r="L2"/>
  <c r="M2"/>
  <c r="N2"/>
  <c r="O2"/>
  <c r="P2"/>
  <c r="Q2"/>
  <c r="R2"/>
  <c r="S2"/>
  <c r="F8"/>
  <c r="G8"/>
  <c r="H8"/>
  <c r="I8"/>
  <c r="K8"/>
  <c r="L8"/>
  <c r="M8"/>
  <c r="N8"/>
  <c r="O8"/>
  <c r="P8"/>
  <c r="Q8"/>
  <c r="R8"/>
  <c r="S8"/>
  <c r="F9"/>
  <c r="G9"/>
  <c r="H9"/>
  <c r="I9"/>
  <c r="K9"/>
  <c r="L9"/>
  <c r="M9"/>
  <c r="N9"/>
  <c r="O9"/>
  <c r="P9"/>
  <c r="Q9"/>
  <c r="R9"/>
  <c r="S9"/>
  <c r="F7"/>
  <c r="G7"/>
  <c r="H7"/>
  <c r="I7"/>
  <c r="K7"/>
  <c r="L7"/>
  <c r="M7"/>
  <c r="N7"/>
  <c r="O7"/>
  <c r="P7"/>
  <c r="Q7"/>
  <c r="R7"/>
  <c r="S7"/>
  <c r="F10"/>
  <c r="G10"/>
  <c r="H10"/>
  <c r="I10"/>
  <c r="K10"/>
  <c r="L10"/>
  <c r="M10"/>
  <c r="N10"/>
  <c r="O10"/>
  <c r="P10"/>
  <c r="Q10"/>
  <c r="R10"/>
  <c r="S10"/>
  <c r="F54"/>
  <c r="G54"/>
  <c r="H54"/>
  <c r="I54"/>
  <c r="K54"/>
  <c r="L54"/>
  <c r="M54"/>
  <c r="N54"/>
  <c r="O54"/>
  <c r="P54"/>
  <c r="Q54"/>
  <c r="R54"/>
  <c r="S54"/>
  <c r="F49"/>
  <c r="G49"/>
  <c r="H49"/>
  <c r="I49"/>
  <c r="K49"/>
  <c r="L49"/>
  <c r="M49"/>
  <c r="N49"/>
  <c r="O49"/>
  <c r="P49"/>
  <c r="Q49"/>
  <c r="R49"/>
  <c r="S49"/>
  <c r="F34"/>
  <c r="G34"/>
  <c r="H34"/>
  <c r="I34"/>
  <c r="K34"/>
  <c r="L34"/>
  <c r="M34"/>
  <c r="N34"/>
  <c r="O34"/>
  <c r="P34"/>
  <c r="Q34"/>
  <c r="R34"/>
  <c r="S34"/>
  <c r="F131"/>
  <c r="G131"/>
  <c r="H131"/>
  <c r="I131"/>
  <c r="K131"/>
  <c r="L131"/>
  <c r="M131"/>
  <c r="N131"/>
  <c r="O131"/>
  <c r="P131"/>
  <c r="Q131"/>
  <c r="R131"/>
  <c r="S131"/>
  <c r="F119"/>
  <c r="G119"/>
  <c r="H119"/>
  <c r="I119"/>
  <c r="K119"/>
  <c r="L119"/>
  <c r="M119"/>
  <c r="N119"/>
  <c r="O119"/>
  <c r="P119"/>
  <c r="Q119"/>
  <c r="R119"/>
  <c r="S119"/>
  <c r="F32"/>
  <c r="G32"/>
  <c r="H32"/>
  <c r="I32"/>
  <c r="K32"/>
  <c r="L32"/>
  <c r="M32"/>
  <c r="N32"/>
  <c r="O32"/>
  <c r="P32"/>
  <c r="Q32"/>
  <c r="R32"/>
  <c r="S32"/>
  <c r="F42"/>
  <c r="G42"/>
  <c r="H42"/>
  <c r="I42"/>
  <c r="K42"/>
  <c r="L42"/>
  <c r="M42"/>
  <c r="N42"/>
  <c r="O42"/>
  <c r="P42"/>
  <c r="Q42"/>
  <c r="R42"/>
  <c r="S42"/>
  <c r="F40"/>
  <c r="G40"/>
  <c r="H40"/>
  <c r="I40"/>
  <c r="K40"/>
  <c r="L40"/>
  <c r="M40"/>
  <c r="N40"/>
  <c r="O40"/>
  <c r="P40"/>
  <c r="Q40"/>
  <c r="R40"/>
  <c r="S40"/>
  <c r="F14"/>
  <c r="G14"/>
  <c r="H14"/>
  <c r="I14"/>
  <c r="K14"/>
  <c r="L14"/>
  <c r="M14"/>
  <c r="N14"/>
  <c r="O14"/>
  <c r="P14"/>
  <c r="Q14"/>
  <c r="R14"/>
  <c r="S14"/>
  <c r="F46"/>
  <c r="G46"/>
  <c r="H46"/>
  <c r="I46"/>
  <c r="K46"/>
  <c r="L46"/>
  <c r="M46"/>
  <c r="N46"/>
  <c r="O46"/>
  <c r="P46"/>
  <c r="Q46"/>
  <c r="R46"/>
  <c r="S46"/>
  <c r="F91"/>
  <c r="G91"/>
  <c r="H91"/>
  <c r="I91"/>
  <c r="K91"/>
  <c r="L91"/>
  <c r="M91"/>
  <c r="N91"/>
  <c r="O91"/>
  <c r="P91"/>
  <c r="Q91"/>
  <c r="R91"/>
  <c r="S91"/>
  <c r="F103"/>
  <c r="G103"/>
  <c r="H103"/>
  <c r="I103"/>
  <c r="K103"/>
  <c r="L103"/>
  <c r="M103"/>
  <c r="N103"/>
  <c r="O103"/>
  <c r="P103"/>
  <c r="Q103"/>
  <c r="R103"/>
  <c r="S103"/>
  <c r="F73"/>
  <c r="G73"/>
  <c r="H73"/>
  <c r="I73"/>
  <c r="K73"/>
  <c r="L73"/>
  <c r="M73"/>
  <c r="N73"/>
  <c r="O73"/>
  <c r="P73"/>
  <c r="Q73"/>
  <c r="R73"/>
  <c r="S73"/>
  <c r="F6"/>
  <c r="G6"/>
  <c r="H6"/>
  <c r="I6"/>
  <c r="K6"/>
  <c r="L6"/>
  <c r="M6"/>
  <c r="N6"/>
  <c r="O6"/>
  <c r="P6"/>
  <c r="Q6"/>
  <c r="R6"/>
  <c r="S6"/>
  <c r="F80"/>
  <c r="G80"/>
  <c r="H80"/>
  <c r="I80"/>
  <c r="K80"/>
  <c r="L80"/>
  <c r="M80"/>
  <c r="N80"/>
  <c r="O80"/>
  <c r="P80"/>
  <c r="Q80"/>
  <c r="R80"/>
  <c r="S80"/>
  <c r="F79"/>
  <c r="G79"/>
  <c r="H79"/>
  <c r="I79"/>
  <c r="K79"/>
  <c r="L79"/>
  <c r="M79"/>
  <c r="N79"/>
  <c r="O79"/>
  <c r="P79"/>
  <c r="Q79"/>
  <c r="R79"/>
  <c r="S79"/>
  <c r="F5"/>
  <c r="G5"/>
  <c r="H5"/>
  <c r="I5"/>
  <c r="K5"/>
  <c r="L5"/>
  <c r="M5"/>
  <c r="N5"/>
  <c r="O5"/>
  <c r="P5"/>
  <c r="Q5"/>
  <c r="R5"/>
  <c r="S5"/>
  <c r="F35"/>
  <c r="G35"/>
  <c r="H35"/>
  <c r="I35"/>
  <c r="K35"/>
  <c r="L35"/>
  <c r="M35"/>
  <c r="N35"/>
  <c r="O35"/>
  <c r="P35"/>
  <c r="Q35"/>
  <c r="R35"/>
  <c r="S35"/>
  <c r="F59"/>
  <c r="G59"/>
  <c r="H59"/>
  <c r="I59"/>
  <c r="K59"/>
  <c r="L59"/>
  <c r="M59"/>
  <c r="N59"/>
  <c r="O59"/>
  <c r="P59"/>
  <c r="Q59"/>
  <c r="R59"/>
  <c r="S59"/>
  <c r="F50"/>
  <c r="G50"/>
  <c r="H50"/>
  <c r="I50"/>
  <c r="K50"/>
  <c r="L50"/>
  <c r="M50"/>
  <c r="N50"/>
  <c r="O50"/>
  <c r="P50"/>
  <c r="Q50"/>
  <c r="R50"/>
  <c r="S50"/>
  <c r="F63"/>
  <c r="G63"/>
  <c r="H63"/>
  <c r="I63"/>
  <c r="K63"/>
  <c r="L63"/>
  <c r="M63"/>
  <c r="N63"/>
  <c r="O63"/>
  <c r="P63"/>
  <c r="Q63"/>
  <c r="R63"/>
  <c r="S63"/>
  <c r="F24"/>
  <c r="G24"/>
  <c r="H24"/>
  <c r="I24"/>
  <c r="K24"/>
  <c r="L24"/>
  <c r="M24"/>
  <c r="N24"/>
  <c r="O24"/>
  <c r="P24"/>
  <c r="Q24"/>
  <c r="R24"/>
  <c r="S24"/>
  <c r="F47"/>
  <c r="G47"/>
  <c r="H47"/>
  <c r="I47"/>
  <c r="K47"/>
  <c r="L47"/>
  <c r="M47"/>
  <c r="N47"/>
  <c r="O47"/>
  <c r="P47"/>
  <c r="Q47"/>
  <c r="R47"/>
  <c r="S47"/>
  <c r="F130"/>
  <c r="G130"/>
  <c r="H130"/>
  <c r="I130"/>
  <c r="K130"/>
  <c r="L130"/>
  <c r="M130"/>
  <c r="N130"/>
  <c r="O130"/>
  <c r="P130"/>
  <c r="Q130"/>
  <c r="R130"/>
  <c r="S130"/>
  <c r="F105"/>
  <c r="G105"/>
  <c r="H105"/>
  <c r="I105"/>
  <c r="K105"/>
  <c r="L105"/>
  <c r="M105"/>
  <c r="N105"/>
  <c r="O105"/>
  <c r="P105"/>
  <c r="Q105"/>
  <c r="R105"/>
  <c r="S105"/>
  <c r="F109"/>
  <c r="G109"/>
  <c r="H109"/>
  <c r="I109"/>
  <c r="K109"/>
  <c r="L109"/>
  <c r="M109"/>
  <c r="N109"/>
  <c r="O109"/>
  <c r="P109"/>
  <c r="Q109"/>
  <c r="R109"/>
  <c r="S109"/>
  <c r="F132"/>
  <c r="G132"/>
  <c r="H132"/>
  <c r="I132"/>
  <c r="K132"/>
  <c r="L132"/>
  <c r="M132"/>
  <c r="N132"/>
  <c r="O132"/>
  <c r="P132"/>
  <c r="Q132"/>
  <c r="R132"/>
  <c r="S132"/>
  <c r="F15"/>
  <c r="G15"/>
  <c r="H15"/>
  <c r="I15"/>
  <c r="K15"/>
  <c r="L15"/>
  <c r="M15"/>
  <c r="N15"/>
  <c r="O15"/>
  <c r="P15"/>
  <c r="Q15"/>
  <c r="R15"/>
  <c r="S15"/>
  <c r="F72"/>
  <c r="G72"/>
  <c r="H72"/>
  <c r="I72"/>
  <c r="K72"/>
  <c r="L72"/>
  <c r="M72"/>
  <c r="N72"/>
  <c r="O72"/>
  <c r="P72"/>
  <c r="Q72"/>
  <c r="R72"/>
  <c r="S72"/>
  <c r="F92"/>
  <c r="G92"/>
  <c r="H92"/>
  <c r="I92"/>
  <c r="K92"/>
  <c r="L92"/>
  <c r="M92"/>
  <c r="N92"/>
  <c r="O92"/>
  <c r="P92"/>
  <c r="Q92"/>
  <c r="R92"/>
  <c r="S92"/>
  <c r="F71"/>
  <c r="G71"/>
  <c r="H71"/>
  <c r="I71"/>
  <c r="K71"/>
  <c r="L71"/>
  <c r="M71"/>
  <c r="N71"/>
  <c r="O71"/>
  <c r="P71"/>
  <c r="Q71"/>
  <c r="R71"/>
  <c r="S71"/>
  <c r="F18"/>
  <c r="G18"/>
  <c r="H18"/>
  <c r="I18"/>
  <c r="K18"/>
  <c r="L18"/>
  <c r="M18"/>
  <c r="N18"/>
  <c r="O18"/>
  <c r="P18"/>
  <c r="Q18"/>
  <c r="R18"/>
  <c r="S18"/>
  <c r="F100"/>
  <c r="G100"/>
  <c r="H100"/>
  <c r="I100"/>
  <c r="K100"/>
  <c r="L100"/>
  <c r="M100"/>
  <c r="N100"/>
  <c r="O100"/>
  <c r="P100"/>
  <c r="Q100"/>
  <c r="R100"/>
  <c r="S100"/>
  <c r="F13"/>
  <c r="G13"/>
  <c r="H13"/>
  <c r="I13"/>
  <c r="K13"/>
  <c r="L13"/>
  <c r="M13"/>
  <c r="N13"/>
  <c r="O13"/>
  <c r="P13"/>
  <c r="Q13"/>
  <c r="R13"/>
  <c r="S13"/>
  <c r="F133"/>
  <c r="G133"/>
  <c r="H133"/>
  <c r="I133"/>
  <c r="K133"/>
  <c r="L133"/>
  <c r="M133"/>
  <c r="N133"/>
  <c r="O133"/>
  <c r="P133"/>
  <c r="Q133"/>
  <c r="R133"/>
  <c r="S133"/>
  <c r="F99"/>
  <c r="G99"/>
  <c r="H99"/>
  <c r="I99"/>
  <c r="K99"/>
  <c r="L99"/>
  <c r="M99"/>
  <c r="N99"/>
  <c r="O99"/>
  <c r="P99"/>
  <c r="Q99"/>
  <c r="R99"/>
  <c r="S99"/>
  <c r="F20"/>
  <c r="G20"/>
  <c r="H20"/>
  <c r="I20"/>
  <c r="K20"/>
  <c r="L20"/>
  <c r="M20"/>
  <c r="N20"/>
  <c r="O20"/>
  <c r="P20"/>
  <c r="Q20"/>
  <c r="R20"/>
  <c r="S20"/>
  <c r="F16"/>
  <c r="G16"/>
  <c r="H16"/>
  <c r="I16"/>
  <c r="K16"/>
  <c r="L16"/>
  <c r="M16"/>
  <c r="N16"/>
  <c r="O16"/>
  <c r="P16"/>
  <c r="Q16"/>
  <c r="R16"/>
  <c r="S16"/>
  <c r="F4"/>
  <c r="G4"/>
  <c r="H4"/>
  <c r="I4"/>
  <c r="K4"/>
  <c r="L4"/>
  <c r="M4"/>
  <c r="N4"/>
  <c r="O4"/>
  <c r="P4"/>
  <c r="Q4"/>
  <c r="R4"/>
  <c r="S4"/>
  <c r="F38"/>
  <c r="G38"/>
  <c r="H38"/>
  <c r="I38"/>
  <c r="K38"/>
  <c r="L38"/>
  <c r="M38"/>
  <c r="N38"/>
  <c r="O38"/>
  <c r="P38"/>
  <c r="Q38"/>
  <c r="R38"/>
  <c r="S38"/>
  <c r="F43"/>
  <c r="G43"/>
  <c r="H43"/>
  <c r="I43"/>
  <c r="K43"/>
  <c r="L43"/>
  <c r="M43"/>
  <c r="N43"/>
  <c r="O43"/>
  <c r="P43"/>
  <c r="Q43"/>
  <c r="R43"/>
  <c r="S43"/>
  <c r="F95"/>
  <c r="G95"/>
  <c r="H95"/>
  <c r="I95"/>
  <c r="K95"/>
  <c r="L95"/>
  <c r="M95"/>
  <c r="N95"/>
  <c r="O95"/>
  <c r="P95"/>
  <c r="Q95"/>
  <c r="R95"/>
  <c r="S95"/>
  <c r="F37"/>
  <c r="G37"/>
  <c r="H37"/>
  <c r="I37"/>
  <c r="K37"/>
  <c r="L37"/>
  <c r="M37"/>
  <c r="N37"/>
  <c r="O37"/>
  <c r="P37"/>
  <c r="Q37"/>
  <c r="R37"/>
  <c r="S37"/>
  <c r="F134"/>
  <c r="G134"/>
  <c r="H134"/>
  <c r="I134"/>
  <c r="K134"/>
  <c r="L134"/>
  <c r="M134"/>
  <c r="N134"/>
  <c r="O134"/>
  <c r="P134"/>
  <c r="Q134"/>
  <c r="R134"/>
  <c r="S134"/>
  <c r="F52"/>
  <c r="G52"/>
  <c r="H52"/>
  <c r="I52"/>
  <c r="K52"/>
  <c r="L52"/>
  <c r="M52"/>
  <c r="N52"/>
  <c r="O52"/>
  <c r="P52"/>
  <c r="Q52"/>
  <c r="R52"/>
  <c r="S52"/>
  <c r="F55"/>
  <c r="G55"/>
  <c r="H55"/>
  <c r="I55"/>
  <c r="K55"/>
  <c r="L55"/>
  <c r="M55"/>
  <c r="N55"/>
  <c r="O55"/>
  <c r="P55"/>
  <c r="Q55"/>
  <c r="R55"/>
  <c r="S55"/>
  <c r="F123"/>
  <c r="G123"/>
  <c r="H123"/>
  <c r="I123"/>
  <c r="K123"/>
  <c r="L123"/>
  <c r="M123"/>
  <c r="N123"/>
  <c r="O123"/>
  <c r="P123"/>
  <c r="Q123"/>
  <c r="R123"/>
  <c r="S123"/>
  <c r="F120"/>
  <c r="G120"/>
  <c r="H120"/>
  <c r="I120"/>
  <c r="K120"/>
  <c r="L120"/>
  <c r="M120"/>
  <c r="N120"/>
  <c r="O120"/>
  <c r="P120"/>
  <c r="Q120"/>
  <c r="R120"/>
  <c r="S120"/>
  <c r="F60"/>
  <c r="G60"/>
  <c r="H60"/>
  <c r="I60"/>
  <c r="K60"/>
  <c r="L60"/>
  <c r="M60"/>
  <c r="N60"/>
  <c r="O60"/>
  <c r="P60"/>
  <c r="Q60"/>
  <c r="R60"/>
  <c r="S60"/>
  <c r="F58"/>
  <c r="G58"/>
  <c r="H58"/>
  <c r="I58"/>
  <c r="K58"/>
  <c r="L58"/>
  <c r="M58"/>
  <c r="N58"/>
  <c r="O58"/>
  <c r="P58"/>
  <c r="Q58"/>
  <c r="R58"/>
  <c r="S58"/>
  <c r="F44"/>
  <c r="G44"/>
  <c r="H44"/>
  <c r="I44"/>
  <c r="K44"/>
  <c r="L44"/>
  <c r="M44"/>
  <c r="N44"/>
  <c r="O44"/>
  <c r="P44"/>
  <c r="Q44"/>
  <c r="R44"/>
  <c r="S44"/>
  <c r="F135"/>
  <c r="G135"/>
  <c r="H135"/>
  <c r="I135"/>
  <c r="K135"/>
  <c r="L135"/>
  <c r="M135"/>
  <c r="N135"/>
  <c r="O135"/>
  <c r="P135"/>
  <c r="Q135"/>
  <c r="R135"/>
  <c r="S135"/>
  <c r="F22"/>
  <c r="G22"/>
  <c r="H22"/>
  <c r="I22"/>
  <c r="K22"/>
  <c r="L22"/>
  <c r="M22"/>
  <c r="N22"/>
  <c r="O22"/>
  <c r="P22"/>
  <c r="Q22"/>
  <c r="R22"/>
  <c r="S22"/>
  <c r="F114"/>
  <c r="G114"/>
  <c r="H114"/>
  <c r="I114"/>
  <c r="K114"/>
  <c r="L114"/>
  <c r="M114"/>
  <c r="N114"/>
  <c r="O114"/>
  <c r="P114"/>
  <c r="Q114"/>
  <c r="R114"/>
  <c r="S114"/>
  <c r="F61"/>
  <c r="G61"/>
  <c r="H61"/>
  <c r="I61"/>
  <c r="K61"/>
  <c r="L61"/>
  <c r="M61"/>
  <c r="N61"/>
  <c r="O61"/>
  <c r="P61"/>
  <c r="Q61"/>
  <c r="R61"/>
  <c r="S61"/>
  <c r="F75"/>
  <c r="G75"/>
  <c r="H75"/>
  <c r="I75"/>
  <c r="K75"/>
  <c r="L75"/>
  <c r="M75"/>
  <c r="N75"/>
  <c r="O75"/>
  <c r="P75"/>
  <c r="Q75"/>
  <c r="R75"/>
  <c r="S75"/>
  <c r="F108"/>
  <c r="G108"/>
  <c r="H108"/>
  <c r="I108"/>
  <c r="K108"/>
  <c r="L108"/>
  <c r="M108"/>
  <c r="N108"/>
  <c r="O108"/>
  <c r="P108"/>
  <c r="Q108"/>
  <c r="R108"/>
  <c r="S108"/>
  <c r="F136"/>
  <c r="G136"/>
  <c r="H136"/>
  <c r="I136"/>
  <c r="K136"/>
  <c r="L136"/>
  <c r="M136"/>
  <c r="N136"/>
  <c r="O136"/>
  <c r="P136"/>
  <c r="Q136"/>
  <c r="R136"/>
  <c r="S136"/>
  <c r="F106"/>
  <c r="G106"/>
  <c r="H106"/>
  <c r="I106"/>
  <c r="K106"/>
  <c r="L106"/>
  <c r="M106"/>
  <c r="N106"/>
  <c r="O106"/>
  <c r="P106"/>
  <c r="Q106"/>
  <c r="R106"/>
  <c r="S106"/>
  <c r="F33"/>
  <c r="G33"/>
  <c r="H33"/>
  <c r="I33"/>
  <c r="K33"/>
  <c r="L33"/>
  <c r="M33"/>
  <c r="N33"/>
  <c r="O33"/>
  <c r="P33"/>
  <c r="Q33"/>
  <c r="R33"/>
  <c r="S33"/>
  <c r="F36"/>
  <c r="G36"/>
  <c r="H36"/>
  <c r="I36"/>
  <c r="K36"/>
  <c r="L36"/>
  <c r="M36"/>
  <c r="N36"/>
  <c r="O36"/>
  <c r="P36"/>
  <c r="Q36"/>
  <c r="R36"/>
  <c r="S36"/>
  <c r="F98"/>
  <c r="G98"/>
  <c r="H98"/>
  <c r="I98"/>
  <c r="K98"/>
  <c r="L98"/>
  <c r="M98"/>
  <c r="N98"/>
  <c r="O98"/>
  <c r="P98"/>
  <c r="Q98"/>
  <c r="R98"/>
  <c r="S98"/>
  <c r="F39"/>
  <c r="G39"/>
  <c r="H39"/>
  <c r="I39"/>
  <c r="K39"/>
  <c r="L39"/>
  <c r="M39"/>
  <c r="N39"/>
  <c r="O39"/>
  <c r="P39"/>
  <c r="Q39"/>
  <c r="R39"/>
  <c r="S39"/>
  <c r="F137"/>
  <c r="G137"/>
  <c r="H137"/>
  <c r="I137"/>
  <c r="K137"/>
  <c r="L137"/>
  <c r="M137"/>
  <c r="N137"/>
  <c r="O137"/>
  <c r="P137"/>
  <c r="Q137"/>
  <c r="R137"/>
  <c r="S137"/>
  <c r="F128"/>
  <c r="G128"/>
  <c r="H128"/>
  <c r="I128"/>
  <c r="K128"/>
  <c r="L128"/>
  <c r="M128"/>
  <c r="N128"/>
  <c r="O128"/>
  <c r="P128"/>
  <c r="Q128"/>
  <c r="R128"/>
  <c r="S128"/>
  <c r="F101"/>
  <c r="G101"/>
  <c r="H101"/>
  <c r="I101"/>
  <c r="K101"/>
  <c r="L101"/>
  <c r="M101"/>
  <c r="N101"/>
  <c r="O101"/>
  <c r="P101"/>
  <c r="Q101"/>
  <c r="R101"/>
  <c r="S101"/>
  <c r="F56"/>
  <c r="G56"/>
  <c r="H56"/>
  <c r="I56"/>
  <c r="K56"/>
  <c r="L56"/>
  <c r="M56"/>
  <c r="N56"/>
  <c r="O56"/>
  <c r="P56"/>
  <c r="Q56"/>
  <c r="R56"/>
  <c r="S56"/>
  <c r="F138"/>
  <c r="G138"/>
  <c r="H138"/>
  <c r="I138"/>
  <c r="K138"/>
  <c r="L138"/>
  <c r="M138"/>
  <c r="N138"/>
  <c r="O138"/>
  <c r="P138"/>
  <c r="Q138"/>
  <c r="R138"/>
  <c r="S138"/>
  <c r="F81"/>
  <c r="G81"/>
  <c r="H81"/>
  <c r="I81"/>
  <c r="K81"/>
  <c r="L81"/>
  <c r="M81"/>
  <c r="N81"/>
  <c r="O81"/>
  <c r="P81"/>
  <c r="Q81"/>
  <c r="R81"/>
  <c r="S81"/>
  <c r="F69"/>
  <c r="G69"/>
  <c r="H69"/>
  <c r="I69"/>
  <c r="K69"/>
  <c r="L69"/>
  <c r="M69"/>
  <c r="N69"/>
  <c r="O69"/>
  <c r="P69"/>
  <c r="Q69"/>
  <c r="R69"/>
  <c r="S69"/>
  <c r="F19"/>
  <c r="G19"/>
  <c r="H19"/>
  <c r="I19"/>
  <c r="K19"/>
  <c r="L19"/>
  <c r="M19"/>
  <c r="N19"/>
  <c r="O19"/>
  <c r="P19"/>
  <c r="Q19"/>
  <c r="R19"/>
  <c r="S19"/>
  <c r="F57"/>
  <c r="G57"/>
  <c r="H57"/>
  <c r="I57"/>
  <c r="K57"/>
  <c r="L57"/>
  <c r="M57"/>
  <c r="N57"/>
  <c r="O57"/>
  <c r="P57"/>
  <c r="Q57"/>
  <c r="R57"/>
  <c r="S57"/>
  <c r="F139"/>
  <c r="G139"/>
  <c r="H139"/>
  <c r="I139"/>
  <c r="K139"/>
  <c r="L139"/>
  <c r="M139"/>
  <c r="N139"/>
  <c r="O139"/>
  <c r="P139"/>
  <c r="Q139"/>
  <c r="R139"/>
  <c r="S139"/>
  <c r="F111"/>
  <c r="G111"/>
  <c r="H111"/>
  <c r="I111"/>
  <c r="K111"/>
  <c r="L111"/>
  <c r="M111"/>
  <c r="N111"/>
  <c r="O111"/>
  <c r="P111"/>
  <c r="Q111"/>
  <c r="R111"/>
  <c r="S111"/>
  <c r="F12"/>
  <c r="G12"/>
  <c r="H12"/>
  <c r="I12"/>
  <c r="K12"/>
  <c r="L12"/>
  <c r="M12"/>
  <c r="N12"/>
  <c r="O12"/>
  <c r="P12"/>
  <c r="Q12"/>
  <c r="R12"/>
  <c r="S12"/>
  <c r="F70"/>
  <c r="G70"/>
  <c r="H70"/>
  <c r="I70"/>
  <c r="K70"/>
  <c r="L70"/>
  <c r="M70"/>
  <c r="N70"/>
  <c r="O70"/>
  <c r="P70"/>
  <c r="Q70"/>
  <c r="R70"/>
  <c r="S70"/>
  <c r="F26"/>
  <c r="G26"/>
  <c r="H26"/>
  <c r="I26"/>
  <c r="K26"/>
  <c r="L26"/>
  <c r="M26"/>
  <c r="N26"/>
  <c r="O26"/>
  <c r="P26"/>
  <c r="Q26"/>
  <c r="R26"/>
  <c r="S26"/>
  <c r="F25"/>
  <c r="G25"/>
  <c r="H25"/>
  <c r="I25"/>
  <c r="K25"/>
  <c r="L25"/>
  <c r="M25"/>
  <c r="N25"/>
  <c r="O25"/>
  <c r="P25"/>
  <c r="Q25"/>
  <c r="R25"/>
  <c r="S25"/>
  <c r="F27"/>
  <c r="G27"/>
  <c r="H27"/>
  <c r="I27"/>
  <c r="K27"/>
  <c r="L27"/>
  <c r="M27"/>
  <c r="N27"/>
  <c r="O27"/>
  <c r="P27"/>
  <c r="Q27"/>
  <c r="R27"/>
  <c r="S27"/>
  <c r="F94"/>
  <c r="G94"/>
  <c r="H94"/>
  <c r="I94"/>
  <c r="K94"/>
  <c r="L94"/>
  <c r="M94"/>
  <c r="N94"/>
  <c r="O94"/>
  <c r="P94"/>
  <c r="Q94"/>
  <c r="R94"/>
  <c r="S94"/>
  <c r="F62"/>
  <c r="G62"/>
  <c r="H62"/>
  <c r="I62"/>
  <c r="K62"/>
  <c r="L62"/>
  <c r="M62"/>
  <c r="N62"/>
  <c r="O62"/>
  <c r="P62"/>
  <c r="Q62"/>
  <c r="R62"/>
  <c r="S62"/>
  <c r="F45"/>
  <c r="G45"/>
  <c r="H45"/>
  <c r="I45"/>
  <c r="K45"/>
  <c r="L45"/>
  <c r="M45"/>
  <c r="N45"/>
  <c r="O45"/>
  <c r="P45"/>
  <c r="Q45"/>
  <c r="R45"/>
  <c r="S45"/>
  <c r="F89"/>
  <c r="G89"/>
  <c r="H89"/>
  <c r="I89"/>
  <c r="K89"/>
  <c r="L89"/>
  <c r="M89"/>
  <c r="N89"/>
  <c r="O89"/>
  <c r="P89"/>
  <c r="Q89"/>
  <c r="R89"/>
  <c r="S89"/>
  <c r="F93"/>
  <c r="G93"/>
  <c r="H93"/>
  <c r="I93"/>
  <c r="K93"/>
  <c r="L93"/>
  <c r="M93"/>
  <c r="N93"/>
  <c r="O93"/>
  <c r="P93"/>
  <c r="Q93"/>
  <c r="R93"/>
  <c r="S93"/>
  <c r="F83"/>
  <c r="G83"/>
  <c r="H83"/>
  <c r="I83"/>
  <c r="K83"/>
  <c r="L83"/>
  <c r="M83"/>
  <c r="N83"/>
  <c r="O83"/>
  <c r="P83"/>
  <c r="Q83"/>
  <c r="R83"/>
  <c r="S83"/>
  <c r="F115"/>
  <c r="G115"/>
  <c r="H115"/>
  <c r="I115"/>
  <c r="K115"/>
  <c r="L115"/>
  <c r="M115"/>
  <c r="N115"/>
  <c r="O115"/>
  <c r="P115"/>
  <c r="Q115"/>
  <c r="R115"/>
  <c r="S115"/>
  <c r="F116"/>
  <c r="G116"/>
  <c r="H116"/>
  <c r="I116"/>
  <c r="K116"/>
  <c r="L116"/>
  <c r="M116"/>
  <c r="N116"/>
  <c r="O116"/>
  <c r="P116"/>
  <c r="Q116"/>
  <c r="R116"/>
  <c r="S116"/>
  <c r="F117"/>
  <c r="G117"/>
  <c r="H117"/>
  <c r="I117"/>
  <c r="K117"/>
  <c r="L117"/>
  <c r="M117"/>
  <c r="N117"/>
  <c r="O117"/>
  <c r="P117"/>
  <c r="Q117"/>
  <c r="R117"/>
  <c r="S117"/>
  <c r="F112"/>
  <c r="G112"/>
  <c r="H112"/>
  <c r="I112"/>
  <c r="K112"/>
  <c r="L112"/>
  <c r="M112"/>
  <c r="N112"/>
  <c r="O112"/>
  <c r="P112"/>
  <c r="Q112"/>
  <c r="R112"/>
  <c r="S112"/>
  <c r="F125"/>
  <c r="G125"/>
  <c r="H125"/>
  <c r="I125"/>
  <c r="K125"/>
  <c r="L125"/>
  <c r="M125"/>
  <c r="N125"/>
  <c r="O125"/>
  <c r="P125"/>
  <c r="Q125"/>
  <c r="R125"/>
  <c r="S125"/>
  <c r="F126"/>
  <c r="G126"/>
  <c r="H126"/>
  <c r="I126"/>
  <c r="K126"/>
  <c r="L126"/>
  <c r="M126"/>
  <c r="N126"/>
  <c r="O126"/>
  <c r="P126"/>
  <c r="Q126"/>
  <c r="R126"/>
  <c r="S126"/>
  <c r="F84"/>
  <c r="G84"/>
  <c r="H84"/>
  <c r="I84"/>
  <c r="K84"/>
  <c r="L84"/>
  <c r="M84"/>
  <c r="N84"/>
  <c r="O84"/>
  <c r="P84"/>
  <c r="Q84"/>
  <c r="R84"/>
  <c r="S84"/>
  <c r="F88"/>
  <c r="G88"/>
  <c r="H88"/>
  <c r="I88"/>
  <c r="K88"/>
  <c r="L88"/>
  <c r="M88"/>
  <c r="N88"/>
  <c r="O88"/>
  <c r="P88"/>
  <c r="Q88"/>
  <c r="R88"/>
  <c r="S88"/>
  <c r="F86"/>
  <c r="G86"/>
  <c r="H86"/>
  <c r="I86"/>
  <c r="K86"/>
  <c r="L86"/>
  <c r="M86"/>
  <c r="N86"/>
  <c r="O86"/>
  <c r="P86"/>
  <c r="Q86"/>
  <c r="R86"/>
  <c r="S86"/>
  <c r="F118"/>
  <c r="G118"/>
  <c r="H118"/>
  <c r="I118"/>
  <c r="K118"/>
  <c r="L118"/>
  <c r="M118"/>
  <c r="N118"/>
  <c r="O118"/>
  <c r="P118"/>
  <c r="Q118"/>
  <c r="R118"/>
  <c r="S118"/>
  <c r="F140"/>
  <c r="G140"/>
  <c r="H140"/>
  <c r="I140"/>
  <c r="K140"/>
  <c r="L140"/>
  <c r="M140"/>
  <c r="N140"/>
  <c r="O140"/>
  <c r="P140"/>
  <c r="Q140"/>
  <c r="R140"/>
  <c r="S140"/>
  <c r="F141"/>
  <c r="G141"/>
  <c r="H141"/>
  <c r="I141"/>
  <c r="K141"/>
  <c r="L141"/>
  <c r="M141"/>
  <c r="N141"/>
  <c r="O141"/>
  <c r="P141"/>
  <c r="Q141"/>
  <c r="R141"/>
  <c r="S141"/>
  <c r="F85"/>
  <c r="G85"/>
  <c r="H85"/>
  <c r="I85"/>
  <c r="K85"/>
  <c r="L85"/>
  <c r="M85"/>
  <c r="N85"/>
  <c r="O85"/>
  <c r="P85"/>
  <c r="Q85"/>
  <c r="R85"/>
  <c r="S85"/>
  <c r="F87"/>
  <c r="G87"/>
  <c r="H87"/>
  <c r="I87"/>
  <c r="K87"/>
  <c r="L87"/>
  <c r="M87"/>
  <c r="N87"/>
  <c r="O87"/>
  <c r="P87"/>
  <c r="Q87"/>
  <c r="R87"/>
  <c r="S87"/>
  <c r="F113"/>
  <c r="G113"/>
  <c r="H113"/>
  <c r="I113"/>
  <c r="K113"/>
  <c r="L113"/>
  <c r="M113"/>
  <c r="N113"/>
  <c r="O113"/>
  <c r="P113"/>
  <c r="Q113"/>
  <c r="R113"/>
  <c r="S113"/>
  <c r="F142"/>
  <c r="G142"/>
  <c r="H142"/>
  <c r="I142"/>
  <c r="K142"/>
  <c r="L142"/>
  <c r="M142"/>
  <c r="N142"/>
  <c r="O142"/>
  <c r="P142"/>
  <c r="Q142"/>
  <c r="R142"/>
  <c r="S142"/>
  <c r="F143"/>
  <c r="G143"/>
  <c r="H143"/>
  <c r="I143"/>
  <c r="K143"/>
  <c r="L143"/>
  <c r="M143"/>
  <c r="N143"/>
  <c r="O143"/>
  <c r="P143"/>
  <c r="Q143"/>
  <c r="R143"/>
  <c r="S143"/>
  <c r="F144"/>
  <c r="G144"/>
  <c r="H144"/>
  <c r="I144"/>
  <c r="K144"/>
  <c r="L144"/>
  <c r="M144"/>
  <c r="N144"/>
  <c r="O144"/>
  <c r="P144"/>
  <c r="Q144"/>
  <c r="R144"/>
  <c r="S144"/>
  <c r="F51"/>
  <c r="G51"/>
  <c r="H51"/>
  <c r="I51"/>
  <c r="K51"/>
  <c r="L51"/>
  <c r="M51"/>
  <c r="N51"/>
  <c r="O51"/>
  <c r="P51"/>
  <c r="Q51"/>
  <c r="R51"/>
  <c r="S51"/>
  <c r="F145"/>
  <c r="G145"/>
  <c r="H145"/>
  <c r="I145"/>
  <c r="K145"/>
  <c r="L145"/>
  <c r="M145"/>
  <c r="N145"/>
  <c r="O145"/>
  <c r="P145"/>
  <c r="Q145"/>
  <c r="R145"/>
  <c r="S145"/>
  <c r="F64"/>
  <c r="G64"/>
  <c r="H64"/>
  <c r="I64"/>
  <c r="K64"/>
  <c r="L64"/>
  <c r="M64"/>
  <c r="N64"/>
  <c r="O64"/>
  <c r="P64"/>
  <c r="Q64"/>
  <c r="R64"/>
  <c r="S64"/>
  <c r="F68"/>
  <c r="G68"/>
  <c r="H68"/>
  <c r="I68"/>
  <c r="K68"/>
  <c r="L68"/>
  <c r="M68"/>
  <c r="N68"/>
  <c r="O68"/>
  <c r="P68"/>
  <c r="Q68"/>
  <c r="R68"/>
  <c r="S68"/>
  <c r="F67"/>
  <c r="G67"/>
  <c r="H67"/>
  <c r="I67"/>
  <c r="K67"/>
  <c r="L67"/>
  <c r="M67"/>
  <c r="N67"/>
  <c r="O67"/>
  <c r="P67"/>
  <c r="Q67"/>
  <c r="R67"/>
  <c r="S67"/>
  <c r="F104"/>
  <c r="G104"/>
  <c r="H104"/>
  <c r="I104"/>
  <c r="K104"/>
  <c r="L104"/>
  <c r="M104"/>
  <c r="N104"/>
  <c r="O104"/>
  <c r="P104"/>
  <c r="Q104"/>
  <c r="R104"/>
  <c r="S104"/>
  <c r="F82"/>
  <c r="G82"/>
  <c r="H82"/>
  <c r="I82"/>
  <c r="K82"/>
  <c r="L82"/>
  <c r="M82"/>
  <c r="N82"/>
  <c r="O82"/>
  <c r="P82"/>
  <c r="Q82"/>
  <c r="R82"/>
  <c r="S82"/>
  <c r="F90"/>
  <c r="G90"/>
  <c r="H90"/>
  <c r="I90"/>
  <c r="K90"/>
  <c r="L90"/>
  <c r="M90"/>
  <c r="N90"/>
  <c r="O90"/>
  <c r="P90"/>
  <c r="Q90"/>
  <c r="R90"/>
  <c r="S90"/>
  <c r="F65"/>
  <c r="G65"/>
  <c r="H65"/>
  <c r="I65"/>
  <c r="K65"/>
  <c r="L65"/>
  <c r="M65"/>
  <c r="N65"/>
  <c r="O65"/>
  <c r="P65"/>
  <c r="Q65"/>
  <c r="R65"/>
  <c r="S65"/>
  <c r="F97"/>
  <c r="G97"/>
  <c r="H97"/>
  <c r="I97"/>
  <c r="K97"/>
  <c r="L97"/>
  <c r="M97"/>
  <c r="N97"/>
  <c r="O97"/>
  <c r="P97"/>
  <c r="Q97"/>
  <c r="R97"/>
  <c r="S97"/>
  <c r="F121"/>
  <c r="G121"/>
  <c r="H121"/>
  <c r="I121"/>
  <c r="K121"/>
  <c r="L121"/>
  <c r="M121"/>
  <c r="N121"/>
  <c r="O121"/>
  <c r="P121"/>
  <c r="Q121"/>
  <c r="R121"/>
  <c r="S121"/>
  <c r="F102"/>
  <c r="G102"/>
  <c r="H102"/>
  <c r="I102"/>
  <c r="K102"/>
  <c r="L102"/>
  <c r="M102"/>
  <c r="N102"/>
  <c r="O102"/>
  <c r="P102"/>
  <c r="Q102"/>
  <c r="R102"/>
  <c r="S102"/>
  <c r="F146"/>
  <c r="G146"/>
  <c r="H146"/>
  <c r="I146"/>
  <c r="K146"/>
  <c r="L146"/>
  <c r="M146"/>
  <c r="N146"/>
  <c r="O146"/>
  <c r="P146"/>
  <c r="Q146"/>
  <c r="R146"/>
  <c r="S146"/>
  <c r="F147"/>
  <c r="G147"/>
  <c r="H147"/>
  <c r="I147"/>
  <c r="K147"/>
  <c r="L147"/>
  <c r="M147"/>
  <c r="N147"/>
  <c r="O147"/>
  <c r="P147"/>
  <c r="Q147"/>
  <c r="R147"/>
  <c r="S147"/>
  <c r="F107"/>
  <c r="G107"/>
  <c r="H107"/>
  <c r="I107"/>
  <c r="K107"/>
  <c r="L107"/>
  <c r="M107"/>
  <c r="N107"/>
  <c r="O107"/>
  <c r="P107"/>
  <c r="Q107"/>
  <c r="R107"/>
  <c r="S107"/>
  <c r="F66"/>
  <c r="G66"/>
  <c r="H66"/>
  <c r="I66"/>
  <c r="K66"/>
  <c r="L66"/>
  <c r="M66"/>
  <c r="N66"/>
  <c r="O66"/>
  <c r="P66"/>
  <c r="Q66"/>
  <c r="R66"/>
  <c r="S66"/>
  <c r="F148"/>
  <c r="G148"/>
  <c r="H148"/>
  <c r="I148"/>
  <c r="K148"/>
  <c r="L148"/>
  <c r="M148"/>
  <c r="N148"/>
  <c r="O148"/>
  <c r="P148"/>
  <c r="Q148"/>
  <c r="R148"/>
  <c r="S148"/>
  <c r="F149"/>
  <c r="G149"/>
  <c r="H149"/>
  <c r="I149"/>
  <c r="K149"/>
  <c r="L149"/>
  <c r="M149"/>
  <c r="N149"/>
  <c r="O149"/>
  <c r="P149"/>
  <c r="Q149"/>
  <c r="R149"/>
  <c r="S149"/>
  <c r="F77"/>
  <c r="G77"/>
  <c r="H77"/>
  <c r="I77"/>
  <c r="K77"/>
  <c r="L77"/>
  <c r="M77"/>
  <c r="N77"/>
  <c r="O77"/>
  <c r="P77"/>
  <c r="Q77"/>
  <c r="R77"/>
  <c r="S77"/>
  <c r="F30"/>
  <c r="G30"/>
  <c r="H30"/>
  <c r="I30"/>
  <c r="K30"/>
  <c r="L30"/>
  <c r="M30"/>
  <c r="N30"/>
  <c r="O30"/>
  <c r="P30"/>
  <c r="Q30"/>
  <c r="R30"/>
  <c r="S30"/>
  <c r="F29"/>
  <c r="G29"/>
  <c r="H29"/>
  <c r="I29"/>
  <c r="K29"/>
  <c r="L29"/>
  <c r="M29"/>
  <c r="N29"/>
  <c r="O29"/>
  <c r="P29"/>
  <c r="Q29"/>
  <c r="R29"/>
  <c r="S29"/>
  <c r="F110"/>
  <c r="G110"/>
  <c r="H110"/>
  <c r="I110"/>
  <c r="K110"/>
  <c r="L110"/>
  <c r="M110"/>
  <c r="N110"/>
  <c r="O110"/>
  <c r="P110"/>
  <c r="Q110"/>
  <c r="R110"/>
  <c r="S110"/>
  <c r="F28"/>
  <c r="G28"/>
  <c r="H28"/>
  <c r="I28"/>
  <c r="K28"/>
  <c r="L28"/>
  <c r="M28"/>
  <c r="N28"/>
  <c r="O28"/>
  <c r="P28"/>
  <c r="Q28"/>
  <c r="R28"/>
  <c r="S28"/>
  <c r="F53"/>
  <c r="G53"/>
  <c r="H53"/>
  <c r="I53"/>
  <c r="K53"/>
  <c r="L53"/>
  <c r="M53"/>
  <c r="N53"/>
  <c r="O53"/>
  <c r="P53"/>
  <c r="Q53"/>
  <c r="R53"/>
  <c r="S53"/>
  <c r="F150"/>
  <c r="G150"/>
  <c r="H150"/>
  <c r="I150"/>
  <c r="K150"/>
  <c r="L150"/>
  <c r="M150"/>
  <c r="N150"/>
  <c r="O150"/>
  <c r="P150"/>
  <c r="Q150"/>
  <c r="R150"/>
  <c r="S150"/>
  <c r="F31"/>
  <c r="G31"/>
  <c r="H31"/>
  <c r="I31"/>
  <c r="K31"/>
  <c r="L31"/>
  <c r="M31"/>
  <c r="N31"/>
  <c r="O31"/>
  <c r="P31"/>
  <c r="Q31"/>
  <c r="R31"/>
  <c r="S31"/>
  <c r="F96"/>
  <c r="G96"/>
  <c r="H96"/>
  <c r="I96"/>
  <c r="K96"/>
  <c r="L96"/>
  <c r="M96"/>
  <c r="N96"/>
  <c r="O96"/>
  <c r="P96"/>
  <c r="Q96"/>
  <c r="R96"/>
  <c r="S96"/>
  <c r="F151"/>
  <c r="G151"/>
  <c r="H151"/>
  <c r="I151"/>
  <c r="K151"/>
  <c r="L151"/>
  <c r="M151"/>
  <c r="N151"/>
  <c r="O151"/>
  <c r="P151"/>
  <c r="Q151"/>
  <c r="R151"/>
  <c r="S151"/>
  <c r="F41"/>
  <c r="G41"/>
  <c r="H41"/>
  <c r="I41"/>
  <c r="K41"/>
  <c r="L41"/>
  <c r="M41"/>
  <c r="N41"/>
  <c r="O41"/>
  <c r="P41"/>
  <c r="Q41"/>
  <c r="R41"/>
  <c r="S41"/>
  <c r="F76"/>
  <c r="G76"/>
  <c r="H76"/>
  <c r="I76"/>
  <c r="K76"/>
  <c r="L76"/>
  <c r="M76"/>
  <c r="N76"/>
  <c r="O76"/>
  <c r="P76"/>
  <c r="Q76"/>
  <c r="R76"/>
  <c r="S76"/>
  <c r="F153"/>
  <c r="G153"/>
  <c r="H153"/>
  <c r="I153"/>
  <c r="K153"/>
  <c r="L153"/>
  <c r="M153"/>
  <c r="N153"/>
  <c r="O153"/>
  <c r="P153"/>
  <c r="Q153"/>
  <c r="R153"/>
  <c r="S153"/>
  <c r="F152"/>
  <c r="G152"/>
  <c r="H152"/>
  <c r="I152"/>
  <c r="K152"/>
  <c r="L152"/>
  <c r="M152"/>
  <c r="N152"/>
  <c r="O152"/>
  <c r="P152"/>
  <c r="Q152"/>
  <c r="R152"/>
  <c r="S152"/>
  <c r="F124"/>
  <c r="G124"/>
  <c r="H124"/>
  <c r="I124"/>
  <c r="K124"/>
  <c r="L124"/>
  <c r="M124"/>
  <c r="N124"/>
  <c r="O124"/>
  <c r="P124"/>
  <c r="Q124"/>
  <c r="R124"/>
  <c r="S124"/>
  <c r="F78"/>
  <c r="G78"/>
  <c r="H78"/>
  <c r="I78"/>
  <c r="K78"/>
  <c r="L78"/>
  <c r="M78"/>
  <c r="N78"/>
  <c r="O78"/>
  <c r="P78"/>
  <c r="Q78"/>
  <c r="R78"/>
  <c r="S78"/>
  <c r="F23"/>
  <c r="G23"/>
  <c r="H23"/>
  <c r="I23"/>
  <c r="K23"/>
  <c r="L23"/>
  <c r="M23"/>
  <c r="N23"/>
  <c r="O23"/>
  <c r="P23"/>
  <c r="Q23"/>
  <c r="R23"/>
  <c r="S23"/>
  <c r="F129"/>
  <c r="G129"/>
  <c r="H129"/>
  <c r="I129"/>
  <c r="K129"/>
  <c r="L129"/>
  <c r="M129"/>
  <c r="N129"/>
  <c r="O129"/>
  <c r="P129"/>
  <c r="Q129"/>
  <c r="R129"/>
  <c r="S129"/>
  <c r="F4" i="12"/>
  <c r="G4"/>
  <c r="H4"/>
  <c r="I4"/>
  <c r="K4"/>
  <c r="L4"/>
  <c r="M4"/>
  <c r="N4"/>
  <c r="O4"/>
  <c r="P4"/>
  <c r="Q4"/>
  <c r="R4"/>
  <c r="S4"/>
  <c r="F3"/>
  <c r="G3"/>
  <c r="H3"/>
  <c r="I3"/>
  <c r="K3"/>
  <c r="L3"/>
  <c r="M3"/>
  <c r="N3"/>
  <c r="O3"/>
  <c r="P3"/>
  <c r="Q3"/>
  <c r="R3"/>
  <c r="S3"/>
  <c r="F2"/>
  <c r="G2"/>
  <c r="H2"/>
  <c r="I2"/>
  <c r="K2"/>
  <c r="L2"/>
  <c r="M2"/>
  <c r="N2"/>
  <c r="O2"/>
  <c r="P2"/>
  <c r="Q2"/>
  <c r="R2"/>
  <c r="S2"/>
  <c r="F5"/>
  <c r="G5"/>
  <c r="H5"/>
  <c r="I5"/>
  <c r="K5"/>
  <c r="L5"/>
  <c r="M5"/>
  <c r="N5"/>
  <c r="O5"/>
  <c r="P5"/>
  <c r="Q5"/>
  <c r="R5"/>
  <c r="S5"/>
  <c r="F9"/>
  <c r="G9"/>
  <c r="H9"/>
  <c r="I9"/>
  <c r="K9"/>
  <c r="L9"/>
  <c r="M9"/>
  <c r="N9"/>
  <c r="O9"/>
  <c r="P9"/>
  <c r="Q9"/>
  <c r="R9"/>
  <c r="S9"/>
  <c r="F10"/>
  <c r="G10"/>
  <c r="H10"/>
  <c r="I10"/>
  <c r="K10"/>
  <c r="L10"/>
  <c r="M10"/>
  <c r="N10"/>
  <c r="O10"/>
  <c r="P10"/>
  <c r="Q10"/>
  <c r="R10"/>
  <c r="S10"/>
  <c r="F8"/>
  <c r="G8"/>
  <c r="H8"/>
  <c r="I8"/>
  <c r="K8"/>
  <c r="L8"/>
  <c r="M8"/>
  <c r="N8"/>
  <c r="O8"/>
  <c r="P8"/>
  <c r="Q8"/>
  <c r="R8"/>
  <c r="S8"/>
  <c r="F7"/>
  <c r="G7"/>
  <c r="H7"/>
  <c r="I7"/>
  <c r="K7"/>
  <c r="L7"/>
  <c r="M7"/>
  <c r="N7"/>
  <c r="O7"/>
  <c r="P7"/>
  <c r="Q7"/>
  <c r="R7"/>
  <c r="S7"/>
  <c r="F14"/>
  <c r="G14"/>
  <c r="H14"/>
  <c r="I14"/>
  <c r="K14"/>
  <c r="L14"/>
  <c r="M14"/>
  <c r="N14"/>
  <c r="O14"/>
  <c r="P14"/>
  <c r="Q14"/>
  <c r="R14"/>
  <c r="S14"/>
  <c r="F35"/>
  <c r="G35"/>
  <c r="H35"/>
  <c r="I35"/>
  <c r="K35"/>
  <c r="L35"/>
  <c r="M35"/>
  <c r="N35"/>
  <c r="O35"/>
  <c r="P35"/>
  <c r="Q35"/>
  <c r="R35"/>
  <c r="S35"/>
  <c r="F6"/>
  <c r="G6"/>
  <c r="H6"/>
  <c r="I6"/>
  <c r="K6"/>
  <c r="L6"/>
  <c r="M6"/>
  <c r="N6"/>
  <c r="O6"/>
  <c r="P6"/>
  <c r="Q6"/>
  <c r="R6"/>
  <c r="S6"/>
  <c r="F91"/>
  <c r="G91"/>
  <c r="H91"/>
  <c r="I91"/>
  <c r="K91"/>
  <c r="L91"/>
  <c r="M91"/>
  <c r="N91"/>
  <c r="O91"/>
  <c r="P91"/>
  <c r="Q91"/>
  <c r="R91"/>
  <c r="S91"/>
  <c r="F13"/>
  <c r="G13"/>
  <c r="H13"/>
  <c r="I13"/>
  <c r="K13"/>
  <c r="L13"/>
  <c r="M13"/>
  <c r="N13"/>
  <c r="O13"/>
  <c r="P13"/>
  <c r="Q13"/>
  <c r="R13"/>
  <c r="S13"/>
  <c r="F28"/>
  <c r="G28"/>
  <c r="H28"/>
  <c r="I28"/>
  <c r="K28"/>
  <c r="L28"/>
  <c r="M28"/>
  <c r="N28"/>
  <c r="O28"/>
  <c r="P28"/>
  <c r="Q28"/>
  <c r="R28"/>
  <c r="S28"/>
  <c r="F92"/>
  <c r="G92"/>
  <c r="H92"/>
  <c r="I92"/>
  <c r="K92"/>
  <c r="L92"/>
  <c r="M92"/>
  <c r="N92"/>
  <c r="O92"/>
  <c r="P92"/>
  <c r="Q92"/>
  <c r="R92"/>
  <c r="S92"/>
  <c r="F29"/>
  <c r="G29"/>
  <c r="H29"/>
  <c r="I29"/>
  <c r="K29"/>
  <c r="L29"/>
  <c r="M29"/>
  <c r="N29"/>
  <c r="O29"/>
  <c r="P29"/>
  <c r="Q29"/>
  <c r="R29"/>
  <c r="S29"/>
  <c r="F34"/>
  <c r="G34"/>
  <c r="H34"/>
  <c r="I34"/>
  <c r="K34"/>
  <c r="L34"/>
  <c r="M34"/>
  <c r="N34"/>
  <c r="O34"/>
  <c r="P34"/>
  <c r="Q34"/>
  <c r="R34"/>
  <c r="S34"/>
  <c r="F30"/>
  <c r="G30"/>
  <c r="H30"/>
  <c r="I30"/>
  <c r="K30"/>
  <c r="L30"/>
  <c r="M30"/>
  <c r="N30"/>
  <c r="O30"/>
  <c r="P30"/>
  <c r="Q30"/>
  <c r="R30"/>
  <c r="S30"/>
  <c r="F93"/>
  <c r="G93"/>
  <c r="H93"/>
  <c r="I93"/>
  <c r="K93"/>
  <c r="L93"/>
  <c r="M93"/>
  <c r="N93"/>
  <c r="O93"/>
  <c r="P93"/>
  <c r="Q93"/>
  <c r="R93"/>
  <c r="S93"/>
  <c r="F32"/>
  <c r="G32"/>
  <c r="H32"/>
  <c r="I32"/>
  <c r="K32"/>
  <c r="L32"/>
  <c r="M32"/>
  <c r="N32"/>
  <c r="O32"/>
  <c r="P32"/>
  <c r="Q32"/>
  <c r="R32"/>
  <c r="S32"/>
  <c r="F31"/>
  <c r="G31"/>
  <c r="H31"/>
  <c r="I31"/>
  <c r="K31"/>
  <c r="L31"/>
  <c r="M31"/>
  <c r="N31"/>
  <c r="O31"/>
  <c r="P31"/>
  <c r="Q31"/>
  <c r="R31"/>
  <c r="S31"/>
  <c r="F33"/>
  <c r="G33"/>
  <c r="H33"/>
  <c r="I33"/>
  <c r="K33"/>
  <c r="L33"/>
  <c r="M33"/>
  <c r="N33"/>
  <c r="O33"/>
  <c r="P33"/>
  <c r="Q33"/>
  <c r="R33"/>
  <c r="S33"/>
  <c r="F94"/>
  <c r="G94"/>
  <c r="H94"/>
  <c r="I94"/>
  <c r="K94"/>
  <c r="L94"/>
  <c r="M94"/>
  <c r="N94"/>
  <c r="O94"/>
  <c r="P94"/>
  <c r="Q94"/>
  <c r="R94"/>
  <c r="S94"/>
  <c r="F27"/>
  <c r="G27"/>
  <c r="H27"/>
  <c r="I27"/>
  <c r="K27"/>
  <c r="L27"/>
  <c r="M27"/>
  <c r="N27"/>
  <c r="O27"/>
  <c r="P27"/>
  <c r="Q27"/>
  <c r="R27"/>
  <c r="S27"/>
  <c r="F25"/>
  <c r="G25"/>
  <c r="H25"/>
  <c r="I25"/>
  <c r="K25"/>
  <c r="L25"/>
  <c r="M25"/>
  <c r="N25"/>
  <c r="O25"/>
  <c r="P25"/>
  <c r="Q25"/>
  <c r="R25"/>
  <c r="S25"/>
  <c r="F26"/>
  <c r="G26"/>
  <c r="H26"/>
  <c r="I26"/>
  <c r="K26"/>
  <c r="L26"/>
  <c r="M26"/>
  <c r="N26"/>
  <c r="O26"/>
  <c r="P26"/>
  <c r="Q26"/>
  <c r="R26"/>
  <c r="S26"/>
  <c r="F16"/>
  <c r="G16"/>
  <c r="H16"/>
  <c r="I16"/>
  <c r="K16"/>
  <c r="L16"/>
  <c r="M16"/>
  <c r="N16"/>
  <c r="O16"/>
  <c r="P16"/>
  <c r="Q16"/>
  <c r="R16"/>
  <c r="S16"/>
  <c r="F15"/>
  <c r="G15"/>
  <c r="H15"/>
  <c r="I15"/>
  <c r="K15"/>
  <c r="L15"/>
  <c r="M15"/>
  <c r="N15"/>
  <c r="O15"/>
  <c r="P15"/>
  <c r="Q15"/>
  <c r="R15"/>
  <c r="S15"/>
  <c r="F22"/>
  <c r="G22"/>
  <c r="H22"/>
  <c r="I22"/>
  <c r="K22"/>
  <c r="L22"/>
  <c r="M22"/>
  <c r="N22"/>
  <c r="O22"/>
  <c r="P22"/>
  <c r="Q22"/>
  <c r="R22"/>
  <c r="S22"/>
  <c r="F23"/>
  <c r="G23"/>
  <c r="H23"/>
  <c r="I23"/>
  <c r="K23"/>
  <c r="L23"/>
  <c r="M23"/>
  <c r="N23"/>
  <c r="O23"/>
  <c r="P23"/>
  <c r="Q23"/>
  <c r="R23"/>
  <c r="S23"/>
  <c r="F24"/>
  <c r="G24"/>
  <c r="H24"/>
  <c r="I24"/>
  <c r="K24"/>
  <c r="L24"/>
  <c r="M24"/>
  <c r="N24"/>
  <c r="O24"/>
  <c r="P24"/>
  <c r="Q24"/>
  <c r="R24"/>
  <c r="S24"/>
  <c r="F19"/>
  <c r="G19"/>
  <c r="H19"/>
  <c r="I19"/>
  <c r="K19"/>
  <c r="L19"/>
  <c r="M19"/>
  <c r="N19"/>
  <c r="O19"/>
  <c r="P19"/>
  <c r="Q19"/>
  <c r="R19"/>
  <c r="S19"/>
  <c r="F20"/>
  <c r="G20"/>
  <c r="H20"/>
  <c r="I20"/>
  <c r="K20"/>
  <c r="L20"/>
  <c r="M20"/>
  <c r="N20"/>
  <c r="O20"/>
  <c r="P20"/>
  <c r="Q20"/>
  <c r="R20"/>
  <c r="S20"/>
  <c r="F21"/>
  <c r="G21"/>
  <c r="H21"/>
  <c r="I21"/>
  <c r="K21"/>
  <c r="L21"/>
  <c r="M21"/>
  <c r="N21"/>
  <c r="O21"/>
  <c r="P21"/>
  <c r="Q21"/>
  <c r="R21"/>
  <c r="S21"/>
  <c r="F17"/>
  <c r="G17"/>
  <c r="H17"/>
  <c r="I17"/>
  <c r="K17"/>
  <c r="L17"/>
  <c r="M17"/>
  <c r="N17"/>
  <c r="O17"/>
  <c r="P17"/>
  <c r="Q17"/>
  <c r="R17"/>
  <c r="S17"/>
  <c r="F18"/>
  <c r="G18"/>
  <c r="H18"/>
  <c r="I18"/>
  <c r="K18"/>
  <c r="L18"/>
  <c r="M18"/>
  <c r="N18"/>
  <c r="O18"/>
  <c r="P18"/>
  <c r="Q18"/>
  <c r="R18"/>
  <c r="S18"/>
  <c r="F107"/>
  <c r="G107"/>
  <c r="H107"/>
  <c r="I107"/>
  <c r="K107"/>
  <c r="L107"/>
  <c r="M107"/>
  <c r="N107"/>
  <c r="O107"/>
  <c r="P107"/>
  <c r="Q107"/>
  <c r="R107"/>
  <c r="S107"/>
  <c r="F108"/>
  <c r="G108"/>
  <c r="H108"/>
  <c r="I108"/>
  <c r="K108"/>
  <c r="L108"/>
  <c r="M108"/>
  <c r="N108"/>
  <c r="O108"/>
  <c r="P108"/>
  <c r="Q108"/>
  <c r="R108"/>
  <c r="S108"/>
  <c r="F109"/>
  <c r="G109"/>
  <c r="H109"/>
  <c r="I109"/>
  <c r="K109"/>
  <c r="L109"/>
  <c r="M109"/>
  <c r="N109"/>
  <c r="O109"/>
  <c r="P109"/>
  <c r="Q109"/>
  <c r="R109"/>
  <c r="S109"/>
  <c r="F111"/>
  <c r="G111"/>
  <c r="H111"/>
  <c r="I111"/>
  <c r="K111"/>
  <c r="L111"/>
  <c r="M111"/>
  <c r="N111"/>
  <c r="O111"/>
  <c r="P111"/>
  <c r="Q111"/>
  <c r="R111"/>
  <c r="S111"/>
  <c r="F110"/>
  <c r="G110"/>
  <c r="H110"/>
  <c r="I110"/>
  <c r="K110"/>
  <c r="L110"/>
  <c r="M110"/>
  <c r="N110"/>
  <c r="O110"/>
  <c r="P110"/>
  <c r="Q110"/>
  <c r="R110"/>
  <c r="S110"/>
  <c r="F112"/>
  <c r="G112"/>
  <c r="H112"/>
  <c r="I112"/>
  <c r="K112"/>
  <c r="L112"/>
  <c r="M112"/>
  <c r="N112"/>
  <c r="O112"/>
  <c r="P112"/>
  <c r="Q112"/>
  <c r="R112"/>
  <c r="S112"/>
  <c r="F113"/>
  <c r="G113"/>
  <c r="H113"/>
  <c r="I113"/>
  <c r="K113"/>
  <c r="L113"/>
  <c r="M113"/>
  <c r="N113"/>
  <c r="O113"/>
  <c r="P113"/>
  <c r="Q113"/>
  <c r="R113"/>
  <c r="S113"/>
  <c r="F114"/>
  <c r="G114"/>
  <c r="H114"/>
  <c r="I114"/>
  <c r="K114"/>
  <c r="L114"/>
  <c r="M114"/>
  <c r="N114"/>
  <c r="O114"/>
  <c r="P114"/>
  <c r="Q114"/>
  <c r="R114"/>
  <c r="S114"/>
  <c r="F115"/>
  <c r="G115"/>
  <c r="H115"/>
  <c r="I115"/>
  <c r="K115"/>
  <c r="L115"/>
  <c r="M115"/>
  <c r="N115"/>
  <c r="O115"/>
  <c r="P115"/>
  <c r="Q115"/>
  <c r="R115"/>
  <c r="S115"/>
  <c r="F12"/>
  <c r="G12"/>
  <c r="H12"/>
  <c r="I12"/>
  <c r="K12"/>
  <c r="L12"/>
  <c r="M12"/>
  <c r="N12"/>
  <c r="O12"/>
  <c r="P12"/>
  <c r="Q12"/>
  <c r="R12"/>
  <c r="S12"/>
  <c r="F11"/>
  <c r="G11"/>
  <c r="H11"/>
  <c r="I11"/>
  <c r="K11"/>
  <c r="L11"/>
  <c r="M11"/>
  <c r="N11"/>
  <c r="O11"/>
  <c r="P11"/>
  <c r="Q11"/>
  <c r="R11"/>
  <c r="S11"/>
  <c r="F95"/>
  <c r="G95"/>
  <c r="H95"/>
  <c r="I95"/>
  <c r="K95"/>
  <c r="L95"/>
  <c r="M95"/>
  <c r="N95"/>
  <c r="O95"/>
  <c r="P95"/>
  <c r="Q95"/>
  <c r="R95"/>
  <c r="S95"/>
  <c r="F96"/>
  <c r="G96"/>
  <c r="H96"/>
  <c r="I96"/>
  <c r="K96"/>
  <c r="L96"/>
  <c r="M96"/>
  <c r="N96"/>
  <c r="O96"/>
  <c r="P96"/>
  <c r="Q96"/>
  <c r="R96"/>
  <c r="S96"/>
  <c r="F97"/>
  <c r="G97"/>
  <c r="H97"/>
  <c r="I97"/>
  <c r="K97"/>
  <c r="L97"/>
  <c r="M97"/>
  <c r="N97"/>
  <c r="O97"/>
  <c r="P97"/>
  <c r="Q97"/>
  <c r="R97"/>
  <c r="S97"/>
  <c r="F98"/>
  <c r="G98"/>
  <c r="H98"/>
  <c r="I98"/>
  <c r="K98"/>
  <c r="L98"/>
  <c r="M98"/>
  <c r="N98"/>
  <c r="O98"/>
  <c r="P98"/>
  <c r="Q98"/>
  <c r="R98"/>
  <c r="S98"/>
  <c r="F42"/>
  <c r="G42"/>
  <c r="H42"/>
  <c r="I42"/>
  <c r="K42"/>
  <c r="L42"/>
  <c r="M42"/>
  <c r="N42"/>
  <c r="O42"/>
  <c r="P42"/>
  <c r="Q42"/>
  <c r="R42"/>
  <c r="S42"/>
  <c r="F43"/>
  <c r="G43"/>
  <c r="H43"/>
  <c r="I43"/>
  <c r="K43"/>
  <c r="L43"/>
  <c r="M43"/>
  <c r="N43"/>
  <c r="O43"/>
  <c r="P43"/>
  <c r="Q43"/>
  <c r="R43"/>
  <c r="S43"/>
  <c r="F44"/>
  <c r="G44"/>
  <c r="H44"/>
  <c r="I44"/>
  <c r="K44"/>
  <c r="L44"/>
  <c r="M44"/>
  <c r="N44"/>
  <c r="O44"/>
  <c r="P44"/>
  <c r="Q44"/>
  <c r="R44"/>
  <c r="S44"/>
  <c r="F57"/>
  <c r="G57"/>
  <c r="H57"/>
  <c r="I57"/>
  <c r="K57"/>
  <c r="L57"/>
  <c r="M57"/>
  <c r="N57"/>
  <c r="O57"/>
  <c r="P57"/>
  <c r="Q57"/>
  <c r="R57"/>
  <c r="S57"/>
  <c r="F39"/>
  <c r="G39"/>
  <c r="H39"/>
  <c r="I39"/>
  <c r="K39"/>
  <c r="L39"/>
  <c r="M39"/>
  <c r="N39"/>
  <c r="O39"/>
  <c r="P39"/>
  <c r="Q39"/>
  <c r="R39"/>
  <c r="S39"/>
  <c r="F37"/>
  <c r="G37"/>
  <c r="H37"/>
  <c r="I37"/>
  <c r="K37"/>
  <c r="L37"/>
  <c r="M37"/>
  <c r="N37"/>
  <c r="O37"/>
  <c r="P37"/>
  <c r="Q37"/>
  <c r="R37"/>
  <c r="S37"/>
  <c r="F38"/>
  <c r="G38"/>
  <c r="H38"/>
  <c r="I38"/>
  <c r="K38"/>
  <c r="L38"/>
  <c r="M38"/>
  <c r="N38"/>
  <c r="O38"/>
  <c r="P38"/>
  <c r="Q38"/>
  <c r="R38"/>
  <c r="S38"/>
  <c r="F40"/>
  <c r="G40"/>
  <c r="H40"/>
  <c r="I40"/>
  <c r="K40"/>
  <c r="L40"/>
  <c r="M40"/>
  <c r="N40"/>
  <c r="O40"/>
  <c r="P40"/>
  <c r="Q40"/>
  <c r="R40"/>
  <c r="S40"/>
  <c r="F41"/>
  <c r="G41"/>
  <c r="H41"/>
  <c r="I41"/>
  <c r="K41"/>
  <c r="L41"/>
  <c r="M41"/>
  <c r="N41"/>
  <c r="O41"/>
  <c r="P41"/>
  <c r="Q41"/>
  <c r="R41"/>
  <c r="S41"/>
  <c r="F53"/>
  <c r="G53"/>
  <c r="H53"/>
  <c r="I53"/>
  <c r="K53"/>
  <c r="L53"/>
  <c r="M53"/>
  <c r="N53"/>
  <c r="O53"/>
  <c r="P53"/>
  <c r="Q53"/>
  <c r="R53"/>
  <c r="S53"/>
  <c r="F54"/>
  <c r="G54"/>
  <c r="H54"/>
  <c r="I54"/>
  <c r="K54"/>
  <c r="L54"/>
  <c r="M54"/>
  <c r="N54"/>
  <c r="O54"/>
  <c r="P54"/>
  <c r="Q54"/>
  <c r="R54"/>
  <c r="S54"/>
  <c r="F55"/>
  <c r="G55"/>
  <c r="H55"/>
  <c r="I55"/>
  <c r="K55"/>
  <c r="L55"/>
  <c r="M55"/>
  <c r="N55"/>
  <c r="O55"/>
  <c r="P55"/>
  <c r="Q55"/>
  <c r="R55"/>
  <c r="S55"/>
  <c r="F56"/>
  <c r="G56"/>
  <c r="H56"/>
  <c r="I56"/>
  <c r="K56"/>
  <c r="L56"/>
  <c r="M56"/>
  <c r="N56"/>
  <c r="O56"/>
  <c r="P56"/>
  <c r="Q56"/>
  <c r="R56"/>
  <c r="S56"/>
  <c r="F45"/>
  <c r="G45"/>
  <c r="H45"/>
  <c r="I45"/>
  <c r="K45"/>
  <c r="L45"/>
  <c r="M45"/>
  <c r="N45"/>
  <c r="O45"/>
  <c r="P45"/>
  <c r="Q45"/>
  <c r="R45"/>
  <c r="S45"/>
  <c r="F46"/>
  <c r="G46"/>
  <c r="H46"/>
  <c r="I46"/>
  <c r="K46"/>
  <c r="L46"/>
  <c r="M46"/>
  <c r="N46"/>
  <c r="O46"/>
  <c r="P46"/>
  <c r="Q46"/>
  <c r="R46"/>
  <c r="S46"/>
  <c r="F47"/>
  <c r="G47"/>
  <c r="H47"/>
  <c r="I47"/>
  <c r="K47"/>
  <c r="L47"/>
  <c r="M47"/>
  <c r="N47"/>
  <c r="O47"/>
  <c r="P47"/>
  <c r="Q47"/>
  <c r="R47"/>
  <c r="S47"/>
  <c r="F48"/>
  <c r="G48"/>
  <c r="H48"/>
  <c r="I48"/>
  <c r="K48"/>
  <c r="L48"/>
  <c r="M48"/>
  <c r="N48"/>
  <c r="O48"/>
  <c r="P48"/>
  <c r="Q48"/>
  <c r="R48"/>
  <c r="S48"/>
  <c r="F49"/>
  <c r="G49"/>
  <c r="H49"/>
  <c r="I49"/>
  <c r="K49"/>
  <c r="L49"/>
  <c r="M49"/>
  <c r="N49"/>
  <c r="O49"/>
  <c r="P49"/>
  <c r="Q49"/>
  <c r="R49"/>
  <c r="S49"/>
  <c r="F50"/>
  <c r="G50"/>
  <c r="H50"/>
  <c r="I50"/>
  <c r="K50"/>
  <c r="L50"/>
  <c r="M50"/>
  <c r="N50"/>
  <c r="O50"/>
  <c r="P50"/>
  <c r="Q50"/>
  <c r="R50"/>
  <c r="S50"/>
  <c r="F51"/>
  <c r="G51"/>
  <c r="H51"/>
  <c r="I51"/>
  <c r="K51"/>
  <c r="L51"/>
  <c r="M51"/>
  <c r="N51"/>
  <c r="O51"/>
  <c r="P51"/>
  <c r="Q51"/>
  <c r="R51"/>
  <c r="S51"/>
  <c r="F52"/>
  <c r="G52"/>
  <c r="H52"/>
  <c r="I52"/>
  <c r="K52"/>
  <c r="L52"/>
  <c r="M52"/>
  <c r="N52"/>
  <c r="O52"/>
  <c r="P52"/>
  <c r="Q52"/>
  <c r="R52"/>
  <c r="S52"/>
  <c r="F99"/>
  <c r="G99"/>
  <c r="H99"/>
  <c r="I99"/>
  <c r="K99"/>
  <c r="L99"/>
  <c r="M99"/>
  <c r="N99"/>
  <c r="O99"/>
  <c r="P99"/>
  <c r="Q99"/>
  <c r="R99"/>
  <c r="S99"/>
  <c r="F100"/>
  <c r="G100"/>
  <c r="H100"/>
  <c r="I100"/>
  <c r="K100"/>
  <c r="L100"/>
  <c r="M100"/>
  <c r="N100"/>
  <c r="O100"/>
  <c r="P100"/>
  <c r="Q100"/>
  <c r="R100"/>
  <c r="S100"/>
  <c r="F101"/>
  <c r="G101"/>
  <c r="H101"/>
  <c r="I101"/>
  <c r="K101"/>
  <c r="L101"/>
  <c r="M101"/>
  <c r="N101"/>
  <c r="O101"/>
  <c r="P101"/>
  <c r="Q101"/>
  <c r="R101"/>
  <c r="S101"/>
  <c r="F102"/>
  <c r="G102"/>
  <c r="H102"/>
  <c r="I102"/>
  <c r="K102"/>
  <c r="L102"/>
  <c r="M102"/>
  <c r="N102"/>
  <c r="O102"/>
  <c r="P102"/>
  <c r="Q102"/>
  <c r="R102"/>
  <c r="S102"/>
  <c r="F103"/>
  <c r="G103"/>
  <c r="H103"/>
  <c r="I103"/>
  <c r="K103"/>
  <c r="L103"/>
  <c r="M103"/>
  <c r="N103"/>
  <c r="O103"/>
  <c r="P103"/>
  <c r="Q103"/>
  <c r="R103"/>
  <c r="S103"/>
  <c r="F36"/>
  <c r="G36"/>
  <c r="H36"/>
  <c r="I36"/>
  <c r="K36"/>
  <c r="L36"/>
  <c r="M36"/>
  <c r="N36"/>
  <c r="O36"/>
  <c r="P36"/>
  <c r="Q36"/>
  <c r="R36"/>
  <c r="S36"/>
  <c r="F104"/>
  <c r="G104"/>
  <c r="H104"/>
  <c r="I104"/>
  <c r="K104"/>
  <c r="L104"/>
  <c r="M104"/>
  <c r="N104"/>
  <c r="O104"/>
  <c r="P104"/>
  <c r="Q104"/>
  <c r="R104"/>
  <c r="S104"/>
  <c r="F13" i="10"/>
  <c r="G13"/>
  <c r="H13"/>
  <c r="J13"/>
  <c r="K13"/>
  <c r="L13"/>
  <c r="M13"/>
  <c r="N13"/>
  <c r="O13"/>
  <c r="P13"/>
  <c r="Q13"/>
  <c r="R13"/>
  <c r="F108"/>
  <c r="G108"/>
  <c r="H108"/>
  <c r="J108"/>
  <c r="K108"/>
  <c r="L108"/>
  <c r="M108"/>
  <c r="N108"/>
  <c r="O108"/>
  <c r="P108"/>
  <c r="Q108"/>
  <c r="R108"/>
  <c r="F128"/>
  <c r="G128"/>
  <c r="H128"/>
  <c r="J128"/>
  <c r="K128"/>
  <c r="L128"/>
  <c r="M128"/>
  <c r="N128"/>
  <c r="O128"/>
  <c r="P128"/>
  <c r="Q128"/>
  <c r="R128"/>
  <c r="F95"/>
  <c r="G95"/>
  <c r="H95"/>
  <c r="J95"/>
  <c r="K95"/>
  <c r="L95"/>
  <c r="M95"/>
  <c r="N95"/>
  <c r="O95"/>
  <c r="P95"/>
  <c r="Q95"/>
  <c r="R95"/>
  <c r="F77"/>
  <c r="G77"/>
  <c r="H77"/>
  <c r="J77"/>
  <c r="K77"/>
  <c r="L77"/>
  <c r="M77"/>
  <c r="N77"/>
  <c r="O77"/>
  <c r="P77"/>
  <c r="Q77"/>
  <c r="R77"/>
  <c r="F75"/>
  <c r="G75"/>
  <c r="H75"/>
  <c r="J75"/>
  <c r="K75"/>
  <c r="L75"/>
  <c r="M75"/>
  <c r="N75"/>
  <c r="O75"/>
  <c r="P75"/>
  <c r="Q75"/>
  <c r="R75"/>
  <c r="F78"/>
  <c r="G78"/>
  <c r="H78"/>
  <c r="J78"/>
  <c r="K78"/>
  <c r="L78"/>
  <c r="M78"/>
  <c r="N78"/>
  <c r="O78"/>
  <c r="P78"/>
  <c r="Q78"/>
  <c r="R78"/>
  <c r="F79"/>
  <c r="G79"/>
  <c r="H79"/>
  <c r="J79"/>
  <c r="K79"/>
  <c r="L79"/>
  <c r="M79"/>
  <c r="N79"/>
  <c r="O79"/>
  <c r="P79"/>
  <c r="Q79"/>
  <c r="R79"/>
  <c r="F80"/>
  <c r="G80"/>
  <c r="H80"/>
  <c r="J80"/>
  <c r="K80"/>
  <c r="L80"/>
  <c r="M80"/>
  <c r="N80"/>
  <c r="O80"/>
  <c r="P80"/>
  <c r="Q80"/>
  <c r="R80"/>
  <c r="F81"/>
  <c r="G81"/>
  <c r="H81"/>
  <c r="J81"/>
  <c r="K81"/>
  <c r="L81"/>
  <c r="M81"/>
  <c r="N81"/>
  <c r="O81"/>
  <c r="P81"/>
  <c r="Q81"/>
  <c r="R81"/>
  <c r="F136"/>
  <c r="G136"/>
  <c r="H136"/>
  <c r="J136"/>
  <c r="K136"/>
  <c r="L136"/>
  <c r="M136"/>
  <c r="N136"/>
  <c r="O136"/>
  <c r="P136"/>
  <c r="Q136"/>
  <c r="R136"/>
  <c r="F3"/>
  <c r="G3"/>
  <c r="H3"/>
  <c r="J3"/>
  <c r="K3"/>
  <c r="L3"/>
  <c r="M3"/>
  <c r="N3"/>
  <c r="O3"/>
  <c r="P3"/>
  <c r="Q3"/>
  <c r="R3"/>
  <c r="F122"/>
  <c r="G122"/>
  <c r="H122"/>
  <c r="J122"/>
  <c r="K122"/>
  <c r="L122"/>
  <c r="M122"/>
  <c r="N122"/>
  <c r="O122"/>
  <c r="P122"/>
  <c r="Q122"/>
  <c r="R122"/>
  <c r="F101"/>
  <c r="G101"/>
  <c r="H101"/>
  <c r="J101"/>
  <c r="K101"/>
  <c r="L101"/>
  <c r="M101"/>
  <c r="N101"/>
  <c r="O101"/>
  <c r="P101"/>
  <c r="Q101"/>
  <c r="R101"/>
  <c r="F98"/>
  <c r="G98"/>
  <c r="H98"/>
  <c r="J98"/>
  <c r="K98"/>
  <c r="L98"/>
  <c r="M98"/>
  <c r="N98"/>
  <c r="O98"/>
  <c r="P98"/>
  <c r="Q98"/>
  <c r="R98"/>
  <c r="F135"/>
  <c r="G135"/>
  <c r="H135"/>
  <c r="J135"/>
  <c r="K135"/>
  <c r="L135"/>
  <c r="M135"/>
  <c r="N135"/>
  <c r="O135"/>
  <c r="P135"/>
  <c r="Q135"/>
  <c r="R135"/>
  <c r="F131"/>
  <c r="G131"/>
  <c r="H131"/>
  <c r="J131"/>
  <c r="K131"/>
  <c r="L131"/>
  <c r="M131"/>
  <c r="N131"/>
  <c r="O131"/>
  <c r="P131"/>
  <c r="Q131"/>
  <c r="R131"/>
  <c r="F193"/>
  <c r="G193"/>
  <c r="H193"/>
  <c r="J193"/>
  <c r="K193"/>
  <c r="L193"/>
  <c r="M193"/>
  <c r="N193"/>
  <c r="O193"/>
  <c r="P193"/>
  <c r="Q193"/>
  <c r="R193"/>
  <c r="F191"/>
  <c r="G191"/>
  <c r="H191"/>
  <c r="J191"/>
  <c r="K191"/>
  <c r="L191"/>
  <c r="M191"/>
  <c r="N191"/>
  <c r="O191"/>
  <c r="P191"/>
  <c r="Q191"/>
  <c r="R191"/>
  <c r="F190"/>
  <c r="G190"/>
  <c r="H190"/>
  <c r="J190"/>
  <c r="K190"/>
  <c r="L190"/>
  <c r="M190"/>
  <c r="N190"/>
  <c r="O190"/>
  <c r="P190"/>
  <c r="Q190"/>
  <c r="R190"/>
  <c r="F197"/>
  <c r="G197"/>
  <c r="H197"/>
  <c r="J197"/>
  <c r="K197"/>
  <c r="L197"/>
  <c r="M197"/>
  <c r="N197"/>
  <c r="O197"/>
  <c r="P197"/>
  <c r="Q197"/>
  <c r="R197"/>
  <c r="F196"/>
  <c r="G196"/>
  <c r="H196"/>
  <c r="J196"/>
  <c r="K196"/>
  <c r="L196"/>
  <c r="M196"/>
  <c r="N196"/>
  <c r="O196"/>
  <c r="P196"/>
  <c r="Q196"/>
  <c r="R196"/>
  <c r="F192"/>
  <c r="G192"/>
  <c r="H192"/>
  <c r="J192"/>
  <c r="K192"/>
  <c r="L192"/>
  <c r="M192"/>
  <c r="N192"/>
  <c r="O192"/>
  <c r="P192"/>
  <c r="Q192"/>
  <c r="R192"/>
  <c r="F189"/>
  <c r="G189"/>
  <c r="H189"/>
  <c r="J189"/>
  <c r="K189"/>
  <c r="L189"/>
  <c r="M189"/>
  <c r="N189"/>
  <c r="O189"/>
  <c r="P189"/>
  <c r="Q189"/>
  <c r="R189"/>
  <c r="F112"/>
  <c r="G112"/>
  <c r="H112"/>
  <c r="J112"/>
  <c r="K112"/>
  <c r="L112"/>
  <c r="M112"/>
  <c r="N112"/>
  <c r="O112"/>
  <c r="P112"/>
  <c r="Q112"/>
  <c r="R112"/>
  <c r="F106"/>
  <c r="G106"/>
  <c r="H106"/>
  <c r="J106"/>
  <c r="K106"/>
  <c r="L106"/>
  <c r="M106"/>
  <c r="N106"/>
  <c r="O106"/>
  <c r="P106"/>
  <c r="Q106"/>
  <c r="R106"/>
  <c r="F54"/>
  <c r="G54"/>
  <c r="H54"/>
  <c r="J54"/>
  <c r="K54"/>
  <c r="L54"/>
  <c r="M54"/>
  <c r="N54"/>
  <c r="O54"/>
  <c r="P54"/>
  <c r="Q54"/>
  <c r="R54"/>
  <c r="F134"/>
  <c r="G134"/>
  <c r="H134"/>
  <c r="J134"/>
  <c r="K134"/>
  <c r="L134"/>
  <c r="M134"/>
  <c r="N134"/>
  <c r="O134"/>
  <c r="P134"/>
  <c r="Q134"/>
  <c r="R134"/>
  <c r="F111"/>
  <c r="G111"/>
  <c r="H111"/>
  <c r="J111"/>
  <c r="K111"/>
  <c r="L111"/>
  <c r="M111"/>
  <c r="N111"/>
  <c r="O111"/>
  <c r="P111"/>
  <c r="Q111"/>
  <c r="R111"/>
  <c r="F148"/>
  <c r="G148"/>
  <c r="H148"/>
  <c r="J148"/>
  <c r="K148"/>
  <c r="L148"/>
  <c r="M148"/>
  <c r="N148"/>
  <c r="O148"/>
  <c r="P148"/>
  <c r="Q148"/>
  <c r="R148"/>
  <c r="F55"/>
  <c r="G55"/>
  <c r="H55"/>
  <c r="J55"/>
  <c r="K55"/>
  <c r="L55"/>
  <c r="M55"/>
  <c r="N55"/>
  <c r="O55"/>
  <c r="P55"/>
  <c r="Q55"/>
  <c r="R55"/>
  <c r="F68"/>
  <c r="G68"/>
  <c r="H68"/>
  <c r="J68"/>
  <c r="K68"/>
  <c r="L68"/>
  <c r="M68"/>
  <c r="N68"/>
  <c r="O68"/>
  <c r="P68"/>
  <c r="Q68"/>
  <c r="R68"/>
  <c r="F119"/>
  <c r="G119"/>
  <c r="H119"/>
  <c r="J119"/>
  <c r="K119"/>
  <c r="L119"/>
  <c r="M119"/>
  <c r="N119"/>
  <c r="O119"/>
  <c r="P119"/>
  <c r="Q119"/>
  <c r="R119"/>
  <c r="F113"/>
  <c r="G113"/>
  <c r="H113"/>
  <c r="J113"/>
  <c r="K113"/>
  <c r="L113"/>
  <c r="M113"/>
  <c r="N113"/>
  <c r="O113"/>
  <c r="P113"/>
  <c r="Q113"/>
  <c r="R113"/>
  <c r="F99"/>
  <c r="G99"/>
  <c r="H99"/>
  <c r="J99"/>
  <c r="K99"/>
  <c r="L99"/>
  <c r="M99"/>
  <c r="N99"/>
  <c r="O99"/>
  <c r="P99"/>
  <c r="Q99"/>
  <c r="R99"/>
  <c r="F83"/>
  <c r="G83"/>
  <c r="H83"/>
  <c r="J83"/>
  <c r="K83"/>
  <c r="L83"/>
  <c r="M83"/>
  <c r="N83"/>
  <c r="O83"/>
  <c r="P83"/>
  <c r="Q83"/>
  <c r="R83"/>
  <c r="F84"/>
  <c r="G84"/>
  <c r="H84"/>
  <c r="J84"/>
  <c r="K84"/>
  <c r="L84"/>
  <c r="M84"/>
  <c r="N84"/>
  <c r="O84"/>
  <c r="P84"/>
  <c r="Q84"/>
  <c r="R84"/>
  <c r="F66"/>
  <c r="G66"/>
  <c r="H66"/>
  <c r="J66"/>
  <c r="K66"/>
  <c r="L66"/>
  <c r="M66"/>
  <c r="N66"/>
  <c r="O66"/>
  <c r="P66"/>
  <c r="Q66"/>
  <c r="R66"/>
  <c r="F85"/>
  <c r="G85"/>
  <c r="H85"/>
  <c r="J85"/>
  <c r="K85"/>
  <c r="L85"/>
  <c r="M85"/>
  <c r="N85"/>
  <c r="O85"/>
  <c r="P85"/>
  <c r="Q85"/>
  <c r="R85"/>
  <c r="F137"/>
  <c r="G137"/>
  <c r="H137"/>
  <c r="J137"/>
  <c r="K137"/>
  <c r="L137"/>
  <c r="M137"/>
  <c r="N137"/>
  <c r="O137"/>
  <c r="P137"/>
  <c r="Q137"/>
  <c r="R137"/>
  <c r="F33"/>
  <c r="G33"/>
  <c r="H33"/>
  <c r="J33"/>
  <c r="K33"/>
  <c r="L33"/>
  <c r="M33"/>
  <c r="N33"/>
  <c r="O33"/>
  <c r="P33"/>
  <c r="Q33"/>
  <c r="R33"/>
  <c r="F34"/>
  <c r="G34"/>
  <c r="H34"/>
  <c r="J34"/>
  <c r="K34"/>
  <c r="L34"/>
  <c r="M34"/>
  <c r="N34"/>
  <c r="O34"/>
  <c r="P34"/>
  <c r="Q34"/>
  <c r="R34"/>
  <c r="F35"/>
  <c r="G35"/>
  <c r="H35"/>
  <c r="J35"/>
  <c r="K35"/>
  <c r="L35"/>
  <c r="M35"/>
  <c r="N35"/>
  <c r="O35"/>
  <c r="P35"/>
  <c r="Q35"/>
  <c r="R35"/>
  <c r="F37"/>
  <c r="G37"/>
  <c r="H37"/>
  <c r="J37"/>
  <c r="K37"/>
  <c r="L37"/>
  <c r="M37"/>
  <c r="N37"/>
  <c r="O37"/>
  <c r="P37"/>
  <c r="Q37"/>
  <c r="R37"/>
  <c r="F38"/>
  <c r="G38"/>
  <c r="H38"/>
  <c r="J38"/>
  <c r="K38"/>
  <c r="L38"/>
  <c r="M38"/>
  <c r="N38"/>
  <c r="O38"/>
  <c r="P38"/>
  <c r="Q38"/>
  <c r="R38"/>
  <c r="F39"/>
  <c r="G39"/>
  <c r="H39"/>
  <c r="J39"/>
  <c r="K39"/>
  <c r="L39"/>
  <c r="M39"/>
  <c r="N39"/>
  <c r="O39"/>
  <c r="P39"/>
  <c r="Q39"/>
  <c r="R39"/>
  <c r="F40"/>
  <c r="G40"/>
  <c r="H40"/>
  <c r="J40"/>
  <c r="K40"/>
  <c r="L40"/>
  <c r="M40"/>
  <c r="N40"/>
  <c r="O40"/>
  <c r="P40"/>
  <c r="Q40"/>
  <c r="R40"/>
  <c r="F41"/>
  <c r="G41"/>
  <c r="H41"/>
  <c r="J41"/>
  <c r="K41"/>
  <c r="L41"/>
  <c r="M41"/>
  <c r="N41"/>
  <c r="O41"/>
  <c r="P41"/>
  <c r="Q41"/>
  <c r="R41"/>
  <c r="F42"/>
  <c r="G42"/>
  <c r="H42"/>
  <c r="J42"/>
  <c r="K42"/>
  <c r="L42"/>
  <c r="M42"/>
  <c r="N42"/>
  <c r="O42"/>
  <c r="P42"/>
  <c r="Q42"/>
  <c r="R42"/>
  <c r="F43"/>
  <c r="G43"/>
  <c r="H43"/>
  <c r="J43"/>
  <c r="K43"/>
  <c r="L43"/>
  <c r="M43"/>
  <c r="N43"/>
  <c r="O43"/>
  <c r="P43"/>
  <c r="Q43"/>
  <c r="R43"/>
  <c r="F44"/>
  <c r="G44"/>
  <c r="H44"/>
  <c r="J44"/>
  <c r="K44"/>
  <c r="L44"/>
  <c r="M44"/>
  <c r="N44"/>
  <c r="O44"/>
  <c r="P44"/>
  <c r="Q44"/>
  <c r="R44"/>
  <c r="F45"/>
  <c r="G45"/>
  <c r="H45"/>
  <c r="J45"/>
  <c r="K45"/>
  <c r="L45"/>
  <c r="M45"/>
  <c r="N45"/>
  <c r="O45"/>
  <c r="P45"/>
  <c r="Q45"/>
  <c r="R45"/>
  <c r="F46"/>
  <c r="G46"/>
  <c r="H46"/>
  <c r="J46"/>
  <c r="K46"/>
  <c r="L46"/>
  <c r="M46"/>
  <c r="N46"/>
  <c r="O46"/>
  <c r="P46"/>
  <c r="Q46"/>
  <c r="R46"/>
  <c r="F47"/>
  <c r="G47"/>
  <c r="H47"/>
  <c r="J47"/>
  <c r="K47"/>
  <c r="L47"/>
  <c r="M47"/>
  <c r="N47"/>
  <c r="O47"/>
  <c r="P47"/>
  <c r="Q47"/>
  <c r="R47"/>
  <c r="F48"/>
  <c r="G48"/>
  <c r="H48"/>
  <c r="J48"/>
  <c r="K48"/>
  <c r="L48"/>
  <c r="M48"/>
  <c r="N48"/>
  <c r="O48"/>
  <c r="P48"/>
  <c r="Q48"/>
  <c r="R48"/>
  <c r="F123"/>
  <c r="G123"/>
  <c r="H123"/>
  <c r="J123"/>
  <c r="K123"/>
  <c r="L123"/>
  <c r="M123"/>
  <c r="N123"/>
  <c r="O123"/>
  <c r="P123"/>
  <c r="Q123"/>
  <c r="R123"/>
  <c r="F120"/>
  <c r="G120"/>
  <c r="H120"/>
  <c r="J120"/>
  <c r="K120"/>
  <c r="L120"/>
  <c r="M120"/>
  <c r="N120"/>
  <c r="O120"/>
  <c r="P120"/>
  <c r="Q120"/>
  <c r="R120"/>
  <c r="F21"/>
  <c r="G21"/>
  <c r="H21"/>
  <c r="J21"/>
  <c r="K21"/>
  <c r="L21"/>
  <c r="M21"/>
  <c r="N21"/>
  <c r="O21"/>
  <c r="P21"/>
  <c r="Q21"/>
  <c r="R21"/>
  <c r="F91"/>
  <c r="G91"/>
  <c r="H91"/>
  <c r="J91"/>
  <c r="K91"/>
  <c r="L91"/>
  <c r="M91"/>
  <c r="N91"/>
  <c r="O91"/>
  <c r="P91"/>
  <c r="Q91"/>
  <c r="R91"/>
  <c r="F92"/>
  <c r="G92"/>
  <c r="H92"/>
  <c r="J92"/>
  <c r="K92"/>
  <c r="L92"/>
  <c r="M92"/>
  <c r="N92"/>
  <c r="O92"/>
  <c r="P92"/>
  <c r="Q92"/>
  <c r="R92"/>
  <c r="F93"/>
  <c r="G93"/>
  <c r="H93"/>
  <c r="J93"/>
  <c r="K93"/>
  <c r="L93"/>
  <c r="M93"/>
  <c r="N93"/>
  <c r="O93"/>
  <c r="P93"/>
  <c r="Q93"/>
  <c r="R93"/>
  <c r="F94"/>
  <c r="G94"/>
  <c r="H94"/>
  <c r="J94"/>
  <c r="K94"/>
  <c r="L94"/>
  <c r="M94"/>
  <c r="N94"/>
  <c r="O94"/>
  <c r="P94"/>
  <c r="Q94"/>
  <c r="R94"/>
  <c r="F90"/>
  <c r="G90"/>
  <c r="H90"/>
  <c r="J90"/>
  <c r="K90"/>
  <c r="L90"/>
  <c r="M90"/>
  <c r="N90"/>
  <c r="O90"/>
  <c r="P90"/>
  <c r="Q90"/>
  <c r="R90"/>
  <c r="F104"/>
  <c r="G104"/>
  <c r="H104"/>
  <c r="J104"/>
  <c r="K104"/>
  <c r="L104"/>
  <c r="M104"/>
  <c r="N104"/>
  <c r="O104"/>
  <c r="P104"/>
  <c r="Q104"/>
  <c r="R104"/>
  <c r="F127"/>
  <c r="G127"/>
  <c r="H127"/>
  <c r="J127"/>
  <c r="K127"/>
  <c r="L127"/>
  <c r="M127"/>
  <c r="N127"/>
  <c r="O127"/>
  <c r="P127"/>
  <c r="Q127"/>
  <c r="R127"/>
  <c r="F7"/>
  <c r="G7"/>
  <c r="H7"/>
  <c r="J7"/>
  <c r="K7"/>
  <c r="L7"/>
  <c r="M7"/>
  <c r="N7"/>
  <c r="O7"/>
  <c r="P7"/>
  <c r="Q7"/>
  <c r="R7"/>
  <c r="F5"/>
  <c r="G5"/>
  <c r="H5"/>
  <c r="J5"/>
  <c r="K5"/>
  <c r="L5"/>
  <c r="M5"/>
  <c r="N5"/>
  <c r="O5"/>
  <c r="P5"/>
  <c r="Q5"/>
  <c r="R5"/>
  <c r="F100"/>
  <c r="G100"/>
  <c r="H100"/>
  <c r="J100"/>
  <c r="K100"/>
  <c r="L100"/>
  <c r="M100"/>
  <c r="N100"/>
  <c r="O100"/>
  <c r="P100"/>
  <c r="Q100"/>
  <c r="R100"/>
  <c r="F124"/>
  <c r="G124"/>
  <c r="H124"/>
  <c r="J124"/>
  <c r="K124"/>
  <c r="L124"/>
  <c r="M124"/>
  <c r="N124"/>
  <c r="O124"/>
  <c r="P124"/>
  <c r="Q124"/>
  <c r="R124"/>
  <c r="F58"/>
  <c r="G58"/>
  <c r="H58"/>
  <c r="J58"/>
  <c r="K58"/>
  <c r="L58"/>
  <c r="M58"/>
  <c r="N58"/>
  <c r="O58"/>
  <c r="P58"/>
  <c r="Q58"/>
  <c r="R58"/>
  <c r="F57"/>
  <c r="G57"/>
  <c r="H57"/>
  <c r="J57"/>
  <c r="K57"/>
  <c r="L57"/>
  <c r="M57"/>
  <c r="N57"/>
  <c r="O57"/>
  <c r="P57"/>
  <c r="Q57"/>
  <c r="R57"/>
  <c r="F115"/>
  <c r="G115"/>
  <c r="H115"/>
  <c r="J115"/>
  <c r="K115"/>
  <c r="L115"/>
  <c r="M115"/>
  <c r="N115"/>
  <c r="O115"/>
  <c r="P115"/>
  <c r="Q115"/>
  <c r="R115"/>
  <c r="F114"/>
  <c r="G114"/>
  <c r="H114"/>
  <c r="J114"/>
  <c r="K114"/>
  <c r="L114"/>
  <c r="M114"/>
  <c r="N114"/>
  <c r="O114"/>
  <c r="P114"/>
  <c r="Q114"/>
  <c r="R114"/>
  <c r="F56"/>
  <c r="G56"/>
  <c r="H56"/>
  <c r="J56"/>
  <c r="K56"/>
  <c r="L56"/>
  <c r="M56"/>
  <c r="N56"/>
  <c r="O56"/>
  <c r="P56"/>
  <c r="Q56"/>
  <c r="R56"/>
  <c r="F24"/>
  <c r="G24"/>
  <c r="H24"/>
  <c r="J24"/>
  <c r="K24"/>
  <c r="L24"/>
  <c r="M24"/>
  <c r="N24"/>
  <c r="O24"/>
  <c r="P24"/>
  <c r="Q24"/>
  <c r="R24"/>
  <c r="F132"/>
  <c r="G132"/>
  <c r="H132"/>
  <c r="J132"/>
  <c r="K132"/>
  <c r="L132"/>
  <c r="M132"/>
  <c r="N132"/>
  <c r="O132"/>
  <c r="P132"/>
  <c r="Q132"/>
  <c r="R132"/>
  <c r="F199"/>
  <c r="G199"/>
  <c r="H199"/>
  <c r="J199"/>
  <c r="K199"/>
  <c r="L199"/>
  <c r="M199"/>
  <c r="N199"/>
  <c r="O199"/>
  <c r="P199"/>
  <c r="Q199"/>
  <c r="R199"/>
  <c r="F185"/>
  <c r="G185"/>
  <c r="H185"/>
  <c r="J185"/>
  <c r="K185"/>
  <c r="L185"/>
  <c r="M185"/>
  <c r="N185"/>
  <c r="O185"/>
  <c r="P185"/>
  <c r="Q185"/>
  <c r="R185"/>
  <c r="F186"/>
  <c r="G186"/>
  <c r="H186"/>
  <c r="J186"/>
  <c r="K186"/>
  <c r="L186"/>
  <c r="M186"/>
  <c r="N186"/>
  <c r="O186"/>
  <c r="P186"/>
  <c r="Q186"/>
  <c r="R186"/>
  <c r="F187"/>
  <c r="G187"/>
  <c r="H187"/>
  <c r="J187"/>
  <c r="K187"/>
  <c r="L187"/>
  <c r="M187"/>
  <c r="N187"/>
  <c r="O187"/>
  <c r="P187"/>
  <c r="Q187"/>
  <c r="R187"/>
  <c r="F52"/>
  <c r="G52"/>
  <c r="H52"/>
  <c r="J52"/>
  <c r="K52"/>
  <c r="L52"/>
  <c r="M52"/>
  <c r="N52"/>
  <c r="O52"/>
  <c r="P52"/>
  <c r="Q52"/>
  <c r="R52"/>
  <c r="F53"/>
  <c r="G53"/>
  <c r="H53"/>
  <c r="J53"/>
  <c r="K53"/>
  <c r="L53"/>
  <c r="M53"/>
  <c r="N53"/>
  <c r="O53"/>
  <c r="P53"/>
  <c r="Q53"/>
  <c r="R53"/>
  <c r="F125"/>
  <c r="G125"/>
  <c r="H125"/>
  <c r="J125"/>
  <c r="K125"/>
  <c r="L125"/>
  <c r="M125"/>
  <c r="N125"/>
  <c r="O125"/>
  <c r="P125"/>
  <c r="Q125"/>
  <c r="R125"/>
  <c r="F72"/>
  <c r="G72"/>
  <c r="H72"/>
  <c r="J72"/>
  <c r="K72"/>
  <c r="L72"/>
  <c r="M72"/>
  <c r="N72"/>
  <c r="O72"/>
  <c r="P72"/>
  <c r="Q72"/>
  <c r="R72"/>
  <c r="F73"/>
  <c r="G73"/>
  <c r="H73"/>
  <c r="J73"/>
  <c r="K73"/>
  <c r="L73"/>
  <c r="M73"/>
  <c r="N73"/>
  <c r="O73"/>
  <c r="P73"/>
  <c r="Q73"/>
  <c r="R73"/>
  <c r="F74"/>
  <c r="G74"/>
  <c r="H74"/>
  <c r="J74"/>
  <c r="K74"/>
  <c r="L74"/>
  <c r="M74"/>
  <c r="N74"/>
  <c r="O74"/>
  <c r="P74"/>
  <c r="Q74"/>
  <c r="R74"/>
  <c r="F69"/>
  <c r="G69"/>
  <c r="H69"/>
  <c r="J69"/>
  <c r="K69"/>
  <c r="L69"/>
  <c r="M69"/>
  <c r="N69"/>
  <c r="O69"/>
  <c r="P69"/>
  <c r="Q69"/>
  <c r="R69"/>
  <c r="F165"/>
  <c r="G165"/>
  <c r="H165"/>
  <c r="J165"/>
  <c r="K165"/>
  <c r="L165"/>
  <c r="M165"/>
  <c r="N165"/>
  <c r="O165"/>
  <c r="P165"/>
  <c r="Q165"/>
  <c r="R165"/>
  <c r="F170"/>
  <c r="G170"/>
  <c r="H170"/>
  <c r="J170"/>
  <c r="K170"/>
  <c r="L170"/>
  <c r="M170"/>
  <c r="N170"/>
  <c r="O170"/>
  <c r="P170"/>
  <c r="Q170"/>
  <c r="R170"/>
  <c r="F166"/>
  <c r="G166"/>
  <c r="H166"/>
  <c r="J166"/>
  <c r="K166"/>
  <c r="L166"/>
  <c r="M166"/>
  <c r="N166"/>
  <c r="O166"/>
  <c r="P166"/>
  <c r="Q166"/>
  <c r="R166"/>
  <c r="F171"/>
  <c r="G171"/>
  <c r="H171"/>
  <c r="J171"/>
  <c r="K171"/>
  <c r="L171"/>
  <c r="M171"/>
  <c r="N171"/>
  <c r="O171"/>
  <c r="P171"/>
  <c r="Q171"/>
  <c r="R171"/>
  <c r="F172"/>
  <c r="G172"/>
  <c r="H172"/>
  <c r="J172"/>
  <c r="K172"/>
  <c r="L172"/>
  <c r="M172"/>
  <c r="N172"/>
  <c r="O172"/>
  <c r="P172"/>
  <c r="Q172"/>
  <c r="R172"/>
  <c r="F167"/>
  <c r="G167"/>
  <c r="H167"/>
  <c r="J167"/>
  <c r="K167"/>
  <c r="L167"/>
  <c r="M167"/>
  <c r="N167"/>
  <c r="O167"/>
  <c r="P167"/>
  <c r="Q167"/>
  <c r="R167"/>
  <c r="F168"/>
  <c r="G168"/>
  <c r="H168"/>
  <c r="J168"/>
  <c r="K168"/>
  <c r="L168"/>
  <c r="M168"/>
  <c r="N168"/>
  <c r="O168"/>
  <c r="P168"/>
  <c r="Q168"/>
  <c r="R168"/>
  <c r="F169"/>
  <c r="G169"/>
  <c r="H169"/>
  <c r="J169"/>
  <c r="K169"/>
  <c r="L169"/>
  <c r="M169"/>
  <c r="N169"/>
  <c r="O169"/>
  <c r="P169"/>
  <c r="Q169"/>
  <c r="R169"/>
  <c r="F140"/>
  <c r="G140"/>
  <c r="H140"/>
  <c r="J140"/>
  <c r="K140"/>
  <c r="L140"/>
  <c r="M140"/>
  <c r="N140"/>
  <c r="O140"/>
  <c r="P140"/>
  <c r="Q140"/>
  <c r="R140"/>
  <c r="F141"/>
  <c r="G141"/>
  <c r="H141"/>
  <c r="J141"/>
  <c r="K141"/>
  <c r="L141"/>
  <c r="M141"/>
  <c r="N141"/>
  <c r="O141"/>
  <c r="P141"/>
  <c r="Q141"/>
  <c r="R141"/>
  <c r="F142"/>
  <c r="G142"/>
  <c r="H142"/>
  <c r="J142"/>
  <c r="K142"/>
  <c r="L142"/>
  <c r="M142"/>
  <c r="N142"/>
  <c r="O142"/>
  <c r="P142"/>
  <c r="Q142"/>
  <c r="R142"/>
  <c r="F149"/>
  <c r="G149"/>
  <c r="H149"/>
  <c r="J149"/>
  <c r="K149"/>
  <c r="L149"/>
  <c r="M149"/>
  <c r="N149"/>
  <c r="O149"/>
  <c r="P149"/>
  <c r="Q149"/>
  <c r="R149"/>
  <c r="F150"/>
  <c r="G150"/>
  <c r="H150"/>
  <c r="J150"/>
  <c r="K150"/>
  <c r="L150"/>
  <c r="M150"/>
  <c r="N150"/>
  <c r="O150"/>
  <c r="P150"/>
  <c r="Q150"/>
  <c r="R150"/>
  <c r="F151"/>
  <c r="G151"/>
  <c r="H151"/>
  <c r="J151"/>
  <c r="K151"/>
  <c r="L151"/>
  <c r="M151"/>
  <c r="N151"/>
  <c r="O151"/>
  <c r="P151"/>
  <c r="Q151"/>
  <c r="R151"/>
  <c r="F152"/>
  <c r="G152"/>
  <c r="H152"/>
  <c r="J152"/>
  <c r="K152"/>
  <c r="L152"/>
  <c r="M152"/>
  <c r="N152"/>
  <c r="O152"/>
  <c r="P152"/>
  <c r="Q152"/>
  <c r="R152"/>
  <c r="F153"/>
  <c r="G153"/>
  <c r="H153"/>
  <c r="J153"/>
  <c r="K153"/>
  <c r="L153"/>
  <c r="M153"/>
  <c r="N153"/>
  <c r="O153"/>
  <c r="P153"/>
  <c r="Q153"/>
  <c r="R153"/>
  <c r="F176"/>
  <c r="G176"/>
  <c r="H176"/>
  <c r="J176"/>
  <c r="K176"/>
  <c r="L176"/>
  <c r="M176"/>
  <c r="N176"/>
  <c r="O176"/>
  <c r="P176"/>
  <c r="Q176"/>
  <c r="R176"/>
  <c r="F177"/>
  <c r="G177"/>
  <c r="H177"/>
  <c r="J177"/>
  <c r="K177"/>
  <c r="L177"/>
  <c r="M177"/>
  <c r="N177"/>
  <c r="O177"/>
  <c r="P177"/>
  <c r="Q177"/>
  <c r="R177"/>
  <c r="F178"/>
  <c r="G178"/>
  <c r="H178"/>
  <c r="J178"/>
  <c r="K178"/>
  <c r="L178"/>
  <c r="M178"/>
  <c r="N178"/>
  <c r="O178"/>
  <c r="P178"/>
  <c r="Q178"/>
  <c r="R178"/>
  <c r="F154"/>
  <c r="G154"/>
  <c r="H154"/>
  <c r="J154"/>
  <c r="K154"/>
  <c r="L154"/>
  <c r="M154"/>
  <c r="N154"/>
  <c r="O154"/>
  <c r="P154"/>
  <c r="Q154"/>
  <c r="R154"/>
  <c r="F179"/>
  <c r="G179"/>
  <c r="H179"/>
  <c r="J179"/>
  <c r="K179"/>
  <c r="L179"/>
  <c r="M179"/>
  <c r="N179"/>
  <c r="O179"/>
  <c r="P179"/>
  <c r="Q179"/>
  <c r="R179"/>
  <c r="F143"/>
  <c r="G143"/>
  <c r="H143"/>
  <c r="J143"/>
  <c r="K143"/>
  <c r="L143"/>
  <c r="M143"/>
  <c r="N143"/>
  <c r="O143"/>
  <c r="P143"/>
  <c r="Q143"/>
  <c r="R143"/>
  <c r="F144"/>
  <c r="G144"/>
  <c r="H144"/>
  <c r="J144"/>
  <c r="K144"/>
  <c r="L144"/>
  <c r="M144"/>
  <c r="N144"/>
  <c r="O144"/>
  <c r="P144"/>
  <c r="Q144"/>
  <c r="R144"/>
  <c r="F145"/>
  <c r="G145"/>
  <c r="H145"/>
  <c r="J145"/>
  <c r="K145"/>
  <c r="L145"/>
  <c r="M145"/>
  <c r="N145"/>
  <c r="O145"/>
  <c r="P145"/>
  <c r="Q145"/>
  <c r="R145"/>
  <c r="F155"/>
  <c r="G155"/>
  <c r="H155"/>
  <c r="J155"/>
  <c r="K155"/>
  <c r="L155"/>
  <c r="M155"/>
  <c r="N155"/>
  <c r="O155"/>
  <c r="P155"/>
  <c r="Q155"/>
  <c r="R155"/>
  <c r="F180"/>
  <c r="G180"/>
  <c r="H180"/>
  <c r="J180"/>
  <c r="K180"/>
  <c r="L180"/>
  <c r="M180"/>
  <c r="N180"/>
  <c r="O180"/>
  <c r="P180"/>
  <c r="Q180"/>
  <c r="R180"/>
  <c r="F138"/>
  <c r="G138"/>
  <c r="H138"/>
  <c r="J138"/>
  <c r="K138"/>
  <c r="L138"/>
  <c r="M138"/>
  <c r="N138"/>
  <c r="O138"/>
  <c r="P138"/>
  <c r="Q138"/>
  <c r="R138"/>
  <c r="F173"/>
  <c r="G173"/>
  <c r="H173"/>
  <c r="J173"/>
  <c r="K173"/>
  <c r="L173"/>
  <c r="M173"/>
  <c r="N173"/>
  <c r="O173"/>
  <c r="P173"/>
  <c r="Q173"/>
  <c r="R173"/>
  <c r="F181"/>
  <c r="G181"/>
  <c r="H181"/>
  <c r="J181"/>
  <c r="K181"/>
  <c r="L181"/>
  <c r="M181"/>
  <c r="N181"/>
  <c r="O181"/>
  <c r="P181"/>
  <c r="Q181"/>
  <c r="R181"/>
  <c r="F156"/>
  <c r="G156"/>
  <c r="H156"/>
  <c r="J156"/>
  <c r="K156"/>
  <c r="L156"/>
  <c r="M156"/>
  <c r="N156"/>
  <c r="O156"/>
  <c r="P156"/>
  <c r="Q156"/>
  <c r="R156"/>
  <c r="F174"/>
  <c r="G174"/>
  <c r="H174"/>
  <c r="J174"/>
  <c r="K174"/>
  <c r="L174"/>
  <c r="M174"/>
  <c r="N174"/>
  <c r="O174"/>
  <c r="P174"/>
  <c r="Q174"/>
  <c r="R174"/>
  <c r="F182"/>
  <c r="G182"/>
  <c r="H182"/>
  <c r="J182"/>
  <c r="K182"/>
  <c r="L182"/>
  <c r="M182"/>
  <c r="N182"/>
  <c r="O182"/>
  <c r="P182"/>
  <c r="Q182"/>
  <c r="R182"/>
  <c r="F183"/>
  <c r="G183"/>
  <c r="H183"/>
  <c r="J183"/>
  <c r="K183"/>
  <c r="L183"/>
  <c r="M183"/>
  <c r="N183"/>
  <c r="O183"/>
  <c r="P183"/>
  <c r="Q183"/>
  <c r="R183"/>
  <c r="F147"/>
  <c r="G147"/>
  <c r="H147"/>
  <c r="J147"/>
  <c r="K147"/>
  <c r="L147"/>
  <c r="M147"/>
  <c r="N147"/>
  <c r="O147"/>
  <c r="P147"/>
  <c r="Q147"/>
  <c r="R147"/>
  <c r="F175"/>
  <c r="G175"/>
  <c r="H175"/>
  <c r="J175"/>
  <c r="K175"/>
  <c r="L175"/>
  <c r="M175"/>
  <c r="N175"/>
  <c r="O175"/>
  <c r="P175"/>
  <c r="Q175"/>
  <c r="R175"/>
  <c r="F139"/>
  <c r="G139"/>
  <c r="H139"/>
  <c r="J139"/>
  <c r="K139"/>
  <c r="L139"/>
  <c r="M139"/>
  <c r="N139"/>
  <c r="O139"/>
  <c r="P139"/>
  <c r="Q139"/>
  <c r="R139"/>
  <c r="F157"/>
  <c r="G157"/>
  <c r="H157"/>
  <c r="J157"/>
  <c r="K157"/>
  <c r="L157"/>
  <c r="M157"/>
  <c r="N157"/>
  <c r="O157"/>
  <c r="P157"/>
  <c r="Q157"/>
  <c r="R157"/>
  <c r="F158"/>
  <c r="G158"/>
  <c r="H158"/>
  <c r="J158"/>
  <c r="K158"/>
  <c r="L158"/>
  <c r="M158"/>
  <c r="N158"/>
  <c r="O158"/>
  <c r="P158"/>
  <c r="Q158"/>
  <c r="R158"/>
  <c r="F146"/>
  <c r="G146"/>
  <c r="H146"/>
  <c r="J146"/>
  <c r="K146"/>
  <c r="L146"/>
  <c r="M146"/>
  <c r="N146"/>
  <c r="O146"/>
  <c r="P146"/>
  <c r="Q146"/>
  <c r="R146"/>
  <c r="F184"/>
  <c r="G184"/>
  <c r="H184"/>
  <c r="J184"/>
  <c r="K184"/>
  <c r="L184"/>
  <c r="M184"/>
  <c r="N184"/>
  <c r="O184"/>
  <c r="P184"/>
  <c r="Q184"/>
  <c r="R184"/>
  <c r="F82"/>
  <c r="G82"/>
  <c r="H82"/>
  <c r="J82"/>
  <c r="K82"/>
  <c r="L82"/>
  <c r="M82"/>
  <c r="N82"/>
  <c r="O82"/>
  <c r="P82"/>
  <c r="Q82"/>
  <c r="R82"/>
  <c r="F188"/>
  <c r="G188"/>
  <c r="H188"/>
  <c r="J188"/>
  <c r="K188"/>
  <c r="L188"/>
  <c r="M188"/>
  <c r="N188"/>
  <c r="O188"/>
  <c r="P188"/>
  <c r="Q188"/>
  <c r="R188"/>
  <c r="F87"/>
  <c r="G87"/>
  <c r="H87"/>
  <c r="J87"/>
  <c r="K87"/>
  <c r="L87"/>
  <c r="M87"/>
  <c r="N87"/>
  <c r="O87"/>
  <c r="P87"/>
  <c r="Q87"/>
  <c r="R87"/>
  <c r="F9"/>
  <c r="G9"/>
  <c r="H9"/>
  <c r="J9"/>
  <c r="K9"/>
  <c r="L9"/>
  <c r="M9"/>
  <c r="N9"/>
  <c r="O9"/>
  <c r="P9"/>
  <c r="Q9"/>
  <c r="R9"/>
  <c r="F49"/>
  <c r="G49"/>
  <c r="H49"/>
  <c r="J49"/>
  <c r="K49"/>
  <c r="L49"/>
  <c r="M49"/>
  <c r="N49"/>
  <c r="O49"/>
  <c r="P49"/>
  <c r="Q49"/>
  <c r="R49"/>
  <c r="F50"/>
  <c r="G50"/>
  <c r="H50"/>
  <c r="J50"/>
  <c r="K50"/>
  <c r="L50"/>
  <c r="M50"/>
  <c r="N50"/>
  <c r="O50"/>
  <c r="P50"/>
  <c r="Q50"/>
  <c r="R50"/>
  <c r="F126"/>
  <c r="G126"/>
  <c r="H126"/>
  <c r="J126"/>
  <c r="K126"/>
  <c r="L126"/>
  <c r="M126"/>
  <c r="N126"/>
  <c r="O126"/>
  <c r="P126"/>
  <c r="Q126"/>
  <c r="R126"/>
  <c r="F105"/>
  <c r="G105"/>
  <c r="H105"/>
  <c r="J105"/>
  <c r="K105"/>
  <c r="L105"/>
  <c r="M105"/>
  <c r="N105"/>
  <c r="O105"/>
  <c r="P105"/>
  <c r="Q105"/>
  <c r="R105"/>
  <c r="F96"/>
  <c r="G96"/>
  <c r="H96"/>
  <c r="J96"/>
  <c r="K96"/>
  <c r="L96"/>
  <c r="M96"/>
  <c r="N96"/>
  <c r="O96"/>
  <c r="P96"/>
  <c r="Q96"/>
  <c r="R96"/>
  <c r="F97"/>
  <c r="G97"/>
  <c r="H97"/>
  <c r="J97"/>
  <c r="K97"/>
  <c r="L97"/>
  <c r="M97"/>
  <c r="N97"/>
  <c r="O97"/>
  <c r="P97"/>
  <c r="Q97"/>
  <c r="R97"/>
  <c r="F71"/>
  <c r="G71"/>
  <c r="H71"/>
  <c r="J71"/>
  <c r="K71"/>
  <c r="L71"/>
  <c r="M71"/>
  <c r="N71"/>
  <c r="O71"/>
  <c r="P71"/>
  <c r="Q71"/>
  <c r="R71"/>
  <c r="F59"/>
  <c r="G59"/>
  <c r="H59"/>
  <c r="J59"/>
  <c r="K59"/>
  <c r="L59"/>
  <c r="M59"/>
  <c r="N59"/>
  <c r="O59"/>
  <c r="P59"/>
  <c r="Q59"/>
  <c r="R59"/>
  <c r="F16"/>
  <c r="G16"/>
  <c r="H16"/>
  <c r="J16"/>
  <c r="K16"/>
  <c r="L16"/>
  <c r="M16"/>
  <c r="N16"/>
  <c r="O16"/>
  <c r="P16"/>
  <c r="Q16"/>
  <c r="R16"/>
  <c r="F4"/>
  <c r="G4"/>
  <c r="H4"/>
  <c r="J4"/>
  <c r="K4"/>
  <c r="L4"/>
  <c r="M4"/>
  <c r="N4"/>
  <c r="O4"/>
  <c r="P4"/>
  <c r="Q4"/>
  <c r="R4"/>
  <c r="F121"/>
  <c r="G121"/>
  <c r="H121"/>
  <c r="J121"/>
  <c r="K121"/>
  <c r="L121"/>
  <c r="M121"/>
  <c r="N121"/>
  <c r="O121"/>
  <c r="P121"/>
  <c r="Q121"/>
  <c r="R121"/>
  <c r="F117"/>
  <c r="G117"/>
  <c r="H117"/>
  <c r="J117"/>
  <c r="K117"/>
  <c r="L117"/>
  <c r="M117"/>
  <c r="N117"/>
  <c r="O117"/>
  <c r="P117"/>
  <c r="Q117"/>
  <c r="R117"/>
  <c r="F116"/>
  <c r="G116"/>
  <c r="H116"/>
  <c r="J116"/>
  <c r="K116"/>
  <c r="L116"/>
  <c r="M116"/>
  <c r="N116"/>
  <c r="O116"/>
  <c r="P116"/>
  <c r="Q116"/>
  <c r="R116"/>
  <c r="F130"/>
  <c r="G130"/>
  <c r="H130"/>
  <c r="J130"/>
  <c r="K130"/>
  <c r="L130"/>
  <c r="M130"/>
  <c r="N130"/>
  <c r="O130"/>
  <c r="P130"/>
  <c r="Q130"/>
  <c r="R130"/>
  <c r="F118"/>
  <c r="G118"/>
  <c r="H118"/>
  <c r="J118"/>
  <c r="K118"/>
  <c r="L118"/>
  <c r="M118"/>
  <c r="N118"/>
  <c r="O118"/>
  <c r="P118"/>
  <c r="Q118"/>
  <c r="R118"/>
  <c r="F28"/>
  <c r="G28"/>
  <c r="H28"/>
  <c r="J28"/>
  <c r="K28"/>
  <c r="L28"/>
  <c r="M28"/>
  <c r="N28"/>
  <c r="O28"/>
  <c r="P28"/>
  <c r="Q28"/>
  <c r="R28"/>
  <c r="F29"/>
  <c r="G29"/>
  <c r="H29"/>
  <c r="J29"/>
  <c r="K29"/>
  <c r="L29"/>
  <c r="M29"/>
  <c r="N29"/>
  <c r="O29"/>
  <c r="P29"/>
  <c r="Q29"/>
  <c r="R29"/>
  <c r="F30"/>
  <c r="G30"/>
  <c r="H30"/>
  <c r="J30"/>
  <c r="K30"/>
  <c r="L30"/>
  <c r="M30"/>
  <c r="N30"/>
  <c r="O30"/>
  <c r="P30"/>
  <c r="Q30"/>
  <c r="R30"/>
  <c r="F31"/>
  <c r="G31"/>
  <c r="H31"/>
  <c r="J31"/>
  <c r="K31"/>
  <c r="L31"/>
  <c r="M31"/>
  <c r="N31"/>
  <c r="O31"/>
  <c r="P31"/>
  <c r="Q31"/>
  <c r="R31"/>
  <c r="F32"/>
  <c r="G32"/>
  <c r="H32"/>
  <c r="J32"/>
  <c r="K32"/>
  <c r="L32"/>
  <c r="M32"/>
  <c r="N32"/>
  <c r="O32"/>
  <c r="P32"/>
  <c r="Q32"/>
  <c r="R32"/>
  <c r="F22"/>
  <c r="G22"/>
  <c r="H22"/>
  <c r="J22"/>
  <c r="K22"/>
  <c r="L22"/>
  <c r="M22"/>
  <c r="N22"/>
  <c r="O22"/>
  <c r="P22"/>
  <c r="Q22"/>
  <c r="R22"/>
  <c r="F25"/>
  <c r="G25"/>
  <c r="H25"/>
  <c r="J25"/>
  <c r="K25"/>
  <c r="L25"/>
  <c r="M25"/>
  <c r="N25"/>
  <c r="O25"/>
  <c r="P25"/>
  <c r="Q25"/>
  <c r="R25"/>
  <c r="F60"/>
  <c r="G60"/>
  <c r="H60"/>
  <c r="J60"/>
  <c r="K60"/>
  <c r="L60"/>
  <c r="M60"/>
  <c r="N60"/>
  <c r="O60"/>
  <c r="P60"/>
  <c r="Q60"/>
  <c r="R60"/>
  <c r="F26"/>
  <c r="G26"/>
  <c r="H26"/>
  <c r="J26"/>
  <c r="K26"/>
  <c r="L26"/>
  <c r="M26"/>
  <c r="N26"/>
  <c r="O26"/>
  <c r="P26"/>
  <c r="Q26"/>
  <c r="R26"/>
  <c r="F61"/>
  <c r="G61"/>
  <c r="H61"/>
  <c r="J61"/>
  <c r="K61"/>
  <c r="L61"/>
  <c r="M61"/>
  <c r="N61"/>
  <c r="O61"/>
  <c r="P61"/>
  <c r="Q61"/>
  <c r="R61"/>
  <c r="F62"/>
  <c r="G62"/>
  <c r="H62"/>
  <c r="J62"/>
  <c r="K62"/>
  <c r="L62"/>
  <c r="M62"/>
  <c r="N62"/>
  <c r="O62"/>
  <c r="P62"/>
  <c r="Q62"/>
  <c r="R62"/>
  <c r="F63"/>
  <c r="G63"/>
  <c r="H63"/>
  <c r="J63"/>
  <c r="K63"/>
  <c r="L63"/>
  <c r="M63"/>
  <c r="N63"/>
  <c r="O63"/>
  <c r="P63"/>
  <c r="Q63"/>
  <c r="R63"/>
  <c r="F64"/>
  <c r="G64"/>
  <c r="H64"/>
  <c r="J64"/>
  <c r="K64"/>
  <c r="L64"/>
  <c r="M64"/>
  <c r="N64"/>
  <c r="O64"/>
  <c r="P64"/>
  <c r="Q64"/>
  <c r="R64"/>
  <c r="F65"/>
  <c r="G65"/>
  <c r="H65"/>
  <c r="J65"/>
  <c r="K65"/>
  <c r="L65"/>
  <c r="M65"/>
  <c r="N65"/>
  <c r="O65"/>
  <c r="P65"/>
  <c r="Q65"/>
  <c r="R65"/>
  <c r="F23"/>
  <c r="G23"/>
  <c r="H23"/>
  <c r="J23"/>
  <c r="K23"/>
  <c r="L23"/>
  <c r="M23"/>
  <c r="N23"/>
  <c r="O23"/>
  <c r="P23"/>
  <c r="Q23"/>
  <c r="R23"/>
  <c r="F6"/>
  <c r="G6"/>
  <c r="H6"/>
  <c r="J6"/>
  <c r="K6"/>
  <c r="L6"/>
  <c r="M6"/>
  <c r="N6"/>
  <c r="O6"/>
  <c r="P6"/>
  <c r="Q6"/>
  <c r="R6"/>
  <c r="F110"/>
  <c r="G110"/>
  <c r="H110"/>
  <c r="J110"/>
  <c r="K110"/>
  <c r="L110"/>
  <c r="M110"/>
  <c r="N110"/>
  <c r="O110"/>
  <c r="P110"/>
  <c r="Q110"/>
  <c r="R110"/>
  <c r="F51"/>
  <c r="G51"/>
  <c r="H51"/>
  <c r="J51"/>
  <c r="K51"/>
  <c r="L51"/>
  <c r="M51"/>
  <c r="N51"/>
  <c r="O51"/>
  <c r="P51"/>
  <c r="Q51"/>
  <c r="R51"/>
  <c r="F36"/>
  <c r="G36"/>
  <c r="H36"/>
  <c r="J36"/>
  <c r="K36"/>
  <c r="L36"/>
  <c r="M36"/>
  <c r="N36"/>
  <c r="O36"/>
  <c r="P36"/>
  <c r="Q36"/>
  <c r="R36"/>
  <c r="F109"/>
  <c r="G109"/>
  <c r="H109"/>
  <c r="J109"/>
  <c r="K109"/>
  <c r="L109"/>
  <c r="M109"/>
  <c r="N109"/>
  <c r="O109"/>
  <c r="P109"/>
  <c r="Q109"/>
  <c r="R109"/>
  <c r="F129"/>
  <c r="G129"/>
  <c r="H129"/>
  <c r="J129"/>
  <c r="K129"/>
  <c r="L129"/>
  <c r="M129"/>
  <c r="N129"/>
  <c r="O129"/>
  <c r="P129"/>
  <c r="Q129"/>
  <c r="R129"/>
  <c r="F102"/>
  <c r="G102"/>
  <c r="H102"/>
  <c r="J102"/>
  <c r="K102"/>
  <c r="L102"/>
  <c r="M102"/>
  <c r="N102"/>
  <c r="O102"/>
  <c r="P102"/>
  <c r="Q102"/>
  <c r="R102"/>
  <c r="F14"/>
  <c r="G14"/>
  <c r="H14"/>
  <c r="J14"/>
  <c r="K14"/>
  <c r="L14"/>
  <c r="M14"/>
  <c r="N14"/>
  <c r="O14"/>
  <c r="P14"/>
  <c r="Q14"/>
  <c r="R14"/>
  <c r="F20"/>
  <c r="G20"/>
  <c r="H20"/>
  <c r="J20"/>
  <c r="K20"/>
  <c r="L20"/>
  <c r="M20"/>
  <c r="N20"/>
  <c r="O20"/>
  <c r="P20"/>
  <c r="Q20"/>
  <c r="R20"/>
  <c r="F107"/>
  <c r="G107"/>
  <c r="H107"/>
  <c r="J107"/>
  <c r="K107"/>
  <c r="L107"/>
  <c r="M107"/>
  <c r="N107"/>
  <c r="O107"/>
  <c r="P107"/>
  <c r="Q107"/>
  <c r="R107"/>
  <c r="F103"/>
  <c r="G103"/>
  <c r="H103"/>
  <c r="J103"/>
  <c r="K103"/>
  <c r="L103"/>
  <c r="M103"/>
  <c r="N103"/>
  <c r="O103"/>
  <c r="P103"/>
  <c r="Q103"/>
  <c r="R103"/>
  <c r="F19"/>
  <c r="G19"/>
  <c r="H19"/>
  <c r="J19"/>
  <c r="K19"/>
  <c r="L19"/>
  <c r="M19"/>
  <c r="N19"/>
  <c r="O19"/>
  <c r="P19"/>
  <c r="Q19"/>
  <c r="R19"/>
  <c r="F67"/>
  <c r="G67"/>
  <c r="H67"/>
  <c r="J67"/>
  <c r="K67"/>
  <c r="L67"/>
  <c r="M67"/>
  <c r="N67"/>
  <c r="O67"/>
  <c r="P67"/>
  <c r="Q67"/>
  <c r="R67"/>
  <c r="F88"/>
  <c r="G88"/>
  <c r="H88"/>
  <c r="J88"/>
  <c r="K88"/>
  <c r="L88"/>
  <c r="M88"/>
  <c r="N88"/>
  <c r="O88"/>
  <c r="P88"/>
  <c r="Q88"/>
  <c r="R88"/>
  <c r="F89"/>
  <c r="G89"/>
  <c r="H89"/>
  <c r="J89"/>
  <c r="K89"/>
  <c r="L89"/>
  <c r="M89"/>
  <c r="N89"/>
  <c r="O89"/>
  <c r="P89"/>
  <c r="Q89"/>
  <c r="R89"/>
  <c r="F17"/>
  <c r="G17"/>
  <c r="H17"/>
  <c r="J17"/>
  <c r="K17"/>
  <c r="L17"/>
  <c r="M17"/>
  <c r="N17"/>
  <c r="O17"/>
  <c r="P17"/>
  <c r="Q17"/>
  <c r="R17"/>
  <c r="F18"/>
  <c r="G18"/>
  <c r="H18"/>
  <c r="J18"/>
  <c r="K18"/>
  <c r="L18"/>
  <c r="M18"/>
  <c r="N18"/>
  <c r="O18"/>
  <c r="P18"/>
  <c r="Q18"/>
  <c r="R18"/>
  <c r="F86"/>
  <c r="G86"/>
  <c r="H86"/>
  <c r="J86"/>
  <c r="K86"/>
  <c r="L86"/>
  <c r="M86"/>
  <c r="N86"/>
  <c r="O86"/>
  <c r="P86"/>
  <c r="Q86"/>
  <c r="R86"/>
  <c r="F27"/>
  <c r="G27"/>
  <c r="H27"/>
  <c r="J27"/>
  <c r="K27"/>
  <c r="L27"/>
  <c r="M27"/>
  <c r="N27"/>
  <c r="O27"/>
  <c r="P27"/>
  <c r="Q27"/>
  <c r="R27"/>
  <c r="F76"/>
  <c r="G76"/>
  <c r="H76"/>
  <c r="J76"/>
  <c r="K76"/>
  <c r="L76"/>
  <c r="M76"/>
  <c r="N76"/>
  <c r="O76"/>
  <c r="P76"/>
  <c r="Q76"/>
  <c r="R76"/>
  <c r="F15"/>
  <c r="G15"/>
  <c r="H15"/>
  <c r="J15"/>
  <c r="K15"/>
  <c r="L15"/>
  <c r="M15"/>
  <c r="N15"/>
  <c r="O15"/>
  <c r="P15"/>
  <c r="Q15"/>
  <c r="R15"/>
  <c r="F133"/>
  <c r="G133"/>
  <c r="H133"/>
  <c r="J133"/>
  <c r="K133"/>
  <c r="L133"/>
  <c r="M133"/>
  <c r="N133"/>
  <c r="O133"/>
  <c r="P133"/>
  <c r="Q133"/>
  <c r="R133"/>
  <c r="F70"/>
  <c r="G70"/>
  <c r="H70"/>
  <c r="J70"/>
  <c r="K70"/>
  <c r="L70"/>
  <c r="M70"/>
  <c r="N70"/>
  <c r="O70"/>
  <c r="P70"/>
  <c r="Q70"/>
  <c r="R70"/>
  <c r="F194"/>
  <c r="G194"/>
  <c r="H194"/>
  <c r="J194"/>
  <c r="K194"/>
  <c r="L194"/>
  <c r="M194"/>
  <c r="N194"/>
  <c r="O194"/>
  <c r="P194"/>
  <c r="Q194"/>
  <c r="R194"/>
  <c r="F195"/>
  <c r="G195"/>
  <c r="H195"/>
  <c r="J195"/>
  <c r="K195"/>
  <c r="L195"/>
  <c r="M195"/>
  <c r="N195"/>
  <c r="O195"/>
  <c r="P195"/>
  <c r="Q195"/>
  <c r="R195"/>
  <c r="F11"/>
  <c r="G11"/>
  <c r="H11"/>
  <c r="J11"/>
  <c r="K11"/>
  <c r="L11"/>
  <c r="M11"/>
  <c r="N11"/>
  <c r="O11"/>
  <c r="P11"/>
  <c r="Q11"/>
  <c r="R11"/>
  <c r="F12"/>
  <c r="G12"/>
  <c r="H12"/>
  <c r="J12"/>
  <c r="K12"/>
  <c r="L12"/>
  <c r="M12"/>
  <c r="N12"/>
  <c r="O12"/>
  <c r="P12"/>
  <c r="Q12"/>
  <c r="R12"/>
  <c r="F8"/>
  <c r="G8"/>
  <c r="H8"/>
  <c r="J8"/>
  <c r="K8"/>
  <c r="L8"/>
  <c r="M8"/>
  <c r="N8"/>
  <c r="O8"/>
  <c r="P8"/>
  <c r="Q8"/>
  <c r="R8"/>
  <c r="F10"/>
  <c r="G10"/>
  <c r="H10"/>
  <c r="J10"/>
  <c r="K10"/>
  <c r="L10"/>
  <c r="M10"/>
  <c r="N10"/>
  <c r="O10"/>
  <c r="P10"/>
  <c r="Q10"/>
  <c r="R10"/>
  <c r="R2"/>
  <c r="Q2"/>
  <c r="P2"/>
  <c r="O2"/>
  <c r="N2"/>
  <c r="M2"/>
  <c r="L2"/>
  <c r="K2"/>
  <c r="J2"/>
  <c r="H2"/>
  <c r="G2"/>
  <c r="F2"/>
  <c r="F165" i="13"/>
  <c r="G165"/>
  <c r="H165"/>
  <c r="I165"/>
  <c r="K165"/>
  <c r="L165"/>
  <c r="M165"/>
  <c r="N165"/>
  <c r="O165"/>
  <c r="P165"/>
  <c r="Q165"/>
  <c r="R165"/>
  <c r="S165"/>
  <c r="F166"/>
  <c r="G166"/>
  <c r="H166"/>
  <c r="I166"/>
  <c r="K166"/>
  <c r="L166"/>
  <c r="M166"/>
  <c r="N166"/>
  <c r="O166"/>
  <c r="P166"/>
  <c r="Q166"/>
  <c r="R166"/>
  <c r="S166"/>
  <c r="F167"/>
  <c r="G167"/>
  <c r="H167"/>
  <c r="I167"/>
  <c r="K167"/>
  <c r="L167"/>
  <c r="M167"/>
  <c r="N167"/>
  <c r="O167"/>
  <c r="P167"/>
  <c r="Q167"/>
  <c r="R167"/>
  <c r="S167"/>
  <c r="F168"/>
  <c r="G168"/>
  <c r="H168"/>
  <c r="I168"/>
  <c r="K168"/>
  <c r="L168"/>
  <c r="M168"/>
  <c r="N168"/>
  <c r="O168"/>
  <c r="P168"/>
  <c r="Q168"/>
  <c r="R168"/>
  <c r="S168"/>
  <c r="F169"/>
  <c r="G169"/>
  <c r="H169"/>
  <c r="I169"/>
  <c r="K169"/>
  <c r="L169"/>
  <c r="M169"/>
  <c r="N169"/>
  <c r="O169"/>
  <c r="P169"/>
  <c r="Q169"/>
  <c r="R169"/>
  <c r="S169"/>
  <c r="F170"/>
  <c r="G170"/>
  <c r="H170"/>
  <c r="I170"/>
  <c r="K170"/>
  <c r="L170"/>
  <c r="M170"/>
  <c r="N170"/>
  <c r="O170"/>
  <c r="P170"/>
  <c r="Q170"/>
  <c r="R170"/>
  <c r="S170"/>
  <c r="F171"/>
  <c r="G171"/>
  <c r="H171"/>
  <c r="I171"/>
  <c r="K171"/>
  <c r="L171"/>
  <c r="M171"/>
  <c r="N171"/>
  <c r="O171"/>
  <c r="P171"/>
  <c r="Q171"/>
  <c r="R171"/>
  <c r="S171"/>
  <c r="F172"/>
  <c r="G172"/>
  <c r="H172"/>
  <c r="I172"/>
  <c r="K172"/>
  <c r="L172"/>
  <c r="M172"/>
  <c r="N172"/>
  <c r="O172"/>
  <c r="P172"/>
  <c r="Q172"/>
  <c r="R172"/>
  <c r="S172"/>
  <c r="F173"/>
  <c r="G173"/>
  <c r="H173"/>
  <c r="I173"/>
  <c r="K173"/>
  <c r="L173"/>
  <c r="M173"/>
  <c r="N173"/>
  <c r="O173"/>
  <c r="P173"/>
  <c r="Q173"/>
  <c r="R173"/>
  <c r="S173"/>
  <c r="F174"/>
  <c r="G174"/>
  <c r="H174"/>
  <c r="I174"/>
  <c r="K174"/>
  <c r="L174"/>
  <c r="M174"/>
  <c r="N174"/>
  <c r="O174"/>
  <c r="P174"/>
  <c r="Q174"/>
  <c r="R174"/>
  <c r="S174"/>
  <c r="F175"/>
  <c r="G175"/>
  <c r="H175"/>
  <c r="I175"/>
  <c r="K175"/>
  <c r="L175"/>
  <c r="M175"/>
  <c r="N175"/>
  <c r="O175"/>
  <c r="P175"/>
  <c r="Q175"/>
  <c r="R175"/>
  <c r="S175"/>
  <c r="F176"/>
  <c r="G176"/>
  <c r="H176"/>
  <c r="I176"/>
  <c r="K176"/>
  <c r="L176"/>
  <c r="M176"/>
  <c r="N176"/>
  <c r="O176"/>
  <c r="P176"/>
  <c r="Q176"/>
  <c r="R176"/>
  <c r="S176"/>
  <c r="F177"/>
  <c r="G177"/>
  <c r="H177"/>
  <c r="I177"/>
  <c r="K177"/>
  <c r="L177"/>
  <c r="M177"/>
  <c r="N177"/>
  <c r="O177"/>
  <c r="P177"/>
  <c r="Q177"/>
  <c r="R177"/>
  <c r="S177"/>
  <c r="F178"/>
  <c r="G178"/>
  <c r="H178"/>
  <c r="I178"/>
  <c r="K178"/>
  <c r="L178"/>
  <c r="M178"/>
  <c r="N178"/>
  <c r="O178"/>
  <c r="P178"/>
  <c r="Q178"/>
  <c r="R178"/>
  <c r="S178"/>
  <c r="F179"/>
  <c r="G179"/>
  <c r="H179"/>
  <c r="I179"/>
  <c r="K179"/>
  <c r="L179"/>
  <c r="M179"/>
  <c r="N179"/>
  <c r="O179"/>
  <c r="P179"/>
  <c r="Q179"/>
  <c r="R179"/>
  <c r="S179"/>
  <c r="F180"/>
  <c r="G180"/>
  <c r="H180"/>
  <c r="I180"/>
  <c r="K180"/>
  <c r="L180"/>
  <c r="M180"/>
  <c r="N180"/>
  <c r="O180"/>
  <c r="P180"/>
  <c r="Q180"/>
  <c r="R180"/>
  <c r="S180"/>
  <c r="F181"/>
  <c r="G181"/>
  <c r="H181"/>
  <c r="I181"/>
  <c r="K181"/>
  <c r="L181"/>
  <c r="M181"/>
  <c r="N181"/>
  <c r="O181"/>
  <c r="P181"/>
  <c r="Q181"/>
  <c r="R181"/>
  <c r="S181"/>
  <c r="F4"/>
  <c r="G4"/>
  <c r="H4"/>
  <c r="I4"/>
  <c r="K4"/>
  <c r="L4"/>
  <c r="M4"/>
  <c r="N4"/>
  <c r="O4"/>
  <c r="P4"/>
  <c r="Q4"/>
  <c r="R4"/>
  <c r="S4"/>
  <c r="F6"/>
  <c r="G6"/>
  <c r="H6"/>
  <c r="I6"/>
  <c r="K6"/>
  <c r="L6"/>
  <c r="M6"/>
  <c r="N6"/>
  <c r="O6"/>
  <c r="P6"/>
  <c r="Q6"/>
  <c r="R6"/>
  <c r="S6"/>
  <c r="F112"/>
  <c r="G112"/>
  <c r="H112"/>
  <c r="I112"/>
  <c r="K112"/>
  <c r="L112"/>
  <c r="M112"/>
  <c r="N112"/>
  <c r="O112"/>
  <c r="P112"/>
  <c r="Q112"/>
  <c r="R112"/>
  <c r="S112"/>
  <c r="F113"/>
  <c r="G113"/>
  <c r="H113"/>
  <c r="I113"/>
  <c r="K113"/>
  <c r="L113"/>
  <c r="M113"/>
  <c r="N113"/>
  <c r="O113"/>
  <c r="P113"/>
  <c r="Q113"/>
  <c r="R113"/>
  <c r="S113"/>
  <c r="F114"/>
  <c r="G114"/>
  <c r="H114"/>
  <c r="I114"/>
  <c r="K114"/>
  <c r="L114"/>
  <c r="M114"/>
  <c r="N114"/>
  <c r="O114"/>
  <c r="P114"/>
  <c r="Q114"/>
  <c r="R114"/>
  <c r="S114"/>
  <c r="F185"/>
  <c r="G185"/>
  <c r="H185"/>
  <c r="I185"/>
  <c r="K185"/>
  <c r="L185"/>
  <c r="M185"/>
  <c r="N185"/>
  <c r="O185"/>
  <c r="P185"/>
  <c r="Q185"/>
  <c r="R185"/>
  <c r="S185"/>
  <c r="F38"/>
  <c r="G38"/>
  <c r="H38"/>
  <c r="I38"/>
  <c r="K38"/>
  <c r="L38"/>
  <c r="M38"/>
  <c r="N38"/>
  <c r="O38"/>
  <c r="P38"/>
  <c r="Q38"/>
  <c r="R38"/>
  <c r="S38"/>
  <c r="F37"/>
  <c r="G37"/>
  <c r="H37"/>
  <c r="I37"/>
  <c r="K37"/>
  <c r="L37"/>
  <c r="M37"/>
  <c r="N37"/>
  <c r="O37"/>
  <c r="P37"/>
  <c r="Q37"/>
  <c r="R37"/>
  <c r="S37"/>
  <c r="F197"/>
  <c r="G197"/>
  <c r="H197"/>
  <c r="I197"/>
  <c r="K197"/>
  <c r="L197"/>
  <c r="M197"/>
  <c r="N197"/>
  <c r="O197"/>
  <c r="P197"/>
  <c r="Q197"/>
  <c r="R197"/>
  <c r="S197"/>
  <c r="F115"/>
  <c r="G115"/>
  <c r="H115"/>
  <c r="I115"/>
  <c r="K115"/>
  <c r="L115"/>
  <c r="M115"/>
  <c r="N115"/>
  <c r="O115"/>
  <c r="P115"/>
  <c r="Q115"/>
  <c r="R115"/>
  <c r="S115"/>
  <c r="F116"/>
  <c r="G116"/>
  <c r="H116"/>
  <c r="I116"/>
  <c r="K116"/>
  <c r="L116"/>
  <c r="M116"/>
  <c r="N116"/>
  <c r="O116"/>
  <c r="P116"/>
  <c r="Q116"/>
  <c r="R116"/>
  <c r="S116"/>
  <c r="F32"/>
  <c r="G32"/>
  <c r="H32"/>
  <c r="I32"/>
  <c r="K32"/>
  <c r="L32"/>
  <c r="M32"/>
  <c r="N32"/>
  <c r="O32"/>
  <c r="P32"/>
  <c r="Q32"/>
  <c r="R32"/>
  <c r="S32"/>
  <c r="F25"/>
  <c r="G25"/>
  <c r="H25"/>
  <c r="I25"/>
  <c r="K25"/>
  <c r="L25"/>
  <c r="M25"/>
  <c r="N25"/>
  <c r="O25"/>
  <c r="P25"/>
  <c r="Q25"/>
  <c r="R25"/>
  <c r="S25"/>
  <c r="F26"/>
  <c r="G26"/>
  <c r="H26"/>
  <c r="I26"/>
  <c r="K26"/>
  <c r="L26"/>
  <c r="M26"/>
  <c r="N26"/>
  <c r="O26"/>
  <c r="P26"/>
  <c r="Q26"/>
  <c r="R26"/>
  <c r="S26"/>
  <c r="F27"/>
  <c r="G27"/>
  <c r="H27"/>
  <c r="I27"/>
  <c r="K27"/>
  <c r="L27"/>
  <c r="M27"/>
  <c r="N27"/>
  <c r="O27"/>
  <c r="P27"/>
  <c r="Q27"/>
  <c r="R27"/>
  <c r="S27"/>
  <c r="F28"/>
  <c r="G28"/>
  <c r="H28"/>
  <c r="I28"/>
  <c r="K28"/>
  <c r="L28"/>
  <c r="M28"/>
  <c r="N28"/>
  <c r="O28"/>
  <c r="P28"/>
  <c r="Q28"/>
  <c r="R28"/>
  <c r="S28"/>
  <c r="F29"/>
  <c r="G29"/>
  <c r="H29"/>
  <c r="I29"/>
  <c r="K29"/>
  <c r="L29"/>
  <c r="M29"/>
  <c r="N29"/>
  <c r="O29"/>
  <c r="P29"/>
  <c r="Q29"/>
  <c r="R29"/>
  <c r="S29"/>
  <c r="F30"/>
  <c r="G30"/>
  <c r="H30"/>
  <c r="I30"/>
  <c r="K30"/>
  <c r="L30"/>
  <c r="M30"/>
  <c r="N30"/>
  <c r="O30"/>
  <c r="P30"/>
  <c r="Q30"/>
  <c r="R30"/>
  <c r="S30"/>
  <c r="F31"/>
  <c r="G31"/>
  <c r="H31"/>
  <c r="I31"/>
  <c r="K31"/>
  <c r="L31"/>
  <c r="M31"/>
  <c r="N31"/>
  <c r="O31"/>
  <c r="P31"/>
  <c r="Q31"/>
  <c r="R31"/>
  <c r="S31"/>
  <c r="F18"/>
  <c r="G18"/>
  <c r="H18"/>
  <c r="I18"/>
  <c r="K18"/>
  <c r="L18"/>
  <c r="M18"/>
  <c r="N18"/>
  <c r="O18"/>
  <c r="P18"/>
  <c r="Q18"/>
  <c r="R18"/>
  <c r="S18"/>
  <c r="F19"/>
  <c r="G19"/>
  <c r="H19"/>
  <c r="I19"/>
  <c r="K19"/>
  <c r="L19"/>
  <c r="M19"/>
  <c r="N19"/>
  <c r="O19"/>
  <c r="P19"/>
  <c r="Q19"/>
  <c r="R19"/>
  <c r="S19"/>
  <c r="F20"/>
  <c r="G20"/>
  <c r="H20"/>
  <c r="I20"/>
  <c r="K20"/>
  <c r="L20"/>
  <c r="M20"/>
  <c r="N20"/>
  <c r="O20"/>
  <c r="P20"/>
  <c r="Q20"/>
  <c r="R20"/>
  <c r="S20"/>
  <c r="F21"/>
  <c r="G21"/>
  <c r="H21"/>
  <c r="I21"/>
  <c r="K21"/>
  <c r="L21"/>
  <c r="M21"/>
  <c r="N21"/>
  <c r="O21"/>
  <c r="P21"/>
  <c r="Q21"/>
  <c r="R21"/>
  <c r="S21"/>
  <c r="F12"/>
  <c r="G12"/>
  <c r="H12"/>
  <c r="I12"/>
  <c r="K12"/>
  <c r="L12"/>
  <c r="M12"/>
  <c r="N12"/>
  <c r="O12"/>
  <c r="P12"/>
  <c r="Q12"/>
  <c r="R12"/>
  <c r="S12"/>
  <c r="F22"/>
  <c r="G22"/>
  <c r="H22"/>
  <c r="I22"/>
  <c r="K22"/>
  <c r="L22"/>
  <c r="M22"/>
  <c r="N22"/>
  <c r="O22"/>
  <c r="P22"/>
  <c r="Q22"/>
  <c r="R22"/>
  <c r="S22"/>
  <c r="F23"/>
  <c r="G23"/>
  <c r="H23"/>
  <c r="I23"/>
  <c r="K23"/>
  <c r="L23"/>
  <c r="M23"/>
  <c r="N23"/>
  <c r="O23"/>
  <c r="P23"/>
  <c r="Q23"/>
  <c r="R23"/>
  <c r="S23"/>
  <c r="F24"/>
  <c r="G24"/>
  <c r="H24"/>
  <c r="I24"/>
  <c r="K24"/>
  <c r="L24"/>
  <c r="M24"/>
  <c r="N24"/>
  <c r="O24"/>
  <c r="P24"/>
  <c r="Q24"/>
  <c r="R24"/>
  <c r="S24"/>
  <c r="F13"/>
  <c r="G13"/>
  <c r="H13"/>
  <c r="I13"/>
  <c r="K13"/>
  <c r="L13"/>
  <c r="M13"/>
  <c r="N13"/>
  <c r="O13"/>
  <c r="P13"/>
  <c r="Q13"/>
  <c r="R13"/>
  <c r="S13"/>
  <c r="F14"/>
  <c r="G14"/>
  <c r="H14"/>
  <c r="I14"/>
  <c r="K14"/>
  <c r="L14"/>
  <c r="M14"/>
  <c r="N14"/>
  <c r="O14"/>
  <c r="P14"/>
  <c r="Q14"/>
  <c r="R14"/>
  <c r="S14"/>
  <c r="F15"/>
  <c r="G15"/>
  <c r="H15"/>
  <c r="I15"/>
  <c r="K15"/>
  <c r="L15"/>
  <c r="M15"/>
  <c r="N15"/>
  <c r="O15"/>
  <c r="P15"/>
  <c r="Q15"/>
  <c r="R15"/>
  <c r="S15"/>
  <c r="F17"/>
  <c r="G17"/>
  <c r="H17"/>
  <c r="I17"/>
  <c r="K17"/>
  <c r="L17"/>
  <c r="M17"/>
  <c r="N17"/>
  <c r="O17"/>
  <c r="P17"/>
  <c r="Q17"/>
  <c r="R17"/>
  <c r="S17"/>
  <c r="F16"/>
  <c r="G16"/>
  <c r="H16"/>
  <c r="I16"/>
  <c r="K16"/>
  <c r="L16"/>
  <c r="M16"/>
  <c r="N16"/>
  <c r="O16"/>
  <c r="P16"/>
  <c r="Q16"/>
  <c r="R16"/>
  <c r="S16"/>
  <c r="F110"/>
  <c r="G110"/>
  <c r="H110"/>
  <c r="I110"/>
  <c r="K110"/>
  <c r="L110"/>
  <c r="M110"/>
  <c r="N110"/>
  <c r="O110"/>
  <c r="P110"/>
  <c r="Q110"/>
  <c r="R110"/>
  <c r="S110"/>
  <c r="F184"/>
  <c r="G184"/>
  <c r="H184"/>
  <c r="I184"/>
  <c r="K184"/>
  <c r="L184"/>
  <c r="M184"/>
  <c r="N184"/>
  <c r="O184"/>
  <c r="P184"/>
  <c r="Q184"/>
  <c r="R184"/>
  <c r="S184"/>
  <c r="F35"/>
  <c r="G35"/>
  <c r="H35"/>
  <c r="I35"/>
  <c r="K35"/>
  <c r="L35"/>
  <c r="M35"/>
  <c r="N35"/>
  <c r="O35"/>
  <c r="P35"/>
  <c r="Q35"/>
  <c r="R35"/>
  <c r="S35"/>
  <c r="F9"/>
  <c r="G9"/>
  <c r="H9"/>
  <c r="I9"/>
  <c r="K9"/>
  <c r="L9"/>
  <c r="M9"/>
  <c r="N9"/>
  <c r="O9"/>
  <c r="P9"/>
  <c r="Q9"/>
  <c r="R9"/>
  <c r="S9"/>
  <c r="F164"/>
  <c r="G164"/>
  <c r="H164"/>
  <c r="I164"/>
  <c r="K164"/>
  <c r="L164"/>
  <c r="M164"/>
  <c r="N164"/>
  <c r="O164"/>
  <c r="P164"/>
  <c r="Q164"/>
  <c r="R164"/>
  <c r="S164"/>
  <c r="F34"/>
  <c r="G34"/>
  <c r="H34"/>
  <c r="I34"/>
  <c r="K34"/>
  <c r="L34"/>
  <c r="M34"/>
  <c r="N34"/>
  <c r="O34"/>
  <c r="P34"/>
  <c r="Q34"/>
  <c r="R34"/>
  <c r="S34"/>
  <c r="F10"/>
  <c r="G10"/>
  <c r="H10"/>
  <c r="I10"/>
  <c r="K10"/>
  <c r="L10"/>
  <c r="M10"/>
  <c r="N10"/>
  <c r="O10"/>
  <c r="P10"/>
  <c r="Q10"/>
  <c r="R10"/>
  <c r="S10"/>
  <c r="F11"/>
  <c r="G11"/>
  <c r="H11"/>
  <c r="I11"/>
  <c r="K11"/>
  <c r="L11"/>
  <c r="M11"/>
  <c r="N11"/>
  <c r="O11"/>
  <c r="P11"/>
  <c r="Q11"/>
  <c r="R11"/>
  <c r="S11"/>
  <c r="F8"/>
  <c r="G8"/>
  <c r="H8"/>
  <c r="I8"/>
  <c r="K8"/>
  <c r="L8"/>
  <c r="M8"/>
  <c r="N8"/>
  <c r="O8"/>
  <c r="P8"/>
  <c r="Q8"/>
  <c r="R8"/>
  <c r="S8"/>
  <c r="F3"/>
  <c r="G3"/>
  <c r="H3"/>
  <c r="I3"/>
  <c r="K3"/>
  <c r="L3"/>
  <c r="M3"/>
  <c r="N3"/>
  <c r="O3"/>
  <c r="P3"/>
  <c r="Q3"/>
  <c r="R3"/>
  <c r="S3"/>
  <c r="F7"/>
  <c r="G7"/>
  <c r="H7"/>
  <c r="I7"/>
  <c r="K7"/>
  <c r="L7"/>
  <c r="M7"/>
  <c r="N7"/>
  <c r="O7"/>
  <c r="P7"/>
  <c r="Q7"/>
  <c r="R7"/>
  <c r="S7"/>
  <c r="F150"/>
  <c r="G150"/>
  <c r="H150"/>
  <c r="I150"/>
  <c r="K150"/>
  <c r="L150"/>
  <c r="M150"/>
  <c r="N150"/>
  <c r="O150"/>
  <c r="P150"/>
  <c r="Q150"/>
  <c r="R150"/>
  <c r="S150"/>
  <c r="F163"/>
  <c r="G163"/>
  <c r="H163"/>
  <c r="I163"/>
  <c r="K163"/>
  <c r="L163"/>
  <c r="M163"/>
  <c r="N163"/>
  <c r="O163"/>
  <c r="P163"/>
  <c r="Q163"/>
  <c r="R163"/>
  <c r="S163"/>
  <c r="F151"/>
  <c r="G151"/>
  <c r="H151"/>
  <c r="I151"/>
  <c r="K151"/>
  <c r="L151"/>
  <c r="M151"/>
  <c r="N151"/>
  <c r="O151"/>
  <c r="P151"/>
  <c r="Q151"/>
  <c r="R151"/>
  <c r="S151"/>
  <c r="F152"/>
  <c r="G152"/>
  <c r="H152"/>
  <c r="I152"/>
  <c r="K152"/>
  <c r="L152"/>
  <c r="M152"/>
  <c r="N152"/>
  <c r="O152"/>
  <c r="P152"/>
  <c r="Q152"/>
  <c r="R152"/>
  <c r="S152"/>
  <c r="F153"/>
  <c r="G153"/>
  <c r="H153"/>
  <c r="I153"/>
  <c r="K153"/>
  <c r="L153"/>
  <c r="M153"/>
  <c r="N153"/>
  <c r="O153"/>
  <c r="P153"/>
  <c r="Q153"/>
  <c r="R153"/>
  <c r="S153"/>
  <c r="F154"/>
  <c r="G154"/>
  <c r="H154"/>
  <c r="I154"/>
  <c r="K154"/>
  <c r="L154"/>
  <c r="M154"/>
  <c r="N154"/>
  <c r="O154"/>
  <c r="P154"/>
  <c r="Q154"/>
  <c r="R154"/>
  <c r="S154"/>
  <c r="F199"/>
  <c r="G199"/>
  <c r="H199"/>
  <c r="I199"/>
  <c r="K199"/>
  <c r="L199"/>
  <c r="M199"/>
  <c r="N199"/>
  <c r="O199"/>
  <c r="P199"/>
  <c r="Q199"/>
  <c r="R199"/>
  <c r="S199"/>
  <c r="F200"/>
  <c r="G200"/>
  <c r="H200"/>
  <c r="I200"/>
  <c r="K200"/>
  <c r="L200"/>
  <c r="M200"/>
  <c r="N200"/>
  <c r="O200"/>
  <c r="P200"/>
  <c r="Q200"/>
  <c r="R200"/>
  <c r="S200"/>
  <c r="F50"/>
  <c r="G50"/>
  <c r="H50"/>
  <c r="I50"/>
  <c r="K50"/>
  <c r="L50"/>
  <c r="M50"/>
  <c r="N50"/>
  <c r="O50"/>
  <c r="P50"/>
  <c r="Q50"/>
  <c r="R50"/>
  <c r="S50"/>
  <c r="F87"/>
  <c r="G87"/>
  <c r="H87"/>
  <c r="I87"/>
  <c r="K87"/>
  <c r="L87"/>
  <c r="M87"/>
  <c r="N87"/>
  <c r="O87"/>
  <c r="P87"/>
  <c r="Q87"/>
  <c r="R87"/>
  <c r="S87"/>
  <c r="F85"/>
  <c r="G85"/>
  <c r="H85"/>
  <c r="I85"/>
  <c r="K85"/>
  <c r="L85"/>
  <c r="M85"/>
  <c r="N85"/>
  <c r="O85"/>
  <c r="P85"/>
  <c r="Q85"/>
  <c r="R85"/>
  <c r="S85"/>
  <c r="F201"/>
  <c r="G201"/>
  <c r="H201"/>
  <c r="I201"/>
  <c r="K201"/>
  <c r="L201"/>
  <c r="M201"/>
  <c r="N201"/>
  <c r="O201"/>
  <c r="P201"/>
  <c r="Q201"/>
  <c r="R201"/>
  <c r="S201"/>
  <c r="F86"/>
  <c r="G86"/>
  <c r="H86"/>
  <c r="I86"/>
  <c r="K86"/>
  <c r="L86"/>
  <c r="M86"/>
  <c r="N86"/>
  <c r="O86"/>
  <c r="P86"/>
  <c r="Q86"/>
  <c r="R86"/>
  <c r="S86"/>
  <c r="F51"/>
  <c r="G51"/>
  <c r="H51"/>
  <c r="I51"/>
  <c r="K51"/>
  <c r="L51"/>
  <c r="M51"/>
  <c r="N51"/>
  <c r="O51"/>
  <c r="P51"/>
  <c r="Q51"/>
  <c r="R51"/>
  <c r="S51"/>
  <c r="F202"/>
  <c r="G202"/>
  <c r="H202"/>
  <c r="I202"/>
  <c r="K202"/>
  <c r="L202"/>
  <c r="M202"/>
  <c r="N202"/>
  <c r="O202"/>
  <c r="P202"/>
  <c r="Q202"/>
  <c r="R202"/>
  <c r="S202"/>
  <c r="F203"/>
  <c r="G203"/>
  <c r="H203"/>
  <c r="I203"/>
  <c r="K203"/>
  <c r="L203"/>
  <c r="M203"/>
  <c r="N203"/>
  <c r="O203"/>
  <c r="P203"/>
  <c r="Q203"/>
  <c r="R203"/>
  <c r="S203"/>
  <c r="F204"/>
  <c r="G204"/>
  <c r="H204"/>
  <c r="I204"/>
  <c r="K204"/>
  <c r="L204"/>
  <c r="M204"/>
  <c r="N204"/>
  <c r="O204"/>
  <c r="P204"/>
  <c r="Q204"/>
  <c r="R204"/>
  <c r="S204"/>
  <c r="F155"/>
  <c r="G155"/>
  <c r="H155"/>
  <c r="I155"/>
  <c r="K155"/>
  <c r="L155"/>
  <c r="M155"/>
  <c r="N155"/>
  <c r="O155"/>
  <c r="P155"/>
  <c r="Q155"/>
  <c r="R155"/>
  <c r="S155"/>
  <c r="F159"/>
  <c r="G159"/>
  <c r="H159"/>
  <c r="I159"/>
  <c r="K159"/>
  <c r="L159"/>
  <c r="M159"/>
  <c r="N159"/>
  <c r="O159"/>
  <c r="P159"/>
  <c r="Q159"/>
  <c r="R159"/>
  <c r="S159"/>
  <c r="F198"/>
  <c r="G198"/>
  <c r="H198"/>
  <c r="I198"/>
  <c r="K198"/>
  <c r="L198"/>
  <c r="M198"/>
  <c r="N198"/>
  <c r="O198"/>
  <c r="P198"/>
  <c r="Q198"/>
  <c r="R198"/>
  <c r="S198"/>
  <c r="F205"/>
  <c r="G205"/>
  <c r="H205"/>
  <c r="I205"/>
  <c r="K205"/>
  <c r="L205"/>
  <c r="M205"/>
  <c r="N205"/>
  <c r="O205"/>
  <c r="P205"/>
  <c r="Q205"/>
  <c r="R205"/>
  <c r="S205"/>
  <c r="F52"/>
  <c r="G52"/>
  <c r="H52"/>
  <c r="I52"/>
  <c r="K52"/>
  <c r="L52"/>
  <c r="M52"/>
  <c r="N52"/>
  <c r="O52"/>
  <c r="P52"/>
  <c r="Q52"/>
  <c r="R52"/>
  <c r="S52"/>
  <c r="F53"/>
  <c r="G53"/>
  <c r="H53"/>
  <c r="I53"/>
  <c r="K53"/>
  <c r="L53"/>
  <c r="M53"/>
  <c r="N53"/>
  <c r="O53"/>
  <c r="P53"/>
  <c r="Q53"/>
  <c r="R53"/>
  <c r="S53"/>
  <c r="F54"/>
  <c r="G54"/>
  <c r="H54"/>
  <c r="I54"/>
  <c r="K54"/>
  <c r="L54"/>
  <c r="M54"/>
  <c r="N54"/>
  <c r="O54"/>
  <c r="P54"/>
  <c r="Q54"/>
  <c r="R54"/>
  <c r="S54"/>
  <c r="F55"/>
  <c r="G55"/>
  <c r="H55"/>
  <c r="I55"/>
  <c r="K55"/>
  <c r="L55"/>
  <c r="M55"/>
  <c r="N55"/>
  <c r="O55"/>
  <c r="P55"/>
  <c r="Q55"/>
  <c r="R55"/>
  <c r="S55"/>
  <c r="F56"/>
  <c r="G56"/>
  <c r="H56"/>
  <c r="I56"/>
  <c r="K56"/>
  <c r="L56"/>
  <c r="M56"/>
  <c r="N56"/>
  <c r="O56"/>
  <c r="P56"/>
  <c r="Q56"/>
  <c r="R56"/>
  <c r="S56"/>
  <c r="F57"/>
  <c r="G57"/>
  <c r="H57"/>
  <c r="I57"/>
  <c r="K57"/>
  <c r="L57"/>
  <c r="M57"/>
  <c r="N57"/>
  <c r="O57"/>
  <c r="P57"/>
  <c r="Q57"/>
  <c r="R57"/>
  <c r="S57"/>
  <c r="F58"/>
  <c r="G58"/>
  <c r="H58"/>
  <c r="I58"/>
  <c r="K58"/>
  <c r="L58"/>
  <c r="M58"/>
  <c r="N58"/>
  <c r="O58"/>
  <c r="P58"/>
  <c r="Q58"/>
  <c r="R58"/>
  <c r="S58"/>
  <c r="F206"/>
  <c r="G206"/>
  <c r="H206"/>
  <c r="I206"/>
  <c r="K206"/>
  <c r="L206"/>
  <c r="M206"/>
  <c r="N206"/>
  <c r="O206"/>
  <c r="P206"/>
  <c r="Q206"/>
  <c r="R206"/>
  <c r="S206"/>
  <c r="F207"/>
  <c r="G207"/>
  <c r="H207"/>
  <c r="I207"/>
  <c r="K207"/>
  <c r="L207"/>
  <c r="M207"/>
  <c r="N207"/>
  <c r="O207"/>
  <c r="P207"/>
  <c r="Q207"/>
  <c r="R207"/>
  <c r="S207"/>
  <c r="F208"/>
  <c r="G208"/>
  <c r="H208"/>
  <c r="I208"/>
  <c r="K208"/>
  <c r="L208"/>
  <c r="M208"/>
  <c r="N208"/>
  <c r="O208"/>
  <c r="P208"/>
  <c r="Q208"/>
  <c r="R208"/>
  <c r="S208"/>
  <c r="F209"/>
  <c r="G209"/>
  <c r="H209"/>
  <c r="I209"/>
  <c r="K209"/>
  <c r="L209"/>
  <c r="M209"/>
  <c r="N209"/>
  <c r="O209"/>
  <c r="P209"/>
  <c r="Q209"/>
  <c r="R209"/>
  <c r="S209"/>
  <c r="F81"/>
  <c r="G81"/>
  <c r="H81"/>
  <c r="I81"/>
  <c r="K81"/>
  <c r="L81"/>
  <c r="M81"/>
  <c r="N81"/>
  <c r="O81"/>
  <c r="P81"/>
  <c r="Q81"/>
  <c r="R81"/>
  <c r="S81"/>
  <c r="F82"/>
  <c r="G82"/>
  <c r="H82"/>
  <c r="I82"/>
  <c r="K82"/>
  <c r="L82"/>
  <c r="M82"/>
  <c r="N82"/>
  <c r="O82"/>
  <c r="P82"/>
  <c r="Q82"/>
  <c r="R82"/>
  <c r="S82"/>
  <c r="F59"/>
  <c r="G59"/>
  <c r="H59"/>
  <c r="I59"/>
  <c r="K59"/>
  <c r="L59"/>
  <c r="M59"/>
  <c r="N59"/>
  <c r="O59"/>
  <c r="P59"/>
  <c r="Q59"/>
  <c r="R59"/>
  <c r="S59"/>
  <c r="F60"/>
  <c r="G60"/>
  <c r="H60"/>
  <c r="I60"/>
  <c r="K60"/>
  <c r="L60"/>
  <c r="M60"/>
  <c r="N60"/>
  <c r="O60"/>
  <c r="P60"/>
  <c r="Q60"/>
  <c r="R60"/>
  <c r="S60"/>
  <c r="F61"/>
  <c r="G61"/>
  <c r="H61"/>
  <c r="I61"/>
  <c r="K61"/>
  <c r="L61"/>
  <c r="M61"/>
  <c r="N61"/>
  <c r="O61"/>
  <c r="P61"/>
  <c r="Q61"/>
  <c r="R61"/>
  <c r="S61"/>
  <c r="F62"/>
  <c r="G62"/>
  <c r="H62"/>
  <c r="I62"/>
  <c r="K62"/>
  <c r="L62"/>
  <c r="M62"/>
  <c r="N62"/>
  <c r="O62"/>
  <c r="P62"/>
  <c r="Q62"/>
  <c r="R62"/>
  <c r="S62"/>
  <c r="F63"/>
  <c r="G63"/>
  <c r="H63"/>
  <c r="I63"/>
  <c r="K63"/>
  <c r="L63"/>
  <c r="M63"/>
  <c r="N63"/>
  <c r="O63"/>
  <c r="P63"/>
  <c r="Q63"/>
  <c r="R63"/>
  <c r="S63"/>
  <c r="F64"/>
  <c r="G64"/>
  <c r="H64"/>
  <c r="I64"/>
  <c r="K64"/>
  <c r="L64"/>
  <c r="M64"/>
  <c r="N64"/>
  <c r="O64"/>
  <c r="P64"/>
  <c r="Q64"/>
  <c r="R64"/>
  <c r="S64"/>
  <c r="F65"/>
  <c r="G65"/>
  <c r="H65"/>
  <c r="I65"/>
  <c r="K65"/>
  <c r="L65"/>
  <c r="M65"/>
  <c r="N65"/>
  <c r="O65"/>
  <c r="P65"/>
  <c r="Q65"/>
  <c r="R65"/>
  <c r="S65"/>
  <c r="F66"/>
  <c r="G66"/>
  <c r="H66"/>
  <c r="I66"/>
  <c r="K66"/>
  <c r="L66"/>
  <c r="M66"/>
  <c r="N66"/>
  <c r="O66"/>
  <c r="P66"/>
  <c r="Q66"/>
  <c r="R66"/>
  <c r="S66"/>
  <c r="F67"/>
  <c r="G67"/>
  <c r="H67"/>
  <c r="I67"/>
  <c r="K67"/>
  <c r="L67"/>
  <c r="M67"/>
  <c r="N67"/>
  <c r="O67"/>
  <c r="P67"/>
  <c r="Q67"/>
  <c r="R67"/>
  <c r="S67"/>
  <c r="F68"/>
  <c r="G68"/>
  <c r="H68"/>
  <c r="I68"/>
  <c r="K68"/>
  <c r="L68"/>
  <c r="M68"/>
  <c r="N68"/>
  <c r="O68"/>
  <c r="P68"/>
  <c r="Q68"/>
  <c r="R68"/>
  <c r="S68"/>
  <c r="F161"/>
  <c r="G161"/>
  <c r="H161"/>
  <c r="I161"/>
  <c r="K161"/>
  <c r="L161"/>
  <c r="M161"/>
  <c r="N161"/>
  <c r="O161"/>
  <c r="P161"/>
  <c r="Q161"/>
  <c r="R161"/>
  <c r="S161"/>
  <c r="F210"/>
  <c r="G210"/>
  <c r="H210"/>
  <c r="I210"/>
  <c r="K210"/>
  <c r="L210"/>
  <c r="M210"/>
  <c r="N210"/>
  <c r="O210"/>
  <c r="P210"/>
  <c r="Q210"/>
  <c r="R210"/>
  <c r="S210"/>
  <c r="F162"/>
  <c r="G162"/>
  <c r="H162"/>
  <c r="I162"/>
  <c r="K162"/>
  <c r="L162"/>
  <c r="M162"/>
  <c r="N162"/>
  <c r="O162"/>
  <c r="P162"/>
  <c r="Q162"/>
  <c r="R162"/>
  <c r="S162"/>
  <c r="F160"/>
  <c r="G160"/>
  <c r="H160"/>
  <c r="I160"/>
  <c r="K160"/>
  <c r="L160"/>
  <c r="M160"/>
  <c r="N160"/>
  <c r="O160"/>
  <c r="P160"/>
  <c r="Q160"/>
  <c r="R160"/>
  <c r="S160"/>
  <c r="F211"/>
  <c r="G211"/>
  <c r="H211"/>
  <c r="I211"/>
  <c r="K211"/>
  <c r="L211"/>
  <c r="M211"/>
  <c r="N211"/>
  <c r="O211"/>
  <c r="P211"/>
  <c r="Q211"/>
  <c r="R211"/>
  <c r="S211"/>
  <c r="F212"/>
  <c r="G212"/>
  <c r="H212"/>
  <c r="I212"/>
  <c r="K212"/>
  <c r="L212"/>
  <c r="M212"/>
  <c r="N212"/>
  <c r="O212"/>
  <c r="P212"/>
  <c r="Q212"/>
  <c r="R212"/>
  <c r="S212"/>
  <c r="F213"/>
  <c r="G213"/>
  <c r="H213"/>
  <c r="I213"/>
  <c r="K213"/>
  <c r="L213"/>
  <c r="M213"/>
  <c r="N213"/>
  <c r="O213"/>
  <c r="P213"/>
  <c r="Q213"/>
  <c r="R213"/>
  <c r="S213"/>
  <c r="F214"/>
  <c r="G214"/>
  <c r="H214"/>
  <c r="I214"/>
  <c r="K214"/>
  <c r="L214"/>
  <c r="M214"/>
  <c r="N214"/>
  <c r="O214"/>
  <c r="P214"/>
  <c r="Q214"/>
  <c r="R214"/>
  <c r="S214"/>
  <c r="F156"/>
  <c r="G156"/>
  <c r="H156"/>
  <c r="I156"/>
  <c r="K156"/>
  <c r="L156"/>
  <c r="M156"/>
  <c r="N156"/>
  <c r="O156"/>
  <c r="P156"/>
  <c r="Q156"/>
  <c r="R156"/>
  <c r="S156"/>
  <c r="F80"/>
  <c r="G80"/>
  <c r="H80"/>
  <c r="I80"/>
  <c r="K80"/>
  <c r="L80"/>
  <c r="M80"/>
  <c r="N80"/>
  <c r="O80"/>
  <c r="P80"/>
  <c r="Q80"/>
  <c r="R80"/>
  <c r="S80"/>
  <c r="F157"/>
  <c r="G157"/>
  <c r="H157"/>
  <c r="I157"/>
  <c r="K157"/>
  <c r="L157"/>
  <c r="M157"/>
  <c r="N157"/>
  <c r="O157"/>
  <c r="P157"/>
  <c r="Q157"/>
  <c r="R157"/>
  <c r="S157"/>
  <c r="F215"/>
  <c r="G215"/>
  <c r="H215"/>
  <c r="I215"/>
  <c r="K215"/>
  <c r="L215"/>
  <c r="M215"/>
  <c r="N215"/>
  <c r="O215"/>
  <c r="P215"/>
  <c r="Q215"/>
  <c r="R215"/>
  <c r="S215"/>
  <c r="F46"/>
  <c r="G46"/>
  <c r="H46"/>
  <c r="I46"/>
  <c r="K46"/>
  <c r="L46"/>
  <c r="M46"/>
  <c r="N46"/>
  <c r="O46"/>
  <c r="P46"/>
  <c r="Q46"/>
  <c r="R46"/>
  <c r="S46"/>
  <c r="F78"/>
  <c r="G78"/>
  <c r="H78"/>
  <c r="I78"/>
  <c r="K78"/>
  <c r="L78"/>
  <c r="M78"/>
  <c r="N78"/>
  <c r="O78"/>
  <c r="P78"/>
  <c r="Q78"/>
  <c r="R78"/>
  <c r="S78"/>
  <c r="F83"/>
  <c r="G83"/>
  <c r="H83"/>
  <c r="I83"/>
  <c r="K83"/>
  <c r="L83"/>
  <c r="M83"/>
  <c r="N83"/>
  <c r="O83"/>
  <c r="P83"/>
  <c r="Q83"/>
  <c r="R83"/>
  <c r="S83"/>
  <c r="F111"/>
  <c r="G111"/>
  <c r="H111"/>
  <c r="I111"/>
  <c r="K111"/>
  <c r="L111"/>
  <c r="M111"/>
  <c r="N111"/>
  <c r="O111"/>
  <c r="P111"/>
  <c r="Q111"/>
  <c r="R111"/>
  <c r="S111"/>
  <c r="F45"/>
  <c r="G45"/>
  <c r="H45"/>
  <c r="I45"/>
  <c r="K45"/>
  <c r="L45"/>
  <c r="M45"/>
  <c r="N45"/>
  <c r="O45"/>
  <c r="P45"/>
  <c r="Q45"/>
  <c r="R45"/>
  <c r="S45"/>
  <c r="F216"/>
  <c r="G216"/>
  <c r="H216"/>
  <c r="I216"/>
  <c r="K216"/>
  <c r="L216"/>
  <c r="M216"/>
  <c r="N216"/>
  <c r="O216"/>
  <c r="P216"/>
  <c r="Q216"/>
  <c r="R216"/>
  <c r="S216"/>
  <c r="F183"/>
  <c r="G183"/>
  <c r="H183"/>
  <c r="I183"/>
  <c r="K183"/>
  <c r="L183"/>
  <c r="M183"/>
  <c r="N183"/>
  <c r="O183"/>
  <c r="P183"/>
  <c r="Q183"/>
  <c r="R183"/>
  <c r="S183"/>
  <c r="F88"/>
  <c r="G88"/>
  <c r="H88"/>
  <c r="I88"/>
  <c r="K88"/>
  <c r="L88"/>
  <c r="M88"/>
  <c r="N88"/>
  <c r="O88"/>
  <c r="P88"/>
  <c r="Q88"/>
  <c r="R88"/>
  <c r="S88"/>
  <c r="F89"/>
  <c r="G89"/>
  <c r="H89"/>
  <c r="I89"/>
  <c r="K89"/>
  <c r="L89"/>
  <c r="M89"/>
  <c r="N89"/>
  <c r="O89"/>
  <c r="P89"/>
  <c r="Q89"/>
  <c r="R89"/>
  <c r="S89"/>
  <c r="F90"/>
  <c r="G90"/>
  <c r="H90"/>
  <c r="I90"/>
  <c r="K90"/>
  <c r="L90"/>
  <c r="M90"/>
  <c r="N90"/>
  <c r="O90"/>
  <c r="P90"/>
  <c r="Q90"/>
  <c r="R90"/>
  <c r="S90"/>
  <c r="F91"/>
  <c r="G91"/>
  <c r="H91"/>
  <c r="I91"/>
  <c r="K91"/>
  <c r="L91"/>
  <c r="M91"/>
  <c r="N91"/>
  <c r="O91"/>
  <c r="P91"/>
  <c r="Q91"/>
  <c r="R91"/>
  <c r="S91"/>
  <c r="F92"/>
  <c r="G92"/>
  <c r="H92"/>
  <c r="I92"/>
  <c r="K92"/>
  <c r="L92"/>
  <c r="M92"/>
  <c r="N92"/>
  <c r="O92"/>
  <c r="P92"/>
  <c r="Q92"/>
  <c r="R92"/>
  <c r="S92"/>
  <c r="F93"/>
  <c r="G93"/>
  <c r="H93"/>
  <c r="I93"/>
  <c r="K93"/>
  <c r="L93"/>
  <c r="M93"/>
  <c r="N93"/>
  <c r="O93"/>
  <c r="P93"/>
  <c r="Q93"/>
  <c r="R93"/>
  <c r="S93"/>
  <c r="F76"/>
  <c r="G76"/>
  <c r="H76"/>
  <c r="I76"/>
  <c r="K76"/>
  <c r="L76"/>
  <c r="M76"/>
  <c r="N76"/>
  <c r="O76"/>
  <c r="P76"/>
  <c r="Q76"/>
  <c r="R76"/>
  <c r="S76"/>
  <c r="F94"/>
  <c r="G94"/>
  <c r="H94"/>
  <c r="I94"/>
  <c r="K94"/>
  <c r="L94"/>
  <c r="M94"/>
  <c r="N94"/>
  <c r="O94"/>
  <c r="P94"/>
  <c r="Q94"/>
  <c r="R94"/>
  <c r="S94"/>
  <c r="F95"/>
  <c r="G95"/>
  <c r="H95"/>
  <c r="I95"/>
  <c r="K95"/>
  <c r="L95"/>
  <c r="M95"/>
  <c r="N95"/>
  <c r="O95"/>
  <c r="P95"/>
  <c r="Q95"/>
  <c r="R95"/>
  <c r="S95"/>
  <c r="F96"/>
  <c r="G96"/>
  <c r="H96"/>
  <c r="I96"/>
  <c r="K96"/>
  <c r="L96"/>
  <c r="M96"/>
  <c r="N96"/>
  <c r="O96"/>
  <c r="P96"/>
  <c r="Q96"/>
  <c r="R96"/>
  <c r="S96"/>
  <c r="F97"/>
  <c r="G97"/>
  <c r="H97"/>
  <c r="I97"/>
  <c r="K97"/>
  <c r="L97"/>
  <c r="M97"/>
  <c r="N97"/>
  <c r="O97"/>
  <c r="P97"/>
  <c r="Q97"/>
  <c r="R97"/>
  <c r="S97"/>
  <c r="F98"/>
  <c r="G98"/>
  <c r="H98"/>
  <c r="I98"/>
  <c r="K98"/>
  <c r="L98"/>
  <c r="M98"/>
  <c r="N98"/>
  <c r="O98"/>
  <c r="P98"/>
  <c r="Q98"/>
  <c r="R98"/>
  <c r="S98"/>
  <c r="F99"/>
  <c r="G99"/>
  <c r="H99"/>
  <c r="I99"/>
  <c r="K99"/>
  <c r="L99"/>
  <c r="M99"/>
  <c r="N99"/>
  <c r="O99"/>
  <c r="P99"/>
  <c r="Q99"/>
  <c r="R99"/>
  <c r="S99"/>
  <c r="F100"/>
  <c r="G100"/>
  <c r="H100"/>
  <c r="I100"/>
  <c r="K100"/>
  <c r="L100"/>
  <c r="M100"/>
  <c r="N100"/>
  <c r="O100"/>
  <c r="P100"/>
  <c r="Q100"/>
  <c r="R100"/>
  <c r="S100"/>
  <c r="F118"/>
  <c r="G118"/>
  <c r="H118"/>
  <c r="I118"/>
  <c r="K118"/>
  <c r="L118"/>
  <c r="M118"/>
  <c r="N118"/>
  <c r="O118"/>
  <c r="P118"/>
  <c r="Q118"/>
  <c r="R118"/>
  <c r="S118"/>
  <c r="F158"/>
  <c r="G158"/>
  <c r="H158"/>
  <c r="I158"/>
  <c r="K158"/>
  <c r="L158"/>
  <c r="M158"/>
  <c r="N158"/>
  <c r="O158"/>
  <c r="P158"/>
  <c r="Q158"/>
  <c r="R158"/>
  <c r="S158"/>
  <c r="F119"/>
  <c r="G119"/>
  <c r="H119"/>
  <c r="I119"/>
  <c r="K119"/>
  <c r="L119"/>
  <c r="M119"/>
  <c r="N119"/>
  <c r="O119"/>
  <c r="P119"/>
  <c r="Q119"/>
  <c r="R119"/>
  <c r="S119"/>
  <c r="F120"/>
  <c r="G120"/>
  <c r="H120"/>
  <c r="I120"/>
  <c r="K120"/>
  <c r="L120"/>
  <c r="M120"/>
  <c r="N120"/>
  <c r="O120"/>
  <c r="P120"/>
  <c r="Q120"/>
  <c r="R120"/>
  <c r="S120"/>
  <c r="F121"/>
  <c r="G121"/>
  <c r="H121"/>
  <c r="I121"/>
  <c r="K121"/>
  <c r="L121"/>
  <c r="M121"/>
  <c r="N121"/>
  <c r="O121"/>
  <c r="P121"/>
  <c r="Q121"/>
  <c r="R121"/>
  <c r="S121"/>
  <c r="F122"/>
  <c r="G122"/>
  <c r="H122"/>
  <c r="I122"/>
  <c r="K122"/>
  <c r="L122"/>
  <c r="M122"/>
  <c r="N122"/>
  <c r="O122"/>
  <c r="P122"/>
  <c r="Q122"/>
  <c r="R122"/>
  <c r="S122"/>
  <c r="F123"/>
  <c r="G123"/>
  <c r="H123"/>
  <c r="I123"/>
  <c r="K123"/>
  <c r="L123"/>
  <c r="M123"/>
  <c r="N123"/>
  <c r="O123"/>
  <c r="P123"/>
  <c r="Q123"/>
  <c r="R123"/>
  <c r="S123"/>
  <c r="F124"/>
  <c r="G124"/>
  <c r="H124"/>
  <c r="I124"/>
  <c r="K124"/>
  <c r="L124"/>
  <c r="M124"/>
  <c r="N124"/>
  <c r="O124"/>
  <c r="P124"/>
  <c r="Q124"/>
  <c r="R124"/>
  <c r="S124"/>
  <c r="F125"/>
  <c r="G125"/>
  <c r="H125"/>
  <c r="I125"/>
  <c r="K125"/>
  <c r="L125"/>
  <c r="M125"/>
  <c r="N125"/>
  <c r="O125"/>
  <c r="P125"/>
  <c r="Q125"/>
  <c r="R125"/>
  <c r="S125"/>
  <c r="F126"/>
  <c r="G126"/>
  <c r="H126"/>
  <c r="I126"/>
  <c r="K126"/>
  <c r="L126"/>
  <c r="M126"/>
  <c r="N126"/>
  <c r="O126"/>
  <c r="P126"/>
  <c r="Q126"/>
  <c r="R126"/>
  <c r="S126"/>
  <c r="F127"/>
  <c r="G127"/>
  <c r="H127"/>
  <c r="I127"/>
  <c r="K127"/>
  <c r="L127"/>
  <c r="M127"/>
  <c r="N127"/>
  <c r="O127"/>
  <c r="P127"/>
  <c r="Q127"/>
  <c r="R127"/>
  <c r="S127"/>
  <c r="F128"/>
  <c r="G128"/>
  <c r="H128"/>
  <c r="I128"/>
  <c r="K128"/>
  <c r="L128"/>
  <c r="M128"/>
  <c r="N128"/>
  <c r="O128"/>
  <c r="P128"/>
  <c r="Q128"/>
  <c r="R128"/>
  <c r="S128"/>
  <c r="F129"/>
  <c r="G129"/>
  <c r="H129"/>
  <c r="I129"/>
  <c r="K129"/>
  <c r="L129"/>
  <c r="M129"/>
  <c r="N129"/>
  <c r="O129"/>
  <c r="P129"/>
  <c r="Q129"/>
  <c r="R129"/>
  <c r="S129"/>
  <c r="F130"/>
  <c r="G130"/>
  <c r="H130"/>
  <c r="I130"/>
  <c r="K130"/>
  <c r="L130"/>
  <c r="M130"/>
  <c r="N130"/>
  <c r="O130"/>
  <c r="P130"/>
  <c r="Q130"/>
  <c r="R130"/>
  <c r="S130"/>
  <c r="F131"/>
  <c r="G131"/>
  <c r="H131"/>
  <c r="I131"/>
  <c r="K131"/>
  <c r="L131"/>
  <c r="M131"/>
  <c r="N131"/>
  <c r="O131"/>
  <c r="P131"/>
  <c r="Q131"/>
  <c r="R131"/>
  <c r="S131"/>
  <c r="F132"/>
  <c r="G132"/>
  <c r="H132"/>
  <c r="I132"/>
  <c r="K132"/>
  <c r="L132"/>
  <c r="M132"/>
  <c r="N132"/>
  <c r="O132"/>
  <c r="P132"/>
  <c r="Q132"/>
  <c r="R132"/>
  <c r="S132"/>
  <c r="F133"/>
  <c r="G133"/>
  <c r="H133"/>
  <c r="I133"/>
  <c r="K133"/>
  <c r="L133"/>
  <c r="M133"/>
  <c r="N133"/>
  <c r="O133"/>
  <c r="P133"/>
  <c r="Q133"/>
  <c r="R133"/>
  <c r="S133"/>
  <c r="F134"/>
  <c r="G134"/>
  <c r="H134"/>
  <c r="I134"/>
  <c r="K134"/>
  <c r="L134"/>
  <c r="M134"/>
  <c r="N134"/>
  <c r="O134"/>
  <c r="P134"/>
  <c r="Q134"/>
  <c r="R134"/>
  <c r="S134"/>
  <c r="F135"/>
  <c r="G135"/>
  <c r="H135"/>
  <c r="I135"/>
  <c r="K135"/>
  <c r="L135"/>
  <c r="M135"/>
  <c r="N135"/>
  <c r="O135"/>
  <c r="P135"/>
  <c r="Q135"/>
  <c r="R135"/>
  <c r="S135"/>
  <c r="F136"/>
  <c r="G136"/>
  <c r="H136"/>
  <c r="I136"/>
  <c r="K136"/>
  <c r="L136"/>
  <c r="M136"/>
  <c r="N136"/>
  <c r="O136"/>
  <c r="P136"/>
  <c r="Q136"/>
  <c r="R136"/>
  <c r="S136"/>
  <c r="F137"/>
  <c r="G137"/>
  <c r="H137"/>
  <c r="I137"/>
  <c r="K137"/>
  <c r="L137"/>
  <c r="M137"/>
  <c r="N137"/>
  <c r="O137"/>
  <c r="P137"/>
  <c r="Q137"/>
  <c r="R137"/>
  <c r="S137"/>
  <c r="F138"/>
  <c r="G138"/>
  <c r="H138"/>
  <c r="I138"/>
  <c r="K138"/>
  <c r="L138"/>
  <c r="M138"/>
  <c r="N138"/>
  <c r="O138"/>
  <c r="P138"/>
  <c r="Q138"/>
  <c r="R138"/>
  <c r="S138"/>
  <c r="F139"/>
  <c r="G139"/>
  <c r="H139"/>
  <c r="I139"/>
  <c r="K139"/>
  <c r="L139"/>
  <c r="M139"/>
  <c r="N139"/>
  <c r="O139"/>
  <c r="P139"/>
  <c r="Q139"/>
  <c r="R139"/>
  <c r="S139"/>
  <c r="F140"/>
  <c r="G140"/>
  <c r="H140"/>
  <c r="I140"/>
  <c r="K140"/>
  <c r="L140"/>
  <c r="M140"/>
  <c r="N140"/>
  <c r="O140"/>
  <c r="P140"/>
  <c r="Q140"/>
  <c r="R140"/>
  <c r="S140"/>
  <c r="F141"/>
  <c r="G141"/>
  <c r="H141"/>
  <c r="I141"/>
  <c r="K141"/>
  <c r="L141"/>
  <c r="M141"/>
  <c r="N141"/>
  <c r="O141"/>
  <c r="P141"/>
  <c r="Q141"/>
  <c r="R141"/>
  <c r="S141"/>
  <c r="F142"/>
  <c r="G142"/>
  <c r="H142"/>
  <c r="I142"/>
  <c r="K142"/>
  <c r="L142"/>
  <c r="M142"/>
  <c r="N142"/>
  <c r="O142"/>
  <c r="P142"/>
  <c r="Q142"/>
  <c r="R142"/>
  <c r="S142"/>
  <c r="F143"/>
  <c r="G143"/>
  <c r="H143"/>
  <c r="I143"/>
  <c r="K143"/>
  <c r="L143"/>
  <c r="M143"/>
  <c r="N143"/>
  <c r="O143"/>
  <c r="P143"/>
  <c r="Q143"/>
  <c r="R143"/>
  <c r="S143"/>
  <c r="F144"/>
  <c r="G144"/>
  <c r="H144"/>
  <c r="I144"/>
  <c r="K144"/>
  <c r="L144"/>
  <c r="M144"/>
  <c r="N144"/>
  <c r="O144"/>
  <c r="P144"/>
  <c r="Q144"/>
  <c r="R144"/>
  <c r="S144"/>
  <c r="F33"/>
  <c r="G33"/>
  <c r="H33"/>
  <c r="I33"/>
  <c r="K33"/>
  <c r="L33"/>
  <c r="M33"/>
  <c r="N33"/>
  <c r="O33"/>
  <c r="P33"/>
  <c r="Q33"/>
  <c r="R33"/>
  <c r="S33"/>
  <c r="F117"/>
  <c r="G117"/>
  <c r="H117"/>
  <c r="I117"/>
  <c r="K117"/>
  <c r="L117"/>
  <c r="M117"/>
  <c r="N117"/>
  <c r="O117"/>
  <c r="P117"/>
  <c r="Q117"/>
  <c r="R117"/>
  <c r="S117"/>
  <c r="F74"/>
  <c r="G74"/>
  <c r="H74"/>
  <c r="I74"/>
  <c r="K74"/>
  <c r="L74"/>
  <c r="M74"/>
  <c r="N74"/>
  <c r="O74"/>
  <c r="P74"/>
  <c r="Q74"/>
  <c r="R74"/>
  <c r="S74"/>
  <c r="F217"/>
  <c r="G217"/>
  <c r="H217"/>
  <c r="I217"/>
  <c r="K217"/>
  <c r="L217"/>
  <c r="M217"/>
  <c r="N217"/>
  <c r="O217"/>
  <c r="P217"/>
  <c r="Q217"/>
  <c r="R217"/>
  <c r="S217"/>
  <c r="F182"/>
  <c r="G182"/>
  <c r="H182"/>
  <c r="I182"/>
  <c r="K182"/>
  <c r="L182"/>
  <c r="M182"/>
  <c r="N182"/>
  <c r="O182"/>
  <c r="P182"/>
  <c r="Q182"/>
  <c r="R182"/>
  <c r="S182"/>
  <c r="F40"/>
  <c r="G40"/>
  <c r="H40"/>
  <c r="I40"/>
  <c r="K40"/>
  <c r="L40"/>
  <c r="M40"/>
  <c r="N40"/>
  <c r="O40"/>
  <c r="P40"/>
  <c r="Q40"/>
  <c r="R40"/>
  <c r="S40"/>
  <c r="F69"/>
  <c r="G69"/>
  <c r="H69"/>
  <c r="I69"/>
  <c r="K69"/>
  <c r="L69"/>
  <c r="M69"/>
  <c r="N69"/>
  <c r="O69"/>
  <c r="P69"/>
  <c r="Q69"/>
  <c r="R69"/>
  <c r="S69"/>
  <c r="F218"/>
  <c r="G218"/>
  <c r="H218"/>
  <c r="I218"/>
  <c r="K218"/>
  <c r="L218"/>
  <c r="M218"/>
  <c r="N218"/>
  <c r="O218"/>
  <c r="P218"/>
  <c r="Q218"/>
  <c r="R218"/>
  <c r="S218"/>
  <c r="F39"/>
  <c r="G39"/>
  <c r="H39"/>
  <c r="I39"/>
  <c r="K39"/>
  <c r="L39"/>
  <c r="M39"/>
  <c r="N39"/>
  <c r="O39"/>
  <c r="P39"/>
  <c r="Q39"/>
  <c r="R39"/>
  <c r="S39"/>
  <c r="F84"/>
  <c r="G84"/>
  <c r="H84"/>
  <c r="I84"/>
  <c r="K84"/>
  <c r="L84"/>
  <c r="M84"/>
  <c r="N84"/>
  <c r="O84"/>
  <c r="P84"/>
  <c r="Q84"/>
  <c r="R84"/>
  <c r="S84"/>
  <c r="F101"/>
  <c r="G101"/>
  <c r="H101"/>
  <c r="I101"/>
  <c r="K101"/>
  <c r="L101"/>
  <c r="M101"/>
  <c r="N101"/>
  <c r="O101"/>
  <c r="P101"/>
  <c r="Q101"/>
  <c r="R101"/>
  <c r="S101"/>
  <c r="F102"/>
  <c r="G102"/>
  <c r="H102"/>
  <c r="I102"/>
  <c r="K102"/>
  <c r="L102"/>
  <c r="M102"/>
  <c r="N102"/>
  <c r="O102"/>
  <c r="P102"/>
  <c r="Q102"/>
  <c r="R102"/>
  <c r="S102"/>
  <c r="F77"/>
  <c r="G77"/>
  <c r="H77"/>
  <c r="I77"/>
  <c r="K77"/>
  <c r="L77"/>
  <c r="M77"/>
  <c r="N77"/>
  <c r="O77"/>
  <c r="P77"/>
  <c r="Q77"/>
  <c r="R77"/>
  <c r="S77"/>
  <c r="F219"/>
  <c r="G219"/>
  <c r="H219"/>
  <c r="I219"/>
  <c r="K219"/>
  <c r="L219"/>
  <c r="M219"/>
  <c r="N219"/>
  <c r="O219"/>
  <c r="P219"/>
  <c r="Q219"/>
  <c r="R219"/>
  <c r="S219"/>
  <c r="F220"/>
  <c r="G220"/>
  <c r="H220"/>
  <c r="I220"/>
  <c r="K220"/>
  <c r="L220"/>
  <c r="M220"/>
  <c r="N220"/>
  <c r="O220"/>
  <c r="P220"/>
  <c r="Q220"/>
  <c r="R220"/>
  <c r="S220"/>
  <c r="F221"/>
  <c r="G221"/>
  <c r="H221"/>
  <c r="I221"/>
  <c r="K221"/>
  <c r="L221"/>
  <c r="M221"/>
  <c r="N221"/>
  <c r="O221"/>
  <c r="P221"/>
  <c r="Q221"/>
  <c r="R221"/>
  <c r="S221"/>
  <c r="F222"/>
  <c r="G222"/>
  <c r="H222"/>
  <c r="I222"/>
  <c r="K222"/>
  <c r="L222"/>
  <c r="M222"/>
  <c r="N222"/>
  <c r="O222"/>
  <c r="P222"/>
  <c r="Q222"/>
  <c r="R222"/>
  <c r="S222"/>
  <c r="F145"/>
  <c r="G145"/>
  <c r="H145"/>
  <c r="I145"/>
  <c r="K145"/>
  <c r="L145"/>
  <c r="M145"/>
  <c r="N145"/>
  <c r="O145"/>
  <c r="P145"/>
  <c r="Q145"/>
  <c r="R145"/>
  <c r="S145"/>
  <c r="F146"/>
  <c r="G146"/>
  <c r="H146"/>
  <c r="I146"/>
  <c r="K146"/>
  <c r="L146"/>
  <c r="M146"/>
  <c r="N146"/>
  <c r="O146"/>
  <c r="P146"/>
  <c r="Q146"/>
  <c r="R146"/>
  <c r="S146"/>
  <c r="F147"/>
  <c r="G147"/>
  <c r="H147"/>
  <c r="I147"/>
  <c r="K147"/>
  <c r="L147"/>
  <c r="M147"/>
  <c r="N147"/>
  <c r="O147"/>
  <c r="P147"/>
  <c r="Q147"/>
  <c r="R147"/>
  <c r="S147"/>
  <c r="F148"/>
  <c r="G148"/>
  <c r="H148"/>
  <c r="I148"/>
  <c r="K148"/>
  <c r="L148"/>
  <c r="M148"/>
  <c r="N148"/>
  <c r="O148"/>
  <c r="P148"/>
  <c r="Q148"/>
  <c r="R148"/>
  <c r="S148"/>
  <c r="F149"/>
  <c r="G149"/>
  <c r="H149"/>
  <c r="I149"/>
  <c r="K149"/>
  <c r="L149"/>
  <c r="M149"/>
  <c r="N149"/>
  <c r="O149"/>
  <c r="P149"/>
  <c r="Q149"/>
  <c r="R149"/>
  <c r="S149"/>
  <c r="F223"/>
  <c r="G223"/>
  <c r="H223"/>
  <c r="I223"/>
  <c r="K223"/>
  <c r="L223"/>
  <c r="M223"/>
  <c r="N223"/>
  <c r="O223"/>
  <c r="P223"/>
  <c r="Q223"/>
  <c r="R223"/>
  <c r="S223"/>
  <c r="F224"/>
  <c r="G224"/>
  <c r="H224"/>
  <c r="I224"/>
  <c r="K224"/>
  <c r="L224"/>
  <c r="M224"/>
  <c r="N224"/>
  <c r="O224"/>
  <c r="P224"/>
  <c r="Q224"/>
  <c r="R224"/>
  <c r="S224"/>
  <c r="F225"/>
  <c r="G225"/>
  <c r="H225"/>
  <c r="I225"/>
  <c r="K225"/>
  <c r="L225"/>
  <c r="M225"/>
  <c r="N225"/>
  <c r="O225"/>
  <c r="P225"/>
  <c r="Q225"/>
  <c r="R225"/>
  <c r="S225"/>
  <c r="F70"/>
  <c r="G70"/>
  <c r="H70"/>
  <c r="I70"/>
  <c r="K70"/>
  <c r="L70"/>
  <c r="M70"/>
  <c r="N70"/>
  <c r="O70"/>
  <c r="P70"/>
  <c r="Q70"/>
  <c r="R70"/>
  <c r="S70"/>
  <c r="F226"/>
  <c r="G226"/>
  <c r="H226"/>
  <c r="I226"/>
  <c r="K226"/>
  <c r="L226"/>
  <c r="M226"/>
  <c r="N226"/>
  <c r="O226"/>
  <c r="P226"/>
  <c r="Q226"/>
  <c r="R226"/>
  <c r="S226"/>
  <c r="F108"/>
  <c r="G108"/>
  <c r="H108"/>
  <c r="I108"/>
  <c r="K108"/>
  <c r="L108"/>
  <c r="M108"/>
  <c r="N108"/>
  <c r="O108"/>
  <c r="P108"/>
  <c r="Q108"/>
  <c r="R108"/>
  <c r="S108"/>
  <c r="F186"/>
  <c r="G186"/>
  <c r="H186"/>
  <c r="I186"/>
  <c r="K186"/>
  <c r="L186"/>
  <c r="M186"/>
  <c r="N186"/>
  <c r="O186"/>
  <c r="P186"/>
  <c r="Q186"/>
  <c r="R186"/>
  <c r="S186"/>
  <c r="F187"/>
  <c r="G187"/>
  <c r="H187"/>
  <c r="I187"/>
  <c r="K187"/>
  <c r="L187"/>
  <c r="M187"/>
  <c r="N187"/>
  <c r="O187"/>
  <c r="P187"/>
  <c r="Q187"/>
  <c r="R187"/>
  <c r="S187"/>
  <c r="F188"/>
  <c r="G188"/>
  <c r="H188"/>
  <c r="I188"/>
  <c r="K188"/>
  <c r="L188"/>
  <c r="M188"/>
  <c r="N188"/>
  <c r="O188"/>
  <c r="P188"/>
  <c r="Q188"/>
  <c r="R188"/>
  <c r="S188"/>
  <c r="F41"/>
  <c r="G41"/>
  <c r="H41"/>
  <c r="I41"/>
  <c r="K41"/>
  <c r="L41"/>
  <c r="M41"/>
  <c r="N41"/>
  <c r="O41"/>
  <c r="P41"/>
  <c r="Q41"/>
  <c r="R41"/>
  <c r="S41"/>
  <c r="F47"/>
  <c r="G47"/>
  <c r="H47"/>
  <c r="I47"/>
  <c r="K47"/>
  <c r="L47"/>
  <c r="M47"/>
  <c r="N47"/>
  <c r="O47"/>
  <c r="P47"/>
  <c r="Q47"/>
  <c r="R47"/>
  <c r="S47"/>
  <c r="F48"/>
  <c r="G48"/>
  <c r="H48"/>
  <c r="I48"/>
  <c r="K48"/>
  <c r="L48"/>
  <c r="M48"/>
  <c r="N48"/>
  <c r="O48"/>
  <c r="P48"/>
  <c r="Q48"/>
  <c r="R48"/>
  <c r="S48"/>
  <c r="F189"/>
  <c r="G189"/>
  <c r="H189"/>
  <c r="I189"/>
  <c r="K189"/>
  <c r="L189"/>
  <c r="M189"/>
  <c r="N189"/>
  <c r="O189"/>
  <c r="P189"/>
  <c r="Q189"/>
  <c r="R189"/>
  <c r="S189"/>
  <c r="F190"/>
  <c r="G190"/>
  <c r="H190"/>
  <c r="I190"/>
  <c r="K190"/>
  <c r="L190"/>
  <c r="M190"/>
  <c r="N190"/>
  <c r="O190"/>
  <c r="P190"/>
  <c r="Q190"/>
  <c r="R190"/>
  <c r="S190"/>
  <c r="F191"/>
  <c r="G191"/>
  <c r="H191"/>
  <c r="I191"/>
  <c r="K191"/>
  <c r="L191"/>
  <c r="M191"/>
  <c r="N191"/>
  <c r="O191"/>
  <c r="P191"/>
  <c r="Q191"/>
  <c r="R191"/>
  <c r="S191"/>
  <c r="F192"/>
  <c r="G192"/>
  <c r="H192"/>
  <c r="I192"/>
  <c r="K192"/>
  <c r="L192"/>
  <c r="M192"/>
  <c r="N192"/>
  <c r="O192"/>
  <c r="P192"/>
  <c r="Q192"/>
  <c r="R192"/>
  <c r="S192"/>
  <c r="F71"/>
  <c r="G71"/>
  <c r="H71"/>
  <c r="I71"/>
  <c r="K71"/>
  <c r="L71"/>
  <c r="M71"/>
  <c r="N71"/>
  <c r="O71"/>
  <c r="P71"/>
  <c r="Q71"/>
  <c r="R71"/>
  <c r="S71"/>
  <c r="F49"/>
  <c r="G49"/>
  <c r="H49"/>
  <c r="I49"/>
  <c r="K49"/>
  <c r="L49"/>
  <c r="M49"/>
  <c r="N49"/>
  <c r="O49"/>
  <c r="P49"/>
  <c r="Q49"/>
  <c r="R49"/>
  <c r="S49"/>
  <c r="F44"/>
  <c r="G44"/>
  <c r="H44"/>
  <c r="I44"/>
  <c r="K44"/>
  <c r="L44"/>
  <c r="M44"/>
  <c r="N44"/>
  <c r="O44"/>
  <c r="P44"/>
  <c r="Q44"/>
  <c r="R44"/>
  <c r="S44"/>
  <c r="F43"/>
  <c r="G43"/>
  <c r="H43"/>
  <c r="I43"/>
  <c r="K43"/>
  <c r="L43"/>
  <c r="M43"/>
  <c r="N43"/>
  <c r="O43"/>
  <c r="P43"/>
  <c r="Q43"/>
  <c r="R43"/>
  <c r="S43"/>
  <c r="F79"/>
  <c r="G79"/>
  <c r="H79"/>
  <c r="I79"/>
  <c r="K79"/>
  <c r="L79"/>
  <c r="M79"/>
  <c r="N79"/>
  <c r="O79"/>
  <c r="P79"/>
  <c r="Q79"/>
  <c r="R79"/>
  <c r="S79"/>
  <c r="F227"/>
  <c r="G227"/>
  <c r="H227"/>
  <c r="I227"/>
  <c r="K227"/>
  <c r="L227"/>
  <c r="M227"/>
  <c r="N227"/>
  <c r="O227"/>
  <c r="P227"/>
  <c r="Q227"/>
  <c r="R227"/>
  <c r="S227"/>
  <c r="F228"/>
  <c r="G228"/>
  <c r="H228"/>
  <c r="I228"/>
  <c r="K228"/>
  <c r="L228"/>
  <c r="M228"/>
  <c r="N228"/>
  <c r="O228"/>
  <c r="P228"/>
  <c r="Q228"/>
  <c r="R228"/>
  <c r="S228"/>
  <c r="F229"/>
  <c r="G229"/>
  <c r="H229"/>
  <c r="I229"/>
  <c r="K229"/>
  <c r="L229"/>
  <c r="M229"/>
  <c r="N229"/>
  <c r="O229"/>
  <c r="P229"/>
  <c r="Q229"/>
  <c r="R229"/>
  <c r="S229"/>
  <c r="F72"/>
  <c r="G72"/>
  <c r="H72"/>
  <c r="I72"/>
  <c r="K72"/>
  <c r="L72"/>
  <c r="M72"/>
  <c r="N72"/>
  <c r="O72"/>
  <c r="P72"/>
  <c r="Q72"/>
  <c r="R72"/>
  <c r="S72"/>
  <c r="F193"/>
  <c r="H193" s="1"/>
  <c r="G193"/>
  <c r="I193"/>
  <c r="K193"/>
  <c r="L193"/>
  <c r="M193"/>
  <c r="N193"/>
  <c r="O193"/>
  <c r="P193"/>
  <c r="Q193"/>
  <c r="R193"/>
  <c r="S193"/>
  <c r="F194"/>
  <c r="G194"/>
  <c r="H194"/>
  <c r="I194"/>
  <c r="K194"/>
  <c r="L194"/>
  <c r="M194"/>
  <c r="N194"/>
  <c r="O194"/>
  <c r="P194"/>
  <c r="Q194"/>
  <c r="R194"/>
  <c r="S194"/>
  <c r="F195"/>
  <c r="H195" s="1"/>
  <c r="G195"/>
  <c r="I195"/>
  <c r="K195"/>
  <c r="L195"/>
  <c r="M195"/>
  <c r="N195"/>
  <c r="O195"/>
  <c r="P195"/>
  <c r="Q195"/>
  <c r="R195"/>
  <c r="S195"/>
  <c r="F42"/>
  <c r="G42"/>
  <c r="H42"/>
  <c r="I42"/>
  <c r="K42"/>
  <c r="L42"/>
  <c r="M42"/>
  <c r="N42"/>
  <c r="O42"/>
  <c r="P42"/>
  <c r="Q42"/>
  <c r="R42"/>
  <c r="S42"/>
  <c r="F230"/>
  <c r="H230" s="1"/>
  <c r="G230"/>
  <c r="I230"/>
  <c r="K230"/>
  <c r="L230"/>
  <c r="M230"/>
  <c r="N230"/>
  <c r="O230"/>
  <c r="P230"/>
  <c r="Q230"/>
  <c r="R230"/>
  <c r="S230"/>
  <c r="F196"/>
  <c r="G196"/>
  <c r="H196"/>
  <c r="I196"/>
  <c r="K196"/>
  <c r="L196"/>
  <c r="M196"/>
  <c r="N196"/>
  <c r="O196"/>
  <c r="P196"/>
  <c r="Q196"/>
  <c r="R196"/>
  <c r="S196"/>
  <c r="F231"/>
  <c r="H231" s="1"/>
  <c r="G231"/>
  <c r="I231"/>
  <c r="K231"/>
  <c r="L231"/>
  <c r="M231"/>
  <c r="N231"/>
  <c r="O231"/>
  <c r="P231"/>
  <c r="Q231"/>
  <c r="R231"/>
  <c r="S231"/>
  <c r="F232"/>
  <c r="G232"/>
  <c r="H232"/>
  <c r="I232"/>
  <c r="K232"/>
  <c r="L232"/>
  <c r="M232"/>
  <c r="N232"/>
  <c r="O232"/>
  <c r="P232"/>
  <c r="Q232"/>
  <c r="R232"/>
  <c r="S232"/>
  <c r="F103"/>
  <c r="H103" s="1"/>
  <c r="G103"/>
  <c r="I103"/>
  <c r="K103"/>
  <c r="L103"/>
  <c r="M103"/>
  <c r="N103"/>
  <c r="O103"/>
  <c r="P103"/>
  <c r="Q103"/>
  <c r="R103"/>
  <c r="S103"/>
  <c r="F104"/>
  <c r="G104"/>
  <c r="H104"/>
  <c r="I104"/>
  <c r="K104"/>
  <c r="L104"/>
  <c r="M104"/>
  <c r="N104"/>
  <c r="O104"/>
  <c r="P104"/>
  <c r="Q104"/>
  <c r="R104"/>
  <c r="S104"/>
  <c r="F105"/>
  <c r="H105" s="1"/>
  <c r="G105"/>
  <c r="I105"/>
  <c r="K105"/>
  <c r="L105"/>
  <c r="M105"/>
  <c r="N105"/>
  <c r="O105"/>
  <c r="P105"/>
  <c r="Q105"/>
  <c r="R105"/>
  <c r="S105"/>
  <c r="F106"/>
  <c r="G106"/>
  <c r="H106"/>
  <c r="I106"/>
  <c r="K106"/>
  <c r="L106"/>
  <c r="M106"/>
  <c r="N106"/>
  <c r="O106"/>
  <c r="P106"/>
  <c r="Q106"/>
  <c r="R106"/>
  <c r="S106"/>
  <c r="F107"/>
  <c r="H107" s="1"/>
  <c r="G107"/>
  <c r="I107"/>
  <c r="K107"/>
  <c r="L107"/>
  <c r="M107"/>
  <c r="N107"/>
  <c r="O107"/>
  <c r="P107"/>
  <c r="Q107"/>
  <c r="R107"/>
  <c r="S107"/>
  <c r="F73"/>
  <c r="G73"/>
  <c r="H73"/>
  <c r="I73"/>
  <c r="K73"/>
  <c r="L73"/>
  <c r="M73"/>
  <c r="N73"/>
  <c r="O73"/>
  <c r="P73"/>
  <c r="Q73"/>
  <c r="R73"/>
  <c r="S73"/>
  <c r="F233"/>
  <c r="H233" s="1"/>
  <c r="G233"/>
  <c r="I233"/>
  <c r="K233"/>
  <c r="L233"/>
  <c r="M233"/>
  <c r="N233"/>
  <c r="O233"/>
  <c r="P233"/>
  <c r="Q233"/>
  <c r="R233"/>
  <c r="S233"/>
  <c r="F234"/>
  <c r="G234"/>
  <c r="H234"/>
  <c r="I234"/>
  <c r="K234"/>
  <c r="L234"/>
  <c r="M234"/>
  <c r="N234"/>
  <c r="O234"/>
  <c r="P234"/>
  <c r="Q234"/>
  <c r="R234"/>
  <c r="S234"/>
  <c r="F235"/>
  <c r="H235" s="1"/>
  <c r="G235"/>
  <c r="I235"/>
  <c r="K235"/>
  <c r="L235"/>
  <c r="M235"/>
  <c r="N235"/>
  <c r="O235"/>
  <c r="P235"/>
  <c r="Q235"/>
  <c r="R235"/>
  <c r="S235"/>
  <c r="F236"/>
  <c r="G236"/>
  <c r="H236"/>
  <c r="I236"/>
  <c r="K236"/>
  <c r="L236"/>
  <c r="M236"/>
  <c r="N236"/>
  <c r="O236"/>
  <c r="P236"/>
  <c r="Q236"/>
  <c r="R236"/>
  <c r="S236"/>
  <c r="F237"/>
  <c r="H237" s="1"/>
  <c r="G237"/>
  <c r="I237"/>
  <c r="K237"/>
  <c r="L237"/>
  <c r="M237"/>
  <c r="N237"/>
  <c r="O237"/>
  <c r="P237"/>
  <c r="Q237"/>
  <c r="R237"/>
  <c r="S237"/>
  <c r="F238"/>
  <c r="G238"/>
  <c r="H238"/>
  <c r="I238"/>
  <c r="K238"/>
  <c r="L238"/>
  <c r="M238"/>
  <c r="N238"/>
  <c r="O238"/>
  <c r="P238"/>
  <c r="Q238"/>
  <c r="R238"/>
  <c r="S238"/>
  <c r="F239"/>
  <c r="H239" s="1"/>
  <c r="G239"/>
  <c r="I239"/>
  <c r="K239"/>
  <c r="L239"/>
  <c r="M239"/>
  <c r="N239"/>
  <c r="O239"/>
  <c r="P239"/>
  <c r="Q239"/>
  <c r="R239"/>
  <c r="S239"/>
  <c r="F240"/>
  <c r="G240"/>
  <c r="H240"/>
  <c r="I240"/>
  <c r="K240"/>
  <c r="L240"/>
  <c r="M240"/>
  <c r="N240"/>
  <c r="O240"/>
  <c r="P240"/>
  <c r="Q240"/>
  <c r="R240"/>
  <c r="S240"/>
  <c r="F241"/>
  <c r="H241" s="1"/>
  <c r="G241"/>
  <c r="I241"/>
  <c r="K241"/>
  <c r="L241"/>
  <c r="M241"/>
  <c r="N241"/>
  <c r="O241"/>
  <c r="P241"/>
  <c r="Q241"/>
  <c r="R241"/>
  <c r="S241"/>
  <c r="F242"/>
  <c r="G242"/>
  <c r="H242"/>
  <c r="I242"/>
  <c r="K242"/>
  <c r="L242"/>
  <c r="M242"/>
  <c r="N242"/>
  <c r="O242"/>
  <c r="P242"/>
  <c r="Q242"/>
  <c r="R242"/>
  <c r="S242"/>
  <c r="F36"/>
  <c r="G36"/>
  <c r="H36"/>
  <c r="I36"/>
  <c r="K36"/>
  <c r="L36"/>
  <c r="M36"/>
  <c r="N36"/>
  <c r="O36"/>
  <c r="P36"/>
  <c r="Q36"/>
  <c r="R36"/>
  <c r="S36"/>
  <c r="F109"/>
  <c r="G109"/>
  <c r="H109"/>
  <c r="I109"/>
  <c r="K109"/>
  <c r="L109"/>
  <c r="M109"/>
  <c r="N109"/>
  <c r="O109"/>
  <c r="P109"/>
  <c r="Q109"/>
  <c r="R109"/>
  <c r="S109"/>
  <c r="S2"/>
  <c r="R2"/>
  <c r="Q2"/>
  <c r="P2"/>
  <c r="O2"/>
  <c r="N2"/>
  <c r="M2"/>
  <c r="L2"/>
  <c r="K2"/>
  <c r="I2"/>
  <c r="G2"/>
  <c r="F2"/>
  <c r="H2" s="1"/>
  <c r="F65" i="18"/>
  <c r="G65"/>
  <c r="H65"/>
  <c r="J65"/>
  <c r="K65"/>
  <c r="L65"/>
  <c r="M65"/>
  <c r="N65"/>
  <c r="O65"/>
  <c r="P65"/>
  <c r="Q65"/>
  <c r="R65"/>
  <c r="F28"/>
  <c r="G28"/>
  <c r="H28"/>
  <c r="J28"/>
  <c r="K28"/>
  <c r="L28"/>
  <c r="M28"/>
  <c r="N28"/>
  <c r="O28"/>
  <c r="P28"/>
  <c r="Q28"/>
  <c r="R28"/>
  <c r="F37"/>
  <c r="G37"/>
  <c r="H37"/>
  <c r="J37"/>
  <c r="K37"/>
  <c r="L37"/>
  <c r="M37"/>
  <c r="N37"/>
  <c r="O37"/>
  <c r="P37"/>
  <c r="Q37"/>
  <c r="R37"/>
  <c r="F47"/>
  <c r="G47"/>
  <c r="H47"/>
  <c r="J47"/>
  <c r="K47"/>
  <c r="L47"/>
  <c r="M47"/>
  <c r="N47"/>
  <c r="O47"/>
  <c r="P47"/>
  <c r="Q47"/>
  <c r="R47"/>
  <c r="F45"/>
  <c r="G45"/>
  <c r="H45"/>
  <c r="J45"/>
  <c r="K45"/>
  <c r="L45"/>
  <c r="M45"/>
  <c r="N45"/>
  <c r="O45"/>
  <c r="P45"/>
  <c r="Q45"/>
  <c r="R45"/>
  <c r="F46"/>
  <c r="G46"/>
  <c r="H46"/>
  <c r="J46"/>
  <c r="K46"/>
  <c r="L46"/>
  <c r="M46"/>
  <c r="N46"/>
  <c r="O46"/>
  <c r="P46"/>
  <c r="Q46"/>
  <c r="R46"/>
  <c r="F5"/>
  <c r="G5"/>
  <c r="H5"/>
  <c r="J5"/>
  <c r="K5"/>
  <c r="L5"/>
  <c r="M5"/>
  <c r="N5"/>
  <c r="O5"/>
  <c r="P5"/>
  <c r="Q5"/>
  <c r="R5"/>
  <c r="F62"/>
  <c r="G62"/>
  <c r="H62"/>
  <c r="J62"/>
  <c r="K62"/>
  <c r="L62"/>
  <c r="M62"/>
  <c r="N62"/>
  <c r="O62"/>
  <c r="P62"/>
  <c r="Q62"/>
  <c r="R62"/>
  <c r="F60"/>
  <c r="G60"/>
  <c r="H60"/>
  <c r="J60"/>
  <c r="K60"/>
  <c r="L60"/>
  <c r="M60"/>
  <c r="N60"/>
  <c r="O60"/>
  <c r="P60"/>
  <c r="Q60"/>
  <c r="R60"/>
  <c r="F8"/>
  <c r="G8"/>
  <c r="H8"/>
  <c r="J8"/>
  <c r="K8"/>
  <c r="L8"/>
  <c r="M8"/>
  <c r="N8"/>
  <c r="O8"/>
  <c r="P8"/>
  <c r="Q8"/>
  <c r="R8"/>
  <c r="F9"/>
  <c r="G9"/>
  <c r="H9"/>
  <c r="J9"/>
  <c r="K9"/>
  <c r="L9"/>
  <c r="M9"/>
  <c r="N9"/>
  <c r="O9"/>
  <c r="P9"/>
  <c r="Q9"/>
  <c r="R9"/>
  <c r="F61"/>
  <c r="G61"/>
  <c r="H61"/>
  <c r="J61"/>
  <c r="K61"/>
  <c r="L61"/>
  <c r="M61"/>
  <c r="N61"/>
  <c r="O61"/>
  <c r="P61"/>
  <c r="Q61"/>
  <c r="R61"/>
  <c r="F58"/>
  <c r="G58"/>
  <c r="H58"/>
  <c r="J58"/>
  <c r="K58"/>
  <c r="L58"/>
  <c r="M58"/>
  <c r="N58"/>
  <c r="O58"/>
  <c r="P58"/>
  <c r="Q58"/>
  <c r="R58"/>
  <c r="F19"/>
  <c r="G19"/>
  <c r="H19"/>
  <c r="J19"/>
  <c r="K19"/>
  <c r="L19"/>
  <c r="M19"/>
  <c r="N19"/>
  <c r="O19"/>
  <c r="P19"/>
  <c r="Q19"/>
  <c r="R19"/>
  <c r="F16"/>
  <c r="G16"/>
  <c r="H16"/>
  <c r="J16"/>
  <c r="K16"/>
  <c r="L16"/>
  <c r="M16"/>
  <c r="N16"/>
  <c r="O16"/>
  <c r="P16"/>
  <c r="Q16"/>
  <c r="R16"/>
  <c r="F17"/>
  <c r="G17"/>
  <c r="H17"/>
  <c r="J17"/>
  <c r="K17"/>
  <c r="L17"/>
  <c r="M17"/>
  <c r="N17"/>
  <c r="O17"/>
  <c r="P17"/>
  <c r="Q17"/>
  <c r="R17"/>
  <c r="F20"/>
  <c r="G20"/>
  <c r="H20"/>
  <c r="J20"/>
  <c r="K20"/>
  <c r="L20"/>
  <c r="M20"/>
  <c r="N20"/>
  <c r="O20"/>
  <c r="P20"/>
  <c r="Q20"/>
  <c r="R20"/>
  <c r="F23"/>
  <c r="G23"/>
  <c r="H23"/>
  <c r="J23"/>
  <c r="K23"/>
  <c r="L23"/>
  <c r="M23"/>
  <c r="N23"/>
  <c r="O23"/>
  <c r="P23"/>
  <c r="Q23"/>
  <c r="R23"/>
  <c r="F64"/>
  <c r="G64"/>
  <c r="H64"/>
  <c r="J64"/>
  <c r="K64"/>
  <c r="L64"/>
  <c r="M64"/>
  <c r="N64"/>
  <c r="O64"/>
  <c r="P64"/>
  <c r="Q64"/>
  <c r="R64"/>
  <c r="F38"/>
  <c r="G38"/>
  <c r="H38"/>
  <c r="J38"/>
  <c r="K38"/>
  <c r="L38"/>
  <c r="M38"/>
  <c r="N38"/>
  <c r="O38"/>
  <c r="P38"/>
  <c r="Q38"/>
  <c r="R38"/>
  <c r="F39"/>
  <c r="G39"/>
  <c r="H39"/>
  <c r="J39"/>
  <c r="K39"/>
  <c r="L39"/>
  <c r="M39"/>
  <c r="N39"/>
  <c r="O39"/>
  <c r="P39"/>
  <c r="Q39"/>
  <c r="R39"/>
  <c r="F26"/>
  <c r="G26"/>
  <c r="H26"/>
  <c r="J26"/>
  <c r="K26"/>
  <c r="L26"/>
  <c r="M26"/>
  <c r="N26"/>
  <c r="O26"/>
  <c r="P26"/>
  <c r="Q26"/>
  <c r="R26"/>
  <c r="F29"/>
  <c r="G29"/>
  <c r="H29"/>
  <c r="J29"/>
  <c r="K29"/>
  <c r="L29"/>
  <c r="M29"/>
  <c r="N29"/>
  <c r="O29"/>
  <c r="P29"/>
  <c r="Q29"/>
  <c r="R29"/>
  <c r="F44"/>
  <c r="G44"/>
  <c r="H44"/>
  <c r="J44"/>
  <c r="K44"/>
  <c r="L44"/>
  <c r="M44"/>
  <c r="N44"/>
  <c r="O44"/>
  <c r="P44"/>
  <c r="Q44"/>
  <c r="R44"/>
  <c r="F31"/>
  <c r="G31"/>
  <c r="H31"/>
  <c r="J31"/>
  <c r="K31"/>
  <c r="L31"/>
  <c r="M31"/>
  <c r="N31"/>
  <c r="O31"/>
  <c r="P31"/>
  <c r="Q31"/>
  <c r="R31"/>
  <c r="F43"/>
  <c r="G43"/>
  <c r="H43"/>
  <c r="J43"/>
  <c r="K43"/>
  <c r="L43"/>
  <c r="M43"/>
  <c r="N43"/>
  <c r="O43"/>
  <c r="P43"/>
  <c r="Q43"/>
  <c r="R43"/>
  <c r="F42"/>
  <c r="G42"/>
  <c r="H42"/>
  <c r="J42"/>
  <c r="K42"/>
  <c r="L42"/>
  <c r="M42"/>
  <c r="N42"/>
  <c r="O42"/>
  <c r="P42"/>
  <c r="Q42"/>
  <c r="R42"/>
  <c r="F27"/>
  <c r="G27"/>
  <c r="H27"/>
  <c r="J27"/>
  <c r="K27"/>
  <c r="L27"/>
  <c r="M27"/>
  <c r="N27"/>
  <c r="O27"/>
  <c r="P27"/>
  <c r="Q27"/>
  <c r="R27"/>
  <c r="F40"/>
  <c r="G40"/>
  <c r="H40"/>
  <c r="J40"/>
  <c r="K40"/>
  <c r="L40"/>
  <c r="M40"/>
  <c r="N40"/>
  <c r="O40"/>
  <c r="P40"/>
  <c r="Q40"/>
  <c r="R40"/>
  <c r="F34"/>
  <c r="G34"/>
  <c r="H34"/>
  <c r="J34"/>
  <c r="K34"/>
  <c r="L34"/>
  <c r="M34"/>
  <c r="N34"/>
  <c r="O34"/>
  <c r="P34"/>
  <c r="Q34"/>
  <c r="R34"/>
  <c r="F35"/>
  <c r="G35"/>
  <c r="H35"/>
  <c r="J35"/>
  <c r="K35"/>
  <c r="L35"/>
  <c r="M35"/>
  <c r="N35"/>
  <c r="O35"/>
  <c r="P35"/>
  <c r="Q35"/>
  <c r="R35"/>
  <c r="F63"/>
  <c r="G63"/>
  <c r="H63"/>
  <c r="J63"/>
  <c r="K63"/>
  <c r="L63"/>
  <c r="M63"/>
  <c r="N63"/>
  <c r="O63"/>
  <c r="P63"/>
  <c r="Q63"/>
  <c r="R63"/>
  <c r="F66"/>
  <c r="G66"/>
  <c r="H66"/>
  <c r="J66"/>
  <c r="K66"/>
  <c r="L66"/>
  <c r="M66"/>
  <c r="N66"/>
  <c r="O66"/>
  <c r="P66"/>
  <c r="Q66"/>
  <c r="R66"/>
  <c r="F24"/>
  <c r="G24"/>
  <c r="H24"/>
  <c r="J24"/>
  <c r="K24"/>
  <c r="L24"/>
  <c r="M24"/>
  <c r="N24"/>
  <c r="O24"/>
  <c r="P24"/>
  <c r="Q24"/>
  <c r="R24"/>
  <c r="F15"/>
  <c r="G15"/>
  <c r="H15"/>
  <c r="J15"/>
  <c r="K15"/>
  <c r="L15"/>
  <c r="M15"/>
  <c r="N15"/>
  <c r="O15"/>
  <c r="P15"/>
  <c r="Q15"/>
  <c r="R15"/>
  <c r="F10"/>
  <c r="G10"/>
  <c r="H10"/>
  <c r="J10"/>
  <c r="K10"/>
  <c r="L10"/>
  <c r="M10"/>
  <c r="N10"/>
  <c r="O10"/>
  <c r="P10"/>
  <c r="Q10"/>
  <c r="R10"/>
  <c r="F11"/>
  <c r="G11"/>
  <c r="H11"/>
  <c r="J11"/>
  <c r="K11"/>
  <c r="L11"/>
  <c r="M11"/>
  <c r="N11"/>
  <c r="O11"/>
  <c r="P11"/>
  <c r="Q11"/>
  <c r="R11"/>
  <c r="F12"/>
  <c r="G12"/>
  <c r="H12"/>
  <c r="J12"/>
  <c r="K12"/>
  <c r="L12"/>
  <c r="M12"/>
  <c r="N12"/>
  <c r="O12"/>
  <c r="P12"/>
  <c r="Q12"/>
  <c r="R12"/>
  <c r="F13"/>
  <c r="G13"/>
  <c r="H13"/>
  <c r="J13"/>
  <c r="K13"/>
  <c r="L13"/>
  <c r="M13"/>
  <c r="N13"/>
  <c r="O13"/>
  <c r="P13"/>
  <c r="Q13"/>
  <c r="R13"/>
  <c r="F14"/>
  <c r="G14"/>
  <c r="H14"/>
  <c r="J14"/>
  <c r="K14"/>
  <c r="L14"/>
  <c r="M14"/>
  <c r="N14"/>
  <c r="O14"/>
  <c r="P14"/>
  <c r="Q14"/>
  <c r="R14"/>
  <c r="F68"/>
  <c r="G68"/>
  <c r="H68"/>
  <c r="J68"/>
  <c r="K68"/>
  <c r="L68"/>
  <c r="M68"/>
  <c r="N68"/>
  <c r="O68"/>
  <c r="P68"/>
  <c r="Q68"/>
  <c r="R68"/>
  <c r="F52"/>
  <c r="G52"/>
  <c r="H52"/>
  <c r="J52"/>
  <c r="K52"/>
  <c r="L52"/>
  <c r="M52"/>
  <c r="N52"/>
  <c r="O52"/>
  <c r="P52"/>
  <c r="Q52"/>
  <c r="R52"/>
  <c r="F48"/>
  <c r="G48"/>
  <c r="H48"/>
  <c r="J48"/>
  <c r="K48"/>
  <c r="L48"/>
  <c r="M48"/>
  <c r="N48"/>
  <c r="O48"/>
  <c r="P48"/>
  <c r="Q48"/>
  <c r="R48"/>
  <c r="F59"/>
  <c r="G59"/>
  <c r="H59"/>
  <c r="J59"/>
  <c r="K59"/>
  <c r="L59"/>
  <c r="M59"/>
  <c r="N59"/>
  <c r="O59"/>
  <c r="P59"/>
  <c r="Q59"/>
  <c r="R59"/>
  <c r="F50"/>
  <c r="G50"/>
  <c r="H50"/>
  <c r="J50"/>
  <c r="K50"/>
  <c r="L50"/>
  <c r="M50"/>
  <c r="N50"/>
  <c r="O50"/>
  <c r="P50"/>
  <c r="Q50"/>
  <c r="R50"/>
  <c r="F53"/>
  <c r="G53"/>
  <c r="H53"/>
  <c r="J53"/>
  <c r="K53"/>
  <c r="L53"/>
  <c r="M53"/>
  <c r="N53"/>
  <c r="O53"/>
  <c r="P53"/>
  <c r="Q53"/>
  <c r="R53"/>
  <c r="F33"/>
  <c r="G33"/>
  <c r="H33"/>
  <c r="J33"/>
  <c r="K33"/>
  <c r="L33"/>
  <c r="M33"/>
  <c r="N33"/>
  <c r="O33"/>
  <c r="P33"/>
  <c r="Q33"/>
  <c r="R33"/>
  <c r="F32"/>
  <c r="G32"/>
  <c r="H32"/>
  <c r="J32"/>
  <c r="K32"/>
  <c r="L32"/>
  <c r="M32"/>
  <c r="N32"/>
  <c r="O32"/>
  <c r="P32"/>
  <c r="Q32"/>
  <c r="R32"/>
  <c r="F67"/>
  <c r="G67"/>
  <c r="H67"/>
  <c r="J67"/>
  <c r="K67"/>
  <c r="L67"/>
  <c r="M67"/>
  <c r="N67"/>
  <c r="O67"/>
  <c r="P67"/>
  <c r="Q67"/>
  <c r="R67"/>
  <c r="F55"/>
  <c r="G55"/>
  <c r="H55"/>
  <c r="J55"/>
  <c r="K55"/>
  <c r="L55"/>
  <c r="M55"/>
  <c r="N55"/>
  <c r="O55"/>
  <c r="P55"/>
  <c r="Q55"/>
  <c r="R55"/>
  <c r="F56"/>
  <c r="G56"/>
  <c r="H56"/>
  <c r="J56"/>
  <c r="K56"/>
  <c r="L56"/>
  <c r="M56"/>
  <c r="N56"/>
  <c r="O56"/>
  <c r="P56"/>
  <c r="Q56"/>
  <c r="R56"/>
  <c r="F57"/>
  <c r="G57"/>
  <c r="H57"/>
  <c r="J57"/>
  <c r="K57"/>
  <c r="L57"/>
  <c r="M57"/>
  <c r="N57"/>
  <c r="O57"/>
  <c r="P57"/>
  <c r="Q57"/>
  <c r="R57"/>
  <c r="F6"/>
  <c r="G6"/>
  <c r="H6"/>
  <c r="J6"/>
  <c r="K6"/>
  <c r="L6"/>
  <c r="M6"/>
  <c r="N6"/>
  <c r="O6"/>
  <c r="P6"/>
  <c r="Q6"/>
  <c r="R6"/>
  <c r="F2"/>
  <c r="G2"/>
  <c r="H2"/>
  <c r="J2"/>
  <c r="K2"/>
  <c r="L2"/>
  <c r="M2"/>
  <c r="N2"/>
  <c r="O2"/>
  <c r="P2"/>
  <c r="Q2"/>
  <c r="R2"/>
  <c r="F54"/>
  <c r="G54"/>
  <c r="H54"/>
  <c r="J54"/>
  <c r="K54"/>
  <c r="L54"/>
  <c r="M54"/>
  <c r="N54"/>
  <c r="O54"/>
  <c r="P54"/>
  <c r="Q54"/>
  <c r="R54"/>
  <c r="F49"/>
  <c r="G49"/>
  <c r="H49"/>
  <c r="J49"/>
  <c r="K49"/>
  <c r="L49"/>
  <c r="M49"/>
  <c r="N49"/>
  <c r="O49"/>
  <c r="P49"/>
  <c r="Q49"/>
  <c r="R49"/>
  <c r="F51"/>
  <c r="G51"/>
  <c r="H51"/>
  <c r="J51"/>
  <c r="K51"/>
  <c r="L51"/>
  <c r="M51"/>
  <c r="N51"/>
  <c r="O51"/>
  <c r="P51"/>
  <c r="Q51"/>
  <c r="R51"/>
  <c r="F3"/>
  <c r="G3"/>
  <c r="H3"/>
  <c r="J3"/>
  <c r="K3"/>
  <c r="L3"/>
  <c r="M3"/>
  <c r="N3"/>
  <c r="O3"/>
  <c r="P3"/>
  <c r="Q3"/>
  <c r="R3"/>
  <c r="F18"/>
  <c r="G18"/>
  <c r="H18"/>
  <c r="J18"/>
  <c r="K18"/>
  <c r="L18"/>
  <c r="M18"/>
  <c r="N18"/>
  <c r="O18"/>
  <c r="P18"/>
  <c r="Q18"/>
  <c r="R18"/>
  <c r="F21"/>
  <c r="G21"/>
  <c r="H21"/>
  <c r="J21"/>
  <c r="K21"/>
  <c r="L21"/>
  <c r="M21"/>
  <c r="N21"/>
  <c r="O21"/>
  <c r="P21"/>
  <c r="Q21"/>
  <c r="R21"/>
  <c r="F7"/>
  <c r="G7"/>
  <c r="H7"/>
  <c r="J7"/>
  <c r="K7"/>
  <c r="L7"/>
  <c r="M7"/>
  <c r="N7"/>
  <c r="O7"/>
  <c r="P7"/>
  <c r="Q7"/>
  <c r="R7"/>
  <c r="F4"/>
  <c r="G4"/>
  <c r="H4"/>
  <c r="J4"/>
  <c r="K4"/>
  <c r="L4"/>
  <c r="M4"/>
  <c r="N4"/>
  <c r="O4"/>
  <c r="P4"/>
  <c r="Q4"/>
  <c r="R4"/>
  <c r="F41"/>
  <c r="G41"/>
  <c r="H41"/>
  <c r="J41"/>
  <c r="K41"/>
  <c r="L41"/>
  <c r="M41"/>
  <c r="N41"/>
  <c r="O41"/>
  <c r="P41"/>
  <c r="Q41"/>
  <c r="R41"/>
  <c r="F36"/>
  <c r="G36"/>
  <c r="H36"/>
  <c r="J36"/>
  <c r="K36"/>
  <c r="L36"/>
  <c r="M36"/>
  <c r="N36"/>
  <c r="O36"/>
  <c r="P36"/>
  <c r="Q36"/>
  <c r="R36"/>
  <c r="F22"/>
  <c r="G22"/>
  <c r="H22"/>
  <c r="J22"/>
  <c r="K22"/>
  <c r="L22"/>
  <c r="M22"/>
  <c r="N22"/>
  <c r="O22"/>
  <c r="P22"/>
  <c r="Q22"/>
  <c r="R22"/>
  <c r="F25"/>
  <c r="G25"/>
  <c r="H25"/>
  <c r="J25"/>
  <c r="K25"/>
  <c r="L25"/>
  <c r="M25"/>
  <c r="N25"/>
  <c r="O25"/>
  <c r="P25"/>
  <c r="Q25"/>
  <c r="R25"/>
  <c r="F69"/>
  <c r="G69"/>
  <c r="H69"/>
  <c r="J69"/>
  <c r="K69"/>
  <c r="L69"/>
  <c r="M69"/>
  <c r="N69"/>
  <c r="O69"/>
  <c r="P69"/>
  <c r="Q69"/>
  <c r="R69"/>
  <c r="F70"/>
  <c r="G70"/>
  <c r="H70"/>
  <c r="J70"/>
  <c r="K70"/>
  <c r="L70"/>
  <c r="M70"/>
  <c r="N70"/>
  <c r="O70"/>
  <c r="P70"/>
  <c r="Q70"/>
  <c r="R70"/>
  <c r="F71"/>
  <c r="G71"/>
  <c r="H71"/>
  <c r="J71"/>
  <c r="K71"/>
  <c r="L71"/>
  <c r="M71"/>
  <c r="N71"/>
  <c r="O71"/>
  <c r="P71"/>
  <c r="Q71"/>
  <c r="R71"/>
  <c r="F72"/>
  <c r="G72"/>
  <c r="H72"/>
  <c r="J72"/>
  <c r="K72"/>
  <c r="L72"/>
  <c r="M72"/>
  <c r="N72"/>
  <c r="O72"/>
  <c r="P72"/>
  <c r="Q72"/>
  <c r="R72"/>
  <c r="F73"/>
  <c r="G73"/>
  <c r="H73"/>
  <c r="J73"/>
  <c r="K73"/>
  <c r="L73"/>
  <c r="M73"/>
  <c r="N73"/>
  <c r="O73"/>
  <c r="P73"/>
  <c r="Q73"/>
  <c r="R73"/>
  <c r="F74"/>
  <c r="G74"/>
  <c r="H74"/>
  <c r="J74"/>
  <c r="K74"/>
  <c r="L74"/>
  <c r="M74"/>
  <c r="N74"/>
  <c r="O74"/>
  <c r="P74"/>
  <c r="Q74"/>
  <c r="R74"/>
  <c r="F75"/>
  <c r="G75"/>
  <c r="H75"/>
  <c r="J75"/>
  <c r="K75"/>
  <c r="L75"/>
  <c r="M75"/>
  <c r="N75"/>
  <c r="O75"/>
  <c r="P75"/>
  <c r="Q75"/>
  <c r="R75"/>
  <c r="F76"/>
  <c r="G76"/>
  <c r="H76"/>
  <c r="J76"/>
  <c r="K76"/>
  <c r="L76"/>
  <c r="M76"/>
  <c r="N76"/>
  <c r="O76"/>
  <c r="P76"/>
  <c r="Q76"/>
  <c r="R76"/>
  <c r="F77"/>
  <c r="G77"/>
  <c r="H77"/>
  <c r="J77"/>
  <c r="K77"/>
  <c r="L77"/>
  <c r="M77"/>
  <c r="N77"/>
  <c r="O77"/>
  <c r="P77"/>
  <c r="Q77"/>
  <c r="R77"/>
  <c r="F78"/>
  <c r="G78"/>
  <c r="H78"/>
  <c r="J78"/>
  <c r="K78"/>
  <c r="L78"/>
  <c r="M78"/>
  <c r="N78"/>
  <c r="O78"/>
  <c r="P78"/>
  <c r="Q78"/>
  <c r="R78"/>
  <c r="F79"/>
  <c r="G79"/>
  <c r="H79"/>
  <c r="J79"/>
  <c r="K79"/>
  <c r="L79"/>
  <c r="M79"/>
  <c r="N79"/>
  <c r="O79"/>
  <c r="P79"/>
  <c r="Q79"/>
  <c r="R79"/>
  <c r="F80"/>
  <c r="G80"/>
  <c r="H80"/>
  <c r="J80"/>
  <c r="K80"/>
  <c r="L80"/>
  <c r="M80"/>
  <c r="N80"/>
  <c r="O80"/>
  <c r="P80"/>
  <c r="Q80"/>
  <c r="R80"/>
  <c r="F81"/>
  <c r="G81"/>
  <c r="H81"/>
  <c r="J81"/>
  <c r="K81"/>
  <c r="L81"/>
  <c r="M81"/>
  <c r="N81"/>
  <c r="O81"/>
  <c r="P81"/>
  <c r="Q81"/>
  <c r="R81"/>
  <c r="F82"/>
  <c r="G82"/>
  <c r="H82"/>
  <c r="J82"/>
  <c r="K82"/>
  <c r="L82"/>
  <c r="M82"/>
  <c r="N82"/>
  <c r="O82"/>
  <c r="P82"/>
  <c r="Q82"/>
  <c r="R82"/>
  <c r="F83"/>
  <c r="G83"/>
  <c r="H83"/>
  <c r="J83"/>
  <c r="K83"/>
  <c r="L83"/>
  <c r="M83"/>
  <c r="N83"/>
  <c r="O83"/>
  <c r="P83"/>
  <c r="Q83"/>
  <c r="R83"/>
  <c r="F84"/>
  <c r="G84"/>
  <c r="H84"/>
  <c r="J84"/>
  <c r="K84"/>
  <c r="L84"/>
  <c r="M84"/>
  <c r="N84"/>
  <c r="O84"/>
  <c r="P84"/>
  <c r="Q84"/>
  <c r="R84"/>
  <c r="F85"/>
  <c r="G85"/>
  <c r="H85"/>
  <c r="J85"/>
  <c r="K85"/>
  <c r="L85"/>
  <c r="M85"/>
  <c r="N85"/>
  <c r="O85"/>
  <c r="P85"/>
  <c r="Q85"/>
  <c r="R85"/>
  <c r="F86"/>
  <c r="G86"/>
  <c r="H86"/>
  <c r="J86"/>
  <c r="K86"/>
  <c r="L86"/>
  <c r="M86"/>
  <c r="N86"/>
  <c r="O86"/>
  <c r="P86"/>
  <c r="Q86"/>
  <c r="R86"/>
  <c r="F87"/>
  <c r="G87"/>
  <c r="H87"/>
  <c r="J87"/>
  <c r="K87"/>
  <c r="L87"/>
  <c r="M87"/>
  <c r="N87"/>
  <c r="O87"/>
  <c r="P87"/>
  <c r="Q87"/>
  <c r="R87"/>
  <c r="F88"/>
  <c r="G88"/>
  <c r="H88"/>
  <c r="J88"/>
  <c r="K88"/>
  <c r="L88"/>
  <c r="M88"/>
  <c r="N88"/>
  <c r="O88"/>
  <c r="P88"/>
  <c r="Q88"/>
  <c r="R88"/>
  <c r="F89"/>
  <c r="G89"/>
  <c r="H89"/>
  <c r="J89"/>
  <c r="K89"/>
  <c r="L89"/>
  <c r="M89"/>
  <c r="N89"/>
  <c r="O89"/>
  <c r="P89"/>
  <c r="Q89"/>
  <c r="R89"/>
  <c r="F90"/>
  <c r="G90"/>
  <c r="H90"/>
  <c r="J90"/>
  <c r="K90"/>
  <c r="L90"/>
  <c r="M90"/>
  <c r="N90"/>
  <c r="O90"/>
  <c r="P90"/>
  <c r="Q90"/>
  <c r="R90"/>
  <c r="F91"/>
  <c r="G91"/>
  <c r="H91"/>
  <c r="J91"/>
  <c r="K91"/>
  <c r="L91"/>
  <c r="M91"/>
  <c r="N91"/>
  <c r="O91"/>
  <c r="P91"/>
  <c r="Q91"/>
  <c r="R91"/>
  <c r="F92"/>
  <c r="G92"/>
  <c r="H92"/>
  <c r="J92"/>
  <c r="K92"/>
  <c r="L92"/>
  <c r="M92"/>
  <c r="N92"/>
  <c r="O92"/>
  <c r="P92"/>
  <c r="Q92"/>
  <c r="R92"/>
  <c r="F93"/>
  <c r="G93"/>
  <c r="H93"/>
  <c r="J93"/>
  <c r="K93"/>
  <c r="L93"/>
  <c r="M93"/>
  <c r="N93"/>
  <c r="O93"/>
  <c r="P93"/>
  <c r="Q93"/>
  <c r="R93"/>
  <c r="F94"/>
  <c r="G94"/>
  <c r="H94"/>
  <c r="J94"/>
  <c r="K94"/>
  <c r="L94"/>
  <c r="M94"/>
  <c r="N94"/>
  <c r="O94"/>
  <c r="P94"/>
  <c r="Q94"/>
  <c r="R94"/>
  <c r="F95"/>
  <c r="G95"/>
  <c r="H95"/>
  <c r="J95"/>
  <c r="K95"/>
  <c r="L95"/>
  <c r="M95"/>
  <c r="N95"/>
  <c r="O95"/>
  <c r="P95"/>
  <c r="Q95"/>
  <c r="R95"/>
  <c r="F96"/>
  <c r="G96"/>
  <c r="H96"/>
  <c r="J96"/>
  <c r="K96"/>
  <c r="L96"/>
  <c r="M96"/>
  <c r="N96"/>
  <c r="O96"/>
  <c r="P96"/>
  <c r="Q96"/>
  <c r="R96"/>
  <c r="F97"/>
  <c r="G97"/>
  <c r="H97"/>
  <c r="J97"/>
  <c r="K97"/>
  <c r="L97"/>
  <c r="M97"/>
  <c r="N97"/>
  <c r="O97"/>
  <c r="P97"/>
  <c r="Q97"/>
  <c r="R97"/>
  <c r="R30"/>
  <c r="Q30"/>
  <c r="P30"/>
  <c r="O30"/>
  <c r="N30"/>
  <c r="M30"/>
  <c r="L30"/>
  <c r="K30"/>
  <c r="J30"/>
  <c r="H30"/>
  <c r="G30"/>
  <c r="F30"/>
  <c r="C6" i="23"/>
  <c r="C7"/>
  <c r="C8"/>
  <c r="C9"/>
  <c r="C10"/>
  <c r="C11"/>
  <c r="F14" i="24"/>
  <c r="I14" s="1"/>
  <c r="G14"/>
  <c r="H14"/>
  <c r="J14"/>
  <c r="K14"/>
  <c r="L14"/>
  <c r="M2"/>
  <c r="N2"/>
  <c r="O2"/>
  <c r="P2"/>
  <c r="Q2"/>
  <c r="R2"/>
  <c r="S2"/>
  <c r="F21"/>
  <c r="I21" s="1"/>
  <c r="G21"/>
  <c r="H21"/>
  <c r="J21"/>
  <c r="K21"/>
  <c r="L21"/>
  <c r="M3"/>
  <c r="N3"/>
  <c r="O3"/>
  <c r="P3"/>
  <c r="Q3"/>
  <c r="R3"/>
  <c r="S3"/>
  <c r="F25"/>
  <c r="I25" s="1"/>
  <c r="G25"/>
  <c r="H25"/>
  <c r="J25"/>
  <c r="K25"/>
  <c r="L25"/>
  <c r="M4"/>
  <c r="N4"/>
  <c r="O4"/>
  <c r="P4"/>
  <c r="Q4"/>
  <c r="R4"/>
  <c r="S4"/>
  <c r="F19"/>
  <c r="I19" s="1"/>
  <c r="G19"/>
  <c r="H19"/>
  <c r="J19"/>
  <c r="K19"/>
  <c r="L19"/>
  <c r="M5"/>
  <c r="N5"/>
  <c r="O5"/>
  <c r="P5"/>
  <c r="Q5"/>
  <c r="R5"/>
  <c r="S5"/>
  <c r="F20"/>
  <c r="I20" s="1"/>
  <c r="G20"/>
  <c r="H20"/>
  <c r="J20"/>
  <c r="K20"/>
  <c r="L20"/>
  <c r="M6"/>
  <c r="N6"/>
  <c r="O6"/>
  <c r="P6"/>
  <c r="Q6"/>
  <c r="R6"/>
  <c r="S6"/>
  <c r="F23"/>
  <c r="I23" s="1"/>
  <c r="G23"/>
  <c r="H23"/>
  <c r="J23"/>
  <c r="K23"/>
  <c r="L23"/>
  <c r="M7"/>
  <c r="N7"/>
  <c r="O7"/>
  <c r="P7"/>
  <c r="Q7"/>
  <c r="R7"/>
  <c r="S7"/>
  <c r="F24"/>
  <c r="I24" s="1"/>
  <c r="G24"/>
  <c r="H24"/>
  <c r="J24"/>
  <c r="K24"/>
  <c r="L24"/>
  <c r="M8"/>
  <c r="N8"/>
  <c r="O8"/>
  <c r="P8"/>
  <c r="Q8"/>
  <c r="R8"/>
  <c r="S8"/>
  <c r="F7"/>
  <c r="I7" s="1"/>
  <c r="G7"/>
  <c r="H7"/>
  <c r="J7"/>
  <c r="K7"/>
  <c r="L7"/>
  <c r="M9"/>
  <c r="N9"/>
  <c r="O9"/>
  <c r="P9"/>
  <c r="Q9"/>
  <c r="R9"/>
  <c r="S9"/>
  <c r="F11"/>
  <c r="I11" s="1"/>
  <c r="G11"/>
  <c r="H11"/>
  <c r="J11"/>
  <c r="K11"/>
  <c r="L11"/>
  <c r="M10"/>
  <c r="N10"/>
  <c r="O10"/>
  <c r="P10"/>
  <c r="Q10"/>
  <c r="R10"/>
  <c r="S10"/>
  <c r="F8"/>
  <c r="I8" s="1"/>
  <c r="G8"/>
  <c r="H8"/>
  <c r="J8"/>
  <c r="K8"/>
  <c r="L8"/>
  <c r="M11"/>
  <c r="N11"/>
  <c r="O11"/>
  <c r="P11"/>
  <c r="Q11"/>
  <c r="R11"/>
  <c r="S11"/>
  <c r="F9"/>
  <c r="I9" s="1"/>
  <c r="G9"/>
  <c r="H9"/>
  <c r="J9"/>
  <c r="K9"/>
  <c r="L9"/>
  <c r="M12"/>
  <c r="N12"/>
  <c r="O12"/>
  <c r="P12"/>
  <c r="Q12"/>
  <c r="R12"/>
  <c r="S12"/>
  <c r="F10"/>
  <c r="I10" s="1"/>
  <c r="G10"/>
  <c r="H10"/>
  <c r="J10"/>
  <c r="K10"/>
  <c r="L10"/>
  <c r="M13"/>
  <c r="N13"/>
  <c r="O13"/>
  <c r="P13"/>
  <c r="Q13"/>
  <c r="R13"/>
  <c r="S13"/>
  <c r="F4"/>
  <c r="I4" s="1"/>
  <c r="G4"/>
  <c r="H4"/>
  <c r="J4"/>
  <c r="K4"/>
  <c r="L4"/>
  <c r="M14"/>
  <c r="N14"/>
  <c r="O14"/>
  <c r="P14"/>
  <c r="Q14"/>
  <c r="R14"/>
  <c r="S14"/>
  <c r="F5"/>
  <c r="I5" s="1"/>
  <c r="G5"/>
  <c r="H5"/>
  <c r="J5"/>
  <c r="K5"/>
  <c r="L5"/>
  <c r="M15"/>
  <c r="N15"/>
  <c r="O15"/>
  <c r="P15"/>
  <c r="Q15"/>
  <c r="R15"/>
  <c r="S15"/>
  <c r="F12"/>
  <c r="I12" s="1"/>
  <c r="G12"/>
  <c r="H12"/>
  <c r="J12"/>
  <c r="K12"/>
  <c r="L12"/>
  <c r="M16"/>
  <c r="N16"/>
  <c r="O16"/>
  <c r="P16"/>
  <c r="Q16"/>
  <c r="R16"/>
  <c r="S16"/>
  <c r="F13"/>
  <c r="I13" s="1"/>
  <c r="G13"/>
  <c r="H13"/>
  <c r="J13"/>
  <c r="K13"/>
  <c r="L13"/>
  <c r="M17"/>
  <c r="N17"/>
  <c r="O17"/>
  <c r="P17"/>
  <c r="Q17"/>
  <c r="R17"/>
  <c r="S17"/>
  <c r="F6"/>
  <c r="I6" s="1"/>
  <c r="G6"/>
  <c r="H6"/>
  <c r="J6"/>
  <c r="K6"/>
  <c r="L6"/>
  <c r="M18"/>
  <c r="N18"/>
  <c r="O18"/>
  <c r="P18"/>
  <c r="Q18"/>
  <c r="R18"/>
  <c r="S18"/>
  <c r="F15"/>
  <c r="I15" s="1"/>
  <c r="G15"/>
  <c r="H15"/>
  <c r="J15"/>
  <c r="K15"/>
  <c r="L15"/>
  <c r="M19"/>
  <c r="N19"/>
  <c r="O19"/>
  <c r="P19"/>
  <c r="Q19"/>
  <c r="R19"/>
  <c r="S19"/>
  <c r="F16"/>
  <c r="I16" s="1"/>
  <c r="G16"/>
  <c r="H16"/>
  <c r="J16"/>
  <c r="K16"/>
  <c r="L16"/>
  <c r="M20"/>
  <c r="N20"/>
  <c r="O20"/>
  <c r="P20"/>
  <c r="Q20"/>
  <c r="R20"/>
  <c r="S20"/>
  <c r="F18"/>
  <c r="I18" s="1"/>
  <c r="G18"/>
  <c r="H18"/>
  <c r="J18"/>
  <c r="K18"/>
  <c r="L18"/>
  <c r="M21"/>
  <c r="N21"/>
  <c r="O21"/>
  <c r="P21"/>
  <c r="Q21"/>
  <c r="R21"/>
  <c r="S21"/>
  <c r="F2"/>
  <c r="I2" s="1"/>
  <c r="G2"/>
  <c r="H2"/>
  <c r="J2"/>
  <c r="K2"/>
  <c r="L2"/>
  <c r="F3"/>
  <c r="I3" s="1"/>
  <c r="G3"/>
  <c r="H3"/>
  <c r="J3"/>
  <c r="K3"/>
  <c r="L3"/>
  <c r="F22"/>
  <c r="I22" s="1"/>
  <c r="G22"/>
  <c r="H22"/>
  <c r="J22"/>
  <c r="K22"/>
  <c r="L22"/>
  <c r="F17"/>
  <c r="I17" s="1"/>
  <c r="G17"/>
  <c r="H17"/>
  <c r="J17"/>
  <c r="K17"/>
  <c r="L17"/>
  <c r="A1" i="23"/>
  <c r="B31"/>
  <c r="C31"/>
  <c r="D31"/>
  <c r="E31"/>
  <c r="F31"/>
  <c r="H31"/>
  <c r="B625"/>
  <c r="C625"/>
  <c r="D625"/>
  <c r="E625"/>
  <c r="F625"/>
  <c r="H625"/>
  <c r="B40"/>
  <c r="C40"/>
  <c r="D40"/>
  <c r="E40"/>
  <c r="F40"/>
  <c r="H40"/>
  <c r="B249"/>
  <c r="C249"/>
  <c r="D249"/>
  <c r="E249"/>
  <c r="F249"/>
  <c r="H249"/>
  <c r="B74"/>
  <c r="C74"/>
  <c r="D74"/>
  <c r="E74"/>
  <c r="F74"/>
  <c r="H74"/>
  <c r="B144"/>
  <c r="C144"/>
  <c r="D144"/>
  <c r="E144"/>
  <c r="F144"/>
  <c r="H144"/>
  <c r="B376"/>
  <c r="C376"/>
  <c r="D376"/>
  <c r="E376"/>
  <c r="F376"/>
  <c r="H376"/>
  <c r="B626"/>
  <c r="C626"/>
  <c r="D626"/>
  <c r="E626"/>
  <c r="F626"/>
  <c r="H626"/>
  <c r="B627"/>
  <c r="C627"/>
  <c r="D627"/>
  <c r="E627"/>
  <c r="F627"/>
  <c r="H627"/>
  <c r="B628"/>
  <c r="C628"/>
  <c r="D628"/>
  <c r="E628"/>
  <c r="F628"/>
  <c r="H628"/>
  <c r="B474"/>
  <c r="C474"/>
  <c r="D474"/>
  <c r="E474"/>
  <c r="F474"/>
  <c r="H474"/>
  <c r="B189"/>
  <c r="C189"/>
  <c r="D189"/>
  <c r="E189"/>
  <c r="F189"/>
  <c r="H189"/>
  <c r="B629"/>
  <c r="C629"/>
  <c r="D629"/>
  <c r="E629"/>
  <c r="F629"/>
  <c r="H629"/>
  <c r="B630"/>
  <c r="C630"/>
  <c r="D630"/>
  <c r="E630"/>
  <c r="F630"/>
  <c r="H630"/>
  <c r="B61"/>
  <c r="C61"/>
  <c r="D61"/>
  <c r="E61"/>
  <c r="F61"/>
  <c r="H61"/>
  <c r="B124"/>
  <c r="C124"/>
  <c r="D124"/>
  <c r="E124"/>
  <c r="F124"/>
  <c r="H124"/>
  <c r="B132"/>
  <c r="C132"/>
  <c r="D132"/>
  <c r="E132"/>
  <c r="F132"/>
  <c r="H132"/>
  <c r="B631"/>
  <c r="C631"/>
  <c r="D631"/>
  <c r="E631"/>
  <c r="F631"/>
  <c r="H631"/>
  <c r="B70"/>
  <c r="C70"/>
  <c r="D70"/>
  <c r="E70"/>
  <c r="F70"/>
  <c r="H70"/>
  <c r="B632"/>
  <c r="C632"/>
  <c r="D632"/>
  <c r="E632"/>
  <c r="F632"/>
  <c r="H632"/>
  <c r="B517"/>
  <c r="C517"/>
  <c r="D517"/>
  <c r="E517"/>
  <c r="F517"/>
  <c r="H517"/>
  <c r="B633"/>
  <c r="C633"/>
  <c r="D633"/>
  <c r="E633"/>
  <c r="F633"/>
  <c r="H633"/>
  <c r="B634"/>
  <c r="C634"/>
  <c r="D634"/>
  <c r="E634"/>
  <c r="F634"/>
  <c r="H634"/>
  <c r="B97"/>
  <c r="C97"/>
  <c r="D97"/>
  <c r="E97"/>
  <c r="F97"/>
  <c r="H97"/>
  <c r="B635"/>
  <c r="C635"/>
  <c r="D635"/>
  <c r="E635"/>
  <c r="F635"/>
  <c r="H635"/>
  <c r="B590"/>
  <c r="C590"/>
  <c r="D590"/>
  <c r="E590"/>
  <c r="F590"/>
  <c r="H590"/>
  <c r="B636"/>
  <c r="C636"/>
  <c r="D636"/>
  <c r="E636"/>
  <c r="F636"/>
  <c r="H636"/>
  <c r="B181"/>
  <c r="C181"/>
  <c r="D181"/>
  <c r="E181"/>
  <c r="F181"/>
  <c r="H181"/>
  <c r="B637"/>
  <c r="C637"/>
  <c r="D637"/>
  <c r="E637"/>
  <c r="F637"/>
  <c r="H637"/>
  <c r="B544"/>
  <c r="C544"/>
  <c r="D544"/>
  <c r="E544"/>
  <c r="F544"/>
  <c r="H544"/>
  <c r="B103"/>
  <c r="C103"/>
  <c r="D103"/>
  <c r="E103"/>
  <c r="F103"/>
  <c r="H103"/>
  <c r="B638"/>
  <c r="C638"/>
  <c r="D638"/>
  <c r="E638"/>
  <c r="F638"/>
  <c r="H638"/>
  <c r="B453"/>
  <c r="C453"/>
  <c r="D453"/>
  <c r="E453"/>
  <c r="F453"/>
  <c r="H453"/>
  <c r="B240"/>
  <c r="C240"/>
  <c r="D240"/>
  <c r="E240"/>
  <c r="F240"/>
  <c r="H240"/>
  <c r="B639"/>
  <c r="C639"/>
  <c r="D639"/>
  <c r="E639"/>
  <c r="F639"/>
  <c r="H639"/>
  <c r="B640"/>
  <c r="C640"/>
  <c r="D640"/>
  <c r="E640"/>
  <c r="F640"/>
  <c r="H640"/>
  <c r="B108"/>
  <c r="C108"/>
  <c r="D108"/>
  <c r="E108"/>
  <c r="F108"/>
  <c r="H108"/>
  <c r="B232"/>
  <c r="C232"/>
  <c r="D232"/>
  <c r="E232"/>
  <c r="F232"/>
  <c r="H232"/>
  <c r="B615"/>
  <c r="C615"/>
  <c r="D615"/>
  <c r="E615"/>
  <c r="F615"/>
  <c r="H615"/>
  <c r="B304"/>
  <c r="C304"/>
  <c r="D304"/>
  <c r="E304"/>
  <c r="F304"/>
  <c r="H304"/>
  <c r="B641"/>
  <c r="C641"/>
  <c r="D641"/>
  <c r="E641"/>
  <c r="F641"/>
  <c r="H641"/>
  <c r="B183"/>
  <c r="C183"/>
  <c r="D183"/>
  <c r="E183"/>
  <c r="F183"/>
  <c r="H183"/>
  <c r="B127"/>
  <c r="C127"/>
  <c r="D127"/>
  <c r="E127"/>
  <c r="F127"/>
  <c r="H127"/>
  <c r="B642"/>
  <c r="C642"/>
  <c r="D642"/>
  <c r="E642"/>
  <c r="F642"/>
  <c r="H642"/>
  <c r="B532"/>
  <c r="C532"/>
  <c r="D532"/>
  <c r="E532"/>
  <c r="F532"/>
  <c r="H532"/>
  <c r="B530"/>
  <c r="C530"/>
  <c r="D530"/>
  <c r="E530"/>
  <c r="F530"/>
  <c r="H530"/>
  <c r="B284"/>
  <c r="C284"/>
  <c r="D284"/>
  <c r="E284"/>
  <c r="F284"/>
  <c r="H284"/>
  <c r="B643"/>
  <c r="C643"/>
  <c r="D643"/>
  <c r="E643"/>
  <c r="F643"/>
  <c r="H643"/>
  <c r="B77"/>
  <c r="C77"/>
  <c r="D77"/>
  <c r="E77"/>
  <c r="F77"/>
  <c r="H77"/>
  <c r="B644"/>
  <c r="C644"/>
  <c r="D644"/>
  <c r="E644"/>
  <c r="F644"/>
  <c r="H644"/>
  <c r="B325"/>
  <c r="C325"/>
  <c r="D325"/>
  <c r="E325"/>
  <c r="F325"/>
  <c r="H325"/>
  <c r="B416"/>
  <c r="C416"/>
  <c r="D416"/>
  <c r="E416"/>
  <c r="F416"/>
  <c r="H416"/>
  <c r="B582"/>
  <c r="C582"/>
  <c r="D582"/>
  <c r="E582"/>
  <c r="F582"/>
  <c r="H582"/>
  <c r="B192"/>
  <c r="C192"/>
  <c r="D192"/>
  <c r="E192"/>
  <c r="F192"/>
  <c r="H192"/>
  <c r="B81"/>
  <c r="C81"/>
  <c r="D81"/>
  <c r="E81"/>
  <c r="F81"/>
  <c r="H81"/>
  <c r="B331"/>
  <c r="C331"/>
  <c r="D331"/>
  <c r="E331"/>
  <c r="F331"/>
  <c r="H331"/>
  <c r="B476"/>
  <c r="C476"/>
  <c r="D476"/>
  <c r="E476"/>
  <c r="F476"/>
  <c r="H476"/>
  <c r="B592"/>
  <c r="C592"/>
  <c r="D592"/>
  <c r="E592"/>
  <c r="F592"/>
  <c r="H592"/>
  <c r="B41"/>
  <c r="C41"/>
  <c r="D41"/>
  <c r="E41"/>
  <c r="F41"/>
  <c r="H41"/>
  <c r="B36"/>
  <c r="C36"/>
  <c r="D36"/>
  <c r="E36"/>
  <c r="F36"/>
  <c r="H36"/>
  <c r="B138"/>
  <c r="C138"/>
  <c r="D138"/>
  <c r="E138"/>
  <c r="F138"/>
  <c r="H138"/>
  <c r="B68"/>
  <c r="C68"/>
  <c r="D68"/>
  <c r="E68"/>
  <c r="F68"/>
  <c r="H68"/>
  <c r="B645"/>
  <c r="C645"/>
  <c r="D645"/>
  <c r="E645"/>
  <c r="F645"/>
  <c r="H645"/>
  <c r="B646"/>
  <c r="C646"/>
  <c r="D646"/>
  <c r="E646"/>
  <c r="F646"/>
  <c r="H646"/>
  <c r="B225"/>
  <c r="C225"/>
  <c r="D225"/>
  <c r="E225"/>
  <c r="F225"/>
  <c r="H225"/>
  <c r="B647"/>
  <c r="C647"/>
  <c r="D647"/>
  <c r="E647"/>
  <c r="F647"/>
  <c r="H647"/>
  <c r="B648"/>
  <c r="C648"/>
  <c r="D648"/>
  <c r="E648"/>
  <c r="F648"/>
  <c r="H648"/>
  <c r="B539"/>
  <c r="C539"/>
  <c r="D539"/>
  <c r="E539"/>
  <c r="F539"/>
  <c r="H539"/>
  <c r="B106"/>
  <c r="C106"/>
  <c r="D106"/>
  <c r="E106"/>
  <c r="F106"/>
  <c r="H106"/>
  <c r="B71"/>
  <c r="C71"/>
  <c r="D71"/>
  <c r="E71"/>
  <c r="F71"/>
  <c r="H71"/>
  <c r="B39"/>
  <c r="C39"/>
  <c r="D39"/>
  <c r="E39"/>
  <c r="F39"/>
  <c r="H39"/>
  <c r="B490"/>
  <c r="C490"/>
  <c r="D490"/>
  <c r="E490"/>
  <c r="F490"/>
  <c r="H490"/>
  <c r="B254"/>
  <c r="C254"/>
  <c r="D254"/>
  <c r="E254"/>
  <c r="F254"/>
  <c r="H254"/>
  <c r="B143"/>
  <c r="C143"/>
  <c r="D143"/>
  <c r="E143"/>
  <c r="F143"/>
  <c r="H143"/>
  <c r="B649"/>
  <c r="C649"/>
  <c r="D649"/>
  <c r="E649"/>
  <c r="F649"/>
  <c r="H649"/>
  <c r="B650"/>
  <c r="C650"/>
  <c r="D650"/>
  <c r="E650"/>
  <c r="F650"/>
  <c r="H650"/>
  <c r="B651"/>
  <c r="C651"/>
  <c r="D651"/>
  <c r="E651"/>
  <c r="F651"/>
  <c r="H651"/>
  <c r="B418"/>
  <c r="C418"/>
  <c r="D418"/>
  <c r="E418"/>
  <c r="F418"/>
  <c r="H418"/>
  <c r="B321"/>
  <c r="C321"/>
  <c r="D321"/>
  <c r="E321"/>
  <c r="F321"/>
  <c r="H321"/>
  <c r="B266"/>
  <c r="C266"/>
  <c r="D266"/>
  <c r="E266"/>
  <c r="F266"/>
  <c r="H266"/>
  <c r="B332"/>
  <c r="C332"/>
  <c r="D332"/>
  <c r="E332"/>
  <c r="F332"/>
  <c r="H332"/>
  <c r="B272"/>
  <c r="C272"/>
  <c r="D272"/>
  <c r="E272"/>
  <c r="F272"/>
  <c r="H272"/>
  <c r="B473"/>
  <c r="C473"/>
  <c r="D473"/>
  <c r="E473"/>
  <c r="F473"/>
  <c r="H473"/>
  <c r="B229"/>
  <c r="C229"/>
  <c r="D229"/>
  <c r="E229"/>
  <c r="F229"/>
  <c r="H229"/>
  <c r="B601"/>
  <c r="C601"/>
  <c r="D601"/>
  <c r="E601"/>
  <c r="F601"/>
  <c r="H601"/>
  <c r="B312"/>
  <c r="C312"/>
  <c r="D312"/>
  <c r="E312"/>
  <c r="F312"/>
  <c r="H312"/>
  <c r="B652"/>
  <c r="C652"/>
  <c r="D652"/>
  <c r="E652"/>
  <c r="F652"/>
  <c r="H652"/>
  <c r="B653"/>
  <c r="C653"/>
  <c r="D653"/>
  <c r="E653"/>
  <c r="F653"/>
  <c r="H653"/>
  <c r="B507"/>
  <c r="C507"/>
  <c r="D507"/>
  <c r="E507"/>
  <c r="F507"/>
  <c r="H507"/>
  <c r="B654"/>
  <c r="C654"/>
  <c r="D654"/>
  <c r="E654"/>
  <c r="F654"/>
  <c r="H654"/>
  <c r="B655"/>
  <c r="C655"/>
  <c r="D655"/>
  <c r="E655"/>
  <c r="F655"/>
  <c r="H655"/>
  <c r="B550"/>
  <c r="C550"/>
  <c r="D550"/>
  <c r="E550"/>
  <c r="F550"/>
  <c r="H550"/>
  <c r="B450"/>
  <c r="C450"/>
  <c r="D450"/>
  <c r="E450"/>
  <c r="F450"/>
  <c r="H450"/>
  <c r="B73"/>
  <c r="C73"/>
  <c r="D73"/>
  <c r="E73"/>
  <c r="F73"/>
  <c r="H73"/>
  <c r="B212"/>
  <c r="C212"/>
  <c r="D212"/>
  <c r="E212"/>
  <c r="F212"/>
  <c r="H212"/>
  <c r="B257"/>
  <c r="C257"/>
  <c r="D257"/>
  <c r="E257"/>
  <c r="F257"/>
  <c r="H257"/>
  <c r="B80"/>
  <c r="C80"/>
  <c r="D80"/>
  <c r="E80"/>
  <c r="F80"/>
  <c r="H80"/>
  <c r="B220"/>
  <c r="C220"/>
  <c r="D220"/>
  <c r="E220"/>
  <c r="F220"/>
  <c r="H220"/>
  <c r="B69"/>
  <c r="C69"/>
  <c r="D69"/>
  <c r="E69"/>
  <c r="F69"/>
  <c r="H69"/>
  <c r="B597"/>
  <c r="C597"/>
  <c r="D597"/>
  <c r="E597"/>
  <c r="F597"/>
  <c r="H597"/>
  <c r="B656"/>
  <c r="C656"/>
  <c r="D656"/>
  <c r="E656"/>
  <c r="F656"/>
  <c r="H656"/>
  <c r="B657"/>
  <c r="C657"/>
  <c r="D657"/>
  <c r="E657"/>
  <c r="F657"/>
  <c r="H657"/>
  <c r="B351"/>
  <c r="C351"/>
  <c r="D351"/>
  <c r="E351"/>
  <c r="F351"/>
  <c r="H351"/>
  <c r="B658"/>
  <c r="C658"/>
  <c r="D658"/>
  <c r="E658"/>
  <c r="F658"/>
  <c r="H658"/>
  <c r="B621"/>
  <c r="C621"/>
  <c r="D621"/>
  <c r="E621"/>
  <c r="F621"/>
  <c r="H621"/>
  <c r="B44"/>
  <c r="C44"/>
  <c r="D44"/>
  <c r="E44"/>
  <c r="F44"/>
  <c r="H44"/>
  <c r="B659"/>
  <c r="C659"/>
  <c r="D659"/>
  <c r="E659"/>
  <c r="F659"/>
  <c r="H659"/>
  <c r="B223"/>
  <c r="C223"/>
  <c r="D223"/>
  <c r="E223"/>
  <c r="F223"/>
  <c r="H223"/>
  <c r="B268"/>
  <c r="C268"/>
  <c r="D268"/>
  <c r="E268"/>
  <c r="F268"/>
  <c r="H268"/>
  <c r="B113"/>
  <c r="C113"/>
  <c r="D113"/>
  <c r="E113"/>
  <c r="F113"/>
  <c r="H113"/>
  <c r="B348"/>
  <c r="C348"/>
  <c r="D348"/>
  <c r="E348"/>
  <c r="F348"/>
  <c r="H348"/>
  <c r="B180"/>
  <c r="C180"/>
  <c r="D180"/>
  <c r="E180"/>
  <c r="F180"/>
  <c r="H180"/>
  <c r="B660"/>
  <c r="C660"/>
  <c r="D660"/>
  <c r="E660"/>
  <c r="F660"/>
  <c r="H660"/>
  <c r="B480"/>
  <c r="C480"/>
  <c r="D480"/>
  <c r="E480"/>
  <c r="F480"/>
  <c r="H480"/>
  <c r="B203"/>
  <c r="C203"/>
  <c r="D203"/>
  <c r="E203"/>
  <c r="F203"/>
  <c r="H203"/>
  <c r="B398"/>
  <c r="C398"/>
  <c r="D398"/>
  <c r="E398"/>
  <c r="F398"/>
  <c r="H398"/>
  <c r="B413"/>
  <c r="C413"/>
  <c r="D413"/>
  <c r="E413"/>
  <c r="F413"/>
  <c r="H413"/>
  <c r="B182"/>
  <c r="C182"/>
  <c r="D182"/>
  <c r="E182"/>
  <c r="F182"/>
  <c r="H182"/>
  <c r="B244"/>
  <c r="C244"/>
  <c r="D244"/>
  <c r="E244"/>
  <c r="F244"/>
  <c r="H244"/>
  <c r="B564"/>
  <c r="C564"/>
  <c r="D564"/>
  <c r="E564"/>
  <c r="F564"/>
  <c r="H564"/>
  <c r="B661"/>
  <c r="C661"/>
  <c r="D661"/>
  <c r="E661"/>
  <c r="F661"/>
  <c r="H661"/>
  <c r="B230"/>
  <c r="C230"/>
  <c r="D230"/>
  <c r="E230"/>
  <c r="F230"/>
  <c r="H230"/>
  <c r="B452"/>
  <c r="C452"/>
  <c r="D452"/>
  <c r="E452"/>
  <c r="F452"/>
  <c r="H452"/>
  <c r="B662"/>
  <c r="C662"/>
  <c r="D662"/>
  <c r="E662"/>
  <c r="F662"/>
  <c r="H662"/>
  <c r="B163"/>
  <c r="C163"/>
  <c r="D163"/>
  <c r="E163"/>
  <c r="F163"/>
  <c r="H163"/>
  <c r="B516"/>
  <c r="C516"/>
  <c r="D516"/>
  <c r="E516"/>
  <c r="F516"/>
  <c r="H516"/>
  <c r="B286"/>
  <c r="C286"/>
  <c r="D286"/>
  <c r="E286"/>
  <c r="F286"/>
  <c r="H286"/>
  <c r="B445"/>
  <c r="C445"/>
  <c r="D445"/>
  <c r="E445"/>
  <c r="F445"/>
  <c r="H445"/>
  <c r="B481"/>
  <c r="C481"/>
  <c r="D481"/>
  <c r="E481"/>
  <c r="F481"/>
  <c r="H481"/>
  <c r="B462"/>
  <c r="C462"/>
  <c r="D462"/>
  <c r="E462"/>
  <c r="F462"/>
  <c r="H462"/>
  <c r="B78"/>
  <c r="C78"/>
  <c r="D78"/>
  <c r="E78"/>
  <c r="F78"/>
  <c r="H78"/>
  <c r="B251"/>
  <c r="C251"/>
  <c r="D251"/>
  <c r="E251"/>
  <c r="F251"/>
  <c r="H251"/>
  <c r="B663"/>
  <c r="C663"/>
  <c r="D663"/>
  <c r="E663"/>
  <c r="F663"/>
  <c r="H663"/>
  <c r="B622"/>
  <c r="C622"/>
  <c r="D622"/>
  <c r="E622"/>
  <c r="F622"/>
  <c r="H622"/>
  <c r="B135"/>
  <c r="C135"/>
  <c r="D135"/>
  <c r="E135"/>
  <c r="F135"/>
  <c r="H135"/>
  <c r="B326"/>
  <c r="C326"/>
  <c r="D326"/>
  <c r="E326"/>
  <c r="F326"/>
  <c r="H326"/>
  <c r="B349"/>
  <c r="C349"/>
  <c r="D349"/>
  <c r="E349"/>
  <c r="F349"/>
  <c r="H349"/>
  <c r="B248"/>
  <c r="C248"/>
  <c r="D248"/>
  <c r="E248"/>
  <c r="F248"/>
  <c r="H248"/>
  <c r="B599"/>
  <c r="C599"/>
  <c r="D599"/>
  <c r="E599"/>
  <c r="F599"/>
  <c r="H599"/>
  <c r="B201"/>
  <c r="C201"/>
  <c r="D201"/>
  <c r="E201"/>
  <c r="F201"/>
  <c r="H201"/>
  <c r="B168"/>
  <c r="C168"/>
  <c r="D168"/>
  <c r="E168"/>
  <c r="F168"/>
  <c r="H168"/>
  <c r="B173"/>
  <c r="C173"/>
  <c r="D173"/>
  <c r="E173"/>
  <c r="F173"/>
  <c r="H173"/>
  <c r="B130"/>
  <c r="C130"/>
  <c r="D130"/>
  <c r="E130"/>
  <c r="F130"/>
  <c r="H130"/>
  <c r="B269"/>
  <c r="C269"/>
  <c r="D269"/>
  <c r="E269"/>
  <c r="F269"/>
  <c r="H269"/>
  <c r="B664"/>
  <c r="C664"/>
  <c r="D664"/>
  <c r="E664"/>
  <c r="F664"/>
  <c r="H664"/>
  <c r="B187"/>
  <c r="C187"/>
  <c r="D187"/>
  <c r="E187"/>
  <c r="F187"/>
  <c r="H187"/>
  <c r="B343"/>
  <c r="C343"/>
  <c r="D343"/>
  <c r="E343"/>
  <c r="F343"/>
  <c r="H343"/>
  <c r="B492"/>
  <c r="C492"/>
  <c r="D492"/>
  <c r="E492"/>
  <c r="F492"/>
  <c r="H492"/>
  <c r="B255"/>
  <c r="C255"/>
  <c r="D255"/>
  <c r="E255"/>
  <c r="F255"/>
  <c r="H255"/>
  <c r="B52"/>
  <c r="C52"/>
  <c r="D52"/>
  <c r="E52"/>
  <c r="F52"/>
  <c r="H52"/>
  <c r="B302"/>
  <c r="C302"/>
  <c r="D302"/>
  <c r="E302"/>
  <c r="F302"/>
  <c r="H302"/>
  <c r="B373"/>
  <c r="C373"/>
  <c r="D373"/>
  <c r="E373"/>
  <c r="F373"/>
  <c r="H373"/>
  <c r="B153"/>
  <c r="C153"/>
  <c r="D153"/>
  <c r="E153"/>
  <c r="F153"/>
  <c r="H153"/>
  <c r="B484"/>
  <c r="C484"/>
  <c r="D484"/>
  <c r="E484"/>
  <c r="F484"/>
  <c r="H484"/>
  <c r="B96"/>
  <c r="C96"/>
  <c r="D96"/>
  <c r="E96"/>
  <c r="F96"/>
  <c r="H96"/>
  <c r="B185"/>
  <c r="C185"/>
  <c r="D185"/>
  <c r="E185"/>
  <c r="F185"/>
  <c r="H185"/>
  <c r="B396"/>
  <c r="C396"/>
  <c r="D396"/>
  <c r="E396"/>
  <c r="F396"/>
  <c r="H396"/>
  <c r="B160"/>
  <c r="C160"/>
  <c r="D160"/>
  <c r="E160"/>
  <c r="F160"/>
  <c r="H160"/>
  <c r="B191"/>
  <c r="C191"/>
  <c r="D191"/>
  <c r="E191"/>
  <c r="F191"/>
  <c r="H191"/>
  <c r="B86"/>
  <c r="C86"/>
  <c r="D86"/>
  <c r="E86"/>
  <c r="F86"/>
  <c r="H86"/>
  <c r="B341"/>
  <c r="C341"/>
  <c r="D341"/>
  <c r="E341"/>
  <c r="F341"/>
  <c r="H341"/>
  <c r="B498"/>
  <c r="C498"/>
  <c r="D498"/>
  <c r="E498"/>
  <c r="F498"/>
  <c r="H498"/>
  <c r="B258"/>
  <c r="C258"/>
  <c r="D258"/>
  <c r="E258"/>
  <c r="F258"/>
  <c r="H258"/>
  <c r="B67"/>
  <c r="C67"/>
  <c r="D67"/>
  <c r="E67"/>
  <c r="F67"/>
  <c r="H67"/>
  <c r="B281"/>
  <c r="C281"/>
  <c r="D281"/>
  <c r="E281"/>
  <c r="F281"/>
  <c r="H281"/>
  <c r="B252"/>
  <c r="C252"/>
  <c r="D252"/>
  <c r="E252"/>
  <c r="F252"/>
  <c r="H252"/>
  <c r="B58"/>
  <c r="C58"/>
  <c r="D58"/>
  <c r="E58"/>
  <c r="F58"/>
  <c r="H58"/>
  <c r="B390"/>
  <c r="C390"/>
  <c r="D390"/>
  <c r="E390"/>
  <c r="F390"/>
  <c r="H390"/>
  <c r="B405"/>
  <c r="C405"/>
  <c r="D405"/>
  <c r="E405"/>
  <c r="F405"/>
  <c r="H405"/>
  <c r="B514"/>
  <c r="C514"/>
  <c r="D514"/>
  <c r="E514"/>
  <c r="F514"/>
  <c r="H514"/>
  <c r="B159"/>
  <c r="C159"/>
  <c r="D159"/>
  <c r="E159"/>
  <c r="F159"/>
  <c r="H159"/>
  <c r="B439"/>
  <c r="C439"/>
  <c r="D439"/>
  <c r="E439"/>
  <c r="F439"/>
  <c r="H439"/>
  <c r="B51"/>
  <c r="C51"/>
  <c r="D51"/>
  <c r="E51"/>
  <c r="F51"/>
  <c r="H51"/>
  <c r="B233"/>
  <c r="C233"/>
  <c r="D233"/>
  <c r="E233"/>
  <c r="F233"/>
  <c r="H233"/>
  <c r="B309"/>
  <c r="C309"/>
  <c r="D309"/>
  <c r="E309"/>
  <c r="F309"/>
  <c r="H309"/>
  <c r="B246"/>
  <c r="C246"/>
  <c r="D246"/>
  <c r="E246"/>
  <c r="F246"/>
  <c r="H246"/>
  <c r="B408"/>
  <c r="C408"/>
  <c r="D408"/>
  <c r="E408"/>
  <c r="F408"/>
  <c r="H408"/>
  <c r="B115"/>
  <c r="C115"/>
  <c r="D115"/>
  <c r="E115"/>
  <c r="F115"/>
  <c r="H115"/>
  <c r="B391"/>
  <c r="C391"/>
  <c r="D391"/>
  <c r="E391"/>
  <c r="F391"/>
  <c r="H391"/>
  <c r="B563"/>
  <c r="C563"/>
  <c r="D563"/>
  <c r="E563"/>
  <c r="F563"/>
  <c r="H563"/>
  <c r="B222"/>
  <c r="C222"/>
  <c r="D222"/>
  <c r="E222"/>
  <c r="F222"/>
  <c r="H222"/>
  <c r="B612"/>
  <c r="C612"/>
  <c r="D612"/>
  <c r="E612"/>
  <c r="F612"/>
  <c r="H612"/>
  <c r="B522"/>
  <c r="C522"/>
  <c r="D522"/>
  <c r="E522"/>
  <c r="F522"/>
  <c r="H522"/>
  <c r="B446"/>
  <c r="C446"/>
  <c r="D446"/>
  <c r="E446"/>
  <c r="F446"/>
  <c r="H446"/>
  <c r="B525"/>
  <c r="C525"/>
  <c r="D525"/>
  <c r="E525"/>
  <c r="F525"/>
  <c r="H525"/>
  <c r="B461"/>
  <c r="C461"/>
  <c r="D461"/>
  <c r="E461"/>
  <c r="F461"/>
  <c r="H461"/>
  <c r="B99"/>
  <c r="C99"/>
  <c r="D99"/>
  <c r="E99"/>
  <c r="F99"/>
  <c r="H99"/>
  <c r="B275"/>
  <c r="C275"/>
  <c r="D275"/>
  <c r="E275"/>
  <c r="F275"/>
  <c r="H275"/>
  <c r="B448"/>
  <c r="C448"/>
  <c r="D448"/>
  <c r="E448"/>
  <c r="F448"/>
  <c r="H448"/>
  <c r="B33"/>
  <c r="C33"/>
  <c r="D33"/>
  <c r="E33"/>
  <c r="F33"/>
  <c r="H33"/>
  <c r="B236"/>
  <c r="C236"/>
  <c r="D236"/>
  <c r="E236"/>
  <c r="F236"/>
  <c r="H236"/>
  <c r="B167"/>
  <c r="C167"/>
  <c r="D167"/>
  <c r="E167"/>
  <c r="F167"/>
  <c r="H167"/>
  <c r="B475"/>
  <c r="C475"/>
  <c r="D475"/>
  <c r="E475"/>
  <c r="F475"/>
  <c r="H475"/>
  <c r="B197"/>
  <c r="C197"/>
  <c r="D197"/>
  <c r="E197"/>
  <c r="F197"/>
  <c r="H197"/>
  <c r="B198"/>
  <c r="C198"/>
  <c r="D198"/>
  <c r="E198"/>
  <c r="F198"/>
  <c r="H198"/>
  <c r="B110"/>
  <c r="C110"/>
  <c r="D110"/>
  <c r="E110"/>
  <c r="F110"/>
  <c r="H110"/>
  <c r="B156"/>
  <c r="C156"/>
  <c r="D156"/>
  <c r="E156"/>
  <c r="F156"/>
  <c r="H156"/>
  <c r="B123"/>
  <c r="C123"/>
  <c r="D123"/>
  <c r="E123"/>
  <c r="F123"/>
  <c r="H123"/>
  <c r="B179"/>
  <c r="C179"/>
  <c r="D179"/>
  <c r="E179"/>
  <c r="F179"/>
  <c r="H179"/>
  <c r="B122"/>
  <c r="C122"/>
  <c r="D122"/>
  <c r="E122"/>
  <c r="F122"/>
  <c r="H122"/>
  <c r="B200"/>
  <c r="C200"/>
  <c r="D200"/>
  <c r="E200"/>
  <c r="F200"/>
  <c r="H200"/>
  <c r="B624"/>
  <c r="C624"/>
  <c r="D624"/>
  <c r="E624"/>
  <c r="F624"/>
  <c r="H624"/>
  <c r="B277"/>
  <c r="C277"/>
  <c r="D277"/>
  <c r="E277"/>
  <c r="F277"/>
  <c r="H277"/>
  <c r="B105"/>
  <c r="C105"/>
  <c r="D105"/>
  <c r="E105"/>
  <c r="F105"/>
  <c r="H105"/>
  <c r="B949"/>
  <c r="C949"/>
  <c r="D949"/>
  <c r="E949"/>
  <c r="F949"/>
  <c r="H949"/>
  <c r="B131"/>
  <c r="C131"/>
  <c r="D131"/>
  <c r="E131"/>
  <c r="F131"/>
  <c r="H131"/>
  <c r="B184"/>
  <c r="C184"/>
  <c r="D184"/>
  <c r="E184"/>
  <c r="F184"/>
  <c r="H184"/>
  <c r="B463"/>
  <c r="C463"/>
  <c r="D463"/>
  <c r="E463"/>
  <c r="F463"/>
  <c r="H463"/>
  <c r="B508"/>
  <c r="C508"/>
  <c r="D508"/>
  <c r="E508"/>
  <c r="F508"/>
  <c r="H508"/>
  <c r="B569"/>
  <c r="C569"/>
  <c r="D569"/>
  <c r="E569"/>
  <c r="F569"/>
  <c r="H569"/>
  <c r="B171"/>
  <c r="C171"/>
  <c r="D171"/>
  <c r="E171"/>
  <c r="F171"/>
  <c r="H171"/>
  <c r="B279"/>
  <c r="C279"/>
  <c r="D279"/>
  <c r="E279"/>
  <c r="F279"/>
  <c r="H279"/>
  <c r="B540"/>
  <c r="C540"/>
  <c r="D540"/>
  <c r="E540"/>
  <c r="F540"/>
  <c r="H540"/>
  <c r="B560"/>
  <c r="C560"/>
  <c r="D560"/>
  <c r="E560"/>
  <c r="F560"/>
  <c r="H560"/>
  <c r="B301"/>
  <c r="C301"/>
  <c r="D301"/>
  <c r="E301"/>
  <c r="F301"/>
  <c r="H301"/>
  <c r="B193"/>
  <c r="C193"/>
  <c r="D193"/>
  <c r="E193"/>
  <c r="F193"/>
  <c r="H193"/>
  <c r="B503"/>
  <c r="C503"/>
  <c r="D503"/>
  <c r="E503"/>
  <c r="F503"/>
  <c r="H503"/>
  <c r="B483"/>
  <c r="C483"/>
  <c r="D483"/>
  <c r="E483"/>
  <c r="F483"/>
  <c r="H483"/>
  <c r="B172"/>
  <c r="C172"/>
  <c r="D172"/>
  <c r="E172"/>
  <c r="F172"/>
  <c r="H172"/>
  <c r="B112"/>
  <c r="C112"/>
  <c r="D112"/>
  <c r="E112"/>
  <c r="F112"/>
  <c r="H112"/>
  <c r="B45"/>
  <c r="C45"/>
  <c r="D45"/>
  <c r="E45"/>
  <c r="F45"/>
  <c r="H45"/>
  <c r="B319"/>
  <c r="C319"/>
  <c r="D319"/>
  <c r="E319"/>
  <c r="F319"/>
  <c r="H319"/>
  <c r="B90"/>
  <c r="C90"/>
  <c r="D90"/>
  <c r="E90"/>
  <c r="F90"/>
  <c r="H90"/>
  <c r="B195"/>
  <c r="C195"/>
  <c r="D195"/>
  <c r="E195"/>
  <c r="F195"/>
  <c r="H195"/>
  <c r="B505"/>
  <c r="C505"/>
  <c r="D505"/>
  <c r="E505"/>
  <c r="F505"/>
  <c r="H505"/>
  <c r="B421"/>
  <c r="C421"/>
  <c r="D421"/>
  <c r="E421"/>
  <c r="F421"/>
  <c r="H421"/>
  <c r="B455"/>
  <c r="C455"/>
  <c r="D455"/>
  <c r="E455"/>
  <c r="F455"/>
  <c r="H455"/>
  <c r="B359"/>
  <c r="C359"/>
  <c r="D359"/>
  <c r="E359"/>
  <c r="F359"/>
  <c r="H359"/>
  <c r="B107"/>
  <c r="C107"/>
  <c r="D107"/>
  <c r="E107"/>
  <c r="F107"/>
  <c r="H107"/>
  <c r="B60"/>
  <c r="C60"/>
  <c r="D60"/>
  <c r="E60"/>
  <c r="F60"/>
  <c r="H60"/>
  <c r="B125"/>
  <c r="C125"/>
  <c r="D125"/>
  <c r="E125"/>
  <c r="F125"/>
  <c r="H125"/>
  <c r="B470"/>
  <c r="C470"/>
  <c r="D470"/>
  <c r="E470"/>
  <c r="F470"/>
  <c r="H470"/>
  <c r="B303"/>
  <c r="C303"/>
  <c r="D303"/>
  <c r="E303"/>
  <c r="F303"/>
  <c r="H303"/>
  <c r="B54"/>
  <c r="C54"/>
  <c r="D54"/>
  <c r="E54"/>
  <c r="F54"/>
  <c r="H54"/>
  <c r="B297"/>
  <c r="C297"/>
  <c r="D297"/>
  <c r="E297"/>
  <c r="F297"/>
  <c r="H297"/>
  <c r="B575"/>
  <c r="C575"/>
  <c r="D575"/>
  <c r="E575"/>
  <c r="F575"/>
  <c r="H575"/>
  <c r="B217"/>
  <c r="C217"/>
  <c r="D217"/>
  <c r="E217"/>
  <c r="F217"/>
  <c r="H217"/>
  <c r="B32"/>
  <c r="C32"/>
  <c r="D32"/>
  <c r="E32"/>
  <c r="F32"/>
  <c r="H32"/>
  <c r="B247"/>
  <c r="C247"/>
  <c r="D247"/>
  <c r="E247"/>
  <c r="F247"/>
  <c r="H247"/>
  <c r="B154"/>
  <c r="C154"/>
  <c r="D154"/>
  <c r="E154"/>
  <c r="F154"/>
  <c r="H154"/>
  <c r="B265"/>
  <c r="C265"/>
  <c r="D265"/>
  <c r="E265"/>
  <c r="F265"/>
  <c r="H265"/>
  <c r="B211"/>
  <c r="C211"/>
  <c r="D211"/>
  <c r="E211"/>
  <c r="F211"/>
  <c r="H211"/>
  <c r="B568"/>
  <c r="C568"/>
  <c r="D568"/>
  <c r="E568"/>
  <c r="F568"/>
  <c r="H568"/>
  <c r="B407"/>
  <c r="C407"/>
  <c r="D407"/>
  <c r="E407"/>
  <c r="F407"/>
  <c r="H407"/>
  <c r="B237"/>
  <c r="C237"/>
  <c r="D237"/>
  <c r="E237"/>
  <c r="F237"/>
  <c r="H237"/>
  <c r="B82"/>
  <c r="C82"/>
  <c r="D82"/>
  <c r="E82"/>
  <c r="F82"/>
  <c r="H82"/>
  <c r="B468"/>
  <c r="C468"/>
  <c r="D468"/>
  <c r="E468"/>
  <c r="F468"/>
  <c r="H468"/>
  <c r="B114"/>
  <c r="C114"/>
  <c r="D114"/>
  <c r="E114"/>
  <c r="F114"/>
  <c r="H114"/>
  <c r="B355"/>
  <c r="C355"/>
  <c r="D355"/>
  <c r="E355"/>
  <c r="F355"/>
  <c r="H355"/>
  <c r="B409"/>
  <c r="C409"/>
  <c r="D409"/>
  <c r="E409"/>
  <c r="F409"/>
  <c r="H409"/>
  <c r="B339"/>
  <c r="C339"/>
  <c r="D339"/>
  <c r="E339"/>
  <c r="F339"/>
  <c r="H339"/>
  <c r="B118"/>
  <c r="C118"/>
  <c r="D118"/>
  <c r="E118"/>
  <c r="F118"/>
  <c r="H118"/>
  <c r="B552"/>
  <c r="C552"/>
  <c r="D552"/>
  <c r="E552"/>
  <c r="F552"/>
  <c r="H552"/>
  <c r="B546"/>
  <c r="C546"/>
  <c r="D546"/>
  <c r="E546"/>
  <c r="F546"/>
  <c r="H546"/>
  <c r="B440"/>
  <c r="C440"/>
  <c r="D440"/>
  <c r="E440"/>
  <c r="F440"/>
  <c r="H440"/>
  <c r="B604"/>
  <c r="C604"/>
  <c r="D604"/>
  <c r="E604"/>
  <c r="F604"/>
  <c r="H604"/>
  <c r="B150"/>
  <c r="C150"/>
  <c r="D150"/>
  <c r="E150"/>
  <c r="F150"/>
  <c r="H150"/>
  <c r="B509"/>
  <c r="C509"/>
  <c r="D509"/>
  <c r="E509"/>
  <c r="F509"/>
  <c r="H509"/>
  <c r="B344"/>
  <c r="C344"/>
  <c r="D344"/>
  <c r="E344"/>
  <c r="F344"/>
  <c r="H344"/>
  <c r="B488"/>
  <c r="C488"/>
  <c r="D488"/>
  <c r="E488"/>
  <c r="F488"/>
  <c r="H488"/>
  <c r="B234"/>
  <c r="C234"/>
  <c r="D234"/>
  <c r="E234"/>
  <c r="F234"/>
  <c r="H234"/>
  <c r="B457"/>
  <c r="C457"/>
  <c r="D457"/>
  <c r="E457"/>
  <c r="F457"/>
  <c r="H457"/>
  <c r="B387"/>
  <c r="C387"/>
  <c r="D387"/>
  <c r="E387"/>
  <c r="F387"/>
  <c r="H387"/>
  <c r="B469"/>
  <c r="C469"/>
  <c r="D469"/>
  <c r="E469"/>
  <c r="F469"/>
  <c r="H469"/>
  <c r="B367"/>
  <c r="C367"/>
  <c r="D367"/>
  <c r="E367"/>
  <c r="F367"/>
  <c r="H367"/>
  <c r="B350"/>
  <c r="C350"/>
  <c r="D350"/>
  <c r="E350"/>
  <c r="F350"/>
  <c r="H350"/>
  <c r="B595"/>
  <c r="C595"/>
  <c r="D595"/>
  <c r="E595"/>
  <c r="F595"/>
  <c r="H595"/>
  <c r="B460"/>
  <c r="C460"/>
  <c r="D460"/>
  <c r="E460"/>
  <c r="F460"/>
  <c r="H460"/>
  <c r="B282"/>
  <c r="C282"/>
  <c r="D282"/>
  <c r="E282"/>
  <c r="F282"/>
  <c r="H282"/>
  <c r="B288"/>
  <c r="C288"/>
  <c r="D288"/>
  <c r="E288"/>
  <c r="F288"/>
  <c r="H288"/>
  <c r="B340"/>
  <c r="C340"/>
  <c r="D340"/>
  <c r="E340"/>
  <c r="F340"/>
  <c r="H340"/>
  <c r="B397"/>
  <c r="C397"/>
  <c r="D397"/>
  <c r="E397"/>
  <c r="F397"/>
  <c r="H397"/>
  <c r="B320"/>
  <c r="C320"/>
  <c r="D320"/>
  <c r="E320"/>
  <c r="F320"/>
  <c r="H320"/>
  <c r="B140"/>
  <c r="C140"/>
  <c r="D140"/>
  <c r="E140"/>
  <c r="F140"/>
  <c r="H140"/>
  <c r="B528"/>
  <c r="C528"/>
  <c r="D528"/>
  <c r="E528"/>
  <c r="F528"/>
  <c r="H528"/>
  <c r="B206"/>
  <c r="C206"/>
  <c r="D206"/>
  <c r="E206"/>
  <c r="F206"/>
  <c r="H206"/>
  <c r="B620"/>
  <c r="C620"/>
  <c r="D620"/>
  <c r="E620"/>
  <c r="F620"/>
  <c r="H620"/>
  <c r="B245"/>
  <c r="C245"/>
  <c r="D245"/>
  <c r="E245"/>
  <c r="F245"/>
  <c r="H245"/>
  <c r="B119"/>
  <c r="C119"/>
  <c r="D119"/>
  <c r="E119"/>
  <c r="F119"/>
  <c r="H119"/>
  <c r="B352"/>
  <c r="C352"/>
  <c r="D352"/>
  <c r="E352"/>
  <c r="F352"/>
  <c r="H352"/>
  <c r="B616"/>
  <c r="C616"/>
  <c r="D616"/>
  <c r="E616"/>
  <c r="F616"/>
  <c r="H616"/>
  <c r="B566"/>
  <c r="C566"/>
  <c r="D566"/>
  <c r="E566"/>
  <c r="F566"/>
  <c r="H566"/>
  <c r="B402"/>
  <c r="C402"/>
  <c r="D402"/>
  <c r="E402"/>
  <c r="F402"/>
  <c r="H402"/>
  <c r="B323"/>
  <c r="C323"/>
  <c r="D323"/>
  <c r="E323"/>
  <c r="F323"/>
  <c r="H323"/>
  <c r="B224"/>
  <c r="C224"/>
  <c r="D224"/>
  <c r="E224"/>
  <c r="F224"/>
  <c r="H224"/>
  <c r="B375"/>
  <c r="C375"/>
  <c r="D375"/>
  <c r="E375"/>
  <c r="F375"/>
  <c r="H375"/>
  <c r="B87"/>
  <c r="C87"/>
  <c r="D87"/>
  <c r="E87"/>
  <c r="F87"/>
  <c r="H87"/>
  <c r="B46"/>
  <c r="C46"/>
  <c r="D46"/>
  <c r="E46"/>
  <c r="F46"/>
  <c r="H46"/>
  <c r="B618"/>
  <c r="C618"/>
  <c r="D618"/>
  <c r="E618"/>
  <c r="F618"/>
  <c r="H618"/>
  <c r="B602"/>
  <c r="C602"/>
  <c r="D602"/>
  <c r="E602"/>
  <c r="F602"/>
  <c r="H602"/>
  <c r="B260"/>
  <c r="C260"/>
  <c r="D260"/>
  <c r="E260"/>
  <c r="F260"/>
  <c r="H260"/>
  <c r="B205"/>
  <c r="C205"/>
  <c r="D205"/>
  <c r="E205"/>
  <c r="F205"/>
  <c r="H205"/>
  <c r="B63"/>
  <c r="C63"/>
  <c r="D63"/>
  <c r="E63"/>
  <c r="F63"/>
  <c r="H63"/>
  <c r="B56"/>
  <c r="C56"/>
  <c r="D56"/>
  <c r="E56"/>
  <c r="F56"/>
  <c r="H56"/>
  <c r="B145"/>
  <c r="C145"/>
  <c r="D145"/>
  <c r="E145"/>
  <c r="F145"/>
  <c r="H145"/>
  <c r="B437"/>
  <c r="C437"/>
  <c r="D437"/>
  <c r="E437"/>
  <c r="F437"/>
  <c r="H437"/>
  <c r="B290"/>
  <c r="C290"/>
  <c r="D290"/>
  <c r="E290"/>
  <c r="F290"/>
  <c r="H290"/>
  <c r="B215"/>
  <c r="C215"/>
  <c r="D215"/>
  <c r="E215"/>
  <c r="F215"/>
  <c r="H215"/>
  <c r="B43"/>
  <c r="C43"/>
  <c r="D43"/>
  <c r="E43"/>
  <c r="F43"/>
  <c r="H43"/>
  <c r="B133"/>
  <c r="C133"/>
  <c r="D133"/>
  <c r="E133"/>
  <c r="F133"/>
  <c r="H133"/>
  <c r="B241"/>
  <c r="C241"/>
  <c r="D241"/>
  <c r="E241"/>
  <c r="F241"/>
  <c r="H241"/>
  <c r="B92"/>
  <c r="C92"/>
  <c r="D92"/>
  <c r="E92"/>
  <c r="F92"/>
  <c r="H92"/>
  <c r="B554"/>
  <c r="C554"/>
  <c r="D554"/>
  <c r="E554"/>
  <c r="F554"/>
  <c r="H554"/>
  <c r="B422"/>
  <c r="C422"/>
  <c r="D422"/>
  <c r="E422"/>
  <c r="F422"/>
  <c r="H422"/>
  <c r="B414"/>
  <c r="C414"/>
  <c r="D414"/>
  <c r="E414"/>
  <c r="F414"/>
  <c r="H414"/>
  <c r="B558"/>
  <c r="C558"/>
  <c r="D558"/>
  <c r="E558"/>
  <c r="F558"/>
  <c r="H558"/>
  <c r="B500"/>
  <c r="C500"/>
  <c r="D500"/>
  <c r="E500"/>
  <c r="F500"/>
  <c r="H500"/>
  <c r="B589"/>
  <c r="C589"/>
  <c r="D589"/>
  <c r="E589"/>
  <c r="F589"/>
  <c r="H589"/>
  <c r="B553"/>
  <c r="C553"/>
  <c r="D553"/>
  <c r="E553"/>
  <c r="F553"/>
  <c r="H553"/>
  <c r="B273"/>
  <c r="C273"/>
  <c r="D273"/>
  <c r="E273"/>
  <c r="F273"/>
  <c r="H273"/>
  <c r="B520"/>
  <c r="C520"/>
  <c r="D520"/>
  <c r="E520"/>
  <c r="F520"/>
  <c r="H520"/>
  <c r="B472"/>
  <c r="C472"/>
  <c r="D472"/>
  <c r="E472"/>
  <c r="F472"/>
  <c r="H472"/>
  <c r="B147"/>
  <c r="C147"/>
  <c r="D147"/>
  <c r="E147"/>
  <c r="F147"/>
  <c r="H147"/>
  <c r="B49"/>
  <c r="C49"/>
  <c r="D49"/>
  <c r="E49"/>
  <c r="F49"/>
  <c r="H49"/>
  <c r="B588"/>
  <c r="C588"/>
  <c r="D588"/>
  <c r="E588"/>
  <c r="F588"/>
  <c r="H588"/>
  <c r="B606"/>
  <c r="C606"/>
  <c r="D606"/>
  <c r="E606"/>
  <c r="F606"/>
  <c r="H606"/>
  <c r="B441"/>
  <c r="C441"/>
  <c r="D441"/>
  <c r="E441"/>
  <c r="F441"/>
  <c r="H441"/>
  <c r="B328"/>
  <c r="C328"/>
  <c r="D328"/>
  <c r="E328"/>
  <c r="F328"/>
  <c r="H328"/>
  <c r="B218"/>
  <c r="C218"/>
  <c r="D218"/>
  <c r="E218"/>
  <c r="F218"/>
  <c r="H218"/>
  <c r="B393"/>
  <c r="C393"/>
  <c r="D393"/>
  <c r="E393"/>
  <c r="F393"/>
  <c r="H393"/>
  <c r="B34"/>
  <c r="C34"/>
  <c r="D34"/>
  <c r="E34"/>
  <c r="F34"/>
  <c r="H34"/>
  <c r="B434"/>
  <c r="C434"/>
  <c r="D434"/>
  <c r="E434"/>
  <c r="F434"/>
  <c r="H434"/>
  <c r="B447"/>
  <c r="C447"/>
  <c r="D447"/>
  <c r="E447"/>
  <c r="F447"/>
  <c r="H447"/>
  <c r="B435"/>
  <c r="C435"/>
  <c r="D435"/>
  <c r="E435"/>
  <c r="F435"/>
  <c r="H435"/>
  <c r="B327"/>
  <c r="C327"/>
  <c r="D327"/>
  <c r="E327"/>
  <c r="F327"/>
  <c r="H327"/>
  <c r="B502"/>
  <c r="C502"/>
  <c r="D502"/>
  <c r="E502"/>
  <c r="F502"/>
  <c r="H502"/>
  <c r="B208"/>
  <c r="C208"/>
  <c r="D208"/>
  <c r="E208"/>
  <c r="F208"/>
  <c r="H208"/>
  <c r="B479"/>
  <c r="C479"/>
  <c r="D479"/>
  <c r="E479"/>
  <c r="F479"/>
  <c r="H479"/>
  <c r="B164"/>
  <c r="C164"/>
  <c r="D164"/>
  <c r="E164"/>
  <c r="F164"/>
  <c r="H164"/>
  <c r="B262"/>
  <c r="C262"/>
  <c r="D262"/>
  <c r="E262"/>
  <c r="F262"/>
  <c r="H262"/>
  <c r="B357"/>
  <c r="C357"/>
  <c r="D357"/>
  <c r="E357"/>
  <c r="F357"/>
  <c r="H357"/>
  <c r="B380"/>
  <c r="C380"/>
  <c r="D380"/>
  <c r="E380"/>
  <c r="F380"/>
  <c r="H380"/>
  <c r="B406"/>
  <c r="C406"/>
  <c r="D406"/>
  <c r="E406"/>
  <c r="F406"/>
  <c r="H406"/>
  <c r="B410"/>
  <c r="C410"/>
  <c r="D410"/>
  <c r="E410"/>
  <c r="F410"/>
  <c r="H410"/>
  <c r="B534"/>
  <c r="C534"/>
  <c r="D534"/>
  <c r="E534"/>
  <c r="F534"/>
  <c r="H534"/>
  <c r="B587"/>
  <c r="C587"/>
  <c r="D587"/>
  <c r="E587"/>
  <c r="F587"/>
  <c r="H587"/>
  <c r="B126"/>
  <c r="C126"/>
  <c r="D126"/>
  <c r="E126"/>
  <c r="F126"/>
  <c r="H126"/>
  <c r="B88"/>
  <c r="C88"/>
  <c r="D88"/>
  <c r="E88"/>
  <c r="F88"/>
  <c r="H88"/>
  <c r="B623"/>
  <c r="C623"/>
  <c r="D623"/>
  <c r="E623"/>
  <c r="F623"/>
  <c r="H623"/>
  <c r="B549"/>
  <c r="C549"/>
  <c r="D549"/>
  <c r="E549"/>
  <c r="F549"/>
  <c r="H549"/>
  <c r="B394"/>
  <c r="C394"/>
  <c r="D394"/>
  <c r="E394"/>
  <c r="F394"/>
  <c r="H394"/>
  <c r="B369"/>
  <c r="C369"/>
  <c r="D369"/>
  <c r="E369"/>
  <c r="F369"/>
  <c r="H369"/>
  <c r="B423"/>
  <c r="C423"/>
  <c r="D423"/>
  <c r="E423"/>
  <c r="F423"/>
  <c r="H423"/>
  <c r="B294"/>
  <c r="C294"/>
  <c r="D294"/>
  <c r="E294"/>
  <c r="F294"/>
  <c r="H294"/>
  <c r="B419"/>
  <c r="C419"/>
  <c r="D419"/>
  <c r="E419"/>
  <c r="F419"/>
  <c r="H419"/>
  <c r="B515"/>
  <c r="C515"/>
  <c r="D515"/>
  <c r="E515"/>
  <c r="F515"/>
  <c r="H515"/>
  <c r="B366"/>
  <c r="C366"/>
  <c r="D366"/>
  <c r="E366"/>
  <c r="F366"/>
  <c r="H366"/>
  <c r="B283"/>
  <c r="C283"/>
  <c r="D283"/>
  <c r="E283"/>
  <c r="F283"/>
  <c r="H283"/>
  <c r="B477"/>
  <c r="C477"/>
  <c r="D477"/>
  <c r="E477"/>
  <c r="F477"/>
  <c r="H477"/>
  <c r="B608"/>
  <c r="C608"/>
  <c r="D608"/>
  <c r="E608"/>
  <c r="F608"/>
  <c r="H608"/>
  <c r="B330"/>
  <c r="C330"/>
  <c r="D330"/>
  <c r="E330"/>
  <c r="F330"/>
  <c r="H330"/>
  <c r="B523"/>
  <c r="C523"/>
  <c r="D523"/>
  <c r="E523"/>
  <c r="F523"/>
  <c r="H523"/>
  <c r="B276"/>
  <c r="C276"/>
  <c r="D276"/>
  <c r="E276"/>
  <c r="F276"/>
  <c r="H276"/>
  <c r="B570"/>
  <c r="C570"/>
  <c r="D570"/>
  <c r="E570"/>
  <c r="F570"/>
  <c r="H570"/>
  <c r="B512"/>
  <c r="C512"/>
  <c r="D512"/>
  <c r="E512"/>
  <c r="F512"/>
  <c r="H512"/>
  <c r="B510"/>
  <c r="C510"/>
  <c r="D510"/>
  <c r="E510"/>
  <c r="F510"/>
  <c r="H510"/>
  <c r="B501"/>
  <c r="C501"/>
  <c r="D501"/>
  <c r="E501"/>
  <c r="F501"/>
  <c r="H501"/>
  <c r="B213"/>
  <c r="C213"/>
  <c r="D213"/>
  <c r="E213"/>
  <c r="F213"/>
  <c r="H213"/>
  <c r="B76"/>
  <c r="C76"/>
  <c r="D76"/>
  <c r="E76"/>
  <c r="F76"/>
  <c r="H76"/>
  <c r="B65"/>
  <c r="C65"/>
  <c r="D65"/>
  <c r="E65"/>
  <c r="F65"/>
  <c r="H65"/>
  <c r="B142"/>
  <c r="C142"/>
  <c r="D142"/>
  <c r="E142"/>
  <c r="F142"/>
  <c r="H142"/>
  <c r="B337"/>
  <c r="C337"/>
  <c r="D337"/>
  <c r="E337"/>
  <c r="F337"/>
  <c r="H337"/>
  <c r="B478"/>
  <c r="C478"/>
  <c r="D478"/>
  <c r="E478"/>
  <c r="F478"/>
  <c r="H478"/>
  <c r="B538"/>
  <c r="C538"/>
  <c r="D538"/>
  <c r="E538"/>
  <c r="F538"/>
  <c r="H538"/>
  <c r="B299"/>
  <c r="C299"/>
  <c r="D299"/>
  <c r="E299"/>
  <c r="F299"/>
  <c r="H299"/>
  <c r="B381"/>
  <c r="C381"/>
  <c r="D381"/>
  <c r="E381"/>
  <c r="F381"/>
  <c r="H381"/>
  <c r="B555"/>
  <c r="C555"/>
  <c r="D555"/>
  <c r="E555"/>
  <c r="F555"/>
  <c r="H555"/>
  <c r="B342"/>
  <c r="C342"/>
  <c r="D342"/>
  <c r="E342"/>
  <c r="F342"/>
  <c r="H342"/>
  <c r="B306"/>
  <c r="C306"/>
  <c r="D306"/>
  <c r="E306"/>
  <c r="F306"/>
  <c r="H306"/>
  <c r="B158"/>
  <c r="C158"/>
  <c r="D158"/>
  <c r="E158"/>
  <c r="F158"/>
  <c r="H158"/>
  <c r="B467"/>
  <c r="C467"/>
  <c r="D467"/>
  <c r="E467"/>
  <c r="F467"/>
  <c r="H467"/>
  <c r="B596"/>
  <c r="C596"/>
  <c r="D596"/>
  <c r="E596"/>
  <c r="F596"/>
  <c r="H596"/>
  <c r="B482"/>
  <c r="C482"/>
  <c r="D482"/>
  <c r="E482"/>
  <c r="F482"/>
  <c r="H482"/>
  <c r="B307"/>
  <c r="C307"/>
  <c r="D307"/>
  <c r="E307"/>
  <c r="F307"/>
  <c r="H307"/>
  <c r="B504"/>
  <c r="C504"/>
  <c r="D504"/>
  <c r="E504"/>
  <c r="F504"/>
  <c r="H504"/>
  <c r="B598"/>
  <c r="C598"/>
  <c r="D598"/>
  <c r="E598"/>
  <c r="F598"/>
  <c r="H598"/>
  <c r="B584"/>
  <c r="C584"/>
  <c r="D584"/>
  <c r="E584"/>
  <c r="F584"/>
  <c r="H584"/>
  <c r="B146"/>
  <c r="C146"/>
  <c r="D146"/>
  <c r="E146"/>
  <c r="F146"/>
  <c r="H146"/>
  <c r="B95"/>
  <c r="C95"/>
  <c r="D95"/>
  <c r="E95"/>
  <c r="F95"/>
  <c r="H95"/>
  <c r="B424"/>
  <c r="C424"/>
  <c r="D424"/>
  <c r="E424"/>
  <c r="F424"/>
  <c r="H424"/>
  <c r="B613"/>
  <c r="C613"/>
  <c r="D613"/>
  <c r="E613"/>
  <c r="F613"/>
  <c r="H613"/>
  <c r="B489"/>
  <c r="C489"/>
  <c r="D489"/>
  <c r="E489"/>
  <c r="F489"/>
  <c r="H489"/>
  <c r="B487"/>
  <c r="C487"/>
  <c r="D487"/>
  <c r="E487"/>
  <c r="F487"/>
  <c r="H487"/>
  <c r="B594"/>
  <c r="C594"/>
  <c r="D594"/>
  <c r="E594"/>
  <c r="F594"/>
  <c r="H594"/>
  <c r="B382"/>
  <c r="C382"/>
  <c r="D382"/>
  <c r="E382"/>
  <c r="F382"/>
  <c r="H382"/>
  <c r="B425"/>
  <c r="C425"/>
  <c r="D425"/>
  <c r="E425"/>
  <c r="F425"/>
  <c r="H425"/>
  <c r="B271"/>
  <c r="C271"/>
  <c r="D271"/>
  <c r="E271"/>
  <c r="F271"/>
  <c r="H271"/>
  <c r="B491"/>
  <c r="C491"/>
  <c r="D491"/>
  <c r="E491"/>
  <c r="F491"/>
  <c r="H491"/>
  <c r="B420"/>
  <c r="C420"/>
  <c r="D420"/>
  <c r="E420"/>
  <c r="F420"/>
  <c r="H420"/>
  <c r="B226"/>
  <c r="C226"/>
  <c r="D226"/>
  <c r="E226"/>
  <c r="F226"/>
  <c r="H226"/>
  <c r="B371"/>
  <c r="C371"/>
  <c r="D371"/>
  <c r="E371"/>
  <c r="F371"/>
  <c r="H371"/>
  <c r="B157"/>
  <c r="C157"/>
  <c r="D157"/>
  <c r="E157"/>
  <c r="F157"/>
  <c r="H157"/>
  <c r="B454"/>
  <c r="C454"/>
  <c r="D454"/>
  <c r="E454"/>
  <c r="F454"/>
  <c r="H454"/>
  <c r="B449"/>
  <c r="C449"/>
  <c r="D449"/>
  <c r="E449"/>
  <c r="F449"/>
  <c r="H449"/>
  <c r="B545"/>
  <c r="C545"/>
  <c r="D545"/>
  <c r="E545"/>
  <c r="F545"/>
  <c r="H545"/>
  <c r="B300"/>
  <c r="C300"/>
  <c r="D300"/>
  <c r="E300"/>
  <c r="F300"/>
  <c r="H300"/>
  <c r="B333"/>
  <c r="C333"/>
  <c r="D333"/>
  <c r="E333"/>
  <c r="F333"/>
  <c r="H333"/>
  <c r="B395"/>
  <c r="C395"/>
  <c r="D395"/>
  <c r="E395"/>
  <c r="F395"/>
  <c r="H395"/>
  <c r="B605"/>
  <c r="C605"/>
  <c r="D605"/>
  <c r="E605"/>
  <c r="F605"/>
  <c r="H605"/>
  <c r="B94"/>
  <c r="C94"/>
  <c r="D94"/>
  <c r="E94"/>
  <c r="F94"/>
  <c r="H94"/>
  <c r="B361"/>
  <c r="C361"/>
  <c r="D361"/>
  <c r="E361"/>
  <c r="F361"/>
  <c r="H361"/>
  <c r="B531"/>
  <c r="C531"/>
  <c r="D531"/>
  <c r="E531"/>
  <c r="F531"/>
  <c r="H531"/>
  <c r="B580"/>
  <c r="C580"/>
  <c r="D580"/>
  <c r="E580"/>
  <c r="F580"/>
  <c r="H580"/>
  <c r="B177"/>
  <c r="C177"/>
  <c r="D177"/>
  <c r="E177"/>
  <c r="F177"/>
  <c r="H177"/>
  <c r="B370"/>
  <c r="C370"/>
  <c r="D370"/>
  <c r="E370"/>
  <c r="F370"/>
  <c r="H370"/>
  <c r="B293"/>
  <c r="C293"/>
  <c r="D293"/>
  <c r="E293"/>
  <c r="F293"/>
  <c r="H293"/>
  <c r="B221"/>
  <c r="C221"/>
  <c r="D221"/>
  <c r="E221"/>
  <c r="F221"/>
  <c r="H221"/>
  <c r="B411"/>
  <c r="C411"/>
  <c r="D411"/>
  <c r="E411"/>
  <c r="F411"/>
  <c r="H411"/>
  <c r="B120"/>
  <c r="C120"/>
  <c r="D120"/>
  <c r="E120"/>
  <c r="F120"/>
  <c r="H120"/>
  <c r="B603"/>
  <c r="C603"/>
  <c r="D603"/>
  <c r="E603"/>
  <c r="F603"/>
  <c r="H603"/>
  <c r="B169"/>
  <c r="C169"/>
  <c r="D169"/>
  <c r="E169"/>
  <c r="F169"/>
  <c r="H169"/>
  <c r="B354"/>
  <c r="C354"/>
  <c r="D354"/>
  <c r="E354"/>
  <c r="F354"/>
  <c r="H354"/>
  <c r="B38"/>
  <c r="C38"/>
  <c r="D38"/>
  <c r="E38"/>
  <c r="F38"/>
  <c r="H38"/>
  <c r="B426"/>
  <c r="C426"/>
  <c r="D426"/>
  <c r="E426"/>
  <c r="F426"/>
  <c r="H426"/>
  <c r="B214"/>
  <c r="C214"/>
  <c r="D214"/>
  <c r="E214"/>
  <c r="F214"/>
  <c r="H214"/>
  <c r="B102"/>
  <c r="C102"/>
  <c r="D102"/>
  <c r="E102"/>
  <c r="F102"/>
  <c r="H102"/>
  <c r="B356"/>
  <c r="C356"/>
  <c r="D356"/>
  <c r="E356"/>
  <c r="F356"/>
  <c r="H356"/>
  <c r="B109"/>
  <c r="C109"/>
  <c r="D109"/>
  <c r="E109"/>
  <c r="F109"/>
  <c r="H109"/>
  <c r="B574"/>
  <c r="C574"/>
  <c r="D574"/>
  <c r="E574"/>
  <c r="F574"/>
  <c r="H574"/>
  <c r="B285"/>
  <c r="C285"/>
  <c r="D285"/>
  <c r="E285"/>
  <c r="F285"/>
  <c r="H285"/>
  <c r="B239"/>
  <c r="C239"/>
  <c r="D239"/>
  <c r="E239"/>
  <c r="F239"/>
  <c r="H239"/>
  <c r="B137"/>
  <c r="C137"/>
  <c r="D137"/>
  <c r="E137"/>
  <c r="F137"/>
  <c r="H137"/>
  <c r="B547"/>
  <c r="C547"/>
  <c r="D547"/>
  <c r="E547"/>
  <c r="F547"/>
  <c r="H547"/>
  <c r="B556"/>
  <c r="C556"/>
  <c r="D556"/>
  <c r="E556"/>
  <c r="F556"/>
  <c r="H556"/>
  <c r="B562"/>
  <c r="C562"/>
  <c r="D562"/>
  <c r="E562"/>
  <c r="F562"/>
  <c r="H562"/>
  <c r="B451"/>
  <c r="C451"/>
  <c r="D451"/>
  <c r="E451"/>
  <c r="F451"/>
  <c r="H451"/>
  <c r="B571"/>
  <c r="C571"/>
  <c r="D571"/>
  <c r="E571"/>
  <c r="F571"/>
  <c r="H571"/>
  <c r="B577"/>
  <c r="C577"/>
  <c r="D577"/>
  <c r="E577"/>
  <c r="F577"/>
  <c r="H577"/>
  <c r="B358"/>
  <c r="C358"/>
  <c r="D358"/>
  <c r="E358"/>
  <c r="F358"/>
  <c r="H358"/>
  <c r="B196"/>
  <c r="C196"/>
  <c r="D196"/>
  <c r="E196"/>
  <c r="F196"/>
  <c r="H196"/>
  <c r="B513"/>
  <c r="C513"/>
  <c r="D513"/>
  <c r="E513"/>
  <c r="F513"/>
  <c r="H513"/>
  <c r="B360"/>
  <c r="C360"/>
  <c r="D360"/>
  <c r="E360"/>
  <c r="F360"/>
  <c r="H360"/>
  <c r="B365"/>
  <c r="C365"/>
  <c r="D365"/>
  <c r="E365"/>
  <c r="F365"/>
  <c r="H365"/>
  <c r="B231"/>
  <c r="C231"/>
  <c r="D231"/>
  <c r="E231"/>
  <c r="F231"/>
  <c r="H231"/>
  <c r="B204"/>
  <c r="C204"/>
  <c r="D204"/>
  <c r="E204"/>
  <c r="F204"/>
  <c r="H204"/>
  <c r="B151"/>
  <c r="C151"/>
  <c r="D151"/>
  <c r="E151"/>
  <c r="F151"/>
  <c r="H151"/>
  <c r="B386"/>
  <c r="C386"/>
  <c r="D386"/>
  <c r="E386"/>
  <c r="F386"/>
  <c r="H386"/>
  <c r="B379"/>
  <c r="C379"/>
  <c r="D379"/>
  <c r="E379"/>
  <c r="F379"/>
  <c r="H379"/>
  <c r="B561"/>
  <c r="C561"/>
  <c r="D561"/>
  <c r="E561"/>
  <c r="F561"/>
  <c r="H561"/>
  <c r="B586"/>
  <c r="C586"/>
  <c r="D586"/>
  <c r="E586"/>
  <c r="F586"/>
  <c r="H586"/>
  <c r="B89"/>
  <c r="C89"/>
  <c r="D89"/>
  <c r="E89"/>
  <c r="F89"/>
  <c r="H89"/>
  <c r="B521"/>
  <c r="C521"/>
  <c r="D521"/>
  <c r="E521"/>
  <c r="F521"/>
  <c r="H521"/>
  <c r="B494"/>
  <c r="C494"/>
  <c r="D494"/>
  <c r="E494"/>
  <c r="F494"/>
  <c r="H494"/>
  <c r="B495"/>
  <c r="C495"/>
  <c r="D495"/>
  <c r="E495"/>
  <c r="F495"/>
  <c r="H495"/>
  <c r="B572"/>
  <c r="C572"/>
  <c r="D572"/>
  <c r="E572"/>
  <c r="F572"/>
  <c r="H572"/>
  <c r="B427"/>
  <c r="C427"/>
  <c r="D427"/>
  <c r="E427"/>
  <c r="F427"/>
  <c r="H427"/>
  <c r="B57"/>
  <c r="C57"/>
  <c r="D57"/>
  <c r="E57"/>
  <c r="F57"/>
  <c r="H57"/>
  <c r="B47"/>
  <c r="C47"/>
  <c r="D47"/>
  <c r="E47"/>
  <c r="F47"/>
  <c r="H47"/>
  <c r="B59"/>
  <c r="C59"/>
  <c r="D59"/>
  <c r="E59"/>
  <c r="F59"/>
  <c r="H59"/>
  <c r="B66"/>
  <c r="C66"/>
  <c r="D66"/>
  <c r="E66"/>
  <c r="F66"/>
  <c r="H66"/>
  <c r="B50"/>
  <c r="C50"/>
  <c r="D50"/>
  <c r="E50"/>
  <c r="F50"/>
  <c r="H50"/>
  <c r="B551"/>
  <c r="C551"/>
  <c r="D551"/>
  <c r="E551"/>
  <c r="F551"/>
  <c r="H551"/>
  <c r="B178"/>
  <c r="C178"/>
  <c r="D178"/>
  <c r="E178"/>
  <c r="F178"/>
  <c r="H178"/>
  <c r="B364"/>
  <c r="C364"/>
  <c r="D364"/>
  <c r="E364"/>
  <c r="F364"/>
  <c r="H364"/>
  <c r="B48"/>
  <c r="C48"/>
  <c r="D48"/>
  <c r="E48"/>
  <c r="F48"/>
  <c r="H48"/>
  <c r="B607"/>
  <c r="C607"/>
  <c r="D607"/>
  <c r="E607"/>
  <c r="F607"/>
  <c r="H607"/>
  <c r="B438"/>
  <c r="C438"/>
  <c r="D438"/>
  <c r="E438"/>
  <c r="F438"/>
  <c r="H438"/>
  <c r="B433"/>
  <c r="C433"/>
  <c r="D433"/>
  <c r="E433"/>
  <c r="F433"/>
  <c r="H433"/>
  <c r="B579"/>
  <c r="C579"/>
  <c r="D579"/>
  <c r="E579"/>
  <c r="F579"/>
  <c r="H579"/>
  <c r="B614"/>
  <c r="C614"/>
  <c r="D614"/>
  <c r="E614"/>
  <c r="F614"/>
  <c r="H614"/>
  <c r="B256"/>
  <c r="C256"/>
  <c r="D256"/>
  <c r="E256"/>
  <c r="F256"/>
  <c r="H256"/>
  <c r="B378"/>
  <c r="C378"/>
  <c r="D378"/>
  <c r="E378"/>
  <c r="F378"/>
  <c r="H378"/>
  <c r="B129"/>
  <c r="C129"/>
  <c r="D129"/>
  <c r="E129"/>
  <c r="F129"/>
  <c r="H129"/>
  <c r="B383"/>
  <c r="C383"/>
  <c r="D383"/>
  <c r="E383"/>
  <c r="F383"/>
  <c r="H383"/>
  <c r="B93"/>
  <c r="C93"/>
  <c r="D93"/>
  <c r="E93"/>
  <c r="F93"/>
  <c r="H93"/>
  <c r="B444"/>
  <c r="C444"/>
  <c r="D444"/>
  <c r="E444"/>
  <c r="F444"/>
  <c r="H444"/>
  <c r="B238"/>
  <c r="C238"/>
  <c r="D238"/>
  <c r="E238"/>
  <c r="F238"/>
  <c r="H238"/>
  <c r="B377"/>
  <c r="C377"/>
  <c r="D377"/>
  <c r="E377"/>
  <c r="F377"/>
  <c r="H377"/>
  <c r="B136"/>
  <c r="C136"/>
  <c r="D136"/>
  <c r="E136"/>
  <c r="F136"/>
  <c r="H136"/>
  <c r="B263"/>
  <c r="C263"/>
  <c r="D263"/>
  <c r="E263"/>
  <c r="F263"/>
  <c r="H263"/>
  <c r="B428"/>
  <c r="C428"/>
  <c r="D428"/>
  <c r="E428"/>
  <c r="F428"/>
  <c r="H428"/>
  <c r="B471"/>
  <c r="C471"/>
  <c r="D471"/>
  <c r="E471"/>
  <c r="F471"/>
  <c r="H471"/>
  <c r="B149"/>
  <c r="C149"/>
  <c r="D149"/>
  <c r="E149"/>
  <c r="F149"/>
  <c r="H149"/>
  <c r="B436"/>
  <c r="C436"/>
  <c r="D436"/>
  <c r="E436"/>
  <c r="F436"/>
  <c r="H436"/>
  <c r="B62"/>
  <c r="C62"/>
  <c r="D62"/>
  <c r="E62"/>
  <c r="F62"/>
  <c r="H62"/>
  <c r="B165"/>
  <c r="C165"/>
  <c r="D165"/>
  <c r="E165"/>
  <c r="F165"/>
  <c r="H165"/>
  <c r="B486"/>
  <c r="C486"/>
  <c r="D486"/>
  <c r="E486"/>
  <c r="F486"/>
  <c r="H486"/>
  <c r="B526"/>
  <c r="C526"/>
  <c r="D526"/>
  <c r="E526"/>
  <c r="F526"/>
  <c r="H526"/>
  <c r="B442"/>
  <c r="C442"/>
  <c r="D442"/>
  <c r="E442"/>
  <c r="F442"/>
  <c r="H442"/>
  <c r="B329"/>
  <c r="C329"/>
  <c r="D329"/>
  <c r="E329"/>
  <c r="F329"/>
  <c r="H329"/>
  <c r="B541"/>
  <c r="C541"/>
  <c r="D541"/>
  <c r="E541"/>
  <c r="F541"/>
  <c r="H541"/>
  <c r="B55"/>
  <c r="C55"/>
  <c r="D55"/>
  <c r="E55"/>
  <c r="F55"/>
  <c r="H55"/>
  <c r="B565"/>
  <c r="C565"/>
  <c r="D565"/>
  <c r="E565"/>
  <c r="F565"/>
  <c r="H565"/>
  <c r="B542"/>
  <c r="C542"/>
  <c r="D542"/>
  <c r="E542"/>
  <c r="F542"/>
  <c r="H542"/>
  <c r="B429"/>
  <c r="C429"/>
  <c r="D429"/>
  <c r="E429"/>
  <c r="F429"/>
  <c r="H429"/>
  <c r="B619"/>
  <c r="C619"/>
  <c r="D619"/>
  <c r="E619"/>
  <c r="F619"/>
  <c r="H619"/>
  <c r="B116"/>
  <c r="C116"/>
  <c r="D116"/>
  <c r="E116"/>
  <c r="F116"/>
  <c r="H116"/>
  <c r="B585"/>
  <c r="C585"/>
  <c r="D585"/>
  <c r="E585"/>
  <c r="F585"/>
  <c r="H585"/>
  <c r="B243"/>
  <c r="C243"/>
  <c r="D243"/>
  <c r="E243"/>
  <c r="F243"/>
  <c r="H243"/>
  <c r="B535"/>
  <c r="C535"/>
  <c r="D535"/>
  <c r="E535"/>
  <c r="F535"/>
  <c r="H535"/>
  <c r="B84"/>
  <c r="C84"/>
  <c r="D84"/>
  <c r="E84"/>
  <c r="F84"/>
  <c r="H84"/>
  <c r="B210"/>
  <c r="C210"/>
  <c r="D210"/>
  <c r="E210"/>
  <c r="F210"/>
  <c r="H210"/>
  <c r="B287"/>
  <c r="C287"/>
  <c r="D287"/>
  <c r="E287"/>
  <c r="F287"/>
  <c r="H287"/>
  <c r="B101"/>
  <c r="C101"/>
  <c r="D101"/>
  <c r="E101"/>
  <c r="F101"/>
  <c r="H101"/>
  <c r="B345"/>
  <c r="C345"/>
  <c r="D345"/>
  <c r="E345"/>
  <c r="F345"/>
  <c r="H345"/>
  <c r="B346"/>
  <c r="C346"/>
  <c r="D346"/>
  <c r="E346"/>
  <c r="F346"/>
  <c r="H346"/>
  <c r="B176"/>
  <c r="C176"/>
  <c r="D176"/>
  <c r="E176"/>
  <c r="F176"/>
  <c r="H176"/>
  <c r="B253"/>
  <c r="C253"/>
  <c r="D253"/>
  <c r="E253"/>
  <c r="F253"/>
  <c r="H253"/>
  <c r="B403"/>
  <c r="C403"/>
  <c r="D403"/>
  <c r="E403"/>
  <c r="F403"/>
  <c r="H403"/>
  <c r="B430"/>
  <c r="C430"/>
  <c r="D430"/>
  <c r="E430"/>
  <c r="F430"/>
  <c r="H430"/>
  <c r="B548"/>
  <c r="C548"/>
  <c r="D548"/>
  <c r="E548"/>
  <c r="F548"/>
  <c r="H548"/>
  <c r="B536"/>
  <c r="C536"/>
  <c r="D536"/>
  <c r="E536"/>
  <c r="F536"/>
  <c r="H536"/>
  <c r="B170"/>
  <c r="C170"/>
  <c r="D170"/>
  <c r="E170"/>
  <c r="F170"/>
  <c r="H170"/>
  <c r="B316"/>
  <c r="C316"/>
  <c r="D316"/>
  <c r="E316"/>
  <c r="F316"/>
  <c r="H316"/>
  <c r="B296"/>
  <c r="C296"/>
  <c r="D296"/>
  <c r="E296"/>
  <c r="F296"/>
  <c r="H296"/>
  <c r="B267"/>
  <c r="C267"/>
  <c r="D267"/>
  <c r="E267"/>
  <c r="F267"/>
  <c r="H267"/>
  <c r="B456"/>
  <c r="C456"/>
  <c r="D456"/>
  <c r="E456"/>
  <c r="F456"/>
  <c r="H456"/>
  <c r="B559"/>
  <c r="C559"/>
  <c r="D559"/>
  <c r="E559"/>
  <c r="F559"/>
  <c r="H559"/>
  <c r="B270"/>
  <c r="C270"/>
  <c r="D270"/>
  <c r="E270"/>
  <c r="F270"/>
  <c r="H270"/>
  <c r="B186"/>
  <c r="C186"/>
  <c r="D186"/>
  <c r="E186"/>
  <c r="F186"/>
  <c r="H186"/>
  <c r="B228"/>
  <c r="C228"/>
  <c r="D228"/>
  <c r="E228"/>
  <c r="F228"/>
  <c r="H228"/>
  <c r="B161"/>
  <c r="C161"/>
  <c r="D161"/>
  <c r="E161"/>
  <c r="F161"/>
  <c r="H161"/>
  <c r="B121"/>
  <c r="C121"/>
  <c r="D121"/>
  <c r="E121"/>
  <c r="F121"/>
  <c r="H121"/>
  <c r="B188"/>
  <c r="C188"/>
  <c r="D188"/>
  <c r="E188"/>
  <c r="F188"/>
  <c r="H188"/>
  <c r="B389"/>
  <c r="C389"/>
  <c r="D389"/>
  <c r="E389"/>
  <c r="F389"/>
  <c r="H389"/>
  <c r="B511"/>
  <c r="C511"/>
  <c r="D511"/>
  <c r="E511"/>
  <c r="F511"/>
  <c r="H511"/>
  <c r="B35"/>
  <c r="C35"/>
  <c r="D35"/>
  <c r="E35"/>
  <c r="F35"/>
  <c r="H35"/>
  <c r="B209"/>
  <c r="C209"/>
  <c r="D209"/>
  <c r="E209"/>
  <c r="F209"/>
  <c r="H209"/>
  <c r="B611"/>
  <c r="C611"/>
  <c r="D611"/>
  <c r="E611"/>
  <c r="F611"/>
  <c r="H611"/>
  <c r="B617"/>
  <c r="C617"/>
  <c r="D617"/>
  <c r="E617"/>
  <c r="F617"/>
  <c r="H617"/>
  <c r="B415"/>
  <c r="C415"/>
  <c r="D415"/>
  <c r="E415"/>
  <c r="F415"/>
  <c r="H415"/>
  <c r="B175"/>
  <c r="C175"/>
  <c r="D175"/>
  <c r="E175"/>
  <c r="F175"/>
  <c r="H175"/>
  <c r="B600"/>
  <c r="C600"/>
  <c r="D600"/>
  <c r="E600"/>
  <c r="F600"/>
  <c r="H600"/>
  <c r="B537"/>
  <c r="C537"/>
  <c r="D537"/>
  <c r="E537"/>
  <c r="F537"/>
  <c r="H537"/>
  <c r="B295"/>
  <c r="C295"/>
  <c r="D295"/>
  <c r="E295"/>
  <c r="F295"/>
  <c r="H295"/>
  <c r="B610"/>
  <c r="C610"/>
  <c r="D610"/>
  <c r="E610"/>
  <c r="F610"/>
  <c r="H610"/>
  <c r="B139"/>
  <c r="C139"/>
  <c r="D139"/>
  <c r="E139"/>
  <c r="F139"/>
  <c r="H139"/>
  <c r="B431"/>
  <c r="C431"/>
  <c r="D431"/>
  <c r="E431"/>
  <c r="F431"/>
  <c r="H431"/>
  <c r="B202"/>
  <c r="C202"/>
  <c r="D202"/>
  <c r="E202"/>
  <c r="F202"/>
  <c r="H202"/>
  <c r="B83"/>
  <c r="C83"/>
  <c r="D83"/>
  <c r="E83"/>
  <c r="F83"/>
  <c r="H83"/>
  <c r="B199"/>
  <c r="C199"/>
  <c r="D199"/>
  <c r="E199"/>
  <c r="F199"/>
  <c r="H199"/>
  <c r="B543"/>
  <c r="C543"/>
  <c r="D543"/>
  <c r="E543"/>
  <c r="F543"/>
  <c r="H543"/>
  <c r="B91"/>
  <c r="C91"/>
  <c r="D91"/>
  <c r="E91"/>
  <c r="F91"/>
  <c r="H91"/>
  <c r="B152"/>
  <c r="C152"/>
  <c r="D152"/>
  <c r="E152"/>
  <c r="F152"/>
  <c r="H152"/>
  <c r="B134"/>
  <c r="C134"/>
  <c r="D134"/>
  <c r="E134"/>
  <c r="F134"/>
  <c r="H134"/>
  <c r="B524"/>
  <c r="C524"/>
  <c r="D524"/>
  <c r="E524"/>
  <c r="F524"/>
  <c r="H524"/>
  <c r="B496"/>
  <c r="C496"/>
  <c r="D496"/>
  <c r="E496"/>
  <c r="F496"/>
  <c r="H496"/>
  <c r="B219"/>
  <c r="C219"/>
  <c r="D219"/>
  <c r="E219"/>
  <c r="F219"/>
  <c r="H219"/>
  <c r="B464"/>
  <c r="C464"/>
  <c r="D464"/>
  <c r="E464"/>
  <c r="F464"/>
  <c r="H464"/>
  <c r="B392"/>
  <c r="C392"/>
  <c r="D392"/>
  <c r="E392"/>
  <c r="F392"/>
  <c r="H392"/>
  <c r="B104"/>
  <c r="C104"/>
  <c r="D104"/>
  <c r="E104"/>
  <c r="F104"/>
  <c r="H104"/>
  <c r="B324"/>
  <c r="C324"/>
  <c r="D324"/>
  <c r="E324"/>
  <c r="F324"/>
  <c r="H324"/>
  <c r="B227"/>
  <c r="C227"/>
  <c r="D227"/>
  <c r="E227"/>
  <c r="F227"/>
  <c r="H227"/>
  <c r="B42"/>
  <c r="C42"/>
  <c r="D42"/>
  <c r="E42"/>
  <c r="F42"/>
  <c r="H42"/>
  <c r="B458"/>
  <c r="C458"/>
  <c r="D458"/>
  <c r="E458"/>
  <c r="F458"/>
  <c r="H458"/>
  <c r="B278"/>
  <c r="C278"/>
  <c r="D278"/>
  <c r="E278"/>
  <c r="F278"/>
  <c r="H278"/>
  <c r="B317"/>
  <c r="C317"/>
  <c r="D317"/>
  <c r="E317"/>
  <c r="F317"/>
  <c r="H317"/>
  <c r="B313"/>
  <c r="C313"/>
  <c r="D313"/>
  <c r="E313"/>
  <c r="F313"/>
  <c r="H313"/>
  <c r="B374"/>
  <c r="C374"/>
  <c r="D374"/>
  <c r="E374"/>
  <c r="F374"/>
  <c r="H374"/>
  <c r="B399"/>
  <c r="C399"/>
  <c r="D399"/>
  <c r="E399"/>
  <c r="F399"/>
  <c r="H399"/>
  <c r="B280"/>
  <c r="C280"/>
  <c r="D280"/>
  <c r="E280"/>
  <c r="F280"/>
  <c r="H280"/>
  <c r="B314"/>
  <c r="C314"/>
  <c r="D314"/>
  <c r="E314"/>
  <c r="F314"/>
  <c r="H314"/>
  <c r="B335"/>
  <c r="C335"/>
  <c r="D335"/>
  <c r="E335"/>
  <c r="F335"/>
  <c r="H335"/>
  <c r="B117"/>
  <c r="C117"/>
  <c r="D117"/>
  <c r="E117"/>
  <c r="F117"/>
  <c r="H117"/>
  <c r="B576"/>
  <c r="C576"/>
  <c r="D576"/>
  <c r="E576"/>
  <c r="F576"/>
  <c r="H576"/>
  <c r="B98"/>
  <c r="C98"/>
  <c r="D98"/>
  <c r="E98"/>
  <c r="F98"/>
  <c r="H98"/>
  <c r="B497"/>
  <c r="C497"/>
  <c r="D497"/>
  <c r="E497"/>
  <c r="F497"/>
  <c r="H497"/>
  <c r="B583"/>
  <c r="C583"/>
  <c r="D583"/>
  <c r="E583"/>
  <c r="F583"/>
  <c r="H583"/>
  <c r="B194"/>
  <c r="C194"/>
  <c r="D194"/>
  <c r="E194"/>
  <c r="F194"/>
  <c r="H194"/>
  <c r="B529"/>
  <c r="C529"/>
  <c r="D529"/>
  <c r="E529"/>
  <c r="F529"/>
  <c r="H529"/>
  <c r="B581"/>
  <c r="C581"/>
  <c r="D581"/>
  <c r="E581"/>
  <c r="F581"/>
  <c r="H581"/>
  <c r="B100"/>
  <c r="C100"/>
  <c r="D100"/>
  <c r="E100"/>
  <c r="F100"/>
  <c r="H100"/>
  <c r="B443"/>
  <c r="C443"/>
  <c r="D443"/>
  <c r="E443"/>
  <c r="F443"/>
  <c r="H443"/>
  <c r="B593"/>
  <c r="C593"/>
  <c r="D593"/>
  <c r="E593"/>
  <c r="F593"/>
  <c r="H593"/>
  <c r="B259"/>
  <c r="C259"/>
  <c r="D259"/>
  <c r="E259"/>
  <c r="F259"/>
  <c r="H259"/>
  <c r="B250"/>
  <c r="C250"/>
  <c r="D250"/>
  <c r="E250"/>
  <c r="F250"/>
  <c r="H250"/>
  <c r="B242"/>
  <c r="C242"/>
  <c r="D242"/>
  <c r="E242"/>
  <c r="F242"/>
  <c r="H242"/>
  <c r="B274"/>
  <c r="C274"/>
  <c r="D274"/>
  <c r="E274"/>
  <c r="F274"/>
  <c r="H274"/>
  <c r="B499"/>
  <c r="C499"/>
  <c r="D499"/>
  <c r="E499"/>
  <c r="F499"/>
  <c r="H499"/>
  <c r="B85"/>
  <c r="C85"/>
  <c r="D85"/>
  <c r="E85"/>
  <c r="F85"/>
  <c r="H85"/>
  <c r="B141"/>
  <c r="C141"/>
  <c r="D141"/>
  <c r="E141"/>
  <c r="F141"/>
  <c r="H141"/>
  <c r="B363"/>
  <c r="C363"/>
  <c r="D363"/>
  <c r="E363"/>
  <c r="F363"/>
  <c r="H363"/>
  <c r="B432"/>
  <c r="C432"/>
  <c r="D432"/>
  <c r="E432"/>
  <c r="F432"/>
  <c r="H432"/>
  <c r="B567"/>
  <c r="C567"/>
  <c r="D567"/>
  <c r="E567"/>
  <c r="F567"/>
  <c r="H567"/>
  <c r="B404"/>
  <c r="C404"/>
  <c r="D404"/>
  <c r="E404"/>
  <c r="F404"/>
  <c r="H404"/>
  <c r="B338"/>
  <c r="C338"/>
  <c r="D338"/>
  <c r="E338"/>
  <c r="F338"/>
  <c r="H338"/>
  <c r="B207"/>
  <c r="C207"/>
  <c r="D207"/>
  <c r="E207"/>
  <c r="F207"/>
  <c r="H207"/>
  <c r="B128"/>
  <c r="C128"/>
  <c r="D128"/>
  <c r="E128"/>
  <c r="F128"/>
  <c r="H128"/>
  <c r="B162"/>
  <c r="C162"/>
  <c r="D162"/>
  <c r="E162"/>
  <c r="F162"/>
  <c r="H162"/>
  <c r="B519"/>
  <c r="C519"/>
  <c r="D519"/>
  <c r="E519"/>
  <c r="F519"/>
  <c r="H519"/>
  <c r="B368"/>
  <c r="C368"/>
  <c r="D368"/>
  <c r="E368"/>
  <c r="F368"/>
  <c r="H368"/>
  <c r="B190"/>
  <c r="C190"/>
  <c r="D190"/>
  <c r="E190"/>
  <c r="F190"/>
  <c r="H190"/>
  <c r="B557"/>
  <c r="C557"/>
  <c r="D557"/>
  <c r="E557"/>
  <c r="F557"/>
  <c r="H557"/>
  <c r="B310"/>
  <c r="C310"/>
  <c r="D310"/>
  <c r="E310"/>
  <c r="F310"/>
  <c r="H310"/>
  <c r="B466"/>
  <c r="C466"/>
  <c r="D466"/>
  <c r="E466"/>
  <c r="F466"/>
  <c r="H466"/>
  <c r="B308"/>
  <c r="C308"/>
  <c r="D308"/>
  <c r="E308"/>
  <c r="F308"/>
  <c r="H308"/>
  <c r="B533"/>
  <c r="C533"/>
  <c r="D533"/>
  <c r="E533"/>
  <c r="F533"/>
  <c r="H533"/>
  <c r="B37"/>
  <c r="C37"/>
  <c r="D37"/>
  <c r="E37"/>
  <c r="F37"/>
  <c r="H37"/>
  <c r="B292"/>
  <c r="C292"/>
  <c r="D292"/>
  <c r="E292"/>
  <c r="F292"/>
  <c r="H292"/>
  <c r="B53"/>
  <c r="C53"/>
  <c r="D53"/>
  <c r="E53"/>
  <c r="F53"/>
  <c r="H53"/>
  <c r="B417"/>
  <c r="C417"/>
  <c r="D417"/>
  <c r="E417"/>
  <c r="F417"/>
  <c r="H417"/>
  <c r="B322"/>
  <c r="C322"/>
  <c r="D322"/>
  <c r="E322"/>
  <c r="F322"/>
  <c r="H322"/>
  <c r="B75"/>
  <c r="C75"/>
  <c r="D75"/>
  <c r="E75"/>
  <c r="F75"/>
  <c r="H75"/>
  <c r="B353"/>
  <c r="C353"/>
  <c r="D353"/>
  <c r="E353"/>
  <c r="F353"/>
  <c r="H353"/>
  <c r="B155"/>
  <c r="C155"/>
  <c r="D155"/>
  <c r="E155"/>
  <c r="F155"/>
  <c r="H155"/>
  <c r="B64"/>
  <c r="C64"/>
  <c r="D64"/>
  <c r="E64"/>
  <c r="F64"/>
  <c r="H64"/>
  <c r="B573"/>
  <c r="C573"/>
  <c r="D573"/>
  <c r="E573"/>
  <c r="F573"/>
  <c r="H573"/>
  <c r="B148"/>
  <c r="C148"/>
  <c r="D148"/>
  <c r="E148"/>
  <c r="F148"/>
  <c r="H148"/>
  <c r="B174"/>
  <c r="C174"/>
  <c r="D174"/>
  <c r="E174"/>
  <c r="F174"/>
  <c r="H174"/>
  <c r="B485"/>
  <c r="C485"/>
  <c r="D485"/>
  <c r="E485"/>
  <c r="F485"/>
  <c r="H485"/>
  <c r="B412"/>
  <c r="C412"/>
  <c r="D412"/>
  <c r="E412"/>
  <c r="F412"/>
  <c r="H412"/>
  <c r="B401"/>
  <c r="C401"/>
  <c r="D401"/>
  <c r="E401"/>
  <c r="F401"/>
  <c r="H401"/>
  <c r="B609"/>
  <c r="C609"/>
  <c r="D609"/>
  <c r="E609"/>
  <c r="F609"/>
  <c r="H609"/>
  <c r="B79"/>
  <c r="C79"/>
  <c r="D79"/>
  <c r="E79"/>
  <c r="F79"/>
  <c r="H79"/>
  <c r="B506"/>
  <c r="C506"/>
  <c r="D506"/>
  <c r="E506"/>
  <c r="F506"/>
  <c r="H506"/>
  <c r="B318"/>
  <c r="C318"/>
  <c r="D318"/>
  <c r="E318"/>
  <c r="F318"/>
  <c r="H318"/>
  <c r="B336"/>
  <c r="C336"/>
  <c r="D336"/>
  <c r="E336"/>
  <c r="F336"/>
  <c r="H336"/>
  <c r="B362"/>
  <c r="C362"/>
  <c r="D362"/>
  <c r="E362"/>
  <c r="F362"/>
  <c r="H362"/>
  <c r="B72"/>
  <c r="C72"/>
  <c r="D72"/>
  <c r="E72"/>
  <c r="F72"/>
  <c r="H72"/>
  <c r="B111"/>
  <c r="C111"/>
  <c r="D111"/>
  <c r="E111"/>
  <c r="F111"/>
  <c r="H111"/>
  <c r="B298"/>
  <c r="C298"/>
  <c r="D298"/>
  <c r="E298"/>
  <c r="F298"/>
  <c r="H298"/>
  <c r="B518"/>
  <c r="C518"/>
  <c r="D518"/>
  <c r="E518"/>
  <c r="F518"/>
  <c r="H518"/>
  <c r="B372"/>
  <c r="C372"/>
  <c r="D372"/>
  <c r="E372"/>
  <c r="F372"/>
  <c r="H372"/>
  <c r="B591"/>
  <c r="C591"/>
  <c r="D591"/>
  <c r="E591"/>
  <c r="F591"/>
  <c r="H591"/>
  <c r="B235"/>
  <c r="C235"/>
  <c r="D235"/>
  <c r="E235"/>
  <c r="F235"/>
  <c r="H235"/>
  <c r="B578"/>
  <c r="C578"/>
  <c r="D578"/>
  <c r="E578"/>
  <c r="F578"/>
  <c r="H578"/>
  <c r="B311"/>
  <c r="C311"/>
  <c r="D311"/>
  <c r="E311"/>
  <c r="F311"/>
  <c r="H311"/>
  <c r="B264"/>
  <c r="C264"/>
  <c r="D264"/>
  <c r="E264"/>
  <c r="F264"/>
  <c r="H264"/>
  <c r="B388"/>
  <c r="C388"/>
  <c r="D388"/>
  <c r="E388"/>
  <c r="F388"/>
  <c r="H388"/>
  <c r="B527"/>
  <c r="C527"/>
  <c r="D527"/>
  <c r="E527"/>
  <c r="F527"/>
  <c r="H527"/>
  <c r="B400"/>
  <c r="C400"/>
  <c r="D400"/>
  <c r="E400"/>
  <c r="F400"/>
  <c r="H400"/>
  <c r="B166"/>
  <c r="C166"/>
  <c r="D166"/>
  <c r="E166"/>
  <c r="F166"/>
  <c r="H166"/>
  <c r="B216"/>
  <c r="C216"/>
  <c r="D216"/>
  <c r="E216"/>
  <c r="F216"/>
  <c r="H216"/>
  <c r="B459"/>
  <c r="C459"/>
  <c r="D459"/>
  <c r="E459"/>
  <c r="F459"/>
  <c r="H459"/>
  <c r="B384"/>
  <c r="C384"/>
  <c r="D384"/>
  <c r="E384"/>
  <c r="F384"/>
  <c r="H384"/>
  <c r="B291"/>
  <c r="C291"/>
  <c r="D291"/>
  <c r="E291"/>
  <c r="F291"/>
  <c r="H291"/>
  <c r="B261"/>
  <c r="C261"/>
  <c r="D261"/>
  <c r="E261"/>
  <c r="F261"/>
  <c r="H261"/>
  <c r="B465"/>
  <c r="C465"/>
  <c r="D465"/>
  <c r="E465"/>
  <c r="F465"/>
  <c r="H465"/>
  <c r="B334"/>
  <c r="C334"/>
  <c r="D334"/>
  <c r="E334"/>
  <c r="F334"/>
  <c r="H334"/>
  <c r="B347"/>
  <c r="C347"/>
  <c r="D347"/>
  <c r="E347"/>
  <c r="F347"/>
  <c r="H347"/>
  <c r="B315"/>
  <c r="C315"/>
  <c r="D315"/>
  <c r="E315"/>
  <c r="F315"/>
  <c r="H315"/>
  <c r="B385"/>
  <c r="C385"/>
  <c r="D385"/>
  <c r="E385"/>
  <c r="F385"/>
  <c r="H385"/>
  <c r="B493"/>
  <c r="C493"/>
  <c r="D493"/>
  <c r="E493"/>
  <c r="F493"/>
  <c r="H493"/>
  <c r="B289"/>
  <c r="C289"/>
  <c r="D289"/>
  <c r="E289"/>
  <c r="F289"/>
  <c r="H289"/>
  <c r="B2" i="19"/>
  <c r="C2"/>
  <c r="B3"/>
  <c r="C3"/>
  <c r="B4"/>
  <c r="C4"/>
  <c r="B5"/>
  <c r="C5"/>
  <c r="B6"/>
  <c r="C6"/>
  <c r="B7"/>
  <c r="C7"/>
  <c r="B8"/>
  <c r="C8"/>
  <c r="B9"/>
  <c r="C9"/>
  <c r="B10"/>
  <c r="C10"/>
  <c r="B11"/>
  <c r="C11"/>
  <c r="B12"/>
  <c r="C12"/>
  <c r="B13"/>
  <c r="C13"/>
  <c r="B14"/>
  <c r="C14"/>
  <c r="B15"/>
  <c r="C15"/>
  <c r="B16"/>
  <c r="C16"/>
  <c r="B17"/>
  <c r="C17"/>
  <c r="B18"/>
  <c r="C18"/>
  <c r="B19"/>
  <c r="C19"/>
  <c r="B20"/>
  <c r="C20"/>
  <c r="B21"/>
  <c r="C21"/>
  <c r="B22"/>
  <c r="C22"/>
  <c r="B23"/>
  <c r="C23"/>
  <c r="B24"/>
  <c r="C24"/>
  <c r="B25"/>
  <c r="C25"/>
  <c r="B26"/>
  <c r="C26"/>
  <c r="B27"/>
  <c r="C27"/>
  <c r="B28"/>
  <c r="C28"/>
  <c r="B29"/>
  <c r="C29"/>
  <c r="B30"/>
  <c r="C30"/>
  <c r="B31"/>
  <c r="C31"/>
  <c r="B32"/>
  <c r="C32"/>
  <c r="B33"/>
  <c r="C33"/>
  <c r="B34"/>
  <c r="C34"/>
  <c r="B35"/>
  <c r="C35"/>
  <c r="B36"/>
  <c r="C36"/>
  <c r="B37"/>
  <c r="C37"/>
  <c r="B38"/>
  <c r="C38"/>
  <c r="B39"/>
  <c r="C39"/>
  <c r="B40"/>
  <c r="C40"/>
  <c r="B41"/>
  <c r="C41"/>
  <c r="B42"/>
  <c r="C42"/>
  <c r="B43"/>
  <c r="C43"/>
  <c r="B44"/>
  <c r="C44"/>
  <c r="B45"/>
  <c r="C45"/>
  <c r="B46"/>
  <c r="C46"/>
  <c r="B47"/>
  <c r="C47"/>
  <c r="B48"/>
  <c r="C48"/>
  <c r="B49"/>
  <c r="C49"/>
  <c r="B50"/>
  <c r="C50"/>
  <c r="B51"/>
  <c r="C51"/>
  <c r="B52"/>
  <c r="C52"/>
  <c r="B53"/>
  <c r="C53"/>
  <c r="B54"/>
  <c r="C54"/>
  <c r="B55"/>
  <c r="C55"/>
  <c r="B56"/>
  <c r="C56"/>
  <c r="B57"/>
  <c r="C57"/>
  <c r="B58"/>
  <c r="C58"/>
  <c r="B59"/>
  <c r="C59"/>
  <c r="B60"/>
  <c r="C60"/>
  <c r="B61"/>
  <c r="C61"/>
  <c r="B62"/>
  <c r="C62"/>
  <c r="B63"/>
  <c r="C63"/>
  <c r="B64"/>
  <c r="C64"/>
  <c r="B65"/>
  <c r="C65"/>
  <c r="B66"/>
  <c r="C66"/>
  <c r="B67"/>
  <c r="C67"/>
  <c r="B68"/>
  <c r="C68"/>
  <c r="B69"/>
  <c r="C69"/>
  <c r="B70"/>
  <c r="C70"/>
  <c r="B71"/>
  <c r="C71"/>
  <c r="B72"/>
  <c r="C72"/>
  <c r="B73"/>
  <c r="C73"/>
  <c r="B74"/>
  <c r="C74"/>
  <c r="B75"/>
  <c r="C75"/>
  <c r="B76"/>
  <c r="C76"/>
  <c r="B77"/>
  <c r="C77"/>
  <c r="B78"/>
  <c r="C78"/>
  <c r="B79"/>
  <c r="C79"/>
  <c r="B80"/>
  <c r="C80"/>
  <c r="B81"/>
  <c r="C81"/>
  <c r="B82"/>
  <c r="C82"/>
  <c r="B83"/>
  <c r="C83"/>
  <c r="B84"/>
  <c r="C84"/>
  <c r="B85"/>
  <c r="C85"/>
  <c r="B86"/>
  <c r="C86"/>
  <c r="B87"/>
  <c r="C87"/>
  <c r="B88"/>
  <c r="C88"/>
  <c r="B89"/>
  <c r="C89"/>
  <c r="B90"/>
  <c r="C90"/>
  <c r="B91"/>
  <c r="C91"/>
  <c r="B92"/>
  <c r="C92"/>
  <c r="B93"/>
  <c r="C93"/>
  <c r="B94"/>
  <c r="C94"/>
  <c r="B95"/>
  <c r="C95"/>
  <c r="B96"/>
  <c r="C96"/>
  <c r="B97"/>
  <c r="C97"/>
  <c r="B98"/>
  <c r="C98"/>
  <c r="B99"/>
  <c r="C99"/>
  <c r="B100"/>
  <c r="C100"/>
  <c r="B101"/>
  <c r="C101"/>
  <c r="B102"/>
  <c r="C102"/>
  <c r="B103"/>
  <c r="C103"/>
  <c r="B104"/>
  <c r="C104"/>
  <c r="B105"/>
  <c r="C105"/>
  <c r="B106"/>
  <c r="C106"/>
  <c r="B107"/>
  <c r="C107"/>
  <c r="B108"/>
  <c r="C108"/>
  <c r="B109"/>
  <c r="C109"/>
  <c r="B110"/>
  <c r="C110"/>
  <c r="B111"/>
  <c r="C111"/>
  <c r="B112"/>
  <c r="C112"/>
  <c r="B113"/>
  <c r="C113"/>
  <c r="B114"/>
  <c r="C114"/>
  <c r="B115"/>
  <c r="C115"/>
  <c r="B116"/>
  <c r="C116"/>
  <c r="B117"/>
  <c r="C117"/>
  <c r="B118"/>
  <c r="C118"/>
  <c r="B119"/>
  <c r="C119"/>
  <c r="B120"/>
  <c r="C120"/>
  <c r="B121"/>
  <c r="C121"/>
  <c r="B122"/>
  <c r="C122"/>
  <c r="B123"/>
  <c r="C123"/>
  <c r="B124"/>
  <c r="C124"/>
  <c r="B125"/>
  <c r="C125"/>
  <c r="B126"/>
  <c r="C126"/>
  <c r="B127"/>
  <c r="C127"/>
  <c r="B128"/>
  <c r="C128"/>
  <c r="B129"/>
  <c r="C129"/>
  <c r="B130"/>
  <c r="C130"/>
  <c r="B131"/>
  <c r="C131"/>
  <c r="B132"/>
  <c r="C132"/>
  <c r="B133"/>
  <c r="C133"/>
  <c r="B134"/>
  <c r="C134"/>
  <c r="B135"/>
  <c r="C135"/>
  <c r="B136"/>
  <c r="C136"/>
  <c r="B137"/>
  <c r="C137"/>
  <c r="B138"/>
  <c r="C138"/>
  <c r="B139"/>
  <c r="C139"/>
  <c r="B140"/>
  <c r="C140"/>
  <c r="B141"/>
  <c r="C141"/>
  <c r="B142"/>
  <c r="C142"/>
  <c r="B143"/>
  <c r="C143"/>
  <c r="B144"/>
  <c r="C144"/>
  <c r="B145"/>
  <c r="C145"/>
  <c r="B146"/>
  <c r="C146"/>
  <c r="B147"/>
  <c r="C147"/>
  <c r="B148"/>
  <c r="C148"/>
  <c r="B149"/>
  <c r="C149"/>
  <c r="B150"/>
  <c r="C150"/>
  <c r="B151"/>
  <c r="C151"/>
  <c r="B152"/>
  <c r="C152"/>
  <c r="B153"/>
  <c r="C153"/>
  <c r="B154"/>
  <c r="C154"/>
  <c r="B155"/>
  <c r="C155"/>
  <c r="B156"/>
  <c r="C156"/>
  <c r="B157"/>
  <c r="C157"/>
  <c r="B158"/>
  <c r="C158"/>
  <c r="B159"/>
  <c r="C159"/>
  <c r="B160"/>
  <c r="C160"/>
  <c r="B161"/>
  <c r="C161"/>
  <c r="B162"/>
  <c r="C162"/>
  <c r="B163"/>
  <c r="C163"/>
  <c r="B164"/>
  <c r="C164"/>
  <c r="B165"/>
  <c r="C165"/>
  <c r="B166"/>
  <c r="C166"/>
  <c r="B167"/>
  <c r="C167"/>
  <c r="B168"/>
  <c r="C168"/>
  <c r="B169"/>
  <c r="C169"/>
  <c r="B170"/>
  <c r="C170"/>
  <c r="B171"/>
  <c r="C171"/>
  <c r="B172"/>
  <c r="C172"/>
  <c r="B173"/>
  <c r="C173"/>
  <c r="B174"/>
  <c r="C174"/>
  <c r="B175"/>
  <c r="C175"/>
  <c r="B176"/>
  <c r="C176"/>
  <c r="B177"/>
  <c r="C177"/>
  <c r="B178"/>
  <c r="C178"/>
  <c r="B179"/>
  <c r="C179"/>
  <c r="B180"/>
  <c r="C180"/>
  <c r="B181"/>
  <c r="C181"/>
  <c r="B182"/>
  <c r="C182"/>
  <c r="B183"/>
  <c r="C183"/>
  <c r="B184"/>
  <c r="C184"/>
  <c r="B185"/>
  <c r="C185"/>
  <c r="B186"/>
  <c r="C186"/>
  <c r="B187"/>
  <c r="C187"/>
  <c r="B188"/>
  <c r="C188"/>
  <c r="B189"/>
  <c r="C189"/>
  <c r="B190"/>
  <c r="C190"/>
  <c r="B191"/>
  <c r="C191"/>
  <c r="B192"/>
  <c r="C192"/>
  <c r="B193"/>
  <c r="C193"/>
  <c r="B194"/>
  <c r="C194"/>
  <c r="B195"/>
  <c r="C195"/>
  <c r="B196"/>
  <c r="C196"/>
  <c r="B197"/>
  <c r="C197"/>
  <c r="B198"/>
  <c r="C198"/>
  <c r="B199"/>
  <c r="C199"/>
  <c r="B200"/>
  <c r="C200"/>
  <c r="B201"/>
  <c r="C201"/>
  <c r="B202"/>
  <c r="C202"/>
  <c r="B203"/>
  <c r="C203"/>
  <c r="B204"/>
  <c r="C204"/>
  <c r="B205"/>
  <c r="C205"/>
  <c r="B206"/>
  <c r="C206"/>
  <c r="B207"/>
  <c r="C207"/>
  <c r="B208"/>
  <c r="C208"/>
  <c r="B209"/>
  <c r="C209"/>
  <c r="B210"/>
  <c r="C210"/>
  <c r="B211"/>
  <c r="C211"/>
  <c r="B212"/>
  <c r="C212"/>
  <c r="B213"/>
  <c r="C213"/>
  <c r="B214"/>
  <c r="C214"/>
  <c r="B215"/>
  <c r="C215"/>
  <c r="B216"/>
  <c r="C216"/>
  <c r="B217"/>
  <c r="C217"/>
  <c r="B218"/>
  <c r="C218"/>
  <c r="B219"/>
  <c r="C219"/>
  <c r="B220"/>
  <c r="C220"/>
  <c r="B221"/>
  <c r="C221"/>
  <c r="B222"/>
  <c r="C222"/>
  <c r="B223"/>
  <c r="C223"/>
  <c r="B224"/>
  <c r="C224"/>
  <c r="B225"/>
  <c r="C225"/>
  <c r="B226"/>
  <c r="C226"/>
  <c r="B227"/>
  <c r="C227"/>
  <c r="B228"/>
  <c r="C228"/>
  <c r="B229"/>
  <c r="C229"/>
  <c r="B230"/>
  <c r="C230"/>
  <c r="B231"/>
  <c r="C231"/>
  <c r="B232"/>
  <c r="C232"/>
  <c r="B233"/>
  <c r="C233"/>
  <c r="B234"/>
  <c r="C234"/>
  <c r="B235"/>
  <c r="C235"/>
  <c r="B236"/>
  <c r="C236"/>
  <c r="B237"/>
  <c r="C237"/>
  <c r="B238"/>
  <c r="C238"/>
  <c r="B239"/>
  <c r="C239"/>
  <c r="B240"/>
  <c r="C240"/>
  <c r="B241"/>
  <c r="C241"/>
  <c r="B242"/>
  <c r="C242"/>
  <c r="B243"/>
  <c r="C243"/>
  <c r="B244"/>
  <c r="C244"/>
  <c r="B245"/>
  <c r="C245"/>
  <c r="B246"/>
  <c r="C246"/>
  <c r="B247"/>
  <c r="C247"/>
  <c r="B248"/>
  <c r="C248"/>
  <c r="B249"/>
  <c r="C249"/>
  <c r="B250"/>
  <c r="C250"/>
  <c r="B251"/>
  <c r="C251"/>
  <c r="B252"/>
  <c r="C252"/>
  <c r="B253"/>
  <c r="C253"/>
  <c r="B254"/>
  <c r="C254"/>
  <c r="B255"/>
  <c r="C255"/>
  <c r="B256"/>
  <c r="C256"/>
  <c r="B257"/>
  <c r="C257"/>
  <c r="B258"/>
  <c r="C258"/>
  <c r="B259"/>
  <c r="C259"/>
  <c r="B260"/>
  <c r="C260"/>
  <c r="B261"/>
  <c r="C261"/>
  <c r="B262"/>
  <c r="C262"/>
  <c r="B263"/>
  <c r="C263"/>
  <c r="B264"/>
  <c r="C264"/>
  <c r="B265"/>
  <c r="C265"/>
  <c r="B266"/>
  <c r="C266"/>
  <c r="B267"/>
  <c r="C267"/>
  <c r="B268"/>
  <c r="C268"/>
  <c r="B269"/>
  <c r="C269"/>
  <c r="B270"/>
  <c r="C270"/>
  <c r="B271"/>
  <c r="C271"/>
  <c r="B272"/>
  <c r="C272"/>
  <c r="B273"/>
  <c r="C273"/>
  <c r="B274"/>
  <c r="C274"/>
  <c r="B275"/>
  <c r="C275"/>
  <c r="B276"/>
  <c r="C276"/>
  <c r="B277"/>
  <c r="C277"/>
  <c r="B278"/>
  <c r="C278"/>
  <c r="B279"/>
  <c r="C279"/>
  <c r="B280"/>
  <c r="C280"/>
  <c r="B281"/>
  <c r="C281"/>
  <c r="B282"/>
  <c r="C282"/>
  <c r="B283"/>
  <c r="C283"/>
  <c r="B284"/>
  <c r="C284"/>
  <c r="B285"/>
  <c r="C285"/>
  <c r="B286"/>
  <c r="C286"/>
  <c r="B287"/>
  <c r="C287"/>
  <c r="B288"/>
  <c r="C288"/>
  <c r="B289"/>
  <c r="C289"/>
  <c r="B290"/>
  <c r="C290"/>
  <c r="B291"/>
  <c r="C291"/>
  <c r="B292"/>
  <c r="C292"/>
  <c r="B293"/>
  <c r="C293"/>
  <c r="B294"/>
  <c r="C294"/>
  <c r="B295"/>
  <c r="C295"/>
  <c r="B296"/>
  <c r="C296"/>
  <c r="B297"/>
  <c r="C297"/>
  <c r="B298"/>
  <c r="C298"/>
  <c r="B299"/>
  <c r="C299"/>
  <c r="B300"/>
  <c r="C300"/>
  <c r="B301"/>
  <c r="C301"/>
  <c r="B302"/>
  <c r="C302"/>
  <c r="B303"/>
  <c r="C303"/>
  <c r="B304"/>
  <c r="C304"/>
  <c r="B305"/>
  <c r="C305"/>
  <c r="B306"/>
  <c r="C306"/>
  <c r="B307"/>
  <c r="C307"/>
  <c r="B308"/>
  <c r="C308"/>
  <c r="B309"/>
  <c r="C309"/>
  <c r="B310"/>
  <c r="C310"/>
  <c r="B311"/>
  <c r="C311"/>
  <c r="B312"/>
  <c r="C312"/>
  <c r="B313"/>
  <c r="C313"/>
  <c r="B314"/>
  <c r="C314"/>
  <c r="B315"/>
  <c r="C315"/>
  <c r="B316"/>
  <c r="C316"/>
  <c r="B317"/>
  <c r="C317"/>
  <c r="B318"/>
  <c r="C318"/>
  <c r="B319"/>
  <c r="C319"/>
  <c r="B320"/>
  <c r="C320"/>
  <c r="B321"/>
  <c r="C321"/>
  <c r="B322"/>
  <c r="C322"/>
  <c r="B323"/>
  <c r="C323"/>
  <c r="B324"/>
  <c r="C324"/>
  <c r="B325"/>
  <c r="C325"/>
  <c r="B326"/>
  <c r="C326"/>
  <c r="B327"/>
  <c r="C327"/>
  <c r="B328"/>
  <c r="C328"/>
  <c r="B329"/>
  <c r="C329"/>
  <c r="B330"/>
  <c r="C330"/>
  <c r="B331"/>
  <c r="C331"/>
  <c r="B332"/>
  <c r="C332"/>
  <c r="B333"/>
  <c r="C333"/>
  <c r="B334"/>
  <c r="C334"/>
  <c r="B335"/>
  <c r="C335"/>
  <c r="B336"/>
  <c r="C336"/>
  <c r="B337"/>
  <c r="C337"/>
  <c r="B338"/>
  <c r="C338"/>
  <c r="B339"/>
  <c r="C339"/>
  <c r="B340"/>
  <c r="C340"/>
  <c r="B341"/>
  <c r="C341"/>
  <c r="B342"/>
  <c r="C342"/>
  <c r="B343"/>
  <c r="C343"/>
  <c r="B4" i="17"/>
  <c r="C8"/>
  <c r="D8"/>
  <c r="E8"/>
  <c r="G8"/>
  <c r="C9"/>
  <c r="D9"/>
  <c r="E9"/>
  <c r="G9"/>
  <c r="C10"/>
  <c r="D10"/>
  <c r="E10"/>
  <c r="G10"/>
  <c r="C11"/>
  <c r="D11"/>
  <c r="E11"/>
  <c r="G11"/>
  <c r="C12"/>
  <c r="D12"/>
  <c r="E12"/>
  <c r="G12"/>
  <c r="C13"/>
  <c r="D13"/>
  <c r="E13"/>
  <c r="G13"/>
  <c r="C14"/>
  <c r="D14"/>
  <c r="E14"/>
  <c r="G14"/>
  <c r="C15"/>
  <c r="D15"/>
  <c r="E15"/>
  <c r="G15"/>
  <c r="C16"/>
  <c r="D16"/>
  <c r="E16"/>
  <c r="G16"/>
  <c r="C17"/>
  <c r="D17"/>
  <c r="E17"/>
  <c r="G17"/>
  <c r="C18"/>
  <c r="D18"/>
  <c r="E18"/>
  <c r="G18"/>
  <c r="C19"/>
  <c r="D19"/>
  <c r="E19"/>
  <c r="G19"/>
  <c r="C20"/>
  <c r="D20"/>
  <c r="E20"/>
  <c r="G20"/>
  <c r="C21"/>
  <c r="D21"/>
  <c r="E21"/>
  <c r="G21"/>
  <c r="C22"/>
  <c r="D22"/>
  <c r="E22"/>
  <c r="G22"/>
  <c r="C23"/>
  <c r="D23"/>
  <c r="E23"/>
  <c r="G23"/>
  <c r="C24"/>
  <c r="D24"/>
  <c r="E24"/>
  <c r="G24"/>
  <c r="C25"/>
  <c r="D25"/>
  <c r="E25"/>
  <c r="G25"/>
  <c r="C26"/>
  <c r="D26"/>
  <c r="E26"/>
  <c r="G26"/>
  <c r="C27"/>
  <c r="D27"/>
  <c r="E27"/>
  <c r="G27"/>
  <c r="C28"/>
  <c r="D28"/>
  <c r="E28"/>
  <c r="G28"/>
  <c r="C29"/>
  <c r="D29"/>
  <c r="E29"/>
  <c r="G29"/>
  <c r="C30"/>
  <c r="D30"/>
  <c r="E30"/>
  <c r="G30"/>
  <c r="C31"/>
  <c r="D31"/>
  <c r="E31"/>
  <c r="G31"/>
  <c r="C32"/>
  <c r="D32"/>
  <c r="E32"/>
  <c r="G32"/>
  <c r="C33"/>
  <c r="D33"/>
  <c r="E33"/>
  <c r="G33"/>
  <c r="C34"/>
  <c r="D34"/>
  <c r="E34"/>
  <c r="G34"/>
  <c r="C35"/>
  <c r="D35"/>
  <c r="E35"/>
  <c r="G35"/>
  <c r="C36"/>
  <c r="D36"/>
  <c r="E36"/>
  <c r="G36"/>
  <c r="C37"/>
  <c r="D37"/>
  <c r="E37"/>
  <c r="G37"/>
  <c r="C38"/>
  <c r="D38"/>
  <c r="E38"/>
  <c r="G38"/>
  <c r="C39"/>
  <c r="D39"/>
  <c r="E39"/>
  <c r="G39"/>
  <c r="C40"/>
  <c r="D40"/>
  <c r="E40"/>
  <c r="G40"/>
  <c r="C41"/>
  <c r="D41"/>
  <c r="E41"/>
  <c r="G41"/>
  <c r="C42"/>
  <c r="D42"/>
  <c r="E42"/>
  <c r="G42"/>
  <c r="C43"/>
  <c r="D43"/>
  <c r="E43"/>
  <c r="G43"/>
  <c r="C44"/>
  <c r="D44"/>
  <c r="E44"/>
  <c r="G44"/>
  <c r="B2" i="14"/>
  <c r="S2"/>
  <c r="E5"/>
  <c r="I5"/>
  <c r="L5"/>
  <c r="O5"/>
  <c r="R5"/>
  <c r="E10"/>
  <c r="H10"/>
  <c r="J10"/>
  <c r="L10"/>
  <c r="N10"/>
  <c r="S10"/>
  <c r="S11"/>
  <c r="P12"/>
  <c r="L16"/>
  <c r="R16"/>
  <c r="L18"/>
  <c r="Q18"/>
  <c r="L20"/>
  <c r="Q20"/>
  <c r="Q22"/>
  <c r="I25"/>
  <c r="H26"/>
  <c r="M26"/>
  <c r="F28"/>
  <c r="J28"/>
  <c r="M28"/>
  <c r="H29"/>
  <c r="BE2" i="10"/>
  <c r="F6" i="8"/>
  <c r="B9"/>
  <c r="F9"/>
  <c r="B10"/>
  <c r="F10"/>
  <c r="B11"/>
  <c r="F11"/>
  <c r="B12"/>
  <c r="F12"/>
  <c r="B13"/>
  <c r="F13"/>
  <c r="B14"/>
  <c r="F14"/>
  <c r="B15"/>
  <c r="F15"/>
  <c r="B16"/>
  <c r="F16"/>
  <c r="B17"/>
  <c r="F17"/>
  <c r="B18"/>
  <c r="F18"/>
  <c r="B19"/>
  <c r="F19"/>
  <c r="B20"/>
  <c r="F20"/>
  <c r="B21"/>
  <c r="F21"/>
  <c r="B22"/>
  <c r="F22"/>
  <c r="B23"/>
  <c r="F23"/>
  <c r="B24"/>
  <c r="F24"/>
  <c r="B25"/>
  <c r="F25"/>
  <c r="B26"/>
  <c r="F26"/>
  <c r="B27"/>
  <c r="F27"/>
  <c r="B28"/>
  <c r="F28"/>
  <c r="B29"/>
  <c r="F29"/>
  <c r="B30"/>
  <c r="F30"/>
  <c r="B31"/>
  <c r="F31"/>
  <c r="B32"/>
  <c r="F32"/>
  <c r="B33"/>
  <c r="F33"/>
  <c r="B34"/>
  <c r="F34"/>
  <c r="B35"/>
  <c r="F35"/>
  <c r="B36"/>
  <c r="F36"/>
  <c r="B37"/>
  <c r="F37"/>
  <c r="B38"/>
  <c r="F38"/>
  <c r="B39"/>
  <c r="F39"/>
  <c r="B40"/>
  <c r="F40"/>
  <c r="B41"/>
  <c r="F41"/>
  <c r="B42"/>
  <c r="F42"/>
  <c r="B43"/>
  <c r="F43"/>
  <c r="B44"/>
  <c r="F44"/>
  <c r="B45"/>
  <c r="F45"/>
  <c r="B46"/>
  <c r="F46"/>
  <c r="B47"/>
  <c r="F47"/>
  <c r="B48"/>
  <c r="F48"/>
  <c r="B49"/>
  <c r="F49"/>
  <c r="B50"/>
  <c r="F50"/>
  <c r="B51"/>
  <c r="F51"/>
  <c r="B52"/>
  <c r="F52"/>
  <c r="B53"/>
  <c r="F53"/>
  <c r="B54"/>
  <c r="F54"/>
  <c r="B55"/>
  <c r="F55"/>
  <c r="B56"/>
  <c r="F56"/>
  <c r="B57"/>
  <c r="F57"/>
  <c r="B58"/>
  <c r="F58"/>
  <c r="B59"/>
  <c r="F59"/>
  <c r="B60"/>
  <c r="F60"/>
  <c r="B61"/>
  <c r="F61"/>
  <c r="B62"/>
  <c r="F62"/>
  <c r="B63"/>
  <c r="F63"/>
  <c r="B64"/>
  <c r="F64"/>
  <c r="B65"/>
  <c r="F65"/>
  <c r="B66"/>
  <c r="F66"/>
  <c r="B67"/>
  <c r="F67"/>
  <c r="B68"/>
  <c r="F68"/>
  <c r="B69"/>
  <c r="F69"/>
  <c r="B70"/>
  <c r="F70"/>
  <c r="B71"/>
  <c r="F71"/>
  <c r="B72"/>
  <c r="F72"/>
  <c r="B73"/>
  <c r="F73"/>
  <c r="B74"/>
  <c r="F74"/>
  <c r="B75"/>
  <c r="F75"/>
  <c r="B76"/>
  <c r="F76"/>
  <c r="B77"/>
  <c r="F77"/>
  <c r="B78"/>
  <c r="F78"/>
  <c r="B79"/>
  <c r="F79"/>
  <c r="B80"/>
  <c r="F80"/>
  <c r="B81"/>
  <c r="F81"/>
  <c r="B82"/>
  <c r="F82"/>
  <c r="B83"/>
  <c r="F83"/>
  <c r="B84"/>
  <c r="F84"/>
  <c r="B85"/>
  <c r="F85"/>
  <c r="B86"/>
  <c r="F86"/>
  <c r="B87"/>
  <c r="F87"/>
  <c r="B88"/>
  <c r="F88"/>
  <c r="B89"/>
  <c r="F89"/>
  <c r="B90"/>
  <c r="F90"/>
  <c r="B91"/>
  <c r="F91"/>
  <c r="B92"/>
  <c r="F92"/>
  <c r="B93"/>
  <c r="F93"/>
  <c r="B94"/>
  <c r="F94"/>
  <c r="B95"/>
  <c r="F95"/>
  <c r="B96"/>
  <c r="F96"/>
  <c r="B97"/>
  <c r="F97"/>
  <c r="B98"/>
  <c r="F98"/>
  <c r="B99"/>
  <c r="F99"/>
  <c r="B100"/>
  <c r="F100"/>
  <c r="B101"/>
  <c r="F101"/>
  <c r="B102"/>
  <c r="F102"/>
  <c r="B103"/>
  <c r="F103"/>
  <c r="B104"/>
  <c r="F104"/>
  <c r="B105"/>
  <c r="F105"/>
  <c r="B106"/>
  <c r="F106"/>
  <c r="B107"/>
  <c r="F107"/>
  <c r="B108"/>
  <c r="F108"/>
  <c r="B109"/>
  <c r="F109"/>
  <c r="B110"/>
  <c r="F110"/>
  <c r="B111"/>
  <c r="F111"/>
  <c r="B112"/>
  <c r="F112"/>
  <c r="B113"/>
  <c r="F113"/>
  <c r="B114"/>
  <c r="F114"/>
  <c r="B115"/>
  <c r="F115"/>
  <c r="B116"/>
  <c r="F116"/>
  <c r="B117"/>
  <c r="F117"/>
  <c r="B118"/>
  <c r="F118"/>
  <c r="B119"/>
  <c r="F119"/>
  <c r="B120"/>
  <c r="F120"/>
  <c r="B121"/>
  <c r="F121"/>
  <c r="B122"/>
  <c r="F122"/>
  <c r="B123"/>
  <c r="F123"/>
  <c r="B124"/>
  <c r="F124"/>
  <c r="B125"/>
  <c r="F125"/>
  <c r="B126"/>
  <c r="F126"/>
  <c r="B127"/>
  <c r="F127"/>
  <c r="B128"/>
  <c r="F128"/>
  <c r="B129"/>
  <c r="F129"/>
  <c r="B130"/>
  <c r="F130"/>
  <c r="B131"/>
  <c r="F131"/>
  <c r="B132"/>
  <c r="F132"/>
  <c r="B133"/>
  <c r="F133"/>
  <c r="B134"/>
  <c r="F134"/>
  <c r="B135"/>
  <c r="F135"/>
  <c r="B136"/>
  <c r="F136"/>
  <c r="B137"/>
  <c r="F137"/>
  <c r="B138"/>
  <c r="F138"/>
  <c r="B139"/>
  <c r="F139"/>
  <c r="B140"/>
  <c r="F140"/>
  <c r="B141"/>
  <c r="F141"/>
  <c r="B142"/>
  <c r="F142"/>
  <c r="B143"/>
  <c r="F143"/>
  <c r="B144"/>
  <c r="F144"/>
  <c r="B145"/>
  <c r="F145"/>
  <c r="B146"/>
  <c r="F146"/>
  <c r="B147"/>
  <c r="F147"/>
  <c r="B148"/>
  <c r="F148"/>
  <c r="B149"/>
  <c r="F149"/>
  <c r="B150"/>
  <c r="F150"/>
  <c r="B151"/>
  <c r="F151"/>
  <c r="B152"/>
  <c r="F152"/>
  <c r="B153"/>
  <c r="F153"/>
  <c r="B154"/>
  <c r="F154"/>
  <c r="B155"/>
  <c r="F155"/>
  <c r="B156"/>
  <c r="F156"/>
  <c r="B157"/>
  <c r="F157"/>
  <c r="B158"/>
  <c r="F158"/>
  <c r="B159"/>
  <c r="F159"/>
  <c r="B160"/>
  <c r="F160"/>
  <c r="B161"/>
  <c r="F161"/>
  <c r="B162"/>
  <c r="F162"/>
  <c r="B163"/>
  <c r="F163"/>
  <c r="B164"/>
  <c r="F164"/>
  <c r="B165"/>
  <c r="F165"/>
  <c r="B166"/>
  <c r="F166"/>
  <c r="B167"/>
  <c r="F167"/>
  <c r="B168"/>
  <c r="F168"/>
  <c r="B169"/>
  <c r="F169"/>
  <c r="B170"/>
  <c r="F170"/>
  <c r="B171"/>
  <c r="F171"/>
  <c r="B172"/>
  <c r="F172"/>
  <c r="B173"/>
  <c r="F173"/>
  <c r="B174"/>
  <c r="F174"/>
  <c r="B175"/>
  <c r="F175"/>
  <c r="B176"/>
  <c r="F176"/>
  <c r="B177"/>
  <c r="F177"/>
  <c r="B178"/>
  <c r="F178"/>
  <c r="B179"/>
  <c r="F179"/>
  <c r="B180"/>
  <c r="F180"/>
  <c r="B181"/>
  <c r="F181"/>
  <c r="B182"/>
  <c r="F182"/>
  <c r="B183"/>
  <c r="F183"/>
  <c r="B184"/>
  <c r="F184"/>
  <c r="B185"/>
  <c r="F185"/>
  <c r="B186"/>
  <c r="F186"/>
  <c r="B187"/>
  <c r="F187"/>
  <c r="B188"/>
  <c r="F188"/>
  <c r="B189"/>
  <c r="F189"/>
  <c r="B190"/>
  <c r="F190"/>
  <c r="B191"/>
  <c r="F191"/>
  <c r="B192"/>
  <c r="F192"/>
  <c r="B193"/>
  <c r="F193"/>
  <c r="B194"/>
  <c r="F194"/>
  <c r="B195"/>
  <c r="F195"/>
  <c r="B196"/>
  <c r="F196"/>
  <c r="B197"/>
  <c r="F197"/>
  <c r="B198"/>
  <c r="F198"/>
  <c r="B199"/>
  <c r="F199"/>
  <c r="B200"/>
  <c r="F200"/>
  <c r="B201"/>
  <c r="F201"/>
  <c r="B202"/>
  <c r="F202"/>
  <c r="B203"/>
  <c r="F203"/>
  <c r="B204"/>
  <c r="F204"/>
  <c r="B205"/>
  <c r="F205"/>
  <c r="B206"/>
  <c r="F206"/>
  <c r="B207"/>
  <c r="F207"/>
  <c r="B208"/>
  <c r="F208"/>
  <c r="B209"/>
  <c r="F209"/>
  <c r="B210"/>
  <c r="F210"/>
  <c r="B211"/>
  <c r="F211"/>
  <c r="B212"/>
  <c r="F212"/>
  <c r="B213"/>
  <c r="F213"/>
  <c r="B214"/>
  <c r="F214"/>
  <c r="B215"/>
  <c r="F215"/>
  <c r="B216"/>
  <c r="F216"/>
  <c r="B217"/>
  <c r="F217"/>
  <c r="B218"/>
  <c r="F218"/>
  <c r="B219"/>
  <c r="F219"/>
  <c r="B220"/>
  <c r="F220"/>
  <c r="B221"/>
  <c r="F221"/>
  <c r="B222"/>
  <c r="F222"/>
  <c r="B223"/>
  <c r="F223"/>
  <c r="B224"/>
  <c r="F224"/>
  <c r="B225"/>
  <c r="F225"/>
  <c r="B226"/>
  <c r="F226"/>
  <c r="B227"/>
  <c r="F227"/>
  <c r="B228"/>
  <c r="F228"/>
  <c r="B229"/>
  <c r="F229"/>
  <c r="B230"/>
  <c r="F230"/>
  <c r="B231"/>
  <c r="F231"/>
  <c r="B232"/>
  <c r="F232"/>
  <c r="B233"/>
  <c r="F233"/>
  <c r="B234"/>
  <c r="F234"/>
  <c r="B235"/>
  <c r="F235"/>
  <c r="B236"/>
  <c r="F236"/>
  <c r="B237"/>
  <c r="F237"/>
  <c r="B238"/>
  <c r="F238"/>
  <c r="B239"/>
  <c r="F239"/>
  <c r="B240"/>
  <c r="F240"/>
  <c r="B241"/>
  <c r="F241"/>
  <c r="B242"/>
  <c r="F242"/>
  <c r="B243"/>
  <c r="F243"/>
  <c r="B244"/>
  <c r="F244"/>
  <c r="B245"/>
  <c r="F245"/>
  <c r="B246"/>
  <c r="F246"/>
  <c r="B247"/>
  <c r="F247"/>
  <c r="B248"/>
  <c r="F248"/>
  <c r="B249"/>
  <c r="F249"/>
  <c r="B250"/>
  <c r="F250"/>
  <c r="B251"/>
  <c r="F251"/>
  <c r="B252"/>
  <c r="F252"/>
  <c r="B253"/>
  <c r="F253"/>
  <c r="B254"/>
  <c r="F254"/>
  <c r="B255"/>
  <c r="F255"/>
  <c r="B256"/>
  <c r="F256"/>
  <c r="B257"/>
  <c r="F257"/>
  <c r="B258"/>
  <c r="F258"/>
  <c r="B259"/>
  <c r="F259"/>
  <c r="B260"/>
  <c r="F260"/>
  <c r="B261"/>
  <c r="F261"/>
  <c r="B262"/>
  <c r="F262"/>
  <c r="B263"/>
  <c r="F263"/>
  <c r="B264"/>
  <c r="F264"/>
  <c r="B265"/>
  <c r="F265"/>
  <c r="B266"/>
  <c r="F266"/>
  <c r="B267"/>
  <c r="F267"/>
  <c r="B268"/>
  <c r="F268"/>
  <c r="B269"/>
  <c r="F269"/>
  <c r="B270"/>
  <c r="F270"/>
  <c r="B271"/>
  <c r="F271"/>
  <c r="B272"/>
  <c r="F272"/>
  <c r="B273"/>
  <c r="F273"/>
  <c r="B274"/>
  <c r="F274"/>
  <c r="B275"/>
  <c r="F275"/>
  <c r="B276"/>
  <c r="F276"/>
  <c r="B277"/>
  <c r="F277"/>
  <c r="B278"/>
  <c r="F278"/>
  <c r="B279"/>
  <c r="F279"/>
  <c r="B280"/>
  <c r="F280"/>
  <c r="B281"/>
  <c r="F281"/>
  <c r="B282"/>
  <c r="F282"/>
  <c r="B283"/>
  <c r="F283"/>
  <c r="B284"/>
  <c r="F284"/>
  <c r="B285"/>
  <c r="F285"/>
  <c r="B286"/>
  <c r="F286"/>
  <c r="B287"/>
  <c r="F287"/>
  <c r="B288"/>
  <c r="F288"/>
  <c r="B289"/>
  <c r="F289"/>
  <c r="B290"/>
  <c r="F290"/>
  <c r="B291"/>
  <c r="F291"/>
  <c r="B292"/>
  <c r="F292"/>
  <c r="B293"/>
  <c r="F293"/>
  <c r="B294"/>
  <c r="F294"/>
  <c r="B295"/>
  <c r="F295"/>
  <c r="B296"/>
  <c r="F296"/>
  <c r="B297"/>
  <c r="F297"/>
  <c r="B298"/>
  <c r="F298"/>
  <c r="B299"/>
  <c r="F299"/>
  <c r="B300"/>
  <c r="F300"/>
  <c r="B301"/>
  <c r="F301"/>
  <c r="B302"/>
  <c r="F302"/>
  <c r="B303"/>
  <c r="F303"/>
  <c r="B304"/>
  <c r="F304"/>
  <c r="B305"/>
  <c r="F305"/>
  <c r="B306"/>
  <c r="F306"/>
  <c r="B307"/>
  <c r="F307"/>
  <c r="B308"/>
  <c r="F308"/>
  <c r="B309"/>
  <c r="F309"/>
  <c r="B310"/>
  <c r="F310"/>
  <c r="B311"/>
  <c r="F311"/>
  <c r="B312"/>
  <c r="F312"/>
  <c r="B313"/>
  <c r="F313"/>
  <c r="B314"/>
  <c r="F314"/>
  <c r="B315"/>
  <c r="F315"/>
  <c r="B316"/>
  <c r="F316"/>
  <c r="B317"/>
  <c r="F317"/>
  <c r="B318"/>
  <c r="F318"/>
  <c r="B319"/>
  <c r="F319"/>
  <c r="B320"/>
  <c r="F320"/>
  <c r="B321"/>
  <c r="F321"/>
  <c r="B322"/>
  <c r="F322"/>
  <c r="B323"/>
  <c r="F323"/>
  <c r="B324"/>
  <c r="F324"/>
  <c r="B325"/>
  <c r="F325"/>
  <c r="B326"/>
  <c r="F326"/>
  <c r="B327"/>
  <c r="F327"/>
  <c r="B328"/>
  <c r="F328"/>
  <c r="B329"/>
  <c r="F329"/>
  <c r="B330"/>
  <c r="F330"/>
  <c r="B331"/>
  <c r="F331"/>
  <c r="B332"/>
  <c r="F332"/>
  <c r="B333"/>
  <c r="F333"/>
  <c r="B334"/>
  <c r="F334"/>
  <c r="B335"/>
  <c r="F335"/>
  <c r="B336"/>
  <c r="F336"/>
  <c r="B337"/>
  <c r="F337"/>
  <c r="B338"/>
  <c r="F338"/>
  <c r="B339"/>
  <c r="F339"/>
  <c r="B340"/>
  <c r="F340"/>
  <c r="B341"/>
  <c r="F341"/>
  <c r="B342"/>
  <c r="F342"/>
  <c r="B343"/>
  <c r="F343"/>
  <c r="B344"/>
  <c r="F344"/>
  <c r="B345"/>
  <c r="F345"/>
  <c r="B346"/>
  <c r="F346"/>
  <c r="B347"/>
  <c r="F347"/>
  <c r="B348"/>
  <c r="F348"/>
  <c r="B349"/>
  <c r="F349"/>
  <c r="B350"/>
  <c r="F350"/>
  <c r="B351"/>
  <c r="F351"/>
  <c r="B352"/>
  <c r="F352"/>
  <c r="B353"/>
  <c r="F353"/>
  <c r="B354"/>
  <c r="F354"/>
  <c r="B355"/>
  <c r="F355"/>
  <c r="B356"/>
  <c r="F356"/>
  <c r="B357"/>
  <c r="F357"/>
  <c r="B358"/>
  <c r="F358"/>
  <c r="B359"/>
  <c r="F359"/>
  <c r="B360"/>
  <c r="F360"/>
  <c r="B361"/>
  <c r="F361"/>
  <c r="B362"/>
  <c r="F362"/>
  <c r="B363"/>
  <c r="F363"/>
  <c r="B364"/>
  <c r="F364"/>
  <c r="B365"/>
  <c r="F365"/>
  <c r="B366"/>
  <c r="F366"/>
  <c r="B367"/>
  <c r="F367"/>
  <c r="B368"/>
  <c r="F368"/>
  <c r="B369"/>
  <c r="F369"/>
  <c r="B370"/>
  <c r="F370"/>
  <c r="B371"/>
  <c r="F371"/>
  <c r="B372"/>
  <c r="F372"/>
  <c r="B373"/>
  <c r="F373"/>
  <c r="B374"/>
  <c r="F374"/>
  <c r="B375"/>
  <c r="F375"/>
  <c r="B376"/>
  <c r="F376"/>
  <c r="B377"/>
  <c r="F377"/>
  <c r="B378"/>
  <c r="F378"/>
  <c r="B379"/>
  <c r="F379"/>
  <c r="B380"/>
  <c r="F380"/>
  <c r="B381"/>
  <c r="F381"/>
  <c r="B382"/>
  <c r="F382"/>
  <c r="B383"/>
  <c r="F383"/>
  <c r="B384"/>
  <c r="F384"/>
  <c r="B385"/>
  <c r="F385"/>
  <c r="B386"/>
  <c r="F386"/>
  <c r="B387"/>
  <c r="F387"/>
  <c r="B388"/>
  <c r="F388"/>
  <c r="B389"/>
  <c r="F389"/>
  <c r="B390"/>
  <c r="F390"/>
  <c r="B391"/>
  <c r="F391"/>
  <c r="B392"/>
  <c r="F392"/>
  <c r="B393"/>
  <c r="F393"/>
  <c r="B394"/>
  <c r="F394"/>
  <c r="B395"/>
  <c r="F395"/>
  <c r="B396"/>
  <c r="F396"/>
  <c r="B397"/>
  <c r="F397"/>
  <c r="B398"/>
  <c r="F398"/>
  <c r="B399"/>
  <c r="F399"/>
  <c r="B400"/>
  <c r="F400"/>
  <c r="B401"/>
  <c r="F401"/>
  <c r="B402"/>
  <c r="F402"/>
  <c r="B403"/>
  <c r="F403"/>
  <c r="B404"/>
  <c r="F404"/>
  <c r="B405"/>
  <c r="F405"/>
  <c r="B406"/>
  <c r="F406"/>
  <c r="B407"/>
  <c r="F407"/>
  <c r="B408"/>
  <c r="F408"/>
  <c r="B409"/>
  <c r="F409"/>
  <c r="B410"/>
  <c r="F410"/>
  <c r="B411"/>
  <c r="F411"/>
  <c r="B412"/>
  <c r="F412"/>
  <c r="B413"/>
  <c r="F413"/>
  <c r="B414"/>
  <c r="F414"/>
  <c r="B415"/>
  <c r="F415"/>
  <c r="B416"/>
  <c r="F416"/>
  <c r="B417"/>
  <c r="F417"/>
  <c r="B418"/>
  <c r="F418"/>
  <c r="B419"/>
  <c r="F419"/>
  <c r="B420"/>
  <c r="F420"/>
  <c r="B421"/>
  <c r="F421"/>
  <c r="B422"/>
  <c r="F422"/>
  <c r="B423"/>
  <c r="F423"/>
  <c r="B424"/>
  <c r="F424"/>
  <c r="B425"/>
  <c r="F425"/>
  <c r="B426"/>
  <c r="F426"/>
  <c r="B427"/>
  <c r="F427"/>
  <c r="B428"/>
  <c r="F428"/>
  <c r="B429"/>
  <c r="F429"/>
  <c r="B430"/>
  <c r="F430"/>
  <c r="B431"/>
  <c r="F431"/>
  <c r="B432"/>
  <c r="F432"/>
  <c r="B433"/>
  <c r="F433"/>
  <c r="B434"/>
  <c r="F434"/>
  <c r="B435"/>
  <c r="F435"/>
  <c r="B436"/>
  <c r="F436"/>
  <c r="B437"/>
  <c r="F437"/>
  <c r="B438"/>
  <c r="F438"/>
  <c r="B439"/>
  <c r="F439"/>
  <c r="B440"/>
  <c r="F440"/>
  <c r="B441"/>
  <c r="F441"/>
  <c r="B442"/>
  <c r="F442"/>
  <c r="B443"/>
  <c r="F443"/>
  <c r="B444"/>
  <c r="F444"/>
  <c r="B445"/>
  <c r="F445"/>
  <c r="B446"/>
  <c r="F446"/>
  <c r="B447"/>
  <c r="F447"/>
  <c r="B448"/>
  <c r="F448"/>
  <c r="B449"/>
  <c r="F449"/>
  <c r="B450"/>
  <c r="F450"/>
  <c r="B451"/>
  <c r="F451"/>
  <c r="B452"/>
  <c r="F452"/>
  <c r="B453"/>
  <c r="F453"/>
  <c r="B454"/>
  <c r="F454"/>
  <c r="B455"/>
  <c r="F455"/>
  <c r="B456"/>
  <c r="F456"/>
  <c r="B457"/>
  <c r="F457"/>
  <c r="B458"/>
  <c r="F458"/>
  <c r="B459"/>
  <c r="F459"/>
  <c r="B460"/>
  <c r="F460"/>
  <c r="B461"/>
  <c r="F461"/>
  <c r="B462"/>
  <c r="F462"/>
  <c r="B463"/>
  <c r="F463"/>
  <c r="B464"/>
  <c r="F464"/>
  <c r="B465"/>
  <c r="F465"/>
  <c r="B466"/>
  <c r="F466"/>
  <c r="B467"/>
  <c r="F467"/>
  <c r="B468"/>
  <c r="F468"/>
  <c r="B469"/>
  <c r="F469"/>
  <c r="B470"/>
  <c r="F470"/>
  <c r="B471"/>
  <c r="F471"/>
  <c r="B472"/>
  <c r="F472"/>
  <c r="B473"/>
  <c r="F473"/>
  <c r="B474"/>
  <c r="F474"/>
  <c r="B475"/>
  <c r="F475"/>
  <c r="B476"/>
  <c r="F476"/>
  <c r="B477"/>
  <c r="F477"/>
  <c r="B478"/>
  <c r="F478"/>
  <c r="B479"/>
  <c r="F479"/>
  <c r="B480"/>
  <c r="F480"/>
  <c r="B481"/>
  <c r="F481"/>
  <c r="B482"/>
  <c r="F482"/>
  <c r="B483"/>
  <c r="F483"/>
  <c r="B484"/>
  <c r="F484"/>
  <c r="B485"/>
  <c r="F485"/>
  <c r="B486"/>
  <c r="F486"/>
  <c r="B487"/>
  <c r="F487"/>
  <c r="B488"/>
  <c r="F488"/>
  <c r="B489"/>
  <c r="F489"/>
  <c r="B490"/>
  <c r="F490"/>
  <c r="B491"/>
  <c r="F491"/>
  <c r="B492"/>
  <c r="F492"/>
  <c r="B493"/>
  <c r="F493"/>
  <c r="B494"/>
  <c r="F494"/>
  <c r="B495"/>
  <c r="F495"/>
  <c r="B496"/>
  <c r="F496"/>
  <c r="B497"/>
  <c r="F497"/>
  <c r="B498"/>
  <c r="F498"/>
  <c r="B499"/>
  <c r="F499"/>
  <c r="B500"/>
  <c r="F500"/>
  <c r="B501"/>
  <c r="F501"/>
  <c r="B502"/>
  <c r="F502"/>
  <c r="B503"/>
  <c r="F503"/>
  <c r="B504"/>
  <c r="F504"/>
  <c r="B505"/>
  <c r="F505"/>
  <c r="B506"/>
  <c r="F506"/>
  <c r="B507"/>
  <c r="F507"/>
  <c r="B508"/>
  <c r="F508"/>
  <c r="B509"/>
  <c r="F509"/>
  <c r="B510"/>
  <c r="F510"/>
  <c r="B511"/>
  <c r="F511"/>
  <c r="B512"/>
  <c r="F512"/>
  <c r="B513"/>
  <c r="F513"/>
  <c r="B514"/>
  <c r="F514"/>
  <c r="B515"/>
  <c r="F515"/>
  <c r="B516"/>
  <c r="F516"/>
  <c r="B517"/>
  <c r="F517"/>
  <c r="B518"/>
  <c r="F518"/>
  <c r="B519"/>
  <c r="F519"/>
  <c r="B520"/>
  <c r="F520"/>
  <c r="B521"/>
  <c r="F521"/>
  <c r="B522"/>
  <c r="F522"/>
  <c r="B523"/>
  <c r="F523"/>
  <c r="B524"/>
  <c r="F524"/>
  <c r="B525"/>
  <c r="F525"/>
  <c r="B526"/>
  <c r="F526"/>
  <c r="B527"/>
  <c r="F527"/>
  <c r="B528"/>
  <c r="F528"/>
  <c r="B529"/>
  <c r="F529"/>
  <c r="B530"/>
  <c r="F530"/>
  <c r="B531"/>
  <c r="F531"/>
  <c r="B532"/>
  <c r="F532"/>
  <c r="B533"/>
  <c r="F533"/>
  <c r="B534"/>
  <c r="F534"/>
  <c r="B535"/>
  <c r="F535"/>
  <c r="B536"/>
  <c r="F536"/>
  <c r="B537"/>
  <c r="F537"/>
  <c r="B538"/>
  <c r="F538"/>
  <c r="B539"/>
  <c r="F539"/>
  <c r="B540"/>
  <c r="F540"/>
  <c r="B541"/>
  <c r="F541"/>
  <c r="B542"/>
  <c r="F542"/>
  <c r="B543"/>
  <c r="F543"/>
  <c r="B544"/>
  <c r="F544"/>
  <c r="B545"/>
  <c r="F545"/>
  <c r="B546"/>
  <c r="F546"/>
  <c r="B547"/>
  <c r="F547"/>
  <c r="B548"/>
  <c r="F548"/>
  <c r="B549"/>
  <c r="F549"/>
  <c r="B550"/>
  <c r="F550"/>
  <c r="B551"/>
  <c r="F551"/>
  <c r="B552"/>
  <c r="F552"/>
  <c r="B553"/>
  <c r="F553"/>
  <c r="B554"/>
  <c r="F554"/>
  <c r="B555"/>
  <c r="F555"/>
  <c r="B556"/>
  <c r="F556"/>
  <c r="B557"/>
  <c r="F557"/>
  <c r="B558"/>
  <c r="F558"/>
  <c r="B559"/>
  <c r="F559"/>
  <c r="B560"/>
  <c r="F560"/>
  <c r="B561"/>
  <c r="F561"/>
  <c r="B562"/>
  <c r="F562"/>
  <c r="B563"/>
  <c r="F563"/>
  <c r="B564"/>
  <c r="F564"/>
  <c r="B565"/>
  <c r="F565"/>
  <c r="B566"/>
  <c r="F566"/>
  <c r="B567"/>
  <c r="F567"/>
  <c r="B568"/>
  <c r="F568"/>
  <c r="B569"/>
  <c r="F569"/>
  <c r="B570"/>
  <c r="F570"/>
  <c r="B571"/>
  <c r="F571"/>
  <c r="B572"/>
  <c r="F572"/>
  <c r="B573"/>
  <c r="F573"/>
  <c r="B574"/>
  <c r="F574"/>
  <c r="B575"/>
  <c r="F575"/>
  <c r="B576"/>
  <c r="F576"/>
  <c r="B577"/>
  <c r="F577"/>
  <c r="B578"/>
  <c r="F578"/>
  <c r="B579"/>
  <c r="F579"/>
  <c r="B580"/>
  <c r="F580"/>
  <c r="B581"/>
  <c r="F581"/>
  <c r="B582"/>
  <c r="F582"/>
  <c r="B583"/>
  <c r="F583"/>
  <c r="B584"/>
  <c r="F584"/>
  <c r="B585"/>
  <c r="F585"/>
  <c r="B586"/>
  <c r="F586"/>
  <c r="B587"/>
  <c r="F587"/>
  <c r="B588"/>
  <c r="F588"/>
  <c r="B589"/>
  <c r="F589"/>
  <c r="B590"/>
  <c r="F590"/>
  <c r="B591"/>
  <c r="F591"/>
  <c r="B592"/>
  <c r="F592"/>
  <c r="B593"/>
  <c r="F593"/>
  <c r="B594"/>
  <c r="F594"/>
  <c r="B595"/>
  <c r="F595"/>
  <c r="B596"/>
  <c r="F596"/>
  <c r="B597"/>
  <c r="F597"/>
  <c r="B598"/>
  <c r="F598"/>
  <c r="B599"/>
  <c r="F599"/>
  <c r="B600"/>
  <c r="F600"/>
  <c r="B601"/>
  <c r="F601"/>
  <c r="B602"/>
  <c r="F602"/>
  <c r="B603"/>
  <c r="F603"/>
  <c r="B604"/>
  <c r="F604"/>
  <c r="B605"/>
  <c r="F605"/>
  <c r="B606"/>
  <c r="F606"/>
  <c r="B607"/>
  <c r="F607"/>
  <c r="B608"/>
  <c r="F608"/>
  <c r="B609"/>
  <c r="F609"/>
  <c r="B610"/>
  <c r="F610"/>
  <c r="B611"/>
  <c r="F611"/>
  <c r="B612"/>
  <c r="F612"/>
  <c r="B613"/>
  <c r="F613"/>
  <c r="B614"/>
  <c r="F614"/>
  <c r="B615"/>
  <c r="F615"/>
  <c r="B616"/>
  <c r="F616"/>
  <c r="B617"/>
  <c r="F617"/>
  <c r="B618"/>
  <c r="F618"/>
  <c r="B619"/>
  <c r="F619"/>
  <c r="B620"/>
  <c r="F620"/>
  <c r="B621"/>
  <c r="F621"/>
  <c r="B622"/>
  <c r="F622"/>
  <c r="B623"/>
  <c r="F623"/>
  <c r="B624"/>
  <c r="F624"/>
  <c r="B625"/>
  <c r="F625"/>
  <c r="B626"/>
  <c r="F626"/>
  <c r="B627"/>
  <c r="F627"/>
  <c r="B628"/>
  <c r="F628"/>
  <c r="B629"/>
  <c r="F629"/>
  <c r="B630"/>
  <c r="F630"/>
  <c r="B631"/>
  <c r="F631"/>
  <c r="B632"/>
  <c r="F632"/>
  <c r="B633"/>
  <c r="F633"/>
  <c r="B634"/>
  <c r="F634"/>
  <c r="B635"/>
  <c r="F635"/>
  <c r="B636"/>
  <c r="F636"/>
  <c r="B637"/>
  <c r="F637"/>
  <c r="B638"/>
  <c r="F638"/>
  <c r="B639"/>
  <c r="F639"/>
  <c r="B640"/>
  <c r="F640"/>
  <c r="B641"/>
  <c r="F641"/>
  <c r="B642"/>
  <c r="F642"/>
  <c r="B643"/>
  <c r="F643"/>
  <c r="B644"/>
  <c r="F644"/>
  <c r="B645"/>
  <c r="F645"/>
  <c r="B646"/>
  <c r="F646"/>
  <c r="B647"/>
  <c r="F647"/>
  <c r="B648"/>
  <c r="F648"/>
  <c r="B649"/>
  <c r="F649"/>
  <c r="B650"/>
  <c r="F650"/>
  <c r="B651"/>
  <c r="F651"/>
  <c r="B652"/>
  <c r="F652"/>
  <c r="B653"/>
  <c r="F653"/>
  <c r="B654"/>
  <c r="F654"/>
  <c r="B655"/>
  <c r="F655"/>
  <c r="B656"/>
  <c r="F656"/>
  <c r="B657"/>
  <c r="F657"/>
  <c r="B658"/>
  <c r="F658"/>
  <c r="B659"/>
  <c r="F659"/>
  <c r="B660"/>
  <c r="F660"/>
  <c r="B661"/>
  <c r="F661"/>
  <c r="B662"/>
  <c r="F662"/>
  <c r="B663"/>
  <c r="F663"/>
  <c r="B664"/>
  <c r="F664"/>
  <c r="B665"/>
  <c r="F665"/>
  <c r="B666"/>
  <c r="F666"/>
  <c r="B667"/>
  <c r="F667"/>
  <c r="B668"/>
  <c r="F668"/>
  <c r="B669"/>
  <c r="F669"/>
  <c r="B670"/>
  <c r="F670"/>
  <c r="B671"/>
  <c r="F671"/>
  <c r="B672"/>
  <c r="F672"/>
  <c r="B673"/>
  <c r="F673"/>
  <c r="B674"/>
  <c r="F674"/>
  <c r="B675"/>
  <c r="F675"/>
  <c r="B676"/>
  <c r="F676"/>
  <c r="B677"/>
  <c r="F677"/>
  <c r="B678"/>
  <c r="F678"/>
  <c r="B679"/>
  <c r="F679"/>
  <c r="B680"/>
  <c r="F680"/>
  <c r="B681"/>
  <c r="F681"/>
  <c r="B682"/>
  <c r="F682"/>
  <c r="B683"/>
  <c r="F683"/>
  <c r="B684"/>
  <c r="F684"/>
  <c r="B685"/>
  <c r="F685"/>
  <c r="B686"/>
  <c r="F686"/>
  <c r="B687"/>
  <c r="F687"/>
  <c r="B688"/>
  <c r="F688"/>
  <c r="B689"/>
  <c r="F689"/>
  <c r="B690"/>
  <c r="F690"/>
  <c r="B691"/>
  <c r="F691"/>
  <c r="B692"/>
  <c r="F692"/>
  <c r="B693"/>
  <c r="F693"/>
  <c r="B694"/>
  <c r="F694"/>
  <c r="B695"/>
  <c r="F695"/>
  <c r="B696"/>
  <c r="F696"/>
  <c r="B697"/>
  <c r="F697"/>
  <c r="B698"/>
  <c r="F698"/>
  <c r="B699"/>
  <c r="F699"/>
  <c r="B700"/>
  <c r="F700"/>
  <c r="B701"/>
  <c r="F701"/>
  <c r="B702"/>
  <c r="F702"/>
  <c r="B703"/>
  <c r="F703"/>
  <c r="B704"/>
  <c r="F704"/>
  <c r="B705"/>
  <c r="F705"/>
  <c r="B706"/>
  <c r="F706"/>
  <c r="B707"/>
  <c r="F707"/>
  <c r="B708"/>
  <c r="F708"/>
  <c r="B709"/>
  <c r="F709"/>
  <c r="B710"/>
  <c r="F710"/>
  <c r="B711"/>
  <c r="F711"/>
  <c r="B712"/>
  <c r="F712"/>
  <c r="B713"/>
  <c r="F713"/>
  <c r="B714"/>
  <c r="F714"/>
  <c r="B715"/>
  <c r="F715"/>
  <c r="B716"/>
  <c r="F716"/>
  <c r="B717"/>
  <c r="F717"/>
  <c r="B718"/>
  <c r="F718"/>
  <c r="B719"/>
  <c r="F719"/>
  <c r="B720"/>
  <c r="F720"/>
  <c r="B721"/>
  <c r="F721"/>
  <c r="B722"/>
  <c r="F722"/>
  <c r="B723"/>
  <c r="F723"/>
  <c r="B724"/>
  <c r="F724"/>
  <c r="B725"/>
  <c r="F725"/>
  <c r="B726"/>
  <c r="F726"/>
  <c r="B727"/>
  <c r="F727"/>
  <c r="B728"/>
  <c r="F728"/>
  <c r="B729"/>
  <c r="F729"/>
  <c r="B730"/>
  <c r="F730"/>
  <c r="B731"/>
  <c r="F731"/>
  <c r="B732"/>
  <c r="F732"/>
  <c r="B733"/>
  <c r="F733"/>
  <c r="B734"/>
  <c r="F734"/>
  <c r="B735"/>
  <c r="F735"/>
  <c r="B736"/>
  <c r="F736"/>
  <c r="B737"/>
  <c r="F737"/>
  <c r="B738"/>
  <c r="F738"/>
  <c r="B739"/>
  <c r="F739"/>
  <c r="B740"/>
  <c r="F740"/>
  <c r="B741"/>
  <c r="F741"/>
  <c r="B742"/>
  <c r="F742"/>
  <c r="B743"/>
  <c r="F743"/>
  <c r="B744"/>
  <c r="F744"/>
  <c r="B745"/>
  <c r="F745"/>
  <c r="B746"/>
  <c r="F746"/>
  <c r="B747"/>
  <c r="F747"/>
  <c r="B748"/>
  <c r="F748"/>
  <c r="B749"/>
  <c r="F749"/>
  <c r="B750"/>
  <c r="F750"/>
  <c r="B751"/>
  <c r="F751"/>
  <c r="B752"/>
  <c r="F752"/>
  <c r="B753"/>
  <c r="F753"/>
  <c r="B754"/>
  <c r="F754"/>
  <c r="B755"/>
  <c r="F755"/>
  <c r="B756"/>
  <c r="F756"/>
  <c r="B757"/>
  <c r="F757"/>
  <c r="B758"/>
  <c r="F758"/>
  <c r="B759"/>
  <c r="F759"/>
  <c r="B760"/>
  <c r="F760"/>
  <c r="B761"/>
  <c r="F761"/>
  <c r="B762"/>
  <c r="F762"/>
  <c r="B763"/>
  <c r="F763"/>
  <c r="B764"/>
  <c r="F764"/>
  <c r="B765"/>
  <c r="F765"/>
  <c r="B766"/>
  <c r="F766"/>
  <c r="B767"/>
  <c r="F767"/>
  <c r="B768"/>
  <c r="F768"/>
  <c r="B769"/>
  <c r="F769"/>
  <c r="B770"/>
  <c r="F770"/>
  <c r="B771"/>
  <c r="F771"/>
  <c r="B772"/>
  <c r="F772"/>
  <c r="B773"/>
  <c r="F773"/>
  <c r="B774"/>
  <c r="F774"/>
  <c r="B775"/>
  <c r="F775"/>
  <c r="B776"/>
  <c r="F776"/>
  <c r="B777"/>
  <c r="F777"/>
  <c r="B778"/>
  <c r="F778"/>
  <c r="B779"/>
  <c r="F779"/>
  <c r="B780"/>
  <c r="F780"/>
  <c r="B781"/>
  <c r="F781"/>
  <c r="B782"/>
  <c r="F782"/>
  <c r="B783"/>
  <c r="F783"/>
  <c r="B784"/>
  <c r="F784"/>
  <c r="B785"/>
  <c r="F785"/>
  <c r="B786"/>
  <c r="F786"/>
  <c r="B787"/>
  <c r="F787"/>
  <c r="B788"/>
  <c r="F788"/>
  <c r="B789"/>
  <c r="F789"/>
  <c r="B790"/>
  <c r="F790"/>
  <c r="B791"/>
  <c r="F791"/>
  <c r="B792"/>
  <c r="F792"/>
  <c r="B793"/>
  <c r="F793"/>
  <c r="B794"/>
  <c r="F794"/>
  <c r="B795"/>
  <c r="F795"/>
  <c r="B796"/>
  <c r="F796"/>
  <c r="B797"/>
  <c r="F797"/>
  <c r="B798"/>
  <c r="F798"/>
  <c r="B799"/>
  <c r="F799"/>
  <c r="B800"/>
  <c r="F800"/>
  <c r="B801"/>
  <c r="F801"/>
  <c r="B802"/>
  <c r="F802"/>
  <c r="B803"/>
  <c r="F803"/>
  <c r="B804"/>
  <c r="F804"/>
  <c r="B805"/>
  <c r="F805"/>
  <c r="B806"/>
  <c r="F806"/>
  <c r="B807"/>
  <c r="F807"/>
  <c r="B808"/>
  <c r="F808"/>
  <c r="B809"/>
  <c r="F809"/>
  <c r="B810"/>
  <c r="F810"/>
  <c r="B811"/>
  <c r="F811"/>
  <c r="B812"/>
  <c r="F812"/>
  <c r="B813"/>
  <c r="F813"/>
  <c r="B814"/>
  <c r="F814"/>
  <c r="B815"/>
  <c r="F815"/>
  <c r="B816"/>
  <c r="F816"/>
  <c r="B817"/>
  <c r="F817"/>
  <c r="B818"/>
  <c r="F818"/>
  <c r="B819"/>
  <c r="F819"/>
  <c r="B820"/>
  <c r="F820"/>
  <c r="B821"/>
  <c r="F821"/>
  <c r="B822"/>
  <c r="F822"/>
  <c r="B823"/>
  <c r="F823"/>
  <c r="B824"/>
  <c r="F824"/>
  <c r="B825"/>
  <c r="F825"/>
  <c r="B826"/>
  <c r="F826"/>
  <c r="B827"/>
  <c r="F827"/>
  <c r="B828"/>
  <c r="F828"/>
  <c r="B829"/>
  <c r="F829"/>
  <c r="B830"/>
  <c r="F830"/>
  <c r="B831"/>
  <c r="F831"/>
  <c r="B832"/>
  <c r="F832"/>
  <c r="B833"/>
  <c r="F833"/>
  <c r="B834"/>
  <c r="F834"/>
  <c r="B835"/>
  <c r="F835"/>
  <c r="B836"/>
  <c r="F836"/>
  <c r="B837"/>
  <c r="F837"/>
  <c r="B838"/>
  <c r="F838"/>
  <c r="B839"/>
  <c r="F839"/>
  <c r="B840"/>
  <c r="F840"/>
  <c r="B841"/>
  <c r="F841"/>
  <c r="B842"/>
  <c r="F842"/>
  <c r="B843"/>
  <c r="F843"/>
  <c r="B844"/>
  <c r="F844"/>
  <c r="B845"/>
  <c r="F845"/>
  <c r="B846"/>
  <c r="F846"/>
  <c r="B847"/>
  <c r="F847"/>
  <c r="B848"/>
  <c r="F848"/>
  <c r="B849"/>
  <c r="F849"/>
  <c r="B850"/>
  <c r="F850"/>
  <c r="B851"/>
  <c r="F851"/>
  <c r="B852"/>
  <c r="F852"/>
  <c r="B853"/>
  <c r="F853"/>
  <c r="B854"/>
  <c r="F854"/>
  <c r="B855"/>
  <c r="F855"/>
  <c r="B856"/>
  <c r="F856"/>
  <c r="B857"/>
  <c r="F857"/>
  <c r="B858"/>
  <c r="F858"/>
  <c r="B859"/>
  <c r="F859"/>
  <c r="B860"/>
  <c r="F860"/>
  <c r="B861"/>
  <c r="F861"/>
  <c r="B862"/>
  <c r="F862"/>
  <c r="B863"/>
  <c r="F863"/>
  <c r="B864"/>
  <c r="F864"/>
  <c r="B865"/>
  <c r="F865"/>
  <c r="B866"/>
  <c r="F866"/>
  <c r="B867"/>
  <c r="F867"/>
  <c r="B868"/>
  <c r="F868"/>
  <c r="B869"/>
  <c r="F869"/>
  <c r="B870"/>
  <c r="F870"/>
  <c r="B871"/>
  <c r="F871"/>
  <c r="B872"/>
  <c r="F872"/>
  <c r="B873"/>
  <c r="F873"/>
  <c r="B874"/>
  <c r="F874"/>
  <c r="B875"/>
  <c r="F875"/>
  <c r="B876"/>
  <c r="F876"/>
  <c r="B877"/>
  <c r="F877"/>
  <c r="B878"/>
  <c r="F878"/>
  <c r="B879"/>
  <c r="F879"/>
  <c r="B880"/>
  <c r="F880"/>
  <c r="B881"/>
  <c r="F881"/>
  <c r="B882"/>
  <c r="F882"/>
  <c r="B883"/>
  <c r="F883"/>
  <c r="B884"/>
  <c r="F884"/>
  <c r="B885"/>
  <c r="F885"/>
  <c r="B886"/>
  <c r="F886"/>
  <c r="B887"/>
  <c r="F887"/>
  <c r="B888"/>
  <c r="F888"/>
  <c r="B889"/>
  <c r="F889"/>
  <c r="B890"/>
  <c r="F890"/>
  <c r="B891"/>
  <c r="F891"/>
  <c r="B892"/>
  <c r="F892"/>
  <c r="B893"/>
  <c r="F893"/>
  <c r="B894"/>
  <c r="F894"/>
  <c r="B895"/>
  <c r="F895"/>
  <c r="B896"/>
  <c r="F896"/>
  <c r="B897"/>
  <c r="F897"/>
  <c r="B898"/>
  <c r="F898"/>
  <c r="B899"/>
  <c r="F899"/>
  <c r="B900"/>
  <c r="F900"/>
  <c r="B901"/>
  <c r="F901"/>
  <c r="B902"/>
  <c r="F902"/>
  <c r="B903"/>
  <c r="F903"/>
  <c r="B904"/>
  <c r="F904"/>
  <c r="B905"/>
  <c r="F905"/>
  <c r="B906"/>
  <c r="F906"/>
  <c r="B907"/>
  <c r="F907"/>
  <c r="B908"/>
  <c r="F908"/>
  <c r="B909"/>
  <c r="F909"/>
  <c r="B910"/>
  <c r="F910"/>
  <c r="B911"/>
  <c r="F911"/>
  <c r="B912"/>
  <c r="F912"/>
  <c r="B913"/>
  <c r="F913"/>
  <c r="B914"/>
  <c r="F914"/>
  <c r="B915"/>
  <c r="F915"/>
  <c r="B916"/>
  <c r="F916"/>
  <c r="B917"/>
  <c r="F917"/>
  <c r="B918"/>
  <c r="F918"/>
  <c r="B919"/>
  <c r="F919"/>
  <c r="B920"/>
  <c r="F920"/>
  <c r="B921"/>
  <c r="F921"/>
  <c r="B922"/>
  <c r="F922"/>
  <c r="B923"/>
  <c r="F923"/>
  <c r="B924"/>
  <c r="F924"/>
  <c r="B925"/>
  <c r="F925"/>
  <c r="B926"/>
  <c r="F926"/>
  <c r="B927"/>
  <c r="F927"/>
  <c r="B928"/>
  <c r="F928"/>
  <c r="B929"/>
  <c r="F929"/>
  <c r="B930"/>
  <c r="F930"/>
  <c r="B931"/>
  <c r="F931"/>
  <c r="B932"/>
  <c r="F932"/>
  <c r="B933"/>
  <c r="F933"/>
  <c r="B934"/>
  <c r="F934"/>
  <c r="B935"/>
  <c r="F935"/>
  <c r="B936"/>
  <c r="F936"/>
  <c r="B937"/>
  <c r="F937"/>
  <c r="B938"/>
  <c r="F938"/>
  <c r="B939"/>
  <c r="F939"/>
  <c r="B940"/>
  <c r="F940"/>
  <c r="B941"/>
  <c r="F941"/>
  <c r="B942"/>
  <c r="F942"/>
  <c r="B943"/>
  <c r="F943"/>
  <c r="B944"/>
  <c r="F944"/>
  <c r="B945"/>
  <c r="F945"/>
  <c r="B946"/>
  <c r="F946"/>
  <c r="B947"/>
  <c r="F947"/>
  <c r="B948"/>
  <c r="F948"/>
  <c r="B949"/>
  <c r="F949"/>
  <c r="B950"/>
  <c r="F950"/>
  <c r="B951"/>
  <c r="F951"/>
  <c r="B952"/>
  <c r="F952"/>
  <c r="B953"/>
  <c r="F953"/>
  <c r="B954"/>
  <c r="F954"/>
  <c r="B955"/>
  <c r="F955"/>
  <c r="B956"/>
  <c r="F956"/>
  <c r="B957"/>
  <c r="F957"/>
  <c r="B958"/>
  <c r="F958"/>
  <c r="B959"/>
  <c r="F959"/>
  <c r="B960"/>
  <c r="F960"/>
  <c r="B961"/>
  <c r="F961"/>
  <c r="B962"/>
  <c r="F962"/>
  <c r="B963"/>
  <c r="F963"/>
  <c r="B964"/>
  <c r="F964"/>
  <c r="B965"/>
  <c r="F965"/>
  <c r="B966"/>
  <c r="F966"/>
  <c r="B967"/>
  <c r="F967"/>
  <c r="B968"/>
  <c r="F968"/>
  <c r="B969"/>
  <c r="F969"/>
  <c r="B970"/>
  <c r="F970"/>
  <c r="B971"/>
  <c r="F971"/>
  <c r="B972"/>
  <c r="F972"/>
  <c r="B973"/>
  <c r="F973"/>
  <c r="B974"/>
  <c r="F974"/>
  <c r="B975"/>
  <c r="F975"/>
  <c r="B976"/>
  <c r="F976"/>
  <c r="B977"/>
  <c r="F977"/>
  <c r="B978"/>
  <c r="F978"/>
  <c r="B979"/>
  <c r="F979"/>
  <c r="B980"/>
  <c r="F980"/>
  <c r="B981"/>
  <c r="F981"/>
  <c r="B982"/>
  <c r="F982"/>
  <c r="B983"/>
  <c r="F983"/>
  <c r="B984"/>
  <c r="F984"/>
  <c r="B985"/>
  <c r="F985"/>
  <c r="B986"/>
  <c r="F986"/>
  <c r="B987"/>
  <c r="F987"/>
  <c r="B988"/>
  <c r="F988"/>
  <c r="B989"/>
  <c r="F989"/>
  <c r="B990"/>
  <c r="F990"/>
  <c r="B991"/>
  <c r="F991"/>
  <c r="B992"/>
  <c r="F992"/>
  <c r="B993"/>
  <c r="F993"/>
  <c r="B994"/>
  <c r="F994"/>
  <c r="B995"/>
  <c r="F995"/>
  <c r="B996"/>
  <c r="F996"/>
  <c r="B997"/>
  <c r="F997"/>
  <c r="B998"/>
  <c r="F998"/>
  <c r="B999"/>
  <c r="F999"/>
  <c r="B1000"/>
  <c r="F1000"/>
  <c r="B1001"/>
  <c r="F1001"/>
  <c r="B1002"/>
  <c r="F1002"/>
  <c r="B1003"/>
  <c r="F1003"/>
  <c r="B1004"/>
  <c r="F1004"/>
  <c r="B1005"/>
  <c r="F1005"/>
  <c r="B1006"/>
  <c r="F1006"/>
  <c r="B1007"/>
  <c r="F1007"/>
  <c r="B1008"/>
  <c r="F1008"/>
  <c r="B1009"/>
  <c r="F1009"/>
  <c r="B1010"/>
  <c r="F1010"/>
  <c r="B1011"/>
  <c r="F1011"/>
  <c r="B1012"/>
  <c r="F1012"/>
  <c r="B1013"/>
  <c r="F1013"/>
  <c r="B1014"/>
  <c r="F1014"/>
  <c r="B1015"/>
  <c r="F1015"/>
  <c r="B1016"/>
  <c r="F1016"/>
  <c r="B1017"/>
  <c r="F1017"/>
  <c r="B1018"/>
  <c r="F1018"/>
  <c r="B1019"/>
  <c r="F1019"/>
  <c r="B1020"/>
  <c r="F1020"/>
  <c r="B1021"/>
  <c r="F1021"/>
  <c r="B1022"/>
  <c r="F1022"/>
  <c r="B1023"/>
  <c r="F1023"/>
  <c r="B1024"/>
  <c r="F1024"/>
  <c r="B1025"/>
  <c r="F1025"/>
  <c r="B1026"/>
  <c r="F1026"/>
  <c r="B1027"/>
  <c r="F1027"/>
  <c r="B1028"/>
  <c r="F1028"/>
  <c r="B1029"/>
  <c r="F1029"/>
  <c r="B1030"/>
  <c r="F1030"/>
  <c r="B1031"/>
  <c r="F1031"/>
  <c r="B1032"/>
  <c r="F1032"/>
  <c r="B1033"/>
  <c r="F1033"/>
  <c r="B1034"/>
  <c r="F1034"/>
  <c r="B1035"/>
  <c r="F1035"/>
  <c r="B1036"/>
  <c r="F1036"/>
  <c r="B1037"/>
  <c r="F1037"/>
  <c r="B1038"/>
  <c r="F1038"/>
  <c r="B1039"/>
  <c r="F1039"/>
  <c r="B1040"/>
  <c r="F1040"/>
  <c r="B1041"/>
  <c r="F1041"/>
  <c r="B1042"/>
  <c r="F1042"/>
  <c r="B1043"/>
  <c r="F1043"/>
  <c r="B1044"/>
  <c r="F1044"/>
  <c r="B1045"/>
  <c r="F1045"/>
  <c r="B1046"/>
  <c r="F1046"/>
  <c r="B1047"/>
  <c r="F1047"/>
  <c r="B1048"/>
  <c r="F1048"/>
  <c r="B1049"/>
  <c r="F1049"/>
  <c r="B1050"/>
  <c r="F1050"/>
  <c r="B1051"/>
  <c r="F1051"/>
  <c r="B1052"/>
  <c r="F1052"/>
  <c r="B1053"/>
  <c r="F1053"/>
  <c r="B1054"/>
  <c r="F1054"/>
  <c r="B1055"/>
  <c r="F1055"/>
  <c r="B1056"/>
  <c r="F1056"/>
  <c r="B1057"/>
  <c r="F1057"/>
  <c r="B1058"/>
  <c r="F1058"/>
  <c r="B1059"/>
  <c r="F1059"/>
  <c r="B1060"/>
  <c r="F1060"/>
  <c r="B1061"/>
  <c r="F1061"/>
  <c r="B1062"/>
  <c r="F1062"/>
  <c r="B1063"/>
  <c r="F1063"/>
  <c r="B1064"/>
  <c r="F1064"/>
  <c r="B1065"/>
  <c r="F1065"/>
  <c r="B1066"/>
  <c r="F1066"/>
  <c r="B1067"/>
  <c r="F1067"/>
  <c r="B1068"/>
  <c r="F1068"/>
  <c r="B1069"/>
  <c r="F1069"/>
  <c r="B1070"/>
  <c r="F1070"/>
  <c r="B1071"/>
  <c r="F1071"/>
  <c r="B1072"/>
  <c r="F1072"/>
  <c r="B1073"/>
  <c r="F1073"/>
  <c r="B1074"/>
  <c r="F1074"/>
  <c r="B1075"/>
  <c r="F1075"/>
  <c r="B1076"/>
  <c r="F1076"/>
  <c r="B1077"/>
  <c r="F1077"/>
  <c r="B1078"/>
  <c r="F1078"/>
  <c r="B1079"/>
  <c r="F1079"/>
  <c r="B1080"/>
  <c r="F1080"/>
  <c r="B1081"/>
  <c r="F1081"/>
  <c r="B1082"/>
  <c r="F1082"/>
  <c r="B1083"/>
  <c r="F1083"/>
  <c r="B1084"/>
  <c r="F1084"/>
  <c r="B1085"/>
  <c r="F1085"/>
  <c r="B1086"/>
  <c r="F1086"/>
  <c r="B1087"/>
  <c r="F1087"/>
  <c r="B1088"/>
  <c r="F1088"/>
  <c r="B1089"/>
  <c r="F1089"/>
  <c r="B1090"/>
  <c r="F1090"/>
  <c r="B1091"/>
  <c r="F1091"/>
  <c r="B1092"/>
  <c r="F1092"/>
  <c r="B1093"/>
  <c r="F1093"/>
  <c r="B1094"/>
  <c r="F1094"/>
  <c r="B1095"/>
  <c r="F1095"/>
  <c r="B1096"/>
  <c r="F1096"/>
  <c r="B1097"/>
  <c r="F1097"/>
  <c r="B1098"/>
  <c r="F1098"/>
  <c r="B1099"/>
  <c r="F1099"/>
  <c r="B1100"/>
  <c r="F1100"/>
  <c r="B1101"/>
  <c r="F1101"/>
  <c r="B1102"/>
  <c r="F1102"/>
  <c r="B1103"/>
  <c r="F1103"/>
  <c r="B1104"/>
  <c r="F1104"/>
  <c r="B1105"/>
  <c r="F1105"/>
  <c r="B1106"/>
  <c r="F1106"/>
  <c r="B1107"/>
  <c r="F1107"/>
  <c r="B1108"/>
  <c r="F1108"/>
  <c r="B1109"/>
  <c r="F1109"/>
  <c r="B1110"/>
  <c r="F1110"/>
  <c r="B1111"/>
  <c r="F1111"/>
  <c r="B1112"/>
  <c r="F1112"/>
  <c r="B1113"/>
  <c r="F1113"/>
  <c r="B1114"/>
  <c r="F1114"/>
  <c r="B1115"/>
  <c r="F1115"/>
  <c r="B1116"/>
  <c r="F1116"/>
  <c r="B1117"/>
  <c r="F1117"/>
  <c r="B1118"/>
  <c r="F1118"/>
  <c r="B1119"/>
  <c r="F1119"/>
  <c r="B1120"/>
  <c r="F1120"/>
  <c r="B1121"/>
  <c r="F1121"/>
  <c r="B1122"/>
  <c r="F1122"/>
  <c r="B1123"/>
  <c r="F1123"/>
  <c r="B1124"/>
  <c r="F1124"/>
  <c r="B1125"/>
  <c r="F1125"/>
  <c r="B1126"/>
  <c r="F1126"/>
  <c r="B1127"/>
  <c r="F1127"/>
  <c r="B1128"/>
  <c r="F1128"/>
  <c r="B1129"/>
  <c r="F1129"/>
  <c r="B1130"/>
  <c r="F1130"/>
  <c r="B1131"/>
  <c r="F1131"/>
  <c r="B1132"/>
  <c r="F1132"/>
  <c r="B1133"/>
  <c r="F1133"/>
  <c r="B1134"/>
  <c r="F1134"/>
  <c r="B1135"/>
  <c r="F1135"/>
  <c r="B1136"/>
  <c r="F1136"/>
  <c r="B1137"/>
  <c r="F1137"/>
  <c r="B1138"/>
  <c r="F1138"/>
  <c r="B1139"/>
  <c r="F1139"/>
  <c r="B1140"/>
  <c r="F1140"/>
  <c r="B1141"/>
  <c r="F1141"/>
  <c r="B1142"/>
  <c r="F1142"/>
  <c r="B1143"/>
  <c r="F1143"/>
  <c r="B1144"/>
  <c r="F1144"/>
  <c r="B1145"/>
  <c r="F1145"/>
  <c r="B1146"/>
  <c r="F1146"/>
  <c r="B1147"/>
  <c r="F1147"/>
  <c r="B1148"/>
  <c r="F1148"/>
  <c r="B1149"/>
  <c r="F1149"/>
  <c r="B1150"/>
  <c r="F1150"/>
  <c r="B1151"/>
  <c r="F1151"/>
  <c r="B1152"/>
  <c r="F1152"/>
  <c r="B1153"/>
  <c r="F1153"/>
  <c r="B1154"/>
  <c r="F1154"/>
  <c r="B1155"/>
  <c r="F1155"/>
  <c r="B1156"/>
  <c r="F1156"/>
  <c r="B1157"/>
  <c r="F1157"/>
  <c r="B1158"/>
  <c r="F1158"/>
  <c r="B1159"/>
  <c r="F1159"/>
  <c r="B1160"/>
  <c r="F1160"/>
  <c r="B1161"/>
  <c r="F1161"/>
  <c r="B1162"/>
  <c r="F1162"/>
  <c r="B1163"/>
  <c r="F1163"/>
  <c r="B1164"/>
  <c r="F1164"/>
  <c r="B1165"/>
  <c r="F1165"/>
  <c r="B1166"/>
  <c r="F1166"/>
  <c r="B1167"/>
  <c r="F1167"/>
  <c r="B1168"/>
  <c r="F1168"/>
  <c r="B1169"/>
  <c r="F1169"/>
  <c r="B1170"/>
  <c r="F1170"/>
  <c r="B1171"/>
  <c r="F1171"/>
  <c r="B1172"/>
  <c r="F1172"/>
  <c r="B1173"/>
  <c r="F1173"/>
  <c r="B1174"/>
  <c r="F1174"/>
  <c r="B1175"/>
  <c r="F1175"/>
  <c r="B1176"/>
  <c r="F1176"/>
  <c r="B1177"/>
  <c r="F1177"/>
  <c r="B1178"/>
  <c r="F1178"/>
  <c r="B1179"/>
  <c r="F1179"/>
  <c r="B1180"/>
  <c r="F1180"/>
  <c r="B1181"/>
  <c r="F1181"/>
  <c r="B1182"/>
  <c r="F1182"/>
  <c r="B1183"/>
  <c r="F1183"/>
  <c r="B1184"/>
  <c r="F1184"/>
  <c r="B1185"/>
  <c r="F1185"/>
  <c r="B1186"/>
  <c r="F1186"/>
  <c r="B1187"/>
  <c r="F1187"/>
  <c r="B1188"/>
  <c r="F1188"/>
  <c r="B1189"/>
  <c r="F1189"/>
  <c r="B1190"/>
  <c r="F1190"/>
  <c r="B1191"/>
  <c r="F1191"/>
  <c r="B1192"/>
  <c r="F1192"/>
  <c r="B1193"/>
  <c r="F1193"/>
  <c r="B1194"/>
  <c r="F1194"/>
  <c r="B1195"/>
  <c r="F1195"/>
  <c r="B1196"/>
  <c r="F1196"/>
  <c r="B1197"/>
  <c r="F1197"/>
  <c r="B1198"/>
  <c r="F1198"/>
  <c r="B1199"/>
  <c r="F1199"/>
  <c r="B1200"/>
  <c r="F1200"/>
  <c r="B1201"/>
  <c r="F1201"/>
  <c r="B1202"/>
  <c r="F1202"/>
  <c r="B1203"/>
  <c r="F1203"/>
  <c r="B1204"/>
  <c r="F1204"/>
  <c r="B1205"/>
  <c r="F1205"/>
  <c r="B1206"/>
  <c r="F1206"/>
  <c r="B1207"/>
  <c r="F1207"/>
  <c r="B1208"/>
  <c r="F1208"/>
  <c r="B1209"/>
  <c r="F1209"/>
  <c r="B1210"/>
  <c r="F1210"/>
  <c r="B1211"/>
  <c r="F1211"/>
  <c r="B1212"/>
  <c r="F1212"/>
  <c r="B1213"/>
  <c r="F1213"/>
  <c r="B1214"/>
  <c r="F1214"/>
  <c r="B1215"/>
  <c r="F1215"/>
  <c r="B1216"/>
  <c r="F1216"/>
  <c r="B1217"/>
  <c r="F1217"/>
  <c r="B1218"/>
  <c r="F1218"/>
  <c r="B1219"/>
  <c r="F1219"/>
  <c r="B1220"/>
  <c r="F1220"/>
  <c r="B1221"/>
  <c r="F1221"/>
  <c r="B1222"/>
  <c r="F1222"/>
  <c r="B1223"/>
  <c r="F1223"/>
  <c r="B1224"/>
  <c r="F1224"/>
  <c r="B1225"/>
  <c r="F1225"/>
  <c r="B1226"/>
  <c r="F1226"/>
  <c r="B1227"/>
  <c r="F1227"/>
  <c r="B1228"/>
  <c r="F1228"/>
  <c r="B1229"/>
  <c r="F1229"/>
  <c r="B1230"/>
  <c r="F1230"/>
  <c r="B1231"/>
  <c r="F1231"/>
  <c r="B1232"/>
  <c r="F1232"/>
  <c r="B1233"/>
  <c r="F1233"/>
  <c r="B1234"/>
  <c r="F1234"/>
  <c r="B1235"/>
  <c r="F1235"/>
  <c r="B1236"/>
  <c r="F1236"/>
  <c r="B1237"/>
  <c r="F1237"/>
  <c r="B1238"/>
  <c r="F1238"/>
  <c r="B1239"/>
  <c r="F1239"/>
  <c r="B1240"/>
  <c r="F1240"/>
  <c r="B1241"/>
  <c r="F1241"/>
  <c r="B1242"/>
  <c r="F1242"/>
  <c r="B1243"/>
  <c r="F1243"/>
  <c r="B1244"/>
  <c r="F1244"/>
  <c r="B1245"/>
  <c r="F1245"/>
  <c r="B1246"/>
  <c r="F1246"/>
  <c r="B1247"/>
  <c r="F1247"/>
  <c r="B1248"/>
  <c r="F1248"/>
  <c r="B1249"/>
  <c r="F1249"/>
  <c r="B1250"/>
  <c r="F1250"/>
  <c r="B1251"/>
  <c r="F1251"/>
  <c r="B1252"/>
  <c r="F1252"/>
  <c r="B1253"/>
  <c r="F1253"/>
  <c r="B1254"/>
  <c r="F1254"/>
  <c r="B1255"/>
  <c r="F1255"/>
  <c r="B1256"/>
  <c r="F1256"/>
  <c r="B1257"/>
  <c r="F1257"/>
  <c r="B1258"/>
  <c r="F1258"/>
  <c r="B1259"/>
  <c r="F1259"/>
  <c r="B1260"/>
  <c r="F1260"/>
  <c r="B1261"/>
  <c r="F1261"/>
  <c r="B1262"/>
  <c r="F1262"/>
  <c r="B1263"/>
  <c r="F1263"/>
  <c r="B1264"/>
  <c r="F1264"/>
  <c r="B1265"/>
  <c r="F1265"/>
  <c r="B1266"/>
  <c r="F1266"/>
  <c r="B1267"/>
  <c r="F1267"/>
  <c r="B1268"/>
  <c r="F1268"/>
  <c r="B1269"/>
  <c r="F1269"/>
  <c r="B1270"/>
  <c r="F1270"/>
  <c r="B1271"/>
  <c r="F1271"/>
  <c r="B1272"/>
  <c r="F1272"/>
  <c r="B1273"/>
  <c r="F1273"/>
  <c r="B1274"/>
  <c r="F1274"/>
  <c r="B1275"/>
  <c r="F1275"/>
  <c r="B1276"/>
  <c r="F1276"/>
  <c r="B1277"/>
  <c r="F1277"/>
  <c r="B1278"/>
  <c r="F1278"/>
  <c r="B1279"/>
  <c r="F1279"/>
  <c r="B1280"/>
  <c r="F1280"/>
  <c r="B1281"/>
  <c r="F1281"/>
  <c r="B1282"/>
  <c r="F1282"/>
  <c r="B1283"/>
  <c r="F1283"/>
  <c r="B1284"/>
  <c r="F1284"/>
  <c r="B1285"/>
  <c r="F1285"/>
  <c r="B1286"/>
  <c r="F1286"/>
  <c r="B1287"/>
  <c r="F1287"/>
  <c r="B1288"/>
  <c r="F1288"/>
  <c r="B1289"/>
  <c r="F1289"/>
  <c r="B1290"/>
  <c r="F1290"/>
  <c r="B1291"/>
  <c r="F1291"/>
  <c r="B1292"/>
  <c r="F1292"/>
  <c r="B1293"/>
  <c r="F1293"/>
  <c r="B1294"/>
  <c r="F1294"/>
  <c r="B1295"/>
  <c r="F1295"/>
  <c r="B1296"/>
  <c r="F1296"/>
  <c r="B1297"/>
  <c r="F1297"/>
  <c r="B1298"/>
  <c r="F1298"/>
  <c r="B1299"/>
  <c r="F1299"/>
  <c r="B1300"/>
  <c r="F1300"/>
  <c r="B1301"/>
  <c r="F1301"/>
  <c r="B1302"/>
  <c r="F1302"/>
  <c r="B1303"/>
  <c r="F1303"/>
  <c r="B1304"/>
  <c r="F1304"/>
  <c r="B1305"/>
  <c r="F1305"/>
  <c r="B1306"/>
  <c r="F1306"/>
  <c r="B1307"/>
  <c r="F1307"/>
  <c r="B1308"/>
  <c r="F1308"/>
  <c r="B1309"/>
  <c r="F1309"/>
  <c r="B1310"/>
  <c r="F1310"/>
  <c r="B1311"/>
  <c r="F1311"/>
  <c r="B1312"/>
  <c r="F1312"/>
  <c r="B1313"/>
  <c r="F1313"/>
  <c r="B1314"/>
  <c r="F1314"/>
  <c r="B1315"/>
  <c r="F1315"/>
  <c r="B1316"/>
  <c r="F1316"/>
  <c r="B1317"/>
  <c r="F1317"/>
  <c r="B1318"/>
  <c r="F1318"/>
  <c r="B1319"/>
  <c r="F1319"/>
  <c r="B1320"/>
  <c r="F1320"/>
  <c r="B1321"/>
  <c r="F1321"/>
  <c r="B1322"/>
  <c r="F1322"/>
  <c r="B1323"/>
  <c r="F1323"/>
  <c r="B1324"/>
  <c r="F1324"/>
  <c r="B1325"/>
  <c r="F1325"/>
  <c r="B1326"/>
  <c r="F1326"/>
  <c r="B1327"/>
  <c r="F1327"/>
  <c r="B1328"/>
  <c r="F1328"/>
  <c r="B1329"/>
  <c r="F1329"/>
  <c r="B1330"/>
  <c r="F1330"/>
  <c r="B1331"/>
  <c r="F1331"/>
  <c r="B1332"/>
  <c r="F1332"/>
  <c r="B1333"/>
  <c r="F1333"/>
  <c r="B1334"/>
  <c r="F1334"/>
  <c r="B1335"/>
  <c r="F1335"/>
  <c r="B1336"/>
  <c r="F1336"/>
  <c r="B1337"/>
  <c r="F1337"/>
  <c r="B1338"/>
  <c r="F1338"/>
  <c r="B1339"/>
  <c r="F1339"/>
  <c r="B1340"/>
  <c r="F1340"/>
  <c r="B1341"/>
  <c r="F1341"/>
  <c r="B1342"/>
  <c r="F1342"/>
  <c r="B1343"/>
  <c r="F1343"/>
  <c r="B1344"/>
  <c r="F1344"/>
  <c r="B1345"/>
  <c r="F1345"/>
  <c r="B1346"/>
  <c r="F1346"/>
  <c r="B1347"/>
  <c r="F1347"/>
  <c r="B1348"/>
  <c r="F1348"/>
  <c r="B1349"/>
  <c r="F1349"/>
  <c r="B1350"/>
  <c r="F1350"/>
  <c r="B1351"/>
  <c r="F1351"/>
  <c r="B1352"/>
  <c r="F1352"/>
  <c r="B1353"/>
  <c r="F1353"/>
  <c r="B1354"/>
  <c r="F1354"/>
  <c r="B1355"/>
  <c r="F1355"/>
  <c r="B1356"/>
  <c r="F1356"/>
  <c r="B1357"/>
  <c r="F1357"/>
  <c r="B1358"/>
  <c r="F1358"/>
  <c r="B1359"/>
  <c r="F1359"/>
  <c r="B1360"/>
  <c r="F1360"/>
  <c r="B1361"/>
  <c r="F1361"/>
  <c r="B1362"/>
  <c r="F1362"/>
  <c r="B1363"/>
  <c r="F1363"/>
  <c r="B1364"/>
  <c r="F1364"/>
  <c r="B1365"/>
  <c r="F1365"/>
  <c r="B1366"/>
  <c r="F1366"/>
  <c r="B1367"/>
  <c r="F1367"/>
  <c r="B1368"/>
  <c r="F1368"/>
  <c r="B1369"/>
  <c r="F1369"/>
  <c r="B1370"/>
  <c r="F1370"/>
  <c r="B1371"/>
  <c r="F1371"/>
  <c r="B1372"/>
  <c r="F1372"/>
  <c r="B1373"/>
  <c r="F1373"/>
  <c r="B1374"/>
  <c r="F1374"/>
  <c r="B1375"/>
  <c r="F1375"/>
  <c r="B1376"/>
  <c r="F1376"/>
  <c r="B1377"/>
  <c r="F1377"/>
  <c r="B1378"/>
  <c r="F1378"/>
  <c r="B1379"/>
  <c r="F1379"/>
  <c r="B1380"/>
  <c r="F1380"/>
  <c r="B1381"/>
  <c r="F1381"/>
  <c r="B1382"/>
  <c r="F1382"/>
  <c r="B1383"/>
  <c r="F1383"/>
  <c r="B1384"/>
  <c r="F1384"/>
  <c r="B1385"/>
  <c r="F1385"/>
  <c r="B1386"/>
  <c r="F1386"/>
  <c r="B1387"/>
  <c r="F1387"/>
  <c r="B1388"/>
  <c r="F1388"/>
  <c r="B1389"/>
  <c r="F1389"/>
  <c r="B1390"/>
  <c r="F1390"/>
  <c r="B1391"/>
  <c r="F1391"/>
  <c r="B1392"/>
  <c r="F1392"/>
  <c r="B1393"/>
  <c r="F1393"/>
  <c r="B1394"/>
  <c r="F1394"/>
  <c r="B1395"/>
  <c r="F1395"/>
  <c r="B1396"/>
  <c r="F1396"/>
  <c r="B1397"/>
  <c r="F1397"/>
  <c r="B1398"/>
  <c r="F1398"/>
  <c r="B1399"/>
  <c r="F1399"/>
  <c r="B1400"/>
  <c r="F1400"/>
  <c r="B1401"/>
  <c r="F1401"/>
  <c r="B1402"/>
  <c r="F1402"/>
  <c r="B1403"/>
  <c r="F1403"/>
  <c r="B1404"/>
  <c r="F1404"/>
  <c r="B1405"/>
  <c r="F1405"/>
  <c r="B1406"/>
  <c r="F1406"/>
  <c r="B1407"/>
  <c r="F1407"/>
  <c r="B1408"/>
  <c r="F1408"/>
  <c r="B1409"/>
  <c r="F1409"/>
  <c r="B1410"/>
  <c r="F1410"/>
  <c r="B1411"/>
  <c r="F1411"/>
  <c r="B1412"/>
  <c r="F1412"/>
  <c r="B1413"/>
  <c r="F1413"/>
  <c r="B1414"/>
  <c r="F1414"/>
  <c r="B1415"/>
  <c r="F1415"/>
  <c r="B1416"/>
  <c r="F1416"/>
  <c r="B1417"/>
  <c r="F1417"/>
  <c r="B1418"/>
  <c r="F1418"/>
  <c r="B1419"/>
  <c r="F1419"/>
  <c r="B1420"/>
  <c r="F1420"/>
  <c r="B1421"/>
  <c r="F1421"/>
  <c r="B1422"/>
  <c r="F1422"/>
  <c r="B1423"/>
  <c r="F1423"/>
  <c r="B1424"/>
  <c r="F1424"/>
  <c r="B1425"/>
  <c r="F1425"/>
  <c r="B1426"/>
  <c r="F1426"/>
  <c r="B1427"/>
  <c r="F1427"/>
  <c r="B1428"/>
  <c r="F1428"/>
  <c r="B1429"/>
  <c r="F1429"/>
  <c r="B1430"/>
  <c r="F1430"/>
  <c r="B1431"/>
  <c r="F1431"/>
  <c r="B1432"/>
  <c r="F1432"/>
  <c r="B1433"/>
  <c r="F1433"/>
  <c r="B1434"/>
  <c r="F1434"/>
  <c r="B1435"/>
  <c r="F1435"/>
  <c r="B1436"/>
  <c r="F1436"/>
  <c r="B1437"/>
  <c r="F1437"/>
  <c r="B1438"/>
  <c r="F1438"/>
  <c r="B1439"/>
  <c r="F1439"/>
  <c r="B1440"/>
  <c r="F1440"/>
  <c r="B1441"/>
  <c r="F1441"/>
  <c r="B1442"/>
  <c r="F1442"/>
  <c r="B1443"/>
  <c r="F1443"/>
  <c r="B1444"/>
  <c r="F1444"/>
  <c r="B1445"/>
  <c r="F1445"/>
  <c r="B1446"/>
  <c r="F1446"/>
  <c r="B1447"/>
  <c r="F1447"/>
  <c r="B1448"/>
  <c r="F1448"/>
  <c r="B1449"/>
  <c r="F1449"/>
  <c r="B1450"/>
  <c r="F1450"/>
  <c r="B1451"/>
  <c r="F1451"/>
  <c r="B1452"/>
  <c r="F1452"/>
  <c r="B1453"/>
  <c r="F1453"/>
  <c r="B1454"/>
  <c r="F1454"/>
  <c r="B1455"/>
  <c r="F1455"/>
  <c r="B1456"/>
  <c r="F1456"/>
  <c r="B1457"/>
  <c r="F1457"/>
  <c r="B1458"/>
  <c r="F1458"/>
  <c r="B1459"/>
  <c r="F1459"/>
  <c r="B1460"/>
  <c r="F1460"/>
  <c r="B1461"/>
  <c r="F1461"/>
  <c r="B1462"/>
  <c r="F1462"/>
  <c r="B1463"/>
  <c r="F1463"/>
  <c r="B1464"/>
  <c r="F1464"/>
  <c r="B1465"/>
  <c r="F1465"/>
  <c r="B1466"/>
  <c r="F1466"/>
  <c r="B1467"/>
  <c r="F1467"/>
  <c r="B1468"/>
  <c r="F1468"/>
  <c r="B1469"/>
  <c r="F1469"/>
  <c r="B1470"/>
  <c r="F1470"/>
  <c r="B1471"/>
  <c r="F1471"/>
  <c r="B1472"/>
  <c r="F1472"/>
  <c r="B1473"/>
  <c r="F1473"/>
  <c r="B1474"/>
  <c r="F1474"/>
  <c r="B1475"/>
  <c r="F1475"/>
  <c r="B1476"/>
  <c r="F1476"/>
  <c r="B1477"/>
  <c r="F1477"/>
  <c r="B1478"/>
  <c r="F1478"/>
  <c r="B1479"/>
  <c r="F1479"/>
  <c r="B1480"/>
  <c r="F1480"/>
  <c r="B1481"/>
  <c r="F1481"/>
  <c r="B1482"/>
  <c r="F1482"/>
  <c r="B1483"/>
  <c r="F1483"/>
  <c r="B1484"/>
  <c r="F1484"/>
  <c r="B1485"/>
  <c r="F1485"/>
  <c r="B1486"/>
  <c r="F1486"/>
  <c r="B1487"/>
  <c r="F1487"/>
  <c r="B1488"/>
  <c r="F1488"/>
  <c r="B1489"/>
  <c r="F1489"/>
  <c r="B1490"/>
  <c r="F1490"/>
  <c r="B1491"/>
  <c r="F1491"/>
  <c r="B1492"/>
  <c r="F1492"/>
  <c r="B1493"/>
  <c r="F1493"/>
  <c r="B1494"/>
  <c r="F1494"/>
  <c r="B1495"/>
  <c r="F1495"/>
  <c r="B1496"/>
  <c r="F1496"/>
  <c r="B1497"/>
  <c r="F1497"/>
  <c r="B1498"/>
  <c r="F1498"/>
  <c r="B1499"/>
  <c r="F1499"/>
  <c r="B1500"/>
  <c r="F1500"/>
  <c r="B1501"/>
  <c r="F1501"/>
  <c r="B1502"/>
  <c r="F1502"/>
  <c r="B1503"/>
  <c r="F1503"/>
  <c r="B1504"/>
  <c r="F1504"/>
  <c r="B1505"/>
  <c r="F1505"/>
  <c r="B1506"/>
  <c r="F1506"/>
  <c r="B1507"/>
  <c r="F1507"/>
  <c r="B1508"/>
  <c r="F1508"/>
  <c r="B1509"/>
  <c r="F1509"/>
  <c r="B1510"/>
  <c r="F1510"/>
  <c r="B1511"/>
  <c r="F1511"/>
  <c r="B1512"/>
  <c r="F1512"/>
  <c r="B1513"/>
  <c r="F1513"/>
  <c r="B1514"/>
  <c r="F1514"/>
  <c r="B1515"/>
  <c r="F1515"/>
  <c r="B1516"/>
  <c r="F1516"/>
  <c r="B1517"/>
  <c r="F1517"/>
  <c r="B1518"/>
  <c r="F1518"/>
  <c r="B1519"/>
  <c r="F1519"/>
  <c r="B1520"/>
  <c r="F1520"/>
  <c r="B1521"/>
  <c r="F1521"/>
  <c r="B1522"/>
  <c r="F1522"/>
  <c r="B1523"/>
  <c r="F1523"/>
  <c r="B1524"/>
  <c r="F1524"/>
  <c r="B1525"/>
  <c r="F1525"/>
  <c r="B1526"/>
  <c r="F1526"/>
  <c r="B1527"/>
  <c r="F1527"/>
  <c r="B1528"/>
  <c r="F1528"/>
  <c r="B1529"/>
  <c r="F1529"/>
  <c r="B1530"/>
  <c r="F1530"/>
  <c r="B1531"/>
  <c r="F1531"/>
  <c r="B1532"/>
  <c r="F1532"/>
  <c r="B1533"/>
  <c r="F1533"/>
  <c r="B1534"/>
  <c r="F1534"/>
  <c r="B1535"/>
  <c r="F1535"/>
  <c r="B1536"/>
  <c r="F1536"/>
  <c r="B1537"/>
  <c r="F1537"/>
  <c r="B1538"/>
  <c r="F1538"/>
  <c r="B1539"/>
  <c r="F1539"/>
  <c r="B1540"/>
  <c r="F1540"/>
  <c r="B1541"/>
  <c r="F1541"/>
  <c r="B1542"/>
  <c r="F1542"/>
  <c r="B1543"/>
  <c r="F1543"/>
  <c r="B1544"/>
  <c r="F1544"/>
  <c r="B1545"/>
  <c r="F1545"/>
  <c r="B1546"/>
  <c r="F1546"/>
  <c r="B1547"/>
  <c r="F1547"/>
  <c r="B1548"/>
  <c r="F1548"/>
  <c r="B1549"/>
  <c r="F1549"/>
  <c r="B1550"/>
  <c r="F1550"/>
  <c r="B1551"/>
  <c r="F1551"/>
  <c r="B1552"/>
  <c r="F1552"/>
  <c r="B1553"/>
  <c r="F1553"/>
  <c r="B1554"/>
  <c r="F1554"/>
  <c r="B1555"/>
  <c r="F1555"/>
  <c r="B1556"/>
  <c r="F1556"/>
  <c r="B1557"/>
  <c r="F1557"/>
  <c r="B1558"/>
  <c r="F1558"/>
  <c r="B1559"/>
  <c r="F1559"/>
  <c r="B1560"/>
  <c r="F1560"/>
  <c r="B1561"/>
  <c r="F1561"/>
  <c r="B1562"/>
  <c r="F1562"/>
  <c r="B1563"/>
  <c r="F1563"/>
  <c r="B1564"/>
  <c r="F1564"/>
  <c r="B1565"/>
  <c r="F1565"/>
  <c r="B1566"/>
  <c r="F1566"/>
  <c r="B1567"/>
  <c r="F1567"/>
  <c r="B1568"/>
  <c r="F1568"/>
  <c r="B1569"/>
  <c r="F1569"/>
  <c r="B1570"/>
  <c r="F1570"/>
  <c r="B1571"/>
  <c r="F1571"/>
  <c r="B1572"/>
  <c r="F1572"/>
  <c r="B1573"/>
  <c r="F1573"/>
  <c r="B1574"/>
  <c r="F1574"/>
  <c r="B1575"/>
  <c r="F1575"/>
  <c r="B1576"/>
  <c r="F1576"/>
  <c r="B1577"/>
  <c r="F1577"/>
  <c r="B1578"/>
  <c r="F1578"/>
  <c r="B1579"/>
  <c r="F1579"/>
  <c r="B1580"/>
  <c r="F1580"/>
  <c r="B1581"/>
  <c r="F1581"/>
  <c r="B1582"/>
  <c r="F1582"/>
  <c r="B1583"/>
  <c r="F1583"/>
  <c r="B1584"/>
  <c r="F1584"/>
  <c r="B1585"/>
  <c r="F1585"/>
  <c r="B1586"/>
  <c r="F1586"/>
  <c r="B1587"/>
  <c r="F1587"/>
  <c r="B1588"/>
  <c r="F1588"/>
  <c r="B1589"/>
  <c r="F1589"/>
  <c r="B1590"/>
  <c r="F1590"/>
  <c r="B1591"/>
  <c r="F1591"/>
  <c r="B1592"/>
  <c r="F1592"/>
  <c r="B1593"/>
  <c r="F1593"/>
  <c r="B1594"/>
  <c r="F1594"/>
  <c r="B1595"/>
  <c r="F1595"/>
  <c r="B1596"/>
  <c r="F1596"/>
  <c r="B1597"/>
  <c r="F1597"/>
  <c r="B1598"/>
  <c r="F1598"/>
  <c r="B1599"/>
  <c r="F1599"/>
  <c r="B1600"/>
  <c r="F1600"/>
  <c r="B1601"/>
  <c r="F1601"/>
  <c r="B1602"/>
  <c r="F1602"/>
  <c r="B1603"/>
  <c r="F1603"/>
  <c r="B1604"/>
  <c r="F1604"/>
  <c r="B1605"/>
  <c r="F1605"/>
  <c r="B1606"/>
  <c r="F1606"/>
  <c r="B1607"/>
  <c r="F1607"/>
  <c r="B1608"/>
  <c r="F1608"/>
  <c r="B1609"/>
  <c r="F1609"/>
  <c r="B1610"/>
  <c r="F1610"/>
  <c r="B1611"/>
  <c r="F1611"/>
  <c r="B1612"/>
  <c r="F1612"/>
  <c r="B1613"/>
  <c r="F1613"/>
  <c r="B1614"/>
  <c r="F1614"/>
  <c r="B1615"/>
  <c r="F1615"/>
  <c r="B1616"/>
  <c r="F1616"/>
  <c r="B1617"/>
  <c r="F1617"/>
  <c r="B1618"/>
  <c r="F1618"/>
  <c r="B1619"/>
  <c r="F1619"/>
  <c r="B1620"/>
  <c r="F1620"/>
  <c r="B1621"/>
  <c r="F1621"/>
  <c r="B1622"/>
  <c r="F1622"/>
  <c r="B1623"/>
  <c r="F1623"/>
  <c r="B1624"/>
  <c r="F1624"/>
  <c r="B1625"/>
  <c r="F1625"/>
  <c r="B1626"/>
  <c r="F1626"/>
  <c r="B1627"/>
  <c r="F1627"/>
  <c r="B1628"/>
  <c r="F1628"/>
  <c r="B1629"/>
  <c r="F1629"/>
  <c r="B1630"/>
  <c r="F1630"/>
  <c r="B1631"/>
  <c r="F1631"/>
  <c r="B1632"/>
  <c r="F1632"/>
  <c r="B1633"/>
  <c r="F1633"/>
  <c r="B1634"/>
  <c r="F1634"/>
  <c r="B1635"/>
  <c r="F1635"/>
  <c r="B1636"/>
  <c r="F1636"/>
  <c r="B1637"/>
  <c r="F1637"/>
  <c r="B1638"/>
  <c r="F1638"/>
  <c r="B1639"/>
  <c r="F1639"/>
  <c r="B1640"/>
  <c r="F1640"/>
  <c r="B1641"/>
  <c r="F1641"/>
  <c r="B1642"/>
  <c r="F1642"/>
  <c r="B1643"/>
  <c r="F1643"/>
  <c r="B1644"/>
  <c r="F1644"/>
  <c r="B1645"/>
  <c r="F1645"/>
  <c r="B1646"/>
  <c r="F1646"/>
  <c r="B1647"/>
  <c r="F1647"/>
  <c r="B1648"/>
  <c r="F1648"/>
  <c r="B1649"/>
  <c r="F1649"/>
  <c r="B1650"/>
  <c r="F1650"/>
  <c r="B1651"/>
  <c r="F1651"/>
  <c r="B1652"/>
  <c r="F1652"/>
  <c r="B1653"/>
  <c r="F1653"/>
  <c r="B1654"/>
  <c r="F1654"/>
  <c r="B1655"/>
  <c r="F1655"/>
  <c r="B1656"/>
  <c r="F1656"/>
  <c r="B1657"/>
  <c r="F1657"/>
  <c r="B1658"/>
  <c r="F1658"/>
  <c r="B1659"/>
  <c r="F1659"/>
  <c r="B1660"/>
  <c r="F1660"/>
  <c r="B1661"/>
  <c r="F1661"/>
  <c r="B1662"/>
  <c r="F1662"/>
  <c r="B1663"/>
  <c r="F1663"/>
  <c r="B1664"/>
  <c r="F1664"/>
  <c r="B1665"/>
  <c r="F1665"/>
  <c r="B1666"/>
  <c r="F1666"/>
  <c r="B1667"/>
  <c r="F1667"/>
  <c r="B1668"/>
  <c r="F1668"/>
  <c r="B1669"/>
  <c r="F1669"/>
  <c r="B1670"/>
  <c r="F1670"/>
  <c r="B1671"/>
  <c r="F1671"/>
  <c r="B1672"/>
  <c r="F1672"/>
  <c r="B1673"/>
  <c r="F1673"/>
  <c r="B1674"/>
  <c r="F1674"/>
  <c r="B1675"/>
  <c r="F1675"/>
  <c r="B1676"/>
  <c r="F1676"/>
  <c r="B1677"/>
  <c r="F1677"/>
  <c r="B1678"/>
  <c r="F1678"/>
  <c r="B1679"/>
  <c r="F1679"/>
  <c r="B1680"/>
  <c r="F1680"/>
  <c r="B1681"/>
  <c r="F1681"/>
  <c r="B1682"/>
  <c r="F1682"/>
  <c r="B1683"/>
  <c r="F1683"/>
  <c r="B1684"/>
  <c r="F1684"/>
  <c r="B1685"/>
  <c r="F1685"/>
  <c r="B1686"/>
  <c r="F1686"/>
  <c r="B1687"/>
  <c r="F1687"/>
  <c r="B1688"/>
  <c r="F1688"/>
  <c r="B1689"/>
  <c r="F1689"/>
  <c r="B1690"/>
  <c r="F1690"/>
  <c r="B1691"/>
  <c r="F1691"/>
  <c r="B1692"/>
  <c r="F1692"/>
  <c r="B1693"/>
  <c r="F1693"/>
  <c r="B1694"/>
  <c r="F1694"/>
  <c r="B1695"/>
  <c r="F1695"/>
  <c r="B1696"/>
  <c r="F1696"/>
  <c r="B1697"/>
  <c r="F1697"/>
  <c r="B1698"/>
  <c r="F1698"/>
  <c r="B1699"/>
  <c r="F1699"/>
  <c r="B1700"/>
  <c r="F1700"/>
  <c r="B1701"/>
  <c r="F1701"/>
  <c r="B1702"/>
  <c r="F1702"/>
  <c r="B1703"/>
  <c r="F1703"/>
  <c r="B1704"/>
  <c r="F1704"/>
  <c r="B1705"/>
  <c r="F1705"/>
  <c r="B1706"/>
  <c r="F1706"/>
  <c r="B1707"/>
  <c r="F1707"/>
  <c r="B1708"/>
  <c r="F1708"/>
  <c r="B1709"/>
  <c r="F1709"/>
  <c r="B1710"/>
  <c r="F1710"/>
  <c r="B1711"/>
  <c r="F1711"/>
  <c r="B1712"/>
  <c r="F1712"/>
  <c r="B1713"/>
  <c r="F1713"/>
  <c r="B1714"/>
  <c r="F1714"/>
  <c r="B1715"/>
  <c r="F1715"/>
  <c r="B1716"/>
  <c r="F1716"/>
  <c r="B1717"/>
  <c r="F1717"/>
  <c r="B1718"/>
  <c r="F1718"/>
  <c r="B1719"/>
  <c r="F1719"/>
  <c r="B1720"/>
  <c r="F1720"/>
  <c r="B1721"/>
  <c r="F1721"/>
  <c r="B1722"/>
  <c r="F1722"/>
  <c r="B1723"/>
  <c r="F1723"/>
  <c r="B1724"/>
  <c r="F1724"/>
  <c r="B1725"/>
  <c r="F1725"/>
  <c r="B1726"/>
  <c r="F1726"/>
  <c r="B1727"/>
  <c r="F1727"/>
  <c r="B1728"/>
  <c r="F1728"/>
  <c r="B1729"/>
  <c r="F1729"/>
  <c r="B1730"/>
  <c r="F1730"/>
  <c r="B1731"/>
  <c r="F1731"/>
  <c r="B1732"/>
  <c r="F1732"/>
  <c r="B1733"/>
  <c r="F1733"/>
  <c r="B1734"/>
  <c r="F1734"/>
  <c r="B1735"/>
  <c r="F1735"/>
  <c r="B1736"/>
  <c r="F1736"/>
  <c r="B1737"/>
  <c r="F1737"/>
  <c r="B1738"/>
  <c r="F1738"/>
  <c r="B1739"/>
  <c r="F1739"/>
  <c r="B1740"/>
  <c r="F1740"/>
  <c r="B1741"/>
  <c r="F1741"/>
  <c r="B1742"/>
  <c r="F1742"/>
  <c r="B1743"/>
  <c r="F1743"/>
  <c r="B1744"/>
  <c r="F1744"/>
  <c r="B1745"/>
  <c r="F1745"/>
  <c r="B1746"/>
  <c r="F1746"/>
  <c r="B1747"/>
  <c r="F1747"/>
  <c r="B1748"/>
  <c r="F1748"/>
  <c r="B1749"/>
  <c r="F1749"/>
  <c r="B1750"/>
  <c r="F1750"/>
  <c r="B1751"/>
  <c r="F1751"/>
  <c r="B1752"/>
  <c r="F1752"/>
  <c r="B1753"/>
  <c r="F1753"/>
  <c r="B1754"/>
  <c r="F1754"/>
  <c r="B1755"/>
  <c r="F1755"/>
  <c r="B1756"/>
  <c r="F1756"/>
  <c r="B1757"/>
  <c r="F1757"/>
  <c r="B1758"/>
  <c r="F1758"/>
  <c r="B1759"/>
  <c r="F1759"/>
  <c r="B1760"/>
  <c r="F1760"/>
  <c r="B1761"/>
  <c r="F1761"/>
  <c r="B1762"/>
  <c r="F1762"/>
  <c r="B1763"/>
  <c r="F1763"/>
  <c r="B1764"/>
  <c r="F1764"/>
  <c r="B1765"/>
  <c r="F1765"/>
  <c r="B1766"/>
  <c r="F1766"/>
  <c r="B1767"/>
  <c r="F1767"/>
  <c r="B1768"/>
  <c r="F1768"/>
  <c r="B1769"/>
  <c r="F1769"/>
  <c r="B1770"/>
  <c r="F1770"/>
  <c r="B1771"/>
  <c r="F1771"/>
  <c r="B1772"/>
  <c r="F1772"/>
  <c r="B1773"/>
  <c r="F1773"/>
  <c r="B1774"/>
  <c r="F1774"/>
  <c r="B1775"/>
  <c r="F1775"/>
  <c r="B1776"/>
  <c r="F1776"/>
  <c r="B1777"/>
  <c r="F1777"/>
  <c r="B1778"/>
  <c r="F1778"/>
  <c r="B1779"/>
  <c r="F1779"/>
  <c r="B1780"/>
  <c r="F1780"/>
  <c r="B1781"/>
  <c r="F1781"/>
  <c r="B1782"/>
  <c r="F1782"/>
  <c r="B1783"/>
  <c r="F1783"/>
  <c r="B1784"/>
  <c r="F1784"/>
  <c r="B1785"/>
  <c r="F1785"/>
  <c r="B1786"/>
  <c r="F1786"/>
  <c r="B1787"/>
  <c r="F1787"/>
  <c r="B1788"/>
  <c r="F1788"/>
  <c r="B1789"/>
  <c r="F1789"/>
  <c r="B1790"/>
  <c r="F1790"/>
  <c r="B1791"/>
  <c r="F1791"/>
  <c r="B1792"/>
  <c r="F1792"/>
  <c r="B1793"/>
  <c r="F1793"/>
  <c r="B1794"/>
  <c r="F1794"/>
  <c r="B1795"/>
  <c r="F1795"/>
  <c r="B1796"/>
  <c r="F1796"/>
  <c r="B1797"/>
  <c r="F1797"/>
  <c r="B1798"/>
  <c r="F1798"/>
  <c r="B1799"/>
  <c r="F1799"/>
  <c r="B1800"/>
  <c r="F1800"/>
  <c r="B1801"/>
  <c r="F1801"/>
  <c r="B1802"/>
  <c r="F1802"/>
  <c r="B1803"/>
  <c r="F1803"/>
  <c r="B1804"/>
  <c r="F1804"/>
  <c r="B1805"/>
  <c r="F1805"/>
  <c r="B1806"/>
  <c r="F1806"/>
  <c r="B1807"/>
  <c r="F1807"/>
  <c r="B1808"/>
  <c r="F1808"/>
  <c r="B1809"/>
  <c r="F1809"/>
  <c r="B1810"/>
  <c r="F1810"/>
  <c r="B1811"/>
  <c r="F1811"/>
  <c r="B1812"/>
  <c r="F1812"/>
  <c r="B1813"/>
  <c r="F1813"/>
  <c r="B1814"/>
  <c r="F1814"/>
  <c r="B1815"/>
  <c r="F1815"/>
  <c r="B1816"/>
  <c r="F1816"/>
  <c r="B1817"/>
  <c r="F1817"/>
  <c r="B1818"/>
  <c r="F1818"/>
  <c r="B1819"/>
  <c r="F1819"/>
  <c r="B1820"/>
  <c r="F1820"/>
  <c r="B1821"/>
  <c r="F1821"/>
  <c r="B1822"/>
  <c r="F1822"/>
  <c r="B1823"/>
  <c r="F1823"/>
  <c r="B1824"/>
  <c r="F1824"/>
  <c r="B1825"/>
  <c r="F1825"/>
  <c r="B1826"/>
  <c r="F1826"/>
  <c r="B1827"/>
  <c r="F1827"/>
  <c r="B1828"/>
  <c r="F1828"/>
  <c r="B1829"/>
  <c r="F1829"/>
  <c r="B1830"/>
  <c r="F1830"/>
  <c r="B1831"/>
  <c r="F1831"/>
  <c r="B1832"/>
  <c r="F1832"/>
  <c r="B1833"/>
  <c r="F1833"/>
  <c r="B1834"/>
  <c r="F1834"/>
  <c r="B1835"/>
  <c r="F1835"/>
  <c r="B1836"/>
  <c r="F1836"/>
  <c r="B1837"/>
  <c r="F1837"/>
  <c r="B1838"/>
  <c r="F1838"/>
  <c r="B1839"/>
  <c r="F1839"/>
  <c r="B1840"/>
  <c r="F1840"/>
  <c r="B1841"/>
  <c r="F1841"/>
  <c r="B1842"/>
  <c r="F1842"/>
  <c r="B1843"/>
  <c r="F1843"/>
  <c r="B1844"/>
  <c r="F1844"/>
  <c r="B1845"/>
  <c r="F1845"/>
  <c r="B1846"/>
  <c r="F1846"/>
  <c r="B1847"/>
  <c r="F1847"/>
  <c r="B1848"/>
  <c r="F1848"/>
  <c r="B1849"/>
  <c r="F1849"/>
  <c r="B1850"/>
  <c r="F1850"/>
  <c r="B1851"/>
  <c r="F1851"/>
  <c r="B1852"/>
  <c r="F1852"/>
  <c r="B1853"/>
  <c r="F1853"/>
  <c r="B1854"/>
  <c r="F1854"/>
  <c r="B1855"/>
  <c r="F1855"/>
  <c r="B1856"/>
  <c r="F1856"/>
  <c r="B1857"/>
  <c r="F1857"/>
  <c r="B1858"/>
  <c r="F1858"/>
  <c r="B1859"/>
  <c r="F1859"/>
  <c r="B1860"/>
  <c r="F1860"/>
  <c r="B1861"/>
  <c r="F1861"/>
  <c r="B1862"/>
  <c r="F1862"/>
  <c r="B1863"/>
  <c r="F1863"/>
  <c r="B1864"/>
  <c r="F1864"/>
  <c r="B1865"/>
  <c r="F1865"/>
  <c r="B1866"/>
  <c r="F1866"/>
  <c r="B1867"/>
  <c r="F1867"/>
  <c r="B1868"/>
  <c r="F1868"/>
  <c r="B1869"/>
  <c r="F1869"/>
  <c r="B1870"/>
  <c r="F1870"/>
  <c r="B1871"/>
  <c r="F1871"/>
  <c r="B1872"/>
  <c r="F1872"/>
  <c r="B1873"/>
  <c r="F1873"/>
  <c r="B1874"/>
  <c r="F1874"/>
  <c r="B1875"/>
  <c r="F1875"/>
  <c r="B1876"/>
  <c r="F1876"/>
  <c r="B1877"/>
  <c r="F1877"/>
  <c r="B1878"/>
  <c r="F1878"/>
  <c r="B1879"/>
  <c r="F1879"/>
  <c r="B1880"/>
  <c r="F1880"/>
  <c r="B1881"/>
  <c r="F1881"/>
  <c r="B1882"/>
  <c r="F1882"/>
  <c r="B1883"/>
  <c r="F1883"/>
  <c r="B1884"/>
  <c r="F1884"/>
  <c r="B1885"/>
  <c r="F1885"/>
  <c r="B1886"/>
  <c r="F1886"/>
  <c r="B1887"/>
  <c r="F1887"/>
  <c r="B1888"/>
  <c r="F1888"/>
  <c r="B1889"/>
  <c r="F1889"/>
  <c r="B1890"/>
  <c r="F1890"/>
  <c r="B1891"/>
  <c r="F1891"/>
  <c r="B1892"/>
  <c r="F1892"/>
  <c r="B1893"/>
  <c r="F1893"/>
  <c r="B1894"/>
  <c r="F1894"/>
  <c r="B1895"/>
  <c r="F1895"/>
  <c r="B1896"/>
  <c r="F1896"/>
  <c r="B1897"/>
  <c r="F1897"/>
  <c r="B1898"/>
  <c r="F1898"/>
  <c r="B1899"/>
  <c r="F1899"/>
  <c r="B1900"/>
  <c r="F1900"/>
  <c r="B1901"/>
  <c r="F1901"/>
  <c r="B1902"/>
  <c r="F1902"/>
  <c r="B1903"/>
  <c r="F1903"/>
  <c r="B1904"/>
  <c r="F1904"/>
  <c r="B1905"/>
  <c r="F1905"/>
  <c r="B1906"/>
  <c r="F1906"/>
  <c r="B1907"/>
  <c r="F1907"/>
  <c r="B1908"/>
  <c r="F1908"/>
  <c r="B1909"/>
  <c r="F1909"/>
  <c r="B1910"/>
  <c r="F1910"/>
  <c r="B1911"/>
  <c r="F1911"/>
  <c r="B1912"/>
  <c r="F1912"/>
  <c r="B1913"/>
  <c r="F1913"/>
  <c r="B1914"/>
  <c r="F1914"/>
  <c r="B1915"/>
  <c r="F1915"/>
  <c r="B1916"/>
  <c r="F1916"/>
  <c r="B1917"/>
  <c r="F1917"/>
  <c r="B1918"/>
  <c r="F1918"/>
  <c r="B1919"/>
  <c r="F1919"/>
  <c r="B1920"/>
  <c r="F1920"/>
  <c r="B1921"/>
  <c r="F1921"/>
  <c r="B1922"/>
  <c r="F1922"/>
  <c r="B1923"/>
  <c r="F1923"/>
  <c r="B1924"/>
  <c r="F1924"/>
  <c r="B1925"/>
  <c r="F1925"/>
  <c r="B1926"/>
  <c r="F1926"/>
  <c r="B1927"/>
  <c r="F1927"/>
  <c r="B1928"/>
  <c r="F1928"/>
  <c r="B1929"/>
  <c r="F1929"/>
  <c r="B1930"/>
  <c r="F1930"/>
  <c r="B1931"/>
  <c r="F1931"/>
  <c r="B1932"/>
  <c r="F1932"/>
  <c r="B1933"/>
  <c r="F1933"/>
  <c r="B1934"/>
  <c r="F1934"/>
  <c r="B1935"/>
  <c r="F1935"/>
  <c r="B1936"/>
  <c r="F1936"/>
  <c r="B1937"/>
  <c r="F1937"/>
  <c r="B1938"/>
  <c r="F1938"/>
  <c r="B1939"/>
  <c r="F1939"/>
  <c r="B1940"/>
  <c r="F1940"/>
  <c r="B1941"/>
  <c r="F1941"/>
  <c r="B1942"/>
  <c r="F1942"/>
  <c r="B1943"/>
  <c r="F1943"/>
  <c r="B1944"/>
  <c r="F1944"/>
  <c r="B1945"/>
  <c r="F1945"/>
  <c r="B1946"/>
  <c r="F1946"/>
  <c r="B1947"/>
  <c r="F1947"/>
  <c r="B1948"/>
  <c r="F1948"/>
  <c r="B1949"/>
  <c r="F1949"/>
  <c r="B1950"/>
  <c r="F1950"/>
  <c r="B1951"/>
  <c r="F1951"/>
  <c r="B1952"/>
  <c r="F1952"/>
  <c r="B1953"/>
  <c r="F1953"/>
  <c r="B1954"/>
  <c r="F1954"/>
  <c r="B1955"/>
  <c r="F1955"/>
  <c r="B1956"/>
  <c r="F1956"/>
  <c r="B1957"/>
  <c r="F1957"/>
  <c r="B1958"/>
  <c r="F1958"/>
  <c r="B1959"/>
  <c r="F1959"/>
  <c r="B1960"/>
  <c r="F1960"/>
  <c r="B1961"/>
  <c r="F1961"/>
  <c r="B1962"/>
  <c r="F1962"/>
  <c r="B1963"/>
  <c r="F1963"/>
  <c r="B1964"/>
  <c r="F1964"/>
  <c r="B1965"/>
  <c r="F1965"/>
  <c r="B1966"/>
  <c r="F1966"/>
  <c r="B1967"/>
  <c r="F1967"/>
  <c r="B1968"/>
  <c r="F1968"/>
  <c r="B1969"/>
  <c r="F1969"/>
  <c r="B1970"/>
  <c r="F1970"/>
  <c r="B1971"/>
  <c r="F1971"/>
  <c r="B1972"/>
  <c r="F1972"/>
  <c r="B1973"/>
  <c r="F1973"/>
  <c r="B1974"/>
  <c r="F1974"/>
  <c r="B1975"/>
  <c r="F1975"/>
  <c r="B1976"/>
  <c r="F1976"/>
  <c r="B1977"/>
  <c r="F1977"/>
  <c r="B1978"/>
  <c r="F1978"/>
  <c r="B1979"/>
  <c r="F1979"/>
  <c r="B1980"/>
  <c r="F1980"/>
  <c r="B1981"/>
  <c r="F1981"/>
  <c r="B1982"/>
  <c r="F1982"/>
  <c r="B1983"/>
  <c r="F1983"/>
  <c r="B1984"/>
  <c r="F1984"/>
  <c r="B1985"/>
  <c r="F1985"/>
  <c r="B1986"/>
  <c r="F1986"/>
  <c r="B1987"/>
  <c r="F1987"/>
  <c r="B1988"/>
  <c r="F1988"/>
  <c r="B1989"/>
  <c r="F1989"/>
  <c r="B1990"/>
  <c r="F1990"/>
  <c r="B1991"/>
  <c r="F1991"/>
  <c r="B1992"/>
  <c r="F1992"/>
  <c r="B1993"/>
  <c r="F1993"/>
  <c r="B1994"/>
  <c r="F1994"/>
  <c r="B1995"/>
  <c r="F1995"/>
  <c r="B1996"/>
  <c r="F1996"/>
  <c r="B1997"/>
  <c r="F1997"/>
  <c r="B1998"/>
  <c r="F1998"/>
  <c r="B1999"/>
  <c r="F1999"/>
  <c r="B2000"/>
  <c r="F2000"/>
  <c r="I41" i="23"/>
  <c r="I544"/>
  <c r="I590"/>
  <c r="I40"/>
  <c r="I212"/>
  <c r="I599"/>
  <c r="I183"/>
  <c r="I636"/>
  <c r="I268"/>
  <c r="I532"/>
  <c r="I127"/>
  <c r="I630"/>
  <c r="I474"/>
  <c r="I448"/>
  <c r="I351"/>
  <c r="I325"/>
  <c r="I232"/>
  <c r="I639"/>
  <c r="I632"/>
  <c r="I144"/>
  <c r="I498"/>
  <c r="I80"/>
  <c r="I645"/>
  <c r="I81"/>
  <c r="I284"/>
  <c r="I304"/>
  <c r="I638"/>
  <c r="I97"/>
  <c r="I124"/>
  <c r="I626"/>
  <c r="I229"/>
  <c r="I36"/>
  <c r="I416"/>
  <c r="I641"/>
  <c r="I453"/>
  <c r="I635"/>
  <c r="I132"/>
  <c r="I627"/>
  <c r="I255"/>
  <c r="I625"/>
  <c r="D10"/>
  <c r="E8"/>
  <c r="D11"/>
  <c r="E10"/>
  <c r="D8"/>
  <c r="D7"/>
  <c r="E7"/>
  <c r="D9"/>
  <c r="I339"/>
  <c r="C14"/>
  <c r="H3" i="28"/>
  <c r="I22" i="23"/>
  <c r="I24"/>
  <c r="I21"/>
  <c r="I19"/>
  <c r="I20" s="1"/>
  <c r="I23"/>
  <c r="I25"/>
  <c r="F26"/>
  <c r="I525"/>
  <c r="I159"/>
  <c r="I96"/>
  <c r="I201"/>
  <c r="I452"/>
  <c r="I223"/>
  <c r="I653"/>
  <c r="I651"/>
  <c r="I71"/>
  <c r="I463"/>
  <c r="I198"/>
  <c r="H20"/>
  <c r="F20"/>
  <c r="E11"/>
  <c r="E9"/>
  <c r="I193"/>
  <c r="I122"/>
  <c r="I33"/>
  <c r="I446"/>
  <c r="I309"/>
  <c r="I514"/>
  <c r="I160"/>
  <c r="I153"/>
  <c r="I269"/>
  <c r="I326"/>
  <c r="I286"/>
  <c r="I564"/>
  <c r="I180"/>
  <c r="I621"/>
  <c r="I257"/>
  <c r="I507"/>
  <c r="I272"/>
  <c r="I418"/>
  <c r="I143"/>
  <c r="I39"/>
  <c r="I225"/>
  <c r="I68"/>
  <c r="I476"/>
  <c r="I331"/>
  <c r="I192"/>
  <c r="I582"/>
  <c r="I644"/>
  <c r="I77"/>
  <c r="I643"/>
  <c r="I530"/>
  <c r="I642"/>
  <c r="I615"/>
  <c r="I108"/>
  <c r="I640"/>
  <c r="I240"/>
  <c r="I103"/>
  <c r="I637"/>
  <c r="I181"/>
  <c r="I634"/>
  <c r="I633"/>
  <c r="I517"/>
  <c r="I70"/>
  <c r="I631"/>
  <c r="I61"/>
  <c r="I629"/>
  <c r="I189"/>
  <c r="I628"/>
  <c r="I376"/>
  <c r="I74"/>
  <c r="I249"/>
  <c r="I31"/>
  <c r="I118"/>
  <c r="H26"/>
  <c r="I597"/>
  <c r="I69"/>
  <c r="I220"/>
  <c r="I73"/>
  <c r="I652"/>
  <c r="I312"/>
  <c r="I601"/>
  <c r="I473"/>
  <c r="I332"/>
  <c r="I266"/>
  <c r="I321"/>
  <c r="I650"/>
  <c r="I649"/>
  <c r="I254"/>
  <c r="I490"/>
  <c r="I106"/>
  <c r="I539"/>
  <c r="I648"/>
  <c r="I647"/>
  <c r="I646"/>
  <c r="I138"/>
  <c r="I592"/>
  <c r="I596"/>
  <c r="I538"/>
  <c r="I512"/>
  <c r="I366"/>
  <c r="I369"/>
  <c r="I88"/>
  <c r="I406"/>
  <c r="I164"/>
  <c r="I435"/>
  <c r="I328"/>
  <c r="I49"/>
  <c r="I520"/>
  <c r="I558"/>
  <c r="I554"/>
  <c r="I241"/>
  <c r="I290"/>
  <c r="I63"/>
  <c r="I618"/>
  <c r="I224"/>
  <c r="I566"/>
  <c r="I620"/>
  <c r="I397"/>
  <c r="I595"/>
  <c r="I387"/>
  <c r="I344"/>
  <c r="I440"/>
  <c r="I82"/>
  <c r="I568"/>
  <c r="I247"/>
  <c r="I217"/>
  <c r="I303"/>
  <c r="I107"/>
  <c r="I421"/>
  <c r="I319"/>
  <c r="I483"/>
  <c r="I301"/>
  <c r="I540"/>
  <c r="I171"/>
  <c r="I184"/>
  <c r="I949"/>
  <c r="I277"/>
  <c r="I200"/>
  <c r="I179"/>
  <c r="I123"/>
  <c r="I156"/>
  <c r="I110"/>
  <c r="I197"/>
  <c r="I475"/>
  <c r="I167"/>
  <c r="I236"/>
  <c r="I275"/>
  <c r="I99"/>
  <c r="I461"/>
  <c r="I522"/>
  <c r="I612"/>
  <c r="I222"/>
  <c r="I563"/>
  <c r="I391"/>
  <c r="I115"/>
  <c r="I408"/>
  <c r="I246"/>
  <c r="I233"/>
  <c r="I51"/>
  <c r="I439"/>
  <c r="I405"/>
  <c r="I390"/>
  <c r="I58"/>
  <c r="I252"/>
  <c r="I281"/>
  <c r="I67"/>
  <c r="I258"/>
  <c r="I341"/>
  <c r="I86"/>
  <c r="I191"/>
  <c r="I396"/>
  <c r="I185"/>
  <c r="I484"/>
  <c r="I373"/>
  <c r="I302"/>
  <c r="I52"/>
  <c r="I492"/>
  <c r="I343"/>
  <c r="I187"/>
  <c r="I664"/>
  <c r="I130"/>
  <c r="I173"/>
  <c r="I168"/>
  <c r="I248"/>
  <c r="I349"/>
  <c r="I135"/>
  <c r="I622"/>
  <c r="I663"/>
  <c r="I251"/>
  <c r="I78"/>
  <c r="I462"/>
  <c r="I481"/>
  <c r="I445"/>
  <c r="I516"/>
  <c r="I163"/>
  <c r="I662"/>
  <c r="I230"/>
  <c r="I661"/>
  <c r="I244"/>
  <c r="I182"/>
  <c r="I413"/>
  <c r="I398"/>
  <c r="I203"/>
  <c r="I480"/>
  <c r="I660"/>
  <c r="I348"/>
  <c r="I113"/>
  <c r="I659"/>
  <c r="I44"/>
  <c r="I658"/>
  <c r="I657"/>
  <c r="I656"/>
  <c r="I450"/>
  <c r="I550"/>
  <c r="I655"/>
  <c r="I654"/>
  <c r="I584"/>
  <c r="I342"/>
  <c r="I65"/>
  <c r="I276"/>
  <c r="I423"/>
  <c r="I623"/>
  <c r="I534"/>
  <c r="I262"/>
  <c r="I208"/>
  <c r="I447"/>
  <c r="I393"/>
  <c r="I441"/>
  <c r="I472"/>
  <c r="I589"/>
  <c r="I422"/>
  <c r="I215"/>
  <c r="I56"/>
  <c r="I602"/>
  <c r="I375"/>
  <c r="I616"/>
  <c r="I119"/>
  <c r="I528"/>
  <c r="I340"/>
  <c r="I460"/>
  <c r="I469"/>
  <c r="I509"/>
  <c r="I546"/>
  <c r="I355"/>
  <c r="I468"/>
  <c r="I265"/>
  <c r="I575"/>
  <c r="I470"/>
  <c r="I455"/>
  <c r="I195"/>
  <c r="I112"/>
  <c r="I420"/>
  <c r="I424"/>
  <c r="I482"/>
  <c r="I306"/>
  <c r="I299"/>
  <c r="I142"/>
  <c r="I501"/>
  <c r="I523"/>
  <c r="I477"/>
  <c r="I419"/>
  <c r="I580"/>
  <c r="I271"/>
  <c r="I95"/>
  <c r="I504"/>
  <c r="I433"/>
  <c r="I486"/>
  <c r="I365"/>
  <c r="I603"/>
  <c r="I256"/>
  <c r="I379"/>
  <c r="I354"/>
  <c r="I605"/>
  <c r="I300"/>
  <c r="I243"/>
  <c r="I428"/>
  <c r="I48"/>
  <c r="I57"/>
  <c r="I386"/>
  <c r="I196"/>
  <c r="I556"/>
  <c r="I214"/>
  <c r="I411"/>
  <c r="I531"/>
  <c r="I94"/>
  <c r="I545"/>
  <c r="I157"/>
  <c r="I425"/>
  <c r="I487"/>
  <c r="I948" l="1"/>
  <c r="I947"/>
  <c r="I551"/>
  <c r="I542"/>
  <c r="I442"/>
  <c r="I93"/>
  <c r="I129"/>
  <c r="I35"/>
  <c r="I548"/>
  <c r="I84"/>
  <c r="J2000" i="8"/>
  <c r="J1999"/>
  <c r="J1998"/>
  <c r="J1997"/>
  <c r="J1996"/>
  <c r="J1995"/>
  <c r="J1994"/>
  <c r="J1993"/>
  <c r="J1992"/>
  <c r="J1991"/>
  <c r="J1990"/>
  <c r="J1989"/>
  <c r="J1988"/>
  <c r="J1987"/>
  <c r="J1986"/>
  <c r="J1985"/>
  <c r="J1984"/>
  <c r="J1983"/>
  <c r="J1982"/>
  <c r="J1981"/>
  <c r="J1980"/>
  <c r="J1979"/>
  <c r="J1978"/>
  <c r="J1977"/>
  <c r="J1976"/>
  <c r="J1975"/>
  <c r="J1974"/>
  <c r="J1973"/>
  <c r="J1972"/>
  <c r="J1971"/>
  <c r="J1970"/>
  <c r="J1969"/>
  <c r="J1968"/>
  <c r="J1967"/>
  <c r="J1966"/>
  <c r="J1965"/>
  <c r="J1964"/>
  <c r="J1963"/>
  <c r="J1962"/>
  <c r="J1961"/>
  <c r="J1960"/>
  <c r="J1959"/>
  <c r="J1958"/>
  <c r="J1957"/>
  <c r="J1956"/>
  <c r="J1955"/>
  <c r="J1954"/>
  <c r="J1953"/>
  <c r="J1952"/>
  <c r="J1951"/>
  <c r="J1950"/>
  <c r="J1949"/>
  <c r="J1948"/>
  <c r="J1947"/>
  <c r="J1946"/>
  <c r="J1945"/>
  <c r="J1944"/>
  <c r="J1943"/>
  <c r="J1942"/>
  <c r="J1941"/>
  <c r="J1940"/>
  <c r="J1939"/>
  <c r="J1938"/>
  <c r="J1937"/>
  <c r="J1936"/>
  <c r="J1935"/>
  <c r="J1934"/>
  <c r="J1933"/>
  <c r="J1932"/>
  <c r="J1931"/>
  <c r="J1930"/>
  <c r="J1929"/>
  <c r="J1928"/>
  <c r="J1927"/>
  <c r="J1926"/>
  <c r="J1925"/>
  <c r="J1924"/>
  <c r="J1923"/>
  <c r="J1922"/>
  <c r="J1921"/>
  <c r="J1920"/>
  <c r="J1919"/>
  <c r="J1918"/>
  <c r="J1917"/>
  <c r="J1916"/>
  <c r="J1915"/>
  <c r="J1914"/>
  <c r="J1913"/>
  <c r="J1912"/>
  <c r="J1911"/>
  <c r="J1910"/>
  <c r="J1909"/>
  <c r="J1908"/>
  <c r="J1907"/>
  <c r="J1906"/>
  <c r="J1905"/>
  <c r="J1904"/>
  <c r="J1903"/>
  <c r="J1902"/>
  <c r="J1901"/>
  <c r="J1900"/>
  <c r="J1899"/>
  <c r="J1898"/>
  <c r="J1897"/>
  <c r="J1896"/>
  <c r="J1895"/>
  <c r="J1894"/>
  <c r="J1893"/>
  <c r="J1892"/>
  <c r="J1891"/>
  <c r="J1890"/>
  <c r="J1889"/>
  <c r="J1888"/>
  <c r="J1887"/>
  <c r="J1886"/>
  <c r="J1885"/>
  <c r="J1884"/>
  <c r="J1883"/>
  <c r="J1882"/>
  <c r="J1881"/>
  <c r="J1880"/>
  <c r="J1879"/>
  <c r="J1878"/>
  <c r="J1877"/>
  <c r="J1876"/>
  <c r="J1875"/>
  <c r="J1874"/>
  <c r="J1873"/>
  <c r="J1872"/>
  <c r="J1871"/>
  <c r="J1870"/>
  <c r="J1869"/>
  <c r="J1868"/>
  <c r="J1867"/>
  <c r="J1866"/>
  <c r="J1865"/>
  <c r="J1864"/>
  <c r="J1863"/>
  <c r="J1862"/>
  <c r="J1861"/>
  <c r="J1860"/>
  <c r="J1859"/>
  <c r="J1858"/>
  <c r="J1857"/>
  <c r="J1856"/>
  <c r="J1855"/>
  <c r="J1854"/>
  <c r="J1853"/>
  <c r="J1852"/>
  <c r="J1851"/>
  <c r="J1850"/>
  <c r="J1849"/>
  <c r="J1848"/>
  <c r="J1847"/>
  <c r="J1846"/>
  <c r="J1845"/>
  <c r="J1844"/>
  <c r="J1843"/>
  <c r="J1842"/>
  <c r="J1841"/>
  <c r="J1840"/>
  <c r="J1839"/>
  <c r="J1838"/>
  <c r="J1837"/>
  <c r="J1836"/>
  <c r="J1835"/>
  <c r="J1834"/>
  <c r="J1833"/>
  <c r="J1832"/>
  <c r="J1831"/>
  <c r="J1830"/>
  <c r="J1829"/>
  <c r="J1828"/>
  <c r="J1827"/>
  <c r="J1826"/>
  <c r="J1825"/>
  <c r="J1824"/>
  <c r="J1823"/>
  <c r="J1822"/>
  <c r="J1821"/>
  <c r="J1820"/>
  <c r="J1819"/>
  <c r="J1818"/>
  <c r="J1817"/>
  <c r="J1816"/>
  <c r="J1815"/>
  <c r="J1814"/>
  <c r="J1813"/>
  <c r="J1812"/>
  <c r="J1811"/>
  <c r="J1810"/>
  <c r="J1809"/>
  <c r="J1808"/>
  <c r="J1807"/>
  <c r="J1806"/>
  <c r="J1805"/>
  <c r="J1804"/>
  <c r="J1803"/>
  <c r="J1802"/>
  <c r="J1801"/>
  <c r="J1800"/>
  <c r="J1799"/>
  <c r="J1798"/>
  <c r="J1797"/>
  <c r="J1796"/>
  <c r="J1795"/>
  <c r="J1794"/>
  <c r="J1793"/>
  <c r="J1792"/>
  <c r="J1791"/>
  <c r="J1790"/>
  <c r="J1789"/>
  <c r="J1788"/>
  <c r="J1787"/>
  <c r="J1786"/>
  <c r="J1785"/>
  <c r="J1784"/>
  <c r="J1783"/>
  <c r="J1782"/>
  <c r="J1781"/>
  <c r="J1780"/>
  <c r="J1779"/>
  <c r="J1778"/>
  <c r="J1777"/>
  <c r="J1776"/>
  <c r="J1775"/>
  <c r="J1774"/>
  <c r="J1773"/>
  <c r="J1772"/>
  <c r="J1771"/>
  <c r="J1770"/>
  <c r="J1769"/>
  <c r="J1768"/>
  <c r="J1767"/>
  <c r="J1766"/>
  <c r="J1765"/>
  <c r="J1764"/>
  <c r="J1763"/>
  <c r="J1762"/>
  <c r="J1761"/>
  <c r="J1760"/>
  <c r="J1759"/>
  <c r="J1758"/>
  <c r="J1757"/>
  <c r="J1756"/>
  <c r="J1755"/>
  <c r="J1754"/>
  <c r="J1753"/>
  <c r="J1752"/>
  <c r="J1751"/>
  <c r="J1750"/>
  <c r="J1749"/>
  <c r="J1748"/>
  <c r="J1747"/>
  <c r="J1746"/>
  <c r="J1745"/>
  <c r="J1744"/>
  <c r="J1743"/>
  <c r="J1742"/>
  <c r="J1741"/>
  <c r="J1740"/>
  <c r="J1739"/>
  <c r="J1738"/>
  <c r="J1737"/>
  <c r="J1736"/>
  <c r="J1735"/>
  <c r="J1734"/>
  <c r="J1733"/>
  <c r="J1732"/>
  <c r="J1731"/>
  <c r="J1730"/>
  <c r="J1729"/>
  <c r="J1728"/>
  <c r="J1727"/>
  <c r="J1726"/>
  <c r="J1725"/>
  <c r="J1724"/>
  <c r="J1723"/>
  <c r="J1722"/>
  <c r="J1721"/>
  <c r="J1720"/>
  <c r="J1719"/>
  <c r="J1718"/>
  <c r="J1717"/>
  <c r="J1716"/>
  <c r="J1715"/>
  <c r="J1714"/>
  <c r="J1713"/>
  <c r="J1712"/>
  <c r="J1711"/>
  <c r="J1710"/>
  <c r="J1709"/>
  <c r="J1708"/>
  <c r="J1707"/>
  <c r="J1706"/>
  <c r="J1705"/>
  <c r="J1704"/>
  <c r="J1703"/>
  <c r="J1702"/>
  <c r="J1701"/>
  <c r="J1700"/>
  <c r="J1699"/>
  <c r="J1698"/>
  <c r="J1697"/>
  <c r="J1696"/>
  <c r="J1695"/>
  <c r="J1694"/>
  <c r="J1693"/>
  <c r="J1692"/>
  <c r="J1691"/>
  <c r="J1690"/>
  <c r="J1689"/>
  <c r="J1688"/>
  <c r="J1687"/>
  <c r="J1686"/>
  <c r="J1685"/>
  <c r="J1684"/>
  <c r="J1683"/>
  <c r="J1682"/>
  <c r="J1681"/>
  <c r="J1680"/>
  <c r="J1679"/>
  <c r="J1678"/>
  <c r="J1677"/>
  <c r="J1676"/>
  <c r="J1675"/>
  <c r="J1674"/>
  <c r="J1673"/>
  <c r="J1672"/>
  <c r="J1671"/>
  <c r="J1670"/>
  <c r="J1669"/>
  <c r="J1668"/>
  <c r="J1667"/>
  <c r="J1666"/>
  <c r="J1665"/>
  <c r="J1664"/>
  <c r="J1663"/>
  <c r="J1662"/>
  <c r="J1661"/>
  <c r="J1660"/>
  <c r="J1659"/>
  <c r="J1658"/>
  <c r="J1657"/>
  <c r="J1656"/>
  <c r="J1655"/>
  <c r="J1654"/>
  <c r="J1653"/>
  <c r="J1652"/>
  <c r="J1651"/>
  <c r="J1650"/>
  <c r="J1649"/>
  <c r="J1648"/>
  <c r="J1647"/>
  <c r="J1646"/>
  <c r="J1645"/>
  <c r="J1644"/>
  <c r="J1643"/>
  <c r="J1642"/>
  <c r="J1641"/>
  <c r="J1640"/>
  <c r="J1639"/>
  <c r="J1638"/>
  <c r="J1637"/>
  <c r="J1636"/>
  <c r="J1635"/>
  <c r="J1634"/>
  <c r="J1633"/>
  <c r="J1632"/>
  <c r="J1631"/>
  <c r="J1630"/>
  <c r="J1629"/>
  <c r="J1628"/>
  <c r="J1627"/>
  <c r="J1626"/>
  <c r="J1625"/>
  <c r="J1624"/>
  <c r="J1623"/>
  <c r="J1622"/>
  <c r="J1621"/>
  <c r="J1620"/>
  <c r="J1619"/>
  <c r="J1618"/>
  <c r="J1617"/>
  <c r="J1616"/>
  <c r="J1615"/>
  <c r="J1614"/>
  <c r="J1613"/>
  <c r="J1612"/>
  <c r="J1611"/>
  <c r="J1610"/>
  <c r="J1609"/>
  <c r="J1608"/>
  <c r="J1607"/>
  <c r="J1606"/>
  <c r="J1605"/>
  <c r="J1604"/>
  <c r="J1603"/>
  <c r="J1602"/>
  <c r="J1601"/>
  <c r="J1600"/>
  <c r="J1599"/>
  <c r="J1598"/>
  <c r="J1597"/>
  <c r="J1596"/>
  <c r="J1595"/>
  <c r="J1594"/>
  <c r="J1593"/>
  <c r="J1592"/>
  <c r="J1591"/>
  <c r="J1590"/>
  <c r="J1589"/>
  <c r="J1588"/>
  <c r="J1587"/>
  <c r="J1586"/>
  <c r="J1585"/>
  <c r="J1584"/>
  <c r="J1583"/>
  <c r="J1582"/>
  <c r="J1581"/>
  <c r="J1580"/>
  <c r="J1579"/>
  <c r="J1578"/>
  <c r="J1577"/>
  <c r="J1576"/>
  <c r="J1575"/>
  <c r="J1574"/>
  <c r="J1573"/>
  <c r="J1572"/>
  <c r="J1571"/>
  <c r="J1570"/>
  <c r="J1569"/>
  <c r="J1568"/>
  <c r="J1567"/>
  <c r="J1566"/>
  <c r="J1565"/>
  <c r="J1564"/>
  <c r="J1563"/>
  <c r="J1562"/>
  <c r="J1561"/>
  <c r="J1560"/>
  <c r="J1559"/>
  <c r="J1558"/>
  <c r="J1557"/>
  <c r="J1556"/>
  <c r="J1555"/>
  <c r="J1554"/>
  <c r="J1553"/>
  <c r="J1552"/>
  <c r="J1551"/>
  <c r="J1550"/>
  <c r="J1549"/>
  <c r="J1548"/>
  <c r="J1547"/>
  <c r="J1546"/>
  <c r="J1545"/>
  <c r="J1544"/>
  <c r="J1543"/>
  <c r="J1542"/>
  <c r="J1541"/>
  <c r="J1540"/>
  <c r="J1539"/>
  <c r="J1538"/>
  <c r="J1537"/>
  <c r="J1536"/>
  <c r="J1535"/>
  <c r="J1534"/>
  <c r="J1533"/>
  <c r="J1532"/>
  <c r="J1531"/>
  <c r="J1530"/>
  <c r="J1529"/>
  <c r="J1528"/>
  <c r="J1527"/>
  <c r="J1526"/>
  <c r="J1525"/>
  <c r="J1524"/>
  <c r="J1523"/>
  <c r="J1522"/>
  <c r="J1521"/>
  <c r="J1520"/>
  <c r="J1519"/>
  <c r="J1518"/>
  <c r="J1517"/>
  <c r="J1516"/>
  <c r="J1515"/>
  <c r="J1514"/>
  <c r="J1513"/>
  <c r="J1512"/>
  <c r="J1511"/>
  <c r="J1510"/>
  <c r="J1509"/>
  <c r="J1508"/>
  <c r="J1507"/>
  <c r="J1506"/>
  <c r="J1505"/>
  <c r="J1504"/>
  <c r="J1503"/>
  <c r="J1502"/>
  <c r="J1501"/>
  <c r="J1500"/>
  <c r="J1499"/>
  <c r="J1498"/>
  <c r="J1497"/>
  <c r="J1496"/>
  <c r="J1495"/>
  <c r="J1494"/>
  <c r="J1493"/>
  <c r="J1492"/>
  <c r="J1491"/>
  <c r="J1490"/>
  <c r="J1489"/>
  <c r="J1488"/>
  <c r="J1487"/>
  <c r="J1486"/>
  <c r="J1485"/>
  <c r="J1484"/>
  <c r="J1483"/>
  <c r="J1482"/>
  <c r="J1481"/>
  <c r="J1480"/>
  <c r="J1479"/>
  <c r="J1478"/>
  <c r="J1477"/>
  <c r="J1476"/>
  <c r="J1475"/>
  <c r="J1474"/>
  <c r="J1473"/>
  <c r="J1472"/>
  <c r="J1471"/>
  <c r="J1470"/>
  <c r="J1469"/>
  <c r="J1468"/>
  <c r="J1467"/>
  <c r="J1466"/>
  <c r="J1465"/>
  <c r="J1464"/>
  <c r="J1463"/>
  <c r="J1462"/>
  <c r="J1461"/>
  <c r="J1460"/>
  <c r="J1459"/>
  <c r="J1458"/>
  <c r="J1457"/>
  <c r="J1456"/>
  <c r="J1455"/>
  <c r="J1454"/>
  <c r="J1453"/>
  <c r="J1452"/>
  <c r="J1451"/>
  <c r="J1450"/>
  <c r="J1449"/>
  <c r="J1448"/>
  <c r="J1447"/>
  <c r="J1446"/>
  <c r="J1445"/>
  <c r="J1444"/>
  <c r="J1443"/>
  <c r="J1442"/>
  <c r="J1441"/>
  <c r="J1440"/>
  <c r="J1439"/>
  <c r="J1438"/>
  <c r="J1437"/>
  <c r="J1436"/>
  <c r="J1435"/>
  <c r="J1434"/>
  <c r="J1433"/>
  <c r="J1432"/>
  <c r="J1431"/>
  <c r="J1430"/>
  <c r="J1429"/>
  <c r="J1428"/>
  <c r="J1427"/>
  <c r="J1426"/>
  <c r="J1425"/>
  <c r="J1424"/>
  <c r="J1423"/>
  <c r="J1422"/>
  <c r="J1421"/>
  <c r="J1420"/>
  <c r="J1419"/>
  <c r="J1418"/>
  <c r="J1417"/>
  <c r="J1416"/>
  <c r="J1415"/>
  <c r="J1414"/>
  <c r="J1413"/>
  <c r="J1412"/>
  <c r="J1411"/>
  <c r="J1410"/>
  <c r="J1409"/>
  <c r="J1408"/>
  <c r="J1407"/>
  <c r="J1406"/>
  <c r="J1405"/>
  <c r="J1404"/>
  <c r="J1403"/>
  <c r="J1402"/>
  <c r="J1401"/>
  <c r="J1400"/>
  <c r="J1399"/>
  <c r="J1398"/>
  <c r="J1397"/>
  <c r="J1396"/>
  <c r="J1395"/>
  <c r="J1394"/>
  <c r="J1393"/>
  <c r="J1392"/>
  <c r="J1391"/>
  <c r="J1390"/>
  <c r="J1389"/>
  <c r="J1388"/>
  <c r="J1387"/>
  <c r="J1386"/>
  <c r="J1385"/>
  <c r="J1384"/>
  <c r="J1383"/>
  <c r="J1382"/>
  <c r="J1381"/>
  <c r="J1380"/>
  <c r="J1379"/>
  <c r="J1378"/>
  <c r="J1377"/>
  <c r="J1376"/>
  <c r="J1375"/>
  <c r="J1374"/>
  <c r="J1373"/>
  <c r="J1372"/>
  <c r="J1371"/>
  <c r="J1370"/>
  <c r="J1369"/>
  <c r="J1368"/>
  <c r="J1367"/>
  <c r="J1366"/>
  <c r="J1365"/>
  <c r="J1364"/>
  <c r="J1363"/>
  <c r="J1362"/>
  <c r="J1361"/>
  <c r="J1360"/>
  <c r="J1359"/>
  <c r="J1358"/>
  <c r="J1357"/>
  <c r="J1356"/>
  <c r="J1355"/>
  <c r="J1354"/>
  <c r="J1353"/>
  <c r="J1352"/>
  <c r="J1351"/>
  <c r="J1350"/>
  <c r="J1349"/>
  <c r="J1348"/>
  <c r="J1347"/>
  <c r="J1346"/>
  <c r="J1345"/>
  <c r="J1344"/>
  <c r="J1343"/>
  <c r="J1342"/>
  <c r="J1341"/>
  <c r="J1340"/>
  <c r="J1339"/>
  <c r="J1338"/>
  <c r="J1337"/>
  <c r="J1336"/>
  <c r="J1335"/>
  <c r="J1334"/>
  <c r="J1333"/>
  <c r="J1332"/>
  <c r="J1331"/>
  <c r="J1330"/>
  <c r="J1329"/>
  <c r="J1328"/>
  <c r="J1327"/>
  <c r="J1326"/>
  <c r="J1325"/>
  <c r="J1324"/>
  <c r="J1323"/>
  <c r="J1322"/>
  <c r="J1321"/>
  <c r="J1320"/>
  <c r="J1319"/>
  <c r="J1318"/>
  <c r="J1317"/>
  <c r="J1316"/>
  <c r="J1315"/>
  <c r="J1314"/>
  <c r="J1313"/>
  <c r="J1312"/>
  <c r="J1311"/>
  <c r="J1310"/>
  <c r="J1309"/>
  <c r="J1308"/>
  <c r="J1307"/>
  <c r="J1306"/>
  <c r="J1305"/>
  <c r="J1304"/>
  <c r="J1303"/>
  <c r="J1302"/>
  <c r="J1301"/>
  <c r="J1300"/>
  <c r="J1299"/>
  <c r="J1298"/>
  <c r="J1297"/>
  <c r="J1296"/>
  <c r="J1295"/>
  <c r="J1294"/>
  <c r="J1293"/>
  <c r="J1292"/>
  <c r="J1291"/>
  <c r="J1290"/>
  <c r="J1289"/>
  <c r="J1288"/>
  <c r="J1287"/>
  <c r="J1286"/>
  <c r="J1285"/>
  <c r="J1284"/>
  <c r="J1283"/>
  <c r="J1282"/>
  <c r="J1281"/>
  <c r="J1280"/>
  <c r="J1279"/>
  <c r="J1278"/>
  <c r="J1277"/>
  <c r="J1276"/>
  <c r="J1275"/>
  <c r="J1274"/>
  <c r="J1273"/>
  <c r="J1272"/>
  <c r="J1271"/>
  <c r="J1270"/>
  <c r="J1269"/>
  <c r="J1268"/>
  <c r="J1267"/>
  <c r="J1266"/>
  <c r="J1265"/>
  <c r="J1264"/>
  <c r="J1263"/>
  <c r="J1262"/>
  <c r="J1261"/>
  <c r="J1260"/>
  <c r="J1259"/>
  <c r="J1258"/>
  <c r="J1257"/>
  <c r="J1256"/>
  <c r="J1255"/>
  <c r="J1254"/>
  <c r="J1253"/>
  <c r="J1252"/>
  <c r="J1251"/>
  <c r="J1250"/>
  <c r="J1249"/>
  <c r="J1248"/>
  <c r="J1247"/>
  <c r="J1246"/>
  <c r="J1245"/>
  <c r="J1244"/>
  <c r="J1243"/>
  <c r="J1242"/>
  <c r="J1241"/>
  <c r="J1240"/>
  <c r="J1239"/>
  <c r="J1238"/>
  <c r="J1237"/>
  <c r="J1236"/>
  <c r="J1235"/>
  <c r="J1234"/>
  <c r="J1233"/>
  <c r="J1232"/>
  <c r="J1231"/>
  <c r="J1230"/>
  <c r="J1229"/>
  <c r="J1228"/>
  <c r="J1227"/>
  <c r="J1226"/>
  <c r="J1225"/>
  <c r="J1224"/>
  <c r="J1223"/>
  <c r="J1222"/>
  <c r="J1221"/>
  <c r="J1220"/>
  <c r="J1219"/>
  <c r="J1218"/>
  <c r="J1217"/>
  <c r="J1216"/>
  <c r="J1215"/>
  <c r="J1214"/>
  <c r="J1213"/>
  <c r="J1212"/>
  <c r="J1211"/>
  <c r="J1210"/>
  <c r="J1209"/>
  <c r="J1208"/>
  <c r="J1207"/>
  <c r="J1206"/>
  <c r="J1205"/>
  <c r="J1204"/>
  <c r="J1203"/>
  <c r="J1202"/>
  <c r="J1201"/>
  <c r="J1200"/>
  <c r="J1199"/>
  <c r="J1198"/>
  <c r="J1197"/>
  <c r="J1196"/>
  <c r="J1195"/>
  <c r="J1194"/>
  <c r="J1193"/>
  <c r="J1192"/>
  <c r="J1191"/>
  <c r="J1190"/>
  <c r="J1189"/>
  <c r="J1188"/>
  <c r="J1187"/>
  <c r="J1186"/>
  <c r="J1185"/>
  <c r="J1184"/>
  <c r="J1183"/>
  <c r="J1182"/>
  <c r="J1181"/>
  <c r="J1180"/>
  <c r="J1179"/>
  <c r="J1178"/>
  <c r="J1177"/>
  <c r="J1176"/>
  <c r="J1175"/>
  <c r="J1174"/>
  <c r="J1173"/>
  <c r="J1172"/>
  <c r="J1171"/>
  <c r="J1170"/>
  <c r="J1169"/>
  <c r="J1168"/>
  <c r="J1167"/>
  <c r="J1166"/>
  <c r="J1165"/>
  <c r="J1164"/>
  <c r="J1163"/>
  <c r="J1162"/>
  <c r="J1161"/>
  <c r="J1160"/>
  <c r="J1159"/>
  <c r="J1158"/>
  <c r="J1157"/>
  <c r="J1156"/>
  <c r="J1155"/>
  <c r="J1154"/>
  <c r="J1153"/>
  <c r="J1152"/>
  <c r="J1151"/>
  <c r="J1150"/>
  <c r="J1149"/>
  <c r="J1148"/>
  <c r="J1147"/>
  <c r="J1146"/>
  <c r="J1145"/>
  <c r="J1144"/>
  <c r="J1143"/>
  <c r="J1142"/>
  <c r="J1141"/>
  <c r="J1140"/>
  <c r="J1139"/>
  <c r="J1138"/>
  <c r="J1137"/>
  <c r="J1136"/>
  <c r="J1135"/>
  <c r="J1134"/>
  <c r="J1133"/>
  <c r="J1132"/>
  <c r="J1131"/>
  <c r="J1130"/>
  <c r="J1129"/>
  <c r="J1128"/>
  <c r="J1127"/>
  <c r="J1126"/>
  <c r="J1125"/>
  <c r="J1124"/>
  <c r="J1123"/>
  <c r="J1122"/>
  <c r="J1121"/>
  <c r="J1120"/>
  <c r="J1119"/>
  <c r="J1118"/>
  <c r="J1117"/>
  <c r="J1116"/>
  <c r="J1115"/>
  <c r="J1114"/>
  <c r="J1113"/>
  <c r="J1112"/>
  <c r="J1111"/>
  <c r="J1110"/>
  <c r="J1109"/>
  <c r="J1108"/>
  <c r="J1107"/>
  <c r="J1106"/>
  <c r="J1105"/>
  <c r="J1104"/>
  <c r="J1103"/>
  <c r="J1102"/>
  <c r="J1101"/>
  <c r="J1100"/>
  <c r="J1099"/>
  <c r="J1098"/>
  <c r="J1097"/>
  <c r="J1096"/>
  <c r="J1095"/>
  <c r="J1094"/>
  <c r="J1093"/>
  <c r="J1092"/>
  <c r="J1091"/>
  <c r="J1090"/>
  <c r="J1089"/>
  <c r="J1088"/>
  <c r="J1087"/>
  <c r="J1086"/>
  <c r="J1085"/>
  <c r="J1084"/>
  <c r="J1083"/>
  <c r="J1082"/>
  <c r="J1081"/>
  <c r="J1080"/>
  <c r="J1079"/>
  <c r="J1078"/>
  <c r="J1077"/>
  <c r="J1076"/>
  <c r="J1075"/>
  <c r="J1074"/>
  <c r="J1073"/>
  <c r="J1072"/>
  <c r="J1071"/>
  <c r="J1070"/>
  <c r="J1069"/>
  <c r="J1068"/>
  <c r="J1067"/>
  <c r="J1066"/>
  <c r="J1065"/>
  <c r="J1064"/>
  <c r="J1063"/>
  <c r="J1062"/>
  <c r="J1061"/>
  <c r="J1060"/>
  <c r="J1059"/>
  <c r="J1058"/>
  <c r="J1057"/>
  <c r="J1056"/>
  <c r="J1055"/>
  <c r="J1054"/>
  <c r="J1053"/>
  <c r="J1052"/>
  <c r="J1051"/>
  <c r="J1050"/>
  <c r="J1049"/>
  <c r="J1048"/>
  <c r="J1047"/>
  <c r="J1046"/>
  <c r="J1045"/>
  <c r="J1044"/>
  <c r="J1043"/>
  <c r="J1042"/>
  <c r="J1041"/>
  <c r="J1040"/>
  <c r="J1039"/>
  <c r="J1038"/>
  <c r="J1037"/>
  <c r="J1036"/>
  <c r="J1035"/>
  <c r="J1034"/>
  <c r="J1033"/>
  <c r="J1032"/>
  <c r="J1031"/>
  <c r="J1030"/>
  <c r="J1029"/>
  <c r="J1028"/>
  <c r="J1027"/>
  <c r="J1026"/>
  <c r="J1025"/>
  <c r="J1024"/>
  <c r="J1023"/>
  <c r="J1022"/>
  <c r="J1021"/>
  <c r="J1020"/>
  <c r="J1019"/>
  <c r="J1018"/>
  <c r="J1017"/>
  <c r="J1016"/>
  <c r="J1015"/>
  <c r="J1014"/>
  <c r="J1013"/>
  <c r="J1012"/>
  <c r="J1011"/>
  <c r="J1010"/>
  <c r="J1009"/>
  <c r="J1008"/>
  <c r="J1007"/>
  <c r="J1006"/>
  <c r="J1005"/>
  <c r="J1004"/>
  <c r="J1003"/>
  <c r="J1002"/>
  <c r="J1001"/>
  <c r="J1000"/>
  <c r="J999"/>
  <c r="J998"/>
  <c r="J997"/>
  <c r="J996"/>
  <c r="J995"/>
  <c r="J994"/>
  <c r="J993"/>
  <c r="J992"/>
  <c r="J991"/>
  <c r="J990"/>
  <c r="J989"/>
  <c r="J988"/>
  <c r="J987"/>
  <c r="J986"/>
  <c r="J985"/>
  <c r="J984"/>
  <c r="J983"/>
  <c r="J982"/>
  <c r="J981"/>
  <c r="J980"/>
  <c r="J979"/>
  <c r="J978"/>
  <c r="J977"/>
  <c r="J976"/>
  <c r="J975"/>
  <c r="J974"/>
  <c r="J973"/>
  <c r="J972"/>
  <c r="J971"/>
  <c r="J970"/>
  <c r="J969"/>
  <c r="J968"/>
  <c r="J967"/>
  <c r="J966"/>
  <c r="J965"/>
  <c r="J964"/>
  <c r="J963"/>
  <c r="J962"/>
  <c r="J961"/>
  <c r="J960"/>
  <c r="J959"/>
  <c r="J958"/>
  <c r="J957"/>
  <c r="J956"/>
  <c r="J955"/>
  <c r="J954"/>
  <c r="J953"/>
  <c r="J952"/>
  <c r="J951"/>
  <c r="J950"/>
  <c r="J949"/>
  <c r="J948"/>
  <c r="J947"/>
  <c r="J946"/>
  <c r="J945"/>
  <c r="J944"/>
  <c r="J943"/>
  <c r="J942"/>
  <c r="J941"/>
  <c r="J940"/>
  <c r="J939"/>
  <c r="J938"/>
  <c r="J937"/>
  <c r="J936"/>
  <c r="J935"/>
  <c r="J934"/>
  <c r="J933"/>
  <c r="J932"/>
  <c r="J931"/>
  <c r="J930"/>
  <c r="J929"/>
  <c r="J928"/>
  <c r="J927"/>
  <c r="J926"/>
  <c r="J925"/>
  <c r="J924"/>
  <c r="J923"/>
  <c r="J922"/>
  <c r="J921"/>
  <c r="J920"/>
  <c r="J919"/>
  <c r="J918"/>
  <c r="J917"/>
  <c r="J916"/>
  <c r="J915"/>
  <c r="J914"/>
  <c r="J913"/>
  <c r="J912"/>
  <c r="J911"/>
  <c r="J910"/>
  <c r="J909"/>
  <c r="J908"/>
  <c r="J907"/>
  <c r="J906"/>
  <c r="J905"/>
  <c r="J904"/>
  <c r="J903"/>
  <c r="J902"/>
  <c r="J901"/>
  <c r="J900"/>
  <c r="J899"/>
  <c r="J898"/>
  <c r="J897"/>
  <c r="J896"/>
  <c r="J895"/>
  <c r="J894"/>
  <c r="J893"/>
  <c r="J892"/>
  <c r="J891"/>
  <c r="J890"/>
  <c r="J889"/>
  <c r="J888"/>
  <c r="J887"/>
  <c r="J886"/>
  <c r="J885"/>
  <c r="J884"/>
  <c r="J883"/>
  <c r="J882"/>
  <c r="J881"/>
  <c r="J880"/>
  <c r="J879"/>
  <c r="J878"/>
  <c r="J877"/>
  <c r="J876"/>
  <c r="J875"/>
  <c r="J874"/>
  <c r="J873"/>
  <c r="J872"/>
  <c r="J871"/>
  <c r="J870"/>
  <c r="J869"/>
  <c r="J868"/>
  <c r="J867"/>
  <c r="J866"/>
  <c r="J865"/>
  <c r="J864"/>
  <c r="J863"/>
  <c r="J862"/>
  <c r="J861"/>
  <c r="J860"/>
  <c r="J859"/>
  <c r="J858"/>
  <c r="J857"/>
  <c r="J856"/>
  <c r="J855"/>
  <c r="J854"/>
  <c r="J853"/>
  <c r="J852"/>
  <c r="J851"/>
  <c r="J850"/>
  <c r="J849"/>
  <c r="J848"/>
  <c r="J847"/>
  <c r="J846"/>
  <c r="J845"/>
  <c r="J844"/>
  <c r="J843"/>
  <c r="J842"/>
  <c r="J841"/>
  <c r="J840"/>
  <c r="J839"/>
  <c r="J838"/>
  <c r="J837"/>
  <c r="J836"/>
  <c r="J835"/>
  <c r="J834"/>
  <c r="J833"/>
  <c r="J832"/>
  <c r="J831"/>
  <c r="J830"/>
  <c r="J829"/>
  <c r="J828"/>
  <c r="J827"/>
  <c r="J826"/>
  <c r="J825"/>
  <c r="J824"/>
  <c r="J823"/>
  <c r="J822"/>
  <c r="J821"/>
  <c r="J820"/>
  <c r="J819"/>
  <c r="J818"/>
  <c r="J817"/>
  <c r="J816"/>
  <c r="J815"/>
  <c r="J814"/>
  <c r="J813"/>
  <c r="J812"/>
  <c r="J811"/>
  <c r="J810"/>
  <c r="J809"/>
  <c r="J808"/>
  <c r="J807"/>
  <c r="J806"/>
  <c r="J805"/>
  <c r="J804"/>
  <c r="J803"/>
  <c r="J802"/>
  <c r="J801"/>
  <c r="J800"/>
  <c r="J799"/>
  <c r="J798"/>
  <c r="J797"/>
  <c r="J796"/>
  <c r="J795"/>
  <c r="J794"/>
  <c r="J793"/>
  <c r="J792"/>
  <c r="J791"/>
  <c r="J790"/>
  <c r="J789"/>
  <c r="J788"/>
  <c r="J787"/>
  <c r="J786"/>
  <c r="J785"/>
  <c r="J784"/>
  <c r="J783"/>
  <c r="J782"/>
  <c r="J781"/>
  <c r="J780"/>
  <c r="J779"/>
  <c r="J778"/>
  <c r="J777"/>
  <c r="J776"/>
  <c r="J775"/>
  <c r="J774"/>
  <c r="J773"/>
  <c r="J772"/>
  <c r="J771"/>
  <c r="J770"/>
  <c r="J769"/>
  <c r="J768"/>
  <c r="J767"/>
  <c r="J766"/>
  <c r="J765"/>
  <c r="J764"/>
  <c r="J763"/>
  <c r="J762"/>
  <c r="J761"/>
  <c r="J760"/>
  <c r="J759"/>
  <c r="J758"/>
  <c r="J757"/>
  <c r="J756"/>
  <c r="J755"/>
  <c r="J754"/>
  <c r="J753"/>
  <c r="J752"/>
  <c r="J751"/>
  <c r="J750"/>
  <c r="J749"/>
  <c r="J748"/>
  <c r="J747"/>
  <c r="J746"/>
  <c r="J745"/>
  <c r="J744"/>
  <c r="J743"/>
  <c r="J742"/>
  <c r="J741"/>
  <c r="J740"/>
  <c r="J739"/>
  <c r="J738"/>
  <c r="J737"/>
  <c r="J736"/>
  <c r="J735"/>
  <c r="J734"/>
  <c r="J733"/>
  <c r="J732"/>
  <c r="J731"/>
  <c r="J730"/>
  <c r="J729"/>
  <c r="J728"/>
  <c r="J727"/>
  <c r="J726"/>
  <c r="J725"/>
  <c r="J724"/>
  <c r="J723"/>
  <c r="J722"/>
  <c r="J721"/>
  <c r="J720"/>
  <c r="J719"/>
  <c r="J718"/>
  <c r="J717"/>
  <c r="J716"/>
  <c r="J715"/>
  <c r="J714"/>
  <c r="J713"/>
  <c r="J712"/>
  <c r="J711"/>
  <c r="J710"/>
  <c r="J709"/>
  <c r="J708"/>
  <c r="J707"/>
  <c r="J706"/>
  <c r="J705"/>
  <c r="J704"/>
  <c r="J703"/>
  <c r="J702"/>
  <c r="J701"/>
  <c r="J700"/>
  <c r="J699"/>
  <c r="J698"/>
  <c r="J697"/>
  <c r="J696"/>
  <c r="J695"/>
  <c r="J694"/>
  <c r="J693"/>
  <c r="J692"/>
  <c r="J691"/>
  <c r="J690"/>
  <c r="J689"/>
  <c r="J688"/>
  <c r="J687"/>
  <c r="J686"/>
  <c r="J685"/>
  <c r="J684"/>
  <c r="J683"/>
  <c r="J682"/>
  <c r="J681"/>
  <c r="J680"/>
  <c r="J679"/>
  <c r="J678"/>
  <c r="J677"/>
  <c r="J676"/>
  <c r="J675"/>
  <c r="J674"/>
  <c r="J673"/>
  <c r="J672"/>
  <c r="J671"/>
  <c r="J670"/>
  <c r="J669"/>
  <c r="J668"/>
  <c r="J667"/>
  <c r="J666"/>
  <c r="J665"/>
  <c r="J664"/>
  <c r="J663"/>
  <c r="J662"/>
  <c r="J661"/>
  <c r="J660"/>
  <c r="J659"/>
  <c r="J658"/>
  <c r="J657"/>
  <c r="J656"/>
  <c r="J655"/>
  <c r="J654"/>
  <c r="J653"/>
  <c r="J652"/>
  <c r="J651"/>
  <c r="J650"/>
  <c r="J649"/>
  <c r="J648"/>
  <c r="J647"/>
  <c r="J646"/>
  <c r="J645"/>
  <c r="J644"/>
  <c r="J643"/>
  <c r="J642"/>
  <c r="J641"/>
  <c r="J640"/>
  <c r="J639"/>
  <c r="J638"/>
  <c r="J637"/>
  <c r="J636"/>
  <c r="J635"/>
  <c r="J634"/>
  <c r="J633"/>
  <c r="J632"/>
  <c r="J631"/>
  <c r="J630"/>
  <c r="J629"/>
  <c r="J628"/>
  <c r="J627"/>
  <c r="J626"/>
  <c r="J625"/>
  <c r="J624"/>
  <c r="J623"/>
  <c r="J622"/>
  <c r="J621"/>
  <c r="J620"/>
  <c r="J619"/>
  <c r="J618"/>
  <c r="J617"/>
  <c r="J616"/>
  <c r="J615"/>
  <c r="J614"/>
  <c r="J613"/>
  <c r="J612"/>
  <c r="J611"/>
  <c r="J610"/>
  <c r="J609"/>
  <c r="J608"/>
  <c r="J607"/>
  <c r="J606"/>
  <c r="J605"/>
  <c r="J604"/>
  <c r="J603"/>
  <c r="J602"/>
  <c r="J601"/>
  <c r="J600"/>
  <c r="J599"/>
  <c r="J598"/>
  <c r="J597"/>
  <c r="J596"/>
  <c r="J595"/>
  <c r="J594"/>
  <c r="J593"/>
  <c r="J592"/>
  <c r="J591"/>
  <c r="J590"/>
  <c r="J589"/>
  <c r="J588"/>
  <c r="J587"/>
  <c r="J586"/>
  <c r="J585"/>
  <c r="J584"/>
  <c r="J583"/>
  <c r="J582"/>
  <c r="J581"/>
  <c r="J580"/>
  <c r="J579"/>
  <c r="J578"/>
  <c r="J577"/>
  <c r="J576"/>
  <c r="J575"/>
  <c r="J574"/>
  <c r="J573"/>
  <c r="J572"/>
  <c r="J571"/>
  <c r="J570"/>
  <c r="J569"/>
  <c r="J568"/>
  <c r="J567"/>
  <c r="J566"/>
  <c r="J565"/>
  <c r="J564"/>
  <c r="J563"/>
  <c r="J562"/>
  <c r="J561"/>
  <c r="J560"/>
  <c r="J559"/>
  <c r="J558"/>
  <c r="J557"/>
  <c r="J556"/>
  <c r="J555"/>
  <c r="J554"/>
  <c r="J553"/>
  <c r="J552"/>
  <c r="J551"/>
  <c r="J550"/>
  <c r="J549"/>
  <c r="J548"/>
  <c r="J547"/>
  <c r="J546"/>
  <c r="J545"/>
  <c r="J544"/>
  <c r="J543"/>
  <c r="J542"/>
  <c r="J541"/>
  <c r="J540"/>
  <c r="J539"/>
  <c r="J538"/>
  <c r="J537"/>
  <c r="J536"/>
  <c r="J535"/>
  <c r="J534"/>
  <c r="J533"/>
  <c r="J532"/>
  <c r="J531"/>
  <c r="J530"/>
  <c r="J529"/>
  <c r="J528"/>
  <c r="J527"/>
  <c r="J526"/>
  <c r="J525"/>
  <c r="J524"/>
  <c r="J523"/>
  <c r="J522"/>
  <c r="J521"/>
  <c r="J520"/>
  <c r="J519"/>
  <c r="J518"/>
  <c r="J517"/>
  <c r="J516"/>
  <c r="J515"/>
  <c r="J514"/>
  <c r="J513"/>
  <c r="J512"/>
  <c r="J511"/>
  <c r="J510"/>
  <c r="J509"/>
  <c r="J508"/>
  <c r="J507"/>
  <c r="J506"/>
  <c r="J505"/>
  <c r="J504"/>
  <c r="J503"/>
  <c r="J502"/>
  <c r="J501"/>
  <c r="J500"/>
  <c r="J499"/>
  <c r="J498"/>
  <c r="J497"/>
  <c r="J496"/>
  <c r="J495"/>
  <c r="J494"/>
  <c r="J493"/>
  <c r="J492"/>
  <c r="J491"/>
  <c r="J490"/>
  <c r="J489"/>
  <c r="J488"/>
  <c r="J487"/>
  <c r="J486"/>
  <c r="J485"/>
  <c r="J484"/>
  <c r="J483"/>
  <c r="J482"/>
  <c r="J481"/>
  <c r="J480"/>
  <c r="J479"/>
  <c r="J478"/>
  <c r="J477"/>
  <c r="J476"/>
  <c r="J475"/>
  <c r="J474"/>
  <c r="J473"/>
  <c r="J472"/>
  <c r="J471"/>
  <c r="J470"/>
  <c r="J469"/>
  <c r="J468"/>
  <c r="J467"/>
  <c r="J466"/>
  <c r="J465"/>
  <c r="J464"/>
  <c r="J463"/>
  <c r="J462"/>
  <c r="J461"/>
  <c r="J460"/>
  <c r="J459"/>
  <c r="J458"/>
  <c r="J457"/>
  <c r="J456"/>
  <c r="J455"/>
  <c r="J454"/>
  <c r="J453"/>
  <c r="J452"/>
  <c r="J451"/>
  <c r="J450"/>
  <c r="J449"/>
  <c r="J448"/>
  <c r="J447"/>
  <c r="J446"/>
  <c r="J445"/>
  <c r="J444"/>
  <c r="J443"/>
  <c r="J442"/>
  <c r="J441"/>
  <c r="J440"/>
  <c r="J439"/>
  <c r="J438"/>
  <c r="J437"/>
  <c r="J436"/>
  <c r="J435"/>
  <c r="J434"/>
  <c r="J433"/>
  <c r="J432"/>
  <c r="J431"/>
  <c r="J430"/>
  <c r="J429"/>
  <c r="J428"/>
  <c r="J427"/>
  <c r="J426"/>
  <c r="J425"/>
  <c r="J424"/>
  <c r="J423"/>
  <c r="J422"/>
  <c r="J421"/>
  <c r="J420"/>
  <c r="J419"/>
  <c r="J418"/>
  <c r="J417"/>
  <c r="J416"/>
  <c r="J415"/>
  <c r="J414"/>
  <c r="J413"/>
  <c r="J412"/>
  <c r="J411"/>
  <c r="J410"/>
  <c r="J409"/>
  <c r="J408"/>
  <c r="J407"/>
  <c r="J406"/>
  <c r="J405"/>
  <c r="J404"/>
  <c r="J403"/>
  <c r="J402"/>
  <c r="J401"/>
  <c r="J400"/>
  <c r="J399"/>
  <c r="J398"/>
  <c r="J397"/>
  <c r="J396"/>
  <c r="J395"/>
  <c r="J394"/>
  <c r="J393"/>
  <c r="J392"/>
  <c r="J391"/>
  <c r="J390"/>
  <c r="J389"/>
  <c r="J388"/>
  <c r="J387"/>
  <c r="J386"/>
  <c r="J385"/>
  <c r="J384"/>
  <c r="J383"/>
  <c r="J382"/>
  <c r="J381"/>
  <c r="J380"/>
  <c r="J379"/>
  <c r="J378"/>
  <c r="J377"/>
  <c r="J376"/>
  <c r="J375"/>
  <c r="J374"/>
  <c r="J373"/>
  <c r="J372"/>
  <c r="J371"/>
  <c r="J370"/>
  <c r="J369"/>
  <c r="J368"/>
  <c r="J367"/>
  <c r="J366"/>
  <c r="J365"/>
  <c r="J364"/>
  <c r="J363"/>
  <c r="J362"/>
  <c r="J361"/>
  <c r="J360"/>
  <c r="J359"/>
  <c r="J358"/>
  <c r="J357"/>
  <c r="J356"/>
  <c r="J355"/>
  <c r="J354"/>
  <c r="J353"/>
  <c r="J352"/>
  <c r="J351"/>
  <c r="J350"/>
  <c r="J349"/>
  <c r="J348"/>
  <c r="J347"/>
  <c r="J346"/>
  <c r="J345"/>
  <c r="J344"/>
  <c r="J343"/>
  <c r="J342"/>
  <c r="J341"/>
  <c r="J340"/>
  <c r="J339"/>
  <c r="J338"/>
  <c r="J337"/>
  <c r="J336"/>
  <c r="J335"/>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J13"/>
  <c r="J12"/>
  <c r="J11"/>
  <c r="J10"/>
  <c r="J9"/>
  <c r="D6" i="23"/>
  <c r="D14" s="1"/>
  <c r="I83"/>
  <c r="I403"/>
  <c r="I101"/>
  <c r="I210"/>
  <c r="I116"/>
  <c r="I565"/>
  <c r="I329"/>
  <c r="I436"/>
  <c r="I263"/>
  <c r="I238"/>
  <c r="I579"/>
  <c r="I607"/>
  <c r="I50"/>
  <c r="I66"/>
  <c r="I59"/>
  <c r="I572"/>
  <c r="I494"/>
  <c r="I231"/>
  <c r="I577"/>
  <c r="I571"/>
  <c r="I547"/>
  <c r="I239"/>
  <c r="I285"/>
  <c r="I109"/>
  <c r="I169"/>
  <c r="I293"/>
  <c r="I370"/>
  <c r="I177"/>
  <c r="I361"/>
  <c r="I395"/>
  <c r="I333"/>
  <c r="I449"/>
  <c r="I454"/>
  <c r="I371"/>
  <c r="I226"/>
  <c r="I491"/>
  <c r="I382"/>
  <c r="I594"/>
  <c r="I489"/>
  <c r="I613"/>
  <c r="I146"/>
  <c r="I598"/>
  <c r="I307"/>
  <c r="I467"/>
  <c r="I158"/>
  <c r="I555"/>
  <c r="I381"/>
  <c r="I478"/>
  <c r="I337"/>
  <c r="I76"/>
  <c r="I213"/>
  <c r="I510"/>
  <c r="I570"/>
  <c r="I330"/>
  <c r="I608"/>
  <c r="I283"/>
  <c r="I515"/>
  <c r="I294"/>
  <c r="I394"/>
  <c r="I549"/>
  <c r="I126"/>
  <c r="I587"/>
  <c r="I410"/>
  <c r="I380"/>
  <c r="I357"/>
  <c r="I479"/>
  <c r="I502"/>
  <c r="I327"/>
  <c r="I434"/>
  <c r="I34"/>
  <c r="I218"/>
  <c r="I606"/>
  <c r="I588"/>
  <c r="I147"/>
  <c r="I273"/>
  <c r="I553"/>
  <c r="I500"/>
  <c r="I414"/>
  <c r="I92"/>
  <c r="I133"/>
  <c r="I43"/>
  <c r="I437"/>
  <c r="I145"/>
  <c r="I205"/>
  <c r="I260"/>
  <c r="I46"/>
  <c r="I87"/>
  <c r="I323"/>
  <c r="I402"/>
  <c r="I352"/>
  <c r="I245"/>
  <c r="I206"/>
  <c r="I140"/>
  <c r="I320"/>
  <c r="I288"/>
  <c r="I282"/>
  <c r="I350"/>
  <c r="I367"/>
  <c r="I457"/>
  <c r="I234"/>
  <c r="I488"/>
  <c r="I150"/>
  <c r="I604"/>
  <c r="I552"/>
  <c r="I409"/>
  <c r="I114"/>
  <c r="I237"/>
  <c r="I407"/>
  <c r="I211"/>
  <c r="I154"/>
  <c r="I32"/>
  <c r="I297"/>
  <c r="I54"/>
  <c r="I125"/>
  <c r="I60"/>
  <c r="I359"/>
  <c r="I505"/>
  <c r="I90"/>
  <c r="I45"/>
  <c r="I172"/>
  <c r="I503"/>
  <c r="I560"/>
  <c r="I279"/>
  <c r="I569"/>
  <c r="I508"/>
  <c r="I131"/>
  <c r="I105"/>
  <c r="I624"/>
  <c r="I202"/>
  <c r="I537"/>
  <c r="I188"/>
  <c r="I267"/>
  <c r="I430"/>
  <c r="I346"/>
  <c r="I345"/>
  <c r="I287"/>
  <c r="I535"/>
  <c r="I585"/>
  <c r="I619"/>
  <c r="I429"/>
  <c r="I55"/>
  <c r="I541"/>
  <c r="I526"/>
  <c r="I165"/>
  <c r="I62"/>
  <c r="I149"/>
  <c r="I471"/>
  <c r="I136"/>
  <c r="I377"/>
  <c r="I444"/>
  <c r="I383"/>
  <c r="I378"/>
  <c r="I614"/>
  <c r="I438"/>
  <c r="I364"/>
  <c r="I178"/>
  <c r="I47"/>
  <c r="I427"/>
  <c r="I495"/>
  <c r="I521"/>
  <c r="I89"/>
  <c r="I586"/>
  <c r="I561"/>
  <c r="I151"/>
  <c r="I204"/>
  <c r="I360"/>
  <c r="I513"/>
  <c r="I358"/>
  <c r="I451"/>
  <c r="I562"/>
  <c r="I137"/>
  <c r="I574"/>
  <c r="I356"/>
  <c r="I102"/>
  <c r="I426"/>
  <c r="I38"/>
  <c r="I120"/>
  <c r="I221"/>
  <c r="H29"/>
  <c r="I91"/>
  <c r="I459"/>
  <c r="I573"/>
  <c r="I162"/>
  <c r="I242"/>
  <c r="I335"/>
  <c r="I317"/>
  <c r="I152"/>
  <c r="I543"/>
  <c r="I431"/>
  <c r="I139"/>
  <c r="I610"/>
  <c r="I295"/>
  <c r="I600"/>
  <c r="I617"/>
  <c r="I611"/>
  <c r="I209"/>
  <c r="I511"/>
  <c r="I389"/>
  <c r="I161"/>
  <c r="I228"/>
  <c r="I186"/>
  <c r="I270"/>
  <c r="I559"/>
  <c r="I456"/>
  <c r="I296"/>
  <c r="I170"/>
  <c r="I536"/>
  <c r="I253"/>
  <c r="I176"/>
  <c r="I199"/>
  <c r="I175"/>
  <c r="I415"/>
  <c r="I121"/>
  <c r="I316"/>
  <c r="F9"/>
  <c r="I26"/>
  <c r="F7"/>
  <c r="F8"/>
  <c r="F11"/>
  <c r="F10"/>
  <c r="I289"/>
  <c r="I493"/>
  <c r="I385"/>
  <c r="I315"/>
  <c r="I347"/>
  <c r="I334"/>
  <c r="I465"/>
  <c r="I261"/>
  <c r="I291"/>
  <c r="I384"/>
  <c r="I216"/>
  <c r="I166"/>
  <c r="I400"/>
  <c r="I527"/>
  <c r="I388"/>
  <c r="I264"/>
  <c r="I311"/>
  <c r="I578"/>
  <c r="I235"/>
  <c r="I591"/>
  <c r="I372"/>
  <c r="I518"/>
  <c r="I298"/>
  <c r="I111"/>
  <c r="I72"/>
  <c r="I362"/>
  <c r="I336"/>
  <c r="I318"/>
  <c r="I506"/>
  <c r="I79"/>
  <c r="I609"/>
  <c r="I401"/>
  <c r="I412"/>
  <c r="I485"/>
  <c r="I174"/>
  <c r="I148"/>
  <c r="I64"/>
  <c r="I155"/>
  <c r="I353"/>
  <c r="I75"/>
  <c r="I322"/>
  <c r="I417"/>
  <c r="I53"/>
  <c r="I292"/>
  <c r="I533"/>
  <c r="I308"/>
  <c r="I466"/>
  <c r="I310"/>
  <c r="I557"/>
  <c r="I190"/>
  <c r="I368"/>
  <c r="I519"/>
  <c r="I128"/>
  <c r="I207"/>
  <c r="I338"/>
  <c r="I404"/>
  <c r="I567"/>
  <c r="I432"/>
  <c r="I363"/>
  <c r="I141"/>
  <c r="I85"/>
  <c r="I499"/>
  <c r="I274"/>
  <c r="I250"/>
  <c r="I259"/>
  <c r="I593"/>
  <c r="I443"/>
  <c r="I100"/>
  <c r="I581"/>
  <c r="I529"/>
  <c r="I194"/>
  <c r="I583"/>
  <c r="I497"/>
  <c r="I98"/>
  <c r="I576"/>
  <c r="I117"/>
  <c r="I314"/>
  <c r="I280"/>
  <c r="I399"/>
  <c r="I374"/>
  <c r="I313"/>
  <c r="I278"/>
  <c r="I458"/>
  <c r="I42"/>
  <c r="I227"/>
  <c r="I324"/>
  <c r="I104"/>
  <c r="I392"/>
  <c r="I464"/>
  <c r="I219"/>
  <c r="I496"/>
  <c r="I524"/>
  <c r="I134"/>
  <c r="I37"/>
  <c r="F29"/>
  <c r="J51" i="1" l="1"/>
  <c r="J53"/>
  <c r="J50"/>
  <c r="J52"/>
  <c r="J144" i="11"/>
  <c r="J55" i="1"/>
  <c r="J54"/>
  <c r="J56"/>
  <c r="J133" i="11"/>
  <c r="I77" i="10"/>
  <c r="J4" i="25"/>
  <c r="J132" i="11"/>
  <c r="I91" i="10"/>
  <c r="J106" i="11"/>
  <c r="J46"/>
  <c r="J147" i="13"/>
  <c r="J51" i="12"/>
  <c r="I100" i="10"/>
  <c r="J45" i="1"/>
  <c r="J205" i="13"/>
  <c r="J10"/>
  <c r="J16" i="11"/>
  <c r="J8" i="25"/>
  <c r="J98" i="13"/>
  <c r="J75" i="11"/>
  <c r="J126"/>
  <c r="I102" i="10"/>
  <c r="I12"/>
  <c r="J61" i="12"/>
  <c r="J239" i="13"/>
  <c r="I88" i="10"/>
  <c r="J94" i="11"/>
  <c r="J153" i="13"/>
  <c r="J131"/>
  <c r="J127"/>
  <c r="J66" i="11"/>
  <c r="J112"/>
  <c r="I16" i="18"/>
  <c r="J14" i="12"/>
  <c r="I71" i="18"/>
  <c r="J145" i="13"/>
  <c r="J199"/>
  <c r="J86" i="12"/>
  <c r="J61" i="13"/>
  <c r="J66"/>
  <c r="I156" i="10"/>
  <c r="J115" i="13"/>
  <c r="J130"/>
  <c r="J97"/>
  <c r="J140" i="11"/>
  <c r="J151"/>
  <c r="J149"/>
  <c r="J38" i="1"/>
  <c r="J62" i="11"/>
  <c r="I65" i="10"/>
  <c r="J77" i="12"/>
  <c r="I66" i="18"/>
  <c r="J72" i="13"/>
  <c r="I97" i="10"/>
  <c r="J181" i="13"/>
  <c r="J193"/>
  <c r="J72" i="11"/>
  <c r="J57" i="13"/>
  <c r="J31" i="1"/>
  <c r="I103" i="10"/>
  <c r="I153"/>
  <c r="J21" i="12"/>
  <c r="J70"/>
  <c r="J15"/>
  <c r="J2" i="25"/>
  <c r="J196" i="13"/>
  <c r="J162"/>
  <c r="J113" i="12"/>
  <c r="J76" i="11"/>
  <c r="I14" i="10"/>
  <c r="I115"/>
  <c r="J52" i="11"/>
  <c r="J133" i="13"/>
  <c r="J93" i="12"/>
  <c r="J34" i="1"/>
  <c r="J80" i="11"/>
  <c r="J69"/>
  <c r="I10" i="10"/>
  <c r="I45"/>
  <c r="J7" i="1"/>
  <c r="I84" i="10"/>
  <c r="J6" i="13"/>
  <c r="J224"/>
  <c r="J105" i="11"/>
  <c r="I74" i="10"/>
  <c r="J85" i="12"/>
  <c r="I173" i="10"/>
  <c r="J98" i="12"/>
  <c r="J124" i="11"/>
  <c r="I160" i="10"/>
  <c r="J8" i="11"/>
  <c r="J12"/>
  <c r="I29" i="10"/>
  <c r="J96" i="13"/>
  <c r="J40" i="1"/>
  <c r="J38" i="13"/>
  <c r="J15"/>
  <c r="I150" i="10"/>
  <c r="J148" i="11"/>
  <c r="J150"/>
  <c r="J176" i="13"/>
  <c r="J191"/>
  <c r="I197" i="10"/>
  <c r="J84" i="13"/>
  <c r="J22" i="1"/>
  <c r="I184" i="10"/>
  <c r="J2" i="13"/>
  <c r="J82" i="12"/>
  <c r="J13" i="25"/>
  <c r="J43" i="1"/>
  <c r="J48" i="13"/>
  <c r="J121" i="11"/>
  <c r="I132" i="10"/>
  <c r="I53" i="18"/>
  <c r="J83" i="13"/>
  <c r="I74" i="18"/>
  <c r="I177" i="10"/>
  <c r="I31"/>
  <c r="J171" i="13"/>
  <c r="J39" i="1"/>
  <c r="I23" i="18"/>
  <c r="J118" i="13"/>
  <c r="I84" i="18"/>
  <c r="I105" i="10"/>
  <c r="J24" i="1"/>
  <c r="J17" i="13"/>
  <c r="J178"/>
  <c r="I58" i="18"/>
  <c r="J28" i="11"/>
  <c r="J64"/>
  <c r="I123" i="10"/>
  <c r="J55" i="12"/>
  <c r="I182" i="10"/>
  <c r="I63"/>
  <c r="J156" i="13"/>
  <c r="J82" i="11"/>
  <c r="J194" i="13"/>
  <c r="I58" i="10"/>
  <c r="J135" i="13"/>
  <c r="I186" i="10"/>
  <c r="J68" i="11"/>
  <c r="J47" i="1"/>
  <c r="I152" i="10"/>
  <c r="J87" i="13"/>
  <c r="J87" i="11"/>
  <c r="J132" i="13"/>
  <c r="J96" i="12"/>
  <c r="I61" i="10"/>
  <c r="J179" i="13"/>
  <c r="J69"/>
  <c r="J24" i="12"/>
  <c r="J23" i="13"/>
  <c r="I68" i="18"/>
  <c r="J112" i="13"/>
  <c r="J83" i="11"/>
  <c r="J36"/>
  <c r="J12" i="25"/>
  <c r="I133" i="10"/>
  <c r="J107" i="12"/>
  <c r="I24" i="18"/>
  <c r="I72"/>
  <c r="J90" i="12"/>
  <c r="I45" i="18"/>
  <c r="I81" i="10"/>
  <c r="I17" i="18"/>
  <c r="I13"/>
  <c r="J11" i="25"/>
  <c r="J32" i="13"/>
  <c r="J91" i="12"/>
  <c r="J27"/>
  <c r="J69"/>
  <c r="J235" i="13"/>
  <c r="I52" i="10"/>
  <c r="J44" i="13"/>
  <c r="J35"/>
  <c r="I29" i="18"/>
  <c r="I188" i="10"/>
  <c r="J238" i="13"/>
  <c r="J36" i="12"/>
  <c r="I147" i="10"/>
  <c r="I2" i="18"/>
  <c r="I5"/>
  <c r="J23" i="1"/>
  <c r="I15" i="18"/>
  <c r="J39" i="13"/>
  <c r="J118" i="11"/>
  <c r="I8" i="18"/>
  <c r="J5" i="12"/>
  <c r="J60"/>
  <c r="J9" i="25"/>
  <c r="I71" i="10"/>
  <c r="I93"/>
  <c r="I52" i="18"/>
  <c r="J41" i="1"/>
  <c r="I168" i="10"/>
  <c r="J42" i="1"/>
  <c r="J35"/>
  <c r="I56" i="10"/>
  <c r="J23" i="12"/>
  <c r="I174" i="10"/>
  <c r="J115" i="11"/>
  <c r="J43" i="13"/>
  <c r="J29" i="1"/>
  <c r="J53" i="12"/>
  <c r="I181" i="10"/>
  <c r="J54" i="12"/>
  <c r="I73" i="10"/>
  <c r="J39" i="11"/>
  <c r="J30" i="12"/>
  <c r="I70" i="10"/>
  <c r="I14" i="18"/>
  <c r="J25" i="11"/>
  <c r="J233" i="13"/>
  <c r="J7" i="12"/>
  <c r="J151" i="13"/>
  <c r="J158"/>
  <c r="J75" i="12"/>
  <c r="I72" i="10"/>
  <c r="I108"/>
  <c r="J51" i="11"/>
  <c r="I6" i="18"/>
  <c r="J99" i="11"/>
  <c r="J2"/>
  <c r="J3" i="1"/>
  <c r="I109" i="10"/>
  <c r="J204" i="13"/>
  <c r="J33" i="11"/>
  <c r="J34" i="13"/>
  <c r="I190" i="10"/>
  <c r="I51" i="18"/>
  <c r="I178" i="10"/>
  <c r="J102" i="12"/>
  <c r="J211" i="13"/>
  <c r="I22" i="10"/>
  <c r="J84" i="12"/>
  <c r="I166" i="10"/>
  <c r="J161" i="13"/>
  <c r="I163" i="10"/>
  <c r="J73" i="11"/>
  <c r="J59"/>
  <c r="I114" i="10"/>
  <c r="I3"/>
  <c r="J11" i="12"/>
  <c r="J67" i="13"/>
  <c r="I50" i="10"/>
  <c r="I167"/>
  <c r="J27" i="13"/>
  <c r="I40" i="10"/>
  <c r="I39"/>
  <c r="J188" i="13"/>
  <c r="J86"/>
  <c r="J101"/>
  <c r="J90"/>
  <c r="J12"/>
  <c r="J81" i="11"/>
  <c r="I37" i="10"/>
  <c r="J13" i="13"/>
  <c r="J58" i="12"/>
  <c r="J136" i="13"/>
  <c r="I33" i="18"/>
  <c r="J64" i="13"/>
  <c r="I8" i="10"/>
  <c r="J7" i="25"/>
  <c r="J215" i="13"/>
  <c r="J41" i="11"/>
  <c r="J65" i="12"/>
  <c r="J74" i="13"/>
  <c r="I85" i="18"/>
  <c r="I170" i="10"/>
  <c r="J116" i="13"/>
  <c r="I157" i="10"/>
  <c r="J3" i="25"/>
  <c r="J65" i="13"/>
  <c r="J56" i="12"/>
  <c r="I19" i="10"/>
  <c r="J58" i="11"/>
  <c r="I162" i="10"/>
  <c r="I32"/>
  <c r="J37" i="1"/>
  <c r="J121" i="13"/>
  <c r="J125"/>
  <c r="J3" i="11"/>
  <c r="I46" i="10"/>
  <c r="J4" i="1"/>
  <c r="J13"/>
  <c r="J37" i="11"/>
  <c r="I48" i="18"/>
  <c r="I27"/>
  <c r="J43" i="12"/>
  <c r="J6" i="11"/>
  <c r="J15"/>
  <c r="I86" i="10"/>
  <c r="I194"/>
  <c r="I99"/>
  <c r="I111"/>
  <c r="J141" i="11"/>
  <c r="J221" i="13"/>
  <c r="I49" i="18"/>
  <c r="J187" i="13"/>
  <c r="J57" i="11"/>
  <c r="J72" i="12"/>
  <c r="I54" i="18"/>
  <c r="I79" i="10"/>
  <c r="J52" i="13"/>
  <c r="J20" i="11"/>
  <c r="J70" i="13"/>
  <c r="I39" i="18"/>
  <c r="J15" i="1"/>
  <c r="J88" i="12"/>
  <c r="J89" i="13"/>
  <c r="J41" i="12"/>
  <c r="I126" i="10"/>
  <c r="I185"/>
  <c r="I19" i="18"/>
  <c r="J74" i="12"/>
  <c r="J91" i="13"/>
  <c r="I89" i="10"/>
  <c r="J31" i="11"/>
  <c r="J9" i="12"/>
  <c r="J28" i="13"/>
  <c r="J16" i="1"/>
  <c r="J168" i="13"/>
  <c r="I96" i="10"/>
  <c r="J64" i="12"/>
  <c r="J131" i="11"/>
  <c r="I40" i="18"/>
  <c r="J95" i="13"/>
  <c r="I36" i="18"/>
  <c r="J28" i="1"/>
  <c r="J174" i="13"/>
  <c r="I36" i="10"/>
  <c r="I140"/>
  <c r="J96" i="11"/>
  <c r="I64" i="18"/>
  <c r="J104" i="11"/>
  <c r="I155" i="10"/>
  <c r="J110" i="13"/>
  <c r="J78" i="12"/>
  <c r="I44" i="10"/>
  <c r="I15"/>
  <c r="J71" i="12"/>
  <c r="J160" i="13"/>
  <c r="J123"/>
  <c r="J117"/>
  <c r="J63" i="11"/>
  <c r="J231" i="13"/>
  <c r="I81" i="18"/>
  <c r="J110" i="12"/>
  <c r="I82" i="10"/>
  <c r="I30" i="18"/>
  <c r="J19" i="12"/>
  <c r="J139" i="13"/>
  <c r="I28" i="18"/>
  <c r="J227" i="13"/>
  <c r="J4" i="12"/>
  <c r="I187" i="10"/>
  <c r="I31" i="18"/>
  <c r="J14" i="25"/>
  <c r="J47" i="11"/>
  <c r="J177" i="13"/>
  <c r="I55" i="10"/>
  <c r="I154"/>
  <c r="J92" i="11"/>
  <c r="J142"/>
  <c r="J10"/>
  <c r="J44" i="1"/>
  <c r="J81" i="13"/>
  <c r="I151" i="10"/>
  <c r="J110" i="11"/>
  <c r="J94" i="13"/>
  <c r="J210"/>
  <c r="J9"/>
  <c r="J57" i="12"/>
  <c r="J5" i="25"/>
  <c r="J109" i="13"/>
  <c r="I57" i="10"/>
  <c r="P10" i="14"/>
  <c r="J17" i="12"/>
  <c r="J19" i="13"/>
  <c r="I59" i="10"/>
  <c r="I96" i="18"/>
  <c r="J138" i="13"/>
  <c r="J54"/>
  <c r="I142" i="10"/>
  <c r="I94" i="18"/>
  <c r="I43" i="10"/>
  <c r="J29" i="12"/>
  <c r="I135" i="10"/>
  <c r="J154" i="13"/>
  <c r="J71" i="11"/>
  <c r="I89" i="18"/>
  <c r="J139" i="11"/>
  <c r="J6" i="12"/>
  <c r="J115"/>
  <c r="J103" i="13"/>
  <c r="J37"/>
  <c r="J26"/>
  <c r="I25" i="18"/>
  <c r="J222" i="13"/>
  <c r="I83" i="10"/>
  <c r="J74" i="11"/>
  <c r="J32" i="12"/>
  <c r="J85" i="13"/>
  <c r="J100"/>
  <c r="J143"/>
  <c r="I112" i="10"/>
  <c r="I92" i="18"/>
  <c r="J12" i="12"/>
  <c r="J95" i="11"/>
  <c r="J18" i="13"/>
  <c r="J59" i="12"/>
  <c r="J119" i="13"/>
  <c r="J89" i="11"/>
  <c r="I90" i="18"/>
  <c r="J36" i="1"/>
  <c r="J60" i="13"/>
  <c r="J100" i="12"/>
  <c r="I3" i="18"/>
  <c r="I41"/>
  <c r="J63" i="12"/>
  <c r="J48" i="11"/>
  <c r="J3" i="12"/>
  <c r="I93" i="18"/>
  <c r="I137" i="10"/>
  <c r="I159"/>
  <c r="I4"/>
  <c r="I101"/>
  <c r="J12" i="1"/>
  <c r="J6" i="25"/>
  <c r="J59" i="13"/>
  <c r="I117" i="10"/>
  <c r="J25" i="12"/>
  <c r="J83"/>
  <c r="I7" i="18"/>
  <c r="I26" i="10"/>
  <c r="J55" i="13"/>
  <c r="I63" i="18"/>
  <c r="J11" i="11"/>
  <c r="J53"/>
  <c r="J19"/>
  <c r="J84"/>
  <c r="I195" i="10"/>
  <c r="I121"/>
  <c r="J26" i="12"/>
  <c r="J79" i="11"/>
  <c r="I80" i="18"/>
  <c r="J7" i="11"/>
  <c r="J6" i="1"/>
  <c r="J105" i="13"/>
  <c r="J203"/>
  <c r="J24" i="11"/>
  <c r="J70"/>
  <c r="I18" i="18"/>
  <c r="J49" i="11"/>
  <c r="I46" i="18"/>
  <c r="J207" i="13"/>
  <c r="J122" i="11"/>
  <c r="J29"/>
  <c r="J172" i="13"/>
  <c r="J19" i="1"/>
  <c r="J88" i="13"/>
  <c r="J125" i="11"/>
  <c r="J7" i="13"/>
  <c r="J91" i="11"/>
  <c r="I83" i="18"/>
  <c r="J114" i="11"/>
  <c r="I17" i="10"/>
  <c r="I165"/>
  <c r="J80" i="12"/>
  <c r="I122" i="10"/>
  <c r="J166" i="13"/>
  <c r="J234"/>
  <c r="J18" i="11"/>
  <c r="J4"/>
  <c r="I22" i="18"/>
  <c r="I57"/>
  <c r="I38" i="10"/>
  <c r="J106" i="13"/>
  <c r="J67" i="11"/>
  <c r="J9" i="1"/>
  <c r="J214" i="13"/>
  <c r="J65" i="11"/>
  <c r="I80" i="10"/>
  <c r="J46" i="1"/>
  <c r="J44" i="12"/>
  <c r="J119" i="11"/>
  <c r="I161" i="10"/>
  <c r="J78" i="13"/>
  <c r="J213"/>
  <c r="I87" i="10"/>
  <c r="J78" i="11"/>
  <c r="I67" i="18"/>
  <c r="J197" i="13"/>
  <c r="J134" i="11"/>
  <c r="J152"/>
  <c r="I149" i="10"/>
  <c r="I16"/>
  <c r="I192"/>
  <c r="J77" i="11"/>
  <c r="J45"/>
  <c r="I53" i="10"/>
  <c r="I91" i="18"/>
  <c r="J122" i="13"/>
  <c r="J37" i="12"/>
  <c r="J20" i="13"/>
  <c r="J25"/>
  <c r="I64" i="10"/>
  <c r="I34"/>
  <c r="J240" i="13"/>
  <c r="I54" i="10"/>
  <c r="J46" i="13"/>
  <c r="I175" i="10"/>
  <c r="J10" i="25"/>
  <c r="J22" i="13"/>
  <c r="I20" i="18"/>
  <c r="J101" i="11"/>
  <c r="J42"/>
  <c r="I107" i="10"/>
  <c r="I9"/>
  <c r="J29" i="13"/>
  <c r="J79"/>
  <c r="J182"/>
  <c r="I25" i="10"/>
  <c r="I30"/>
  <c r="I104"/>
  <c r="J109" i="11"/>
  <c r="I73" i="18"/>
  <c r="J108" i="12"/>
  <c r="J103" i="11"/>
  <c r="I50" i="18"/>
  <c r="J4" i="13"/>
  <c r="J43" i="11"/>
  <c r="J24" i="13"/>
  <c r="I62" i="10"/>
  <c r="J220" i="13"/>
  <c r="I11" i="10"/>
  <c r="J5" i="13"/>
  <c r="J28" i="12"/>
  <c r="I60" i="10"/>
  <c r="J76" i="12"/>
  <c r="J92"/>
  <c r="I4" i="18"/>
  <c r="J228" i="13"/>
  <c r="J105" i="12"/>
  <c r="I69" i="10"/>
  <c r="J101" i="12"/>
  <c r="J97"/>
  <c r="J49"/>
  <c r="I76" i="18"/>
  <c r="I34"/>
  <c r="J36" i="13"/>
  <c r="J218"/>
  <c r="J99" i="12"/>
  <c r="J68"/>
  <c r="J189" i="13"/>
  <c r="J137"/>
  <c r="J13" i="11"/>
  <c r="I139" i="10"/>
  <c r="I68"/>
  <c r="J76" i="13"/>
  <c r="I42" i="10"/>
  <c r="J108" i="11"/>
  <c r="I43" i="18"/>
  <c r="J112" i="12"/>
  <c r="J15" i="25"/>
  <c r="J113" i="11"/>
  <c r="I95" i="10"/>
  <c r="J229" i="13"/>
  <c r="J3"/>
  <c r="J42"/>
  <c r="J31" i="12"/>
  <c r="J113" i="13"/>
  <c r="J97" i="11"/>
  <c r="J106" i="12"/>
  <c r="J157" i="13"/>
  <c r="J232"/>
  <c r="J41"/>
  <c r="J98" i="11"/>
  <c r="J236" i="13"/>
  <c r="J10" i="12"/>
  <c r="I164" i="10"/>
  <c r="I7"/>
  <c r="I51"/>
  <c r="I79" i="18"/>
  <c r="J92" i="13"/>
  <c r="J30"/>
  <c r="J201"/>
  <c r="I95" i="18"/>
  <c r="I44"/>
  <c r="I169" i="10"/>
  <c r="I119"/>
  <c r="I128"/>
  <c r="I198"/>
  <c r="I125"/>
  <c r="I144"/>
  <c r="I21"/>
  <c r="J114" i="12"/>
  <c r="J130" i="11"/>
  <c r="J5"/>
  <c r="I196" i="10"/>
  <c r="J9" i="11"/>
  <c r="J40"/>
  <c r="J242" i="13"/>
  <c r="J190"/>
  <c r="J40" i="12"/>
  <c r="J77" i="13"/>
  <c r="J111" i="12"/>
  <c r="J66"/>
  <c r="J73" i="13"/>
  <c r="J230"/>
  <c r="J149"/>
  <c r="I62" i="18"/>
  <c r="J63" i="13"/>
  <c r="J129" i="11"/>
  <c r="J142" i="13"/>
  <c r="J85" i="11"/>
  <c r="J164" i="13"/>
  <c r="J75"/>
  <c r="I171" i="10"/>
  <c r="I28"/>
  <c r="J18" i="12"/>
  <c r="J109"/>
  <c r="J81"/>
  <c r="J13"/>
  <c r="J21" i="1"/>
  <c r="J46" i="12"/>
  <c r="J128" i="11"/>
  <c r="J124" i="13"/>
  <c r="I24" i="10"/>
  <c r="J8" i="12"/>
  <c r="J45"/>
  <c r="J27" i="11"/>
  <c r="J104" i="13"/>
  <c r="J17" i="1"/>
  <c r="I18" i="10"/>
  <c r="I37" i="18"/>
  <c r="J48" i="1"/>
  <c r="J183" i="13"/>
  <c r="I130" i="10"/>
  <c r="I9" i="18"/>
  <c r="I26"/>
  <c r="I76" i="10"/>
  <c r="J90" i="11"/>
  <c r="I85" i="10"/>
  <c r="I32" i="18"/>
  <c r="J153" i="11"/>
  <c r="I88" i="18"/>
  <c r="I27" i="10"/>
  <c r="I134"/>
  <c r="J94" i="12"/>
  <c r="J141" i="13"/>
  <c r="J146"/>
  <c r="J127" i="11"/>
  <c r="J33" i="13"/>
  <c r="I75" i="18"/>
  <c r="J62" i="13"/>
  <c r="I20" i="10"/>
  <c r="J226" i="13"/>
  <c r="J20" i="12"/>
  <c r="J134" i="13"/>
  <c r="J185"/>
  <c r="J56"/>
  <c r="I118" i="10"/>
  <c r="I94"/>
  <c r="I35" i="18"/>
  <c r="J114" i="13"/>
  <c r="I127" i="10"/>
  <c r="J129" i="13"/>
  <c r="J173"/>
  <c r="I47" i="18"/>
  <c r="I6" i="10"/>
  <c r="J126" i="13"/>
  <c r="J198"/>
  <c r="J11"/>
  <c r="I77" i="18"/>
  <c r="J68" i="13"/>
  <c r="J26" i="11"/>
  <c r="J50" i="12"/>
  <c r="J45" i="13"/>
  <c r="J50"/>
  <c r="I59" i="18"/>
  <c r="J22" i="11"/>
  <c r="I106" i="10"/>
  <c r="I148"/>
  <c r="J148" i="13"/>
  <c r="I146" i="10"/>
  <c r="J54" i="11"/>
  <c r="J34" i="12"/>
  <c r="J8" i="1"/>
  <c r="J86" i="11"/>
  <c r="I110" i="10"/>
  <c r="J192" i="13"/>
  <c r="I33" i="10"/>
  <c r="I61" i="18"/>
  <c r="I78"/>
  <c r="J165" i="13"/>
  <c r="J180"/>
  <c r="I10" i="18"/>
  <c r="I129" i="10"/>
  <c r="J35" i="12"/>
  <c r="J32" i="1"/>
  <c r="J33"/>
  <c r="I189" i="10"/>
  <c r="J159" i="13"/>
  <c r="I66" i="10"/>
  <c r="I141"/>
  <c r="I180"/>
  <c r="I67"/>
  <c r="J219" i="13"/>
  <c r="J14"/>
  <c r="J212"/>
  <c r="J140"/>
  <c r="J123" i="11"/>
  <c r="J128" i="13"/>
  <c r="I176" i="10"/>
  <c r="J38" i="12"/>
  <c r="I183" i="10"/>
  <c r="J154" i="11"/>
  <c r="I172" i="10"/>
  <c r="I56" i="18"/>
  <c r="I90" i="10"/>
  <c r="J137" i="11"/>
  <c r="I47" i="10"/>
  <c r="J102" i="11"/>
  <c r="I191" i="10"/>
  <c r="J58" i="13"/>
  <c r="I82" i="18"/>
  <c r="J33" i="12"/>
  <c r="J47" i="13"/>
  <c r="J30" i="11"/>
  <c r="J16" i="13"/>
  <c r="I49" i="10"/>
  <c r="J11" i="1"/>
  <c r="J87" i="12"/>
  <c r="J116" i="11"/>
  <c r="J21"/>
  <c r="J200" i="13"/>
  <c r="I193" i="10"/>
  <c r="I60" i="18"/>
  <c r="J99" i="13"/>
  <c r="J202"/>
  <c r="I2" i="10"/>
  <c r="J100" i="11"/>
  <c r="J143"/>
  <c r="J146"/>
  <c r="J155" i="13"/>
  <c r="J136" i="11"/>
  <c r="I42" i="18"/>
  <c r="J217" i="13"/>
  <c r="J26" i="1"/>
  <c r="J2" i="12"/>
  <c r="I97" i="18"/>
  <c r="I199" i="10"/>
  <c r="I78"/>
  <c r="J21" i="13"/>
  <c r="J184"/>
  <c r="J93" i="11"/>
  <c r="J71" i="13"/>
  <c r="J95" i="12"/>
  <c r="J195" i="13"/>
  <c r="I86" i="18"/>
  <c r="J103" i="12"/>
  <c r="J39"/>
  <c r="J52"/>
  <c r="J32" i="11"/>
  <c r="J60"/>
  <c r="J223" i="13"/>
  <c r="I136" i="10"/>
  <c r="J241" i="13"/>
  <c r="J120"/>
  <c r="J22" i="12"/>
  <c r="J80" i="13"/>
  <c r="J150"/>
  <c r="J225"/>
  <c r="J107" i="11"/>
  <c r="J23"/>
  <c r="J163" i="13"/>
  <c r="J237"/>
  <c r="J8"/>
  <c r="I75" i="10"/>
  <c r="J49" i="13"/>
  <c r="J31"/>
  <c r="I5" i="10"/>
  <c r="J169" i="13"/>
  <c r="J53"/>
  <c r="I35" i="10"/>
  <c r="I98"/>
  <c r="I87" i="18"/>
  <c r="I116" i="10"/>
  <c r="J50" i="11"/>
  <c r="J38"/>
  <c r="J88"/>
  <c r="I55" i="18"/>
  <c r="J111" i="13"/>
  <c r="J107"/>
  <c r="J48" i="12"/>
  <c r="J10" i="1"/>
  <c r="I12" i="18"/>
  <c r="J44" i="11"/>
  <c r="J17"/>
  <c r="J102" i="13"/>
  <c r="J104" i="12"/>
  <c r="J55" i="11"/>
  <c r="I13" i="10"/>
  <c r="I131"/>
  <c r="J147" i="11"/>
  <c r="J175" i="13"/>
  <c r="J206"/>
  <c r="J30" i="1"/>
  <c r="J67" i="12"/>
  <c r="J56" i="11"/>
  <c r="I145" i="10"/>
  <c r="J111" i="11"/>
  <c r="J42" i="12"/>
  <c r="I124" i="10"/>
  <c r="J62" i="12"/>
  <c r="I69" i="18"/>
  <c r="J25" i="1"/>
  <c r="I92" i="10"/>
  <c r="J186" i="13"/>
  <c r="I21" i="18"/>
  <c r="J35" i="11"/>
  <c r="J216" i="13"/>
  <c r="J117" i="11"/>
  <c r="J138"/>
  <c r="I48" i="10"/>
  <c r="J14" i="11"/>
  <c r="I179" i="10"/>
  <c r="J108" i="13"/>
  <c r="J208"/>
  <c r="I113" i="10"/>
  <c r="J89" i="12"/>
  <c r="J20" i="1"/>
  <c r="J209" i="13"/>
  <c r="J79" i="12"/>
  <c r="J61" i="11"/>
  <c r="J47" i="12"/>
  <c r="I41" i="10"/>
  <c r="I23"/>
  <c r="I120"/>
  <c r="J120" i="11"/>
  <c r="J144" i="13"/>
  <c r="J34" i="11"/>
  <c r="J93" i="13"/>
  <c r="J152"/>
  <c r="J5" i="1"/>
  <c r="J27"/>
  <c r="J145" i="11"/>
  <c r="J14" i="1"/>
  <c r="I65" i="18"/>
  <c r="J40" i="13"/>
  <c r="J82"/>
  <c r="J16" i="12"/>
  <c r="I138" i="10"/>
  <c r="J18" i="1"/>
  <c r="J170" i="13"/>
  <c r="I143" i="10"/>
  <c r="J167" i="13"/>
  <c r="J135" i="11"/>
  <c r="J73" i="12"/>
  <c r="I158" i="10"/>
  <c r="I11" i="18"/>
  <c r="J51" i="13"/>
  <c r="I70" i="18"/>
  <c r="I38"/>
  <c r="J49" i="1"/>
  <c r="E6" i="23"/>
  <c r="I29"/>
  <c r="I11" l="1"/>
  <c r="H7"/>
  <c r="H11"/>
  <c r="H10"/>
  <c r="I9"/>
  <c r="I7"/>
  <c r="I8"/>
  <c r="I10"/>
  <c r="H9"/>
  <c r="H8"/>
  <c r="I6"/>
  <c r="H6"/>
  <c r="E14"/>
  <c r="F6"/>
  <c r="F14" s="1"/>
  <c r="K11" l="1"/>
  <c r="L11" s="1"/>
  <c r="K7"/>
  <c r="L7" s="1"/>
  <c r="K9"/>
  <c r="L9" s="1"/>
  <c r="K10"/>
  <c r="L10" s="1"/>
  <c r="K6"/>
  <c r="L6" s="1"/>
  <c r="K8"/>
  <c r="L8" s="1"/>
  <c r="I14"/>
  <c r="H14"/>
  <c r="K14" l="1"/>
  <c r="L14" s="1"/>
</calcChain>
</file>

<file path=xl/comments1.xml><?xml version="1.0" encoding="utf-8"?>
<comments xmlns="http://schemas.openxmlformats.org/spreadsheetml/2006/main">
  <authors>
    <author>dsvilar</author>
  </authors>
  <commentList>
    <comment ref="B3" authorId="0">
      <text>
        <r>
          <rPr>
            <b/>
            <sz val="8"/>
            <color indexed="81"/>
            <rFont val="Tahoma"/>
            <family val="2"/>
            <charset val="238"/>
          </rPr>
          <t>dsvilar:</t>
        </r>
        <r>
          <rPr>
            <sz val="8"/>
            <color indexed="81"/>
            <rFont val="Tahoma"/>
            <family val="2"/>
            <charset val="238"/>
          </rPr>
          <t xml:space="preserve">
blokiran je sa naše strane za ovaj poslednji ugovor.</t>
        </r>
      </text>
    </comment>
    <comment ref="N3" authorId="0">
      <text>
        <r>
          <rPr>
            <b/>
            <sz val="8"/>
            <color indexed="81"/>
            <rFont val="Tahoma"/>
            <family val="2"/>
            <charset val="238"/>
          </rPr>
          <t>dsvilar:</t>
        </r>
        <r>
          <rPr>
            <sz val="8"/>
            <color indexed="81"/>
            <rFont val="Tahoma"/>
            <family val="2"/>
            <charset val="238"/>
          </rPr>
          <t xml:space="preserve">
ne javlja se na telefon, uplatio j juče 50.000 rsd, treba da se uozbilji i da krene sa većim uplatama. Čuo sam se njim, sledeće nedelje oko 500-600 hiljada.</t>
        </r>
      </text>
    </comment>
    <comment ref="Q3" authorId="0">
      <text>
        <r>
          <rPr>
            <b/>
            <sz val="8"/>
            <color indexed="81"/>
            <rFont val="Tahoma"/>
            <charset val="1"/>
          </rPr>
          <t>dsvilar:</t>
        </r>
        <r>
          <rPr>
            <sz val="8"/>
            <color indexed="81"/>
            <rFont val="Tahoma"/>
            <charset val="1"/>
          </rPr>
          <t xml:space="preserve">
do petka ide 500-600k rsd</t>
        </r>
      </text>
    </comment>
    <comment ref="S3" authorId="0">
      <text>
        <r>
          <rPr>
            <b/>
            <sz val="8"/>
            <color indexed="81"/>
            <rFont val="Tahoma"/>
            <charset val="1"/>
          </rPr>
          <t>dsvilar:</t>
        </r>
        <r>
          <rPr>
            <sz val="8"/>
            <color indexed="81"/>
            <rFont val="Tahoma"/>
            <charset val="1"/>
          </rPr>
          <t xml:space="preserve">
vasa se ne javlja. Treba ga pozvati u četvrtak ili petak na sastanak.</t>
        </r>
      </text>
    </comment>
    <comment ref="T3" authorId="0">
      <text>
        <r>
          <rPr>
            <b/>
            <sz val="8"/>
            <color indexed="81"/>
            <rFont val="Tahoma"/>
            <charset val="1"/>
          </rPr>
          <t>dsvilar:</t>
        </r>
        <r>
          <rPr>
            <sz val="8"/>
            <color indexed="81"/>
            <rFont val="Tahoma"/>
            <charset val="1"/>
          </rPr>
          <t xml:space="preserve">
vasa se ne javlja, poslata mu je opomena pred raskid, od para ništa. Treba ga zvati na sastanak ali se ne odaziva i dalje.</t>
        </r>
      </text>
    </comment>
    <comment ref="U3" authorId="0">
      <text>
        <r>
          <rPr>
            <b/>
            <sz val="8"/>
            <color indexed="81"/>
            <rFont val="Tahoma"/>
            <family val="2"/>
            <charset val="238"/>
          </rPr>
          <t>dsvilar:</t>
        </r>
        <r>
          <rPr>
            <sz val="8"/>
            <color indexed="81"/>
            <rFont val="Tahoma"/>
            <family val="2"/>
            <charset val="238"/>
          </rPr>
          <t xml:space="preserve">
kikiber se uopšte ne javlja...</t>
        </r>
      </text>
    </comment>
    <comment ref="V3" authorId="0">
      <text>
        <r>
          <rPr>
            <b/>
            <sz val="8"/>
            <color indexed="81"/>
            <rFont val="Tahoma"/>
            <family val="2"/>
            <charset val="238"/>
          </rPr>
          <t>dsvilar:</t>
        </r>
        <r>
          <rPr>
            <sz val="8"/>
            <color indexed="81"/>
            <rFont val="Tahoma"/>
            <family val="2"/>
            <charset val="238"/>
          </rPr>
          <t xml:space="preserve">
treba sutra da se sasa vidi sa vasom. Do sutra da nam da sve pare inače idemo na raskid ugovora</t>
        </r>
      </text>
    </comment>
    <comment ref="W3" authorId="0">
      <text>
        <r>
          <rPr>
            <b/>
            <sz val="8"/>
            <color indexed="81"/>
            <rFont val="Tahoma"/>
            <family val="2"/>
            <charset val="238"/>
          </rPr>
          <t>dsvilar:</t>
        </r>
        <r>
          <rPr>
            <sz val="8"/>
            <color indexed="81"/>
            <rFont val="Tahoma"/>
            <family val="2"/>
            <charset val="238"/>
          </rPr>
          <t xml:space="preserve">
Vasa ima fore do sledećeg utorka da plati. Ako ne plati idemo na raskid ugovora</t>
        </r>
      </text>
    </comment>
    <comment ref="F4" authorId="0">
      <text>
        <r>
          <rPr>
            <b/>
            <sz val="8"/>
            <color indexed="81"/>
            <rFont val="Tahoma"/>
            <family val="2"/>
            <charset val="238"/>
          </rPr>
          <t>dsvilar:</t>
        </r>
        <r>
          <rPr>
            <sz val="8"/>
            <color indexed="81"/>
            <rFont val="Tahoma"/>
            <family val="2"/>
            <charset val="238"/>
          </rPr>
          <t xml:space="preserve">
došlo je do štete na prikolici i kamionu. Na kamionu je neznatna šteta od oko 30krsd. Ugovarač osiguranja je Globus osiguranje. Sporno je što GLOBUS traži prebijanje duga sa klijentom a mi ne damo već da šteu prvo isplate nama. Prikolica je u očajnom stanju, šteta će biti velika. Rečeno im je da da danas odu i uplate u Globus osiguranje 30krsd za kamion i da se kamion popravlja. Treba videti šta su uradili.</t>
        </r>
      </text>
    </comment>
    <comment ref="I4" authorId="0">
      <text>
        <r>
          <rPr>
            <b/>
            <sz val="8"/>
            <color indexed="81"/>
            <rFont val="Tahoma"/>
            <family val="2"/>
            <charset val="238"/>
          </rPr>
          <t>dsvilar:</t>
        </r>
        <r>
          <rPr>
            <sz val="8"/>
            <color indexed="81"/>
            <rFont val="Tahoma"/>
            <family val="2"/>
            <charset val="238"/>
          </rPr>
          <t xml:space="preserve">
čuo sam se sa Marijom Grbić. Sutra treba da Miroslav ode do osiguranja i da se sa njima izdogovora oko šteta.</t>
        </r>
      </text>
    </comment>
    <comment ref="L4" authorId="0">
      <text>
        <r>
          <rPr>
            <b/>
            <sz val="8"/>
            <color indexed="81"/>
            <rFont val="Tahoma"/>
            <charset val="1"/>
          </rPr>
          <t>dsvilar:</t>
        </r>
        <r>
          <rPr>
            <sz val="8"/>
            <color indexed="81"/>
            <rFont val="Tahoma"/>
            <charset val="1"/>
          </rPr>
          <t xml:space="preserve">
čuo se sa marijom, treba da postignu dogovor sa globus osiguranjem oko prebijanja štete. Treba da nam ipalte negde oko 800krsd na ime štete</t>
        </r>
      </text>
    </comment>
    <comment ref="S4" authorId="0">
      <text>
        <r>
          <rPr>
            <b/>
            <sz val="8"/>
            <color indexed="81"/>
            <rFont val="Tahoma"/>
            <charset val="1"/>
          </rPr>
          <t>dsvilar:</t>
        </r>
        <r>
          <rPr>
            <sz val="8"/>
            <color indexed="81"/>
            <rFont val="Tahoma"/>
            <charset val="1"/>
          </rPr>
          <t xml:space="preserve">
zovu svaki dan u vezi procena. Mi procene još uvek nismo dobili.</t>
        </r>
      </text>
    </comment>
    <comment ref="U4" authorId="0">
      <text>
        <r>
          <rPr>
            <b/>
            <sz val="8"/>
            <color indexed="81"/>
            <rFont val="Tahoma"/>
            <family val="2"/>
            <charset val="238"/>
          </rPr>
          <t>dsvilar:</t>
        </r>
        <r>
          <rPr>
            <sz val="8"/>
            <color indexed="81"/>
            <rFont val="Tahoma"/>
            <family val="2"/>
            <charset val="238"/>
          </rPr>
          <t xml:space="preserve">
protege je rešio jednu polisu za kamion, totalna šteta još nije rešena.</t>
        </r>
      </text>
    </comment>
    <comment ref="V4" authorId="0">
      <text>
        <r>
          <rPr>
            <b/>
            <sz val="8"/>
            <color indexed="81"/>
            <rFont val="Tahoma"/>
            <family val="2"/>
            <charset val="238"/>
          </rPr>
          <t>dsvilar:</t>
        </r>
        <r>
          <rPr>
            <sz val="8"/>
            <color indexed="81"/>
            <rFont val="Tahoma"/>
            <family val="2"/>
            <charset val="238"/>
          </rPr>
          <t xml:space="preserve">
čuo se sa miroslavom, njihov zahtev za ovlašćenjem za registraciju je odbijen. Čekamo da globus se najzad izjasni za isplatu osiguranja. Treba se čuti sa mirolsavom u toku sledeće nedelje. Para nemaju.</t>
        </r>
      </text>
    </comment>
    <comment ref="W4" authorId="0">
      <text>
        <r>
          <rPr>
            <b/>
            <sz val="8"/>
            <color indexed="81"/>
            <rFont val="Tahoma"/>
            <family val="2"/>
            <charset val="238"/>
          </rPr>
          <t>dsvilar:</t>
        </r>
        <r>
          <rPr>
            <sz val="8"/>
            <color indexed="81"/>
            <rFont val="Tahoma"/>
            <family val="2"/>
            <charset val="238"/>
          </rPr>
          <t xml:space="preserve">
sutra sastanak sa njima u 9i30. Opcija 1,2,3</t>
        </r>
      </text>
    </comment>
    <comment ref="B6" authorId="0">
      <text>
        <r>
          <rPr>
            <b/>
            <sz val="8"/>
            <color indexed="81"/>
            <rFont val="Tahoma"/>
            <family val="2"/>
            <charset val="238"/>
          </rPr>
          <t>dsvilar:</t>
        </r>
        <r>
          <rPr>
            <sz val="8"/>
            <color indexed="81"/>
            <rFont val="Tahoma"/>
            <family val="2"/>
            <charset val="238"/>
          </rPr>
          <t xml:space="preserve">
dsvilar:
po nalogu saše čuo se sa sinišom</t>
        </r>
      </text>
    </comment>
    <comment ref="F6" authorId="0">
      <text>
        <r>
          <rPr>
            <b/>
            <sz val="8"/>
            <color indexed="81"/>
            <rFont val="Tahoma"/>
            <family val="2"/>
            <charset val="238"/>
          </rPr>
          <t>dsvilar:</t>
        </r>
        <r>
          <rPr>
            <sz val="8"/>
            <color indexed="81"/>
            <rFont val="Tahoma"/>
            <family val="2"/>
            <charset val="238"/>
          </rPr>
          <t xml:space="preserve">
zvati ilandžu pod obavezno.</t>
        </r>
      </text>
    </comment>
    <comment ref="G6" authorId="0">
      <text>
        <r>
          <rPr>
            <b/>
            <sz val="8"/>
            <color indexed="81"/>
            <rFont val="Tahoma"/>
            <family val="2"/>
            <charset val="238"/>
          </rPr>
          <t>dsvilar:</t>
        </r>
        <r>
          <rPr>
            <sz val="8"/>
            <color indexed="81"/>
            <rFont val="Tahoma"/>
            <family val="2"/>
            <charset val="238"/>
          </rPr>
          <t xml:space="preserve">
uplatio 230krsd ostalo još po jednom ugovoru 10300 eur. Ostatak da ide preko victorie, a u tom slučaju mi prvo blokiramo sinišu</t>
        </r>
      </text>
    </comment>
    <comment ref="I6" authorId="0">
      <text>
        <r>
          <rPr>
            <b/>
            <sz val="8"/>
            <color indexed="81"/>
            <rFont val="Tahoma"/>
            <family val="2"/>
            <charset val="238"/>
          </rPr>
          <t>dsvilar:</t>
        </r>
        <r>
          <rPr>
            <sz val="8"/>
            <color indexed="81"/>
            <rFont val="Tahoma"/>
            <family val="2"/>
            <charset val="238"/>
          </rPr>
          <t xml:space="preserve">
treba da se čujem sa sinisom u sredu pa da se vidimo u četvrtak. Treba da uplati dan još 500.000 rsd </t>
        </r>
      </text>
    </comment>
    <comment ref="L6" authorId="0">
      <text>
        <r>
          <rPr>
            <b/>
            <sz val="8"/>
            <color indexed="81"/>
            <rFont val="Tahoma"/>
            <family val="2"/>
            <charset val="238"/>
          </rPr>
          <t>dsvilar:</t>
        </r>
        <r>
          <rPr>
            <sz val="8"/>
            <color indexed="81"/>
            <rFont val="Tahoma"/>
            <family val="2"/>
            <charset val="238"/>
          </rPr>
          <t xml:space="preserve">
uplatio u prošli petak još 500k rsd. Treba da nstavi sa plaćanjem !!!</t>
        </r>
      </text>
    </comment>
    <comment ref="N6" authorId="0">
      <text>
        <r>
          <rPr>
            <b/>
            <sz val="8"/>
            <color indexed="81"/>
            <rFont val="Tahoma"/>
            <family val="2"/>
            <charset val="238"/>
          </rPr>
          <t>dsvilar:</t>
        </r>
        <r>
          <rPr>
            <sz val="8"/>
            <color indexed="81"/>
            <rFont val="Tahoma"/>
            <family val="2"/>
            <charset val="238"/>
          </rPr>
          <t xml:space="preserve">
ilandža sutra nastavlja sa plaćanjem,da se čujemo u ponedeljak da vidimo za dalje.</t>
        </r>
      </text>
    </comment>
    <comment ref="O6" authorId="0">
      <text>
        <r>
          <rPr>
            <b/>
            <sz val="8"/>
            <color indexed="81"/>
            <rFont val="Tahoma"/>
            <family val="2"/>
            <charset val="238"/>
          </rPr>
          <t>dsvilar:</t>
        </r>
        <r>
          <rPr>
            <sz val="8"/>
            <color indexed="81"/>
            <rFont val="Tahoma"/>
            <family val="2"/>
            <charset val="238"/>
          </rPr>
          <t xml:space="preserve">
trežio sam mu 2mil rsd kako bi se sve dug do kraja nedelje.</t>
        </r>
      </text>
    </comment>
    <comment ref="P6" authorId="0">
      <text>
        <r>
          <rPr>
            <b/>
            <sz val="8"/>
            <color indexed="81"/>
            <rFont val="Tahoma"/>
            <family val="2"/>
            <charset val="238"/>
          </rPr>
          <t>dsvilar:</t>
        </r>
        <r>
          <rPr>
            <sz val="8"/>
            <color indexed="81"/>
            <rFont val="Tahoma"/>
            <family val="2"/>
            <charset val="238"/>
          </rPr>
          <t xml:space="preserve">
oni se i dalje prepucavaju sa globus osiguranjem, treba a plate učešće i da osiguranje izmiri nas.</t>
        </r>
      </text>
    </comment>
    <comment ref="Q6" authorId="0">
      <text>
        <r>
          <rPr>
            <b/>
            <sz val="8"/>
            <color indexed="81"/>
            <rFont val="Tahoma"/>
            <charset val="1"/>
          </rPr>
          <t>dsvilar:</t>
        </r>
        <r>
          <rPr>
            <sz val="8"/>
            <color indexed="81"/>
            <rFont val="Tahoma"/>
            <charset val="1"/>
          </rPr>
          <t xml:space="preserve">
čekamo do kraja dana dal će dobiti pare pa da uplati. Bilo je ranije reči o 2 mil rsd.</t>
        </r>
      </text>
    </comment>
    <comment ref="S6" authorId="0">
      <text>
        <r>
          <rPr>
            <b/>
            <sz val="8"/>
            <color indexed="81"/>
            <rFont val="Tahoma"/>
            <charset val="1"/>
          </rPr>
          <t>dsvilar:</t>
        </r>
        <r>
          <rPr>
            <sz val="8"/>
            <color indexed="81"/>
            <rFont val="Tahoma"/>
            <charset val="1"/>
          </rPr>
          <t xml:space="preserve">
dolazi danas na sastanak u 13h</t>
        </r>
      </text>
    </comment>
    <comment ref="T6" authorId="0">
      <text>
        <r>
          <rPr>
            <b/>
            <sz val="8"/>
            <color indexed="81"/>
            <rFont val="Tahoma"/>
            <charset val="1"/>
          </rPr>
          <t>dsvilar:</t>
        </r>
        <r>
          <rPr>
            <sz val="8"/>
            <color indexed="81"/>
            <rFont val="Tahoma"/>
            <charset val="1"/>
          </rPr>
          <t xml:space="preserve">
dogovor sa sinišom je da do kraja ove nedelje plati 3000 eur</t>
        </r>
      </text>
    </comment>
    <comment ref="U6" authorId="0">
      <text>
        <r>
          <rPr>
            <b/>
            <sz val="8"/>
            <color indexed="81"/>
            <rFont val="Tahoma"/>
            <family val="2"/>
            <charset val="238"/>
          </rPr>
          <t>dsvilar:</t>
        </r>
        <r>
          <rPr>
            <sz val="8"/>
            <color indexed="81"/>
            <rFont val="Tahoma"/>
            <family val="2"/>
            <charset val="238"/>
          </rPr>
          <t xml:space="preserve">
uplatio je juče 150.000 rsd, treba do kraja ove nedelje da reši sve.</t>
        </r>
      </text>
    </comment>
    <comment ref="V6" authorId="0">
      <text>
        <r>
          <rPr>
            <b/>
            <sz val="8"/>
            <color indexed="81"/>
            <rFont val="Tahoma"/>
            <family val="2"/>
            <charset val="238"/>
          </rPr>
          <t>dsvilar:</t>
        </r>
        <r>
          <rPr>
            <sz val="8"/>
            <color indexed="81"/>
            <rFont val="Tahoma"/>
            <family val="2"/>
            <charset val="238"/>
          </rPr>
          <t xml:space="preserve">
čuo se sa sinišom. Danas je poslednji dan da uplati celokupan dug, u suprotnom idemo na blokadu računa i potraživanje preko jemstva sa victoria group</t>
        </r>
      </text>
    </comment>
    <comment ref="W6" authorId="0">
      <text>
        <r>
          <rPr>
            <b/>
            <sz val="8"/>
            <color indexed="81"/>
            <rFont val="Tahoma"/>
            <family val="2"/>
            <charset val="238"/>
          </rPr>
          <t>dsvilar:</t>
        </r>
        <r>
          <rPr>
            <sz val="8"/>
            <color indexed="81"/>
            <rFont val="Tahoma"/>
            <family val="2"/>
            <charset val="238"/>
          </rPr>
          <t xml:space="preserve">
idemo u blokadu sutra za ceo dospeli dug. Cirka oko 1.8mil rsd</t>
        </r>
      </text>
    </comment>
    <comment ref="B10" authorId="0">
      <text>
        <r>
          <rPr>
            <b/>
            <sz val="8"/>
            <color indexed="81"/>
            <rFont val="Tahoma"/>
            <family val="2"/>
            <charset val="238"/>
          </rPr>
          <t>dsvilar:</t>
        </r>
        <r>
          <rPr>
            <sz val="8"/>
            <color indexed="81"/>
            <rFont val="Tahoma"/>
            <family val="2"/>
            <charset val="238"/>
          </rPr>
          <t xml:space="preserve">
savo sa ne javlja,pričao sa mladenkom,treba 530 eur da plate do kraja ove nedelje.</t>
        </r>
      </text>
    </comment>
    <comment ref="N10" authorId="0">
      <text>
        <r>
          <rPr>
            <b/>
            <sz val="8"/>
            <color indexed="81"/>
            <rFont val="Tahoma"/>
            <family val="2"/>
            <charset val="238"/>
          </rPr>
          <t>dsvilar:</t>
        </r>
        <r>
          <rPr>
            <sz val="8"/>
            <color indexed="81"/>
            <rFont val="Tahoma"/>
            <family val="2"/>
            <charset val="238"/>
          </rPr>
          <t xml:space="preserve">
zvati ih sledeće nedelje.</t>
        </r>
      </text>
    </comment>
    <comment ref="P10" authorId="0">
      <text>
        <r>
          <rPr>
            <b/>
            <sz val="8"/>
            <color indexed="81"/>
            <rFont val="Tahoma"/>
            <family val="2"/>
            <charset val="238"/>
          </rPr>
          <t>dsvilar:</t>
        </r>
        <r>
          <rPr>
            <sz val="8"/>
            <color indexed="81"/>
            <rFont val="Tahoma"/>
            <family val="2"/>
            <charset val="238"/>
          </rPr>
          <t xml:space="preserve">
savo zubac se ne javlja.</t>
        </r>
      </text>
    </comment>
    <comment ref="Q10" authorId="0">
      <text>
        <r>
          <rPr>
            <b/>
            <sz val="8"/>
            <color indexed="81"/>
            <rFont val="Tahoma"/>
            <charset val="1"/>
          </rPr>
          <t>dsvilar:</t>
        </r>
        <r>
          <rPr>
            <sz val="8"/>
            <color indexed="81"/>
            <rFont val="Tahoma"/>
            <charset val="1"/>
          </rPr>
          <t xml:space="preserve">
da plati 300 eur i spusti dug na 60 dana...ide mu u maju kraj ugovora...</t>
        </r>
      </text>
    </comment>
    <comment ref="S10" authorId="0">
      <text>
        <r>
          <rPr>
            <b/>
            <sz val="8"/>
            <color indexed="81"/>
            <rFont val="Tahoma"/>
            <charset val="1"/>
          </rPr>
          <t>dsvilar:</t>
        </r>
        <r>
          <rPr>
            <sz val="8"/>
            <color indexed="81"/>
            <rFont val="Tahoma"/>
            <charset val="1"/>
          </rPr>
          <t xml:space="preserve">
ugovor ističe 18.05. Treba ga ubrzati pod pretnjom opomene pred raskid ugovora da namiri više od jedne rate a shodno procedurama</t>
        </r>
      </text>
    </comment>
    <comment ref="W10" authorId="0">
      <text>
        <r>
          <rPr>
            <b/>
            <sz val="8"/>
            <color indexed="81"/>
            <rFont val="Tahoma"/>
            <charset val="1"/>
          </rPr>
          <t>dsvilar:</t>
        </r>
        <r>
          <rPr>
            <sz val="8"/>
            <color indexed="81"/>
            <rFont val="Tahoma"/>
            <charset val="1"/>
          </rPr>
          <t xml:space="preserve">
savo zubac se ne javlja, čuo se sa mladenkom, OBAVEZNO da se čujemo u toku sledeće nedelje.</t>
        </r>
      </text>
    </comment>
    <comment ref="B11" authorId="0">
      <text>
        <r>
          <rPr>
            <b/>
            <sz val="8"/>
            <color indexed="81"/>
            <rFont val="Tahoma"/>
            <family val="2"/>
            <charset val="238"/>
          </rPr>
          <t>dsvilar:</t>
        </r>
        <r>
          <rPr>
            <sz val="8"/>
            <color indexed="81"/>
            <rFont val="Tahoma"/>
            <family val="2"/>
            <charset val="238"/>
          </rPr>
          <t xml:space="preserve">
posalt je email za naplatu jedne rate...</t>
        </r>
      </text>
    </comment>
    <comment ref="E11" authorId="0">
      <text>
        <r>
          <rPr>
            <b/>
            <sz val="8"/>
            <color indexed="81"/>
            <rFont val="Tahoma"/>
            <family val="2"/>
            <charset val="238"/>
          </rPr>
          <t>dsvilar:</t>
        </r>
        <r>
          <rPr>
            <sz val="8"/>
            <color indexed="81"/>
            <rFont val="Tahoma"/>
            <family val="2"/>
            <charset val="238"/>
          </rPr>
          <t xml:space="preserve">
javio se danas,da do kraja sledeće nedelje plati sve rate</t>
        </r>
      </text>
    </comment>
    <comment ref="G11" authorId="0">
      <text>
        <r>
          <rPr>
            <b/>
            <sz val="8"/>
            <color indexed="81"/>
            <rFont val="Tahoma"/>
            <family val="2"/>
            <charset val="238"/>
          </rPr>
          <t>dsvilar:</t>
        </r>
        <r>
          <rPr>
            <sz val="8"/>
            <color indexed="81"/>
            <rFont val="Tahoma"/>
            <family val="2"/>
            <charset val="238"/>
          </rPr>
          <t xml:space="preserve">
sutra da se napravi koliko da olati, danas je na sahrani sutra dobija pae...kredit</t>
        </r>
      </text>
    </comment>
    <comment ref="H11" authorId="0">
      <text>
        <r>
          <rPr>
            <b/>
            <sz val="8"/>
            <color indexed="81"/>
            <rFont val="Tahoma"/>
            <family val="2"/>
            <charset val="238"/>
          </rPr>
          <t>dsvilar:</t>
        </r>
        <r>
          <rPr>
            <sz val="8"/>
            <color indexed="81"/>
            <rFont val="Tahoma"/>
            <family val="2"/>
            <charset val="238"/>
          </rPr>
          <t xml:space="preserve">
platio jednu ratu, treba još nekih75 eur da bude čist što se tiče docne. Poslao nam je zahtev za prevremenu otplatu. Treba tu negde oko 29k EUR</t>
        </r>
      </text>
    </comment>
    <comment ref="I11" authorId="0">
      <text>
        <r>
          <rPr>
            <b/>
            <sz val="8"/>
            <color indexed="81"/>
            <rFont val="Tahoma"/>
            <family val="2"/>
            <charset val="238"/>
          </rPr>
          <t>dsvilar:</t>
        </r>
        <r>
          <rPr>
            <sz val="8"/>
            <color indexed="81"/>
            <rFont val="Tahoma"/>
            <family val="2"/>
            <charset val="238"/>
          </rPr>
          <t xml:space="preserve">
čekamo odluku korkovada, hoće li prevremenu otplatu ili da plati osiguranje.</t>
        </r>
      </text>
    </comment>
    <comment ref="P11" authorId="0">
      <text>
        <r>
          <rPr>
            <b/>
            <sz val="8"/>
            <color indexed="81"/>
            <rFont val="Tahoma"/>
            <family val="2"/>
            <charset val="238"/>
          </rPr>
          <t>dsvilar:</t>
        </r>
        <r>
          <rPr>
            <sz val="8"/>
            <color indexed="81"/>
            <rFont val="Tahoma"/>
            <family val="2"/>
            <charset val="238"/>
          </rPr>
          <t xml:space="preserve">
u četvrtak da im se pošalje plan plaćanja i da plate još jednu ratu.</t>
        </r>
      </text>
    </comment>
    <comment ref="R11" authorId="0">
      <text>
        <r>
          <rPr>
            <b/>
            <sz val="8"/>
            <color indexed="81"/>
            <rFont val="Tahoma"/>
            <charset val="1"/>
          </rPr>
          <t>dsvilar:</t>
        </r>
        <r>
          <rPr>
            <sz val="8"/>
            <color indexed="81"/>
            <rFont val="Tahoma"/>
            <charset val="1"/>
          </rPr>
          <t xml:space="preserve">
poslat ema il tražim 2780 eur kao minimum danas ili sutra</t>
        </r>
      </text>
    </comment>
    <comment ref="S11" authorId="0">
      <text>
        <r>
          <rPr>
            <b/>
            <sz val="8"/>
            <color indexed="81"/>
            <rFont val="Tahoma"/>
            <charset val="1"/>
          </rPr>
          <t>dsvilar:</t>
        </r>
        <r>
          <rPr>
            <sz val="8"/>
            <color indexed="81"/>
            <rFont val="Tahoma"/>
            <charset val="1"/>
          </rPr>
          <t xml:space="preserve">
poslat je email sa trenutnim stanjem. Sada su na 2 rate</t>
        </r>
      </text>
    </comment>
    <comment ref="T11" authorId="0">
      <text>
        <r>
          <rPr>
            <b/>
            <sz val="8"/>
            <color indexed="81"/>
            <rFont val="Tahoma"/>
            <charset val="1"/>
          </rPr>
          <t>dsvilar:</t>
        </r>
        <r>
          <rPr>
            <sz val="8"/>
            <color indexed="81"/>
            <rFont val="Tahoma"/>
            <charset val="1"/>
          </rPr>
          <t xml:space="preserve">
trebaće da se radi review</t>
        </r>
      </text>
    </comment>
    <comment ref="W11" authorId="0">
      <text>
        <r>
          <rPr>
            <b/>
            <sz val="8"/>
            <color indexed="81"/>
            <rFont val="Tahoma"/>
            <charset val="1"/>
          </rPr>
          <t>dsvilar:</t>
        </r>
        <r>
          <rPr>
            <sz val="8"/>
            <color indexed="81"/>
            <rFont val="Tahoma"/>
            <charset val="1"/>
          </rPr>
          <t xml:space="preserve">
poslat je email za 27.3 jedna rata da se plati pod obavezno</t>
        </r>
      </text>
    </comment>
    <comment ref="B12" authorId="0">
      <text>
        <r>
          <rPr>
            <b/>
            <sz val="8"/>
            <color indexed="81"/>
            <rFont val="Tahoma"/>
            <family val="2"/>
            <charset val="238"/>
          </rPr>
          <t>dsvilar:</t>
        </r>
        <r>
          <rPr>
            <sz val="8"/>
            <color indexed="81"/>
            <rFont val="Tahoma"/>
            <family val="2"/>
            <charset val="238"/>
          </rPr>
          <t xml:space="preserve">
poslat je email za dug, tražimo jednu ratu</t>
        </r>
      </text>
    </comment>
    <comment ref="Q12" authorId="0">
      <text>
        <r>
          <rPr>
            <b/>
            <sz val="8"/>
            <color indexed="81"/>
            <rFont val="Tahoma"/>
            <charset val="1"/>
          </rPr>
          <t>dsvilar:</t>
        </r>
        <r>
          <rPr>
            <sz val="8"/>
            <color indexed="81"/>
            <rFont val="Tahoma"/>
            <charset val="1"/>
          </rPr>
          <t xml:space="preserve">
poslat je email, sa pregledom plaćanja i potraživanja.</t>
        </r>
      </text>
    </comment>
    <comment ref="S12" authorId="0">
      <text>
        <r>
          <rPr>
            <b/>
            <sz val="8"/>
            <color indexed="81"/>
            <rFont val="Tahoma"/>
            <charset val="1"/>
          </rPr>
          <t>dsvilar:</t>
        </r>
        <r>
          <rPr>
            <sz val="8"/>
            <color indexed="81"/>
            <rFont val="Tahoma"/>
            <charset val="1"/>
          </rPr>
          <t xml:space="preserve">
uplatio jednu ratu</t>
        </r>
      </text>
    </comment>
    <comment ref="B13" authorId="0">
      <text>
        <r>
          <rPr>
            <b/>
            <sz val="8"/>
            <color indexed="81"/>
            <rFont val="Tahoma"/>
            <family val="2"/>
            <charset val="238"/>
          </rPr>
          <t>dsvilar:</t>
        </r>
        <r>
          <rPr>
            <sz val="8"/>
            <color indexed="81"/>
            <rFont val="Tahoma"/>
            <family val="2"/>
            <charset val="238"/>
          </rPr>
          <t xml:space="preserve">
čuo se sa zvonkom na...0637300331...treba da plati ukupno 436 eur, treba da plati barem 260 eur</t>
        </r>
      </text>
    </comment>
    <comment ref="E14" authorId="0">
      <text>
        <r>
          <rPr>
            <b/>
            <sz val="8"/>
            <color indexed="81"/>
            <rFont val="Tahoma"/>
            <family val="2"/>
            <charset val="238"/>
          </rPr>
          <t>dsvilar:</t>
        </r>
        <r>
          <rPr>
            <sz val="8"/>
            <color indexed="81"/>
            <rFont val="Tahoma"/>
            <family val="2"/>
            <charset val="238"/>
          </rPr>
          <t xml:space="preserve">
poslat email da plate do 28.01.2015.</t>
        </r>
      </text>
    </comment>
    <comment ref="G14" authorId="0">
      <text>
        <r>
          <rPr>
            <b/>
            <sz val="8"/>
            <color indexed="81"/>
            <rFont val="Tahoma"/>
            <family val="2"/>
            <charset val="238"/>
          </rPr>
          <t>dsvilar:</t>
        </r>
        <r>
          <rPr>
            <sz val="8"/>
            <color indexed="81"/>
            <rFont val="Tahoma"/>
            <family val="2"/>
            <charset val="238"/>
          </rPr>
          <t xml:space="preserve">
uplatio</t>
        </r>
      </text>
    </comment>
    <comment ref="N14" authorId="0">
      <text>
        <r>
          <rPr>
            <b/>
            <sz val="8"/>
            <color indexed="81"/>
            <rFont val="Tahoma"/>
            <family val="2"/>
            <charset val="238"/>
          </rPr>
          <t>dsvilar:</t>
        </r>
        <r>
          <rPr>
            <sz val="8"/>
            <color indexed="81"/>
            <rFont val="Tahoma"/>
            <family val="2"/>
            <charset val="238"/>
          </rPr>
          <t xml:space="preserve">
poslat je email...sa pregledom plaćaja i potraživanja.</t>
        </r>
      </text>
    </comment>
    <comment ref="S14" authorId="0">
      <text>
        <r>
          <rPr>
            <b/>
            <sz val="8"/>
            <color indexed="81"/>
            <rFont val="Tahoma"/>
            <charset val="1"/>
          </rPr>
          <t>dsvilar:</t>
        </r>
        <r>
          <rPr>
            <sz val="8"/>
            <color indexed="81"/>
            <rFont val="Tahoma"/>
            <charset val="1"/>
          </rPr>
          <t xml:space="preserve">
platili jednu ratu sada su na jednoj rati.Poslat je email sa pregledom plaćanja i potraživanja.</t>
        </r>
      </text>
    </comment>
    <comment ref="W14" authorId="0">
      <text>
        <r>
          <rPr>
            <b/>
            <sz val="8"/>
            <color indexed="81"/>
            <rFont val="Tahoma"/>
            <charset val="1"/>
          </rPr>
          <t>dsvilar:</t>
        </r>
        <r>
          <rPr>
            <sz val="8"/>
            <color indexed="81"/>
            <rFont val="Tahoma"/>
            <charset val="1"/>
          </rPr>
          <t xml:space="preserve">
da se izmiri rata do 27.3 pod obavezno poslat je email</t>
        </r>
      </text>
    </comment>
    <comment ref="B20" authorId="0">
      <text>
        <r>
          <rPr>
            <b/>
            <sz val="8"/>
            <color indexed="81"/>
            <rFont val="Tahoma"/>
            <family val="2"/>
            <charset val="238"/>
          </rPr>
          <t>dsvilar:</t>
        </r>
        <r>
          <rPr>
            <sz val="8"/>
            <color indexed="81"/>
            <rFont val="Tahoma"/>
            <family val="2"/>
            <charset val="238"/>
          </rPr>
          <t xml:space="preserve">
poslat je email na copex, dug je oko 3 rate, iznosi 3015 eur</t>
        </r>
      </text>
    </comment>
    <comment ref="K20" authorId="0">
      <text>
        <r>
          <rPr>
            <b/>
            <sz val="8"/>
            <color indexed="81"/>
            <rFont val="Tahoma"/>
            <charset val="1"/>
          </rPr>
          <t>dsvilar:</t>
        </r>
        <r>
          <rPr>
            <sz val="8"/>
            <color indexed="81"/>
            <rFont val="Tahoma"/>
            <charset val="1"/>
          </rPr>
          <t xml:space="preserve">
dobio sa sanju lojović. Rekla je da plaća 2000 eur najkasnije ponedeljak ili utorak.</t>
        </r>
      </text>
    </comment>
    <comment ref="L20" authorId="0">
      <text>
        <r>
          <rPr>
            <b/>
            <sz val="8"/>
            <color indexed="81"/>
            <rFont val="Tahoma"/>
            <family val="2"/>
            <charset val="238"/>
          </rPr>
          <t>dsvilar:</t>
        </r>
        <r>
          <rPr>
            <sz val="8"/>
            <color indexed="81"/>
            <rFont val="Tahoma"/>
            <family val="2"/>
            <charset val="238"/>
          </rPr>
          <t xml:space="preserve">
do srede mora da plate 2000 eur ili šaljemo opomenu pred raskid ugovora</t>
        </r>
      </text>
    </comment>
    <comment ref="M20" authorId="0">
      <text>
        <r>
          <rPr>
            <b/>
            <sz val="8"/>
            <color indexed="81"/>
            <rFont val="Tahoma"/>
            <family val="2"/>
            <charset val="238"/>
          </rPr>
          <t>dsvilar:</t>
        </r>
        <r>
          <rPr>
            <sz val="8"/>
            <color indexed="81"/>
            <rFont val="Tahoma"/>
            <family val="2"/>
            <charset val="238"/>
          </rPr>
          <t xml:space="preserve">
uplatio 1000 eur kao branka radojčić. Treba da se napravi ugovor o ispunjenju duga.</t>
        </r>
      </text>
    </comment>
    <comment ref="N20" authorId="0">
      <text>
        <r>
          <rPr>
            <b/>
            <sz val="8"/>
            <color indexed="81"/>
            <rFont val="Tahoma"/>
            <family val="2"/>
            <charset val="238"/>
          </rPr>
          <t>dsvilar:</t>
        </r>
        <r>
          <rPr>
            <sz val="8"/>
            <color indexed="81"/>
            <rFont val="Tahoma"/>
            <family val="2"/>
            <charset val="238"/>
          </rPr>
          <t xml:space="preserve">
treba da uplati još 1000eur pa dfa se pravi ugovor o preuzimanju ispujenja na uplaćeni iznos od oko cca 2000 eur.</t>
        </r>
      </text>
    </comment>
    <comment ref="P20" authorId="0">
      <text>
        <r>
          <rPr>
            <b/>
            <sz val="8"/>
            <color indexed="81"/>
            <rFont val="Tahoma"/>
            <family val="2"/>
            <charset val="238"/>
          </rPr>
          <t>dsvilar:</t>
        </r>
        <r>
          <rPr>
            <sz val="8"/>
            <color indexed="81"/>
            <rFont val="Tahoma"/>
            <family val="2"/>
            <charset val="238"/>
          </rPr>
          <t xml:space="preserve">
se pravi blesav.tražio sam da nam uplate još 1000 eur. Treba da pošalju indentifikaciju od uplatioca za ugovor o preizimanju ispunjenja duga.</t>
        </r>
      </text>
    </comment>
    <comment ref="S20" authorId="0">
      <text>
        <r>
          <rPr>
            <b/>
            <sz val="8"/>
            <color indexed="81"/>
            <rFont val="Tahoma"/>
            <charset val="1"/>
          </rPr>
          <t>dsvilar:</t>
        </r>
        <r>
          <rPr>
            <sz val="8"/>
            <color indexed="81"/>
            <rFont val="Tahoma"/>
            <charset val="1"/>
          </rPr>
          <t xml:space="preserve">
poslat je opet email gde se traži uplata od 1000 eur kao i da nam dostave podatke za ugovor o preiuzimanju ispunjenja duga !!!</t>
        </r>
      </text>
    </comment>
    <comment ref="T20" authorId="0">
      <text>
        <r>
          <rPr>
            <b/>
            <sz val="8"/>
            <color indexed="81"/>
            <rFont val="Tahoma"/>
            <charset val="1"/>
          </rPr>
          <t>dsvilar:</t>
        </r>
        <r>
          <rPr>
            <sz val="8"/>
            <color indexed="81"/>
            <rFont val="Tahoma"/>
            <charset val="1"/>
          </rPr>
          <t xml:space="preserve">
uplatili još 1000 eur, sada su na 60 dana kašnjenja, treba da nam pošalju podatke za ugovor o preuzimanju ispunjenja .</t>
        </r>
      </text>
    </comment>
    <comment ref="U20" authorId="0">
      <text>
        <r>
          <rPr>
            <b/>
            <sz val="8"/>
            <color indexed="81"/>
            <rFont val="Tahoma"/>
            <family val="2"/>
            <charset val="238"/>
          </rPr>
          <t>dsvilar:</t>
        </r>
        <r>
          <rPr>
            <sz val="8"/>
            <color indexed="81"/>
            <rFont val="Tahoma"/>
            <family val="2"/>
            <charset val="238"/>
          </rPr>
          <t xml:space="preserve">
dug im je dospeo ostalo je još 3 rate. Poslati im pregled plaćanja i potraživanja.</t>
        </r>
      </text>
    </comment>
    <comment ref="S27" authorId="0">
      <text>
        <r>
          <rPr>
            <b/>
            <sz val="8"/>
            <color indexed="81"/>
            <rFont val="Tahoma"/>
            <charset val="1"/>
          </rPr>
          <t>dsvilar:</t>
        </r>
        <r>
          <rPr>
            <sz val="8"/>
            <color indexed="81"/>
            <rFont val="Tahoma"/>
            <charset val="1"/>
          </rPr>
          <t xml:space="preserve">
poslat je email za dug od 235 eur </t>
        </r>
      </text>
    </comment>
    <comment ref="T27" authorId="0">
      <text>
        <r>
          <rPr>
            <b/>
            <sz val="8"/>
            <color indexed="81"/>
            <rFont val="Tahoma"/>
            <charset val="1"/>
          </rPr>
          <t>dsvilar:</t>
        </r>
        <r>
          <rPr>
            <sz val="8"/>
            <color indexed="81"/>
            <rFont val="Tahoma"/>
            <charset val="1"/>
          </rPr>
          <t xml:space="preserve">
izmirio sitni dug</t>
        </r>
      </text>
    </comment>
    <comment ref="E29" authorId="0">
      <text>
        <r>
          <rPr>
            <b/>
            <sz val="8"/>
            <color indexed="81"/>
            <rFont val="Tahoma"/>
            <family val="2"/>
            <charset val="238"/>
          </rPr>
          <t>dsvilar:</t>
        </r>
        <r>
          <rPr>
            <sz val="8"/>
            <color indexed="81"/>
            <rFont val="Tahoma"/>
            <family val="2"/>
            <charset val="238"/>
          </rPr>
          <t xml:space="preserve">
</t>
        </r>
      </text>
    </comment>
    <comment ref="F29" authorId="0">
      <text>
        <r>
          <rPr>
            <b/>
            <sz val="8"/>
            <color indexed="81"/>
            <rFont val="Tahoma"/>
            <family val="2"/>
            <charset val="238"/>
          </rPr>
          <t>dsvilar:</t>
        </r>
        <r>
          <rPr>
            <sz val="8"/>
            <color indexed="81"/>
            <rFont val="Tahoma"/>
            <family val="2"/>
            <charset val="238"/>
          </rPr>
          <t xml:space="preserve">
treba da pusti 12k EUR da se namakne za ovaj ugovor axion. Uplata je neizvesna. Treba pratiti danas eventualno sutra šta se dešava. Ako se to ne desi ići na Viktoria group.</t>
        </r>
      </text>
    </comment>
    <comment ref="H29" authorId="0">
      <text>
        <r>
          <rPr>
            <b/>
            <sz val="8"/>
            <color indexed="81"/>
            <rFont val="Tahoma"/>
            <family val="2"/>
            <charset val="238"/>
          </rPr>
          <t>dsvilar:</t>
        </r>
        <r>
          <rPr>
            <sz val="8"/>
            <color indexed="81"/>
            <rFont val="Tahoma"/>
            <family val="2"/>
            <charset val="238"/>
          </rPr>
          <t xml:space="preserve">
čekamo 10 300 eur do kraja dana. Sledeće nedelje da se vidi šta će sa ostatkom</t>
        </r>
      </text>
    </comment>
    <comment ref="S30" authorId="0">
      <text>
        <r>
          <rPr>
            <b/>
            <sz val="8"/>
            <color indexed="81"/>
            <rFont val="Tahoma"/>
            <charset val="1"/>
          </rPr>
          <t>dsvilar:</t>
        </r>
        <r>
          <rPr>
            <sz val="8"/>
            <color indexed="81"/>
            <rFont val="Tahoma"/>
            <charset val="1"/>
          </rPr>
          <t xml:space="preserve">
ovi su uvansu !!!</t>
        </r>
      </text>
    </comment>
    <comment ref="F44" authorId="0">
      <text>
        <r>
          <rPr>
            <b/>
            <sz val="8"/>
            <color indexed="81"/>
            <rFont val="Tahoma"/>
            <family val="2"/>
            <charset val="238"/>
          </rPr>
          <t>dsvilar:</t>
        </r>
        <r>
          <rPr>
            <sz val="8"/>
            <color indexed="81"/>
            <rFont val="Tahoma"/>
            <family val="2"/>
            <charset val="238"/>
          </rPr>
          <t xml:space="preserve">
posalt je još jedan email. Tražimo da nam dostave kompenzaciju sa kitexom kao i ugovore sa kitexom da bi im izdali papire.</t>
        </r>
      </text>
    </comment>
    <comment ref="G44" authorId="0">
      <text>
        <r>
          <rPr>
            <b/>
            <sz val="8"/>
            <color indexed="81"/>
            <rFont val="Tahoma"/>
            <family val="2"/>
            <charset val="238"/>
          </rPr>
          <t>dsvilar:</t>
        </r>
        <r>
          <rPr>
            <sz val="8"/>
            <color indexed="81"/>
            <rFont val="Tahoma"/>
            <family val="2"/>
            <charset val="238"/>
          </rPr>
          <t xml:space="preserve">
rade na papirima</t>
        </r>
      </text>
    </comment>
    <comment ref="U44" authorId="0">
      <text>
        <r>
          <rPr>
            <b/>
            <sz val="8"/>
            <color indexed="81"/>
            <rFont val="Tahoma"/>
            <charset val="1"/>
          </rPr>
          <t>dsvilar:</t>
        </r>
        <r>
          <rPr>
            <sz val="8"/>
            <color indexed="81"/>
            <rFont val="Tahoma"/>
            <charset val="1"/>
          </rPr>
          <t xml:space="preserve">
treba da se jave da završe papire za zaključenje ugovora.</t>
        </r>
      </text>
    </comment>
  </commentList>
</comments>
</file>

<file path=xl/comments2.xml><?xml version="1.0" encoding="utf-8"?>
<comments xmlns="http://schemas.openxmlformats.org/spreadsheetml/2006/main">
  <authors>
    <author>srodic</author>
  </authors>
  <commentList>
    <comment ref="L2" authorId="0">
      <text>
        <r>
          <rPr>
            <b/>
            <u/>
            <sz val="10"/>
            <color indexed="81"/>
            <rFont val="Tahoma"/>
            <family val="2"/>
            <charset val="238"/>
          </rPr>
          <t>srodic:
((Ostatak vrednosti+depozit)+ 20 % PDV) - depozit</t>
        </r>
        <r>
          <rPr>
            <u/>
            <sz val="10"/>
            <color indexed="81"/>
            <rFont val="Tahoma"/>
            <family val="2"/>
            <charset val="238"/>
          </rPr>
          <t xml:space="preserve">
</t>
        </r>
      </text>
    </comment>
  </commentList>
</comments>
</file>

<file path=xl/comments3.xml><?xml version="1.0" encoding="utf-8"?>
<comments xmlns="http://schemas.openxmlformats.org/spreadsheetml/2006/main">
  <authors>
    <author>bojstojanovic</author>
  </authors>
  <commentList>
    <comment ref="C11" authorId="0">
      <text>
        <r>
          <rPr>
            <b/>
            <sz val="8"/>
            <color indexed="81"/>
            <rFont val="Tahoma"/>
            <family val="2"/>
          </rPr>
          <t>bojstojanovic:</t>
        </r>
        <r>
          <rPr>
            <sz val="8"/>
            <color indexed="81"/>
            <rFont val="Tahoma"/>
            <family val="2"/>
          </rPr>
          <t xml:space="preserve">
NAPOMENA:
PISVOJIO GLAVNU ROTIRAJUĆU JEDINICU</t>
        </r>
      </text>
    </comment>
    <comment ref="C23" authorId="0">
      <text>
        <r>
          <rPr>
            <b/>
            <sz val="8"/>
            <color indexed="81"/>
            <rFont val="Tahoma"/>
            <family val="2"/>
          </rPr>
          <t>bojstojanovic:</t>
        </r>
        <r>
          <rPr>
            <sz val="8"/>
            <color indexed="81"/>
            <rFont val="Tahoma"/>
            <family val="2"/>
          </rPr>
          <t xml:space="preserve">
NAPOMENA:
PRISVOJIO ARNJEVE I ALUMINIJUMSKE STRANICE
</t>
        </r>
      </text>
    </comment>
  </commentList>
</comments>
</file>

<file path=xl/comments4.xml><?xml version="1.0" encoding="utf-8"?>
<comments xmlns="http://schemas.openxmlformats.org/spreadsheetml/2006/main">
  <authors>
    <author>bojstojanovic</author>
  </authors>
  <commentList>
    <comment ref="G1" authorId="0">
      <text>
        <r>
          <rPr>
            <b/>
            <sz val="8"/>
            <color indexed="81"/>
            <rFont val="Tahoma"/>
            <family val="2"/>
            <charset val="238"/>
          </rPr>
          <t>bojstojanovic:</t>
        </r>
        <r>
          <rPr>
            <sz val="8"/>
            <color indexed="81"/>
            <rFont val="Tahoma"/>
            <family val="2"/>
            <charset val="238"/>
          </rPr>
          <t xml:space="preserve">
OVDE UBACITI 
</t>
        </r>
        <r>
          <rPr>
            <b/>
            <sz val="8"/>
            <color indexed="81"/>
            <rFont val="Tahoma"/>
            <family val="2"/>
            <charset val="238"/>
          </rPr>
          <t>NAPLAĆENO</t>
        </r>
        <r>
          <rPr>
            <sz val="8"/>
            <color indexed="81"/>
            <rFont val="Tahoma"/>
            <family val="2"/>
            <charset val="238"/>
          </rPr>
          <t xml:space="preserve"> ako je dogovor bio da se naplate dospela potraživanja
</t>
        </r>
        <r>
          <rPr>
            <b/>
            <sz val="8"/>
            <color indexed="81"/>
            <rFont val="Tahoma"/>
            <family val="2"/>
            <charset val="238"/>
          </rPr>
          <t>ODUZETO</t>
        </r>
        <r>
          <rPr>
            <sz val="8"/>
            <color indexed="81"/>
            <rFont val="Tahoma"/>
            <family val="2"/>
            <charset val="238"/>
          </rPr>
          <t xml:space="preserve"> ako se radilo na povraćaju predmeta
</t>
        </r>
        <r>
          <rPr>
            <b/>
            <sz val="8"/>
            <color indexed="81"/>
            <rFont val="Tahoma"/>
            <family val="2"/>
            <charset val="238"/>
          </rPr>
          <t>VRAĆEN PREDME</t>
        </r>
        <r>
          <rPr>
            <sz val="8"/>
            <color indexed="81"/>
            <rFont val="Tahoma"/>
            <family val="2"/>
            <charset val="238"/>
          </rPr>
          <t>T ako nije bilo uspešne realizacije</t>
        </r>
      </text>
    </comment>
  </commentList>
</comments>
</file>

<file path=xl/comments5.xml><?xml version="1.0" encoding="utf-8"?>
<comments xmlns="http://schemas.openxmlformats.org/spreadsheetml/2006/main">
  <authors>
    <author xml:space="preserve"> </author>
  </authors>
  <commentList>
    <comment ref="H36" authorId="0">
      <text>
        <r>
          <rPr>
            <b/>
            <sz val="8"/>
            <color indexed="81"/>
            <rFont val="Tahoma"/>
            <family val="2"/>
            <charset val="238"/>
          </rPr>
          <t xml:space="preserve"> :</t>
        </r>
        <r>
          <rPr>
            <sz val="8"/>
            <color indexed="81"/>
            <rFont val="Tahoma"/>
            <family val="2"/>
            <charset val="238"/>
          </rPr>
          <t xml:space="preserve">
prijavljena utaja, zato s raskida ugovor
</t>
        </r>
      </text>
    </comment>
    <comment ref="E40" authorId="0">
      <text>
        <r>
          <rPr>
            <b/>
            <sz val="8"/>
            <color indexed="81"/>
            <rFont val="Tahoma"/>
            <family val="2"/>
            <charset val="238"/>
          </rPr>
          <t xml:space="preserve"> :</t>
        </r>
        <r>
          <rPr>
            <sz val="8"/>
            <color indexed="81"/>
            <rFont val="Tahoma"/>
            <family val="2"/>
            <charset val="238"/>
          </rPr>
          <t xml:space="preserve">
vraćena pošta</t>
        </r>
      </text>
    </comment>
  </commentList>
</comments>
</file>

<file path=xl/sharedStrings.xml><?xml version="1.0" encoding="utf-8"?>
<sst xmlns="http://schemas.openxmlformats.org/spreadsheetml/2006/main" count="86011" uniqueCount="16351">
  <si>
    <t>TRG SRPSKIH DOBROVOLJACA 28</t>
  </si>
  <si>
    <t>0230/435-156</t>
  </si>
  <si>
    <t>064/33-555-92</t>
  </si>
  <si>
    <t>stansredic@gmail.com</t>
  </si>
  <si>
    <t>55846120</t>
  </si>
  <si>
    <t>SREDIĆ MILAN</t>
  </si>
  <si>
    <t>2812982840025</t>
  </si>
  <si>
    <t>999-000853-00008840</t>
  </si>
  <si>
    <t>RS-31320</t>
  </si>
  <si>
    <t>NOVA VAROŠ</t>
  </si>
  <si>
    <t>999-001203-00014658</t>
  </si>
  <si>
    <t>999-001203-00014666</t>
  </si>
  <si>
    <t>20290668</t>
  </si>
  <si>
    <t>105044788</t>
  </si>
  <si>
    <t>999-000937-00010645</t>
  </si>
  <si>
    <t>PAŠTROVIĆEVA 2</t>
  </si>
  <si>
    <t>011 3056 655</t>
  </si>
  <si>
    <t>JURIJA GAGARINA 33B/3</t>
  </si>
  <si>
    <t>011/2133-916</t>
  </si>
  <si>
    <t>064/1907-401</t>
  </si>
  <si>
    <t>knjig.marmi@gmail.com</t>
  </si>
  <si>
    <t>07441827</t>
  </si>
  <si>
    <t>08337985</t>
  </si>
  <si>
    <t>60542708</t>
  </si>
  <si>
    <t>104835731</t>
  </si>
  <si>
    <t>999-000790-00007361</t>
  </si>
  <si>
    <t>DOBANOVAČKI PUT 48</t>
  </si>
  <si>
    <t>RS-11090</t>
  </si>
  <si>
    <t>011/3594974</t>
  </si>
  <si>
    <t>064/3010-693</t>
  </si>
  <si>
    <t>sztrverdi@yahoo.com</t>
  </si>
  <si>
    <t>RADMILOVIĆ DOO</t>
  </si>
  <si>
    <t>ZADRUGARSKA 18</t>
  </si>
  <si>
    <t>011 619 182, 210 6762</t>
  </si>
  <si>
    <t>17134159</t>
  </si>
  <si>
    <t>100195793</t>
  </si>
  <si>
    <t>999-001291-00015837</t>
  </si>
  <si>
    <t>IVANA CANKARA 13</t>
  </si>
  <si>
    <t>BEOGRAD - ZEMUN</t>
  </si>
  <si>
    <t>011/2190-015</t>
  </si>
  <si>
    <t>063/102-7777</t>
  </si>
  <si>
    <t>vinzig@gmail.com</t>
  </si>
  <si>
    <t>FIAT SCUDO FURGON 2.0 JTD PL</t>
  </si>
  <si>
    <t>01058/08</t>
  </si>
  <si>
    <t>FIAT DUCATO FURGON 2.3 JTD 35 XLH2-15 M3</t>
  </si>
  <si>
    <t>01059/08</t>
  </si>
  <si>
    <t>BMW 116I</t>
  </si>
  <si>
    <t>01060/08</t>
  </si>
  <si>
    <t>BMW  118D</t>
  </si>
  <si>
    <t>01067/08</t>
  </si>
  <si>
    <t>BMW 120D</t>
  </si>
  <si>
    <t>01066/08</t>
  </si>
  <si>
    <t>BMW 330XD</t>
  </si>
  <si>
    <t>01068/08</t>
  </si>
  <si>
    <t>01070/08</t>
  </si>
  <si>
    <t>01061/08</t>
  </si>
  <si>
    <t>BMW 118D</t>
  </si>
  <si>
    <t>01071/08</t>
  </si>
  <si>
    <t>FIAT PANDA 1.2 DINAMIC 5P</t>
  </si>
  <si>
    <t>01072/08</t>
  </si>
  <si>
    <t>01073/08</t>
  </si>
  <si>
    <t>01074/08</t>
  </si>
  <si>
    <t>01075/08</t>
  </si>
  <si>
    <t>01076/08</t>
  </si>
  <si>
    <t>01077/08</t>
  </si>
  <si>
    <t>01081/08</t>
  </si>
  <si>
    <t>01153/08</t>
  </si>
  <si>
    <t>BMW 530XD TOURING</t>
  </si>
  <si>
    <t>01154/08</t>
  </si>
  <si>
    <t>BMW 530XD</t>
  </si>
  <si>
    <t>01159/08</t>
  </si>
  <si>
    <t>01314/09</t>
  </si>
  <si>
    <t>DELTA TRANSPORTNI SISTEM - D.T.S. DOO</t>
  </si>
  <si>
    <t>01315/09</t>
  </si>
  <si>
    <t>01323/09</t>
  </si>
  <si>
    <t>FIAT DOBLO CARGO 1.9 JTD PL</t>
  </si>
  <si>
    <t>01324/09</t>
  </si>
  <si>
    <t>01573/09</t>
  </si>
  <si>
    <t>FIAT DUCATO FURGON 2.3 JTD  40XLH3-17M</t>
  </si>
  <si>
    <t>01574/09</t>
  </si>
  <si>
    <t>FIAT DUCATO FURGON 2.3 JTD 40XLH3-17M</t>
  </si>
  <si>
    <t>01033/08</t>
  </si>
  <si>
    <t>DELVEL - PRO DOO</t>
  </si>
  <si>
    <t>Fiat Panda 1.2 2 kom i Fiat Grande Punto 1.4 2 kom</t>
  </si>
  <si>
    <t>01227/08</t>
  </si>
  <si>
    <t>01228/08</t>
  </si>
  <si>
    <t>01229/08</t>
  </si>
  <si>
    <t>01233/08</t>
  </si>
  <si>
    <t>01232/08</t>
  </si>
  <si>
    <t>01234/08</t>
  </si>
  <si>
    <t>01235/08</t>
  </si>
  <si>
    <t>02399/10</t>
  </si>
  <si>
    <t>Hyundai I30 1.6 CRDI 5VR GL</t>
  </si>
  <si>
    <t>02400/10</t>
  </si>
  <si>
    <t>02401/10</t>
  </si>
  <si>
    <t>02402/10</t>
  </si>
  <si>
    <t>02452/10</t>
  </si>
  <si>
    <t>DOM ZDRAVLJA JEDRO</t>
  </si>
  <si>
    <t>TERAPIJSKA KOLICA APOLLO</t>
  </si>
  <si>
    <t>02453/10</t>
  </si>
  <si>
    <t>HONDA CR-V 2.0 5D PE ELEG. LIFE. SE</t>
  </si>
  <si>
    <t>02454/10</t>
  </si>
  <si>
    <t>PEDIJATRIJSKI STO 4365, 4366- DONJA POLICA (5 KOMADA)</t>
  </si>
  <si>
    <t>02456/10</t>
  </si>
  <si>
    <t>GINEKOLOŠKI STO ELITE 12524 SA KOČNICAMA, 12681 PROKTOLOŠKI NASLON, 12672 NASLON ZA NOGE</t>
  </si>
  <si>
    <t>02457/10</t>
  </si>
  <si>
    <t>GINEKOLOŠKI STO ELITE 12624, 81036 TOČKOVI SA KOČNICAMA 12672 NASLON ZA NOGE</t>
  </si>
  <si>
    <t>02459/10</t>
  </si>
  <si>
    <t>GINEKOLOŠKI STO ELANSA 11614-01, 11679-01 NASLON ZA GLAVU</t>
  </si>
  <si>
    <t>02455/10</t>
  </si>
  <si>
    <t>MELATRONIK 17 EN PARNI STERILIZATOR I MELACLEAN MAŠINA ZA PRANJE</t>
  </si>
  <si>
    <t>02486/11</t>
  </si>
  <si>
    <t>Toyota Yaris 1.3 VVT-I 5v STELLA AC</t>
  </si>
  <si>
    <t>02484/11</t>
  </si>
  <si>
    <t>Medicinska oprema</t>
  </si>
  <si>
    <t>02487/11</t>
  </si>
  <si>
    <t>MEDICINSKA OPREMA</t>
  </si>
  <si>
    <t>02485/11</t>
  </si>
  <si>
    <t>Fiat Grande Punto  RST 1.2 Active 5P</t>
  </si>
  <si>
    <t>00217/07</t>
  </si>
  <si>
    <t>EFG PROPERTY SERVICES DOO</t>
  </si>
  <si>
    <t>02.02.2012. Klijentu poslat dopis /poziv za povracaj predmeta lizinga zajedno sa kopijama raskida ugovora. U dopisu je pozvan da se javi Bojanu Timotijevic I da dogovori vracanje predmeta.</t>
  </si>
  <si>
    <t>02.02.2012. Podneta krivicna prijava protiv Dusana Djermanovica MUPu Sremska Mitrovica zbog utaje delova sa vracene poluprikolice.</t>
  </si>
  <si>
    <t>03.02.2012. Pokrenut postupak stecaja. Posle prijavljenog potrazivanja stecajni upravnik se pismeno izjasnio da zeli da ostane pri ugovorima na sta ima pravo po zakonu I da ce izmiriti kompletna potrazivanja sa kamatama kako mu budu pristizala novcana sredstva od drugih duznika. Nije mogao da precizizra dinamiku placanja. Trazio nam je ovlascenje za registraciju koje mu nije dato. Od pomenutog dogovora je uplaceno ukupno 400.000 rsd po svim ugovorima</t>
  </si>
  <si>
    <t>03.02.2012. poslat zahtev kojim trazimo da se izjasni o preciznijoj dinamici placanja ili da nam vrati predmete liznga.</t>
  </si>
  <si>
    <t>03.02.2012. Postupak stecaja je u toku, prijavili smo potrazivanje I podneli izlucnu prijavu. Stecajni upravnik se po pitanju izlucne prijave izjasnio da nije u uspeo da pronadje predmet lizinga. Priznao nam je potrazivanje za iznos koji je trazen I na poslednje rocistu za predsednika odbora poverilaca imenovan je Djordje Kalijadis.</t>
  </si>
  <si>
    <t>03.02.2012. Klijent je izbrisan iz registra.</t>
  </si>
  <si>
    <t>03.02.2012. Klijent je aktivno privredno drustvo, potrebno je proveriti kakvu akciju preduzeti u vezi sa naplatom.</t>
  </si>
  <si>
    <t>03.02.2012. Ocekuje se isplata od osiguravajuce kuce DDOR Novi Sad. Za ostatak potrazivanja proveriti mogucnosti za naplatu.</t>
  </si>
  <si>
    <t>03.02.2012. Klijenta ce jos jednom kontaktirati Bojan Timotijevic da vrati predmet u roku od 3 dana. Ukoliko ne ispostuje zahtev, Djodje Kalijadis ce podneti krivicnu prijavu.</t>
  </si>
  <si>
    <t>03.02.2012. Klijent je izbrisan iz registra. Bio u prethodnom stecajnom postupku ali niko od poverilaca nije platio predujam.</t>
  </si>
  <si>
    <t xml:space="preserve">03.02.2012. Dana 09.01.2012. otvoren prethodni stecaj. Rok je 60 dana za uplatu predujma. </t>
  </si>
  <si>
    <t>03.02.2012. U postupku oduzet predmet lizinga I ostalo je dugovanje. U medjuvremenu je nad klijentom pokrenut prethodni stecajni postupak. Predujam platila Komercijalna banka tako da se ocekuje otvaranje stecaja u kojem cemo prijaviti potrazivanje. Vrsi se pretraga licne imovine direktorke firme kako bi eventualno krenuli u utuzenje preko licne menice.</t>
  </si>
  <si>
    <t>03.02.2012. Nakon otvorenog prethodnog stecajnog postupka niko od poverilaca nije uplatio predujam pa je stecaj otovren I zatvoren, a klijent ce biti brisan iz registra.</t>
  </si>
  <si>
    <t>03.02.2012. Pokrenut postupak stecaja. Prijavljeno potrazivanje, jos nema odluka u vezi sa slucajem.</t>
  </si>
  <si>
    <t>03.02.2012. Nemamo informacija o toku postupka. U kontaktu sa Delta Generali osiguranjem trazili smo isplatu ali osiguranje tvrdi da se predmet lizinga nalazi kod treceg lica Stanisic Srdjana iz Zemuna, Posavska 31, tel- 065/ 46-46-573 koji je vozilo kupio od vlasnika firme Technics Support. Pravnik DGO trazio je od MUPa izvestaj o nacinu preregistracije vozila. Predloziti akciju !!!</t>
  </si>
  <si>
    <t>03.02.2012. Pokrenut postupak stecaja ali je sud utvrdio da klijent nema imovine I postupak stecaja je zatvoren. Bice brisan iz registra. Mi smo podneli krivicnu prijavu koju je tuzilastvo odbacilo sa obrazlozenjem da nije u pitanju krivicno delo koje se goni po sluzbenoj duznosti i da je u pitanju cist gradjansko pravni odnos izmedju lizinga i klijenta. Mi smo nastavili privatno gonjenje.</t>
  </si>
  <si>
    <t>03.02.2012. predmet lizinga je vracen uz pomoc agencije HTW. Pokrenut postupak stecaja u kom smo prijavili potrazivanja. Prvo poverilacko rociste zakazano za 08.02.2012.</t>
  </si>
  <si>
    <t>03.02.2012. Pokrenut postupak stecaja u kom smo prijavili potrazivanja. Prvo poverilacko rociste zakazano za 08.02.2012.</t>
  </si>
  <si>
    <t>03.02.2012. Nad klijentom pokrenut stecajni postupak 05.10.2011. s kojim nismo bili upoznati. Proveriti da li jos uvek postoji mogucnost da se prijavi potrazivanje u postupku.</t>
  </si>
  <si>
    <t>VW GOLF</t>
  </si>
  <si>
    <t>01733/09</t>
  </si>
  <si>
    <t>MI DOO</t>
  </si>
  <si>
    <t>02258/10</t>
  </si>
  <si>
    <t>01465/09</t>
  </si>
  <si>
    <t>MINA STR ĐOROVIĆ DRAGAN</t>
  </si>
  <si>
    <t>HYUNDAI I 30 1.6 DOHC 5VR GL</t>
  </si>
  <si>
    <t>02377/10</t>
  </si>
  <si>
    <t>MIR-COM DOO</t>
  </si>
  <si>
    <t>02473/10</t>
  </si>
  <si>
    <t>MM GLOBAL DOO</t>
  </si>
  <si>
    <t>Škoda Superb Combi Elegance 2.0 TDI</t>
  </si>
  <si>
    <t>02475/10</t>
  </si>
  <si>
    <t>Škoda Fabia Ambiente 1.2</t>
  </si>
  <si>
    <t>02474/10</t>
  </si>
  <si>
    <t>ŠKODA FABIA VAN CLASSIC 1,2</t>
  </si>
  <si>
    <t>01451/09</t>
  </si>
  <si>
    <t>MORAVA POLJ.APOTEKA SLAVOLJUB CAKIĆ PR</t>
  </si>
  <si>
    <t>HYUNDAI I30 CW 1.6 CRDI 5VR</t>
  </si>
  <si>
    <t>CAKIĆ SLAVOLJUB</t>
  </si>
  <si>
    <t>01532/09</t>
  </si>
  <si>
    <t>MOZAIK DOO</t>
  </si>
  <si>
    <t>AUTOKOMISION MG-CO DOO</t>
  </si>
  <si>
    <t>00050/06</t>
  </si>
  <si>
    <t>MR MIKI STKR</t>
  </si>
  <si>
    <t>RAKIĆ NATALIJA</t>
  </si>
  <si>
    <t>00051/06</t>
  </si>
  <si>
    <t>OPEL ASTRA CLASSIC 5DR Z14XEP</t>
  </si>
  <si>
    <t>02135/10</t>
  </si>
  <si>
    <t>MS PROMCOM DOO</t>
  </si>
  <si>
    <t>HYUNDAI I20  1.2 DOHC 5VR GL</t>
  </si>
  <si>
    <t>02136/10</t>
  </si>
  <si>
    <t>00621/08</t>
  </si>
  <si>
    <t>Traktor Claas AXION 840</t>
  </si>
  <si>
    <t>02435/10</t>
  </si>
  <si>
    <t>NEOACTIVE DOO</t>
  </si>
  <si>
    <t>BMW 325 Xi</t>
  </si>
  <si>
    <t>01238/08</t>
  </si>
  <si>
    <t>P.S.P. EVROTIM DOO</t>
  </si>
  <si>
    <t>HIDRAULIČNA BUŠILICA SAMOHODNA MINI DRILL HR-30/3</t>
  </si>
  <si>
    <t>02184/10</t>
  </si>
  <si>
    <t>KOMBAJN CLASS DOMINATOR 150 I ŽITNI HEDER  5.1 M SA KOLICIMA</t>
  </si>
  <si>
    <t>02403/10</t>
  </si>
  <si>
    <t>KUKURUZNI ADAPTER CLAAS</t>
  </si>
  <si>
    <t>01998/10</t>
  </si>
  <si>
    <t>PEKA STR LJUBIŠA STOJANOVIĆ-PR</t>
  </si>
  <si>
    <t>02236/10</t>
  </si>
  <si>
    <t>PERFORMA DOO</t>
  </si>
  <si>
    <t>TOYOTA RAV4 2.2 D-4D LIMITED</t>
  </si>
  <si>
    <t>00712/08</t>
  </si>
  <si>
    <t>PEROLO AGENCIJA DOO</t>
  </si>
  <si>
    <t>RENAULT MEGANE II 1.9 dCI KARAVAN</t>
  </si>
  <si>
    <t>00546/08</t>
  </si>
  <si>
    <t>PG RANKOV RADOVAN</t>
  </si>
  <si>
    <t>SEJALICA MAGICA 6r</t>
  </si>
  <si>
    <t>RANKOV RADOVAN</t>
  </si>
  <si>
    <t>00882/08</t>
  </si>
  <si>
    <t>02460/10</t>
  </si>
  <si>
    <t>PILOT TOY DOO</t>
  </si>
  <si>
    <t>MERCEDES-BENZ E 220 CDI BLUE EFFICIENCY</t>
  </si>
  <si>
    <t>BATINIĆ SINIŠA</t>
  </si>
  <si>
    <t>POPOVIĆ DARKO</t>
  </si>
  <si>
    <t>02571/11</t>
  </si>
  <si>
    <t>PIRAMIDA ZR UROŠ DUDUKOVIĆ</t>
  </si>
  <si>
    <t>VW PASAT</t>
  </si>
  <si>
    <t>01427/09</t>
  </si>
  <si>
    <t>KIA CEED SW 1.4 GAS LX FRESH</t>
  </si>
  <si>
    <t>01428/09</t>
  </si>
  <si>
    <t>01429/09</t>
  </si>
  <si>
    <t>01430/09</t>
  </si>
  <si>
    <t>00766/08</t>
  </si>
  <si>
    <t>POLARIS DUO DS</t>
  </si>
  <si>
    <t>HIDRAULIČNA APKANT PRESA HAP 63/2500</t>
  </si>
  <si>
    <t>BOROMES DOO</t>
  </si>
  <si>
    <t>00176/07</t>
  </si>
  <si>
    <t>POSLOVNI PROSTOR JP OBRENOVAC</t>
  </si>
  <si>
    <t>02394/10</t>
  </si>
  <si>
    <t>Polovni minibus Mercedes Sprinter 416 CDI</t>
  </si>
  <si>
    <t>02521/11</t>
  </si>
  <si>
    <t>DACIA SANDERO STEPWAY 1.5 DCI</t>
  </si>
  <si>
    <t>02522/11</t>
  </si>
  <si>
    <t>02569/11</t>
  </si>
  <si>
    <t>Dacia Sandero Stepway 1.5 dci</t>
  </si>
  <si>
    <t>02570/11</t>
  </si>
  <si>
    <t>02363/10</t>
  </si>
  <si>
    <t>PRIMALAB DOO</t>
  </si>
  <si>
    <t>HYUNDAI  I30 1,6 CRDI 5VR GL</t>
  </si>
  <si>
    <t>00912/08</t>
  </si>
  <si>
    <t>PROMET PLUS DOO</t>
  </si>
  <si>
    <t>Audi A6</t>
  </si>
  <si>
    <t>01966/10</t>
  </si>
  <si>
    <t>QSS DOO BEOGRAD</t>
  </si>
  <si>
    <t>01517/09</t>
  </si>
  <si>
    <t>MAŠINE ZA OBRADU DRVETA</t>
  </si>
  <si>
    <t>02344/10</t>
  </si>
  <si>
    <t>RADOVANOVIĆ NEMANJA  PG</t>
  </si>
  <si>
    <t>KOMBAJN CLAAS TUCANO 320 HEDER 5,40M; KOLICA</t>
  </si>
  <si>
    <t>02345/10</t>
  </si>
  <si>
    <t>ADAPTER CAPPELO ŠESTOREDNI, SKLOPIVI</t>
  </si>
  <si>
    <t>02361/10</t>
  </si>
  <si>
    <t>RAMONA DOO</t>
  </si>
  <si>
    <t>02362/10</t>
  </si>
  <si>
    <t>IVECO DAILY 50C15 chc</t>
  </si>
  <si>
    <t>00856/08</t>
  </si>
  <si>
    <t>RATAR SZR MILAN PIPERSKI</t>
  </si>
  <si>
    <t>Traktor Celtis 446</t>
  </si>
  <si>
    <t>PIPERSKI MILAN</t>
  </si>
  <si>
    <t>01761/09</t>
  </si>
  <si>
    <t>REHABILITY  PR ROGIĆ JOVAN</t>
  </si>
  <si>
    <t>AUTO KUĆA ALFA DOO</t>
  </si>
  <si>
    <t>02383/10</t>
  </si>
  <si>
    <t>LOGISTIČKA OPREMA PO PREDRAČUNU 10-010-000026</t>
  </si>
  <si>
    <t>00826/08</t>
  </si>
  <si>
    <t>01912/09</t>
  </si>
  <si>
    <t>ROKSIĆ GORAN SAMOSTALNA RADNJA</t>
  </si>
  <si>
    <t>25.01.2012. klijent kontaktiran da plati dugovanja po ugovoru i najavljena mu je blokada ukoliko ne pokrije kasnjenje. Klijent je odregaovao objasnjenjem da je do sada imao dogovore sa EFG Leasing-om oko placanja i da je bilo tolerancija. Obecao da ce se potruditi da izvrsi uplatu do kraja meseca. Broj dana docnje 84, ukupan dug 95 eura.</t>
  </si>
  <si>
    <t>Klijent ima povremena kasnjenja ali nakon poziva izmiruje dugovanja. 24.01.2012. klijent kontaktiran da plati dugovanja. Ukupan dug po osnovu 3 rate 2300 eura, broj dana docnje 84.</t>
  </si>
  <si>
    <t>063/ 526 583</t>
  </si>
  <si>
    <t>Goran Ulemek</t>
  </si>
  <si>
    <t>lionsgroup@yahoo.com</t>
  </si>
  <si>
    <t>08754748</t>
  </si>
  <si>
    <t>PREMIER AS DOO</t>
  </si>
  <si>
    <t>BAGRENAC DOO BEOGRAD</t>
  </si>
  <si>
    <t>01959/10</t>
  </si>
  <si>
    <t>OPTICOM PROFY DOO</t>
  </si>
  <si>
    <t>Korišćeni uređaj  za osvetljivanje ploča Presstek dimension 800</t>
  </si>
  <si>
    <t>01972/10</t>
  </si>
  <si>
    <t>PRILJEVA SLAVICA</t>
  </si>
  <si>
    <t>HYUNDAI I30 1.4 DOHC 5VR</t>
  </si>
  <si>
    <t>01995/10</t>
  </si>
  <si>
    <t>MEŠALICA  SAMOHODNA DUMEC SA DODATNOM OPREMOM</t>
  </si>
  <si>
    <t>01996/10</t>
  </si>
  <si>
    <t>GRAĐEVINSKA MAŠINA</t>
  </si>
  <si>
    <t>02000/10</t>
  </si>
  <si>
    <t>MICOV IGOR</t>
  </si>
  <si>
    <t>02031/10</t>
  </si>
  <si>
    <t>MLADENOVIĆ MILAN</t>
  </si>
  <si>
    <t>02038/10</t>
  </si>
  <si>
    <t>MILORAD JERKOVIĆ</t>
  </si>
  <si>
    <t>VUK ZEČEVIĆ</t>
  </si>
  <si>
    <t>02075/10</t>
  </si>
  <si>
    <t>BAJČETIĆ BORIS</t>
  </si>
  <si>
    <t>HYUNDAI I30 1,6 CRDI 5VR GL</t>
  </si>
  <si>
    <t>02123/10</t>
  </si>
  <si>
    <t>ZOMBORI ŠANDOR</t>
  </si>
  <si>
    <t>01618/09</t>
  </si>
  <si>
    <t>ELNOS ELEKTRO DOO</t>
  </si>
  <si>
    <t>ŠKODA OCTAVIA A5 AMBIENTE 1.6</t>
  </si>
  <si>
    <t>999-001179-00003513</t>
  </si>
  <si>
    <t>d.o.o.hermessj@gmail.com</t>
  </si>
  <si>
    <t>999-001179-00002924</t>
  </si>
  <si>
    <t>17130234</t>
  </si>
  <si>
    <t>100174565</t>
  </si>
  <si>
    <t>999-001924-00024495</t>
  </si>
  <si>
    <t>PILOTA RATKA JOVANOVIĆA 3</t>
  </si>
  <si>
    <t>011/3047-296</t>
  </si>
  <si>
    <t>PUBLIKUM DOO</t>
  </si>
  <si>
    <t>0041/08</t>
  </si>
  <si>
    <t>SILBO DOO</t>
  </si>
  <si>
    <t>00573/08</t>
  </si>
  <si>
    <t>SUNLIGHT INDUSTRIAL DOO</t>
  </si>
  <si>
    <t>20261463</t>
  </si>
  <si>
    <t>104886340</t>
  </si>
  <si>
    <t>999-001203-00014640</t>
  </si>
  <si>
    <t>Milutina Milankovića 184</t>
  </si>
  <si>
    <t>011/212-96-33</t>
  </si>
  <si>
    <t>063/7565575,064/1777-067</t>
  </si>
  <si>
    <t>diciobgd@gmail.com</t>
  </si>
  <si>
    <t>20271957</t>
  </si>
  <si>
    <t>NOVI GLECHER DOO</t>
  </si>
  <si>
    <t>20419610</t>
  </si>
  <si>
    <t>Klijentu poslata opomena pred raskid. Angazovana agencija DUKAMI, 7.11.2011. se ocekuje vracanje predmeta lizinga.</t>
  </si>
  <si>
    <t>00462/07</t>
  </si>
  <si>
    <t>ELEKTRO VILJUŠKAR JUNGHEINRICH EJC 16</t>
  </si>
  <si>
    <t>00130/07</t>
  </si>
  <si>
    <t>RAMIČIĆ TANJA</t>
  </si>
  <si>
    <t>INFINITI FX 35</t>
  </si>
  <si>
    <t>02103/10</t>
  </si>
  <si>
    <t>RUŽIĆ MILOŠ</t>
  </si>
  <si>
    <t>HYUNDAI I30 1,4 DOIIC 5VR GL</t>
  </si>
  <si>
    <t>02360/10</t>
  </si>
  <si>
    <t>SALAI KARLO</t>
  </si>
  <si>
    <t>02250/10</t>
  </si>
  <si>
    <t>BEOSJAJ DOO</t>
  </si>
  <si>
    <t>BMW 520D LIMOUSINE</t>
  </si>
  <si>
    <t>02391/10</t>
  </si>
  <si>
    <t>A.D. ZAŠTITA NA RADU BEOGRAD</t>
  </si>
  <si>
    <t>01535/09</t>
  </si>
  <si>
    <t>ALF STR MIROSLAV FILIPOVIĆ</t>
  </si>
  <si>
    <t>HYUNDAI I 30 1.4 DOHC</t>
  </si>
  <si>
    <t>02381/10</t>
  </si>
  <si>
    <t>AM LAURUS DOO</t>
  </si>
  <si>
    <t>IVECO Stralis AS440S45 T/P</t>
  </si>
  <si>
    <t>01379/09</t>
  </si>
  <si>
    <t>PRIKOLICA BERGER</t>
  </si>
  <si>
    <t>02389/10</t>
  </si>
  <si>
    <t>AUTOPREVOZNIK RADIVOJEVIĆ PR</t>
  </si>
  <si>
    <t>MERCEDES BENZ AXOR 1840 LS</t>
  </si>
  <si>
    <t>02609/11</t>
  </si>
  <si>
    <t>Poluprikolica SCHWARZMULLER HKS3/E-S3</t>
  </si>
  <si>
    <t>RADIVOJEVIĆ SAŠA</t>
  </si>
  <si>
    <t>02431/10</t>
  </si>
  <si>
    <t>BENAKO DOO TRSTENIK</t>
  </si>
  <si>
    <t>DACIA LOGAN MCV LAUREATE 1.6</t>
  </si>
  <si>
    <t>02073/10</t>
  </si>
  <si>
    <t>BLAGOJE ERDELJAN PG</t>
  </si>
  <si>
    <t>ŠKODA YETI 2.0 TDI EXPERIENCE 4X4</t>
  </si>
  <si>
    <t>ABC-TEST DOO</t>
  </si>
  <si>
    <t>02074/10</t>
  </si>
  <si>
    <t>01616/09</t>
  </si>
  <si>
    <t>VASIĆ DEJAN</t>
  </si>
  <si>
    <t>01689/09</t>
  </si>
  <si>
    <t>02181/10</t>
  </si>
  <si>
    <t>VASILIJE VOJVODIĆ</t>
  </si>
  <si>
    <t>01950/10</t>
  </si>
  <si>
    <t xml:space="preserve">24.11.2011.  isporuciocu NORDEN TECH ponovo poslate fakture po Buy Back-u </t>
  </si>
  <si>
    <t>Predmeti preuzeti, nisu prodati. Nema saradnje sa klijentom. Kompanija EKSCLUSIVE AUTO tužila EFG Lizing za neosnovane blokade računa</t>
  </si>
  <si>
    <t>24.11.2011. klijent u kontaktu sa M.Kaludjerovicem najavio uplatu do kraja meseca. Cekamo realizaciju uplate da bi smo planirali dalje akcije.</t>
  </si>
  <si>
    <t>23.11.2011. predlozen raskid ugovora</t>
  </si>
  <si>
    <t>23.11.2011. predlozen raskid ugovora I aktivacija Buy Back-a</t>
  </si>
  <si>
    <t>28.06.2011. raskinut ugovor I dug proglasen dospelim. Klijent nije redovno izmirivao svoje obaveze I nije dostupan za kontakt.</t>
  </si>
  <si>
    <t>24.11.2011. klijent bio u prostorijama EFGLa, zeli sastanak sa direktorom kako bi se naslo resenje za izmirivanje dugovanja.</t>
  </si>
  <si>
    <t>23.11.2011. dat predlog za raskid ugovora. S klijentom se ne moze stupiti u kontakt</t>
  </si>
  <si>
    <t xml:space="preserve">24.11.2011. klijentu ponovo poslata opomena pred raskid. Dat je predlog za raskid ugovora. </t>
  </si>
  <si>
    <t>23.11.2011. klijent se saglasio da vrati predmet lizinga a da se ugovor raskine jer nije u mogucnosti da dalje izmiruje svoje obaveze. Dat predlog za raskid 23.11.2011.</t>
  </si>
  <si>
    <t>Klijent se ne javlja na telefone. 23.11.2011. dat predlog za raskid ugovora.</t>
  </si>
  <si>
    <t>23.11.2011. dat predlog za raskid ugovora, podnosenje krivicne prijave I angazovanje agencije kako bi se oduzeo predmet lizinga</t>
  </si>
  <si>
    <t xml:space="preserve">23.11.2011. dat predlog da se podnese krivicna prijava </t>
  </si>
  <si>
    <t>23.11.2011. dat predlog da se podnese krivicna prijava I da se angazuje agencija.</t>
  </si>
  <si>
    <t>Dat nalog logisitici da stupi u kontakt sa klijentom I preuzme predmet lizinga.</t>
  </si>
  <si>
    <t>23.11.2011. dat predlog da se klijent prebaci u NPL</t>
  </si>
  <si>
    <t>Predmet oduzet, nije prodat. Klijent blokiran.</t>
  </si>
  <si>
    <t>Predmet oduzet i prodat.</t>
  </si>
  <si>
    <t>06019366</t>
  </si>
  <si>
    <t>20044322</t>
  </si>
  <si>
    <t>25.11.2011. angazovana agencija DUKAMI da pronadje klijenta i oduzme predmet.</t>
  </si>
  <si>
    <t>25.11.2011. klijentu dat kontakt logistike kako bi dogovorio vracanje predmeta</t>
  </si>
  <si>
    <t>Poslata opomena pred raskid ugovora 26.04.2011</t>
  </si>
  <si>
    <t>7.10.2011. doslo je do reorganizacije u firmi, nakon cega se vode brojni sudski sporovi. Klijent eksterno blokiran duže od godine na 3.052.666.68,a Jemac 15.518.456.87rsd 95 dana.</t>
  </si>
  <si>
    <t>28.11.2011. Klijent nam se pismeno obratio da je Dušan Đermanović (nelegalno upisan kao direktor AGROSEMEINVESTA DOO na osnovu falsifikovane dokumentacije u APR) sa obezbeđenjem Jakuza iz Zemuna odvezao kamion sa prikolicom u nepoznatom pravcu. Slucaj prijavljen policiji.</t>
  </si>
  <si>
    <t xml:space="preserve">29.11.2011. isporuciocu NORDEN TECH aktivirane menice u ERSTE banci po osnovu ugovora o otkupu </t>
  </si>
  <si>
    <t>25.11.2011. klijent blokiran po osnovu dugovanja iz prethodnog meseca po nalogu Milica Cavica</t>
  </si>
  <si>
    <t>CAT D5MLGP SER. BR. 3 CR02040</t>
  </si>
  <si>
    <t>00034/06</t>
  </si>
  <si>
    <t>Catterpillar 966 GI</t>
  </si>
  <si>
    <t>00193/07</t>
  </si>
  <si>
    <t>Mixer za beton MAN 35.360</t>
  </si>
  <si>
    <t>00011/06</t>
  </si>
  <si>
    <t>Asfaltna baza Wibau</t>
  </si>
  <si>
    <t>00016/06</t>
  </si>
  <si>
    <t>GRAĐEVINSKA OPREMA</t>
  </si>
  <si>
    <t>00042/06</t>
  </si>
  <si>
    <t>Oprema ECHO za proizvodnju osupljenih ploča</t>
  </si>
  <si>
    <t>DŽIPKOVIĆ SRĐAN</t>
  </si>
  <si>
    <t>0195/08</t>
  </si>
  <si>
    <t>STEFAN ĐORIĆ ZORAN SZR PR</t>
  </si>
  <si>
    <t>ROVOKOPAČ-UTOVARIVAČ SA DODATNOM OPREMOM</t>
  </si>
  <si>
    <t>0092/08</t>
  </si>
  <si>
    <t>BLUE SOFT DOO</t>
  </si>
  <si>
    <t>Zastava 10 Impressionnate</t>
  </si>
  <si>
    <t>0208/08</t>
  </si>
  <si>
    <t>MONTE EURO DOO</t>
  </si>
  <si>
    <t>MERCEDES BENZ  S 420 CDI L</t>
  </si>
  <si>
    <t>0212/08</t>
  </si>
  <si>
    <t>PAVLOVIĆ VLADIMIR</t>
  </si>
  <si>
    <t>0213/08</t>
  </si>
  <si>
    <t>RENAULT MEGAN SEDAN EXTREME 1.4 16V</t>
  </si>
  <si>
    <t>0214/08</t>
  </si>
  <si>
    <t>HONDA JAZZ 1.4 LS</t>
  </si>
  <si>
    <t>0217/08</t>
  </si>
  <si>
    <t>0220/08</t>
  </si>
  <si>
    <t>KRAN GMT 36</t>
  </si>
  <si>
    <t>0221/08</t>
  </si>
  <si>
    <t>AGDI DOO</t>
  </si>
  <si>
    <t>HONDA CIVIC 1.8 3D PE TYPE S</t>
  </si>
  <si>
    <t>0231/08</t>
  </si>
  <si>
    <t>JEREMIĆ TANJA</t>
  </si>
  <si>
    <t>KIA CEE D 1.6 CRDi</t>
  </si>
  <si>
    <t>CONTANGO DOO</t>
  </si>
  <si>
    <t>0232/08</t>
  </si>
  <si>
    <t>MITSUBISHI OUTLANDER 2.0 DI-D 4WD</t>
  </si>
  <si>
    <t>0234/08</t>
  </si>
  <si>
    <t>MAN KIPER TGS 33.400 6X4 BB</t>
  </si>
  <si>
    <t>0235/08</t>
  </si>
  <si>
    <t>CORPORATE COMMUNICATION CENTER DOO</t>
  </si>
  <si>
    <t>RANGE ROVER SPORT SE</t>
  </si>
  <si>
    <t>0236/08</t>
  </si>
  <si>
    <t>0238/08</t>
  </si>
  <si>
    <t>LASER TRADE DOO</t>
  </si>
  <si>
    <t>KORAL IN 1.1 EKONOMIK VAN TNG</t>
  </si>
  <si>
    <t>0239/08</t>
  </si>
  <si>
    <t>0194/08</t>
  </si>
  <si>
    <t>ART PRODUCT DOO</t>
  </si>
  <si>
    <t>CITROEN C4 X 1.6 HDI PREMIUM</t>
  </si>
  <si>
    <t>0248/08</t>
  </si>
  <si>
    <t>HYUNDAI BAGER R210NLC-7</t>
  </si>
  <si>
    <t>ĐUKIĆ MILE</t>
  </si>
  <si>
    <t>0256/08</t>
  </si>
  <si>
    <t>PERLA SZR VLADIMIR MISIC PR</t>
  </si>
  <si>
    <t>LADA NIVA 4X4, 1.7i/3v</t>
  </si>
  <si>
    <t>0259/08</t>
  </si>
  <si>
    <t>STUDIO CRAFT INŽENJERING  DOO</t>
  </si>
  <si>
    <t>CRAN TEREX CBR32</t>
  </si>
  <si>
    <t>0242/08</t>
  </si>
  <si>
    <t>SERBITA AGRAR DOO</t>
  </si>
  <si>
    <t>POLUPRIKOLICA PAGANINICAR I PRENOSNI REZERVOAR ZA DIZEL GORIVO</t>
  </si>
  <si>
    <t>0263/08</t>
  </si>
  <si>
    <t>CITY KRAN GRD 40</t>
  </si>
  <si>
    <t>0264/08</t>
  </si>
  <si>
    <t>CHEVROLET CAPTIVA LT 2.0L</t>
  </si>
  <si>
    <t>0265/08</t>
  </si>
  <si>
    <t>0266/08</t>
  </si>
  <si>
    <t>0267/08</t>
  </si>
  <si>
    <t>BTNS ALTRAX DOO</t>
  </si>
  <si>
    <t>MINI BAGER TAKEUCHI TB135</t>
  </si>
  <si>
    <t>0289/08</t>
  </si>
  <si>
    <t>BROD-PROMET DOO</t>
  </si>
  <si>
    <t>HYUNDAI SANTA FE 2.2 CRDI GLS 4WD</t>
  </si>
  <si>
    <t>Preuzimanje odobreno od strane drugog klijenta uz dodatno obezbedjenje</t>
  </si>
  <si>
    <t>Klijent ima problema u placanju u toku 2011.</t>
  </si>
  <si>
    <t>Klijentu  poslata opomena pred raskid 21.10.2011 ali se posta vratila.</t>
  </si>
  <si>
    <t>1608950710294</t>
  </si>
  <si>
    <t>999-001156-00001416</t>
  </si>
  <si>
    <t>Bulevar Oslobođenja 164</t>
  </si>
  <si>
    <t>011/2664-476</t>
  </si>
  <si>
    <t>063/473-263</t>
  </si>
  <si>
    <t>07789068</t>
  </si>
  <si>
    <t>103314922</t>
  </si>
  <si>
    <t>999-000259-00001803</t>
  </si>
  <si>
    <t>SLANAČKI PUT 4</t>
  </si>
  <si>
    <t>011 8237 634</t>
  </si>
  <si>
    <t>064 3540 324, 064 647 7208</t>
  </si>
  <si>
    <t>steellady@bitinfo.co.rs</t>
  </si>
  <si>
    <t>2401975715371</t>
  </si>
  <si>
    <t>52485134</t>
  </si>
  <si>
    <t>102503199</t>
  </si>
  <si>
    <t>MIRAŠEVAC BB,RAČA</t>
  </si>
  <si>
    <t>RS-34210</t>
  </si>
  <si>
    <t>RAČA KRAGUJEVAČKA</t>
  </si>
  <si>
    <t>034/752-251</t>
  </si>
  <si>
    <t>063/654-849</t>
  </si>
  <si>
    <t>ĐORIĆ PANTA</t>
  </si>
  <si>
    <t>MP-VELIKA MORAVA DOO</t>
  </si>
  <si>
    <t>17152769</t>
  </si>
  <si>
    <t>999-001286-00002580</t>
  </si>
  <si>
    <t>20365854</t>
  </si>
  <si>
    <t>105387467</t>
  </si>
  <si>
    <t>999-000874-00009360</t>
  </si>
  <si>
    <t>BORISA KIDRIČA 8</t>
  </si>
  <si>
    <t>999-000961-00018630</t>
  </si>
  <si>
    <t>104072625</t>
  </si>
  <si>
    <t>999-001754-00022010</t>
  </si>
  <si>
    <t>NIKOLE TESLE 10</t>
  </si>
  <si>
    <t>RS-21215</t>
  </si>
  <si>
    <t>TURIJA</t>
  </si>
  <si>
    <t>021/737-736</t>
  </si>
  <si>
    <t>063/426-749</t>
  </si>
  <si>
    <t>RELJA KURJAČKI</t>
  </si>
  <si>
    <t>turinkadoo@gmail.com</t>
  </si>
  <si>
    <t>999-001187-00017252</t>
  </si>
  <si>
    <t>02664/11</t>
  </si>
  <si>
    <t>Nova punilica neagresivnih tečnosti, proizvođač Amsy International LTD Hungary</t>
  </si>
  <si>
    <t>02668/11</t>
  </si>
  <si>
    <t>MILLENNIUM TEAM DOO</t>
  </si>
  <si>
    <t>0703974189233</t>
  </si>
  <si>
    <t>999-001225-00001942</t>
  </si>
  <si>
    <t>MILUTINA MILANKOVIĆA 130/123</t>
  </si>
  <si>
    <t>063/433-133</t>
  </si>
  <si>
    <t>ducaprodanovic@gmail.com</t>
  </si>
  <si>
    <t>goranagdi@gmail.com; agencijadragana@panet.rs</t>
  </si>
  <si>
    <t>RENAULT CLIO 3 EXPRESSION 1.2</t>
  </si>
  <si>
    <t>0024/08</t>
  </si>
  <si>
    <t>CHEVROLET LACETTI 4DR 2.0 D CDX</t>
  </si>
  <si>
    <t>0026/08</t>
  </si>
  <si>
    <t>MET-KOM DOO</t>
  </si>
  <si>
    <t>ROVOKOPAČ UTOVARIVAČ CASE 695SR I DODATNA OPREMA</t>
  </si>
  <si>
    <t>0033/08</t>
  </si>
  <si>
    <t>N&amp;N-COMMERCE DOO</t>
  </si>
  <si>
    <t>VOLVO XC  70 D5</t>
  </si>
  <si>
    <t>FORD FIESTA 1.4 16V</t>
  </si>
  <si>
    <t>0034/08</t>
  </si>
  <si>
    <t>MIKOPROM ZR SRBOLJUB STAMENKOVIĆ PR</t>
  </si>
  <si>
    <t>DACIA LOGAN PREFERENCE 1.4 MPI</t>
  </si>
  <si>
    <t>0044/08</t>
  </si>
  <si>
    <t>MILENIUMSOFT VITOŠEVIĆ ZORAN</t>
  </si>
  <si>
    <t>KIA CEED SW 1.6 CRDI</t>
  </si>
  <si>
    <t>0057/08</t>
  </si>
  <si>
    <t>MVM COMPANY DOO</t>
  </si>
  <si>
    <t>0059/08</t>
  </si>
  <si>
    <t>0060/08</t>
  </si>
  <si>
    <t>0064/08</t>
  </si>
  <si>
    <t>0065/08</t>
  </si>
  <si>
    <t>0066/08</t>
  </si>
  <si>
    <t>0073/08</t>
  </si>
  <si>
    <t>NISSAN X-TRAIL 2.0 dCi LE 4x4</t>
  </si>
  <si>
    <t>0078/08</t>
  </si>
  <si>
    <t>ECOLAND DOO</t>
  </si>
  <si>
    <t>DACIA LOGAN MCV Laureate 1.5 dci</t>
  </si>
  <si>
    <t>0083/08</t>
  </si>
  <si>
    <t>TISOVEC TAMARA</t>
  </si>
  <si>
    <t>0085/08</t>
  </si>
  <si>
    <t>RADIO ENERGY FMM DOO</t>
  </si>
  <si>
    <t>RENAULT  SCENIC CONQUEST 1.6 16V</t>
  </si>
  <si>
    <t>0077/08</t>
  </si>
  <si>
    <t>PANTELIĆ IGOR</t>
  </si>
  <si>
    <t>KIA CARENS 2,0 DSL 5S EX M/T</t>
  </si>
  <si>
    <t>0096/08</t>
  </si>
  <si>
    <t>ZEČEVIĆ DARINKA</t>
  </si>
  <si>
    <t>Chevrolet Aveo 4DR 1.2 SE</t>
  </si>
  <si>
    <t>0109/08</t>
  </si>
  <si>
    <t>STANKOVIĆ ALEKSANDAR</t>
  </si>
  <si>
    <t>SUZUKI SX4 1.5 GLX/5VR</t>
  </si>
  <si>
    <t>0110/08</t>
  </si>
  <si>
    <t>Mitsubishi Pajero 3.2DI-D 4WD</t>
  </si>
  <si>
    <t>0111/08</t>
  </si>
  <si>
    <t>VASIĆ TRADE DOO</t>
  </si>
  <si>
    <t>Iveco Stralis AS440S45 T/P</t>
  </si>
  <si>
    <t>0112/08</t>
  </si>
  <si>
    <t>0115/08</t>
  </si>
  <si>
    <t>MILANOV ŽARKO PG</t>
  </si>
  <si>
    <t>KOMBINOVANA MAŠINA BAGER - UTOVARIVAČ JCB 3 CX SUPER</t>
  </si>
  <si>
    <t>MILANOV ŽARKO</t>
  </si>
  <si>
    <t>0120/08</t>
  </si>
  <si>
    <t>SONI-KOMERC DOO</t>
  </si>
  <si>
    <t>0123/08</t>
  </si>
  <si>
    <t>LIDER TRADE COMPANY DOO</t>
  </si>
  <si>
    <t>TOYOTA LAND CRUISER 3.0 D-4D 5D A/T5 EXECUTIVE</t>
  </si>
  <si>
    <t>0126/08</t>
  </si>
  <si>
    <t>AGROMARKET DOO</t>
  </si>
  <si>
    <t>MERCEDES BENZ SPRINTER 311 CDI KA</t>
  </si>
  <si>
    <t>0135/08</t>
  </si>
  <si>
    <t>OPEL ASTRA CLASSIC CARAVAN 1.7</t>
  </si>
  <si>
    <t>0136/08</t>
  </si>
  <si>
    <t>CITROEN C4 X 1.4 I PREMIUM</t>
  </si>
  <si>
    <t>0137/08</t>
  </si>
  <si>
    <t>0138/08</t>
  </si>
  <si>
    <t>KARALIĆ - LINE ZORICA KARALIĆ ZR</t>
  </si>
  <si>
    <t>RENAULT CLIO EXPRESSION 1.2 16V/5V</t>
  </si>
  <si>
    <t>0145/08</t>
  </si>
  <si>
    <t>PEPA TRGOVINSKA RADNJA  MARINA VUKOVIĆ</t>
  </si>
  <si>
    <t>RENAULT MEGANE SEDAN SXTREME 1.4 16V</t>
  </si>
  <si>
    <t>0146/08</t>
  </si>
  <si>
    <t>ŽIVANIĆ GORDANA</t>
  </si>
  <si>
    <t>SUZUKI SWIFT 1.3 GS/3VR</t>
  </si>
  <si>
    <t>0152/08</t>
  </si>
  <si>
    <t>STOJKOVIĆ DANIJELA</t>
  </si>
  <si>
    <t>CHEVROLET SPARK 0.8 S</t>
  </si>
  <si>
    <t>STOJKOVIĆ VLADAN</t>
  </si>
  <si>
    <t>0153/08</t>
  </si>
  <si>
    <t>PLITVICE SUR STEVAN MOMČILOVIĆ</t>
  </si>
  <si>
    <t>AUDI A5 1.8 TFSI MULTITRONIC</t>
  </si>
  <si>
    <t>0155/08</t>
  </si>
  <si>
    <t>LA  PORTA  DOO</t>
  </si>
  <si>
    <t>JEEP PATRIOT 2,4 CVT2 SPORT</t>
  </si>
  <si>
    <t>0173/08</t>
  </si>
  <si>
    <t>LIFE CAFFE SANJA SAVIĆ SUR</t>
  </si>
  <si>
    <t>NISSAN MICRA 1.2 ACENTA</t>
  </si>
  <si>
    <t>PROSTOR DEJAN PAVLOVIĆ PR</t>
  </si>
  <si>
    <t>0169/08</t>
  </si>
  <si>
    <t>RENAULT CLIO EXPRESSION 1.2</t>
  </si>
  <si>
    <t>0134/08</t>
  </si>
  <si>
    <t>EURO TEER DOO</t>
  </si>
  <si>
    <t>CITROEN C3 X 1.4HDI</t>
  </si>
  <si>
    <t>0178/08</t>
  </si>
  <si>
    <t>VALJEVO -PROMET DOO</t>
  </si>
  <si>
    <t>HONDA CR-V 2.2 DE S&amp;L PACK</t>
  </si>
  <si>
    <t>0179/08</t>
  </si>
  <si>
    <t>VG OPTIMA DOO</t>
  </si>
  <si>
    <t>TOYOTA AURIS  1.4  VVT-I HB5D LUNA</t>
  </si>
  <si>
    <t>0186/08</t>
  </si>
  <si>
    <t>NIKODIJEVIĆ VUKAŠIN</t>
  </si>
  <si>
    <t>0171/08</t>
  </si>
  <si>
    <t>PROFESIONAL LUX GAĐANSKI GORAN SZGR</t>
  </si>
  <si>
    <t>DODGE CALIBER 2.0 CRD SXT</t>
  </si>
  <si>
    <t>0191/08</t>
  </si>
  <si>
    <t>FAIR COMMERCE DOO</t>
  </si>
  <si>
    <t>KOMBINOVANA MAŠINA TEREX 820 SA DOD.KAŠIKAMA OD 400MM I TRAPEZOIDNA KAŠIKA</t>
  </si>
  <si>
    <t>S-INŽENJERING DOO</t>
  </si>
  <si>
    <t>0192/08</t>
  </si>
  <si>
    <t>B.M.A. DOO</t>
  </si>
  <si>
    <t>02138/10</t>
  </si>
  <si>
    <t>ARSIĆ JELENA</t>
  </si>
  <si>
    <t>02150/10</t>
  </si>
  <si>
    <t>ROLL FORMING DOO</t>
  </si>
  <si>
    <t>LINIJA ZA IZRADU UD,CD,UW,CW PROFILA</t>
  </si>
  <si>
    <t>02168/10</t>
  </si>
  <si>
    <t>AROMAPLAST DOO</t>
  </si>
  <si>
    <t>MERCEDES - BENZ E 200 CDI</t>
  </si>
  <si>
    <t>02169/10</t>
  </si>
  <si>
    <t>GVOZDENOVIĆ VLADAN</t>
  </si>
  <si>
    <t>02206/10</t>
  </si>
  <si>
    <t>MAREX TEAM DOO</t>
  </si>
  <si>
    <t>CADILLAC BLS 1.9D BUSINESS</t>
  </si>
  <si>
    <t>M.P.T.A. SYNAPSE</t>
  </si>
  <si>
    <t>02208/10</t>
  </si>
  <si>
    <t>CINELABS DOO</t>
  </si>
  <si>
    <t>PRODUCTIO EQUIPMENT</t>
  </si>
  <si>
    <t>02211/10</t>
  </si>
  <si>
    <t>MOJ TAXI TIM DOO</t>
  </si>
  <si>
    <t>02212/10</t>
  </si>
  <si>
    <t>02213/10</t>
  </si>
  <si>
    <t>02214/10</t>
  </si>
  <si>
    <t>02217/10</t>
  </si>
  <si>
    <t>02218/10</t>
  </si>
  <si>
    <t>GT COOP GORAN TANASKOVIĆ GPZR</t>
  </si>
  <si>
    <t>MERCEDES-BENZ ACTROS - KIPER 4141 8x6</t>
  </si>
  <si>
    <t>GRADING INVEST DOO</t>
  </si>
  <si>
    <t>02219/10</t>
  </si>
  <si>
    <t>02226/10</t>
  </si>
  <si>
    <t>SEKULOVIĆ VESELIN</t>
  </si>
  <si>
    <t>HYUNADI I30 1,4 DOHC 5VR GL</t>
  </si>
  <si>
    <t>02229/10</t>
  </si>
  <si>
    <t>VRANJEŠ DANE</t>
  </si>
  <si>
    <t>CITROEN C4 1.6 HDI</t>
  </si>
  <si>
    <t>02232/10</t>
  </si>
  <si>
    <t>AQUATIC DOO</t>
  </si>
  <si>
    <t>FIAT PANDA 1.1</t>
  </si>
  <si>
    <t>02233/10</t>
  </si>
  <si>
    <t>02234/10</t>
  </si>
  <si>
    <t>VICTORIA LOGISTIC DOO</t>
  </si>
  <si>
    <t>00749/08</t>
  </si>
  <si>
    <t>KIA RIO 1.4 HB EX</t>
  </si>
  <si>
    <t>MINI BAGER TAKEUCHI TB 145, KAŠIKA I ŠINE OD 5t</t>
  </si>
  <si>
    <t>Petobojna offset mašina Rapida RA 105 universal-5+L+2ALV</t>
  </si>
  <si>
    <t>00653/08</t>
  </si>
  <si>
    <t>RAJIĆ DOO</t>
  </si>
  <si>
    <t>IVECO DAILY 65C18V</t>
  </si>
  <si>
    <t>01359/09</t>
  </si>
  <si>
    <t>ROHE DOO</t>
  </si>
  <si>
    <t>VOLKSWAGEN CRAFTER I PRIKOLICA MOETEFINDT 7858</t>
  </si>
  <si>
    <t>01547/09</t>
  </si>
  <si>
    <t>CHEVROLET CRUZE 4D LS 2.0D MT5</t>
  </si>
  <si>
    <t>01736/09</t>
  </si>
  <si>
    <t>CHEVROLET CRUZE 4D LS 2.0D</t>
  </si>
  <si>
    <t>01821/09</t>
  </si>
  <si>
    <t>MOT.VOZILO ZA SPEC.SVRHE IVECO DAILY 35S MOB.LABORATORIJA ZA ISPITIVANJE GORIVA</t>
  </si>
  <si>
    <t>01836/09</t>
  </si>
  <si>
    <t>CHEVROLET CRUZE 4D LS+ 2.0 D</t>
  </si>
  <si>
    <t>01319/09</t>
  </si>
  <si>
    <t>00555/08</t>
  </si>
  <si>
    <t>SAPIENT MERKATOR AD</t>
  </si>
  <si>
    <t>Chrysler PT Cruiser 2.2 CRD Touring</t>
  </si>
  <si>
    <t>01091/08</t>
  </si>
  <si>
    <t>OPEL ASTRA CLASSIC II Z17DTL  KARAVAN</t>
  </si>
  <si>
    <t>00091/07</t>
  </si>
  <si>
    <t>MAZDA6 CD143 Plusline</t>
  </si>
  <si>
    <t>ZASTAVA 10 1.2 IMPRESIONANTE</t>
  </si>
  <si>
    <t>01506/09</t>
  </si>
  <si>
    <t>CHEVROLET AVEO 1.2 SE 5DR HB</t>
  </si>
  <si>
    <t>02572/11</t>
  </si>
  <si>
    <t>TEOMA TRANSPORT DOO</t>
  </si>
  <si>
    <t>MAN TGA 18.480 4X2 BLS</t>
  </si>
  <si>
    <t>STOJAKOVIĆ MILIĆ</t>
  </si>
  <si>
    <t>STOJAKOVIĆ DANICA</t>
  </si>
  <si>
    <t>02573/11</t>
  </si>
  <si>
    <t>02574/11</t>
  </si>
  <si>
    <t>02575/11</t>
  </si>
  <si>
    <t>MAN TGX 18.480 4X2 BLS</t>
  </si>
  <si>
    <t>02576/11</t>
  </si>
  <si>
    <t>01582/09</t>
  </si>
  <si>
    <t>FORD FIESTA 1.4 16 V</t>
  </si>
  <si>
    <t>0278/08</t>
  </si>
  <si>
    <t>DIENTER DOO</t>
  </si>
  <si>
    <t>HYUNDAI  I 10 1.2 DOHC 5VR GL</t>
  </si>
  <si>
    <t>0279/08</t>
  </si>
  <si>
    <t>0280/08</t>
  </si>
  <si>
    <t>0281/08</t>
  </si>
  <si>
    <t>0282/08</t>
  </si>
  <si>
    <t>0283/08</t>
  </si>
  <si>
    <t>0284/08</t>
  </si>
  <si>
    <t>0286/08</t>
  </si>
  <si>
    <t>0287/08</t>
  </si>
  <si>
    <t>0050/08</t>
  </si>
  <si>
    <t>RENAULT TRAFFIC</t>
  </si>
  <si>
    <t>0042/08</t>
  </si>
  <si>
    <t>FLAMINGO STR</t>
  </si>
  <si>
    <t>PEUGEOT 308 PREMIUM 1.6 HDI</t>
  </si>
  <si>
    <t>JOVANOVIĆ ZLATKO</t>
  </si>
  <si>
    <t>0311/10</t>
  </si>
  <si>
    <t>HOTEL ELEGANCE DOO</t>
  </si>
  <si>
    <t>ŠKODA FABIA COMBI AMBIENTE1.2</t>
  </si>
  <si>
    <t>0045/08</t>
  </si>
  <si>
    <t>ŠKODA OCTAVIA ELEGANCE 2.0 TDI</t>
  </si>
  <si>
    <t>0106/08</t>
  </si>
  <si>
    <t>PEUGEOT 206 N1 CLIM 1.4E 4P</t>
  </si>
  <si>
    <t>0093/08</t>
  </si>
  <si>
    <t>Peugeot 207 Trendy 1.4 HDI 5P</t>
  </si>
  <si>
    <t>0222/08</t>
  </si>
  <si>
    <t>LIBERO O.D.</t>
  </si>
  <si>
    <t>OPEL ASTRA CLASSIC II Z17DTL</t>
  </si>
  <si>
    <t>0206/08</t>
  </si>
  <si>
    <t>MICROFINS-DBS DOO</t>
  </si>
  <si>
    <t>OPEL ASTRA CLASSIC Z 1.7 DTL 5-VRATA</t>
  </si>
  <si>
    <t>0295/08</t>
  </si>
  <si>
    <t>RENAULT MEGANE SEDAN EXTREME 1.5 DCI</t>
  </si>
  <si>
    <t>0310/10</t>
  </si>
  <si>
    <t>OUTFIT DOO BEOGRAD</t>
  </si>
  <si>
    <t>RANGE ROVER</t>
  </si>
  <si>
    <t>0056/08</t>
  </si>
  <si>
    <t>PANOINVEST DOO</t>
  </si>
  <si>
    <t>MINI BAGER TAKEUCHI TB 145 SA HIDRAULIČNIM ČEKIĆEM</t>
  </si>
  <si>
    <t>ĆULIBRK ZORAN</t>
  </si>
  <si>
    <t>0098/08</t>
  </si>
  <si>
    <t>POLAR ZORAN ČOLIĆ PREDUZETNIK</t>
  </si>
  <si>
    <t>PEUGEOT  PARTNER 190C SOUF 1.6 HDI</t>
  </si>
  <si>
    <t>0099/08</t>
  </si>
  <si>
    <t>0100/08</t>
  </si>
  <si>
    <t>PEUGEOT BOXER FGTL 335L3H22.2HDI B6</t>
  </si>
  <si>
    <t>0303/09</t>
  </si>
  <si>
    <t>0304/09</t>
  </si>
  <si>
    <t>0075/08</t>
  </si>
  <si>
    <t>SAT OPTIK</t>
  </si>
  <si>
    <t>DODGE NITRO 2.8 CRD SXT</t>
  </si>
  <si>
    <t>0188/08</t>
  </si>
  <si>
    <t>UTVA-INDUSTRIAL BUSINESS ZONE DOO</t>
  </si>
  <si>
    <t>DACIA LOGAN MCV AMBIANCE 1.4</t>
  </si>
  <si>
    <t>0180/08</t>
  </si>
  <si>
    <t>Ukupno dospeli dug</t>
  </si>
  <si>
    <t>Total Outstanding</t>
  </si>
  <si>
    <t>Rasporedjen</t>
  </si>
  <si>
    <t>Bucket</t>
  </si>
  <si>
    <t>Kategorija</t>
  </si>
  <si>
    <t>K  O  M  E  N  T  A  R</t>
  </si>
  <si>
    <t>02653/11</t>
  </si>
  <si>
    <t>00106/07</t>
  </si>
  <si>
    <t>KONTURA DOO</t>
  </si>
  <si>
    <t>CIRKULAR SCM , KOMBINOVANA RAVNALICA FS41</t>
  </si>
  <si>
    <t>0648487509</t>
  </si>
  <si>
    <t>RADOVAN JOVANOVIĆ</t>
  </si>
  <si>
    <t>papirtone_admin@open.telekom.rs</t>
  </si>
  <si>
    <t>999-000544-00000858</t>
  </si>
  <si>
    <t>063/227-274</t>
  </si>
  <si>
    <t>ppavisic@bazis.co.rs</t>
  </si>
  <si>
    <t>RS-11271</t>
  </si>
  <si>
    <t>SURČIN</t>
  </si>
  <si>
    <t>SAR ACA ACA RANĐELOVIĆ  PREDUZETNIK</t>
  </si>
  <si>
    <t>kombinovana mašina terex 970 sa dodatnom kašikom</t>
  </si>
  <si>
    <t>00951/08</t>
  </si>
  <si>
    <t>KOMBINOVANA MAŠINA TEREX 820 SA DODATNIM KAŠIKAMA OD 1500MM I 300MM</t>
  </si>
  <si>
    <t>02132/10</t>
  </si>
  <si>
    <t>SATURN ELECTRIC DOO</t>
  </si>
  <si>
    <t>01938/10</t>
  </si>
  <si>
    <t>SGS DOO KRAGUJEVAC</t>
  </si>
  <si>
    <t>02130/10</t>
  </si>
  <si>
    <t>ŠIFO DOO</t>
  </si>
  <si>
    <t>PEUGEOT 107 5P Nivo 2 1.0I</t>
  </si>
  <si>
    <t>02529/11</t>
  </si>
  <si>
    <t>SIGMA-TRADE DOO</t>
  </si>
  <si>
    <t>01848/09</t>
  </si>
  <si>
    <t>Troosovinska poluprikolica od Ferroplasta - hladnjača SKO 24/L - 13.4 FP 60 COOL</t>
  </si>
  <si>
    <t>02322/10</t>
  </si>
  <si>
    <t>02338/10</t>
  </si>
  <si>
    <t>HYUNDAI I10 1.1 SOHC 5VR GL</t>
  </si>
  <si>
    <t>02339/10</t>
  </si>
  <si>
    <t>02340/10</t>
  </si>
  <si>
    <t>02343/10</t>
  </si>
  <si>
    <t>PRENOSNI REZERVOAR ZA DIZEL GORIVO - AMA</t>
  </si>
  <si>
    <t>02374/10</t>
  </si>
  <si>
    <t>Hyundai I20 1.2 DOHC 5VR GL</t>
  </si>
  <si>
    <t>02375/10</t>
  </si>
  <si>
    <t>02376/10</t>
  </si>
  <si>
    <t>02404/10</t>
  </si>
  <si>
    <t>02405/10</t>
  </si>
  <si>
    <t>02442/10</t>
  </si>
  <si>
    <t>Hyundai I20 1.2 DOHC 5VR L</t>
  </si>
  <si>
    <t>02443/10</t>
  </si>
  <si>
    <t>02528/11</t>
  </si>
  <si>
    <t>RASHLADNA KOMORA 850 m3 0-4C 64 kw</t>
  </si>
  <si>
    <t>02578/11</t>
  </si>
  <si>
    <t>FIAT PUNTO CLASSIC DYNAMIC A/C VAN</t>
  </si>
  <si>
    <t>02579/11</t>
  </si>
  <si>
    <t>FIAT PUNO CLASSIC DYNAMIC A/C VAN</t>
  </si>
  <si>
    <t>02580/11</t>
  </si>
  <si>
    <t>02582/11</t>
  </si>
  <si>
    <t>02581/11</t>
  </si>
  <si>
    <t>02584/11</t>
  </si>
  <si>
    <t>02583/11</t>
  </si>
  <si>
    <t>02587/11</t>
  </si>
  <si>
    <t>Škoda Octavia A5 Elegance 1.9 TDI</t>
  </si>
  <si>
    <t>02588/11</t>
  </si>
  <si>
    <t>Škoda Octavia A5 Elegance 1,9 TDI</t>
  </si>
  <si>
    <t>02589/11</t>
  </si>
  <si>
    <t>02590/11</t>
  </si>
  <si>
    <t>02591/11</t>
  </si>
  <si>
    <t>02592/11</t>
  </si>
  <si>
    <t>02599/11</t>
  </si>
  <si>
    <t>02600/11</t>
  </si>
  <si>
    <t>02601/11</t>
  </si>
  <si>
    <t>02604/11</t>
  </si>
  <si>
    <t>HYUNDAI I10 1.1 SOHC 5 VR GL</t>
  </si>
  <si>
    <t>02602/11</t>
  </si>
  <si>
    <t>02605/11</t>
  </si>
  <si>
    <t>02603/11</t>
  </si>
  <si>
    <t>02606/11</t>
  </si>
  <si>
    <t>02607/11</t>
  </si>
  <si>
    <t>02608/11</t>
  </si>
  <si>
    <t>HYUNDAI  I10 1.1 SOHC 5VR GL</t>
  </si>
  <si>
    <t>02630/11</t>
  </si>
  <si>
    <t>HYUNDAI I10</t>
  </si>
  <si>
    <t>02631/11</t>
  </si>
  <si>
    <t>02632/11</t>
  </si>
  <si>
    <t>HUYNDAI I10 1.1 SOHC 5VR GL</t>
  </si>
  <si>
    <t>02550/11</t>
  </si>
  <si>
    <t>SINTERMETAL - EC DOO</t>
  </si>
  <si>
    <t>VW TIGUAN 2.0 TDI TREND&amp;FUN 110 KS</t>
  </si>
  <si>
    <t>00511/07</t>
  </si>
  <si>
    <t>TRANS CARGO LOGISTIC DOO</t>
  </si>
  <si>
    <t>OPEL VECTRA ELEGANCE Z19DT</t>
  </si>
  <si>
    <t>00585/08</t>
  </si>
  <si>
    <t>OPEL ASTRA CLASSIC Z14XEP</t>
  </si>
  <si>
    <t>00586/08</t>
  </si>
  <si>
    <t>02564/11</t>
  </si>
  <si>
    <t>TRIPLE JUMP DOO</t>
  </si>
  <si>
    <t>Subaru Forester 2.0 TD-E 4WD 6MT</t>
  </si>
  <si>
    <t>02565/11</t>
  </si>
  <si>
    <t>02461/10</t>
  </si>
  <si>
    <t>VEROPOULOS DOO BEOGRAD</t>
  </si>
  <si>
    <t>Hidraulični lift Q2.043.406 Q=1500 kg</t>
  </si>
  <si>
    <t>02463/10</t>
  </si>
  <si>
    <t>Eskalatori po ponudi br 1106/10</t>
  </si>
  <si>
    <t>02462/10</t>
  </si>
  <si>
    <t>HIDRAULIČNI LIFT Q 2.043.451 Q= 800 KG</t>
  </si>
  <si>
    <t>02464/10</t>
  </si>
  <si>
    <t>Eskalatori po ponudi br. 1106/10</t>
  </si>
  <si>
    <t>02466/10</t>
  </si>
  <si>
    <t>Hidraulični lift Q2.043.435 Q=1500kg</t>
  </si>
  <si>
    <t>02465/10</t>
  </si>
  <si>
    <t>HIDRAULIČNI LIFT Q 2.043.435 Q= 1500KG</t>
  </si>
  <si>
    <t>02467/10</t>
  </si>
  <si>
    <t>Hidraulični lift Q 2.043.406 Q=1500kg</t>
  </si>
  <si>
    <t>02512/11</t>
  </si>
  <si>
    <t>Sistem kontrole ulaska za automobile</t>
  </si>
  <si>
    <t>01770/09</t>
  </si>
  <si>
    <t>ATLAS DOO UŽICE</t>
  </si>
  <si>
    <t>BC CA</t>
  </si>
  <si>
    <t>02026/10</t>
  </si>
  <si>
    <t>02001/10</t>
  </si>
  <si>
    <t>POTENS-PERFORACIJA DOO POŽEGA</t>
  </si>
  <si>
    <t>00598/08</t>
  </si>
  <si>
    <t>PROGON 1999 DOO</t>
  </si>
  <si>
    <t>VILJUŠKAR TOYOTA 028FD25</t>
  </si>
  <si>
    <t>01423/09</t>
  </si>
  <si>
    <t>HYUNDAI I30 1.6 CRDI VGT GL 5VR</t>
  </si>
  <si>
    <t>azstone@beocity.net</t>
  </si>
  <si>
    <t>2610951715123</t>
  </si>
  <si>
    <t>17548409</t>
  </si>
  <si>
    <t>103253687</t>
  </si>
  <si>
    <t>999-001281-00002556</t>
  </si>
  <si>
    <t>MILOŠA OBILIĆA BB</t>
  </si>
  <si>
    <t>RS-37000</t>
  </si>
  <si>
    <t>KRUŠEVAC</t>
  </si>
  <si>
    <t>037/887-536</t>
  </si>
  <si>
    <t>065/261-4532</t>
  </si>
  <si>
    <t>ana2002ks@gmail.com</t>
  </si>
  <si>
    <t>17331264</t>
  </si>
  <si>
    <t>100293432</t>
  </si>
  <si>
    <t>999-000445-00002895</t>
  </si>
  <si>
    <t>Grcica Milenka br. 39</t>
  </si>
  <si>
    <t>011/ 3820300</t>
  </si>
  <si>
    <t>063/394062</t>
  </si>
  <si>
    <t>Petrovic Marko</t>
  </si>
  <si>
    <t>mmarkovic@bazis.co.rs</t>
  </si>
  <si>
    <t>2309966715322</t>
  </si>
  <si>
    <t>20445092</t>
  </si>
  <si>
    <t>105717173</t>
  </si>
  <si>
    <t>999-001401-00017076</t>
  </si>
  <si>
    <t>PILOTA MIHAILA PETROVIĆA 53V</t>
  </si>
  <si>
    <t>RS-14240</t>
  </si>
  <si>
    <t>LJIG</t>
  </si>
  <si>
    <t>011/23-41-460</t>
  </si>
  <si>
    <t>063/444-566</t>
  </si>
  <si>
    <t>LEONTINA</t>
  </si>
  <si>
    <t>info@tim-konstrukt.co.rs</t>
  </si>
  <si>
    <t>999-001401-00017084</t>
  </si>
  <si>
    <t>17349759</t>
  </si>
  <si>
    <t>100212492</t>
  </si>
  <si>
    <t>999-000594-00004122</t>
  </si>
  <si>
    <t>20. OKTOBRA 5</t>
  </si>
  <si>
    <t>011/3323-660</t>
  </si>
  <si>
    <t>065/880-089, 063/254-071</t>
  </si>
  <si>
    <t>Branislav Rađen</t>
  </si>
  <si>
    <t>tss@beotel.net</t>
  </si>
  <si>
    <t>1809957710473</t>
  </si>
  <si>
    <t>0811975715343</t>
  </si>
  <si>
    <t>Firma:  ABCRO- Ljubosinska 2</t>
  </si>
  <si>
    <t>011/398 30 88</t>
  </si>
  <si>
    <t>064/147 12 00</t>
  </si>
  <si>
    <t>20081112</t>
  </si>
  <si>
    <t>Klijent od marta 2010. konstantno u docnji po nekoliko rata. Vise puta blokiran jemac AGROSEMEINVEST.</t>
  </si>
  <si>
    <t>29.11.2011. Bojan Timotijevic dogovorio preuzimanje predmeta lizinga. Ocekuje se da u posed predmeta dodjemo do 02.12.2011.</t>
  </si>
  <si>
    <t>29.11.2011. dat predlog za blokadu klijenta. Kasnjenje 75 dana, ukupan iznos duga 3890.59 eura</t>
  </si>
  <si>
    <t>30.11.2011. Bojan Timotijevic fotografisao vozilo koje je bilo osteceno I nakon toga popravljeno. Osiguravajuca kuca treba nama da uplati iznos stete cime bi se pokrila dugovanja klijenta. Ukupan dug na danasnji dan 990.70 eura, 107 dana docnje</t>
  </si>
  <si>
    <t>30.11.2011. vraceno vozilo u dobrom stanju. Sledeci korak je raskid ugovora.</t>
  </si>
  <si>
    <t xml:space="preserve">30.11.2011. klijent Dusan Djermanovic koji je, kako kaze vlasnik, SEMETRANSA, dosao samovoljno na sastanak sa predlogom da se otkupi predmet lizinga. Sastanku prisustvovao I Djordje Kalijadis. </t>
  </si>
  <si>
    <t>30.11.2011. klijent blokiran, pustena menica na ceo iznos duga</t>
  </si>
  <si>
    <t>011 2132 229</t>
  </si>
  <si>
    <t>063 254 145</t>
  </si>
  <si>
    <t>PETROVIĆ VLADIMIR</t>
  </si>
  <si>
    <t>greensped@yubc.net</t>
  </si>
  <si>
    <t>1810963715280</t>
  </si>
  <si>
    <t>56522590</t>
  </si>
  <si>
    <t>BEOGRAD - ZVEZDARA</t>
  </si>
  <si>
    <t>07146256</t>
  </si>
  <si>
    <t>101265518</t>
  </si>
  <si>
    <t>999-000780-00007212</t>
  </si>
  <si>
    <t>ALBANSKE SPOMENICE BB</t>
  </si>
  <si>
    <t>RS-32230</t>
  </si>
  <si>
    <t>GUČA</t>
  </si>
  <si>
    <t>032/854-301</t>
  </si>
  <si>
    <t>064/856-8582</t>
  </si>
  <si>
    <t>dida.milutinovic@ikg.farmakom.co.rs</t>
  </si>
  <si>
    <t>999-000780-00007204</t>
  </si>
  <si>
    <t>999-000780-00008618</t>
  </si>
  <si>
    <t>100717675</t>
  </si>
  <si>
    <t>FORD FOCUS TREND 1.8 TDCi WAGON</t>
  </si>
  <si>
    <t>01475/09</t>
  </si>
  <si>
    <t>FORD MONDEO 1.8 TDCi</t>
  </si>
  <si>
    <t>01476/09</t>
  </si>
  <si>
    <t>FORD KUGA TREND 4WD 2.0 TDCI</t>
  </si>
  <si>
    <t>01546/09</t>
  </si>
  <si>
    <t>MITSUBISHI OUTLANDER 2.2 INTENSE PLUS</t>
  </si>
  <si>
    <t>00734/08</t>
  </si>
  <si>
    <t>IMLEK AD</t>
  </si>
  <si>
    <t>00735/08</t>
  </si>
  <si>
    <t>00736/08</t>
  </si>
  <si>
    <t>24.01.2012. klijent obavesen da je u obavezi da vrati predmet lizinga obzirom da nije ispostovao dogovorene rokove za uplatu ucesce kako bi se zavrsilo preuzimanje. Bojan Timotijevic je obavesten da pozove klijenta 25.01.2012. ujutru kako bi se preciziralo vreme i mesto preuzimanja predmeta.</t>
  </si>
  <si>
    <t>14.01.2012. vracena poluprikolica u jako losem stanju, poskidani su osnovni delovi. Proverice se da li je Dusan Djermanovic prilikom izvozenja poluprikolice iz kruga firme SEMETRANS preuzeo predmet lizinga u kompletnom stanju. Ukoliko jeste, podnece se krivicna prijava protiv Dusana Djermanovica</t>
  </si>
  <si>
    <t>25.01.2012. poslat dopis Dusanu Djermanovicu kojim ga obavestavamo da cemo podneti krivicnu prijavu ukoliko ne vrati poskidane stranice I arnjeve sa poluprikolice koju je vratio 14.01.2012.</t>
  </si>
  <si>
    <t>02662/11</t>
  </si>
  <si>
    <t>TECHNODROM DOO</t>
  </si>
  <si>
    <t>CHEVROLET CAPTIVA LT 2,0</t>
  </si>
  <si>
    <t>02665/11</t>
  </si>
  <si>
    <t>ARTINVEST  DOO</t>
  </si>
  <si>
    <t>02666/11</t>
  </si>
  <si>
    <t>02667/11</t>
  </si>
  <si>
    <t>02671/11</t>
  </si>
  <si>
    <t>02673/11</t>
  </si>
  <si>
    <t>TAKTIK DOO</t>
  </si>
  <si>
    <t>02674/11</t>
  </si>
  <si>
    <t>02675/11</t>
  </si>
  <si>
    <t>02676/11</t>
  </si>
  <si>
    <t>FRANKLIN DOO</t>
  </si>
  <si>
    <t>02677/11</t>
  </si>
  <si>
    <t>02678/11</t>
  </si>
  <si>
    <t>TRG GROUP DOO</t>
  </si>
  <si>
    <t>02680/11</t>
  </si>
  <si>
    <t>BLUE STORE DOO</t>
  </si>
  <si>
    <t>02683/12</t>
  </si>
  <si>
    <t>02684/12</t>
  </si>
  <si>
    <t>CORE DISTRIBUTION  DOO</t>
  </si>
  <si>
    <t>polovno putničko vozilo Škoda Superb 2.0 TDI Ambiente</t>
  </si>
  <si>
    <t>Polovno teretno vozilo Škoda Fabia 1.9 SDI Praktik</t>
  </si>
  <si>
    <t>Hyundai I10 1.1 SOHC 5VR GL</t>
  </si>
  <si>
    <t>HYUNDAI  I 10 1.1 SOHC 5VR GL</t>
  </si>
  <si>
    <t>Kombinovana mašina CASE 695ST MS4PSCV</t>
  </si>
  <si>
    <t>Honda Accord 2.0 4D Comfort</t>
  </si>
  <si>
    <t>PSION EP10 RAČUNAR SA PRIPADAJUĆIM MCC SOFTVEROM 26 KOMADA</t>
  </si>
  <si>
    <t>Opel Insignia edition A20DTH</t>
  </si>
  <si>
    <t>ADJ COMPANY DOO</t>
  </si>
  <si>
    <t>VELAN DOO</t>
  </si>
  <si>
    <t>.2530/11</t>
  </si>
  <si>
    <t>.2531/11</t>
  </si>
  <si>
    <t>.2532/11</t>
  </si>
  <si>
    <t>.2533/11</t>
  </si>
  <si>
    <t>.2534/11</t>
  </si>
  <si>
    <t>.2535/11</t>
  </si>
  <si>
    <t>.2536/11</t>
  </si>
  <si>
    <t>.2537/11</t>
  </si>
  <si>
    <t>.2538/11</t>
  </si>
  <si>
    <t>.2539/11</t>
  </si>
  <si>
    <t>.2540/11</t>
  </si>
  <si>
    <t>.2541/11</t>
  </si>
  <si>
    <t>.2542/11</t>
  </si>
  <si>
    <t>.2543/11</t>
  </si>
  <si>
    <t>.2544/11</t>
  </si>
  <si>
    <t>.2545/11</t>
  </si>
  <si>
    <t>.2546/11</t>
  </si>
  <si>
    <t>.2547/11</t>
  </si>
  <si>
    <t>.2548/11</t>
  </si>
  <si>
    <t>.2549/11</t>
  </si>
  <si>
    <t>Klijent izmiruje svoja dugovanja nakon poziva. Poslednji kontakt 24.01.2012. klijent obecao izmirenje dugovanja. Dospeli dug se odnosi na jednu celu ratu i zaostatak druge rate sa kasnjenjem od 40 dana</t>
  </si>
  <si>
    <t>24.01.2012. klijent u kontaktu sa Nelom Popovic potvrdio da ce poceti sa redovnim izmirenjem rata od 10.01.2012. U skladu sa dogovorom klijent u januaru imao uplate po svim ugovorima u ukupnom iznosu od 85.000 rsd</t>
  </si>
  <si>
    <t>24.01.2012. klijent u kontaktu sa Nelom Popovic potvrdio da ce poceti sa redovnim izmirenjem rata od 10.01.2012. U skladu sa dogovorom klijent u januaru imao uplate po svim ugovorima u ukupnom iznosu od 85.000 rsd. Po ovom ugovoru klijent u docnji 84 dana; iznos u 60+ 378 eura</t>
  </si>
  <si>
    <t>26.11.2011. klijent zestoko protestvovao zbog blokade po ugovoru 00860/08koja mu nije bila najavljena. Kaze da ga niko nije kontaktirao, a mogao je da uplati dugovanje da ga je neko obavestio. Zahteva raskide ugovora ali nakon intervencije V.Minica iz SMEa sa klijentom je napravljen dogovor za nastavak saradnje.</t>
  </si>
  <si>
    <t>Klijent izmiruje dugovanja nakon poziva. Poslednji kontakt 24.01.2012. klijent obecao placanje duga u iznosu jedne rate od 347 eura.</t>
  </si>
  <si>
    <t>24.01.2012. klijent do sad nije bio problematican. Kontaktiran je da plati dugovanje koje iznosi 305 eura, dospele dve rate. Broj dana docnje 57. Obecali uplatu.</t>
  </si>
  <si>
    <t>24.01.2012. klijent kontaktiran da uplati zaostalo dugovanje od 21 eura. Iznos odmah uplacen</t>
  </si>
  <si>
    <t xml:space="preserve">25.01.2012. Bojan Timotijevic kontaktirao klijenta. S klijentom dogovoreno da se vrate predmeti lizinga I da cemo obezbediti razuman rok u kojem ce klijent ukoliko uplati celo dugovanje moci da izvrsi otkup predmeta. </t>
  </si>
  <si>
    <t>Klijent neredovno izmiruje svoje obaveze. Cesto kasni po nekoliko rata, vise puta je bio blokiran ali I izmiruje obaveze nakon poziva. 24.01.2012 klijent kontaktiran da izvrsi uplate dugovanja I dao je obecanje da ce do kraja meseca smanjiti dug. Trenutno duguje 70 dana, iznos duga 3 rate, ukupno 550 eura.</t>
  </si>
  <si>
    <t>02107/10</t>
  </si>
  <si>
    <t>NOVOVIĆ MIRJANA</t>
  </si>
  <si>
    <t>01412/09</t>
  </si>
  <si>
    <t>OBRADOVIĆ MASLIĆ ANA</t>
  </si>
  <si>
    <t>HYUNDAI I 30 1.4 GL DOHC</t>
  </si>
  <si>
    <t>02205/10</t>
  </si>
  <si>
    <t>OLIVERA PEŠUT</t>
  </si>
  <si>
    <t>01940/10</t>
  </si>
  <si>
    <t>OROZOVIĆ NEDA</t>
  </si>
  <si>
    <t>HYUNDAI I30 1.4 DOHC  5VR GL</t>
  </si>
  <si>
    <t>01413/09</t>
  </si>
  <si>
    <t>OSTROUŠKA NINOSLAV</t>
  </si>
  <si>
    <t>01387/09</t>
  </si>
  <si>
    <t>OTAŠEVIĆ TANJA</t>
  </si>
  <si>
    <t>02230/10</t>
  </si>
  <si>
    <t>PAJOVIĆ VLADIMIR</t>
  </si>
  <si>
    <t>01688/09</t>
  </si>
  <si>
    <t>PANTIĆ ZDRAVKO</t>
  </si>
  <si>
    <t>HYUNDAI  I30 1.4 DOHC 5VR GL</t>
  </si>
  <si>
    <t>01477/09</t>
  </si>
  <si>
    <t>PAUNIĆ ZORAN</t>
  </si>
  <si>
    <t>HONDA CIVIC 1.8 4D PE LS</t>
  </si>
  <si>
    <t>01771/09</t>
  </si>
  <si>
    <t>PAVIĆEVIĆ DRAGAN</t>
  </si>
  <si>
    <t>01690/09</t>
  </si>
  <si>
    <t>PAVKOVIĆ DEJAN</t>
  </si>
  <si>
    <t>01614/09</t>
  </si>
  <si>
    <t>PAVLOV DUŠAN</t>
  </si>
  <si>
    <t>01920/10</t>
  </si>
  <si>
    <t>PAVLOVIĆ MARKO</t>
  </si>
  <si>
    <t>01386/09</t>
  </si>
  <si>
    <t>DENEZA INVEST DOO</t>
  </si>
  <si>
    <t>999-000853-00008831</t>
  </si>
  <si>
    <t>Tegljač DAF XF 105</t>
  </si>
  <si>
    <t>Ostatak duga</t>
  </si>
  <si>
    <t xml:space="preserve">BUY BACK </t>
  </si>
  <si>
    <t>Valuta</t>
  </si>
  <si>
    <t>Broj 
ugovora</t>
  </si>
  <si>
    <t>Iznos fakture 
Buy Back-a</t>
  </si>
  <si>
    <t>Predmet ugovora</t>
  </si>
  <si>
    <t>BASTA NEBOJŠA</t>
  </si>
  <si>
    <t>mbpodzemni@gmail.com</t>
  </si>
  <si>
    <t>20086319</t>
  </si>
  <si>
    <t>104184781</t>
  </si>
  <si>
    <t>999-000520-00003378</t>
  </si>
  <si>
    <t>Topličina br. 4a</t>
  </si>
  <si>
    <t>018/4288-494, 4288-298,</t>
  </si>
  <si>
    <t>MINIMARKET STR BALAŽ DUŠANKA</t>
  </si>
  <si>
    <t>VOLKSWAGEN CADDY 1.9 TDI</t>
  </si>
  <si>
    <t>01346/09</t>
  </si>
  <si>
    <t>OMASTA ZLATKO</t>
  </si>
  <si>
    <t>01354/09</t>
  </si>
  <si>
    <t>ASSEMBLER DOO</t>
  </si>
  <si>
    <t>OPREMA ZA VIDEO NADZOR</t>
  </si>
  <si>
    <t>01328/09</t>
  </si>
  <si>
    <t>LADA NIVA 4x4 1.7i/3V</t>
  </si>
  <si>
    <t>HYUNDAI I30 1.6 CRDI 5VR GL</t>
  </si>
  <si>
    <t>KOMPANI DIGITV DOO</t>
  </si>
  <si>
    <t>01360/09</t>
  </si>
  <si>
    <t>AUTHENTIC TRADE MARK DOO</t>
  </si>
  <si>
    <t>SEAT LEON 1.6 MPI SALSA</t>
  </si>
  <si>
    <t>MIRA + STR</t>
  </si>
  <si>
    <t>HYUNDAI I 30 1.4 DOHC 5VR GL</t>
  </si>
  <si>
    <t>AQUINA DOO</t>
  </si>
  <si>
    <t>VOLKSWAGEN GOLF 1.4 TRENDLINE</t>
  </si>
  <si>
    <t>ČOLAKOVIĆ SRĐAN</t>
  </si>
  <si>
    <t>VOLKSXAGEN GOLF 1.4 TRENDLINE</t>
  </si>
  <si>
    <t>VOLKSWAGEN CADDY KOMBI 1.4</t>
  </si>
  <si>
    <t>00675/08</t>
  </si>
  <si>
    <t>00674/08</t>
  </si>
  <si>
    <t>00669/08</t>
  </si>
  <si>
    <t>SERIA A DOO</t>
  </si>
  <si>
    <t>BMW 116i 3d</t>
  </si>
  <si>
    <t>KARAŠ  ZEMLJORADNIČKA ZADRUGA</t>
  </si>
  <si>
    <t>GASPARDO MT8 SA MONITOROM I DVE GARNITURE SETNIH PLOČA</t>
  </si>
  <si>
    <t>00686/08</t>
  </si>
  <si>
    <t>00690/08</t>
  </si>
  <si>
    <t>ALTO GRAĐEVINSKI MATERIJALI DOO</t>
  </si>
  <si>
    <t>Peugeot 407 Premium 2.0</t>
  </si>
  <si>
    <t>00695/08</t>
  </si>
  <si>
    <t>G.T.I. DOO</t>
  </si>
  <si>
    <t>SUBARU B9 TRIBECA</t>
  </si>
  <si>
    <t>00697/08</t>
  </si>
  <si>
    <t>MINI BAGER CX16B C</t>
  </si>
  <si>
    <t>00714/08</t>
  </si>
  <si>
    <t>BMW 520d</t>
  </si>
  <si>
    <t>00719/08</t>
  </si>
  <si>
    <t>BEA - SYSTEMS DOO</t>
  </si>
  <si>
    <t>MAŠINA ZA PAKOVANJE MLI-SPO MAX MILING SISTEM</t>
  </si>
  <si>
    <t>RADAL - COM DOO</t>
  </si>
  <si>
    <t>00731/08</t>
  </si>
  <si>
    <t>CITY DEVELOPMENT DOO</t>
  </si>
  <si>
    <t>MERCEDES BENZ SPRINTER 511 CDI DOKA PU</t>
  </si>
  <si>
    <t>SUŠA RANKO</t>
  </si>
  <si>
    <t>00752/08</t>
  </si>
  <si>
    <t>MARTINOV GORAN</t>
  </si>
  <si>
    <t>IZMUZIŠTE ZA KRAVE RK EUROPA 1200</t>
  </si>
  <si>
    <t>00746/08</t>
  </si>
  <si>
    <t>DOVOX TRADE DOO</t>
  </si>
  <si>
    <t>FIAT 500 1.2 POP</t>
  </si>
  <si>
    <t>00748/08</t>
  </si>
  <si>
    <t>TOYOTA YARIS 1.0 VVT-i HB 5D M/T5</t>
  </si>
  <si>
    <t>00772/08</t>
  </si>
  <si>
    <t>JCB 3CX</t>
  </si>
  <si>
    <t>EUROCOM INTERNATIONAL DOO</t>
  </si>
  <si>
    <t>00774/08</t>
  </si>
  <si>
    <t>MARINKO STR</t>
  </si>
  <si>
    <t>TOYOTA HILUX 3.0 D4D DC CITY M</t>
  </si>
  <si>
    <t>00777/08</t>
  </si>
  <si>
    <t>ŽITNICA - MLIN DOO</t>
  </si>
  <si>
    <t>TRAKTOR CLAAS ARES 826</t>
  </si>
  <si>
    <t>00778/08</t>
  </si>
  <si>
    <t>TRAKTOR CLAAS ARES 816</t>
  </si>
  <si>
    <t>00783/08</t>
  </si>
  <si>
    <t>REVOX DOO</t>
  </si>
  <si>
    <t>SUBARU IMPREZA 1.5R</t>
  </si>
  <si>
    <t>00816/08</t>
  </si>
  <si>
    <t>MILTIN DOO</t>
  </si>
  <si>
    <t>00817/08</t>
  </si>
  <si>
    <t>RENAULT MEGANE 1.5 DCI</t>
  </si>
  <si>
    <t>00825/08</t>
  </si>
  <si>
    <t>MB MOBILE SZTR</t>
  </si>
  <si>
    <t>GOLF IV</t>
  </si>
  <si>
    <t>00835/08</t>
  </si>
  <si>
    <t>CUT &amp; PASTE DOO</t>
  </si>
  <si>
    <t>IVECO EUROCARGO ML 160E25</t>
  </si>
  <si>
    <t>CADEX ENGINEERING DOO</t>
  </si>
  <si>
    <t>00836/08</t>
  </si>
  <si>
    <t>TERMOIZOLOVANA KOMORA NA ŠASIJI VOZILA</t>
  </si>
  <si>
    <t>00847/08</t>
  </si>
  <si>
    <t>TRAKTOR CLAAS ARES 657</t>
  </si>
  <si>
    <t>00849/08</t>
  </si>
  <si>
    <t>MAŠINA ZA MALTERISANJE G4</t>
  </si>
  <si>
    <t>00830/08</t>
  </si>
  <si>
    <t>UREDJAJ ZA TESTIRANJE DIZEL AGREGAT</t>
  </si>
  <si>
    <t>00850/08</t>
  </si>
  <si>
    <t>RENAULT KANGOO 1,9D</t>
  </si>
  <si>
    <t>00853/08</t>
  </si>
  <si>
    <t>MAZDA BT - 5O - DK GT 4X4</t>
  </si>
  <si>
    <t>00866/08</t>
  </si>
  <si>
    <t>DAVIDOVIĆ RADIŠA</t>
  </si>
  <si>
    <t>DROBILICA ZA KAMEN STONE CRUFNER</t>
  </si>
  <si>
    <t>00861/08</t>
  </si>
  <si>
    <t>Mašina za uništavanje papira Quote</t>
  </si>
  <si>
    <t>00884/08</t>
  </si>
  <si>
    <t>NPCO DOO</t>
  </si>
  <si>
    <t>TEGLJAČ MAN TGS 18.440</t>
  </si>
  <si>
    <t>00885/08</t>
  </si>
  <si>
    <t>00886/08</t>
  </si>
  <si>
    <t>PG SAVKOV VERA OSTOJIĆ ULJMA</t>
  </si>
  <si>
    <t>00901/08</t>
  </si>
  <si>
    <t>HONDA ACCORD 2.4 PE EXECUTIVE AT</t>
  </si>
  <si>
    <t>00679/08</t>
  </si>
  <si>
    <t>PEUGEOT 308 PREMIUM 1.6 E DP 5P</t>
  </si>
  <si>
    <t>00450/07</t>
  </si>
  <si>
    <t>EKO SERBIA AD</t>
  </si>
  <si>
    <t>ŠKODA FABIA AMBIENTE 1,4 TDI</t>
  </si>
  <si>
    <t>02417/10</t>
  </si>
  <si>
    <t>PEUGEOT PARTNER ORIGIN XR 1.4E B5</t>
  </si>
  <si>
    <t>02418/10</t>
  </si>
  <si>
    <t>PEUGEOT PARTNER ORGN 1 6H B5</t>
  </si>
  <si>
    <t>02419/10</t>
  </si>
  <si>
    <t>PEUGEOT PARTNER ORGN 1 6 HDI B5</t>
  </si>
  <si>
    <t>02420/10</t>
  </si>
  <si>
    <t>01842/09</t>
  </si>
  <si>
    <t>EUROBANK EFG  A.D. BEOGRAD</t>
  </si>
  <si>
    <t>AUDI A4 LIMOUSINE 1.8 TFSI</t>
  </si>
  <si>
    <t>01843/09</t>
  </si>
  <si>
    <t>01844/09</t>
  </si>
  <si>
    <t>01845/09</t>
  </si>
  <si>
    <t>01846/09</t>
  </si>
  <si>
    <t>01847/09</t>
  </si>
  <si>
    <t>02432/10</t>
  </si>
  <si>
    <t>FARMALOGIST DOO BEOGRAD</t>
  </si>
  <si>
    <t>GTI Električni stacker BT SPE 160</t>
  </si>
  <si>
    <t>01474/09</t>
  </si>
  <si>
    <t>FRESENIUS MEDICAL CARE SRBIJA DOO</t>
  </si>
  <si>
    <t>FORD MONDEO 2.0 TDCi</t>
  </si>
  <si>
    <t>01473/09</t>
  </si>
  <si>
    <t>00572/08</t>
  </si>
  <si>
    <t>IVECO EUROCARGO ML90E18</t>
  </si>
  <si>
    <t>00785/08</t>
  </si>
  <si>
    <t>00988/08</t>
  </si>
  <si>
    <t>PORTALNI UREDJAJ SA ČETKAMA ZA PRANJE ZBA 4200L</t>
  </si>
  <si>
    <t>00989/08</t>
  </si>
  <si>
    <t>00811/08</t>
  </si>
  <si>
    <t>MLEKARA  AD ŠABAC- KONCERN FARMAKOM M.B.</t>
  </si>
  <si>
    <t>MASINA ZA PAKOVANJE, PUNJENJE I ZATVARANJE FETA SIRA</t>
  </si>
  <si>
    <t>I</t>
  </si>
  <si>
    <t>II</t>
  </si>
  <si>
    <t>III</t>
  </si>
  <si>
    <t>IV</t>
  </si>
  <si>
    <t>V</t>
  </si>
  <si>
    <t>VI</t>
  </si>
  <si>
    <t>VII</t>
  </si>
  <si>
    <t>VIII</t>
  </si>
  <si>
    <t>IX</t>
  </si>
  <si>
    <t>X</t>
  </si>
  <si>
    <t>XI</t>
  </si>
  <si>
    <t>XII</t>
  </si>
  <si>
    <t>XIII</t>
  </si>
  <si>
    <t>XIV</t>
  </si>
  <si>
    <t>XV</t>
  </si>
  <si>
    <t>XVI</t>
  </si>
  <si>
    <t>XVII</t>
  </si>
  <si>
    <t>K     O     M     E     N     T     A     R     I</t>
  </si>
  <si>
    <t>00743/08</t>
  </si>
  <si>
    <t>00744/08</t>
  </si>
  <si>
    <t>00760/08</t>
  </si>
  <si>
    <t>ŠKODA ROOMSTER PRAKTIK 1.2</t>
  </si>
  <si>
    <t>00761/08</t>
  </si>
  <si>
    <t>00762/08</t>
  </si>
  <si>
    <t>00763/08</t>
  </si>
  <si>
    <t xml:space="preserve">Pokrenut sudski proces protiv ovog klijenta pred sudom u Beogradu i Valjevu; za ovog klijenta aktivirali smo buy back ugovor  i organizovali sa sudskim izvrsiteljom preuzimanje imovine  za isporucioca LAGER; pomenuti isporučilac se nije pojavio na izvršenju . Na početku 2011. godine poceo automastski stecaj koji je zavrsen. </t>
  </si>
  <si>
    <t>Nema saradnje sa klijentom nakon preuzimanja predmeta lizinga</t>
  </si>
  <si>
    <t>064/ 24 74 286</t>
  </si>
  <si>
    <t>Milenković Dragan</t>
  </si>
  <si>
    <t>1604965732116</t>
  </si>
  <si>
    <t>999-000520-00004242</t>
  </si>
  <si>
    <t>CZ-23300</t>
  </si>
  <si>
    <t>KIKINDA</t>
  </si>
  <si>
    <t>07616805</t>
  </si>
  <si>
    <t>101972660</t>
  </si>
  <si>
    <t>999-000590-00004095</t>
  </si>
  <si>
    <t>Ljubljanska bb</t>
  </si>
  <si>
    <t>012/ 213 442</t>
  </si>
  <si>
    <t>063/ 7729 152</t>
  </si>
  <si>
    <t>Duško Stojadinović</t>
  </si>
  <si>
    <t>saska@trgoprevoz.com</t>
  </si>
  <si>
    <t>1501959762050</t>
  </si>
  <si>
    <t>Janka Čmelika br. 33</t>
  </si>
  <si>
    <t>021/ 512 003</t>
  </si>
  <si>
    <t>999-000590-00004109</t>
  </si>
  <si>
    <t>17079590</t>
  </si>
  <si>
    <t>KUMODRAŠKA 290</t>
  </si>
  <si>
    <t>999-000961-00018656</t>
  </si>
  <si>
    <t>PAVLOVIĆ SLAVICA</t>
  </si>
  <si>
    <t>01997/10</t>
  </si>
  <si>
    <t>PEČKAI KOVAČ ROBERT</t>
  </si>
  <si>
    <t>01741/09</t>
  </si>
  <si>
    <t>PEJČIĆ BILJANA</t>
  </si>
  <si>
    <t>00812/08</t>
  </si>
  <si>
    <t>Pakerica HAMBA BK 6005/5 P</t>
  </si>
  <si>
    <t>00815/08</t>
  </si>
  <si>
    <t>LINIJA ZA SKLADISTENJE, CUVANJE I TRANSPORT MLEKA</t>
  </si>
  <si>
    <t>00813/08</t>
  </si>
  <si>
    <t>LINIJA ZA PAKOVANJE SIREVA SA HOMOGENIZATOROM I MASINOM ZA PRANJE GAJBI</t>
  </si>
  <si>
    <t>00814/08</t>
  </si>
  <si>
    <t>ALEKSANDAR JEREMIJIĆ</t>
  </si>
  <si>
    <t>sasa@lasertrade.info</t>
  </si>
  <si>
    <t>999-001331-00003159</t>
  </si>
  <si>
    <t>07019734</t>
  </si>
  <si>
    <t>100002006</t>
  </si>
  <si>
    <t>999-000880-00013581</t>
  </si>
  <si>
    <t>AUTOPUT BEOGRAD - NIŠ 4</t>
  </si>
  <si>
    <t>011 2882 740, 3402-377</t>
  </si>
  <si>
    <t>064 8323 924 DRAGICA</t>
  </si>
  <si>
    <t>ŽARKO KOMAN</t>
  </si>
  <si>
    <t>999-000880-00013590</t>
  </si>
  <si>
    <t>0012/08</t>
  </si>
  <si>
    <t>CITROEN C5 DYNAMIQUE 2.0 HDI</t>
  </si>
  <si>
    <t>0004/08</t>
  </si>
  <si>
    <t>0005/08</t>
  </si>
  <si>
    <t>0273/08</t>
  </si>
  <si>
    <t>TABU DOO</t>
  </si>
  <si>
    <t>poluprikolica paganinicar tip 137 psl</t>
  </si>
  <si>
    <t>BMW 320 D COUPE</t>
  </si>
  <si>
    <t>0015/08</t>
  </si>
  <si>
    <t>ŠKODA ROOMSTER PRAKTIK 1.4 TDI</t>
  </si>
  <si>
    <t>0076/08</t>
  </si>
  <si>
    <t>0300/09</t>
  </si>
  <si>
    <t>BMW 530 XD LIMOUSINE</t>
  </si>
  <si>
    <t>0257/08</t>
  </si>
  <si>
    <t>KALUDJEROVIĆ MILOŠ</t>
  </si>
  <si>
    <t>HYUNDAI TUCSON 2.0 CRDI 5VR GLS</t>
  </si>
  <si>
    <t>0097/08</t>
  </si>
  <si>
    <t>MENUS DOO</t>
  </si>
  <si>
    <t>MERCEDES BENZ  C 220 CDI</t>
  </si>
  <si>
    <t>0243/08</t>
  </si>
  <si>
    <t>LAND CRUISER 3.0 D-4D A/T5 LIMITED</t>
  </si>
  <si>
    <t>0167/08</t>
  </si>
  <si>
    <t>OPŠTINA MAJDANPEK</t>
  </si>
  <si>
    <t>0168/08</t>
  </si>
  <si>
    <t>0090/08</t>
  </si>
  <si>
    <t>BABIĆ VELIMIR</t>
  </si>
  <si>
    <t>OPEL ASTRA CLASSIC 4DR Z16XEP</t>
  </si>
  <si>
    <t>0185/08</t>
  </si>
  <si>
    <t>ČAVIĆ MILIĆ</t>
  </si>
  <si>
    <t>0205/08</t>
  </si>
  <si>
    <t>CVETKOVIĆ SLOBODAN</t>
  </si>
  <si>
    <t>OPEL CORSA ENJOY Z12XEP 5-door MT5</t>
  </si>
  <si>
    <t>0124/08</t>
  </si>
  <si>
    <t>ĐOKIĆ SVETOZAR</t>
  </si>
  <si>
    <t>RENAULT TWINGO 2 DYNAMIQUE 1.2</t>
  </si>
  <si>
    <t>0147/08</t>
  </si>
  <si>
    <t>DRAŽIĆ VESNA</t>
  </si>
  <si>
    <t>0079/08</t>
  </si>
  <si>
    <t>KOMNENIĆ JOVAN</t>
  </si>
  <si>
    <t>OPEL ASTRA CLASSIC Z 1.4 XEP</t>
  </si>
  <si>
    <t>0258/08</t>
  </si>
  <si>
    <t>LATINOVIĆ ŠPIRO</t>
  </si>
  <si>
    <t>0271/08</t>
  </si>
  <si>
    <t>MALETIN MILAN</t>
  </si>
  <si>
    <t>OPEL ASTRA CLASSIC 5 dr Z14XEP MT5</t>
  </si>
  <si>
    <t>0209/08</t>
  </si>
  <si>
    <t>MANČEVIĆ NIKOLA</t>
  </si>
  <si>
    <t>0177/08</t>
  </si>
  <si>
    <t>MILOJEVIĆ SVETLANA</t>
  </si>
  <si>
    <t>011/8162-079</t>
  </si>
  <si>
    <t>RS-11080</t>
  </si>
  <si>
    <t>17459040</t>
  </si>
  <si>
    <t>102697931</t>
  </si>
  <si>
    <t>999-000620-00008124</t>
  </si>
  <si>
    <t>BLOK SUTJESKA 251-d</t>
  </si>
  <si>
    <t>RS-11350</t>
  </si>
  <si>
    <t>011 3317 740</t>
  </si>
  <si>
    <t>064 8590 403</t>
  </si>
  <si>
    <t>JELENA</t>
  </si>
  <si>
    <t>beodrvoplus@yahoo.com</t>
  </si>
  <si>
    <t>0710964710101</t>
  </si>
  <si>
    <t>GAVRO I SINOVI DOO</t>
  </si>
  <si>
    <t>BULEVAR VOJVODE MIŠIĆA 49</t>
  </si>
  <si>
    <t>011 3693 080</t>
  </si>
  <si>
    <t>999-000620-00008132</t>
  </si>
  <si>
    <t>999-000620-00005931</t>
  </si>
  <si>
    <t>999-000620-00005974</t>
  </si>
  <si>
    <t>999-000620-00005982</t>
  </si>
  <si>
    <t>999-000620-00005990</t>
  </si>
  <si>
    <t>999-000620-00006008</t>
  </si>
  <si>
    <t>999-000620-00006024</t>
  </si>
  <si>
    <t>999-000620-00006032</t>
  </si>
  <si>
    <t>999-000620-00006040</t>
  </si>
  <si>
    <t>999-000620-00006059</t>
  </si>
  <si>
    <t>999-000620-00006091</t>
  </si>
  <si>
    <t>999-000620-00005877</t>
  </si>
  <si>
    <t>999-000620-00005885</t>
  </si>
  <si>
    <t>999-000620-00005893</t>
  </si>
  <si>
    <t>17179241</t>
  </si>
  <si>
    <t>17392093</t>
  </si>
  <si>
    <t>100366974</t>
  </si>
  <si>
    <t>999-001141-00015387</t>
  </si>
  <si>
    <t>ŽUPSKA 28</t>
  </si>
  <si>
    <t>RS-12370</t>
  </si>
  <si>
    <t>ALEKSANDROVAC</t>
  </si>
  <si>
    <t>3820-377 037/753-250 - vlada</t>
  </si>
  <si>
    <t>063/612-230 milan</t>
  </si>
  <si>
    <t>milanbondzic@gmail.com</t>
  </si>
  <si>
    <t>17456822</t>
  </si>
  <si>
    <t>102690606</t>
  </si>
  <si>
    <t>999-001832-00023437</t>
  </si>
  <si>
    <t>ZRENJANINSKI PUT 84D</t>
  </si>
  <si>
    <t>011/2710-671</t>
  </si>
  <si>
    <t>063/52-75-64</t>
  </si>
  <si>
    <t>LANA</t>
  </si>
  <si>
    <t>lana.curcic@bonver-group.com</t>
  </si>
  <si>
    <t>999-001832-00022988</t>
  </si>
  <si>
    <t>999-001832-00022996</t>
  </si>
  <si>
    <t>999-001832-00023720</t>
  </si>
  <si>
    <t>999-001832-00023739</t>
  </si>
  <si>
    <t>17408020</t>
  </si>
  <si>
    <t>101214614</t>
  </si>
  <si>
    <t>999-000818-00007989</t>
  </si>
  <si>
    <t>Miloša Obrenovića 2A</t>
  </si>
  <si>
    <t>011/8726-200</t>
  </si>
  <si>
    <t>MIROSLAV NIKOLIĆ</t>
  </si>
  <si>
    <t>office@trans.rs</t>
  </si>
  <si>
    <t>7479344</t>
  </si>
  <si>
    <t>ALEKSANDRA ACE SIMOVIĆA 217</t>
  </si>
  <si>
    <t>RS-11505</t>
  </si>
  <si>
    <t>ZABREŽJE</t>
  </si>
  <si>
    <t>011/8726-228;227, 551, 651</t>
  </si>
  <si>
    <t>20233877</t>
  </si>
  <si>
    <t>104765382</t>
  </si>
  <si>
    <t>999-000394-00002499</t>
  </si>
  <si>
    <t>BUKOVICA 11</t>
  </si>
  <si>
    <t>032 660 070</t>
  </si>
  <si>
    <t>063 618 010,063/606-315</t>
  </si>
  <si>
    <t>VUČKOVIĆ GRADIMIR</t>
  </si>
  <si>
    <t>agencijasip@open.telekom.rs</t>
  </si>
  <si>
    <t>07713495</t>
  </si>
  <si>
    <t>MILIČEVIĆ GORAN</t>
  </si>
  <si>
    <t>1803964130026</t>
  </si>
  <si>
    <t>999-000394-00011765</t>
  </si>
  <si>
    <t>999-000394-00002995</t>
  </si>
  <si>
    <t>08330034</t>
  </si>
  <si>
    <t>100701776</t>
  </si>
  <si>
    <t>999-001387-00003839</t>
  </si>
  <si>
    <t>KARAĐORĐEVA 30</t>
  </si>
  <si>
    <t>RS-11130</t>
  </si>
  <si>
    <t>KALUĐERICA</t>
  </si>
  <si>
    <t>011/3412690</t>
  </si>
  <si>
    <t>065/6452688, 066/099801 željko</t>
  </si>
  <si>
    <t>DEJAN MITROVIĆ</t>
  </si>
  <si>
    <t>brodpromet@gmail.com</t>
  </si>
  <si>
    <t>20104538</t>
  </si>
  <si>
    <t>104161331</t>
  </si>
  <si>
    <t>999-001115-00013346</t>
  </si>
  <si>
    <t>Solunska bb</t>
  </si>
  <si>
    <t>RS-26320</t>
  </si>
  <si>
    <t>BANATSKI KARLOVAC</t>
  </si>
  <si>
    <t>013/651609</t>
  </si>
  <si>
    <t>063/77-49-667</t>
  </si>
  <si>
    <t>dragan.plecic@yahoo.com</t>
  </si>
  <si>
    <t>3009971860012</t>
  </si>
  <si>
    <t>20062975</t>
  </si>
  <si>
    <t>103970428</t>
  </si>
  <si>
    <t>999-001364-00016593</t>
  </si>
  <si>
    <t>poštanski fah 83 11.158</t>
  </si>
  <si>
    <t>BEOGRAD - Stari grad</t>
  </si>
  <si>
    <t>3038-142</t>
  </si>
  <si>
    <t>063375576</t>
  </si>
  <si>
    <t>MILOŠ DRAGOVIĆ</t>
  </si>
  <si>
    <t>CHEVROLET CRUZE 1.6 LS</t>
  </si>
  <si>
    <t>02076/10</t>
  </si>
  <si>
    <t>DRAKULIĆ SUZANA</t>
  </si>
  <si>
    <t>02220/10</t>
  </si>
  <si>
    <t>DRAMIĆANIN NINOSLAV</t>
  </si>
  <si>
    <t>01637/09</t>
  </si>
  <si>
    <t>DROBNJAK MILIĆ</t>
  </si>
  <si>
    <t>01596/09</t>
  </si>
  <si>
    <t>DUBAJIĆ SRETA</t>
  </si>
  <si>
    <t>01948/10</t>
  </si>
  <si>
    <t>ĐURKOVIĆ BILJANA</t>
  </si>
  <si>
    <t>00040/06</t>
  </si>
  <si>
    <t>KOMPLET TRANSPORTNIH TRAKA SA PALETIZEROM I ELEVATORIMA</t>
  </si>
  <si>
    <t>01005/08</t>
  </si>
  <si>
    <t>POLJOP. KORPO. BEOGRAD AD</t>
  </si>
  <si>
    <t>ŽITNI HEDER CLAAS VARIO 7.5M</t>
  </si>
  <si>
    <t>01006/08</t>
  </si>
  <si>
    <t>31.10.2011. poslata aktivacija Buy Back-a I profaktura dobavljacu HYUNDAI-u.</t>
  </si>
  <si>
    <t>12.12.2011. poslata OPOMENA 1 dobavljacu HYUNDAI sa zahtevom da se izvrse placanja obaveza po fakturama BUY BACKa</t>
  </si>
  <si>
    <t>29.12.2011. poslata OPOMENA 2 dobavljacu HYUNDAI sa zahtevom da se izvrse placanja obaveza po fakturama BUY BACKa</t>
  </si>
  <si>
    <t>30.12.2011. HYUNDAI platio obaveze po fakturi Buy Back-a</t>
  </si>
  <si>
    <t>19.01.2012. poslato obavestenje isporuciocu ALMEX o aktiviranom Buy Back ugovoru kao I profaktura po kojoj treba izvrsiti placanje.</t>
  </si>
  <si>
    <t>19.01.2012. Poslato obavestenje klijentu o aktivaciji zaloge o potrazivanjima. Agencija DUKAMI poslala izvestaj u kome se navodi da nema mogucnosti da se dodje do opreme koja je predmet lizinga jer se nalazi u kuci ciji suvlasnik, Goran Radojcic, ne dopusta da se dodje do nje. Najavio je da ce da je proda jer mu zastupnik CINELABS-a Miroslav Stanic duguje na ime zakupnine 55.000 eura. U medjuvremenu se Stanic opet javljao i najavio da ce izvrsiti placanja.</t>
  </si>
  <si>
    <t>19.01.2012. raskinut ugovor sa klijentom zbog konstantnog kasnjenja. Primerak raskida poslat I jemcu.</t>
  </si>
  <si>
    <t>17.01.2012. klijent kontaktiran I data mu informacija kolika je ponuda za prevremeni otkup. Za mogucnost reprograma trebao bi da obezbedi dodatni kolateral u vidu neke masine ili drugog predmeta kojim bi mogao da pokrije iznos reprogramiranog duga. Dat je rok od 7 dana da obezbedi uslove za reprogram ili da plati dug; u suprotnom da vrati vozilo.</t>
  </si>
  <si>
    <t xml:space="preserve">Klijent u konstantom kasnjenju, jemac placa rate. </t>
  </si>
  <si>
    <t>05.01.2012. poslata opomena pred raskid ugovora o operativnom lizingu. Ukupno dugovanje klijenta 3.640,52 eura</t>
  </si>
  <si>
    <t>10.01.2012. klijent je prijavio stetu na vozilu. Ceka se slikanje vozila I utvrdjivanje stete od strane osiguravajuce kuce kako bi se eventualno prihvatila kompenzacija I time pokrila dugovanja klijenta.</t>
  </si>
  <si>
    <t>19.01.2012. klijentu poslata ponuda za prevremenu otplatu. Dat rok od 7 dana da se izmiri dug ili ce biti raskinut ugovor.</t>
  </si>
  <si>
    <t>104121075</t>
  </si>
  <si>
    <t>info@alatnicabarovic.com</t>
  </si>
  <si>
    <t>999-000809-00018124</t>
  </si>
  <si>
    <t>17036734</t>
  </si>
  <si>
    <t>101598088</t>
  </si>
  <si>
    <t>OSEČINA BB</t>
  </si>
  <si>
    <t>014 236 932</t>
  </si>
  <si>
    <t>065 8353 936</t>
  </si>
  <si>
    <t>LUKIĆ KATARINA</t>
  </si>
  <si>
    <t>sastilom@ptt.rs</t>
  </si>
  <si>
    <t>PEUGEOT 407 SRCE 1.8 E</t>
  </si>
  <si>
    <t>01694/09</t>
  </si>
  <si>
    <t>FIAT PUNTO VAN 1.2 60 3P</t>
  </si>
  <si>
    <t>01695/09</t>
  </si>
  <si>
    <t>01696/09</t>
  </si>
  <si>
    <t>01697/09</t>
  </si>
  <si>
    <t>01698/09</t>
  </si>
  <si>
    <t>01838/09</t>
  </si>
  <si>
    <t>IVECO STRALIS AS440S45 T/P</t>
  </si>
  <si>
    <t>01839/09</t>
  </si>
  <si>
    <t>TROOSOVINSKA POLUPRIKOLICA FERRO SKO 24/L - 13.4 FP 60 COOL</t>
  </si>
  <si>
    <t>01930/10</t>
  </si>
  <si>
    <t>IVECO DAILY 35S12V 15m</t>
  </si>
  <si>
    <t>01931/10</t>
  </si>
  <si>
    <t>IVECO DAILY 65C18 3750 mm</t>
  </si>
  <si>
    <t>02126/10</t>
  </si>
  <si>
    <t>02127/10</t>
  </si>
  <si>
    <t>SEAT IBIZA  1.2 MPI REFERENCE</t>
  </si>
  <si>
    <t>02128/10</t>
  </si>
  <si>
    <t>02129/10</t>
  </si>
  <si>
    <t>SEAT IBIZA 1.4 MPI STYLE</t>
  </si>
  <si>
    <t>02255/10</t>
  </si>
  <si>
    <t>IVECO DAILY 65C18C 3750mm</t>
  </si>
  <si>
    <t>02256/10</t>
  </si>
  <si>
    <t>02266/10</t>
  </si>
  <si>
    <t>RASHLADNA KOMORA 640M, 0-5C</t>
  </si>
  <si>
    <t>02293/10</t>
  </si>
  <si>
    <t>EQUIPMENT</t>
  </si>
  <si>
    <t>02294/10</t>
  </si>
  <si>
    <t>02303/10</t>
  </si>
  <si>
    <t>02321/10</t>
  </si>
  <si>
    <t>SEJALICA HORCH PRONTO 6 AS</t>
  </si>
  <si>
    <t>01561/09</t>
  </si>
  <si>
    <t>KOLAREVIĆ ZORAN</t>
  </si>
  <si>
    <t>HYUNDAI I 20 1.4  CRDI 5VR GL</t>
  </si>
  <si>
    <t>01578/09</t>
  </si>
  <si>
    <t>SIMIĆ TIHOMIR</t>
  </si>
  <si>
    <t>01599/09</t>
  </si>
  <si>
    <t>HYUNDAI I30 1.6 CRDI 5VR</t>
  </si>
  <si>
    <t>01600/09</t>
  </si>
  <si>
    <t>ABSINT DOO</t>
  </si>
  <si>
    <t>FIAT DUCATO 2.3 JTD 15m3 sa ugradjenim termoking uredjajem</t>
  </si>
  <si>
    <t>KAREZMA DOO</t>
  </si>
  <si>
    <t>01063/08</t>
  </si>
  <si>
    <t>01064/08</t>
  </si>
  <si>
    <t>00974/08</t>
  </si>
  <si>
    <t>07.12.2011. raskinut ugovor</t>
  </si>
  <si>
    <t>CELPAP DOO</t>
  </si>
  <si>
    <t>RS-26204</t>
  </si>
  <si>
    <t>OPOVO</t>
  </si>
  <si>
    <t>065 800 5442</t>
  </si>
  <si>
    <t>KOSOVAC DALIBOR</t>
  </si>
  <si>
    <t>1011953172688</t>
  </si>
  <si>
    <t>1305984715373</t>
  </si>
  <si>
    <t>999-000514-00003293</t>
  </si>
  <si>
    <t>OBRADA RADIVOJEVIĆA 3</t>
  </si>
  <si>
    <t>011 812 3073</t>
  </si>
  <si>
    <t>064 418 2454</t>
  </si>
  <si>
    <t>07056281</t>
  </si>
  <si>
    <t>101804727</t>
  </si>
  <si>
    <t>999-000841-00008543</t>
  </si>
  <si>
    <t>BELOPOLJSKA 6</t>
  </si>
  <si>
    <t>011 8726 200</t>
  </si>
  <si>
    <t>BAROVIĆ OLIVERA</t>
  </si>
  <si>
    <t>20005190</t>
  </si>
  <si>
    <t>103771493</t>
  </si>
  <si>
    <t>999-001360-00003443</t>
  </si>
  <si>
    <t>KNEZA MILOŠA 44, I SPRAT</t>
  </si>
  <si>
    <t>011/3610-607</t>
  </si>
  <si>
    <t>065/3200020 065/3200041 miloš</t>
  </si>
  <si>
    <t>23.12.2011. podnesena krivicna prijava</t>
  </si>
  <si>
    <t>01629/09</t>
  </si>
  <si>
    <t>TEHNOMAG DOO</t>
  </si>
  <si>
    <t>STAN KOMERC INŽENJERING DOO</t>
  </si>
  <si>
    <t>BAGER GUSENIČAR HYUNDAI R210NLC-7A</t>
  </si>
  <si>
    <t>01102/08</t>
  </si>
  <si>
    <t>JUGOVO COMPANY AD</t>
  </si>
  <si>
    <t>01104/08</t>
  </si>
  <si>
    <t>AQUALINK DOO</t>
  </si>
  <si>
    <t>MAŠINA ZA PROSEJAVANJE PESKA I ŠLJUNKA SEPARATOR TIP 50 H</t>
  </si>
  <si>
    <t>01117/08</t>
  </si>
  <si>
    <t>OPREMA</t>
  </si>
  <si>
    <t>01118/08</t>
  </si>
  <si>
    <t>JEEP COMMERCE DOO</t>
  </si>
  <si>
    <t>MAZDA 2CD68 PLUSLINE III</t>
  </si>
  <si>
    <t>01120/08</t>
  </si>
  <si>
    <t>MAZDA BT 50 REG 4X2</t>
  </si>
  <si>
    <t>01121/08</t>
  </si>
  <si>
    <t>01122/08</t>
  </si>
  <si>
    <t>IVECO STRALIS AT440S43 t/p</t>
  </si>
  <si>
    <t>01123/08</t>
  </si>
  <si>
    <t>IVECO STRALIS AT440S43 T/P</t>
  </si>
  <si>
    <t>01124/08</t>
  </si>
  <si>
    <t>IVECO STRALIS AT440S42 T/P</t>
  </si>
  <si>
    <t>01125/08</t>
  </si>
  <si>
    <t>POLUPRIKOLICA SAMRO, TIP ST39MH</t>
  </si>
  <si>
    <t>01126/08</t>
  </si>
  <si>
    <t>POLUPRIKOLICA SAMRO, TIP ST39WG</t>
  </si>
  <si>
    <t>01127/08</t>
  </si>
  <si>
    <t>01128/08</t>
  </si>
  <si>
    <t>01129/08</t>
  </si>
  <si>
    <t>POLUPRIKOLICA ZA KALEMOVE SAMRO, TIP ST39MH</t>
  </si>
  <si>
    <t>01130/08</t>
  </si>
  <si>
    <t>01131/08</t>
  </si>
  <si>
    <t>01132/08</t>
  </si>
  <si>
    <t>01133/08</t>
  </si>
  <si>
    <t>01134/08</t>
  </si>
  <si>
    <t>TERETNO VOZILO IVECO DAILY 65C15</t>
  </si>
  <si>
    <t>01119/08</t>
  </si>
  <si>
    <t>VIN &amp; ZIG COMPANY DOO</t>
  </si>
  <si>
    <t>OPREMA ZA SUPERMARKETE</t>
  </si>
  <si>
    <t>01135/08</t>
  </si>
  <si>
    <t>AS-GRADNJA DOO</t>
  </si>
  <si>
    <t>MANITOU 18.40R PRIVLLEGE</t>
  </si>
  <si>
    <t>HERMES-SJ DOO</t>
  </si>
  <si>
    <t>01142/08</t>
  </si>
  <si>
    <t>A.G.V. SEPARACIJA AD</t>
  </si>
  <si>
    <t>SEJAČICA TEREX FINLAY 694T</t>
  </si>
  <si>
    <t>01144/08</t>
  </si>
  <si>
    <t>ŠKODA OCTAVIA A5 ELEGANCE 1.9 TDI</t>
  </si>
  <si>
    <t>01148/08</t>
  </si>
  <si>
    <t>KOMPANIJA FIDELINKA AD</t>
  </si>
  <si>
    <t>VW GOLF 1.9 TDI DSG / TRENDLINE / 77 / 105 / D6 / D</t>
  </si>
  <si>
    <t>01147/08</t>
  </si>
  <si>
    <t>01150/08</t>
  </si>
  <si>
    <t>DD BUILDING DOO</t>
  </si>
  <si>
    <t>KOGEL SNCO 24</t>
  </si>
  <si>
    <t>02314/10</t>
  </si>
  <si>
    <t>ROVOKOPAČ UTOVARIVAČ CASE 695SR MS4PSC</t>
  </si>
  <si>
    <t>02315/10</t>
  </si>
  <si>
    <t>SAMOHODNA MEŠALICA HERA DB3500T</t>
  </si>
  <si>
    <t>02323/10</t>
  </si>
  <si>
    <t>SAKUPLJAČ SENA  CLAAS LINER 1750 8 M RADNOG ZAHVATA</t>
  </si>
  <si>
    <t>02324/10</t>
  </si>
  <si>
    <t>TRAKTOR CLAAS AXION 820 CEBIS</t>
  </si>
  <si>
    <t>02325/10</t>
  </si>
  <si>
    <t>TELEHENDER CLAAS SCHORPIN 7030 SA KAŠIKOM I DODATNOM OPREMOM</t>
  </si>
  <si>
    <t>02341/10</t>
  </si>
  <si>
    <t>PRESA ZA ŠTANCOVANJE ETIKETA</t>
  </si>
  <si>
    <t>FIAT DOBLO 1.9 JTD</t>
  </si>
  <si>
    <t>RENT EVENT DOO</t>
  </si>
  <si>
    <t>02384/10</t>
  </si>
  <si>
    <t>Logističarska oprema po predračunu br. 10-010-000053</t>
  </si>
  <si>
    <t>02387/10</t>
  </si>
  <si>
    <t>VETERINARSKA STANICA BOR DOO</t>
  </si>
  <si>
    <t>Zastava Poly  101 LC</t>
  </si>
  <si>
    <t>13.12.2011. poslat raskid ugovora klijentu, jemcu I isporuciocu. Potrebno aktivirati ugovor o otkupu.</t>
  </si>
  <si>
    <t>13.12.2011. Klijentu poslat dopis o obavezi izmirenja obaveza u sledeca 3 dana kako bi izbegao blokadu</t>
  </si>
  <si>
    <t>13.12.2011. klijent uplatio 1850 eura kako bi se nastavio proces preuzimanja</t>
  </si>
  <si>
    <t>00764/08</t>
  </si>
  <si>
    <t>00765/08</t>
  </si>
  <si>
    <t>00870/08</t>
  </si>
  <si>
    <t>Škoda Roomster Praktik 1.2</t>
  </si>
  <si>
    <t>00871/08</t>
  </si>
  <si>
    <t>00872/08</t>
  </si>
  <si>
    <t>00874/08</t>
  </si>
  <si>
    <t>00877/08</t>
  </si>
  <si>
    <t>00878/08</t>
  </si>
  <si>
    <t>00881/08</t>
  </si>
  <si>
    <t>00889/08</t>
  </si>
  <si>
    <t>00890/08</t>
  </si>
  <si>
    <t>00891/08</t>
  </si>
  <si>
    <t>00892/08</t>
  </si>
  <si>
    <t>ŠKODA ROOMSTER PRAKTIK 1,2</t>
  </si>
  <si>
    <t>00893/08</t>
  </si>
  <si>
    <t>00894/08</t>
  </si>
  <si>
    <t>00895/08</t>
  </si>
  <si>
    <t>00896/08</t>
  </si>
  <si>
    <t>00897/08</t>
  </si>
  <si>
    <t>00898/08</t>
  </si>
  <si>
    <t>00899/08</t>
  </si>
  <si>
    <t>00900/08</t>
  </si>
  <si>
    <t>00914/08</t>
  </si>
  <si>
    <t>Škoda Fabia Ambiente 1,4 TDI</t>
  </si>
  <si>
    <t>00915/08</t>
  </si>
  <si>
    <t>00916/08</t>
  </si>
  <si>
    <t>00917/08</t>
  </si>
  <si>
    <t>00918/08</t>
  </si>
  <si>
    <t>00919/08</t>
  </si>
  <si>
    <t>00920/08</t>
  </si>
  <si>
    <t>00923/08</t>
  </si>
  <si>
    <t>ŠKODA FABIA AMBIENTE 1.4 TDI</t>
  </si>
  <si>
    <t>00921/08</t>
  </si>
  <si>
    <t>00931/08</t>
  </si>
  <si>
    <t>ŠKODA OCTAVIA  A5 AMBIENTE 1.9 TDI</t>
  </si>
  <si>
    <t>00922/08</t>
  </si>
  <si>
    <t>00924/08</t>
  </si>
  <si>
    <t>00925/08</t>
  </si>
  <si>
    <t>00926/08</t>
  </si>
  <si>
    <t>00927/08</t>
  </si>
  <si>
    <t>00928/08</t>
  </si>
  <si>
    <t>00929/08</t>
  </si>
  <si>
    <t>00930/08</t>
  </si>
  <si>
    <t>00938/08</t>
  </si>
  <si>
    <t>00939/08</t>
  </si>
  <si>
    <t>02243/10</t>
  </si>
  <si>
    <t>Mitsubishi Fuso</t>
  </si>
  <si>
    <t>02244/10</t>
  </si>
  <si>
    <t>02245/10</t>
  </si>
  <si>
    <t>mitsubishi fuso</t>
  </si>
  <si>
    <t>02246/10</t>
  </si>
  <si>
    <t>02272/10</t>
  </si>
  <si>
    <t>MITSUBISHI FUSO</t>
  </si>
  <si>
    <t>02273/10</t>
  </si>
  <si>
    <t>02274/10</t>
  </si>
  <si>
    <t>02312/10</t>
  </si>
  <si>
    <t>MITSUBISHI FUSO CANTER 7C15 3850</t>
  </si>
  <si>
    <t>02326/10</t>
  </si>
  <si>
    <t>MERCEDES - BENZ ATEGO 1216/36 4X2</t>
  </si>
  <si>
    <t>02329/10</t>
  </si>
  <si>
    <t>MERCEDES -BENZ ACTROS 1836L/48 4X2</t>
  </si>
  <si>
    <t>02330/10</t>
  </si>
  <si>
    <t>MERCEDES-BENZ ACTROS 1836L/48 4X2</t>
  </si>
  <si>
    <t>02327/10</t>
  </si>
  <si>
    <t>02328/10</t>
  </si>
  <si>
    <t>02331/10</t>
  </si>
  <si>
    <t>02357/10</t>
  </si>
  <si>
    <t>Mitsubishi Fuso Canter 7C15 3850</t>
  </si>
  <si>
    <t>02358/10</t>
  </si>
  <si>
    <t>02355/10</t>
  </si>
  <si>
    <t>02356/10</t>
  </si>
  <si>
    <t>02371/10</t>
  </si>
  <si>
    <t>02367/10</t>
  </si>
  <si>
    <t>02372/10</t>
  </si>
  <si>
    <t>02368/10</t>
  </si>
  <si>
    <t>02369/10</t>
  </si>
  <si>
    <t>02366/10</t>
  </si>
  <si>
    <t>02370/10</t>
  </si>
  <si>
    <t>02373/10</t>
  </si>
  <si>
    <t>01929/10</t>
  </si>
  <si>
    <t>INSTITUT ZA NUKLEARNE NAUKE "VINČA"</t>
  </si>
  <si>
    <t>02617/11</t>
  </si>
  <si>
    <t>INTERKOMERC AD BEOGRAD</t>
  </si>
  <si>
    <t>Škoda Fabia Van Plus 1.6 TDI CR DPF</t>
  </si>
  <si>
    <t>02618/11</t>
  </si>
  <si>
    <t>Škoda Fabia Ambiente 1.6 TDI CR DPF</t>
  </si>
  <si>
    <t>02619/11</t>
  </si>
  <si>
    <t>02620/11</t>
  </si>
  <si>
    <t>02621/11</t>
  </si>
  <si>
    <t>02622/11</t>
  </si>
  <si>
    <t>Škoda Roomster Praktik 1.6 TDI</t>
  </si>
  <si>
    <t>02633/11</t>
  </si>
  <si>
    <t>SKODA OCTAVIA AMBIENTE 1.9 TDI</t>
  </si>
  <si>
    <t>02634/11</t>
  </si>
  <si>
    <t>ŠKODA OCTAVIA AMBIENTE 1.9 TDI</t>
  </si>
  <si>
    <t>00490/07</t>
  </si>
  <si>
    <t>JUGOHEMIJA - FARMACIJA DOO</t>
  </si>
  <si>
    <t>01968/10</t>
  </si>
  <si>
    <t>JOKANOVIĆ VESNA</t>
  </si>
  <si>
    <t>01951/10</t>
  </si>
  <si>
    <t>JOKSIĆ SLOBODAN</t>
  </si>
  <si>
    <t>02111/10</t>
  </si>
  <si>
    <t>JOVANČIĆ LJUBICA</t>
  </si>
  <si>
    <t>02166/10</t>
  </si>
  <si>
    <t>JOVANOVIĆ BOGDAN</t>
  </si>
  <si>
    <t>01358/09</t>
  </si>
  <si>
    <t>JOVANOVIĆ DARKO</t>
  </si>
  <si>
    <t>01524/09</t>
  </si>
  <si>
    <t>JOVANOVIĆ JELICA</t>
  </si>
  <si>
    <t>01704/09</t>
  </si>
  <si>
    <t>JOVANOVIĆ JOVICA</t>
  </si>
  <si>
    <t>01373/09</t>
  </si>
  <si>
    <t>JOVANOVIĆ MILIDAR</t>
  </si>
  <si>
    <t>HYUNDAI  I30 FD</t>
  </si>
  <si>
    <t>01840/09</t>
  </si>
  <si>
    <t>JOVANOVIĆ PETAR</t>
  </si>
  <si>
    <t>02165/10</t>
  </si>
  <si>
    <t>JOVANOVIĆ PREDRAG</t>
  </si>
  <si>
    <t>02392/10</t>
  </si>
  <si>
    <t>JOVANOVIĆ RADOMIR</t>
  </si>
  <si>
    <t>01344/09</t>
  </si>
  <si>
    <t>JOVANOVIĆ RADOSLAV</t>
  </si>
  <si>
    <t>02117/10</t>
  </si>
  <si>
    <t>JOVANOVIĆ TAMARA</t>
  </si>
  <si>
    <t>02179/10</t>
  </si>
  <si>
    <t>JOVANOVIĆ VASILIJA</t>
  </si>
  <si>
    <t>02003/10</t>
  </si>
  <si>
    <t>JOVANOVIĆ ZORAN</t>
  </si>
  <si>
    <t>02119/10</t>
  </si>
  <si>
    <t>JOVIĆ DUŠAN</t>
  </si>
  <si>
    <t>02006/10</t>
  </si>
  <si>
    <t>KAJGANA-BORKOVIĆ SLAVICA</t>
  </si>
  <si>
    <t>01849/09</t>
  </si>
  <si>
    <t>KALINIĆ STOJANKA</t>
  </si>
  <si>
    <t>01743/09</t>
  </si>
  <si>
    <t>KANDIĆ SLOBODAN</t>
  </si>
  <si>
    <t>02152/10</t>
  </si>
  <si>
    <t>KARANIKIĆ NIKOLA</t>
  </si>
  <si>
    <t>01367/09</t>
  </si>
  <si>
    <t>KARANOVIĆ SREĆKO</t>
  </si>
  <si>
    <t>01325/09</t>
  </si>
  <si>
    <t>KISO IGOR</t>
  </si>
  <si>
    <t>HYUNDAI I 30 1.4  DOHC 5 VR GL</t>
  </si>
  <si>
    <t>01549/09</t>
  </si>
  <si>
    <t>KLAČAR SVETLANA</t>
  </si>
  <si>
    <t>02332/10</t>
  </si>
  <si>
    <t>KLJAJIĆ MILAN</t>
  </si>
  <si>
    <t>01463/09</t>
  </si>
  <si>
    <t>KOKORA BOŽIDAR</t>
  </si>
  <si>
    <t>01937/10</t>
  </si>
  <si>
    <t>KOLAKOVIĆ VLADIMIR</t>
  </si>
  <si>
    <t>HYUNDAI I20 1.4 DOHC 5VR GL</t>
  </si>
  <si>
    <t>02337/10</t>
  </si>
  <si>
    <t>KOLEŠAN NADA</t>
  </si>
  <si>
    <t>01749/09</t>
  </si>
  <si>
    <t>KOSTADINOV ACE</t>
  </si>
  <si>
    <t>HYUNDAI I 30 1.4VR GL</t>
  </si>
  <si>
    <t>01970/10</t>
  </si>
  <si>
    <t>KOSTIĆ ANĐELKA</t>
  </si>
  <si>
    <t>02116/10</t>
  </si>
  <si>
    <t>KOSTIĆ LJILJANA</t>
  </si>
  <si>
    <t>HYUNDAI I 20 1.4 DOHC 5 VR GL</t>
  </si>
  <si>
    <t>01913/09</t>
  </si>
  <si>
    <t>KOSTIĆ ZORICA</t>
  </si>
  <si>
    <t>01425/09</t>
  </si>
  <si>
    <t>KOVAČ DOBRILA</t>
  </si>
  <si>
    <t>01631/09</t>
  </si>
  <si>
    <t>KRALJ JASMINA</t>
  </si>
  <si>
    <t>01606/09</t>
  </si>
  <si>
    <t>KRASIĆ NATALIJA</t>
  </si>
  <si>
    <t>01450/09</t>
  </si>
  <si>
    <t>KRKELJIĆ ŽELJKO</t>
  </si>
  <si>
    <t>CHEVROLET EPICA LT 2.0 LD</t>
  </si>
  <si>
    <t>02406/10</t>
  </si>
  <si>
    <t>KRSTIĆ MILAKOV LJILJANA</t>
  </si>
  <si>
    <t>01417/09</t>
  </si>
  <si>
    <t>KRSTIĆ MIROSLAV</t>
  </si>
  <si>
    <t>01824/09</t>
  </si>
  <si>
    <t>ENERGOTEHNIKA - JUŽNA BAČKA DOO</t>
  </si>
  <si>
    <t>01619/09</t>
  </si>
  <si>
    <t>ŠKODA SUPERB AMBITION 2.0 TDI</t>
  </si>
  <si>
    <t>01641/09</t>
  </si>
  <si>
    <t>TURINKA DOO</t>
  </si>
  <si>
    <t>KOMBAJN ZA ŠEĆ.REPU HOLMER TERA DOS 2</t>
  </si>
  <si>
    <t>CITY RENT A CAR DOO</t>
  </si>
  <si>
    <t>01680/09</t>
  </si>
  <si>
    <t>LINIJA ZA PRIPREMU ŠTAMPE B2 FORMATA</t>
  </si>
  <si>
    <t>01276/08</t>
  </si>
  <si>
    <t>ROVOKOPAČ UTOVARIVAČ TLB 695SR MS4PSC</t>
  </si>
  <si>
    <t>01503/09</t>
  </si>
  <si>
    <t>06204406</t>
  </si>
  <si>
    <t xml:space="preserve">02.12.2011. klijent obavesten da ima rok do kraja godine da isplati dugovanje, u suprotnom je duzan da vrati vozilo. </t>
  </si>
  <si>
    <t>05.01.2012. klijent se nije javljao na pozive, niti je imao uplate. Predlog je da se angazuje agencija I podnese krivicna prijava.</t>
  </si>
  <si>
    <t>I. PESIC</t>
  </si>
  <si>
    <t>T. BOGDANOVIC</t>
  </si>
  <si>
    <t>13.01.2012. Milos Kaludjerovic dao odobrenje da se klijentu izda ovlascenje za registraciju ukoliko plati polovinu dospelog duga. Ukupan dug 3500 eura - potrebna uplata 1750 eura</t>
  </si>
  <si>
    <t>16.01.2012. Klijentu poslata opomena pred raskid. Ukupan dug na dan je 494.56 CHF, broj dana docnje 136. Klijent je 7 dana pre slanja opomene pozivan da plati I dao je obecanja ali uplata nije bilo.</t>
  </si>
  <si>
    <t>16.01.2012. Klijentu poslata opomena pred raskid. Ukupan dug na dan je 2.227,97 CHF, broj dana docnje 121. Klijent je u 26. decembra dao obecanja o uplatama koje nije ispunio.</t>
  </si>
  <si>
    <t xml:space="preserve">16.01.2012. Klijentu poslata opomena pred raskid ugovora o zakupu. Ukupan dug na dan je 3.082,26 CHF, broj dana docnje 136. </t>
  </si>
  <si>
    <t>16.01.2012. Klijentu poslata opomena pred raskid ugovora o zakupu. Ukupan dug na dan je 885,45 EUR, broj dana docnje 136. Klijent je vec neko vreme nedostupan za pozive, a u prethodnom periodu se javljao sa namerom da u potpunosti izmiri dugovanja po ugovoru. Do realizacije nije doslo.</t>
  </si>
  <si>
    <t>16.01.2012. Klijentu poslata opomena pred raskid ugovora o zakupu. Ukupan dug na dan je 521,94 EUR, broj dana docnje 136. Klijent je vec neko vreme nedostupan za pozive.</t>
  </si>
  <si>
    <t>16.01.2012. Klijentu poslata opomena pred raskid ugovora o zakupu. Ukupan dug na dan je 1.730,49 CHF, broj dana docnje 153. Klijent je vec neko vreme nedostupan za pozive, a u prethodnom periodu se javljao sa namerom da drugoj firmi ustupi lizing ili da se vozilo otkupi u potpunosti. Do realizacije nije doslo.</t>
  </si>
  <si>
    <t>17.01.2012. poslato obavestenje ALMEX-u o mogucoj aktivaciji ugovora o otkupu</t>
  </si>
  <si>
    <t>16.01.2012. Dat nalog da Bojan Timotijevic kontaktira klijenta kako bi se vratio predmet. Klijentu slat dopis na koji se nisu odazvali</t>
  </si>
  <si>
    <t>16.01.2012. Dat nalog administraciji da se aktivira ugovor o otkupu. Dat nalog da Bojan Timotijevic kontaktira klijenta kako bi se vratio predmet. Klijentu slat dopis na koji se nisu odazvali</t>
  </si>
  <si>
    <t>16.01.2012. Dat nalog da Bojan Timotijevic kontaktira klijenta kako bi se vratio predmet. Klijentu je bila data mogucnost da dostavi dokumentaciju za jemca koji bi placao rate umesto firme klijenta koja je u blokadi. Rokovi nisu ispostovani usled cega je ugovor raskinut 06. januara</t>
  </si>
  <si>
    <t>16.01.2012. Dat nalog da Bojan Timotijevic kontaktira klijenta kako bi se vratio predmet. Klijent se nije javljao niti nakon slanja opomene niti nakon raskida ugovora.</t>
  </si>
  <si>
    <t>16.01.2012. dat nalog da Djordje Kalijadis podnese krivicnu prijavu protiv klijenta. Klijent vec duze vremena izbegava da vrati predmete lizinga, agencija DUKAMI koja je angazovana jos nije uspela da vidi opremu koja je bila predmet lizinga.</t>
  </si>
  <si>
    <t>16.01.2012. klijent kontaktiran da plati zaostalo dugovanje u iznosu od 23 eura. Docnja od 139 dana.</t>
  </si>
  <si>
    <t>16.01.2012. dat predlog da se podnese krivicna prijava ukoliko klijent ne vrati predmet lizinga. Klijent je imao rok da isplati ceo dug do kraja 2011. ali nije bilo nikakvih uplata. Ugovor raskinut 28.06.2011. zbog konstantnih kasnjenja. Bojan Timotijevic ce pozvati klijenta da vrati vozilo.</t>
  </si>
  <si>
    <t>16.01.2012. dat nalog Bojanu Timotijevicu da pokusa da preuzme predmet lizinga. Klijent vec duze vreme nije dostupan.</t>
  </si>
  <si>
    <t>16.01.2012. klijent kontaktiran kako bi izmirio dospele obaveze. Klijent je na 90 dana docnje, a dospele su 4 rate. U toku dana klijent je uplatio jednu ratu I obecao placanje jos jedne do kraja meseca.</t>
  </si>
  <si>
    <t>17.01.2012. administracija aktivirala ugovor o otkupu</t>
  </si>
  <si>
    <t>16.01.2012. Klijentu poslata opomena pred raskid. Ukupan dug na dan je 37.955,55 CHF, broj dana docnje 75. Klijent nakon poziva obecao placanje celokupnog duga do kraja meseca.</t>
  </si>
  <si>
    <t>Klijent otplacuje lizing u kvartalnim ratama. Pri dospecu rate uvek ima problema sa redovnim izmirivanjem obaveza. Tek nakon pritiska I slanja opomena pred raskid klijent izmiri dugovanja.</t>
  </si>
  <si>
    <t>26.11.2011. klijent zestoko protestvovao zbog blokade koja mu nije bila najavljena. Kaze da ga niko nije kontaktirao, a mogao je da uplati dugovanje da ga je neko obavestio. Zahteva raskide ugovora ali nakon intervencije V.Minica iz SMEa sa klijentom je napravljen dogovor za nastavak saradnje.</t>
  </si>
  <si>
    <t>18.01.2012. klijentu poslat dopis da je u obavezi da izmiri dugovanja u 30+ u roku od 5 dana kako bi izbegao blokadu.</t>
  </si>
  <si>
    <t>17.01.2012. Klijent najavio uplatu polovine rate do kraja meseca I obecao da ce nastaviti normalan tok uplata u februaru posto ce firma do 10.02.2012. biti na kolektivnom godisnjem odmoru.</t>
  </si>
  <si>
    <t>Predmet oduzet, klijent blokiran. Nema saradnje sa klijentom nakon preuzimanja predmeta lizinga</t>
  </si>
  <si>
    <t>Predmet oduzet. Nema saradnje sa klijentom nakon preuzimanja predmeta lizinga</t>
  </si>
  <si>
    <t xml:space="preserve">Predmet oduzet i prodat. </t>
  </si>
  <si>
    <t>Krivicna prijava podneta 17.05.2011.</t>
  </si>
  <si>
    <t>Predmet oduzet, jos uvek nije prodat. Nema saradnje sa klijentom nakon preuzimanja predmeta lizinga</t>
  </si>
  <si>
    <t>Predmet oduzet I prodat. Nema saradnje sa klijentom nakon preuzimanja predmeta lizinga</t>
  </si>
  <si>
    <t>U pitanju je slucaj prevare koji su sproveli I dobavljac I klijent. Krivicna prijava podneta 17.08.2009. Prvostepena odluka u korist tuzioca. U medjuvremenu pokrenut automatski stecaj</t>
  </si>
  <si>
    <t>Klijent ne placa mesecima, nema komunikacije sa klijentom</t>
  </si>
  <si>
    <t>Predmet oduzet, jos uvek nije prodat. Nema saradnje sa klijentom nakon preuzimanja predmeta lizinga. Klijent nije blokiran, u procesu je likvidacije.</t>
  </si>
  <si>
    <t>Predmet oduzet, klijent u postupku automatskog stecaja</t>
  </si>
  <si>
    <t xml:space="preserve">Aktiviran Buy Back I naplacen u celosti. </t>
  </si>
  <si>
    <t>Klijent dodeljen agenciji Cycle u maju 2011. radi vracanja predmeta lizinga</t>
  </si>
  <si>
    <t>Krivicna prijava podneta 25.05.2011. Predmet lizinga se vodi kao nestao.</t>
  </si>
  <si>
    <t>Predmet oduzet, nije prodat</t>
  </si>
  <si>
    <t>999-000880-00013611</t>
  </si>
  <si>
    <t>999-000880-00014324</t>
  </si>
  <si>
    <t>999-000880-00013620</t>
  </si>
  <si>
    <t>20381256</t>
  </si>
  <si>
    <t>105831155</t>
  </si>
  <si>
    <t>999-001822-00022847</t>
  </si>
  <si>
    <t>ŽIVKA DAVIDOVIĆA 73/9, ULAZ 1</t>
  </si>
  <si>
    <t>dejan_lazic72@yahoo.com</t>
  </si>
  <si>
    <t>999-001822-00024980</t>
  </si>
  <si>
    <t>57206250</t>
  </si>
  <si>
    <t>104210963</t>
  </si>
  <si>
    <t>VUKA KARADŽIĆA 154</t>
  </si>
  <si>
    <t>NOVI SAD-S. LEDINCI</t>
  </si>
  <si>
    <t>021/886-760 021/886-266</t>
  </si>
  <si>
    <t>063/594-842 064/2255-395</t>
  </si>
  <si>
    <t>jellenarad@yahoo.com</t>
  </si>
  <si>
    <t>20043563</t>
  </si>
  <si>
    <t>103880337</t>
  </si>
  <si>
    <t>999-001175-00001572</t>
  </si>
  <si>
    <t>BULEVAR AVNOJA 81</t>
  </si>
  <si>
    <t>011/311-60-19</t>
  </si>
  <si>
    <t>065/31160-19 Đorđe</t>
  </si>
  <si>
    <t>liderdesk@sbb.rs</t>
  </si>
  <si>
    <t>20269600</t>
  </si>
  <si>
    <t>104925575</t>
  </si>
  <si>
    <t>999-000438-00002695</t>
  </si>
  <si>
    <t>Jana Sikore br. 141</t>
  </si>
  <si>
    <t>022/ 311 718</t>
  </si>
  <si>
    <t>DIZEL VILJUŠKAR STILL RX70-25</t>
  </si>
  <si>
    <t>OIL TRANS CO DOO</t>
  </si>
  <si>
    <t>0008/08</t>
  </si>
  <si>
    <t>AQUATRADE DOO</t>
  </si>
  <si>
    <t>MERCEDES-BENZ ML 320 CDI</t>
  </si>
  <si>
    <t>0010/08</t>
  </si>
  <si>
    <t>KORIDOR DOO</t>
  </si>
  <si>
    <t>ŠKODA OCTAVIA 1.9 TDI AMBIENTE</t>
  </si>
  <si>
    <t>BRANISLAV ĐURIĆ</t>
  </si>
  <si>
    <t>0016/08</t>
  </si>
  <si>
    <t>JAI THAI DOO</t>
  </si>
  <si>
    <t>SSANGYONG REXTON II RX 270 PRESTIGE PLUS A/T</t>
  </si>
  <si>
    <t>0014/08</t>
  </si>
  <si>
    <t>MAZDA 6 CD 140 GT</t>
  </si>
  <si>
    <t>CLOSER MARKETING CLUB-VACATION CLUB SERV</t>
  </si>
  <si>
    <t>0018/08</t>
  </si>
  <si>
    <t>0019/08</t>
  </si>
  <si>
    <t>0023/08</t>
  </si>
  <si>
    <t>NS AUTO - TIM DOO</t>
  </si>
  <si>
    <t>KOMPRESOR GHH CS 600 LIGHT</t>
  </si>
  <si>
    <t>00281/07</t>
  </si>
  <si>
    <t>GREDER PY160G "TGT"</t>
  </si>
  <si>
    <t>M. MENKOVIC</t>
  </si>
  <si>
    <t>00684/08</t>
  </si>
  <si>
    <t>PREGIS DOO</t>
  </si>
  <si>
    <t>MAŠINE ZA IZRADU EKSERA</t>
  </si>
  <si>
    <t>00860/08</t>
  </si>
  <si>
    <t>BI GRUPA DOO</t>
  </si>
  <si>
    <t>IVECO EUROCARGO MLCR-SX 160E 28</t>
  </si>
  <si>
    <t>02300/10</t>
  </si>
  <si>
    <t>IMPERIAL GRADNJA DOO</t>
  </si>
  <si>
    <t>HYUNDAI I30 1,4 DOHC 5VR GLS</t>
  </si>
  <si>
    <t>I. DAMJANOVIC</t>
  </si>
  <si>
    <t>00745/08</t>
  </si>
  <si>
    <t>ENKOTEC FLEXIBLE NAIL MANUFACUTING LINE NE01</t>
  </si>
  <si>
    <t>00996/08</t>
  </si>
  <si>
    <t>DACIA LOGAN MCV AMBIANCE 1.5 DCI</t>
  </si>
  <si>
    <t>02163/10</t>
  </si>
  <si>
    <t>BILJE BORČA DOO</t>
  </si>
  <si>
    <t>HYUNDAI I30 1,6 CRDI 5VR GLS</t>
  </si>
  <si>
    <t>00756/08</t>
  </si>
  <si>
    <t>FORD MONDEO 2.0 TDCI</t>
  </si>
  <si>
    <t>02430/10</t>
  </si>
  <si>
    <t>KOELEMAN FOODS PRODUCTS DOO</t>
  </si>
  <si>
    <t>MAŠINA ZA ZATVARANJE POKLOPACA ZA STAKLENE TEGLE TO 05-06</t>
  </si>
  <si>
    <t>02476/11</t>
  </si>
  <si>
    <t>KOLOS-ART DOO</t>
  </si>
  <si>
    <t>KMG ART DOO</t>
  </si>
  <si>
    <t>00417/07</t>
  </si>
  <si>
    <t>KOLUNIJA DOO</t>
  </si>
  <si>
    <t>KOLUNIJA SLOBODAN</t>
  </si>
  <si>
    <t>00420/07</t>
  </si>
  <si>
    <t>POLUPRIKOLICA SAMRO SRV 2 - ALUSAM</t>
  </si>
  <si>
    <t>01317/09</t>
  </si>
  <si>
    <t>VILJUŠKAR DIZEL DV 1792.33 VFM3300</t>
  </si>
  <si>
    <t>02503/11</t>
  </si>
  <si>
    <t>KOMPRO KOZAMA DOO</t>
  </si>
  <si>
    <t>PEUGEOT PARTNER B9  FOURGON C</t>
  </si>
  <si>
    <t>00787/08</t>
  </si>
  <si>
    <t>KONDOR I DOO</t>
  </si>
  <si>
    <t>MITSUBISHI OUTLANDER 2.0 INSTYLE</t>
  </si>
  <si>
    <t>01737/09</t>
  </si>
  <si>
    <t>RAJKOVIĆ MILAN</t>
  </si>
  <si>
    <t>HYUNDAI I 30  1.6 CRDI 5VR GL</t>
  </si>
  <si>
    <t>00139/07</t>
  </si>
  <si>
    <t>RAKIĆ IVAN</t>
  </si>
  <si>
    <t>02224/10</t>
  </si>
  <si>
    <t>RALEVIĆ VLADAN</t>
  </si>
  <si>
    <t>01873/09</t>
  </si>
  <si>
    <t>RALIĆ ŽELJKO</t>
  </si>
  <si>
    <t>00333/07</t>
  </si>
  <si>
    <t>RANĐELOVIĆ SAŠA</t>
  </si>
  <si>
    <t>OPEL ASTRA CLASSIC II Z14XER</t>
  </si>
  <si>
    <t>01508/09</t>
  </si>
  <si>
    <t>RAPAIĆ MAJA</t>
  </si>
  <si>
    <t>01322/09</t>
  </si>
  <si>
    <t>RAŠČANIN ZORAN</t>
  </si>
  <si>
    <t>HYUNDAI I30 1.4 5VR</t>
  </si>
  <si>
    <t>02271/10</t>
  </si>
  <si>
    <t>RISTIĆ NEBOJŠA</t>
  </si>
  <si>
    <t>01602/09</t>
  </si>
  <si>
    <t>ROMIĆ ŽELJKO</t>
  </si>
  <si>
    <t>02134/10</t>
  </si>
  <si>
    <t>RONDOVIĆ VESNA</t>
  </si>
  <si>
    <t>02104/10</t>
  </si>
  <si>
    <t>RUML JOVAN</t>
  </si>
  <si>
    <t>01946/10</t>
  </si>
  <si>
    <t>ŠAMU MIRA</t>
  </si>
  <si>
    <t>01982/10</t>
  </si>
  <si>
    <t>SANDIĆ MILICA</t>
  </si>
  <si>
    <t>01758/09</t>
  </si>
  <si>
    <t>ŠANTIĆ IVICA</t>
  </si>
  <si>
    <t>01522/09</t>
  </si>
  <si>
    <t>ŠARAC BRATISLAVA</t>
  </si>
  <si>
    <t>01775/09</t>
  </si>
  <si>
    <t>ŠARAC TATJANA</t>
  </si>
  <si>
    <t>01332/09</t>
  </si>
  <si>
    <t>SARIĆ DRAGANA</t>
  </si>
  <si>
    <t>HYUNDAI I 30 1.4 GL DOHC 5VR</t>
  </si>
  <si>
    <t>02202/10</t>
  </si>
  <si>
    <t>SAVIĆ IVAN</t>
  </si>
  <si>
    <t>01862/09</t>
  </si>
  <si>
    <t>SAVIĆ LJUBOMIR</t>
  </si>
  <si>
    <t>01457/09</t>
  </si>
  <si>
    <t>SAVOVIĆ DUŠAN</t>
  </si>
  <si>
    <t>02013/10</t>
  </si>
  <si>
    <t>SIJ JELENA</t>
  </si>
  <si>
    <t>01899/09</t>
  </si>
  <si>
    <t>SIKIRICA BOŽICA</t>
  </si>
  <si>
    <t>01576/09</t>
  </si>
  <si>
    <t>SIMIĆ MARIJA</t>
  </si>
  <si>
    <t>02040/10</t>
  </si>
  <si>
    <t>SINIŠA KALUĐERSKI</t>
  </si>
  <si>
    <t>01747/09</t>
  </si>
  <si>
    <t>01783/09</t>
  </si>
  <si>
    <t>02207/10</t>
  </si>
  <si>
    <t>METALFER STEEL MILL DOO</t>
  </si>
  <si>
    <t>isporucioc_buy_back</t>
  </si>
  <si>
    <t>adresa_isporucioca_buy_back</t>
  </si>
  <si>
    <t>grad_isporucioca_buy_back</t>
  </si>
  <si>
    <t>telefon_isporucioca_buy_back</t>
  </si>
  <si>
    <t>08735123</t>
  </si>
  <si>
    <t>100235675</t>
  </si>
  <si>
    <t>999-001300-00015926</t>
  </si>
  <si>
    <t>SENTANDREJSKI PUT 165</t>
  </si>
  <si>
    <t>RS-21000</t>
  </si>
  <si>
    <t>NOVI SAD</t>
  </si>
  <si>
    <t>021/64-11-099</t>
  </si>
  <si>
    <t>063/514-885</t>
  </si>
  <si>
    <t>tehns@eunet.rs</t>
  </si>
  <si>
    <t>LAGER DOO</t>
  </si>
  <si>
    <t>AUTOPUT BEOGRAD - NIŠ</t>
  </si>
  <si>
    <t>MALI POŽAREVAC</t>
  </si>
  <si>
    <t>011/8256-430</t>
  </si>
  <si>
    <t>RS-11000</t>
  </si>
  <si>
    <t>RS-11070</t>
  </si>
  <si>
    <t>NOVI BEOGRAD</t>
  </si>
  <si>
    <t>17379089</t>
  </si>
  <si>
    <t>101724479</t>
  </si>
  <si>
    <t>999-000673-00005680</t>
  </si>
  <si>
    <t>SLOBODANA BERBESKOG LALE 25</t>
  </si>
  <si>
    <t>BEOGRAD</t>
  </si>
  <si>
    <t>011 787 1042</t>
  </si>
  <si>
    <t>063 486 316</t>
  </si>
  <si>
    <t>dragana.jm@open.telekom.rs</t>
  </si>
  <si>
    <t>10</t>
  </si>
  <si>
    <t>0704961172176</t>
  </si>
  <si>
    <t>20272147</t>
  </si>
  <si>
    <t>104931324</t>
  </si>
  <si>
    <t>999-001311-00002932</t>
  </si>
  <si>
    <t>VOJVOĐANSKI BULEVAR 28/28</t>
  </si>
  <si>
    <t>RS-26101</t>
  </si>
  <si>
    <t>PANČEVO</t>
  </si>
  <si>
    <t>013/33-23-52; 060/0250-632</t>
  </si>
  <si>
    <t>063/33-43-307; 062/250-632; 064/640-40-91</t>
  </si>
  <si>
    <t>GORAN PANIĆ</t>
  </si>
  <si>
    <t>08805199</t>
  </si>
  <si>
    <t>103203209</t>
  </si>
  <si>
    <t>999-000152-00000812</t>
  </si>
  <si>
    <t>TRG REPUBLIKE 15</t>
  </si>
  <si>
    <t>021/4750-660</t>
  </si>
  <si>
    <t>065/5563-003</t>
  </si>
  <si>
    <t>Milisav Filipić</t>
  </si>
  <si>
    <t>agrarfm@neobee.net</t>
  </si>
  <si>
    <t>1206972183483</t>
  </si>
  <si>
    <t>RS-21202</t>
  </si>
  <si>
    <t>SREMSKA KAMENICA</t>
  </si>
  <si>
    <t>20462434</t>
  </si>
  <si>
    <t>RS-26232</t>
  </si>
  <si>
    <t>STARČEVO</t>
  </si>
  <si>
    <t>ALMEX DOO</t>
  </si>
  <si>
    <t>Jabučki put bb</t>
  </si>
  <si>
    <t>013 306 500,013 306 513,306 51</t>
  </si>
  <si>
    <t>KOJIĆ MILAN</t>
  </si>
  <si>
    <t>2809978860045</t>
  </si>
  <si>
    <t>KOJIĆ SONJA</t>
  </si>
  <si>
    <t>24.11.2011. poslat dopis sa pozivom da se odrzi sastanak u cilju resenja problema kako se ne bi raskidali ugovori. Klijent se nije odazvao.</t>
  </si>
  <si>
    <t>Poslat  postom WS raskid polise sa datumom 06.09.2011. predmet lizinga prodat I preuzet od strane kupca</t>
  </si>
  <si>
    <t>poslat WS raskid polise sa datumom 06.09.2011. prodato lokacija Braca Crnomarkovic</t>
  </si>
  <si>
    <t>00259/07</t>
  </si>
  <si>
    <t>AM-PRODUKTVRŠAC DOO</t>
  </si>
  <si>
    <t>TERETNO VOZILO SA STOCARSKOM NADOGRADNJOM</t>
  </si>
  <si>
    <t>PETROV SUZANA</t>
  </si>
  <si>
    <t>00258/07</t>
  </si>
  <si>
    <t>TERETNO VOZILO SA HLADNJACOM</t>
  </si>
  <si>
    <t>00267/07</t>
  </si>
  <si>
    <t>ĆIRKOVIĆ DRAGOMIR</t>
  </si>
  <si>
    <t>00270/07</t>
  </si>
  <si>
    <t>TECHNICS SUPPORT DOO</t>
  </si>
  <si>
    <t>CITROEN XSARA 2.0 HDI</t>
  </si>
  <si>
    <t>RAĐEN BRANISLAV</t>
  </si>
  <si>
    <t>00275/07</t>
  </si>
  <si>
    <t>HYUNDAI VILJUŠKAR HDF 18-5</t>
  </si>
  <si>
    <t>00276/07</t>
  </si>
  <si>
    <t>00278/07</t>
  </si>
  <si>
    <t>JESTROTIĆ DOO</t>
  </si>
  <si>
    <t>KIA CARENS 2.0 DSL 7S EX M/T</t>
  </si>
  <si>
    <t>JESTROTIĆ SRETEN</t>
  </si>
  <si>
    <t>05.12.2012. oduzet predmet lizinga</t>
  </si>
  <si>
    <t>Dobavljac</t>
  </si>
  <si>
    <t>Klijent po ugovoru</t>
  </si>
  <si>
    <t>Placen iznos</t>
  </si>
  <si>
    <t>MFC - MIKROKOMERC DOO</t>
  </si>
  <si>
    <t>00808/08</t>
  </si>
  <si>
    <t>02105/10</t>
  </si>
  <si>
    <t>01726/09</t>
  </si>
  <si>
    <t>SEMPER DOO</t>
  </si>
  <si>
    <t>LAND ROVER DEFENDER 130</t>
  </si>
  <si>
    <t>00104/07</t>
  </si>
  <si>
    <t>MODNI STUDIO GAJIĆ DOO</t>
  </si>
  <si>
    <t>HYUNDAI SANTA FE 2.2 CRDI 5V</t>
  </si>
  <si>
    <t>02088/10</t>
  </si>
  <si>
    <t>02504/11</t>
  </si>
  <si>
    <t>LIGHT ELECTRIC GROUP DOO</t>
  </si>
  <si>
    <t>VW GOLF 1.9 TDI DSG</t>
  </si>
  <si>
    <t>01092/08</t>
  </si>
  <si>
    <t>HONDA ACCORD 2.2 4D ELEGANCE</t>
  </si>
  <si>
    <t>02441/10</t>
  </si>
  <si>
    <t>00809/08</t>
  </si>
  <si>
    <t>LUG SZTR  ŽELJKO MILOŠEVIĆ PREDUZETNIK</t>
  </si>
  <si>
    <t>BAGER UTOVARIVAČ JCB 3 CX 4X4</t>
  </si>
  <si>
    <t>00128/07</t>
  </si>
  <si>
    <t>LUXFER DOO</t>
  </si>
  <si>
    <t>RENAULT KANGOO EXP PACK CLM 1.5</t>
  </si>
  <si>
    <t>02468/10</t>
  </si>
  <si>
    <t>M.I.P. DOO</t>
  </si>
  <si>
    <t>Automatska linija SRB-1400DV/APP-1000</t>
  </si>
  <si>
    <t>02507/11</t>
  </si>
  <si>
    <t>Automatska mašina-lepilica za karton LP-1400/1000</t>
  </si>
  <si>
    <t>02508/11</t>
  </si>
  <si>
    <t>00769/08</t>
  </si>
  <si>
    <t>TOYOTA YARIS 1.3 VVT-i TERRA PLUS</t>
  </si>
  <si>
    <t>02513/11</t>
  </si>
  <si>
    <t>S.A.B. ESTETIK DOO BEOGRAD</t>
  </si>
  <si>
    <t>Stabilna pumpa za beton - marka: SERMAC, tip: SCH 80</t>
  </si>
  <si>
    <t>BUĐIĆ STEVAN</t>
  </si>
  <si>
    <t>00580/08</t>
  </si>
  <si>
    <t>SAGA DRVO DOO</t>
  </si>
  <si>
    <t>VASILJEVIĆ LAZAR</t>
  </si>
  <si>
    <t>02235/10</t>
  </si>
  <si>
    <t>VASOVIĆ LJILJANA</t>
  </si>
  <si>
    <t>HYUNDAI I20 1,2 DOHC 3VR L</t>
  </si>
  <si>
    <t>01823/09</t>
  </si>
  <si>
    <t>VELISAVLJEVIĆ DANIJELA</t>
  </si>
  <si>
    <t>HYUNDAI I10 1.2 DOHC 5VR GLS</t>
  </si>
  <si>
    <t>02102/10</t>
  </si>
  <si>
    <t>VESELINOVIĆ MARIJANA</t>
  </si>
  <si>
    <t>02115/10</t>
  </si>
  <si>
    <t>VEŠOVIĆ-VUČINIĆ SANJA</t>
  </si>
  <si>
    <t>01556/09</t>
  </si>
  <si>
    <t>VIDENOVIĆ MIROSLAV</t>
  </si>
  <si>
    <t>01497/09</t>
  </si>
  <si>
    <t>VIDOJEVIĆ MARKO</t>
  </si>
  <si>
    <t>02133/10</t>
  </si>
  <si>
    <t>VIDOVIĆ ANĐELKA</t>
  </si>
  <si>
    <t>01993/10</t>
  </si>
  <si>
    <t>VIDOVIĆ NIKOLA</t>
  </si>
  <si>
    <t>01624/09</t>
  </si>
  <si>
    <t>VIŠACKI MILIVOJ</t>
  </si>
  <si>
    <t>01376/09</t>
  </si>
  <si>
    <t>VIŠNIĆ ALEKSANDRA</t>
  </si>
  <si>
    <t>02491/11</t>
  </si>
  <si>
    <t>02492/11</t>
  </si>
  <si>
    <t>02493/11</t>
  </si>
  <si>
    <t>02494/11</t>
  </si>
  <si>
    <t>02495/11</t>
  </si>
  <si>
    <t>02498/11</t>
  </si>
  <si>
    <t>02499/11</t>
  </si>
  <si>
    <t>02500/11</t>
  </si>
  <si>
    <t>02501/11</t>
  </si>
  <si>
    <t>02502/11</t>
  </si>
  <si>
    <t>02597/11</t>
  </si>
  <si>
    <t>02598/11</t>
  </si>
  <si>
    <t>00484/07</t>
  </si>
  <si>
    <t>GUČA AD</t>
  </si>
  <si>
    <t>INSTRUMENT ZA FIZIČKE I HEMIJSKE ANALIZE SPEKTROMETAR</t>
  </si>
  <si>
    <t>00046/06</t>
  </si>
  <si>
    <t>BALKAN HUTP AD</t>
  </si>
  <si>
    <t>Mercedes-Benz CLS 320 CDI</t>
  </si>
  <si>
    <t>W.E.G. TEHNOLOGY DOO</t>
  </si>
  <si>
    <t>999-000110-00015642</t>
  </si>
  <si>
    <t>1912978180852</t>
  </si>
  <si>
    <t>999-001361-00016547</t>
  </si>
  <si>
    <t>VLAJKOVIĆEVA 8</t>
  </si>
  <si>
    <t>011/3822062</t>
  </si>
  <si>
    <t>064/866-0311, 065/9497-497</t>
  </si>
  <si>
    <t>apanic@abc.co.rs</t>
  </si>
  <si>
    <t>NEW BALKAN DOO</t>
  </si>
  <si>
    <t>KRALJA MILUTINA 146</t>
  </si>
  <si>
    <t>011/213-6642, 015/319-444</t>
  </si>
  <si>
    <t>20126361</t>
  </si>
  <si>
    <t>104248888</t>
  </si>
  <si>
    <t>999-001313-00016031</t>
  </si>
  <si>
    <t>DUŠANA SREZOJEVIĆA 8</t>
  </si>
  <si>
    <t>011/3467097</t>
  </si>
  <si>
    <t>20538058</t>
  </si>
  <si>
    <t>106120452</t>
  </si>
  <si>
    <t>999-002235-00028549</t>
  </si>
  <si>
    <t>VOJVODE PETRA BOJOVIĆA 39</t>
  </si>
  <si>
    <t>TOŠIĆ DRAGAN</t>
  </si>
  <si>
    <t>autotosa@open.telekom.rs</t>
  </si>
  <si>
    <t>STKR MOLER,FARBAR MANDORA DOROGI TIBOR</t>
  </si>
  <si>
    <t>54153546</t>
  </si>
  <si>
    <t>999-002235-00028557</t>
  </si>
  <si>
    <t>999-002235-00028565</t>
  </si>
  <si>
    <t>999-002235-00028590</t>
  </si>
  <si>
    <t>999-002235-00028530</t>
  </si>
  <si>
    <t>20508990</t>
  </si>
  <si>
    <t>106036543</t>
  </si>
  <si>
    <t>999-001301-00002745</t>
  </si>
  <si>
    <t>BUL. MIHAILA PUPINA 10Ž,   VP  BR. 6</t>
  </si>
  <si>
    <t>011/311-15-98, 065/6890-210</t>
  </si>
  <si>
    <t>064/40-10-900;063/1240-567</t>
  </si>
  <si>
    <t>ZORAN RAŠLJIĆ</t>
  </si>
  <si>
    <t>andjelicbojana@gmail.com</t>
  </si>
  <si>
    <t>17595822</t>
  </si>
  <si>
    <t>06019889</t>
  </si>
  <si>
    <t>20593130</t>
  </si>
  <si>
    <t>106397919</t>
  </si>
  <si>
    <t>999-002494-00033970</t>
  </si>
  <si>
    <t>GLAVAŠEVA 70/3</t>
  </si>
  <si>
    <t>RS-11420</t>
  </si>
  <si>
    <t>SMED.PALANKA 1</t>
  </si>
  <si>
    <t>026/370-008</t>
  </si>
  <si>
    <t>063/473-225</t>
  </si>
  <si>
    <t>dragan.misulic@nesam.rs</t>
  </si>
  <si>
    <t>07572662</t>
  </si>
  <si>
    <t>GRČAC BB</t>
  </si>
  <si>
    <t>SMED.PALANKA 1- GRČAC</t>
  </si>
  <si>
    <t>20295627</t>
  </si>
  <si>
    <t>105018347</t>
  </si>
  <si>
    <t>HYUNDAI I 20 1.2 DOHC 5VR GL</t>
  </si>
  <si>
    <t>01321/09</t>
  </si>
  <si>
    <t>HOTEL MANAGEMENT SYSTEMS DOO</t>
  </si>
  <si>
    <t>CHEVROLET SPARK 5DR SE 1.OL MT</t>
  </si>
  <si>
    <t>01326/09</t>
  </si>
  <si>
    <t>RIO PLUS UR  MARINKOVIĆ VLADIMIR PR</t>
  </si>
  <si>
    <t>DACIA SANDERO AMBIANCE 1.4 MPI</t>
  </si>
  <si>
    <t>HYUNDAI I 30 1.6 CRDI 5VR GL</t>
  </si>
  <si>
    <t>01336/09</t>
  </si>
  <si>
    <t>NJEGO OLIVER</t>
  </si>
  <si>
    <t>HYUNDAI I30 1.4 DOHC 5VR GLS</t>
  </si>
  <si>
    <t>01337/09</t>
  </si>
  <si>
    <t>GTI VILJUŠKAR CLARK</t>
  </si>
  <si>
    <t>01334/09</t>
  </si>
  <si>
    <t>WATER MILING JET</t>
  </si>
  <si>
    <t>01342/09</t>
  </si>
  <si>
    <t>TEHNIKA SGR SLOBODAN MOMČILOV</t>
  </si>
  <si>
    <t>TEREX KOMBINERKA 970 SA NOVIM HIDRAULIČNIM ČEKIĆEM OCM 100</t>
  </si>
  <si>
    <t>01969/10</t>
  </si>
  <si>
    <t>ERDELJAC ALEKSANDAR</t>
  </si>
  <si>
    <t>02204/10</t>
  </si>
  <si>
    <t>EŠPEK ALEKSANDAR</t>
  </si>
  <si>
    <t>01558/09</t>
  </si>
  <si>
    <t>FILIPOVIĆ DRAGAN</t>
  </si>
  <si>
    <t>HYUNDAI I 20 1.2 DOHC GL 5VR</t>
  </si>
  <si>
    <t>01357/09</t>
  </si>
  <si>
    <t>FILIPOVIĆ DUŠAN</t>
  </si>
  <si>
    <t>01432/09</t>
  </si>
  <si>
    <t>FILIPOVIĆ DUŠICA</t>
  </si>
  <si>
    <t>02288/10</t>
  </si>
  <si>
    <t>FILIPOVIĆ MIRJANA</t>
  </si>
  <si>
    <t>01841/09</t>
  </si>
  <si>
    <t>GAK NIKOLA</t>
  </si>
  <si>
    <t>01627/09</t>
  </si>
  <si>
    <t>GALIĆ MILOŠ</t>
  </si>
  <si>
    <t>OPEL ASTRA CLASSIC 5DR</t>
  </si>
  <si>
    <t>02114/10</t>
  </si>
  <si>
    <t>GAVRILO RAJIĆ</t>
  </si>
  <si>
    <t>01327/09</t>
  </si>
  <si>
    <t>GLIGORIJEVIĆ JELENA</t>
  </si>
  <si>
    <t>02178/10</t>
  </si>
  <si>
    <t>GOJGIĆ DRAGAN</t>
  </si>
  <si>
    <t>02158/10</t>
  </si>
  <si>
    <t>GOLUBOVIĆ STOJANOVIĆ ALEKSANDRA</t>
  </si>
  <si>
    <t>HYUNDAI I30 1,6  CRDI  5VR GL</t>
  </si>
  <si>
    <t>01898/09</t>
  </si>
  <si>
    <t>GRBIĆ SINIŠA</t>
  </si>
  <si>
    <t>01468/09</t>
  </si>
  <si>
    <t>GRUBOR GOJKO</t>
  </si>
  <si>
    <t>RENAULT THALIA</t>
  </si>
  <si>
    <t>01933/10</t>
  </si>
  <si>
    <t>HINIĆ NADICA</t>
  </si>
  <si>
    <t>HYUNDAI I20 1.2 DOHC 5VR</t>
  </si>
  <si>
    <t>01985/10</t>
  </si>
  <si>
    <t>HODŽIĆ SAFET</t>
  </si>
  <si>
    <t>01403/09</t>
  </si>
  <si>
    <t>HRISTOV BORIS</t>
  </si>
  <si>
    <t>02113/10</t>
  </si>
  <si>
    <t>HRNJAZ MILICA</t>
  </si>
  <si>
    <t>02253/10</t>
  </si>
  <si>
    <t>IGNJATOVIĆ BOŽIDAR</t>
  </si>
  <si>
    <t>02259/10</t>
  </si>
  <si>
    <t>ILIĆ ALEKSANDAR</t>
  </si>
  <si>
    <t>01944/10</t>
  </si>
  <si>
    <t>ILIĆ BOJAN</t>
  </si>
  <si>
    <t>01706/09</t>
  </si>
  <si>
    <t>ILIĆ MILOŠ</t>
  </si>
  <si>
    <t>01404/09</t>
  </si>
  <si>
    <t>INJAC IRENA</t>
  </si>
  <si>
    <t>02085/10</t>
  </si>
  <si>
    <t>IŠTVAN ČASAR</t>
  </si>
  <si>
    <t>02175/10</t>
  </si>
  <si>
    <t>IVANA DŽUNIĆ</t>
  </si>
  <si>
    <t>00810/08</t>
  </si>
  <si>
    <t>JAKŠIĆ DRAGAN</t>
  </si>
  <si>
    <t>RENAULT MEGANE SEDAN CONFORT  1.5 DCI</t>
  </si>
  <si>
    <t>01818/09</t>
  </si>
  <si>
    <t>JANIĆ IRENA</t>
  </si>
  <si>
    <t>01963/10</t>
  </si>
  <si>
    <t>JANKOVIĆ AKSENTIJEVIĆ BLAŽENKA</t>
  </si>
  <si>
    <t>01320/09</t>
  </si>
  <si>
    <t>HYUNDAI I20 1.2 DOHC GL 5VR</t>
  </si>
  <si>
    <t>01420/09</t>
  </si>
  <si>
    <t>JANKOVIĆ MILAN</t>
  </si>
  <si>
    <t>KIA PRO CEE"D 1.4 GAS LX FRESH</t>
  </si>
  <si>
    <t>01837/09</t>
  </si>
  <si>
    <t>JEFTIĆ DARKO</t>
  </si>
  <si>
    <t>01446/09</t>
  </si>
  <si>
    <t>JELAČA SLAVICA</t>
  </si>
  <si>
    <t>02157/10</t>
  </si>
  <si>
    <t>JELESIJEVIĆ GLIGORIĆ ALEKSANDRA</t>
  </si>
  <si>
    <t>01422/09</t>
  </si>
  <si>
    <t>JELIĆ MILAN</t>
  </si>
  <si>
    <t>01676/09</t>
  </si>
  <si>
    <t>JEREMIĆ MARKO</t>
  </si>
  <si>
    <t>HYUNDAI I 20 DOHC GL 5VR</t>
  </si>
  <si>
    <t>02409/10</t>
  </si>
  <si>
    <t>CITROEN C4 X 1.6 HDI</t>
  </si>
  <si>
    <t>01452/09</t>
  </si>
  <si>
    <t>JEVTOVIĆ GORDANA</t>
  </si>
  <si>
    <t>HYUNDAI I 30</t>
  </si>
  <si>
    <t>02065/10</t>
  </si>
  <si>
    <t>JEVTOVIĆ ZORAN</t>
  </si>
  <si>
    <t>999-000110-00005841</t>
  </si>
  <si>
    <t>999-000110-00006155</t>
  </si>
  <si>
    <t>999-000110-00006210</t>
  </si>
  <si>
    <t>00455/07</t>
  </si>
  <si>
    <t>VLACHOS SPYRIDON</t>
  </si>
  <si>
    <t>LADA NIVA 4X4 1.7i</t>
  </si>
  <si>
    <t>02059/10</t>
  </si>
  <si>
    <t>VLADIMIR STANIĆ</t>
  </si>
  <si>
    <t>02078/10</t>
  </si>
  <si>
    <t>Dimitrija Marinkovića br. 12</t>
  </si>
  <si>
    <t>2707966710261</t>
  </si>
  <si>
    <t>GRČIĆA MILENKA 39</t>
  </si>
  <si>
    <t>011/397-5042</t>
  </si>
  <si>
    <t>999-000445-00002909</t>
  </si>
  <si>
    <t>999-000445-00007080</t>
  </si>
  <si>
    <t>999-000445-00007536</t>
  </si>
  <si>
    <t>999-000445-00007560</t>
  </si>
  <si>
    <t>999-000445-00008109</t>
  </si>
  <si>
    <t>999-000445-00009890</t>
  </si>
  <si>
    <t>999-000445-00011789</t>
  </si>
  <si>
    <t>17074253</t>
  </si>
  <si>
    <t>999-000445-00016020</t>
  </si>
  <si>
    <t>999-000445-00017213</t>
  </si>
  <si>
    <t>999-000445-00022373</t>
  </si>
  <si>
    <t>999-000445-00025976</t>
  </si>
  <si>
    <t>17338498</t>
  </si>
  <si>
    <t>Grčića Milenka br. 39</t>
  </si>
  <si>
    <t>011/ 3820 300; 301</t>
  </si>
  <si>
    <t>999-000445-00029793</t>
  </si>
  <si>
    <t>999-000445-00029807</t>
  </si>
  <si>
    <t>999-000445-00025968</t>
  </si>
  <si>
    <t>100293424</t>
  </si>
  <si>
    <t>999-000444-00003539</t>
  </si>
  <si>
    <t>063/ 3940 62</t>
  </si>
  <si>
    <t>999-000444-00003547</t>
  </si>
  <si>
    <t>999-000444-00008921</t>
  </si>
  <si>
    <t>17413813</t>
  </si>
  <si>
    <t>100433267</t>
  </si>
  <si>
    <t>999-000932-00010280</t>
  </si>
  <si>
    <t>ZELENI VENAC 10/2/4</t>
  </si>
  <si>
    <t>011 3036 856</t>
  </si>
  <si>
    <t>064 825 4031</t>
  </si>
  <si>
    <t>KORENI IVAN</t>
  </si>
  <si>
    <t>beainfo@beasystems.co.rs</t>
  </si>
  <si>
    <t>17306138</t>
  </si>
  <si>
    <t>SOKOLOVO 12</t>
  </si>
  <si>
    <t>RS-11550</t>
  </si>
  <si>
    <t>LAZAREVAC - SOKOLOVO</t>
  </si>
  <si>
    <t>MAŠINA WAVE 500 LED I MAŠINA CROSS FORMA 500</t>
  </si>
  <si>
    <t>HYUNDAI I 30 1.4 5VR</t>
  </si>
  <si>
    <t>01699/09</t>
  </si>
  <si>
    <t>MITIĆ ALEKSANDAR</t>
  </si>
  <si>
    <t>BMW 320 D</t>
  </si>
  <si>
    <t>01702/09</t>
  </si>
  <si>
    <t>MARKOVIĆ DRAGAN PG</t>
  </si>
  <si>
    <t>KUKURUZNI ADAPTER 6-REDNI SKLOPIVI CAPELLO</t>
  </si>
  <si>
    <t>PEKARA MARKOVIĆ MLIN</t>
  </si>
  <si>
    <t>01705/09</t>
  </si>
  <si>
    <t>VIŠNJICA DUĆANI AD</t>
  </si>
  <si>
    <t>01583/09</t>
  </si>
  <si>
    <t>01584/09</t>
  </si>
  <si>
    <t>KASAPULT  SCS THERA 250/NSC 3 KOM</t>
  </si>
  <si>
    <t>01585/09</t>
  </si>
  <si>
    <t>SREDNJA GONDOLA  DIMENZIJA 5650x850x2300</t>
  </si>
  <si>
    <t>01867/09</t>
  </si>
  <si>
    <t>MONTAŽNE RASHLADNE KOMORE ZA MESO I DELIKATES, PANELI d-6 cm (2 KOMADA)</t>
  </si>
  <si>
    <t>01910/09</t>
  </si>
  <si>
    <t>HLADNI STO SA KLIZNIM VRATIMA-2 KOM (L 1.5 m i L 1.0 m) I RASHLADNI ORMAN ZA GN POSUDE-PUNA VRATA</t>
  </si>
  <si>
    <t>01977/10</t>
  </si>
  <si>
    <t>01979/10</t>
  </si>
  <si>
    <t>OPREMA-RASHLADNE VITRINE</t>
  </si>
  <si>
    <t>02015/10</t>
  </si>
  <si>
    <t>TOPLOTNA PUMPA AERMEC UR320CF</t>
  </si>
  <si>
    <t>00194/07</t>
  </si>
  <si>
    <t>VODOVOD I KANALIZACIJA JP</t>
  </si>
  <si>
    <t>00204/07</t>
  </si>
  <si>
    <t>TRAKTOR CLAAS ARES 697</t>
  </si>
  <si>
    <t>00205/07</t>
  </si>
  <si>
    <t>00280/07</t>
  </si>
  <si>
    <t>Viljuškar Premium i kašika za Targo</t>
  </si>
  <si>
    <t>00457/07</t>
  </si>
  <si>
    <t>SEJALICA GASPARDO MTI 12R</t>
  </si>
  <si>
    <t>00851/08</t>
  </si>
  <si>
    <t>KOMBAJN LEXION 560 SA HEDEROM 6.6M</t>
  </si>
  <si>
    <t>01530/09</t>
  </si>
  <si>
    <t>TRAKTOR ARES 565</t>
  </si>
  <si>
    <t>01531/09</t>
  </si>
  <si>
    <t>MIX PRIKOLICA SEKO I PRSKALICA CAFINI 3300</t>
  </si>
  <si>
    <t>02560/11</t>
  </si>
  <si>
    <t>ADJ COMPANY DOO OBRENOVAC</t>
  </si>
  <si>
    <t>SUZUKI SX4 1.6 GS/5VR</t>
  </si>
  <si>
    <t>02566/11</t>
  </si>
  <si>
    <t>SUZUKI GRAND VITARA 3.2/5VR</t>
  </si>
  <si>
    <t>01590/09</t>
  </si>
  <si>
    <t>ALCA TRGOVINA DOO</t>
  </si>
  <si>
    <t>01591/09</t>
  </si>
  <si>
    <t>01589/09</t>
  </si>
  <si>
    <t>IVECO EUROCARGO ML120E18</t>
  </si>
  <si>
    <t>01989/10</t>
  </si>
  <si>
    <t>01990/10</t>
  </si>
  <si>
    <t>01987/10</t>
  </si>
  <si>
    <t>01988/10</t>
  </si>
  <si>
    <t>02021/10</t>
  </si>
  <si>
    <t>VILJUŠKAR</t>
  </si>
  <si>
    <t>02022/10</t>
  </si>
  <si>
    <t>02062/10</t>
  </si>
  <si>
    <t>IVECO STRALIS AT260S42 Y/P</t>
  </si>
  <si>
    <t>02063/10</t>
  </si>
  <si>
    <t>02198/10</t>
  </si>
  <si>
    <t>VILJUŠKAR LINDE R14S</t>
  </si>
  <si>
    <t>02227/10</t>
  </si>
  <si>
    <t>VILJUŠKAR R 14S</t>
  </si>
  <si>
    <t>02308/10</t>
  </si>
  <si>
    <t>OPEL VECTRA 1,9 CDTI</t>
  </si>
  <si>
    <t>02309/10</t>
  </si>
  <si>
    <t>02310/10</t>
  </si>
  <si>
    <t>00463/07</t>
  </si>
  <si>
    <t>B92 AD</t>
  </si>
  <si>
    <t>SISTEM ZA STUDIJSKU I ENG OPREMU - XDCAM</t>
  </si>
  <si>
    <t>00471/07</t>
  </si>
  <si>
    <t>VIZRT - REAL TIME BROADCAST GRAPHICS SYSTEM</t>
  </si>
  <si>
    <t>00470/07</t>
  </si>
  <si>
    <t>OMNEON VIDEO SERVER SYSTEM</t>
  </si>
  <si>
    <t>00501/07</t>
  </si>
  <si>
    <t>SISTEM ZA VIZUELNU KONTROLU SIGNALA</t>
  </si>
  <si>
    <t>00502/07</t>
  </si>
  <si>
    <t>AUDIO SISTEM ZA EMITOVANJE PROGRAMA</t>
  </si>
  <si>
    <t>02635/11</t>
  </si>
  <si>
    <t>SONY DXC-D55WSPH</t>
  </si>
  <si>
    <t>01755/09</t>
  </si>
  <si>
    <t>BEOBARS DOO</t>
  </si>
  <si>
    <t>02222/10</t>
  </si>
  <si>
    <t>BORA KEČIĆ-SPECIJALNI TRANSPORTI DOO</t>
  </si>
  <si>
    <t>02081/10</t>
  </si>
  <si>
    <t>BRAĆA CRNOMARKOVIĆ DOO</t>
  </si>
  <si>
    <t>IVECO SATTELZUGMASCHINE AS440S45T/P</t>
  </si>
  <si>
    <t>02083/10</t>
  </si>
  <si>
    <t>02433/10</t>
  </si>
  <si>
    <t>DAF XF 105</t>
  </si>
  <si>
    <t>02434/10</t>
  </si>
  <si>
    <t>DAF FT XF105 460</t>
  </si>
  <si>
    <t>POLUPRIKOLICA SKO 24/L-13.4 FP 60 COOL</t>
  </si>
  <si>
    <t>Tegljač DAF FT 105 460</t>
  </si>
  <si>
    <t>DAF TEGLJAČ FT XF105460</t>
  </si>
  <si>
    <t>DAF TEGLJAČ FT XF105 460</t>
  </si>
  <si>
    <t>Schmitz SCS 24/L-13,62 BS E B</t>
  </si>
  <si>
    <t>01763/09</t>
  </si>
  <si>
    <t>STANICA ZA AUTOMATSKO DOZIRANJE KONCENTRATA ZA KRAVE SA PRATEĆOM OPREMOM</t>
  </si>
  <si>
    <t>01914/09</t>
  </si>
  <si>
    <t>INTRACOM TELECOM DOO BEOGRAD</t>
  </si>
  <si>
    <t>02014/10</t>
  </si>
  <si>
    <t>IRITEL  AD</t>
  </si>
  <si>
    <t>02049/10</t>
  </si>
  <si>
    <t>FIAT PUNTO CLASSIC 1.2 60 KS</t>
  </si>
  <si>
    <t>02050/10</t>
  </si>
  <si>
    <t>CONSTRUCTION EQUIPMENT - proizvođač ALTRAD BAUMANN Gmbh Nemačka</t>
  </si>
  <si>
    <t>00663/08</t>
  </si>
  <si>
    <t>PC CENTAR DOO</t>
  </si>
  <si>
    <t>TOYOTA AVENSIS SD 2.0 LUNA TC</t>
  </si>
  <si>
    <t>00665/08</t>
  </si>
  <si>
    <t>NISSAN PATHFINDER 2.5 DCI LE</t>
  </si>
  <si>
    <t>00664/08</t>
  </si>
  <si>
    <t>00859/08</t>
  </si>
  <si>
    <t>MAZDA 6 SP CD140 GTA</t>
  </si>
  <si>
    <t>20453354</t>
  </si>
  <si>
    <t>00250/07</t>
  </si>
  <si>
    <t>IVECO DAILY 65C15V, 50C15V</t>
  </si>
  <si>
    <t>JANKOV DRAGAN</t>
  </si>
  <si>
    <t>STANIĆ MILAN</t>
  </si>
  <si>
    <t>00710/08</t>
  </si>
  <si>
    <t>01106/08</t>
  </si>
  <si>
    <t>00821/08</t>
  </si>
  <si>
    <t>FIAT PUNTO VAN</t>
  </si>
  <si>
    <t>01266/08</t>
  </si>
  <si>
    <t>LUKIĆ MARKO</t>
  </si>
  <si>
    <t>02087/10</t>
  </si>
  <si>
    <t>LIFE  R.F. DOO</t>
  </si>
  <si>
    <t>22.11.2011. Raskid ugovora sa klijentom. Klijenta smo blokirali jos u aprilu 2011. , menica je naplacena 14.11.2011. Prethodna opomena pred raskid je poslata 18.10.2011. dok je agencija DUKAMI angazovana 19.10.2011. Agencija jos nije dosla u posed predmeta lizinga, niti su imali priliku da vide u kakvom se stanju predmet nalazi.</t>
  </si>
  <si>
    <t>INTERMARKET DOO</t>
  </si>
  <si>
    <t>01374/09</t>
  </si>
  <si>
    <t>MILENKOVIĆ VERA</t>
  </si>
  <si>
    <t>HYUNDAI I30 1.4 DOHC 5VR GL</t>
  </si>
  <si>
    <t>01385/09</t>
  </si>
  <si>
    <t>SD PETROL DOO</t>
  </si>
  <si>
    <t>AUDI Q7</t>
  </si>
  <si>
    <t>HYUNDAI I20 1.2 DOHC 5VR GL</t>
  </si>
  <si>
    <t>01408/09</t>
  </si>
  <si>
    <t>MIG-COMMERCE DOO</t>
  </si>
  <si>
    <t>OPREMA ZA FITNES</t>
  </si>
  <si>
    <t>PROWELLNES DOO</t>
  </si>
  <si>
    <t>PLANET LINE 2002 DOO</t>
  </si>
  <si>
    <t>01437/09</t>
  </si>
  <si>
    <t>MILETIĆ PREDRAG</t>
  </si>
  <si>
    <t>01445/09</t>
  </si>
  <si>
    <t>MLEKARA KAČAREVIĆ DOO</t>
  </si>
  <si>
    <t>01440/09</t>
  </si>
  <si>
    <t>VOLVO FES 42R SA UNIPLAST NADGRADNJOM</t>
  </si>
  <si>
    <t>01449/09</t>
  </si>
  <si>
    <t>EL-KA DOO</t>
  </si>
  <si>
    <t>AUDI A4 2.0 TDI KARAVAN</t>
  </si>
  <si>
    <t>01464/09</t>
  </si>
  <si>
    <t>MAČUKAT JELENA</t>
  </si>
  <si>
    <t>HYUNDAI I20 1.4 CRDI 5VR GL</t>
  </si>
  <si>
    <t>01471/09</t>
  </si>
  <si>
    <t>LINIJA ZA PROFILISANJE</t>
  </si>
  <si>
    <t>01478/09</t>
  </si>
  <si>
    <t>TRAKTOR CLAAS CELTIS 436</t>
  </si>
  <si>
    <t>01481/09</t>
  </si>
  <si>
    <t>NOV PODRIVAČ 809 DONDI</t>
  </si>
  <si>
    <t>01505/09</t>
  </si>
  <si>
    <t>JOVANOVIĆ DRAGO</t>
  </si>
  <si>
    <t>HYUNDAI I 20 1.2 DOHC 5VR L</t>
  </si>
  <si>
    <t>01526/09</t>
  </si>
  <si>
    <t>DEEVA AGENCIJA ZA PROJEKTOVANJE DEVIĆ</t>
  </si>
  <si>
    <t>HYUNDAI I 20 DOHC 5VR L</t>
  </si>
  <si>
    <t>01536/09</t>
  </si>
  <si>
    <t>BELLA-HRAST DOO</t>
  </si>
  <si>
    <t>ČEPARICA ZA IZRADU OVALNIH ČEPOVA BACCI MOD. TSG2T CE</t>
  </si>
  <si>
    <t>ZUBAC MLADENKA</t>
  </si>
  <si>
    <t>01525/09</t>
  </si>
  <si>
    <t>TEHNOPAN DOO</t>
  </si>
  <si>
    <t>Zastava 10</t>
  </si>
  <si>
    <t>01539/09</t>
  </si>
  <si>
    <t>RAŠIĆ GORANA</t>
  </si>
  <si>
    <t>01551/09</t>
  </si>
  <si>
    <t>SIK DOO</t>
  </si>
  <si>
    <t>HONDA ACCORD 2.2</t>
  </si>
  <si>
    <t>01540/09</t>
  </si>
  <si>
    <t>VLADIMIR VOLAROV</t>
  </si>
  <si>
    <t>HYUNDAI I 20 1.2 DOHC</t>
  </si>
  <si>
    <t>01543/09</t>
  </si>
  <si>
    <t>ĐORĐEVIĆ DRAGAN</t>
  </si>
  <si>
    <t>HYUNDAI I 201.2 DOHC 5VR GL</t>
  </si>
  <si>
    <t>01542/09</t>
  </si>
  <si>
    <t>SEAT ALTEA XL 1.9 TDI</t>
  </si>
  <si>
    <t>00596/08</t>
  </si>
  <si>
    <t>Livna mašina sa pratećom opremom DISA 2013 MK4B</t>
  </si>
  <si>
    <t>00033/06</t>
  </si>
  <si>
    <t>GEMAX D.O.O.</t>
  </si>
  <si>
    <t>IVECO 35 C11</t>
  </si>
  <si>
    <t>00184/07</t>
  </si>
  <si>
    <t>MIXER ZA BETON MAN 18844 TYP H36</t>
  </si>
  <si>
    <t>00018/06</t>
  </si>
  <si>
    <t>MILOŠ STANKOVIĆ</t>
  </si>
  <si>
    <t>studio.craft@sezampro.yu</t>
  </si>
  <si>
    <t>20018933</t>
  </si>
  <si>
    <t>103777588</t>
  </si>
  <si>
    <t>999-000205-00001240</t>
  </si>
  <si>
    <t>BULEVAR AVNOJ-a 51/19</t>
  </si>
  <si>
    <t>011 2129 365, 212-9362</t>
  </si>
  <si>
    <t>063/663156</t>
  </si>
  <si>
    <t>TATJANA DAVČEV</t>
  </si>
  <si>
    <t>superba@vektor.net</t>
  </si>
  <si>
    <t>1502969715308</t>
  </si>
  <si>
    <t>999-000205-00001372</t>
  </si>
  <si>
    <t>0609962715049</t>
  </si>
  <si>
    <t>999-000826-00008354</t>
  </si>
  <si>
    <t>Borivoja Stevanovića 12</t>
  </si>
  <si>
    <t>011/304 55 80</t>
  </si>
  <si>
    <t>064/110 81 41</t>
  </si>
  <si>
    <t>jsupica@open.telekom.rs</t>
  </si>
  <si>
    <t>07918712</t>
  </si>
  <si>
    <t>100228733</t>
  </si>
  <si>
    <t>JURIJA GAGARINA 227/231</t>
  </si>
  <si>
    <t>011 2161 556</t>
  </si>
  <si>
    <t>063 313 857</t>
  </si>
  <si>
    <t>kolunija@beogrid.net</t>
  </si>
  <si>
    <t>01559/09</t>
  </si>
  <si>
    <t>VIVOD JOSIP</t>
  </si>
  <si>
    <t>Fiat panda 1.2 emotion 5P</t>
  </si>
  <si>
    <t>0182/08</t>
  </si>
  <si>
    <t>METROPOL PALACE DOO</t>
  </si>
  <si>
    <t>Opel Astra Classic 5 dr Z14XEP MT5</t>
  </si>
  <si>
    <t>0122/08</t>
  </si>
  <si>
    <t>BAGER GUSENIČAR HUNDAI R320LC-7A</t>
  </si>
  <si>
    <t>0103/08</t>
  </si>
  <si>
    <t>ADVANCED SYSTEMS DOO</t>
  </si>
  <si>
    <t>LADA NIVA 4x4 1.7I/3V</t>
  </si>
  <si>
    <t>0101/08</t>
  </si>
  <si>
    <t>ANIS STANKOVIĆ LJILJANA SR</t>
  </si>
  <si>
    <t>RENAULT MASTER FG D1 333 16 (120)</t>
  </si>
  <si>
    <t>0252/08</t>
  </si>
  <si>
    <t>ARMEX DOO</t>
  </si>
  <si>
    <t>CITROEN C4 1.6 HDI PREMIUM</t>
  </si>
  <si>
    <t>0307/09</t>
  </si>
  <si>
    <t>poslat Uniqa osiguranju retroaktivno raskid polise sa datumom 17.06.2011. Predmet na lageru lokacija HYUNDAI</t>
  </si>
  <si>
    <t>Raskinuti ugovori sa klijentom 16.06.2011. glavnica proglasena dospelom, a predmeti vraceni.</t>
  </si>
  <si>
    <t>poslat Uniqa osiguranju retroaktivno raskid polise sa datumom 17.06.2011. stoji na lageru lokacija HYUNDAI</t>
  </si>
  <si>
    <t>poslat Uniqa osiguranju retroaktivno raskid polise sa datumom 21.06.2011. stoji na lageru lokacija HYUNDAI</t>
  </si>
  <si>
    <t>02010/10</t>
  </si>
  <si>
    <t>SPAJIĆ DRAGAN</t>
  </si>
  <si>
    <t>01553/09</t>
  </si>
  <si>
    <t>SPASOJEVIĆ DRAGIŠA</t>
  </si>
  <si>
    <t>01436/09</t>
  </si>
  <si>
    <t>SREĆKOVIĆ DEJAN</t>
  </si>
  <si>
    <t>01746/09</t>
  </si>
  <si>
    <t>STAMENKOVIĆ TANJA</t>
  </si>
  <si>
    <t>01794/09</t>
  </si>
  <si>
    <t>STANIŠIĆ SANJA</t>
  </si>
  <si>
    <t>01874/09</t>
  </si>
  <si>
    <t>STANKOVIĆ DRAGICA</t>
  </si>
  <si>
    <t>HYUNDAI I30 1.6 CRDI GL 5VR</t>
  </si>
  <si>
    <t>02142/10</t>
  </si>
  <si>
    <t>STANKOVIĆ GORAN</t>
  </si>
  <si>
    <t>01552/09</t>
  </si>
  <si>
    <t>STANKOVIĆ MLADEN</t>
  </si>
  <si>
    <t>HYUNDI I 20 1.2 DOHC 5VR</t>
  </si>
  <si>
    <t>02106/10</t>
  </si>
  <si>
    <t>STEFANOVIĆ SNEŽANA</t>
  </si>
  <si>
    <t>01915/09</t>
  </si>
  <si>
    <t>STEFANOVIĆ SREĆKO</t>
  </si>
  <si>
    <t>01777/09</t>
  </si>
  <si>
    <t>STEVANOVIĆ NEBOJŠA</t>
  </si>
  <si>
    <t>02084/10</t>
  </si>
  <si>
    <t>ŠTOGREN SAŠA</t>
  </si>
  <si>
    <t>01799/09</t>
  </si>
  <si>
    <t>STOILJKOVIĆ TOMISLAV</t>
  </si>
  <si>
    <t>02112/10</t>
  </si>
  <si>
    <t>STOJANOVIĆ BRATISLAV</t>
  </si>
  <si>
    <t>01454/09</t>
  </si>
  <si>
    <t>STOJANOVIĆ DANKO</t>
  </si>
  <si>
    <t>02267/10</t>
  </si>
  <si>
    <t>STOJANOVIĆ DUŠICA</t>
  </si>
  <si>
    <t>01994/10</t>
  </si>
  <si>
    <t>STOJANOVIĆ IVAN</t>
  </si>
  <si>
    <t>02110/10</t>
  </si>
  <si>
    <t>STOJANOVIĆ JOVAN</t>
  </si>
  <si>
    <t>02154/10</t>
  </si>
  <si>
    <t>STOJANOVSKI ZORAN</t>
  </si>
  <si>
    <t>01523/09</t>
  </si>
  <si>
    <t>STOJIĆ ČASLAV</t>
  </si>
  <si>
    <t>02151/10</t>
  </si>
  <si>
    <t>STOJIĆ TATJANA</t>
  </si>
  <si>
    <t>01967/10</t>
  </si>
  <si>
    <t>STOJKOVIĆ DRAGAN</t>
  </si>
  <si>
    <t>02090/10</t>
  </si>
  <si>
    <t>STOJKOVIĆ MILOŠ</t>
  </si>
  <si>
    <t>HYUNDAI I 30 1.6 DOHC 5 VR GLS</t>
  </si>
  <si>
    <t>01103/08</t>
  </si>
  <si>
    <t>STOJKOVIĆ SVETLANA</t>
  </si>
  <si>
    <t>OPEL ASTRA CLASSIC</t>
  </si>
  <si>
    <t>02172/10</t>
  </si>
  <si>
    <t>STOŠIĆ SAŠKA</t>
  </si>
  <si>
    <t>01635/09</t>
  </si>
  <si>
    <t>SUBOTIČKI MILENKO</t>
  </si>
  <si>
    <t>01687/09</t>
  </si>
  <si>
    <t>SUZIĆ RADE</t>
  </si>
  <si>
    <t>01797/09</t>
  </si>
  <si>
    <t>TABAKOVIĆ ALEKSANDAR</t>
  </si>
  <si>
    <t>RENAULT MEGANE BERLINA EXTREME 1.6</t>
  </si>
  <si>
    <t>01634/09</t>
  </si>
  <si>
    <t>TABAKOV-TOŠIĆ DRAGOSLAVA</t>
  </si>
  <si>
    <t>02016/10</t>
  </si>
  <si>
    <t>TATLJAK-VLAHOVIĆ VESNA</t>
  </si>
  <si>
    <t>01579/09</t>
  </si>
  <si>
    <t>TATOMIR SNEŽANA</t>
  </si>
  <si>
    <t>02005/10</t>
  </si>
  <si>
    <t>TEKE BEŠENJI ROŽA</t>
  </si>
  <si>
    <t>02477/10</t>
  </si>
  <si>
    <t>TIMOTIJEVIĆ RASTKO</t>
  </si>
  <si>
    <t>RENAULT MEGAN SEDAN EXTREME 1,4 16V</t>
  </si>
  <si>
    <t>01971/10</t>
  </si>
  <si>
    <t>TITIN NADA</t>
  </si>
  <si>
    <t>01628/09</t>
  </si>
  <si>
    <t>TODOROVIĆ DRAGAN</t>
  </si>
  <si>
    <t>00073/07</t>
  </si>
  <si>
    <t>TODOROVIĆ SLOBODAN</t>
  </si>
  <si>
    <t>JEEP GRAND CHEROKEE 3.0 CRD OVRELAND</t>
  </si>
  <si>
    <t>01509/09</t>
  </si>
  <si>
    <t>TOMAŠEVIĆ DRAGANA</t>
  </si>
  <si>
    <t>HYUNDAI I 20 1.4 CRDI GL 5VR</t>
  </si>
  <si>
    <t>02034/10</t>
  </si>
  <si>
    <t>TOMISLAV RANĐIĆ</t>
  </si>
  <si>
    <t>01947/10</t>
  </si>
  <si>
    <t>TOŠEV ZORAN</t>
  </si>
  <si>
    <t>02524/11</t>
  </si>
  <si>
    <t>TRIFUNOVIĆ DAMOFLI KATARINA</t>
  </si>
  <si>
    <t>TOYOTA  RAV4 2.2 D-4D 150HP 4X4 5D M/T6 ELEGANT</t>
  </si>
  <si>
    <t>01554/09</t>
  </si>
  <si>
    <t>TRIFUNOVIĆ PREDRAG</t>
  </si>
  <si>
    <t>HYUNDAI I 20 1.2 DOHC GL 5 VR</t>
  </si>
  <si>
    <t>02096/10</t>
  </si>
  <si>
    <t>TULIČ-ZORIĆ ANIKO</t>
  </si>
  <si>
    <t>POLUPRIKOLICA PAGANINICAR 137 PSL</t>
  </si>
  <si>
    <t>20403730</t>
  </si>
  <si>
    <t>105541460</t>
  </si>
  <si>
    <t>999-001123-00001191</t>
  </si>
  <si>
    <t>MARKA AURELIJA BB</t>
  </si>
  <si>
    <t>RS-22000</t>
  </si>
  <si>
    <t>SR. MITROVICA</t>
  </si>
  <si>
    <t>022/622-242; 022/623-655</t>
  </si>
  <si>
    <t>064/827-18-50; 063/589-223 gojko</t>
  </si>
  <si>
    <t>vesna.kremic@semetrans.rs</t>
  </si>
  <si>
    <t>AGROSEME INVEST DOO</t>
  </si>
  <si>
    <t>20237988</t>
  </si>
  <si>
    <t>022/610-414</t>
  </si>
  <si>
    <t>20116579</t>
  </si>
  <si>
    <t>104220619</t>
  </si>
  <si>
    <t>999-001327-00003485</t>
  </si>
  <si>
    <t>IVE LOLE RIBARA 6</t>
  </si>
  <si>
    <t>RS-23244</t>
  </si>
  <si>
    <t>SUTJESKA</t>
  </si>
  <si>
    <t>023/851-162</t>
  </si>
  <si>
    <t>064/2800673</t>
  </si>
  <si>
    <t>MLAĐAN KOROLIJA</t>
  </si>
  <si>
    <t>serbitaagrar@mgnet.rs</t>
  </si>
  <si>
    <t>17338153</t>
  </si>
  <si>
    <t>101017283</t>
  </si>
  <si>
    <t>999-000891-00010119</t>
  </si>
  <si>
    <t>PETRA LEKOVIĆA 80</t>
  </si>
  <si>
    <t>011 3543-589</t>
  </si>
  <si>
    <t>065 267 4719</t>
  </si>
  <si>
    <t>LAZAREVIĆ DARKO</t>
  </si>
  <si>
    <t>seriaa@beocity.net</t>
  </si>
  <si>
    <t>999-000891-00009676</t>
  </si>
  <si>
    <t>17307860</t>
  </si>
  <si>
    <t>101671314</t>
  </si>
  <si>
    <t>999-002456-00032728</t>
  </si>
  <si>
    <t>MILUTINA MILANKOVIĆA 1/11</t>
  </si>
  <si>
    <t>011/ 213 69 50</t>
  </si>
  <si>
    <t>064/ 658 22 11</t>
  </si>
  <si>
    <t>SIVAN HAJHUSSEIN</t>
  </si>
  <si>
    <t>sivanhj@yahoo.com</t>
  </si>
  <si>
    <t>07662351</t>
  </si>
  <si>
    <t>1403966732319</t>
  </si>
  <si>
    <t>20437120</t>
  </si>
  <si>
    <t>105691966</t>
  </si>
  <si>
    <t>999-001232-00015078</t>
  </si>
  <si>
    <t>KRAGUJEVAČKOG OKTOBRA BB,LOKAL 5</t>
  </si>
  <si>
    <t>RS-35000</t>
  </si>
  <si>
    <t>JAGODINA</t>
  </si>
  <si>
    <t>035/ 280-883</t>
  </si>
  <si>
    <t>060/ 044-64-47</t>
  </si>
  <si>
    <t>STEVANOVIĆ SINIŠA</t>
  </si>
  <si>
    <t>17562401</t>
  </si>
  <si>
    <t>103416719</t>
  </si>
  <si>
    <t>999-002419-00032070</t>
  </si>
  <si>
    <t>Bulevar Arsenija Čarnojevića 102/24</t>
  </si>
  <si>
    <t>011/2605-149; 31-21-980;</t>
  </si>
  <si>
    <t>065/ 59 59 777</t>
  </si>
  <si>
    <t>DUŠAN KRT</t>
  </si>
  <si>
    <t>dusan.krt@gmail.com</t>
  </si>
  <si>
    <t>HYUNDAI AUTO DOO</t>
  </si>
  <si>
    <t>Milutina Milankovića 7v</t>
  </si>
  <si>
    <t>011/2252-300,3283-391, 2621-22</t>
  </si>
  <si>
    <t>999-002419-00032088</t>
  </si>
  <si>
    <t>00845/08</t>
  </si>
  <si>
    <t>00846/08</t>
  </si>
  <si>
    <t>IVECO EUROCARGO ML 100E18</t>
  </si>
  <si>
    <t>02147/10</t>
  </si>
  <si>
    <t>KNEZ PETROL DOO</t>
  </si>
  <si>
    <t>TEGLJAČ MAN TGS 18.400</t>
  </si>
  <si>
    <t>02149/10</t>
  </si>
  <si>
    <t>02148/10</t>
  </si>
  <si>
    <t>TEGLJAČ MAN TGS 18440</t>
  </si>
  <si>
    <t>02505/11</t>
  </si>
  <si>
    <t>MERCEDES ACTROS 2544</t>
  </si>
  <si>
    <t>02593/11</t>
  </si>
  <si>
    <t>Polovni tegljač MAN TGA 18.430</t>
  </si>
  <si>
    <t>02594/11</t>
  </si>
  <si>
    <t>TEGLJAČ MAN TGA 18.430</t>
  </si>
  <si>
    <t>02596/11</t>
  </si>
  <si>
    <t>Tegljač MAN 18.480 XL</t>
  </si>
  <si>
    <t>08751854</t>
  </si>
  <si>
    <t>101237686</t>
  </si>
  <si>
    <t>999-001169-00001544</t>
  </si>
  <si>
    <t>DUNAVSKI PUT BB</t>
  </si>
  <si>
    <t>021/872-926</t>
  </si>
  <si>
    <t>064/64-11-209</t>
  </si>
  <si>
    <t>sonikomerc@yahoo.com</t>
  </si>
  <si>
    <t>08789118</t>
  </si>
  <si>
    <t>102914847</t>
  </si>
  <si>
    <t>999-000876-00000013</t>
  </si>
  <si>
    <t>PANČEVAČKI PUT 221</t>
  </si>
  <si>
    <t>011 2748 029</t>
  </si>
  <si>
    <t>063 102 1685</t>
  </si>
  <si>
    <t>ROSIĆ MILKA</t>
  </si>
  <si>
    <t>office@spektarrsd.rs</t>
  </si>
  <si>
    <t>20119110</t>
  </si>
  <si>
    <t>104214879</t>
  </si>
  <si>
    <t>999-000400-00007592</t>
  </si>
  <si>
    <t>065 3191 431</t>
  </si>
  <si>
    <t>NAĐ KORNEL</t>
  </si>
  <si>
    <t>spv-rentco@beotel.net</t>
  </si>
  <si>
    <t>2704960730075</t>
  </si>
  <si>
    <t>999-000400-00007606</t>
  </si>
  <si>
    <t>20111844</t>
  </si>
  <si>
    <t>104199168</t>
  </si>
  <si>
    <t>999-000382-00006244</t>
  </si>
  <si>
    <t>011/8726-551</t>
  </si>
  <si>
    <t>NIKOLIĆ MIROSLAV</t>
  </si>
  <si>
    <t>mnikolic@trans.rs</t>
  </si>
  <si>
    <t>Jemac 1</t>
  </si>
  <si>
    <t>Jemac 2</t>
  </si>
  <si>
    <t>Buy Back Partner</t>
  </si>
  <si>
    <t>00590/08</t>
  </si>
  <si>
    <t>"DR LAZA LAZAREVIĆ"</t>
  </si>
  <si>
    <t>IVECO DAILY 50C15V</t>
  </si>
  <si>
    <t>02299/10</t>
  </si>
  <si>
    <t>A.D. JABUKA INDUSTRIJA SKROBA PANČEVO</t>
  </si>
  <si>
    <t>OPREMA ZA PROIZVODNJU FRUKTOZNIH SOKOVA</t>
  </si>
  <si>
    <t>ALEKSA MIROSLAV</t>
  </si>
  <si>
    <t>00150/07</t>
  </si>
  <si>
    <t>ATLAS TRADING SM DOO</t>
  </si>
  <si>
    <t>MAŠINE ZA TONIRANJE I MIKSERI ZA MEŠANJE BOJA</t>
  </si>
  <si>
    <t>01282/09</t>
  </si>
  <si>
    <t>FIAT CROMA 1.9 MJET</t>
  </si>
  <si>
    <t>01297/09</t>
  </si>
  <si>
    <t>FIAT DOBLO CARGO</t>
  </si>
  <si>
    <t>01779/09</t>
  </si>
  <si>
    <t>BOMA DOO</t>
  </si>
  <si>
    <t>00715/08</t>
  </si>
  <si>
    <t>CARVEL DOO</t>
  </si>
  <si>
    <t>FIAT DOBLO CARGO RST 1.4 PL</t>
  </si>
  <si>
    <t>00716/08</t>
  </si>
  <si>
    <t>00768/08</t>
  </si>
  <si>
    <t>MAZDA 2 1.3i TE</t>
  </si>
  <si>
    <t>00936/08</t>
  </si>
  <si>
    <t>BMW 116i</t>
  </si>
  <si>
    <t>01335/09</t>
  </si>
  <si>
    <t>MINI ONE</t>
  </si>
  <si>
    <t>02144/10</t>
  </si>
  <si>
    <t>ČELIK DOO</t>
  </si>
  <si>
    <t>HONDA ACCORD 2.0 4D ELEGANCE</t>
  </si>
  <si>
    <t>01825/09</t>
  </si>
  <si>
    <t>CENTAR ZA ISPITIVANJE NAMIRNICA DOO</t>
  </si>
  <si>
    <t>PUNTO EMOTION  1888</t>
  </si>
  <si>
    <t>01774/09</t>
  </si>
  <si>
    <t>EKO - SAN DOO</t>
  </si>
  <si>
    <t>01772/09</t>
  </si>
  <si>
    <t>ELVIAL DOO</t>
  </si>
  <si>
    <t>HYUNDAI I 10 1.1 SOHC 5VR GL</t>
  </si>
  <si>
    <t>01773/09</t>
  </si>
  <si>
    <t>01592/09</t>
  </si>
  <si>
    <t>EOS MATRIX DOO</t>
  </si>
  <si>
    <t>AUDI A3 1.9 TDI SPORTBACK AMBIENTE</t>
  </si>
  <si>
    <t>02623/11</t>
  </si>
  <si>
    <t>Audi A4 2.0 TDI</t>
  </si>
  <si>
    <t>01717/09</t>
  </si>
  <si>
    <t>EUROAUTO DOO</t>
  </si>
  <si>
    <t>01872/09</t>
  </si>
  <si>
    <t>HYUNDAI SANTA FE  2.2 CRDI 5VR GLS</t>
  </si>
  <si>
    <t>02145/10</t>
  </si>
  <si>
    <t>VW CADDY 2.0 SDI FURGON</t>
  </si>
  <si>
    <t>02347/10</t>
  </si>
  <si>
    <t>VOLKSWAGEN T5 GP LR 2.0TDI</t>
  </si>
  <si>
    <t>00773/08</t>
  </si>
  <si>
    <t>RENAULT MEGAN</t>
  </si>
  <si>
    <t>01240/08</t>
  </si>
  <si>
    <t>FITOLEK DOO</t>
  </si>
  <si>
    <t>TRAKTOR CLAAS ATLES 936</t>
  </si>
  <si>
    <t>01294/09</t>
  </si>
  <si>
    <t>TOYOTA HILUX  3.0 D-4D</t>
  </si>
  <si>
    <t>01703/09</t>
  </si>
  <si>
    <t>KOMBAJN HOLMER TERRA DOS</t>
  </si>
  <si>
    <t>ALEKSA SRĐAN</t>
  </si>
  <si>
    <t>02192/10</t>
  </si>
  <si>
    <t>HIBRID AD</t>
  </si>
  <si>
    <t>HYUNDAI I20 1.2 DOHC 5VR L</t>
  </si>
  <si>
    <t>02193/10</t>
  </si>
  <si>
    <t>02199/10</t>
  </si>
  <si>
    <t>02200/10</t>
  </si>
  <si>
    <t>01636/09</t>
  </si>
  <si>
    <t>INSTITUT ZA EKONOMIKU POLJOPRIVREDE</t>
  </si>
  <si>
    <t>00119/07</t>
  </si>
  <si>
    <t>INTER GAS DOO</t>
  </si>
  <si>
    <t>TOYOTA LAND CRUISER 120 3.0</t>
  </si>
  <si>
    <t>TOYOTA RAV 4 2.2 D-4D M/T</t>
  </si>
  <si>
    <t>00200/07</t>
  </si>
  <si>
    <t>ISOMAT DOO</t>
  </si>
  <si>
    <t>TERETNO VOZILO MERCEDES BENZ</t>
  </si>
  <si>
    <t>00201/07</t>
  </si>
  <si>
    <t>NADGRADNJA SA TOVARNIM SANDUKOM SA ARNJEVIMA I CERADOM</t>
  </si>
  <si>
    <t>02517/11</t>
  </si>
  <si>
    <t>Mercedes Benz Atego 1018/4x2/3020, tovarni sanduk, utovarna rampa</t>
  </si>
  <si>
    <t>01674/09</t>
  </si>
  <si>
    <t>KARAN-CO DOO</t>
  </si>
  <si>
    <t>BMW 520 D</t>
  </si>
  <si>
    <t>HYUNDAI I 30 1.6 CRDI 5 VR GLS</t>
  </si>
  <si>
    <t>02651/11</t>
  </si>
  <si>
    <t>KRYOGAS DOO</t>
  </si>
  <si>
    <t>ŠKODA ROOMSTER PRAKTIK 1,4 TDI</t>
  </si>
  <si>
    <t>02557/11</t>
  </si>
  <si>
    <t>NEIMAR PUT DOO</t>
  </si>
  <si>
    <t>BAGER CATERPILLAR 428 E</t>
  </si>
  <si>
    <t>00433/07</t>
  </si>
  <si>
    <t>NIĆIFOROVIĆ L &amp; M DOO</t>
  </si>
  <si>
    <t>LADA NIVA 1.7i (4x4)</t>
  </si>
  <si>
    <t>00189/07</t>
  </si>
  <si>
    <t>NORDVIK DOO</t>
  </si>
  <si>
    <t>CITROEN C3  SX 1.4I</t>
  </si>
  <si>
    <t>KAZIMIROVIĆ ŽELJKO</t>
  </si>
  <si>
    <t>00478/07</t>
  </si>
  <si>
    <t>PETEFI DOO</t>
  </si>
  <si>
    <t>SAMOHODNA MAŠINA EURO MOUSE 2007</t>
  </si>
  <si>
    <t>02186/10</t>
  </si>
  <si>
    <t>PRESA CLAAS ROLLANT SA UNIWRAPOM</t>
  </si>
  <si>
    <t>Klijent vise puta blokiran zbog kasnjenja. Pokusana preuzimanja lizinga od strane drugih firmi ali se nisu ispunili uslovi za to.</t>
  </si>
  <si>
    <t>Dana 31.10.2011. poslata opomena pred raskid ugovora</t>
  </si>
  <si>
    <t>Klijent nakon poziva izmiruje dugovanja.</t>
  </si>
  <si>
    <t>Predmet vracen. Ocekuje se prodaja predmeta lizinga</t>
  </si>
  <si>
    <t>00737/08</t>
  </si>
  <si>
    <t>00738/08</t>
  </si>
  <si>
    <t>00739/08</t>
  </si>
  <si>
    <t>00740/08</t>
  </si>
  <si>
    <t>00741/08</t>
  </si>
  <si>
    <t>ŠKODA OCTAVIA A5 AMBIENTE 1.9 TDI</t>
  </si>
  <si>
    <t>00742/08</t>
  </si>
  <si>
    <t>060/6162-118</t>
  </si>
  <si>
    <t>POPOVIĆ SLAVKO</t>
  </si>
  <si>
    <t>humzizdoo@gmail.com</t>
  </si>
  <si>
    <t>07026013</t>
  </si>
  <si>
    <t>100003009</t>
  </si>
  <si>
    <t>999-000529-00004176</t>
  </si>
  <si>
    <t>SLANAČKI PUT 26</t>
  </si>
  <si>
    <t>011 2772 692</t>
  </si>
  <si>
    <t>GORDANA OGNJENOVIĆ</t>
  </si>
  <si>
    <t>finansije@igm-trudbenik.co.rs</t>
  </si>
  <si>
    <t>NORDEN TECH DOO</t>
  </si>
  <si>
    <t>TEMERINSKA 5</t>
  </si>
  <si>
    <t>021 4720 628, 4720 629</t>
  </si>
  <si>
    <t>999-000529-00003420</t>
  </si>
  <si>
    <t>999-000529-00006268</t>
  </si>
  <si>
    <t>AGROVOJVODINA - MEHANIZACIJA AD</t>
  </si>
  <si>
    <t>021 455 312, 6350 278, 450 213</t>
  </si>
  <si>
    <t>999-000529-00004184</t>
  </si>
  <si>
    <t>08681864</t>
  </si>
  <si>
    <t>101086474</t>
  </si>
  <si>
    <t>Mihajla Pupina 20</t>
  </si>
  <si>
    <t>RS-26352</t>
  </si>
  <si>
    <t>ILANDŽA</t>
  </si>
  <si>
    <t>013/659 049</t>
  </si>
  <si>
    <t>office@ilandzakomerc.rs</t>
  </si>
  <si>
    <t>0408967860025</t>
  </si>
  <si>
    <t>999-000862-00029277</t>
  </si>
  <si>
    <t>VICTORIA GROUP AD NOVI SAD</t>
  </si>
  <si>
    <t>17364723</t>
  </si>
  <si>
    <t>999-000862-00029323</t>
  </si>
  <si>
    <t>999-000862-00029331</t>
  </si>
  <si>
    <t>999-000862-00029307</t>
  </si>
  <si>
    <t>999-000862-00029285</t>
  </si>
  <si>
    <t>20537779</t>
  </si>
  <si>
    <t>106117226</t>
  </si>
  <si>
    <t>NOVOPROJEKTOVANA MP 1</t>
  </si>
  <si>
    <t>015/335-036</t>
  </si>
  <si>
    <t>063/351-282</t>
  </si>
  <si>
    <t>milan@eurocom-bg.rs</t>
  </si>
  <si>
    <t>17485326</t>
  </si>
  <si>
    <t>DUNAVSKA 47</t>
  </si>
  <si>
    <t>011/276 36 44</t>
  </si>
  <si>
    <t>TRNAVČEVIĆ MILAN</t>
  </si>
  <si>
    <t>20215917</t>
  </si>
  <si>
    <t>104709729</t>
  </si>
  <si>
    <t>999-000772-00007118</t>
  </si>
  <si>
    <t>KAJMAKČALANSKA 75</t>
  </si>
  <si>
    <t>RS-11300</t>
  </si>
  <si>
    <t>SMEDEREVO</t>
  </si>
  <si>
    <t>026 230 347</t>
  </si>
  <si>
    <t>063 357 678</t>
  </si>
  <si>
    <t>jasmina@iverpan.com</t>
  </si>
  <si>
    <t>1809969765044</t>
  </si>
  <si>
    <t>EUROPANEL TEAM DOO</t>
  </si>
  <si>
    <t>06160263</t>
  </si>
  <si>
    <t>999-000772-00007100</t>
  </si>
  <si>
    <t>999-000772-00019604</t>
  </si>
  <si>
    <t>17199897</t>
  </si>
  <si>
    <t>101729968</t>
  </si>
  <si>
    <t>999-001288-00015650</t>
  </si>
  <si>
    <t>Viline vode bb</t>
  </si>
  <si>
    <t>011/3773-800</t>
  </si>
  <si>
    <t>011/3316-400</t>
  </si>
  <si>
    <t>office@jeepcommerce.rs</t>
  </si>
  <si>
    <t>0805972710332</t>
  </si>
  <si>
    <t>DŽIPKOVIĆ DEJAN</t>
  </si>
  <si>
    <t>2703969710283</t>
  </si>
  <si>
    <t>999-001288-00015677</t>
  </si>
  <si>
    <t>999-001288-00015685</t>
  </si>
  <si>
    <t>999-001288-00015766</t>
  </si>
  <si>
    <t>999-001288-00015693</t>
  </si>
  <si>
    <t>999-001288-00015707</t>
  </si>
  <si>
    <t>999-001288-00015715</t>
  </si>
  <si>
    <t>999-001288-00015731</t>
  </si>
  <si>
    <t>999-001288-00015740</t>
  </si>
  <si>
    <t>999-001288-00015758</t>
  </si>
  <si>
    <t>999-001288-00015774</t>
  </si>
  <si>
    <t>999-001288-00015782</t>
  </si>
  <si>
    <t>999-001288-00015790</t>
  </si>
  <si>
    <t>999-001288-00015812</t>
  </si>
  <si>
    <t>999-001288-00015820</t>
  </si>
  <si>
    <t>20073888</t>
  </si>
  <si>
    <t>104010321</t>
  </si>
  <si>
    <t>999-000601-00004218</t>
  </si>
  <si>
    <t>Dr. Andre Jovanovića br. 1/85</t>
  </si>
  <si>
    <t>015/350-082</t>
  </si>
  <si>
    <t>064/ 319 2190</t>
  </si>
  <si>
    <t>Sreten Jestrotić</t>
  </si>
  <si>
    <t>vanjajestrotic@jettv.rs</t>
  </si>
  <si>
    <t>0905970772041</t>
  </si>
  <si>
    <t>17550942</t>
  </si>
  <si>
    <t>103294896</t>
  </si>
  <si>
    <t>999-001272-00015420</t>
  </si>
  <si>
    <t>Šalinačka bb</t>
  </si>
  <si>
    <t>026/222 139 ,222-841 gorica</t>
  </si>
  <si>
    <t>063/ 400 516</t>
  </si>
  <si>
    <t>Zoran Đorović</t>
  </si>
  <si>
    <t>jugovocompany@yahoo.com</t>
  </si>
  <si>
    <t>54916663</t>
  </si>
  <si>
    <t>100478733</t>
  </si>
  <si>
    <t>999-001188-00001730</t>
  </si>
  <si>
    <t>BRUSKI PUT BB</t>
  </si>
  <si>
    <t>037/480-810</t>
  </si>
  <si>
    <t>063/63-81-82</t>
  </si>
  <si>
    <t>karalicline@ptt.rs</t>
  </si>
  <si>
    <t>53509479</t>
  </si>
  <si>
    <t>101694050</t>
  </si>
  <si>
    <t>999-001163-00014173</t>
  </si>
  <si>
    <t>POVRTARSKA 45</t>
  </si>
  <si>
    <t>RS-21410</t>
  </si>
  <si>
    <t>FUTOG</t>
  </si>
  <si>
    <t>021/545-770 021/545-722</t>
  </si>
  <si>
    <t>063/523-960</t>
  </si>
  <si>
    <t>karanprevozfutog@eunet.rs</t>
  </si>
  <si>
    <t>GENERAL - AUTO DOO</t>
  </si>
  <si>
    <t>SENTANDREJSKI PUT 157a</t>
  </si>
  <si>
    <t>021 480 8000, 480 8016, 06,19,</t>
  </si>
  <si>
    <t>20146869</t>
  </si>
  <si>
    <t>08645949</t>
  </si>
  <si>
    <t>100838242</t>
  </si>
  <si>
    <t>999-001152-00013891</t>
  </si>
  <si>
    <t>Put Edvarda Kardelja 254</t>
  </si>
  <si>
    <t>RS-24104</t>
  </si>
  <si>
    <t>KELEBIJA</t>
  </si>
  <si>
    <t>02118/10</t>
  </si>
  <si>
    <t>MARINKOVIĆ NATAŠA</t>
  </si>
  <si>
    <t>01518/09</t>
  </si>
  <si>
    <t>MARINKOVIĆ NAUMOVSKI ALEKSANDRA</t>
  </si>
  <si>
    <t>02167/10</t>
  </si>
  <si>
    <t>MARINKOVIĆ SMILJANA</t>
  </si>
  <si>
    <t>HYUNDAI I30 1,4 DOHC 5 VR GLS</t>
  </si>
  <si>
    <t>01917/10</t>
  </si>
  <si>
    <t>MARINKOVIĆ SONJA</t>
  </si>
  <si>
    <t>01607/09</t>
  </si>
  <si>
    <t>MARKOV GORAN</t>
  </si>
  <si>
    <t>02100/10</t>
  </si>
  <si>
    <t>MARKOVIĆ DIJANA</t>
  </si>
  <si>
    <t>02261/10</t>
  </si>
  <si>
    <t>MARKOVIĆ NENAD</t>
  </si>
  <si>
    <t>01402/09</t>
  </si>
  <si>
    <t>MARKOVIĆ SAŠA</t>
  </si>
  <si>
    <t>HYUNDAI I 30 1.6 5VR GL</t>
  </si>
  <si>
    <t>00141/07</t>
  </si>
  <si>
    <t>MARKOVIĆ SENADA</t>
  </si>
  <si>
    <t>01569/09</t>
  </si>
  <si>
    <t>MARKOVIĆ SLOBODAN</t>
  </si>
  <si>
    <t>01368/09</t>
  </si>
  <si>
    <t>Agencija</t>
  </si>
  <si>
    <t>Zbog dugovanja vec je jednom bila angazovana agencija DUKAMI. Sada je klijent opet nedostupan. 25.10.2011. poslata opmena pred raskid. Potrebno je opet angazovati agenciju I oduzeti predmet.</t>
  </si>
  <si>
    <t>Predmet preuzet i aktiviran Buy Back ugovor</t>
  </si>
  <si>
    <t xml:space="preserve">Isporucilac Norden Tech odbio da plati fakture po osnovu Buy Back-a ne slazuci se sa iznosima faktura ni uslovima koji se ticu preuzimanja predmeta. </t>
  </si>
  <si>
    <t>Predmet preuzet i aktiviran Buy Back ugovor 30.06.2011.</t>
  </si>
  <si>
    <t>Nakon konsultacija sa pravnicima I dopisa poslatih Norden Tech-u, isporucioca cemo blokirati 24.11.2011.</t>
  </si>
  <si>
    <t>SKAKIĆ ALEKSANDAR</t>
  </si>
  <si>
    <t>01668/09</t>
  </si>
  <si>
    <t>SLAVKOVIĆ DAMJAN</t>
  </si>
  <si>
    <t>01538/09</t>
  </si>
  <si>
    <t>SLIJEPČEVIĆ VESNA</t>
  </si>
  <si>
    <t>HYUNDAI I 20 1.2 DOHC 5 VR L</t>
  </si>
  <si>
    <t>02291/10</t>
  </si>
  <si>
    <t>SMILJANIĆ MARKO</t>
  </si>
  <si>
    <t>01605/09</t>
  </si>
  <si>
    <t>SMILJANIĆ ZORAN</t>
  </si>
  <si>
    <t>00012/06</t>
  </si>
  <si>
    <t>ŠOBAT VINKOVIĆ SAŠA</t>
  </si>
  <si>
    <t>Chevrolet Spark A5LG554</t>
  </si>
  <si>
    <t>01528/09</t>
  </si>
  <si>
    <t>SOLDAT ILIJA</t>
  </si>
  <si>
    <t>HYUNDAI I 20 DOHC 5VR GL</t>
  </si>
  <si>
    <t>J. BRANKOVIĆ</t>
  </si>
  <si>
    <t>02672/11</t>
  </si>
  <si>
    <t>FRENKY MOTORS DOO</t>
  </si>
  <si>
    <t>SUZUKI GRAND VITARA 3.2 /5VR</t>
  </si>
  <si>
    <t>02067/10</t>
  </si>
  <si>
    <t>NEDIĆ ISAILOVIĆ GORDANA</t>
  </si>
  <si>
    <t>02069/10</t>
  </si>
  <si>
    <t>NENAD CVETKOVIĆ</t>
  </si>
  <si>
    <t>01341/09</t>
  </si>
  <si>
    <t>NEŠOVIĆ JOVAN</t>
  </si>
  <si>
    <t>01850/09</t>
  </si>
  <si>
    <t>NIKOLIĆ BRANISLAV</t>
  </si>
  <si>
    <t>01709/09</t>
  </si>
  <si>
    <t>NIKOLIĆ DRAGAN</t>
  </si>
  <si>
    <t>01962/10</t>
  </si>
  <si>
    <t>NIKOLIĆ TATJANA</t>
  </si>
  <si>
    <t>02091/10</t>
  </si>
  <si>
    <t>NISTOR BUGAR</t>
  </si>
  <si>
    <t>BENIĆ NATAŠA</t>
  </si>
  <si>
    <t>01362/09</t>
  </si>
  <si>
    <t>BEŠLIĆ VESNA</t>
  </si>
  <si>
    <t>01908/09</t>
  </si>
  <si>
    <t>BIJELOVIĆ ZORAN</t>
  </si>
  <si>
    <t>02174/10</t>
  </si>
  <si>
    <t>BIKOVIĆ SIMEON</t>
  </si>
  <si>
    <t>02203/10</t>
  </si>
  <si>
    <t>BILBIJA ILIJA</t>
  </si>
  <si>
    <t>02097/10</t>
  </si>
  <si>
    <t>BILJANA STANKOVIĆ</t>
  </si>
  <si>
    <t>01922/10</t>
  </si>
  <si>
    <t>BJELICA NEVENKA</t>
  </si>
  <si>
    <t>01866/09</t>
  </si>
  <si>
    <t>BJELOBRK DRAGANA</t>
  </si>
  <si>
    <t>01537/09</t>
  </si>
  <si>
    <t>BLAGOJEVIĆ RASTKO</t>
  </si>
  <si>
    <t>HYUNDAI I 20 DOHC 5 VR GL</t>
  </si>
  <si>
    <t>01393/09</t>
  </si>
  <si>
    <t>BLANUŠA MIROSLAV</t>
  </si>
  <si>
    <t>01565/09</t>
  </si>
  <si>
    <t>BLAŽEVIĆ VUJOVIĆ BRANKA</t>
  </si>
  <si>
    <t>HYUNDAI I 30 1,4 DOHC 5VR GL</t>
  </si>
  <si>
    <t>01482/09</t>
  </si>
  <si>
    <t>BOGDANOVIĆ SANJA</t>
  </si>
  <si>
    <t>01443/09</t>
  </si>
  <si>
    <t>BOJANOVIĆ DUŠICA</t>
  </si>
  <si>
    <t>01410/09</t>
  </si>
  <si>
    <t>BOJKOVIĆ KOVAČEVIĆ SLAVICA</t>
  </si>
  <si>
    <t>01439/09</t>
  </si>
  <si>
    <t>BOJOVIĆ MILETA</t>
  </si>
  <si>
    <t>01754/09</t>
  </si>
  <si>
    <t>BOJOVIĆ MILOŠ</t>
  </si>
  <si>
    <t>HYUNDAI I 20 1.2 DOHC 5 VR GL</t>
  </si>
  <si>
    <t>01935/10</t>
  </si>
  <si>
    <t>BOLOBAN ALEKSANDAR</t>
  </si>
  <si>
    <t>01398/09</t>
  </si>
  <si>
    <t>BONČIĆ LJUBOMIR</t>
  </si>
  <si>
    <t>RENAULT MEGANE BERLINE</t>
  </si>
  <si>
    <t>02056/10</t>
  </si>
  <si>
    <t>BOŠKO IVANIŠEVIĆ</t>
  </si>
  <si>
    <t>01964/10</t>
  </si>
  <si>
    <t>BOTKA ČABA</t>
  </si>
  <si>
    <t>01563/09</t>
  </si>
  <si>
    <t>BOŽANIĆ DUŠICA</t>
  </si>
  <si>
    <t>HYUDNAI I 20 1.4 DOHC CRDI 5VR GL</t>
  </si>
  <si>
    <t>02295/10</t>
  </si>
  <si>
    <t>BRKAN ZDRAVKO</t>
  </si>
  <si>
    <t>02101/10</t>
  </si>
  <si>
    <t>BRUNO KANGLER-BURSAĆ</t>
  </si>
  <si>
    <t>00005/06</t>
  </si>
  <si>
    <t>BULJANOVIĆ TANJA</t>
  </si>
  <si>
    <t>Seat Ibiza 1.9 SDI Reference</t>
  </si>
  <si>
    <t>02002/10</t>
  </si>
  <si>
    <t>BULJEVIĆ SAVA</t>
  </si>
  <si>
    <t>HYUNDAI I30 1.6 CRDI</t>
  </si>
  <si>
    <t>01921/10</t>
  </si>
  <si>
    <t>BUNIĆ MARIJA</t>
  </si>
  <si>
    <t>01669/09</t>
  </si>
  <si>
    <t>ČAUŠEVIĆ ZLATKO</t>
  </si>
  <si>
    <t>01983/10</t>
  </si>
  <si>
    <t>ČEJOVIĆ DEJAN</t>
  </si>
  <si>
    <t>01896/09</t>
  </si>
  <si>
    <t>ĆETKOVIĆ PREDRAG</t>
  </si>
  <si>
    <t>HYUNDAI I30 CW</t>
  </si>
  <si>
    <t>01876/09</t>
  </si>
  <si>
    <t>ČIČOVAČKI MARKO</t>
  </si>
  <si>
    <t>01928/10</t>
  </si>
  <si>
    <t>ČIKARIĆ VESNA</t>
  </si>
  <si>
    <t>HYUNDAI I 20 1.4 CRDI 5VR GL</t>
  </si>
  <si>
    <t>02334/10</t>
  </si>
  <si>
    <t>ĆIRIĆ DRAGAN</t>
  </si>
  <si>
    <t>01369/09</t>
  </si>
  <si>
    <t>ĆIRKOVIĆ BRATISLAV</t>
  </si>
  <si>
    <t>01562/09</t>
  </si>
  <si>
    <t>Petra Lubarde br. 7</t>
  </si>
  <si>
    <t>021/ 6469 739</t>
  </si>
  <si>
    <t>LOGISTIC SEKULIĆ PLUS DOO</t>
  </si>
  <si>
    <t>BELFRIGO DOO</t>
  </si>
  <si>
    <t>999-000625-00004527</t>
  </si>
  <si>
    <t>JUG BOGDANA 34</t>
  </si>
  <si>
    <t>023 543 539</t>
  </si>
  <si>
    <t>063 7796 042</t>
  </si>
  <si>
    <t>07654910</t>
  </si>
  <si>
    <t>08748241</t>
  </si>
  <si>
    <t>101701350</t>
  </si>
  <si>
    <t>999-001109-00013270</t>
  </si>
  <si>
    <t>Zetska 23</t>
  </si>
  <si>
    <t>021/6396094</t>
  </si>
  <si>
    <t>0646402499 062/8444422</t>
  </si>
  <si>
    <t>lumar@neobee.net</t>
  </si>
  <si>
    <t>999-001109-00013288</t>
  </si>
  <si>
    <t>999-001109-00013296</t>
  </si>
  <si>
    <t>999-001109-00013300</t>
  </si>
  <si>
    <t>999-001109-00013318</t>
  </si>
  <si>
    <t>999-001109-00013326</t>
  </si>
  <si>
    <t>999-001109-00013334</t>
  </si>
  <si>
    <t>20014199</t>
  </si>
  <si>
    <t>20087129</t>
  </si>
  <si>
    <t>104076021</t>
  </si>
  <si>
    <t>999-002231-00028479</t>
  </si>
  <si>
    <t>LJUBOMIRA STOJANOVIĆA 5</t>
  </si>
  <si>
    <t>011/28 32  961</t>
  </si>
  <si>
    <t>062/ 244 665</t>
  </si>
  <si>
    <t>MARKO MILIĆEVIĆ</t>
  </si>
  <si>
    <t>markomilicevic@gmail.com</t>
  </si>
  <si>
    <t>17494015</t>
  </si>
  <si>
    <t>1704969860032</t>
  </si>
  <si>
    <t>999-001790-00022580</t>
  </si>
  <si>
    <t>RS-26227</t>
  </si>
  <si>
    <t>DOLOVO</t>
  </si>
  <si>
    <t>013/634-298</t>
  </si>
  <si>
    <t>062/820-18-52</t>
  </si>
  <si>
    <t>60126500</t>
  </si>
  <si>
    <t>FOREST FOOD DOO</t>
  </si>
  <si>
    <t>IVECO DAILY 45C15V</t>
  </si>
  <si>
    <t>ĆIRKOVIĆ DANIJEL</t>
  </si>
  <si>
    <t>00854/08</t>
  </si>
  <si>
    <t>KARBON DOO</t>
  </si>
  <si>
    <t>Mercedes - Benz Atego 1017</t>
  </si>
  <si>
    <t>00868/08</t>
  </si>
  <si>
    <t>MONTAŽNA HALA 15X30X4</t>
  </si>
  <si>
    <t>02048/10</t>
  </si>
  <si>
    <t>KDS-M DOO KRALJEVO</t>
  </si>
  <si>
    <t>01875/09</t>
  </si>
  <si>
    <t>01895/09</t>
  </si>
  <si>
    <t>02180/10</t>
  </si>
  <si>
    <t>RASHLADNA KOMORA 320 m, 0-5, 37KW</t>
  </si>
  <si>
    <t>02410/10</t>
  </si>
  <si>
    <t>MERCEDES-BENZ  ACTROS SA CISTERNOM ZA MLEKO</t>
  </si>
  <si>
    <t>02413/10</t>
  </si>
  <si>
    <t>ŠKODA OCTAVIA A5 AMBIENTE 1,9 TDI</t>
  </si>
  <si>
    <t>02422/10</t>
  </si>
  <si>
    <t>MILCHKUHLTANK MIT KALTAGGREGAT 5000 I</t>
  </si>
  <si>
    <t>02421/10</t>
  </si>
  <si>
    <t>predmet lizinga nije na lokaciji Braca Crnomarkovic vec je preuzet od strane kupca</t>
  </si>
  <si>
    <t>poslato WS raskid polise sa datumom 06.09.2011. predmet lizinga prodat I preuzet od strane kupca</t>
  </si>
  <si>
    <t>56468790</t>
  </si>
  <si>
    <t>103340768</t>
  </si>
  <si>
    <t>999-001014-00011503</t>
  </si>
  <si>
    <t>KRALJA ALEKSANDRA 9</t>
  </si>
  <si>
    <t>021 426 053</t>
  </si>
  <si>
    <t>060/328-33-33 BASTA NEBOJŠA</t>
  </si>
  <si>
    <t>02408/10</t>
  </si>
  <si>
    <t>TEHNOOPREMA DOO</t>
  </si>
  <si>
    <t>01510/09</t>
  </si>
  <si>
    <t>ADVERCITY DOO</t>
  </si>
  <si>
    <t>00876/08</t>
  </si>
  <si>
    <t>DIREKCIJA ZA IZGRADNJU JP ZAJEČAR</t>
  </si>
  <si>
    <t>Opel Vectra Elegance Z18XER 5DR MT5</t>
  </si>
  <si>
    <t>02554/11</t>
  </si>
  <si>
    <t>FPM AGROMEHANIKA A.D.</t>
  </si>
  <si>
    <t>CNC DOOSAN PUMA 2100M</t>
  </si>
  <si>
    <t>02555/11</t>
  </si>
  <si>
    <t>CNC DOOSAN PUMA 2600L</t>
  </si>
  <si>
    <t>01466/09</t>
  </si>
  <si>
    <t>NIŠPROJEKT-VISOKOGRADNJA AD</t>
  </si>
  <si>
    <t>IVECO DAILY 65C18-KIPER SA CERADOM</t>
  </si>
  <si>
    <t>00354/07</t>
  </si>
  <si>
    <t>POLUPRIKOLICA SILOS O.ME.P.S. CM35</t>
  </si>
  <si>
    <t>01769/09</t>
  </si>
  <si>
    <t>AGROMARKET DOO VETERNIK</t>
  </si>
  <si>
    <t>02302/10</t>
  </si>
  <si>
    <t>AGROTRADING DOO</t>
  </si>
  <si>
    <t>02349/10</t>
  </si>
  <si>
    <t>AUTORITAS INVESTMENTS DOO</t>
  </si>
  <si>
    <t>02350/10</t>
  </si>
  <si>
    <t>02351/10</t>
  </si>
  <si>
    <t>00482/07</t>
  </si>
  <si>
    <t>BRAĆA VOJNOVIĆ DOO</t>
  </si>
  <si>
    <t>IVECO STRALIS AT440S45 T/P</t>
  </si>
  <si>
    <t>01163/08</t>
  </si>
  <si>
    <t>VIŠEFUNKCIONALNI ZGLOBNI UTOVARIVAČ TOČKAŠ AMKODOR 332C-01</t>
  </si>
  <si>
    <t>02519/11</t>
  </si>
  <si>
    <t>COPEX DOO</t>
  </si>
  <si>
    <t>TRAKTOR CLAAS AXOS 340 CX</t>
  </si>
  <si>
    <t>01768/09</t>
  </si>
  <si>
    <t>DAMEN TANKERS DOO NOVI SAD</t>
  </si>
  <si>
    <t>RENAULT MEGANE SEDAN EXPRESSION 1.4 16V</t>
  </si>
  <si>
    <t>01112/08</t>
  </si>
  <si>
    <t>EXIM COMMERCE DOO</t>
  </si>
  <si>
    <t>OSOVINSKA PLATO POLUPRIKOLICA SA STRANICAMA</t>
  </si>
  <si>
    <t>01113/08</t>
  </si>
  <si>
    <t>01114/08</t>
  </si>
  <si>
    <t>MERCEDES - BENZ ACTROS 1844 LS/36</t>
  </si>
  <si>
    <t>01115/08</t>
  </si>
  <si>
    <t>01041/08</t>
  </si>
  <si>
    <t>GREENTECH DOO</t>
  </si>
  <si>
    <t>UREĐAJ ZA FILTRIRANJE OTPADNE VODE SA REZ.DELOVIMA  "VISUTEK"</t>
  </si>
  <si>
    <t>00118/07</t>
  </si>
  <si>
    <t>KOLOS DOO</t>
  </si>
  <si>
    <t>00994/08</t>
  </si>
  <si>
    <t>Teretna prikolica Uniplast 1040-08</t>
  </si>
  <si>
    <t>00973/08</t>
  </si>
  <si>
    <t>MANKOM-PETROVIĆ DOO</t>
  </si>
  <si>
    <t>Doneta odluka o raskidu ugovora, raskid prosle]en klijentu. Aktivacja BB</t>
  </si>
  <si>
    <t>Klijent nije ispostovao dogovorenu dinamiku placanja. 17.11.2011. dat nalog za blokadu klijenta po svim ugovorima na ceo iznos duga.</t>
  </si>
  <si>
    <t>17.11.2011. sa klijentom odrzan sastanak na njegovo insistiranje. Dogovoreno da mu se da rok od 5 dana kako bi vratio predmet lizinga I 10 dana kako bi uplatio iznos duga kojim ce se spustiti ispod 60+ . Sledeci korak raskid ugovora I proglasenje glavnice dospelom.</t>
  </si>
  <si>
    <t>17.11.2011. klijentu nije urucena opomena pred raskid, posta se vratila.</t>
  </si>
  <si>
    <t>999-001364-00016577</t>
  </si>
  <si>
    <t>07884397</t>
  </si>
  <si>
    <t>100124417</t>
  </si>
  <si>
    <t>999-001241-00015379</t>
  </si>
  <si>
    <t>LJUTICE BOGDANA 1A</t>
  </si>
  <si>
    <t>3674-641,3674-655</t>
  </si>
  <si>
    <t>063/272-703</t>
  </si>
  <si>
    <t>celpapms@eunet.rs</t>
  </si>
  <si>
    <t>999-001241-00015166</t>
  </si>
  <si>
    <t>GEA WESTFALIASURGE SERBIA DOO</t>
  </si>
  <si>
    <t>Lazara Mamuzića 22</t>
  </si>
  <si>
    <t>BEOGRAD-ZEMUN</t>
  </si>
  <si>
    <t>011/3166-387,3166-397</t>
  </si>
  <si>
    <t>20299037</t>
  </si>
  <si>
    <t>105703369</t>
  </si>
  <si>
    <t>999-002237-00028500</t>
  </si>
  <si>
    <t>DRAGA POLOVINA</t>
  </si>
  <si>
    <t>ofiice@cinelabs.rs</t>
  </si>
  <si>
    <t>20275197</t>
  </si>
  <si>
    <t>104944481</t>
  </si>
  <si>
    <t>999-000896-00010312</t>
  </si>
  <si>
    <t>Stanoja Glavaša 33</t>
  </si>
  <si>
    <t>011/2452-688</t>
  </si>
  <si>
    <t>063 333 678</t>
  </si>
  <si>
    <t>marinaie@sbb.rs</t>
  </si>
  <si>
    <t>0706965150013</t>
  </si>
  <si>
    <t>999-000896-00010835</t>
  </si>
  <si>
    <t>17485580</t>
  </si>
  <si>
    <t>102912685</t>
  </si>
  <si>
    <t>999-001329-00003101</t>
  </si>
  <si>
    <t>PARTIZANSKE AVIJACIJE 10/12</t>
  </si>
  <si>
    <t>011/201-6900</t>
  </si>
  <si>
    <t>064/641-3787, 064/641-3788 Jovan</t>
  </si>
  <si>
    <t>01366/09</t>
  </si>
  <si>
    <t>PEJIĆ NENAD</t>
  </si>
  <si>
    <t>02008/10</t>
  </si>
  <si>
    <t>PEJOVIĆ MATIJEVIĆ ANA</t>
  </si>
  <si>
    <t>02210/10</t>
  </si>
  <si>
    <t>PEŠIĆ SUNČICA</t>
  </si>
  <si>
    <t>HYUNDAI I 20 1,4 DOHC 5VR GL</t>
  </si>
  <si>
    <t>02137/10</t>
  </si>
  <si>
    <t>PETAR DRAGIŠIĆ</t>
  </si>
  <si>
    <t>01665/09</t>
  </si>
  <si>
    <t>PETKOVIĆ MIĆO</t>
  </si>
  <si>
    <t>01671/09</t>
  </si>
  <si>
    <t>PETKOVIĆ MILAN</t>
  </si>
  <si>
    <t>01617/09</t>
  </si>
  <si>
    <t>PETRIĆ BORISLAV</t>
  </si>
  <si>
    <t>01795/09</t>
  </si>
  <si>
    <t>PETRIČEVIĆ ZORICA</t>
  </si>
  <si>
    <t>01615/09</t>
  </si>
  <si>
    <t>PETROVIĆ ĐORĐE</t>
  </si>
  <si>
    <t>01820/09</t>
  </si>
  <si>
    <t>PETROVIĆ NENAD</t>
  </si>
  <si>
    <t>01693/09</t>
  </si>
  <si>
    <t>PETROVIĆ PETAR</t>
  </si>
  <si>
    <t>HYUNDAI I 30 1.4 DOHC 5VR</t>
  </si>
  <si>
    <t>02024/10</t>
  </si>
  <si>
    <t>PETROVIĆ ROSA</t>
  </si>
  <si>
    <t>02044/10</t>
  </si>
  <si>
    <t>PETROVSKI JELENA</t>
  </si>
  <si>
    <t>01677/09</t>
  </si>
  <si>
    <t>PIJEVAC ALEKSANDAR</t>
  </si>
  <si>
    <t>02072/10</t>
  </si>
  <si>
    <t>POGARČIC IGOR</t>
  </si>
  <si>
    <t>HYUNDAI I20 4,4 DOHC 5VR GL</t>
  </si>
  <si>
    <t>01953/10</t>
  </si>
  <si>
    <t>08672784</t>
  </si>
  <si>
    <t>KANALSKA 5</t>
  </si>
  <si>
    <t>021/633-3349</t>
  </si>
  <si>
    <t>17323474</t>
  </si>
  <si>
    <t>100215261</t>
  </si>
  <si>
    <t>999-000406-00018340</t>
  </si>
  <si>
    <t>Bele Bartoka br 24</t>
  </si>
  <si>
    <t>011/ 2622 625</t>
  </si>
  <si>
    <t>063/216-148</t>
  </si>
  <si>
    <t>MARIJA</t>
  </si>
  <si>
    <t>marko.assembler@gmail.com</t>
  </si>
  <si>
    <t>999-000406-00018358</t>
  </si>
  <si>
    <t>999-000406-00028922</t>
  </si>
  <si>
    <t>20264276</t>
  </si>
  <si>
    <t>104888912</t>
  </si>
  <si>
    <t>BRAĆE JERKOVIĆ 76A</t>
  </si>
  <si>
    <t>BEOGRAD- VOŽDOVAC</t>
  </si>
  <si>
    <t>011/2467-432</t>
  </si>
  <si>
    <t>063/55-44-34</t>
  </si>
  <si>
    <t>authentic_tm@hotmail.com</t>
  </si>
  <si>
    <t>60995958</t>
  </si>
  <si>
    <t>NIKOLE MARAKOVIĆA 20</t>
  </si>
  <si>
    <t>BEOGRAD-RAKOVICA</t>
  </si>
  <si>
    <t>999-001185-00001662</t>
  </si>
  <si>
    <t>BEOGRAD - PALILULA</t>
  </si>
  <si>
    <t>54245238</t>
  </si>
  <si>
    <t>101235891</t>
  </si>
  <si>
    <t>999-000802-00007707</t>
  </si>
  <si>
    <t>DIMITRIJA LAZAROVA RAŠE 24</t>
  </si>
  <si>
    <t>RS-21300</t>
  </si>
  <si>
    <t>BEOČIN</t>
  </si>
  <si>
    <t>021 870 480</t>
  </si>
  <si>
    <t>060 6654 320</t>
  </si>
  <si>
    <t>POLJOPRIVREDNA OPREMA PLUG KVERNLAND 7 - BRAZNI</t>
  </si>
  <si>
    <t>RADOVANČEV SINIŠA</t>
  </si>
  <si>
    <t>00902/08</t>
  </si>
  <si>
    <t>TRAKTOR CLAAS XERION 3300</t>
  </si>
  <si>
    <t>00909/08</t>
  </si>
  <si>
    <t>MARKO FILIPOVSKI</t>
  </si>
  <si>
    <t>011/8727-781</t>
  </si>
  <si>
    <t>VULAMI COMPANY DOO</t>
  </si>
  <si>
    <t>TOYOTA COROLLA 1.6 WT</t>
  </si>
  <si>
    <t>01679/09</t>
  </si>
  <si>
    <t>WESTBOOK.EU DOO</t>
  </si>
  <si>
    <t>02247/10</t>
  </si>
  <si>
    <t>VUKELIĆ MILOŠ</t>
  </si>
  <si>
    <t>02248/10</t>
  </si>
  <si>
    <t>MINI MORIS</t>
  </si>
  <si>
    <t>02275/10</t>
  </si>
  <si>
    <t>SAKUPLJAČ SENA LINER 1750 8m RADNOG ZAHVATA</t>
  </si>
  <si>
    <t>02277/10</t>
  </si>
  <si>
    <t>BIG BALER QUADRANT 3400RC SA NOŽEM I DODATNOM OPREMOM</t>
  </si>
  <si>
    <t>02278/10</t>
  </si>
  <si>
    <t>TRAKTOR FENDT 930/21/2098</t>
  </si>
  <si>
    <t>02279/10</t>
  </si>
  <si>
    <t>BIG BALER QUADRANT 3400RF</t>
  </si>
  <si>
    <t>02280/10</t>
  </si>
  <si>
    <t>SAKUPLJAČ SENA LINER 1750 8M RADNOG ZAHVATA</t>
  </si>
  <si>
    <t>02282/10</t>
  </si>
  <si>
    <t>TRAKTOR ARION 540 CIS SA KAŠIKOM</t>
  </si>
  <si>
    <t>02276/10</t>
  </si>
  <si>
    <t>TELEHENDER SCHORPIN 7030 SA KAŠIKOM I DODATNOM OPREMOM</t>
  </si>
  <si>
    <t>02281/10</t>
  </si>
  <si>
    <t>TELEHENDER SCHORPIN 7030 SA KAŠIKOM</t>
  </si>
  <si>
    <t>02283/10</t>
  </si>
  <si>
    <t>TRAKTOR AXION 840 C-MATIC</t>
  </si>
  <si>
    <t>02304/10</t>
  </si>
  <si>
    <t>999-000862-00011734</t>
  </si>
  <si>
    <t>BLUE ELECTRONIC DOO</t>
  </si>
  <si>
    <t>00652/08</t>
  </si>
  <si>
    <t>BOMIDA DOO</t>
  </si>
  <si>
    <t>Kia sportage new 2.0 gas</t>
  </si>
  <si>
    <t>0002/08</t>
  </si>
  <si>
    <t>BPC DOO</t>
  </si>
  <si>
    <t>KIA CEED 1.6 GAS LX FRESH</t>
  </si>
  <si>
    <t>01662/09</t>
  </si>
  <si>
    <t>ŠKODA OCTAVIA A5 FL ELEGANCE</t>
  </si>
  <si>
    <t>01597/09</t>
  </si>
  <si>
    <t>CONIĆ NEBOJŠA</t>
  </si>
  <si>
    <t>HYUNDAI I 30 1.6 CRDI 5VR GLS</t>
  </si>
  <si>
    <t>02025/10</t>
  </si>
  <si>
    <t>COOL STKR MIROSLAV ĐUROVIĆ PR</t>
  </si>
  <si>
    <t>02407/10</t>
  </si>
  <si>
    <t>CYCLE CREDIT DOO</t>
  </si>
  <si>
    <t>FIAT BRAVO 1.9 MJT</t>
  </si>
  <si>
    <t>0087/08</t>
  </si>
  <si>
    <t>DANGUBIĆ LAZAR PG</t>
  </si>
  <si>
    <t>Teleskopski podizač JCB 531-70 AGRI</t>
  </si>
  <si>
    <t>0009/08</t>
  </si>
  <si>
    <t>DCD DOO</t>
  </si>
  <si>
    <t>MITSUBISHI OUTLANDER 2.0 DID 4WD INTENSE+</t>
  </si>
  <si>
    <t>00693/08</t>
  </si>
  <si>
    <t>DOM ZDRAVLJA DR.VEROLJUB CAKIĆ</t>
  </si>
  <si>
    <t>OPEL ASTRA CLASSIC II</t>
  </si>
  <si>
    <t>00694/08</t>
  </si>
  <si>
    <t>01757/09</t>
  </si>
  <si>
    <t>CELLTAC ALPHA MFK 6420K</t>
  </si>
  <si>
    <t>01390/09</t>
  </si>
  <si>
    <t>ĐORĐIĆ STOJAN</t>
  </si>
  <si>
    <t>HYUNDAI I 30 1.4 DOHC 5 VR GL</t>
  </si>
  <si>
    <t>01564/09</t>
  </si>
  <si>
    <t>ĐURĐEVIĆ PETAR</t>
  </si>
  <si>
    <t>00266/07</t>
  </si>
  <si>
    <t>EURONATURA DOO BEOGRAD</t>
  </si>
  <si>
    <t>HYUNDAI SANTA FE 2.0 CRDI</t>
  </si>
  <si>
    <t>00096/07</t>
  </si>
  <si>
    <t>HINIĆ DEJAN</t>
  </si>
  <si>
    <t>HYUNDAI TUCSON 2,0 DOHC GLS 5VR</t>
  </si>
  <si>
    <t>01502/09</t>
  </si>
  <si>
    <t>ILIĆ DRAGAN</t>
  </si>
  <si>
    <t>02526/11</t>
  </si>
  <si>
    <t>DACIA DUSTER AMBIANCE 4*2 1.5 dCi</t>
  </si>
  <si>
    <t>02378/10</t>
  </si>
  <si>
    <t>INSTAL TEH DOO</t>
  </si>
  <si>
    <t>Elektro merni uređaji po predračunu br. 10-010-000490</t>
  </si>
  <si>
    <t>02012/10</t>
  </si>
  <si>
    <t>KARLOVČAN LJUPKA</t>
  </si>
  <si>
    <t>carbochem@gmail.com</t>
  </si>
  <si>
    <t>08223220</t>
  </si>
  <si>
    <t>100913765</t>
  </si>
  <si>
    <t>999-000581-00003529</t>
  </si>
  <si>
    <t>Zelena pijaca bb</t>
  </si>
  <si>
    <t>RS-26300</t>
  </si>
  <si>
    <t>VRŠAC</t>
  </si>
  <si>
    <t>013/830-609</t>
  </si>
  <si>
    <t>063/865 8303</t>
  </si>
  <si>
    <t>amproduktvrsac@hemo.net</t>
  </si>
  <si>
    <t>0806968875013</t>
  </si>
  <si>
    <t>Borivoja Stevanovića 51</t>
  </si>
  <si>
    <t>AGATONOVIC VLADIMIR</t>
  </si>
  <si>
    <t>0806973870046</t>
  </si>
  <si>
    <t>Suncani Trg 10/14</t>
  </si>
  <si>
    <t>999-000581-00003537</t>
  </si>
  <si>
    <t>999-000581-00003545</t>
  </si>
  <si>
    <t>999-000581-00003960</t>
  </si>
  <si>
    <t>999-000581-00016604</t>
  </si>
  <si>
    <t>MULTIVAC DOO</t>
  </si>
  <si>
    <t>Ivana Boldižara 39</t>
  </si>
  <si>
    <t>021/472-11-44</t>
  </si>
  <si>
    <t>999-000581-00003952</t>
  </si>
  <si>
    <t>RS-15000</t>
  </si>
  <si>
    <t>ŠABAC</t>
  </si>
  <si>
    <t>20096152</t>
  </si>
  <si>
    <t>07552262</t>
  </si>
  <si>
    <t>TADEUŠA KOĆUŠKOG 63</t>
  </si>
  <si>
    <t>011/3283-323</t>
  </si>
  <si>
    <t>20185945</t>
  </si>
  <si>
    <t>104560717</t>
  </si>
  <si>
    <t>999-000961-00000269</t>
  </si>
  <si>
    <t>Intermarket (Aquina doo) Viline Vode BB</t>
  </si>
  <si>
    <t>011/2086-277</t>
  </si>
  <si>
    <t>065/6407-055</t>
  </si>
  <si>
    <t>aquinadoo@gmail.com</t>
  </si>
  <si>
    <t>07489323</t>
  </si>
  <si>
    <t>VILINE VODE BB</t>
  </si>
  <si>
    <t>011/3292-071</t>
  </si>
  <si>
    <t>08614881</t>
  </si>
  <si>
    <t>100277738</t>
  </si>
  <si>
    <t>999-001216-00014956</t>
  </si>
  <si>
    <t>ŽIĆE MARKOVIĆA 1, LOKAL 15</t>
  </si>
  <si>
    <t>RS-15314</t>
  </si>
  <si>
    <t>KRUPANJ</t>
  </si>
  <si>
    <t>021/420-060</t>
  </si>
  <si>
    <t>064/867-22-50</t>
  </si>
  <si>
    <t>gparhitekton@eunet.rs</t>
  </si>
  <si>
    <t>20255102</t>
  </si>
  <si>
    <t>VUJIČIĆ MILAN</t>
  </si>
  <si>
    <t>1804954800194</t>
  </si>
  <si>
    <t>PETRA DRAPŠINA 4</t>
  </si>
  <si>
    <t>RS-18000</t>
  </si>
  <si>
    <t>NIŠ</t>
  </si>
  <si>
    <t>17098039</t>
  </si>
  <si>
    <t>101512010</t>
  </si>
  <si>
    <t>999-001285-00003169</t>
  </si>
  <si>
    <t>PARISKA 16</t>
  </si>
  <si>
    <t>011/262-80-87; 011/3226-132</t>
  </si>
  <si>
    <t>063/237-300</t>
  </si>
  <si>
    <t>t.zivkovic@sbb.rs</t>
  </si>
  <si>
    <t>20481021</t>
  </si>
  <si>
    <t>105876415</t>
  </si>
  <si>
    <t>999-001293-00015857</t>
  </si>
  <si>
    <t>ZLATNE GREDE 11</t>
  </si>
  <si>
    <t>021/527-522</t>
  </si>
  <si>
    <t>062/281-007 SRĐAN REŽINA</t>
  </si>
  <si>
    <t>asbi021@yahoo.com</t>
  </si>
  <si>
    <t>KUKURUZNI ADAPTER 8-REDNI CLAAS</t>
  </si>
  <si>
    <t>01014/08</t>
  </si>
  <si>
    <t>OPREMA ZA ADAPTACIJU SILAZNOG KOMBAJNA CLAAS JAGUAR</t>
  </si>
  <si>
    <t>01013/08</t>
  </si>
  <si>
    <t>PODRIVAČ HORSCH TIGER 3AS</t>
  </si>
  <si>
    <t>01004/08</t>
  </si>
  <si>
    <t>CLAAS LEXION 580 SA DODATNOM OPREMOM I KOMPLETOM SECKI</t>
  </si>
  <si>
    <t>00587/08</t>
  </si>
  <si>
    <t>SAGA DOO</t>
  </si>
  <si>
    <t>00670/08</t>
  </si>
  <si>
    <t>00672/08</t>
  </si>
  <si>
    <t>00676/08</t>
  </si>
  <si>
    <t>00671/08</t>
  </si>
  <si>
    <t>00673/08</t>
  </si>
  <si>
    <t>00991/08</t>
  </si>
  <si>
    <t>LOGISTIC TEAM MST DOO</t>
  </si>
  <si>
    <t>00975/08</t>
  </si>
  <si>
    <t>Iveco Daily 35S11V</t>
  </si>
  <si>
    <t>01166/08</t>
  </si>
  <si>
    <t>TILIA FLOS DOO</t>
  </si>
  <si>
    <t>IVECO 65C15V</t>
  </si>
  <si>
    <t>00045/06</t>
  </si>
  <si>
    <t>2F SYSTEM DOO</t>
  </si>
  <si>
    <t>CHEVROLET AVEO 1.2 SE</t>
  </si>
  <si>
    <t>01292/09</t>
  </si>
  <si>
    <t>A &amp; R MILISAV ARSENIJEVIĆ PR</t>
  </si>
  <si>
    <t>PLUG CETVOROBRAZNI OBRTAČ VOGEL NOOT</t>
  </si>
  <si>
    <t>ARSENIJEVIĆ MILISAV</t>
  </si>
  <si>
    <t>01293/09</t>
  </si>
  <si>
    <t>TRAKTOR CLAAS AXION 830</t>
  </si>
  <si>
    <t>01212/08</t>
  </si>
  <si>
    <t>A.T.P.  STEVANOVIĆ  MILAN STEVANOVIĆ PR</t>
  </si>
  <si>
    <t>NOV BAGER GUSENIČAR HYUNDAI R250NLC-7A</t>
  </si>
  <si>
    <t>02260/10</t>
  </si>
  <si>
    <t>STEVANOVIĆ MILAN</t>
  </si>
  <si>
    <t>01424/09</t>
  </si>
  <si>
    <t>ADAMOV KONSULTACIJE DOO</t>
  </si>
  <si>
    <t>ADVOKAT DEJAN SIMIĆ</t>
  </si>
  <si>
    <t>01879/09</t>
  </si>
  <si>
    <t>ADVANTO DOO</t>
  </si>
  <si>
    <t>IVECO 440 E 43 AS</t>
  </si>
  <si>
    <t>01877/09</t>
  </si>
  <si>
    <t>ADVL PR</t>
  </si>
  <si>
    <t>AVC GROUP DOO</t>
  </si>
  <si>
    <t>02225/10</t>
  </si>
  <si>
    <t>AGRODIL DOO</t>
  </si>
  <si>
    <t>HYUNDAI SANTA FE 5 VR GLS 2,2 CRDI VGT</t>
  </si>
  <si>
    <t>00043/06</t>
  </si>
  <si>
    <t>AGROFOS DOO</t>
  </si>
  <si>
    <t>ZASTAVA Z-101</t>
  </si>
  <si>
    <t>01787/09</t>
  </si>
  <si>
    <t>AJUS DOO</t>
  </si>
  <si>
    <t>01034/08</t>
  </si>
  <si>
    <t>ALAS EKSPORT - IMPORT  DOO</t>
  </si>
  <si>
    <t>MAZDA BT-50 REG 4X2</t>
  </si>
  <si>
    <t>00212/07</t>
  </si>
  <si>
    <t>ALMONA DOO</t>
  </si>
  <si>
    <t>TRAKTOR FENDT 714 VARIO</t>
  </si>
  <si>
    <t>01028/08</t>
  </si>
  <si>
    <t>POLOVAN TEGLJAČ IVECO STRALIS AT440S45</t>
  </si>
  <si>
    <t>TRGOŠPED-TRANS DOO</t>
  </si>
  <si>
    <t>01029/08</t>
  </si>
  <si>
    <t>POLUPRIKOLICA SCHWARYMULLER 3 ACHEN</t>
  </si>
  <si>
    <t>01378/09</t>
  </si>
  <si>
    <t>00682/08</t>
  </si>
  <si>
    <t>ATLAS - WOOD DOO</t>
  </si>
  <si>
    <t>DIZEL VILJUŠKAR STILL RX70-35</t>
  </si>
  <si>
    <t>KOVAČEVIĆ DOO</t>
  </si>
  <si>
    <t>02086/10</t>
  </si>
  <si>
    <t>MERCEDES BENZ ACTROS 1836 LS TEGLJAČ</t>
  </si>
  <si>
    <t>00167/07</t>
  </si>
  <si>
    <t>AUTOPREVOZNIK SINĐELIĆ TOMA PR SOPOT</t>
  </si>
  <si>
    <t>Nehruova 123/11</t>
  </si>
  <si>
    <t>011/301-78-57</t>
  </si>
  <si>
    <t>07052952</t>
  </si>
  <si>
    <t>101030323</t>
  </si>
  <si>
    <t>VODOVODSKA 160</t>
  </si>
  <si>
    <t>011/2512-946</t>
  </si>
  <si>
    <t>064/8216800</t>
  </si>
  <si>
    <t>DELIĆ MILANKO</t>
  </si>
  <si>
    <t>20063700</t>
  </si>
  <si>
    <t>103966869</t>
  </si>
  <si>
    <t>999-000982-00010896</t>
  </si>
  <si>
    <t>MARŠALA TITA 99 A</t>
  </si>
  <si>
    <t>RS-21465</t>
  </si>
  <si>
    <t>BAČKO DOBRO POLJE</t>
  </si>
  <si>
    <t>021 724 333, 021 724 999</t>
  </si>
  <si>
    <t>063 519 367</t>
  </si>
  <si>
    <t>RADOVIĆ SLAVKO</t>
  </si>
  <si>
    <t>zitnica@neobee.net</t>
  </si>
  <si>
    <t>999-000982-00010888</t>
  </si>
  <si>
    <t>2403971885054</t>
  </si>
  <si>
    <t>999-001207-00001839</t>
  </si>
  <si>
    <t>Svetozara Markovića 48</t>
  </si>
  <si>
    <t>RS-22330</t>
  </si>
  <si>
    <t>NOVA PAZOVA</t>
  </si>
  <si>
    <t>063/77-01-525</t>
  </si>
  <si>
    <r>
      <t>Unos poslednjeg datuma
 u tekucem mesecu</t>
    </r>
    <r>
      <rPr>
        <sz val="10"/>
        <rFont val="Arial"/>
        <family val="2"/>
        <charset val="238"/>
      </rPr>
      <t xml:space="preserve">
-format datuma- </t>
    </r>
    <r>
      <rPr>
        <b/>
        <sz val="10"/>
        <color indexed="10"/>
        <rFont val="Arial"/>
        <family val="2"/>
        <charset val="238"/>
      </rPr>
      <t>mesec/dan/godina</t>
    </r>
  </si>
  <si>
    <t>Danasnji datum</t>
  </si>
  <si>
    <t>Projekcija dana 
kasnjenja na 
kraju meseca</t>
  </si>
  <si>
    <t>NEVESINJSKA 16</t>
  </si>
  <si>
    <t>LAZAREVAC</t>
  </si>
  <si>
    <t>60669830</t>
  </si>
  <si>
    <t>104981178</t>
  </si>
  <si>
    <t>999-000836-00008487</t>
  </si>
  <si>
    <t>PARTIZANSKA 29</t>
  </si>
  <si>
    <t>RS-22314</t>
  </si>
  <si>
    <t>KRNJEŠEVCI</t>
  </si>
  <si>
    <t>022 391 105</t>
  </si>
  <si>
    <t>063 806 3655, 063/711-5148</t>
  </si>
  <si>
    <t>Graditelj-n@neobee.net</t>
  </si>
  <si>
    <t>1101980120001</t>
  </si>
  <si>
    <t>LORENCIC DOO</t>
  </si>
  <si>
    <t>Servantesova bb</t>
  </si>
  <si>
    <t>011/ 787-08-97; 787-08-98</t>
  </si>
  <si>
    <t>07802846</t>
  </si>
  <si>
    <t>100267243</t>
  </si>
  <si>
    <t>999-001336-00003271</t>
  </si>
  <si>
    <t>VASE PELAGIĆA 5</t>
  </si>
  <si>
    <t>011/2647-577</t>
  </si>
  <si>
    <t>063/711-51-48</t>
  </si>
  <si>
    <t>GORAN TANASKOVIĆ</t>
  </si>
  <si>
    <t>gradingv@sbb.rs</t>
  </si>
  <si>
    <t>0511959710028</t>
  </si>
  <si>
    <t>KRALJA VUKAŠINA 4</t>
  </si>
  <si>
    <t>06045073</t>
  </si>
  <si>
    <t>102659093</t>
  </si>
  <si>
    <t>999-000742-00006712</t>
  </si>
  <si>
    <t>SLANAČKI PUT 35</t>
  </si>
  <si>
    <t>U maju 2011. slucaj predat agenciji DUKAMI. Raskinut ugovor, dug proglasen dospelim. Obecano vracanje predmeta u julu. Jos uvek nije realizovano preuzimanje predmeta.</t>
  </si>
  <si>
    <t>Dana 25.09.2011. poslat raskid ugovora o finansijskom lizingu</t>
  </si>
  <si>
    <t>Pregovori u toku oko uslova vracanja vozila.</t>
  </si>
  <si>
    <t>Klijent od pocetka otplate bio u kasnjenju. Opomena pre raskid poslata u februaru 2011. Klijent je duze vremena nedostupan. Potrebno odmah raskinuti ugovor.</t>
  </si>
  <si>
    <t>Nije moguca blokada klijenta I jemca zbog neusaglasenih pecata. Vozila oduzeta 22.06.2011.</t>
  </si>
  <si>
    <t>Odobreno preuzimanje ugovora od strane VENTURA DOO. Ocekuje se brza realizacija</t>
  </si>
  <si>
    <t>Klijent imao problema sa placanjem u 2011. Uspeo da izmiri dugovanja u vecim bucket-ima</t>
  </si>
  <si>
    <t>Dana 31.10.2011. poslat raskid ugovora o finansijskom lizingu</t>
  </si>
  <si>
    <t>Predmet vracen 26.10.2011. Poslat raskid ugovora 31.10.2011. I faktura za placanje celog iznosa duga</t>
  </si>
  <si>
    <t>Imaju problema sa placanjem, obecali pustanje sredstava po svakom prilivu. Poslednja uplata 22.08.2011.</t>
  </si>
  <si>
    <t>06.06.2011. poslata opomena pred raskid I obavestenje o mogucoj aktivaciji Buy Back-a.</t>
  </si>
  <si>
    <t>Zavrseno preuzimanje, ocekuje se da klijent plati dospele obaveze.</t>
  </si>
  <si>
    <t>Klijent ima problema sa placanjem u 2011. ali uspeva da izmiri obaveze. Potreban konstantan monitoring.</t>
  </si>
  <si>
    <t>06/11/2011 vraćena faktura za troškove PN. Zavedena kao reklamacija.</t>
  </si>
  <si>
    <t>Aktivirana menica 08.11.2011. za korisnika lizinga</t>
  </si>
  <si>
    <t>Dana 7.11.2011. poslat raskid po svim ugovorima o finansijskom lizingu</t>
  </si>
  <si>
    <t>Aktivirana menica 08.11.2011. za korisnika lizinga, a 10.11.2011. aktivirana menica za jemca FERITI DOO.</t>
  </si>
  <si>
    <t>Potreban monitoring, klijent uspeva da placa obaveze nakon poziva.</t>
  </si>
  <si>
    <t>DDOR-u poslat zahtev za raskid polise zbog promene vlasništva - nije oduzeto</t>
  </si>
  <si>
    <t>Srboexport izmiruje obaveze klijenta</t>
  </si>
  <si>
    <t>Klijent 21.06.2011. blokiran po svim ugovorima. Konstantna kasnjenja I dalje prisutna.</t>
  </si>
  <si>
    <t>Klijent pristao da plati dospele obaveze po oba ugovora. Uplate se ocekuju do 16.11.2011.</t>
  </si>
  <si>
    <t>Dana 10.11.2011. raskinut ugovor o finansijskom lizingu, ceo dug proglasen dospelim</t>
  </si>
  <si>
    <t>Dana 10.11.2011. klijentu poslat raskid ugovora. Sledeci korak je preuzimanje predmeta liznga.</t>
  </si>
  <si>
    <t>06.06.2011. slato obavestenje o mogucoj aktivaciji Buy Back-a.</t>
  </si>
  <si>
    <t>U toku je regulisanje normalnog toka placanja obaveza.</t>
  </si>
  <si>
    <t>Klijentu 26.04.2011. slata opomena pred raskid po svim ugovorima. Ostala je jos po jedna menica po svakom ugovoru.</t>
  </si>
  <si>
    <t>raskid ugovora 08.02.2011., krivična prijava 01.04.2011.
Prema nalogu MK uraditi raskid u sistemu sa datumom raskida koji je poslat klijentu</t>
  </si>
  <si>
    <t>Klijent ima konstantna kasnjenja u 2011. ali nakon pritiska plati obaveze</t>
  </si>
  <si>
    <t>ukupno 
dospeli 
dug</t>
  </si>
  <si>
    <t>maxdana
dugovanja</t>
  </si>
  <si>
    <t>kategorija 
partnera</t>
  </si>
  <si>
    <t>od 1 do 29</t>
  </si>
  <si>
    <t>od 30 do 59</t>
  </si>
  <si>
    <t>od 60 do 89</t>
  </si>
  <si>
    <t>od 90 do 179</t>
  </si>
  <si>
    <t>od 180 do 360</t>
  </si>
  <si>
    <t>preko 360</t>
  </si>
  <si>
    <t>063/300 922, 011/3572-970</t>
  </si>
  <si>
    <t>IVECO DAILY 65C15</t>
  </si>
  <si>
    <t>01107/08</t>
  </si>
  <si>
    <t>01108/08</t>
  </si>
  <si>
    <t>01109/08</t>
  </si>
  <si>
    <t>01110/08</t>
  </si>
  <si>
    <t>IVECO DAILY 65C15 5 KOMADA</t>
  </si>
  <si>
    <t>01296/09</t>
  </si>
  <si>
    <t>PEUGEOT 206 ONE LINE 1.4E 5P</t>
  </si>
  <si>
    <t>01333/09</t>
  </si>
  <si>
    <t>PALETNI REGALI</t>
  </si>
  <si>
    <t>01434/09</t>
  </si>
  <si>
    <t>BMW 520D</t>
  </si>
  <si>
    <t>01435/09</t>
  </si>
  <si>
    <t>BMW X5 3.0D</t>
  </si>
  <si>
    <t>01586/09</t>
  </si>
  <si>
    <t>RUČNI RAČUNARI TEKLOGIX 7535 G2</t>
  </si>
  <si>
    <t>MEGGLE SRBIJA DOO KRAGUJEVAC</t>
  </si>
  <si>
    <t>01587/09</t>
  </si>
  <si>
    <t>01675/09</t>
  </si>
  <si>
    <t>POLUPRIKOLICA SCHWARZMULLER</t>
  </si>
  <si>
    <t>BLUE SHOP DOO</t>
  </si>
  <si>
    <t>01098/08</t>
  </si>
  <si>
    <t>01100/08</t>
  </si>
  <si>
    <t>M.G.ČAUŠ PROMET DOO</t>
  </si>
  <si>
    <t>NOVA POLUPRIKOLICA PAGANINICAR TIP 137 PSL</t>
  </si>
  <si>
    <t>01090/08</t>
  </si>
  <si>
    <t>CNC Strug Okuma 500 i CNC glodalica MAHO 900</t>
  </si>
  <si>
    <t>00935/08</t>
  </si>
  <si>
    <t>PRESA CLAAS ROLLANT 255 SA UNIWRAPOM</t>
  </si>
  <si>
    <t>00858/08</t>
  </si>
  <si>
    <t>BONDŽIĆ &amp; K DOO</t>
  </si>
  <si>
    <t>TELESKOPSKI VILJUŠKAR MARKE FARESIN HANDLERS TIP FH 17.40</t>
  </si>
  <si>
    <t>01101/08</t>
  </si>
  <si>
    <t>SCHMITZ SKI 24 SL06 7.2</t>
  </si>
  <si>
    <t>01911/09</t>
  </si>
  <si>
    <t>BANKOVIĆ RADOMIR</t>
  </si>
  <si>
    <t>01918/10</t>
  </si>
  <si>
    <t>cadex@sbb.rs</t>
  </si>
  <si>
    <t>17410024</t>
  </si>
  <si>
    <t>999-001031-00011593</t>
  </si>
  <si>
    <t>08357951</t>
  </si>
  <si>
    <t>100701910</t>
  </si>
  <si>
    <t>999-000140-00000729</t>
  </si>
  <si>
    <t>Sremska bb</t>
  </si>
  <si>
    <t>RS-22320</t>
  </si>
  <si>
    <t>INĐIJA</t>
  </si>
  <si>
    <t>022/ 55 44 28</t>
  </si>
  <si>
    <t>063/ 504 387</t>
  </si>
  <si>
    <t>Radenković Nenad</t>
  </si>
  <si>
    <t>dacatren@verat.net</t>
  </si>
  <si>
    <t>2706960880045</t>
  </si>
  <si>
    <t>TOYOTA CENTAR DOO</t>
  </si>
  <si>
    <t>20618949</t>
  </si>
  <si>
    <t>106509868</t>
  </si>
  <si>
    <t>999-002216-00029634</t>
  </si>
  <si>
    <t>ŽIVKA DAVIDOVIĆA 73</t>
  </si>
  <si>
    <t>011/286-19-83</t>
  </si>
  <si>
    <t>060/748-37-95</t>
  </si>
  <si>
    <t>lazicdejan@hotmail.com</t>
  </si>
  <si>
    <t>GLACIER D.O.O.</t>
  </si>
  <si>
    <t>TERAZIJE 36</t>
  </si>
  <si>
    <t>20252804</t>
  </si>
  <si>
    <t>104838748</t>
  </si>
  <si>
    <t>999-001228-00015248</t>
  </si>
  <si>
    <t>29.Novembra 101</t>
  </si>
  <si>
    <t>035/566-525</t>
  </si>
  <si>
    <t>069/799-069 marko</t>
  </si>
  <si>
    <t>VLADENKA</t>
  </si>
  <si>
    <t>neda75@gmail.com</t>
  </si>
  <si>
    <t>20107278</t>
  </si>
  <si>
    <t>PRVA PRUGA 9B</t>
  </si>
  <si>
    <t>011/319-6071  DRAGO</t>
  </si>
  <si>
    <t>999-001228-00015264</t>
  </si>
  <si>
    <t>17535226</t>
  </si>
  <si>
    <t>103224002</t>
  </si>
  <si>
    <t>Medakovićeva br. 113a</t>
  </si>
  <si>
    <t>011/ 2463 981</t>
  </si>
  <si>
    <t>063/ 287 129</t>
  </si>
  <si>
    <t>GAJEVA 8</t>
  </si>
  <si>
    <t>011/30 88 350, 30 80 543, 30 8</t>
  </si>
  <si>
    <t>065/3699-374</t>
  </si>
  <si>
    <t>13.12.2011. poslat raskid ugovora klijentu</t>
  </si>
  <si>
    <t>PROMOTEHNIK DOO</t>
  </si>
  <si>
    <t>BULEVAR ARSENIJA ČARNOJEVIĆA 166</t>
  </si>
  <si>
    <t>011 267 1127</t>
  </si>
  <si>
    <t>20077069</t>
  </si>
  <si>
    <t>104046698</t>
  </si>
  <si>
    <t>999-000912-00009867</t>
  </si>
  <si>
    <t>IBARSKI PUT 124B</t>
  </si>
  <si>
    <t>RS-11462</t>
  </si>
  <si>
    <t>VELIKI BORAK</t>
  </si>
  <si>
    <t>011 254 6875</t>
  </si>
  <si>
    <t>FILIPOV NENAD</t>
  </si>
  <si>
    <t>g.t.i.doo@sezampro.rs</t>
  </si>
  <si>
    <t>07456646</t>
  </si>
  <si>
    <t>100001054</t>
  </si>
  <si>
    <t>Banjički venac 28b</t>
  </si>
  <si>
    <t>011 3061 820, 3061 829, 306184</t>
  </si>
  <si>
    <t>milica dinkovic dir 3061-859</t>
  </si>
  <si>
    <t>Lenard Antelj</t>
  </si>
  <si>
    <t>00408/07</t>
  </si>
  <si>
    <t>TECHNOMAC KOMPRESOR</t>
  </si>
  <si>
    <t>00409/07</t>
  </si>
  <si>
    <t>TECHNOMAC ŠIROKOTRAČNA BRUSILICA</t>
  </si>
  <si>
    <t>00404/07</t>
  </si>
  <si>
    <t>FREZER TF 110 NOVA</t>
  </si>
  <si>
    <t>00405/07</t>
  </si>
  <si>
    <t>TECHNOMAC PRESA</t>
  </si>
  <si>
    <t>00406/07</t>
  </si>
  <si>
    <t>TECHNOMAC ger testera, radijalna testera i modelarska brusilica</t>
  </si>
  <si>
    <t>00412/07</t>
  </si>
  <si>
    <t>00416/07</t>
  </si>
  <si>
    <t>00418/07</t>
  </si>
  <si>
    <t>PUBLIC TRITON DOO</t>
  </si>
  <si>
    <t>LLUMINA 512 mb w/hd i LLUMINA High Cappacltu feeder</t>
  </si>
  <si>
    <t>00419/07</t>
  </si>
  <si>
    <t>SRBOEXPORT RENT DOO OBRENOVAC-ZABREŽJE</t>
  </si>
  <si>
    <t>CITROEN C6 EXCLUSIVE 2.7 HDI</t>
  </si>
  <si>
    <t>00374/07</t>
  </si>
  <si>
    <t>UTOVARIVAČ CLG 842 LIUGONG</t>
  </si>
  <si>
    <t>00424/07</t>
  </si>
  <si>
    <t>ŠTAMPARSKA MAŠINA MBO K69/4KL</t>
  </si>
  <si>
    <t>00425/07</t>
  </si>
  <si>
    <t>ŠTAMPARSKA MAŠINA BOURG 20 ST</t>
  </si>
  <si>
    <t>00434/07</t>
  </si>
  <si>
    <t>ŠVABIĆ MILETA SZUR PREDUZETNIK VLADIMIRC</t>
  </si>
  <si>
    <t>Poluprikolica SCHMITZ SO1</t>
  </si>
  <si>
    <t>00431/07</t>
  </si>
  <si>
    <t>KAMENOREZAČKA RADNJA TRIFUNOVIĆ MIROSLAV</t>
  </si>
  <si>
    <t>TRIFUNOVIĆ MIROSLAV</t>
  </si>
  <si>
    <t>KAMION GAZ 330202-571 4X2</t>
  </si>
  <si>
    <t>00438/07</t>
  </si>
  <si>
    <t>TEHNOLINK DOO</t>
  </si>
  <si>
    <t>VW TRANSPORTER 1.9 TDI T5 PLUS</t>
  </si>
  <si>
    <t>00183/07</t>
  </si>
  <si>
    <t>UNIKAT HANDMADE DOO</t>
  </si>
  <si>
    <t>PEUGEOT BOX FT 330C 2.2HDI</t>
  </si>
  <si>
    <t>00449/07</t>
  </si>
  <si>
    <t>GREENCOM DOO</t>
  </si>
  <si>
    <t>IVECO EUROCARGO ML 75E18</t>
  </si>
  <si>
    <t>MRČARICA JASMINKA</t>
  </si>
  <si>
    <t>00440/07</t>
  </si>
  <si>
    <t>POLJOPRIVREDA A.D.</t>
  </si>
  <si>
    <t>HYUNDAI TUCSON 2.0CRDI</t>
  </si>
  <si>
    <t>00441/07</t>
  </si>
  <si>
    <t>LADA NIVA 1.7i</t>
  </si>
  <si>
    <t>00442/07</t>
  </si>
  <si>
    <t>00459/07</t>
  </si>
  <si>
    <t>ENES HADZIMURTEZIC</t>
  </si>
  <si>
    <t>60011257</t>
  </si>
  <si>
    <t>104239848</t>
  </si>
  <si>
    <t>999-001094-00013023</t>
  </si>
  <si>
    <t>013/807-392</t>
  </si>
  <si>
    <t>1305987870027</t>
  </si>
  <si>
    <t>999-001094-00029230</t>
  </si>
  <si>
    <t>999-001094-00029256</t>
  </si>
  <si>
    <t>999-001094-00029310</t>
  </si>
  <si>
    <t>999-001094-00029965</t>
  </si>
  <si>
    <t>999-001094-00016820</t>
  </si>
  <si>
    <t>999-001094-00016839</t>
  </si>
  <si>
    <t>08022542</t>
  </si>
  <si>
    <t>100846314</t>
  </si>
  <si>
    <t>999-001305-00015992</t>
  </si>
  <si>
    <t>ČANTAVIRSKI PUT BB</t>
  </si>
  <si>
    <t>RS-24000</t>
  </si>
  <si>
    <t>024/666- 000, 024/666-073 ISID</t>
  </si>
  <si>
    <t>isidora.radulovic@fidelinka.rs</t>
  </si>
  <si>
    <t>999-001305-00016000</t>
  </si>
  <si>
    <t>06191762</t>
  </si>
  <si>
    <t>100351487</t>
  </si>
  <si>
    <t>999-000946-00000142</t>
  </si>
  <si>
    <t>HADŽI NIKOLE ŽIVKOVIĆA 2</t>
  </si>
  <si>
    <t>011/2181-702</t>
  </si>
  <si>
    <t>063/253-221</t>
  </si>
  <si>
    <t>MIRJANA ĐURIĆ</t>
  </si>
  <si>
    <t>koridor@eunet.rs</t>
  </si>
  <si>
    <t>1304963710049</t>
  </si>
  <si>
    <t>PROLETERSKE SOLIDARNOSTI 18/025</t>
  </si>
  <si>
    <t>RS-23101</t>
  </si>
  <si>
    <t>ZRENJANIN</t>
  </si>
  <si>
    <t>17520563</t>
  </si>
  <si>
    <t>103186235</t>
  </si>
  <si>
    <t>999-001227-00001954</t>
  </si>
  <si>
    <t>OMLADINSKIH  BRIGADA 18b</t>
  </si>
  <si>
    <t>212-93-81  213-55-87</t>
  </si>
  <si>
    <t>063/313-414</t>
  </si>
  <si>
    <t>laporta@yubc.net</t>
  </si>
  <si>
    <t>17301420</t>
  </si>
  <si>
    <t>100576397</t>
  </si>
  <si>
    <t>999-001331-00003140</t>
  </si>
  <si>
    <t>RS-19000</t>
  </si>
  <si>
    <t>ZAJEČAR</t>
  </si>
  <si>
    <t>019/442-626</t>
  </si>
  <si>
    <t>063/400-284</t>
  </si>
  <si>
    <t>17410563</t>
  </si>
  <si>
    <t>101601783</t>
  </si>
  <si>
    <t>999-000949-00000237</t>
  </si>
  <si>
    <t>KOSOVSKA 17</t>
  </si>
  <si>
    <t>011/3222-919</t>
  </si>
  <si>
    <t>NENAD OBUĆINA</t>
  </si>
  <si>
    <t>17404083</t>
  </si>
  <si>
    <t>01759/09</t>
  </si>
  <si>
    <t>VILJUŠKAR TOYOTA 5FG60</t>
  </si>
  <si>
    <t>IVECO DAILY 35S12V</t>
  </si>
  <si>
    <t>01790/09</t>
  </si>
  <si>
    <t>VILJUŠKAR TOYOTA 7FG45</t>
  </si>
  <si>
    <t>01789/09</t>
  </si>
  <si>
    <t>VILJUŠKAR TOYOTA 02-7FD40</t>
  </si>
  <si>
    <t>01792/09</t>
  </si>
  <si>
    <t>EKO-MIG GORNJI VRATARI DOO</t>
  </si>
  <si>
    <t>01762/09</t>
  </si>
  <si>
    <t>MINI BAGER TB145 SA HIDRAULIČNIM ČEKIĆEM</t>
  </si>
  <si>
    <t>01828/09</t>
  </si>
  <si>
    <t>VUJIČIĆ DRAGAN</t>
  </si>
  <si>
    <t>01834/09</t>
  </si>
  <si>
    <t>BOJIĆ NENAD</t>
  </si>
  <si>
    <t>01864/09</t>
  </si>
  <si>
    <t>HUM ŽIŽ DOO BEOGRAD</t>
  </si>
  <si>
    <t>MITSUBISHI FD-25-T</t>
  </si>
  <si>
    <t>COOL TEAM DOO</t>
  </si>
  <si>
    <t>JOVANOVIĆ MILAN</t>
  </si>
  <si>
    <t>VUJOŠEVIĆ GRADITELJI DOO</t>
  </si>
  <si>
    <t>MERCEDES BENZ S 320 CDI 4M L</t>
  </si>
  <si>
    <t>KRAMEKS DOO</t>
  </si>
  <si>
    <t>LOGISTICTEAMSEKULIĆ DOO</t>
  </si>
  <si>
    <t>SEKULIĆ RADIVOJE</t>
  </si>
  <si>
    <t>00472/07</t>
  </si>
  <si>
    <t>Viljuškar Mast explorer H30DA 2WD</t>
  </si>
  <si>
    <t>00474/07</t>
  </si>
  <si>
    <t>IVERPAN DOO</t>
  </si>
  <si>
    <t>MILIĆEVIĆ JASMINA</t>
  </si>
  <si>
    <t>HOLZ-HER 1321-2 SA OPREMOM</t>
  </si>
  <si>
    <t>00475/07</t>
  </si>
  <si>
    <t>HOLZ-HER 1255 SA OPREMOM</t>
  </si>
  <si>
    <t>00477/07</t>
  </si>
  <si>
    <t>ŠILOPROM DOO</t>
  </si>
  <si>
    <t>BULDOŽER SHANTUI SD13</t>
  </si>
  <si>
    <t>STEVANOVIĆ GORAN</t>
  </si>
  <si>
    <t>00489/07</t>
  </si>
  <si>
    <t>PAVLOVIĆ MILOŠ</t>
  </si>
  <si>
    <t>00497/07</t>
  </si>
  <si>
    <t>VERDI SZTR MARKO MIJAILOVIĆ</t>
  </si>
  <si>
    <t>00500/07</t>
  </si>
  <si>
    <t>UNIMAR - NBA DOO</t>
  </si>
  <si>
    <t>ALUMINIJUMSKI TRIVISION REKLAMNI PANO VELIČINE 13x5 m</t>
  </si>
  <si>
    <t>00253/07</t>
  </si>
  <si>
    <t>MINI BAGER CASE CX 27</t>
  </si>
  <si>
    <t>PAVIŠIĆ PREDRAG</t>
  </si>
  <si>
    <t>00513/07</t>
  </si>
  <si>
    <t>MINI UTOVARIVAČ CASE V410EU</t>
  </si>
  <si>
    <t>00437/07</t>
  </si>
  <si>
    <t>POLUPRIKOLICA O.ME.P.S. CM 35</t>
  </si>
  <si>
    <t>JONEV ALEKSANDAR</t>
  </si>
  <si>
    <t>00436/07</t>
  </si>
  <si>
    <t>00519/08</t>
  </si>
  <si>
    <t>ALATNICA BAROVIĆ DOO</t>
  </si>
  <si>
    <t>MAŠINA ZA OBRADU METALA WATER JET</t>
  </si>
  <si>
    <t>00521/08</t>
  </si>
  <si>
    <t>AUTOPREVOZNIK SVETISLAV LAZAREVIĆ</t>
  </si>
  <si>
    <t>POLUPRIKOLICA PAGANINICAR 820 PSL</t>
  </si>
  <si>
    <t>00543/08</t>
  </si>
  <si>
    <t>BORA KEČIĆ ATP A.D.</t>
  </si>
  <si>
    <t>Utovarivač SEM ZL60G-E</t>
  </si>
  <si>
    <t>KONCERN SRBOEXPORT DOO</t>
  </si>
  <si>
    <t>00554/08</t>
  </si>
  <si>
    <t>UTOVARIVAČ CASE 40 EU</t>
  </si>
  <si>
    <t>PAVIŠIĆ SLAVICA</t>
  </si>
  <si>
    <t>00556/08</t>
  </si>
  <si>
    <t>COMPA double-matic 350 ger</t>
  </si>
  <si>
    <t>00557/08</t>
  </si>
  <si>
    <t>PRESA OMNIFORM 70</t>
  </si>
  <si>
    <t>00571/08</t>
  </si>
  <si>
    <t>ŠUPICA MARIJA</t>
  </si>
  <si>
    <t>ZASTAVA KORAL IN 1,1</t>
  </si>
  <si>
    <t>00575/08</t>
  </si>
  <si>
    <t>MACROS DOO</t>
  </si>
  <si>
    <t>MERCEDES BENZ SPRINTER 311</t>
  </si>
  <si>
    <t>00576/08</t>
  </si>
  <si>
    <t>MESNA ZAJEDNICA GRAČAC</t>
  </si>
  <si>
    <t>MINI BAGER AIRMAN AX 30 U-4 I 3 KAŠIKE</t>
  </si>
  <si>
    <t>00584/08</t>
  </si>
  <si>
    <t>GR GRADITELJ - N NEGOSLAV MILIVOJEVIĆ</t>
  </si>
  <si>
    <t>MILIVOJEVIĆ NEGOSLAV</t>
  </si>
  <si>
    <t>MAŠINA ESTRICH BOY DC 260-45 SA PRIBOROM</t>
  </si>
  <si>
    <t>00582/08</t>
  </si>
  <si>
    <t>STRELA - OBRENOVAC DOO</t>
  </si>
  <si>
    <t>AUTOBUS FAP A 747</t>
  </si>
  <si>
    <t>00609/08</t>
  </si>
  <si>
    <t>STAN SREDIĆ DOO</t>
  </si>
  <si>
    <t>KOMBINOVANA MAŠINA  ROVOKOPAČ-UTOVARIVAČ CASE</t>
  </si>
  <si>
    <t>STAN DRAGOLJUB SREDIĆ PR NOVI KOZARCI SZ</t>
  </si>
  <si>
    <t>00610/08</t>
  </si>
  <si>
    <t>OPREMA ZA KOMBINOVANU MAIŠNU CASE 695</t>
  </si>
  <si>
    <t>00615/08</t>
  </si>
  <si>
    <t>PAVILJONI I LOGISTIČKA OPREMA</t>
  </si>
  <si>
    <t>00616/08</t>
  </si>
  <si>
    <t>FIDELINKA-PEKARA DOO</t>
  </si>
  <si>
    <t>Chrysler 300C 3.0 CRD Touring</t>
  </si>
  <si>
    <t>P+OP; RS</t>
  </si>
  <si>
    <t>00639/08</t>
  </si>
  <si>
    <t>ILANDŽA KOMERC DOO</t>
  </si>
  <si>
    <t>Sejalica Gaspardo MTI</t>
  </si>
  <si>
    <t>00644/08</t>
  </si>
  <si>
    <t>GMC - TRADE DOO</t>
  </si>
  <si>
    <t>ZASTAVA KORAL IN 1.1 EKONOMIK VAN</t>
  </si>
  <si>
    <t>00650/08</t>
  </si>
  <si>
    <t>STELLA COMPANY - AGRO DOO</t>
  </si>
  <si>
    <t>SEJALICA GASPARDO MAGICA 6-redi</t>
  </si>
  <si>
    <t>REPIJA ZLATKO</t>
  </si>
  <si>
    <t>KIA SORENTO 2.5 CRDI EX A/T</t>
  </si>
  <si>
    <t>00668/08</t>
  </si>
  <si>
    <t>FRIGOLINE - STAR DOO</t>
  </si>
  <si>
    <t>MEŠINE ZA SEČENJE I SAVIJANJE LIMA</t>
  </si>
  <si>
    <t>HADŽI - RISTIĆ ZORAN</t>
  </si>
  <si>
    <t>EXCLUSIVE AUTO DOO</t>
  </si>
  <si>
    <t>ugovor</t>
  </si>
  <si>
    <t>partner</t>
  </si>
  <si>
    <t>rating</t>
  </si>
  <si>
    <t>ukupno_dospeli_dug</t>
  </si>
  <si>
    <t>outstanding</t>
  </si>
  <si>
    <t>predmet</t>
  </si>
  <si>
    <t>maxdanadugovanja</t>
  </si>
  <si>
    <t>kategorija_partnera</t>
  </si>
  <si>
    <t>jemac1</t>
  </si>
  <si>
    <t>bucket</t>
  </si>
  <si>
    <t>current</t>
  </si>
  <si>
    <t>od_1_do_29</t>
  </si>
  <si>
    <t>od_30_do_59</t>
  </si>
  <si>
    <t>od_60_do_89</t>
  </si>
  <si>
    <t>od_90_do_179</t>
  </si>
  <si>
    <t>od_180_do_360</t>
  </si>
  <si>
    <t>preko_360</t>
  </si>
  <si>
    <t>officer</t>
  </si>
  <si>
    <t>064/810-20-98</t>
  </si>
  <si>
    <t>RS-12000</t>
  </si>
  <si>
    <t>POŽAREVAC</t>
  </si>
  <si>
    <t>08047740</t>
  </si>
  <si>
    <t>100591159</t>
  </si>
  <si>
    <t>999-001224-00022670</t>
  </si>
  <si>
    <t>PANČEVAČKI PUT 10</t>
  </si>
  <si>
    <t>013/631-077, 631-069 direktor</t>
  </si>
  <si>
    <t>063/36-72-65</t>
  </si>
  <si>
    <t>VIDOJE MILOVANOVIĆ</t>
  </si>
  <si>
    <t>racunovodstvo@advojvodinastarcevo.rs</t>
  </si>
  <si>
    <t>17421590</t>
  </si>
  <si>
    <t>999-001224-00014988</t>
  </si>
  <si>
    <t>1108967783411</t>
  </si>
  <si>
    <t>20083476</t>
  </si>
  <si>
    <t>104053898</t>
  </si>
  <si>
    <t>999-000756-00011749</t>
  </si>
  <si>
    <t>SMEDEREVSKI PUT 1C</t>
  </si>
  <si>
    <t>BEOGRAD, RITOPEK</t>
  </si>
  <si>
    <t>011 8062 856</t>
  </si>
  <si>
    <t>065 34 34 554   radojko</t>
  </si>
  <si>
    <t>VUJOŠEVIĆ RADOJKO</t>
  </si>
  <si>
    <t>999-000756-00006869</t>
  </si>
  <si>
    <t>20196041</t>
  </si>
  <si>
    <t>17597019</t>
  </si>
  <si>
    <t>011/334-04-39</t>
  </si>
  <si>
    <t>22.11.2011. Klijent poslao obavestenje da zeli da raskine ugovor i vrati opremu. Dana 20.12.2011. klijentu smo poslali dopis kojim trazimo da se izjasne da li ostaju pri svom zahtevu i dat je rok od tri dana kako bi nam odgovorili u vezi sa ovim pitanjem.</t>
  </si>
  <si>
    <t>999-002429-00032364</t>
  </si>
  <si>
    <t>999-002429-00032259</t>
  </si>
  <si>
    <t>999-002429-00032267</t>
  </si>
  <si>
    <t>999-002429-00032275</t>
  </si>
  <si>
    <t>999-002429-00032283</t>
  </si>
  <si>
    <t>999-002429-00032291</t>
  </si>
  <si>
    <t>999-002429-00032313</t>
  </si>
  <si>
    <t>999-002429-00032321</t>
  </si>
  <si>
    <t>999-002429-00032330</t>
  </si>
  <si>
    <t>999-002429-00032348</t>
  </si>
  <si>
    <t>999-002429-00032356</t>
  </si>
  <si>
    <t>999-002429-00033557</t>
  </si>
  <si>
    <t>999-002429-00033565</t>
  </si>
  <si>
    <t>17401424</t>
  </si>
  <si>
    <t>100826838</t>
  </si>
  <si>
    <t>999-001125-00013533</t>
  </si>
  <si>
    <t>RUZVELTOVA 55</t>
  </si>
  <si>
    <t>011/26-86-683, 317-6755</t>
  </si>
  <si>
    <t>MILENA</t>
  </si>
  <si>
    <t>m.trifunovic@petra-group.rs</t>
  </si>
  <si>
    <t>06680283</t>
  </si>
  <si>
    <t>999-001125-00013541</t>
  </si>
  <si>
    <t>999-001125-00013550</t>
  </si>
  <si>
    <t>61036504</t>
  </si>
  <si>
    <t>105395057</t>
  </si>
  <si>
    <t>999-001074-00019992</t>
  </si>
  <si>
    <t>Dobrivoja Mirkova 23</t>
  </si>
  <si>
    <t>RS-26330</t>
  </si>
  <si>
    <t>ULJMA</t>
  </si>
  <si>
    <t>013/898-214</t>
  </si>
  <si>
    <t>063/80-46-341 NIKOLA</t>
  </si>
  <si>
    <t>999-001074-00020648</t>
  </si>
  <si>
    <t>08137161</t>
  </si>
  <si>
    <t>101099296</t>
  </si>
  <si>
    <t>999-000736-00006735</t>
  </si>
  <si>
    <t>Poštanska 25</t>
  </si>
  <si>
    <t>RS-24400</t>
  </si>
  <si>
    <t>SENTA</t>
  </si>
  <si>
    <t>024/812 945</t>
  </si>
  <si>
    <t>064/815-8-816</t>
  </si>
  <si>
    <t>Silvia Kečenović/Uros</t>
  </si>
  <si>
    <t>poljo-senta@sksyu.net</t>
  </si>
  <si>
    <t>999-000736-00006743</t>
  </si>
  <si>
    <t>999-000736-00006751</t>
  </si>
  <si>
    <t>56817476</t>
  </si>
  <si>
    <t>103856440</t>
  </si>
  <si>
    <t>Nikole Pašića 42</t>
  </si>
  <si>
    <t>RS-31000</t>
  </si>
  <si>
    <t>UŽICE</t>
  </si>
  <si>
    <t>031/841 425</t>
  </si>
  <si>
    <t>064/15 33 186,064/613-2-777; 069/717-244</t>
  </si>
  <si>
    <t>GRUJICA KOPUNOVIĆ</t>
  </si>
  <si>
    <t>MILENOVIĆ SRĐAN</t>
  </si>
  <si>
    <t>101137987</t>
  </si>
  <si>
    <t>999-000934-00011867</t>
  </si>
  <si>
    <t>064/1190-807, 064/825-4043 Radiša</t>
  </si>
  <si>
    <t>0310961714000</t>
  </si>
  <si>
    <t>KRSTIĆ ŽIVORAD</t>
  </si>
  <si>
    <t>01588/09</t>
  </si>
  <si>
    <t>KRŽALIĆ VLADIMIR</t>
  </si>
  <si>
    <t>HYUNDAI I-20 1.2 DOHC 5VR</t>
  </si>
  <si>
    <t>01608/09</t>
  </si>
  <si>
    <t>KUČEVIĆ ZORAN</t>
  </si>
  <si>
    <t>01601/09</t>
  </si>
  <si>
    <t>KUKOLJ MAJDA</t>
  </si>
  <si>
    <t>HYUNDAI I 20 1.4 DOHC 5VR GL</t>
  </si>
  <si>
    <t>01992/10</t>
  </si>
  <si>
    <t>KULEŠEVIĆ DEJAN</t>
  </si>
  <si>
    <t>HYUNDAI I30 1.4 DOHC</t>
  </si>
  <si>
    <t>02313/10</t>
  </si>
  <si>
    <t>KUSOVAC IVANA</t>
  </si>
  <si>
    <t>01756/09</t>
  </si>
  <si>
    <t>LAZAREVIĆ LJUBOMIR</t>
  </si>
  <si>
    <t>HYUNDAI I 10 1.2 DOHC 5VR GL</t>
  </si>
  <si>
    <t>02019/10</t>
  </si>
  <si>
    <t>LAZAREVIĆ RANKA</t>
  </si>
  <si>
    <t>01991/10</t>
  </si>
  <si>
    <t>LAZIĆ DUSAN</t>
  </si>
  <si>
    <t>02162/10</t>
  </si>
  <si>
    <t>LAZIĆ RADOVAN</t>
  </si>
  <si>
    <t>01957/10</t>
  </si>
  <si>
    <t>LAZIĆ SRĐAN</t>
  </si>
  <si>
    <t>01721/09</t>
  </si>
  <si>
    <t>LEČIĆ NENAD</t>
  </si>
  <si>
    <t>02027/10</t>
  </si>
  <si>
    <t>00238/07</t>
  </si>
  <si>
    <t>POLUPRIKOLICA O.ME.P.S. CM35</t>
  </si>
  <si>
    <t>00239/07</t>
  </si>
  <si>
    <t>KOMPRESOR GHH SC 600 LIGHT</t>
  </si>
  <si>
    <t>00256/07</t>
  </si>
  <si>
    <t>POLUPRIKOLICA SILOS O.ME.P.S.</t>
  </si>
  <si>
    <t>00257/07</t>
  </si>
  <si>
    <t>00263/07</t>
  </si>
  <si>
    <t>POLUPRIKOLICA SILOS O.ME.P.S. CM 35</t>
  </si>
  <si>
    <t>00265/07</t>
  </si>
  <si>
    <t>Vijačni kompresor GHH CS 600Light sa pogonom</t>
  </si>
  <si>
    <t>00264/07</t>
  </si>
  <si>
    <t>00372/07</t>
  </si>
  <si>
    <t>IVECO STRALIS AT440S43 T-P</t>
  </si>
  <si>
    <t>WEST TRUCK D.O.O.</t>
  </si>
  <si>
    <t>00373/07</t>
  </si>
  <si>
    <t>00531/08</t>
  </si>
  <si>
    <t>00535/08</t>
  </si>
  <si>
    <t>00536/08</t>
  </si>
  <si>
    <t>00537/08</t>
  </si>
  <si>
    <t>02386/10</t>
  </si>
  <si>
    <t>KOBI MED DOO</t>
  </si>
  <si>
    <t>LEKIĆ-MILOŠEVIĆ SVETLANA</t>
  </si>
  <si>
    <t>02139/10</t>
  </si>
  <si>
    <t>LJILJANA IVANOVIĆ</t>
  </si>
  <si>
    <t>HYUNDAI I 30 1.4 DOHC GL 5VR</t>
  </si>
  <si>
    <t>02054/10</t>
  </si>
  <si>
    <t>LJUBICA MARASANOV</t>
  </si>
  <si>
    <t>02080/10</t>
  </si>
  <si>
    <t>LJUBOMIR JORDANOV</t>
  </si>
  <si>
    <t>01555/09</t>
  </si>
  <si>
    <t>LONČAREVIĆ JELENA</t>
  </si>
  <si>
    <t>02004/10</t>
  </si>
  <si>
    <t>LUČIĆ BARBARA</t>
  </si>
  <si>
    <t>01961/10</t>
  </si>
  <si>
    <t>LUKAČ RUDOLF</t>
  </si>
  <si>
    <t>02289/10</t>
  </si>
  <si>
    <t>LUKIĆ ALEKSANDRA</t>
  </si>
  <si>
    <t>01720/09</t>
  </si>
  <si>
    <t>LUKIĆ JOVICA</t>
  </si>
  <si>
    <t>HYUDNAI I 30 1.4 DOHC 5VR GL</t>
  </si>
  <si>
    <t>01394/09</t>
  </si>
  <si>
    <t>LUKIĆ SRĐAN</t>
  </si>
  <si>
    <t>01672/09</t>
  </si>
  <si>
    <t>LUKOVIĆ ALEKSANDAR</t>
  </si>
  <si>
    <t>01973/10</t>
  </si>
  <si>
    <t>MAMULA MILOŠ</t>
  </si>
  <si>
    <t>HYUNDAI I30 1.4</t>
  </si>
  <si>
    <t>01708/09</t>
  </si>
  <si>
    <t>MANDIĆ JELENA</t>
  </si>
  <si>
    <t>01981/10</t>
  </si>
  <si>
    <t>MARIĆ DUŠKO</t>
  </si>
  <si>
    <t>02159/10</t>
  </si>
  <si>
    <t>MARIĆ ŠIJAČIĆ VIKTORIJA</t>
  </si>
  <si>
    <t>HYUNDAI I30 1,6 DOHC 5VR GL</t>
  </si>
  <si>
    <t>01822/09</t>
  </si>
  <si>
    <t>MARINKOV DRAGOSLAV</t>
  </si>
  <si>
    <t>02043/10</t>
  </si>
  <si>
    <t>MARINKOVIĆ JELENA</t>
  </si>
  <si>
    <t>064/6416-848 064/644-9844 nataša</t>
  </si>
  <si>
    <t>Živomir Mišović</t>
  </si>
  <si>
    <t>z.misovic@olympusplaza.rs</t>
  </si>
  <si>
    <t>999-000110-00000718</t>
  </si>
  <si>
    <t>999-000110-00001773</t>
  </si>
  <si>
    <t>999-000110-00001900</t>
  </si>
  <si>
    <t>999-000110-00001927</t>
  </si>
  <si>
    <t>999-000110-00002877</t>
  </si>
  <si>
    <t>999-000110-00014522</t>
  </si>
  <si>
    <t>999-000110-00014530</t>
  </si>
  <si>
    <t>999-000110-00014557</t>
  </si>
  <si>
    <t>999-000110-00014565</t>
  </si>
  <si>
    <t>999-000110-00014603</t>
  </si>
  <si>
    <t>999-000110-00014611</t>
  </si>
  <si>
    <t>999-000110-00014760</t>
  </si>
  <si>
    <t>999-000110-00000831</t>
  </si>
  <si>
    <t>999-000110-00001110</t>
  </si>
  <si>
    <t>999-000110-00002923</t>
  </si>
  <si>
    <t>999-000110-00005760</t>
  </si>
  <si>
    <t>999-000110-00005779</t>
  </si>
  <si>
    <t>999-000110-00005787</t>
  </si>
  <si>
    <t>999-000110-00005795</t>
  </si>
  <si>
    <t>999-000110-00005809</t>
  </si>
  <si>
    <t>999-000110-00005817</t>
  </si>
  <si>
    <t>999-000110-00005825</t>
  </si>
  <si>
    <t>999-000110-00005833</t>
  </si>
  <si>
    <t>Silo ćelije PRADO 327 t, 735 t i sušara 10 t/h SETING</t>
  </si>
  <si>
    <t>FILIPIĆ MILISAV</t>
  </si>
  <si>
    <t>360+</t>
  </si>
  <si>
    <t>00053/06</t>
  </si>
  <si>
    <t>Oprema tehnološke kuhinje na objektu Perper restorana u Sopotu</t>
  </si>
  <si>
    <t>00057/06</t>
  </si>
  <si>
    <t>SOKIĆ-TRADING &amp; MANUFACTURING LTD DOO</t>
  </si>
  <si>
    <t>DACIA LOGAN AMBAINCE 1.4</t>
  </si>
  <si>
    <t>30-59</t>
  </si>
  <si>
    <t>00055/06</t>
  </si>
  <si>
    <t>LAMDA EMPORIUM DOO</t>
  </si>
  <si>
    <t>ŠKODA OCTAVIA A5 ELEGANCE 2.0 TDI</t>
  </si>
  <si>
    <t>LEMPOUKAS VASILEOS</t>
  </si>
  <si>
    <t>00060/06</t>
  </si>
  <si>
    <t>NOLLC GROUP DOO</t>
  </si>
  <si>
    <t>RENAULT CLIO EXPRESSION 1.5dCI/5V</t>
  </si>
  <si>
    <t>KUŠLJEVIĆ GOJKO</t>
  </si>
  <si>
    <t>P+OP</t>
  </si>
  <si>
    <t>00062/06</t>
  </si>
  <si>
    <t>Enterijerska oprema, spoljne tende na prozorima, svetleći natpisi i dekoracija</t>
  </si>
  <si>
    <t>CHF</t>
  </si>
  <si>
    <t>00065/06</t>
  </si>
  <si>
    <t>NEX TRADE DOO</t>
  </si>
  <si>
    <t>Aktivirani Buy Back ugovor u potpunosti naplacen, ostala otvorena potrazivanja iz perioda pre aktivacije ugovora o otkupu</t>
  </si>
  <si>
    <t>Predmet vracen, odobreno preuzimanje od strane drugog klijenta.</t>
  </si>
  <si>
    <t>Krivicna prijava podneta 20.05.2011.</t>
  </si>
  <si>
    <t>Krivicna prijava podneta 05.05.2011. Moguci slucaj prevare.</t>
  </si>
  <si>
    <t>ČITAKOVIĆ DRAGAN</t>
  </si>
  <si>
    <t>02641/11</t>
  </si>
  <si>
    <t>ČOLIĆ DELIĆ MARIJA</t>
  </si>
  <si>
    <t>BMW 116I 3 TUERER</t>
  </si>
  <si>
    <t>02320/10</t>
  </si>
  <si>
    <t>ĆOSIĆ MILIJANA</t>
  </si>
  <si>
    <t>01483/09</t>
  </si>
  <si>
    <t>ČPAJAK DEVRNJA NIVES</t>
  </si>
  <si>
    <t>02108/10</t>
  </si>
  <si>
    <t>ČUKIĆ GORDANA</t>
  </si>
  <si>
    <t>01499/09</t>
  </si>
  <si>
    <t>CVETANOVIĆ TRAJKO</t>
  </si>
  <si>
    <t>HYUNDAI I 20 DOHC 5VR</t>
  </si>
  <si>
    <t>01916/10</t>
  </si>
  <si>
    <t>CVETIĆ RADOSLAV</t>
  </si>
  <si>
    <t>01750/09</t>
  </si>
  <si>
    <t>ČVOROVIĆ IVAN</t>
  </si>
  <si>
    <t>02254/10</t>
  </si>
  <si>
    <t>ĐAKOVIĆ JANKOVIĆ OLIVERA</t>
  </si>
  <si>
    <t>02018/10</t>
  </si>
  <si>
    <t>DANILOVIĆ ĐURĐE</t>
  </si>
  <si>
    <t>01433/09</t>
  </si>
  <si>
    <t>DANILOVIĆ MILOŠ</t>
  </si>
  <si>
    <t>01381/09</t>
  </si>
  <si>
    <t>DEDOVIĆ ALEKSANDAR</t>
  </si>
  <si>
    <t>01986/10</t>
  </si>
  <si>
    <t>DENDA DRAGOLJUB</t>
  </si>
  <si>
    <t>01396/09</t>
  </si>
  <si>
    <t>DEVIĆ BORIVOJE</t>
  </si>
  <si>
    <t>01609/09</t>
  </si>
  <si>
    <t>DIKIĆ MILE</t>
  </si>
  <si>
    <t>02195/10</t>
  </si>
  <si>
    <t>DIMITROV LJUBOMIR</t>
  </si>
  <si>
    <t>02263/10</t>
  </si>
  <si>
    <t>ĐISALOV BOŽANA</t>
  </si>
  <si>
    <t>HYUNDAI I20 1,2 DOHC 5VR GL</t>
  </si>
  <si>
    <t>01349/09</t>
  </si>
  <si>
    <t>DOJČINOVIĆ NENAD</t>
  </si>
  <si>
    <t>HYUNDAI FD I30 1.4 GL</t>
  </si>
  <si>
    <t>01382/09</t>
  </si>
  <si>
    <t>ĐOKOVIĆ BOJAN</t>
  </si>
  <si>
    <t>MAZDA 6/TE</t>
  </si>
  <si>
    <t>ĐOKOVIĆ DANIELA</t>
  </si>
  <si>
    <t>02122/10</t>
  </si>
  <si>
    <t>DOMAZET UROŠ</t>
  </si>
  <si>
    <t>02033/10</t>
  </si>
  <si>
    <t>ĐORĐE NIKOLIĆ</t>
  </si>
  <si>
    <t>HYUNDAI I20 DOHC 5VR GL</t>
  </si>
  <si>
    <t>01766/09</t>
  </si>
  <si>
    <t>ĐORĐEVIĆ BRANISLAV</t>
  </si>
  <si>
    <t>HYUNDAI I30 1.4 GL 5VR</t>
  </si>
  <si>
    <t>01833/09</t>
  </si>
  <si>
    <t>ĐORĐEVIĆ MIRKO</t>
  </si>
  <si>
    <t>02007/10</t>
  </si>
  <si>
    <t>ĐORIĆ DANIJELA</t>
  </si>
  <si>
    <t>02187/10</t>
  </si>
  <si>
    <t>DRAGELJEVIĆ SNEŽANA</t>
  </si>
  <si>
    <t>02412/10</t>
  </si>
  <si>
    <t>DRAGOVIĆ RAJKO</t>
  </si>
  <si>
    <t>HYUNDAI BAGER R210NLC-7A</t>
  </si>
  <si>
    <t>02648/11</t>
  </si>
  <si>
    <t>02649/11</t>
  </si>
  <si>
    <t>KONTO BIN DOO</t>
  </si>
  <si>
    <t>POLOVNO PUTNIČKO VOZILO VOLKSWAGEN PASSAT VARIANT 2.0 TDI</t>
  </si>
  <si>
    <t>AGROFINANS DOO BEOGRAD</t>
  </si>
  <si>
    <t>ADVANCE 3000/18 VOTREX VUČENA PRSKALICA</t>
  </si>
  <si>
    <t>0001/08</t>
  </si>
  <si>
    <t>SPEKTAR RSD DOO</t>
  </si>
  <si>
    <t>Predmet vracen I prodat. Klijent blokiran.</t>
  </si>
  <si>
    <t xml:space="preserve">Aktivirani Buy Back u potpunosti placen od strane dobavljaca, preostali dug je iz perioda pre aktivacije ugovora o otkupu. </t>
  </si>
  <si>
    <t>Aktivirani Buy Back u potpunosti placen od strane dobavljaca, preostali dug je iz perioda pre aktivacije ugovora o otkupu. Nema saradnje sa klijentom.</t>
  </si>
  <si>
    <t>Klijent je u stalnoj komunikaciji sa EFGL ali jos nije pronadjeno resenje za izmirivanje duga.</t>
  </si>
  <si>
    <t>Stecajni postupak je u toku. EFGL je prijavio svoja potrazivanja</t>
  </si>
  <si>
    <t>RENAULT KANGOO G.VOL</t>
  </si>
  <si>
    <t>01260/08</t>
  </si>
  <si>
    <t>VODOPRIVREDA AD</t>
  </si>
  <si>
    <t>LADA NIVA VAZ 21214</t>
  </si>
  <si>
    <t>01261/08</t>
  </si>
  <si>
    <t>01262/08</t>
  </si>
  <si>
    <t>RENAULT MEGANE SEDAN EXTREME 1.4 16V</t>
  </si>
  <si>
    <t>00028/06</t>
  </si>
  <si>
    <t>CICERO D.O.O.</t>
  </si>
  <si>
    <t>Mašina za šivenje tabaka koncem VENTURA</t>
  </si>
  <si>
    <t>02650/11</t>
  </si>
  <si>
    <t>WIZARD DOO</t>
  </si>
  <si>
    <t>VOLVO FES 42R</t>
  </si>
  <si>
    <t>M. LAZAREVIC</t>
  </si>
  <si>
    <t>0006/08</t>
  </si>
  <si>
    <t>PRIKOLICA SKI 24 SLO6 8.2</t>
  </si>
  <si>
    <t>M. BIORAC</t>
  </si>
  <si>
    <t>01050/08</t>
  </si>
  <si>
    <t>BD AGRO AD</t>
  </si>
  <si>
    <t>Izmuzište za ovce CASCADA 2x24</t>
  </si>
  <si>
    <t>BC BG1</t>
  </si>
  <si>
    <t>01363/09</t>
  </si>
  <si>
    <t>ŽGP GP BEOGRAD A.D.</t>
  </si>
  <si>
    <t>METALGALANTE CARMIX 3.5 T4 SAMOSTALNA KORIŠĆENA POKRETNA BETONARA</t>
  </si>
  <si>
    <t>BC BG2</t>
  </si>
  <si>
    <t>0270/08</t>
  </si>
  <si>
    <t>THYSSENKRUPP ELEVATORI DOO</t>
  </si>
  <si>
    <t>PEUGEOT 308 BREAK CONFORT PACK 1.6 HDI F DP</t>
  </si>
  <si>
    <t>0251/08</t>
  </si>
  <si>
    <t>PUT - INŽENJERING DOO</t>
  </si>
  <si>
    <t>NOV UTOVARIVAČ HYUNDAI HL760-7A</t>
  </si>
  <si>
    <t>D. ZDRAVKOVIC</t>
  </si>
  <si>
    <t>BC NI</t>
  </si>
  <si>
    <t>MILENKOVIĆ DRAGAN</t>
  </si>
  <si>
    <t>01350/09</t>
  </si>
  <si>
    <t>LANTZIS - MARKOVIĆ DOO</t>
  </si>
  <si>
    <t>MAŠINA ZA PALETIZACIJU SW2L-15PWT-4CF</t>
  </si>
  <si>
    <t>BC NS</t>
  </si>
  <si>
    <t>02241/10</t>
  </si>
  <si>
    <t>AGRO PRODUKT DOO</t>
  </si>
  <si>
    <t>TRAKTOR JOHN DEERE MODEL 8120</t>
  </si>
  <si>
    <t>A. OBRADOVIC</t>
  </si>
  <si>
    <t>02242/10</t>
  </si>
  <si>
    <t>LEMKEN PLUG MODEL EUROPAL 8</t>
  </si>
  <si>
    <t>02268/10</t>
  </si>
  <si>
    <t>TRAKTOR BELARUS MTZ-952</t>
  </si>
  <si>
    <t>02285/10</t>
  </si>
  <si>
    <t>WELGER D 6060 PRESA ZA BALIRANJE SENA</t>
  </si>
  <si>
    <t>02286/10</t>
  </si>
  <si>
    <t>LELY HIBISCUS 855 CD GRABLJE ZA SENO I SLAMU</t>
  </si>
  <si>
    <t>02287/10</t>
  </si>
  <si>
    <t>TELEHENDLER DIECI AGRI FARMER 28.7</t>
  </si>
  <si>
    <t>02284/10</t>
  </si>
  <si>
    <t>TELEHENDLER DIECI</t>
  </si>
  <si>
    <t>00950/08</t>
  </si>
  <si>
    <t>POLUAUTOMATSKA MAŠINA ZA PREMOTAVANJE STREČ FOLIJE S.R.M 800</t>
  </si>
  <si>
    <t>TRI &amp; TU DOO</t>
  </si>
  <si>
    <t>01116/08</t>
  </si>
  <si>
    <t>KRUŠIK - PLASTIKA AD</t>
  </si>
  <si>
    <t>MAŠINA ZA BRIZGANJE PLASTIKE KM 160/750CX</t>
  </si>
  <si>
    <t>BC SA</t>
  </si>
  <si>
    <t>02068/10</t>
  </si>
  <si>
    <t>VALTEC DOO</t>
  </si>
  <si>
    <t>HYUNDAI I30 1.6 CRDI 5VR GLS</t>
  </si>
  <si>
    <t>02297/10</t>
  </si>
  <si>
    <t>HYUNDAI I20 1,2 DOHC 5VR L</t>
  </si>
  <si>
    <t>00983/08</t>
  </si>
  <si>
    <t>LASTA AD</t>
  </si>
  <si>
    <t>OTOKAR NAVIGO F185S</t>
  </si>
  <si>
    <t>LC</t>
  </si>
  <si>
    <t>00984/08</t>
  </si>
  <si>
    <t>00985/08</t>
  </si>
  <si>
    <t>00986/08</t>
  </si>
  <si>
    <t>02496/11</t>
  </si>
  <si>
    <t>PERUTNINA PTUJ-TOPIKO AD</t>
  </si>
  <si>
    <t>PERUTNINA PTUJ DOO</t>
  </si>
  <si>
    <t>02488/11</t>
  </si>
  <si>
    <t>02489/11</t>
  </si>
  <si>
    <t>02497/11</t>
  </si>
  <si>
    <t>02490/11</t>
  </si>
  <si>
    <t>00523/08</t>
  </si>
  <si>
    <t>FABRIKA AKUMULATORA SOMBOR AD -KONCERN F</t>
  </si>
  <si>
    <t>ČEONI VILJUŠKAR CLARK CMP 30L</t>
  </si>
  <si>
    <t>KONCERN FARMAKOM M.B. DOO</t>
  </si>
  <si>
    <t>00529/08</t>
  </si>
  <si>
    <t>ZAJAČA A.D.</t>
  </si>
  <si>
    <t>ČEONI VILJUŠKAR CLARK C35D</t>
  </si>
  <si>
    <t>00532/08</t>
  </si>
  <si>
    <t>DIZEL VILJUŠKAR STILL RX70-30</t>
  </si>
  <si>
    <t>00522/08</t>
  </si>
  <si>
    <t>GASNI VILJUŠKAR STILL RX70-35T</t>
  </si>
  <si>
    <t>00987/08</t>
  </si>
  <si>
    <t>01886/09</t>
  </si>
  <si>
    <t>DENEZA M INŽENJERING D.O.O.</t>
  </si>
  <si>
    <t>MERCEDES BENZ ACTROS 3346 S/33 6x4</t>
  </si>
  <si>
    <t>MILUTINOVIĆ MILENKO</t>
  </si>
  <si>
    <t>01887/09</t>
  </si>
  <si>
    <t>MERCEDES BENZ ACTROS 3341 K/33 6x4</t>
  </si>
  <si>
    <t>01888/09</t>
  </si>
  <si>
    <t>MERCEDES BENZ ACTROS 3341 K/33 6X4</t>
  </si>
  <si>
    <t>01889/09</t>
  </si>
  <si>
    <t>01890/09</t>
  </si>
  <si>
    <t>01891/09</t>
  </si>
  <si>
    <t>HYDRAULIC EXTRACTOR D.800</t>
  </si>
  <si>
    <t>01892/09</t>
  </si>
  <si>
    <t>Mašina HR 30/3 sa pripadajućom opremom</t>
  </si>
  <si>
    <t>01893/09</t>
  </si>
  <si>
    <t>Desanding unit for mud treatment mod.MD1000HP, hydraulic drilling rig HR130,mixer MT 1000</t>
  </si>
  <si>
    <t>01885/09</t>
  </si>
  <si>
    <t>MAŠINA HR 180 SA PRIPADAJUĆOM OPREMOM</t>
  </si>
  <si>
    <t>01894/09</t>
  </si>
  <si>
    <t>HONDA ACCORD 2.4 4D EXECUTIVE</t>
  </si>
  <si>
    <t>20032464</t>
  </si>
  <si>
    <t>103866610</t>
  </si>
  <si>
    <t>999-000886-00009585</t>
  </si>
  <si>
    <t>OBRENOVAČIKI PUT 21A</t>
  </si>
  <si>
    <t>RS-11504</t>
  </si>
  <si>
    <t>BARIČ</t>
  </si>
  <si>
    <t>011 870 2227</t>
  </si>
  <si>
    <t>064 6147 047; 064/64-888-25</t>
  </si>
  <si>
    <t>HADŽI - RISTIĆ ANA</t>
  </si>
  <si>
    <t>INV - MITROVIĆ DOO</t>
  </si>
  <si>
    <t>TEREX 970 KOMBINERKA  I KORPA 300MM  ZA TEREX EUROBENNE</t>
  </si>
  <si>
    <t>01670/09</t>
  </si>
  <si>
    <t>KRASNIĆ DŽAFER</t>
  </si>
  <si>
    <t>00056/06</t>
  </si>
  <si>
    <t>IVECO STRALIS AS 440S43 T/P</t>
  </si>
  <si>
    <t>01729/09</t>
  </si>
  <si>
    <t>ŠKODA OCTAVIA FL AMBIENTE 1.9 TDI</t>
  </si>
  <si>
    <t>01738/09</t>
  </si>
  <si>
    <t>BONVER  GROUP DOO</t>
  </si>
  <si>
    <t>TOYOTA 52-8FDJ35</t>
  </si>
  <si>
    <t>01739/09</t>
  </si>
  <si>
    <t>HYUNDAI I30 1,4 DOHC 5VR GL</t>
  </si>
  <si>
    <t>iznos_finansiranja_eur</t>
  </si>
  <si>
    <t>iznos_rate_eur</t>
  </si>
  <si>
    <t>datum_isteka_ugovora</t>
  </si>
  <si>
    <t>datum_poslednje_uplate</t>
  </si>
  <si>
    <t>maticni_broj</t>
  </si>
  <si>
    <t>pib</t>
  </si>
  <si>
    <t>poziv_na_broj</t>
  </si>
  <si>
    <t>ulica</t>
  </si>
  <si>
    <t>posta</t>
  </si>
  <si>
    <t>mesto</t>
  </si>
  <si>
    <t>telefon</t>
  </si>
  <si>
    <t>mob</t>
  </si>
  <si>
    <t>kontakt_osoba</t>
  </si>
  <si>
    <t>email</t>
  </si>
  <si>
    <t>jmbg_jemca1</t>
  </si>
  <si>
    <t>adresa_jemca1</t>
  </si>
  <si>
    <t>posta_jemca1</t>
  </si>
  <si>
    <t>grad_jemca1</t>
  </si>
  <si>
    <t>telefon_jemca1</t>
  </si>
  <si>
    <t>jemac2</t>
  </si>
  <si>
    <t>jmbg_jemca2</t>
  </si>
  <si>
    <t>adresa_jemca2</t>
  </si>
  <si>
    <t>posta_jemca2</t>
  </si>
  <si>
    <t>grad_jemca2</t>
  </si>
  <si>
    <t>telefon_jemca2</t>
  </si>
  <si>
    <t>buy_back</t>
  </si>
  <si>
    <t>999-001094-00029957</t>
  </si>
  <si>
    <t>999-001094-00029973</t>
  </si>
  <si>
    <t>999-001907-00024030</t>
  </si>
  <si>
    <t>PREDRAGA JEVTIĆA-ŠKEPE 102</t>
  </si>
  <si>
    <t>RS-32300</t>
  </si>
  <si>
    <t>G. MILANOVAC</t>
  </si>
  <si>
    <t>064/4242-424</t>
  </si>
  <si>
    <t>063/648-216</t>
  </si>
  <si>
    <t>RS-14000</t>
  </si>
  <si>
    <t>VALJEVO</t>
  </si>
  <si>
    <t>Automatska linija za proizvodnju monokomponentnih začina</t>
  </si>
  <si>
    <t>01316/09</t>
  </si>
  <si>
    <t>M-24 JAN PAVELA PR STZUR</t>
  </si>
  <si>
    <t>00090/07</t>
  </si>
  <si>
    <t>MABIZO DOO</t>
  </si>
  <si>
    <t>FIAT DOBLO CARGO RST 1.4 SX</t>
  </si>
  <si>
    <t>BRNGAR BILJANA</t>
  </si>
  <si>
    <t>01748/09</t>
  </si>
  <si>
    <t>MAGRA DOO</t>
  </si>
  <si>
    <t>02509/11</t>
  </si>
  <si>
    <t>MAKSPRO DOO</t>
  </si>
  <si>
    <t>VW TOURAN 2.0DI</t>
  </si>
  <si>
    <t>01884/09</t>
  </si>
  <si>
    <t>MBU INŽENJERING DOO SMEDEREVO</t>
  </si>
  <si>
    <t>RALJA ZEMLJORADNIČKA ZADRUGA</t>
  </si>
  <si>
    <t>01778/09</t>
  </si>
  <si>
    <t>MCR GROUP 2009 DOO</t>
  </si>
  <si>
    <t>NISSAN PRIMASTAR EFFICIENT</t>
  </si>
  <si>
    <t>01752/09</t>
  </si>
  <si>
    <t>MEDIVEST DOO</t>
  </si>
  <si>
    <t>HYUNDAI I 30 1.6 CRDI 5VR</t>
  </si>
  <si>
    <t>12.12.2011. poslata opomena pred raskid. Klijent u kasnjenju 150 dana, ukupan iznos duga 6.240 CHF</t>
  </si>
  <si>
    <t xml:space="preserve">12.12.2011. Agencija DUKAMI oduzela vozilo. </t>
  </si>
  <si>
    <t>IVECO DAILY 35C12 V-furgon</t>
  </si>
  <si>
    <t>00581/08</t>
  </si>
  <si>
    <t>IVECO DAILZ 36C12</t>
  </si>
  <si>
    <t>02610/11</t>
  </si>
  <si>
    <t>SANVERA SZR VERICA SANDIĆ</t>
  </si>
  <si>
    <t>Novo teretno vozilo Iveco Daily 35C13D</t>
  </si>
  <si>
    <t>01040/08</t>
  </si>
  <si>
    <t>IBM SERVER SA PRIPADAJUĆIM SOFTVEROM I GET GENUINE KIT WINXP PRO SP2 ENGLISH 1 LICENSE</t>
  </si>
  <si>
    <t>01151/08</t>
  </si>
  <si>
    <t>PAPIRTON DOO</t>
  </si>
  <si>
    <t>FIAT DOBLO CARGO 1.2</t>
  </si>
  <si>
    <t>01161/08</t>
  </si>
  <si>
    <t>SRPSKA KUĆA DOO</t>
  </si>
  <si>
    <t>ZASTAVA FLORIDA 1.3</t>
  </si>
  <si>
    <t>01213/08</t>
  </si>
  <si>
    <t>PANIĆ ALEKSANDAR</t>
  </si>
  <si>
    <t>BMW 530 D</t>
  </si>
  <si>
    <t>01216/08</t>
  </si>
  <si>
    <t>CARBOCHEM DOO</t>
  </si>
  <si>
    <t>SPE 20DC AUTOBLAST MAŠINA ZA PESKARENJE 3PH SA USISIVAČEM</t>
  </si>
  <si>
    <t>01218/08</t>
  </si>
  <si>
    <t>BEF 275-2 380/415 BLISTER MAŠINA SA PRIPADAJUĆIM USISIVAČEM BEF 275</t>
  </si>
  <si>
    <t>01220/08</t>
  </si>
  <si>
    <t>MULTIVAC MAŠINA ZA PAKOVANJE C-500</t>
  </si>
  <si>
    <t>01223/08</t>
  </si>
  <si>
    <t>ZENICA TRADE DOO</t>
  </si>
  <si>
    <t>RENAULT LAGUNA</t>
  </si>
  <si>
    <t>FDC TRADE DOO</t>
  </si>
  <si>
    <t>01236/08</t>
  </si>
  <si>
    <t>TANJIRAČA GASPQARDO HX 4 6640</t>
  </si>
  <si>
    <t>01237/08</t>
  </si>
  <si>
    <t>PLUG VOGEL&amp;NOOT 6 BRAZDI REŠETKASTA DASKA</t>
  </si>
  <si>
    <t>01250/08</t>
  </si>
  <si>
    <t>T.I.M. KONSTRUKT D.O.O.</t>
  </si>
  <si>
    <t>ALFA ROMEO 166</t>
  </si>
  <si>
    <t>01251/08</t>
  </si>
  <si>
    <t>FORD TRANZIT 85T300</t>
  </si>
  <si>
    <t>01255/08</t>
  </si>
  <si>
    <t>EUROBAR DOO</t>
  </si>
  <si>
    <t>MAKAZE ZA SECENJE LIMA</t>
  </si>
  <si>
    <t>01265/08</t>
  </si>
  <si>
    <t>KOMBINOVANA MAŠINA CASE 695MB1</t>
  </si>
  <si>
    <t>LG COMPANY MARKO LUKIĆ AUTOPREVOZNIK</t>
  </si>
  <si>
    <t>01270/08</t>
  </si>
  <si>
    <t>DAILY EXPRESS DOO</t>
  </si>
  <si>
    <t>LEXUS IS 220d</t>
  </si>
  <si>
    <t>01271/08</t>
  </si>
  <si>
    <t>KOSTIĆ NADA</t>
  </si>
  <si>
    <t>ZASTAVA SKALA  101 55</t>
  </si>
  <si>
    <t>01274/08</t>
  </si>
  <si>
    <t>AGRO KOJIĆ DOO</t>
  </si>
  <si>
    <t>TRAKTOR CLAAS AXION 810</t>
  </si>
  <si>
    <t>01283/09</t>
  </si>
  <si>
    <t>PRENOSNI REZERVOAR ZA DIZEL GORIVO</t>
  </si>
  <si>
    <t>01287/09</t>
  </si>
  <si>
    <t>01284/09</t>
  </si>
  <si>
    <t>01285/09</t>
  </si>
  <si>
    <t>01288/09</t>
  </si>
  <si>
    <t>01286/09</t>
  </si>
  <si>
    <t>01289/09</t>
  </si>
  <si>
    <t>01290/09</t>
  </si>
  <si>
    <t>01298/09</t>
  </si>
  <si>
    <t>NEW ZORIZ-KO DOO</t>
  </si>
  <si>
    <t>OPEL INSIGNIA ELEGANCE  AT6</t>
  </si>
  <si>
    <t>NOVATOP DOO</t>
  </si>
  <si>
    <t>01300/09</t>
  </si>
  <si>
    <t>NEW DEAL CTP &amp; PREPRESS EXPERTS DOO</t>
  </si>
  <si>
    <t>KIA CARNIVAL 2.9 CRDI LX</t>
  </si>
  <si>
    <t>01305/09</t>
  </si>
  <si>
    <t>LINIJA ZA UZDUŽNO SEČENJE LIMA 2/1550</t>
  </si>
  <si>
    <t>01306/09</t>
  </si>
  <si>
    <t>ACERBI-VIBERTI 22L140</t>
  </si>
  <si>
    <t>HYUNDAI SANTA FE 2.2 CRDI 5VR GLS</t>
  </si>
  <si>
    <t>01318/09</t>
  </si>
  <si>
    <t>CTG DOO</t>
  </si>
  <si>
    <t>CITROEN C4 X 1.4I PREMIUM</t>
  </si>
  <si>
    <t>0308978865024</t>
  </si>
  <si>
    <t>08817073</t>
  </si>
  <si>
    <t>20105097</t>
  </si>
  <si>
    <t>07942290</t>
  </si>
  <si>
    <t>101064132</t>
  </si>
  <si>
    <t>999-001180-00001612</t>
  </si>
  <si>
    <t>BUKOVICA BB</t>
  </si>
  <si>
    <t>RS-32250</t>
  </si>
  <si>
    <t>IVANJICA</t>
  </si>
  <si>
    <t>RS-14253</t>
  </si>
  <si>
    <t>OSEČINA</t>
  </si>
  <si>
    <t>02670/11</t>
  </si>
  <si>
    <t>MICRO BUSINESS BOJAN MARINKOVIĆ PR</t>
  </si>
  <si>
    <t>01710/09</t>
  </si>
  <si>
    <t>SEJALICA HORSCH  PRONTO DC 6</t>
  </si>
  <si>
    <t>MLINTEST COOP DOO</t>
  </si>
  <si>
    <t>01725/09</t>
  </si>
  <si>
    <t>LDI INVESTICIJE DOO</t>
  </si>
  <si>
    <t>06520456</t>
  </si>
  <si>
    <t>101676716</t>
  </si>
  <si>
    <t>999-000596-00004134</t>
  </si>
  <si>
    <t>Vojni put 270A/II</t>
  </si>
  <si>
    <t>011/ 314 91 77č 022/510-953</t>
  </si>
  <si>
    <t>063/ 352 755</t>
  </si>
  <si>
    <t>Tomislav Vilaret</t>
  </si>
  <si>
    <t>tomislav.vilaret@gombit.com</t>
  </si>
  <si>
    <t>0710951710102</t>
  </si>
  <si>
    <t>Dana 25.10.2011. poslata opomena pred raskid ugovora</t>
  </si>
  <si>
    <t>Klijent ima problema sa redovnim placanjem u 2011. ali nakon pritiska izmiruje obaveze</t>
  </si>
  <si>
    <t>09/11/2011 OD Uniqa poslat dopis o raskidu polise. Plaćena do 2013, zahtev za povraćaj novca</t>
  </si>
  <si>
    <t>prodat Kalkan Momcilu placen. Izdata faktura</t>
  </si>
  <si>
    <t>Klijent ima stalna kasnjenja ali nakon poziva I pritiska izmiruje dugovanja.</t>
  </si>
  <si>
    <t>Klijentu  poslata opomena pred raskid 21.10.2011.</t>
  </si>
  <si>
    <t>poslat Uniqa osiguranju raskid polise sa datumom 11.10.2011.STOJI NA LAGERU lokacija Hyundai</t>
  </si>
  <si>
    <t>nije poslat raskid polise po nalogu Milosa K.  kako bi prvo naplatili stetu po vozilu, STOJI NA LAGERU lokacija Hyundai</t>
  </si>
  <si>
    <t>Klijent konstantno kasni sa uplatama. Nakon poziva placa dugovanja. U poslednje vreme kasnjenja su sve cesca.</t>
  </si>
  <si>
    <t>Dana 10.11.2011. poslata opomena pred raskid ugovora o finasijskom lizingu</t>
  </si>
  <si>
    <t>Klijent konstantno kasni sa uplatama. Nakon poziva placa dugovanja.</t>
  </si>
  <si>
    <t>14.11.2011. vracena posta/neurucena opomena pred raskid. Potrebno raskinuti ugovor I podneti krivicnu prijavu zbog utaje.</t>
  </si>
  <si>
    <t>032/641-148</t>
  </si>
  <si>
    <t>agromarket@open.telekom.rs</t>
  </si>
  <si>
    <t>SME/SBB</t>
  </si>
  <si>
    <t>20096373</t>
  </si>
  <si>
    <t>STUBLINE 2Đ</t>
  </si>
  <si>
    <t>RS-11507</t>
  </si>
  <si>
    <t>STUBLINE</t>
  </si>
  <si>
    <t>011 7729 305 EUROBAR</t>
  </si>
  <si>
    <t>065 2290 290</t>
  </si>
  <si>
    <t>BAROVIĆ IVAN</t>
  </si>
  <si>
    <t>17567187</t>
  </si>
  <si>
    <t>VELIKO POLJE 70</t>
  </si>
  <si>
    <t>RS-11500</t>
  </si>
  <si>
    <t>OBRENOVAC</t>
  </si>
  <si>
    <t>011/7729305</t>
  </si>
  <si>
    <t>0705983710062</t>
  </si>
  <si>
    <t>17400860</t>
  </si>
  <si>
    <t>101020811</t>
  </si>
  <si>
    <t>999-001384-00003930</t>
  </si>
  <si>
    <t>VELJK A PETROVIĆA  85</t>
  </si>
  <si>
    <t>011/6642-754   011/2642 754</t>
  </si>
  <si>
    <t>MILOŠ ĆETKOVIĆ</t>
  </si>
  <si>
    <t>office@alfamediagroup.com</t>
  </si>
  <si>
    <t>17591851</t>
  </si>
  <si>
    <t>20250852</t>
  </si>
  <si>
    <t>20200456</t>
  </si>
  <si>
    <t>104615685</t>
  </si>
  <si>
    <t>999-000741-00006699</t>
  </si>
  <si>
    <t>12.05.2011. raskinut ugovor, dug proglasen dospelim. Klijent nedostupan duze vreme, predmet nije vracen.</t>
  </si>
  <si>
    <t>Klijent ima konstantna kasnjenja u 2011. ali je uspevao da plati obaveze</t>
  </si>
  <si>
    <t>1401968870023</t>
  </si>
  <si>
    <t>0702979710040</t>
  </si>
  <si>
    <t>999-000786-00007272</t>
  </si>
  <si>
    <t>21.SLAVONSKE BRIGADE 12</t>
  </si>
  <si>
    <t>011 8766 197</t>
  </si>
  <si>
    <t>064 329 12 07</t>
  </si>
  <si>
    <t>17018183</t>
  </si>
  <si>
    <t>100316268</t>
  </si>
  <si>
    <t>999-000249-00004828</t>
  </si>
  <si>
    <t>Žrtava Fašizma br. 12</t>
  </si>
  <si>
    <t>18.11.2011. vracena posta - klijent nije primio opomenu pred raskid</t>
  </si>
  <si>
    <t>063/101 2922</t>
  </si>
  <si>
    <t>SLATKA FABRIKA DOO BEOGRAD</t>
  </si>
  <si>
    <t>VW CADDY 1.9 TDI</t>
  </si>
  <si>
    <t>00142/07</t>
  </si>
  <si>
    <t>SLONČE STR BILJANA DIMITROV</t>
  </si>
  <si>
    <t>ŠKODA ROOMSTER COMFORT 1.4 TDI</t>
  </si>
  <si>
    <t>01900/09</t>
  </si>
  <si>
    <t>SOFT SR JOVAN SIVČEV</t>
  </si>
  <si>
    <t>01883/09</t>
  </si>
  <si>
    <t>SRBOVET DOO KRALJEVO</t>
  </si>
  <si>
    <t>02070/10</t>
  </si>
  <si>
    <t>STR SANJA</t>
  </si>
  <si>
    <t>02562/11</t>
  </si>
  <si>
    <t>SUNBAR DOO</t>
  </si>
  <si>
    <t>CHRYSLER 300C TD TOURING</t>
  </si>
  <si>
    <t>CVIJOVIĆ SLOBODAN</t>
  </si>
  <si>
    <t>01441/09</t>
  </si>
  <si>
    <t>T.D.N. DOO</t>
  </si>
  <si>
    <t>BURSTNER FORD FT 350 L A NEXXO 648</t>
  </si>
  <si>
    <t>TRIFUNOVIĆ NENAD</t>
  </si>
  <si>
    <t>02354/10</t>
  </si>
  <si>
    <t>TEHNOPLAST SZR</t>
  </si>
  <si>
    <t>00133/07</t>
  </si>
  <si>
    <t>THERMO LINE DOO</t>
  </si>
  <si>
    <t>BJELAC VOJISLAV</t>
  </si>
  <si>
    <t>02365/10</t>
  </si>
  <si>
    <t>TIM ZA TAKTIČKI TRENING DOO OBRENOVAC</t>
  </si>
  <si>
    <t>PEUGEOT 407 1.6 HDI 110</t>
  </si>
  <si>
    <t>02637/11</t>
  </si>
  <si>
    <t>Poluautomatska linija za izradu kasiranih kutija od tvrde lepenke</t>
  </si>
  <si>
    <t>02638/11</t>
  </si>
  <si>
    <t>UNIRAY ROLL STANCNA FORM B1</t>
  </si>
  <si>
    <t>02639/11</t>
  </si>
  <si>
    <t>LINIJA ZA DORADU ULOŽAKA</t>
  </si>
  <si>
    <t>02640/11</t>
  </si>
  <si>
    <t>MERCEDES BENZ SPRINTER 311 CDI</t>
  </si>
  <si>
    <t>00692/08</t>
  </si>
  <si>
    <t>TOMI ENTERIJERI DOO</t>
  </si>
  <si>
    <t>HONDA ACCORD 2.4 PE TYPE S</t>
  </si>
  <si>
    <t>ČORTOMIĆ TOMISLAV</t>
  </si>
  <si>
    <t>00959/08</t>
  </si>
  <si>
    <t>02448/10</t>
  </si>
  <si>
    <t>TRG SUR  GORICA DIMITRIJEVIĆ PR</t>
  </si>
  <si>
    <t>HONDA ACCORD 2.0 4D COMFORT</t>
  </si>
  <si>
    <t>02563/11</t>
  </si>
  <si>
    <t>TROTOART SR GAVRILOVIĆ VLADIMIR</t>
  </si>
  <si>
    <t>MIMAKI PRINTER I KATER CJV30-160 BS</t>
  </si>
  <si>
    <t>GAVRILOVIĆ VLADIMIR</t>
  </si>
  <si>
    <t>00454/07</t>
  </si>
  <si>
    <t>UNISTON - PLUS DOO</t>
  </si>
  <si>
    <t>CHEVROLET EPICA</t>
  </si>
  <si>
    <t>02346/10</t>
  </si>
  <si>
    <t>UTILIS DOO</t>
  </si>
  <si>
    <t>RENAULT TRAFIC MAESTRAL 2.5 DCI</t>
  </si>
  <si>
    <t>ŠERKOV VLADIMIR</t>
  </si>
  <si>
    <t>00839/08</t>
  </si>
  <si>
    <t>VARIJANT DOO</t>
  </si>
  <si>
    <t>FIAT STILO</t>
  </si>
  <si>
    <t>02269/10</t>
  </si>
  <si>
    <t>VATROSPREM AD</t>
  </si>
  <si>
    <t>02270/10</t>
  </si>
  <si>
    <t>00251/07</t>
  </si>
  <si>
    <t>VELKO PROMET DOO</t>
  </si>
  <si>
    <t>NIKOLIĆ VELJKO</t>
  </si>
  <si>
    <t>02510/11</t>
  </si>
  <si>
    <t>VIGOTOM DOO</t>
  </si>
  <si>
    <t>Teretno vozilo tegljač MAN 18.390 XXL</t>
  </si>
  <si>
    <t>VULINOVIĆ IVICA</t>
  </si>
  <si>
    <t>02518/11</t>
  </si>
  <si>
    <t>02553/11</t>
  </si>
  <si>
    <t>VIGRAM - KOMERC DOO</t>
  </si>
  <si>
    <t>IVECO TRAKKER AD380T38-KIPER</t>
  </si>
  <si>
    <t>00111/07</t>
  </si>
  <si>
    <t>VILA VALENTINO PLUS STUR ŽIVKA VLADIĆ</t>
  </si>
  <si>
    <t>CHEVROLET AVEO 4-dr</t>
  </si>
  <si>
    <t>00304/07</t>
  </si>
  <si>
    <t>VIŠKOVIĆ MARKO</t>
  </si>
  <si>
    <t>ŽITNI KOMBAJN SA ŽITNIM HEDEROM I KOLICIMA</t>
  </si>
  <si>
    <t>VIŠKOVIĆ VEROLJUB</t>
  </si>
  <si>
    <t>02353/10</t>
  </si>
  <si>
    <t>VIST DOO</t>
  </si>
  <si>
    <t>NISSAN PS 160</t>
  </si>
  <si>
    <t>00945/08</t>
  </si>
  <si>
    <t>VLADICA COMMERCE DOO</t>
  </si>
  <si>
    <t>Traktor CLAAS AXION 840</t>
  </si>
  <si>
    <t>ĐORĐEV VLADIMIR</t>
  </si>
  <si>
    <t>00946/08</t>
  </si>
  <si>
    <t>Plug 5-brazni VOGELNOOT</t>
  </si>
  <si>
    <t>02396/10</t>
  </si>
  <si>
    <t>VM2 GROUP DOO</t>
  </si>
  <si>
    <t>RENAULT KANGOO</t>
  </si>
  <si>
    <t>01044/08</t>
  </si>
  <si>
    <t>OPREMA ZA GREJANJE I KLIMATIZACIJU</t>
  </si>
  <si>
    <t>01414/09</t>
  </si>
  <si>
    <t>01206/08</t>
  </si>
  <si>
    <t>024/780-465</t>
  </si>
  <si>
    <t>063/634-622   Marko Zubić dir.</t>
  </si>
  <si>
    <t>kelebijapetrol@tippnet.rs</t>
  </si>
  <si>
    <t>0608970192660</t>
  </si>
  <si>
    <t>999-001152-00013905</t>
  </si>
  <si>
    <t>999-001152-00013913</t>
  </si>
  <si>
    <t>17524437</t>
  </si>
  <si>
    <t>103074137</t>
  </si>
  <si>
    <t>MORAVSKA 33</t>
  </si>
  <si>
    <t>RS-11326</t>
  </si>
  <si>
    <t>DONJA LIVADICA</t>
  </si>
  <si>
    <t>026/885-539</t>
  </si>
  <si>
    <t>064/44-800-44</t>
  </si>
  <si>
    <t>RS-11400</t>
  </si>
  <si>
    <t>MLADENOVAC</t>
  </si>
  <si>
    <t>0290/08</t>
  </si>
  <si>
    <t>PETKOVIĆ DARJA</t>
  </si>
  <si>
    <t>DACIA SANDERO AMBIANCE 1.4</t>
  </si>
  <si>
    <t>0294/08</t>
  </si>
  <si>
    <t>0285/08</t>
  </si>
  <si>
    <t>ALFA MEDIA GROUP DOO</t>
  </si>
  <si>
    <t>KORAL IN 1.1 EKONOMIK VAN</t>
  </si>
  <si>
    <t>20282851</t>
  </si>
  <si>
    <t>104964410</t>
  </si>
  <si>
    <t>999-001271-00015401</t>
  </si>
  <si>
    <t>ARHIMANDRITA GERASIMA ZELIĆA BB</t>
  </si>
  <si>
    <t>011/2511-175</t>
  </si>
  <si>
    <t>063/103-18-14</t>
  </si>
  <si>
    <t>dnikolic@stankom.rs</t>
  </si>
  <si>
    <t>20274816</t>
  </si>
  <si>
    <t>104980175</t>
  </si>
  <si>
    <t>Klijenti imaju problema sa placanjem ali nakon poziva izmiruju dugovanja. Potreban konstantan monitoring.</t>
  </si>
  <si>
    <t>Dana 07.11.2011. poslata opomena pred raskid ugovora</t>
  </si>
  <si>
    <t>Poslata je profaktura za placanje celog duga. Ocekuje se uplata.</t>
  </si>
  <si>
    <t>Aktiviran Buy Back 30.06.2011. Isplacena faktura poslata Multivac-u.</t>
  </si>
  <si>
    <t>prodato Nikolic Oliveru za EUR 9.899,02. Izdata profaktura. Placeno</t>
  </si>
  <si>
    <t>Raskinuti ugovori sa klijentom 16.06.2011. glavnica proglasena dospelom, predmet vracen I prodat</t>
  </si>
  <si>
    <t>DR VESNA PERIĆ PR POLIKLINIKA PANACEA</t>
  </si>
  <si>
    <t>62458321</t>
  </si>
  <si>
    <t>107045223</t>
  </si>
  <si>
    <t>15.12.2011. Klijent blokiran</t>
  </si>
  <si>
    <t>01909/09</t>
  </si>
  <si>
    <t>ZAVOD ZA URBANIZAM-NIŠ</t>
  </si>
  <si>
    <t>RENAULT SCENIC EXPRESSION 1.5dCI 105KS</t>
  </si>
  <si>
    <t>02657/11</t>
  </si>
  <si>
    <t>02626/11</t>
  </si>
  <si>
    <t>BAČKA AD SIVAC - U RESTRUKTURIRANJU</t>
  </si>
  <si>
    <t>Germinator GASPARDO model GRANCHIO</t>
  </si>
  <si>
    <t>02627/11</t>
  </si>
  <si>
    <t>Sejalica GASPARDO MTI 12/12</t>
  </si>
  <si>
    <t>02628/11</t>
  </si>
  <si>
    <t>Setvospremac GRATOR 12M</t>
  </si>
  <si>
    <t>02629/11</t>
  </si>
  <si>
    <t>Rasturivac djubriva VICON ROXL 3450</t>
  </si>
  <si>
    <t>02658/11</t>
  </si>
  <si>
    <t>FE PROM DOO</t>
  </si>
  <si>
    <t>02661/11</t>
  </si>
  <si>
    <t>JANKOVIĆ - JAŠIĆ DIJANA</t>
  </si>
  <si>
    <t>Hyundai I30 1.6 CRDI 5VR GL - preuzimanje ugovora 01817/09</t>
  </si>
  <si>
    <t>02656/11</t>
  </si>
  <si>
    <t>Traktor Axion 850 Cebis</t>
  </si>
  <si>
    <t>02646/11</t>
  </si>
  <si>
    <t>VILJUŠKAR LINDE E14</t>
  </si>
  <si>
    <t>02647/11</t>
  </si>
  <si>
    <t>VILJUŠKAR LINDE E 14</t>
  </si>
  <si>
    <t>02663/11</t>
  </si>
  <si>
    <t>STANIĆ ZORAN</t>
  </si>
  <si>
    <t>02643/11</t>
  </si>
  <si>
    <t>Otvorena rashladna vitrina za mleko i mlečne proizvode L350cm+410cm</t>
  </si>
  <si>
    <t>0175/08</t>
  </si>
  <si>
    <t>BOSAKO DOO</t>
  </si>
  <si>
    <t>Reanult Trafic Passenger PackClim 2.0</t>
  </si>
  <si>
    <t>0108/08</t>
  </si>
  <si>
    <t>MEDIKA PROJEKT DOO</t>
  </si>
  <si>
    <t>Honda Accord 2.0 4D Elegance</t>
  </si>
  <si>
    <t>22.12.2011. protiv klijenta podneta krivicna prijava I poslata na adresu</t>
  </si>
  <si>
    <t xml:space="preserve">29.12.2011. dobavljacu RADMILOVIC DOO poslat dopis o obavezi placanja po byu back ugovoru </t>
  </si>
  <si>
    <t>29.12.2011. Dusanu Djermanovicu poslat mail u kojem ga pozivamo da se pismenim putem izjasni o placanju dospelih obaveza za firmu koju zastupa obzirom da nije ispostovao verbalne dogovore u vezi sa placanjem I otkupom predmeta zakupa. Takodje, dat je rok od jednog dana da se predmet vrati na plac Brace Crnomarkovic u suprotnom podnosimo krivicnu prijavu zbog utaje.</t>
  </si>
  <si>
    <t>29.12.2011. poslata obavestenja o ispunjenosti uslova za aktivaciju zaloge za potrazivanja firmama INTERMEDIA NETWORK I STAR PRODUCTION koje imaju potpisane ugovore sa klijentom CINELABS.</t>
  </si>
  <si>
    <t>00962/08</t>
  </si>
  <si>
    <t>00963/08</t>
  </si>
  <si>
    <t>00965/08</t>
  </si>
  <si>
    <t>LUMAR DOO</t>
  </si>
  <si>
    <t>Citroen Xsara</t>
  </si>
  <si>
    <t>00966/08</t>
  </si>
  <si>
    <t>00967/08</t>
  </si>
  <si>
    <t>00968/08</t>
  </si>
  <si>
    <t>00969/08</t>
  </si>
  <si>
    <t>00970/08</t>
  </si>
  <si>
    <t>00971/08</t>
  </si>
  <si>
    <t>00961/08</t>
  </si>
  <si>
    <t>CALIBRA COM DOO</t>
  </si>
  <si>
    <t>Viljuškar H 16 T</t>
  </si>
  <si>
    <t>PLEČIČ DRAGAN</t>
  </si>
  <si>
    <t>00972/08</t>
  </si>
  <si>
    <t>MITIĆ IGOR</t>
  </si>
  <si>
    <t>AUDI A3 Sportback Ambition</t>
  </si>
  <si>
    <t>00978/08</t>
  </si>
  <si>
    <t>PETRA GROUP MAENZ  I PARTNERI DOO</t>
  </si>
  <si>
    <t>NOVI MIKSER VOLVO FM8x4R</t>
  </si>
  <si>
    <t>ICI COM DOO</t>
  </si>
  <si>
    <t>00979/08</t>
  </si>
  <si>
    <t>00980/08</t>
  </si>
  <si>
    <t>00990/08</t>
  </si>
  <si>
    <t>DEGUSTA DOO</t>
  </si>
  <si>
    <t>VAKUM UPARIVAC V=550 LIT</t>
  </si>
  <si>
    <t>Tegljač Renault Premium Route 42018SZM4x2</t>
  </si>
  <si>
    <t>01001/08</t>
  </si>
  <si>
    <t>KELEBIJA PETROL DOO</t>
  </si>
  <si>
    <t>Schmitz SKI 24 sl06 8,2</t>
  </si>
  <si>
    <t>SPREMO SAŠA</t>
  </si>
  <si>
    <t>01002/08</t>
  </si>
  <si>
    <t>01003/08</t>
  </si>
  <si>
    <t>01024/08</t>
  </si>
  <si>
    <t>KARANPREVOZ VOJO KARAN  PR</t>
  </si>
  <si>
    <t>POLOVNO TERETNO VOZILO IVECO STRALIS AT440S45 T/P</t>
  </si>
  <si>
    <t>01032/08</t>
  </si>
  <si>
    <t>BICIKLISTIČKI KLUB PARTIZAN</t>
  </si>
  <si>
    <t>CITROEN JUMPER CM 33 LH2H2 2.2 HDI</t>
  </si>
  <si>
    <t>01038/08</t>
  </si>
  <si>
    <t>TRADEUNIQUE DEVELOPMENT DOO</t>
  </si>
  <si>
    <t>OPEL CORSA Z12XEP</t>
  </si>
  <si>
    <t>01042/08</t>
  </si>
  <si>
    <t>KELJA DOO</t>
  </si>
  <si>
    <t>POLOVAN TEGLJAČ MERCEDES</t>
  </si>
  <si>
    <t>01043/08</t>
  </si>
  <si>
    <t>POLOVNA POLUPRIKOLICA KIPERKA KASBOHRER</t>
  </si>
  <si>
    <t>01036/08</t>
  </si>
  <si>
    <t>POLOVAN TEGLJAČ MAN</t>
  </si>
  <si>
    <t>01037/08</t>
  </si>
  <si>
    <t>POLOVNA POLUPRIKOLICA SCHWARZMULLER</t>
  </si>
  <si>
    <t>00753/08</t>
  </si>
  <si>
    <t>REKLMANI PANOI</t>
  </si>
  <si>
    <t>00754/08</t>
  </si>
  <si>
    <t>00852/08</t>
  </si>
  <si>
    <t>POLICE, PLASTIKA ZA CENE I REGAL STALAŽA</t>
  </si>
  <si>
    <t>00869/08</t>
  </si>
  <si>
    <t>SVETLEĆA REKLAMA, TOTEM I ANKER ZA TOTEM</t>
  </si>
  <si>
    <t>00818/08</t>
  </si>
  <si>
    <t>RAČUNARSKA OPREMA</t>
  </si>
  <si>
    <t>00848/08</t>
  </si>
  <si>
    <t>RAČUNARSKA I KANCELARIJSKA OPREMA</t>
  </si>
  <si>
    <t>01062/08</t>
  </si>
  <si>
    <t>DICIO DOO</t>
  </si>
  <si>
    <t>00305/07</t>
  </si>
  <si>
    <t>LOLA SUR - POPOV RADIVOJ</t>
  </si>
  <si>
    <t>POPOV RADIVOJ</t>
  </si>
  <si>
    <t>ZASTAVA KORAL IN 1.1</t>
  </si>
  <si>
    <t>00299/07</t>
  </si>
  <si>
    <t>PEGAN DOO</t>
  </si>
  <si>
    <t>OFTAMOLOŠKA OPREMA</t>
  </si>
  <si>
    <t>00369/07</t>
  </si>
  <si>
    <t>Betonska baza MOVIMAX TE 1,0 TE No. 260 R</t>
  </si>
  <si>
    <t>00370/07</t>
  </si>
  <si>
    <t>BAGER GUSENIČAR CAT 325 LNME</t>
  </si>
  <si>
    <t>00371/07</t>
  </si>
  <si>
    <t>Valjak TRAMAC RG 400</t>
  </si>
  <si>
    <t>00385/07</t>
  </si>
  <si>
    <t>ACHEM DOO</t>
  </si>
  <si>
    <t>MARKOVIĆ MIODRAG</t>
  </si>
  <si>
    <t>KOMBI GAZ 2705</t>
  </si>
  <si>
    <t>00328/07</t>
  </si>
  <si>
    <t>KOMPJUTERSKA I VIDEO OPREMA</t>
  </si>
  <si>
    <t>00325/07</t>
  </si>
  <si>
    <t>RESTORANSKA OPREMA</t>
  </si>
  <si>
    <t>00329/07</t>
  </si>
  <si>
    <t>00331/07</t>
  </si>
  <si>
    <t>00330/07</t>
  </si>
  <si>
    <t>00332/07</t>
  </si>
  <si>
    <t>REKLAMNA OPREMA</t>
  </si>
  <si>
    <t>00338/07</t>
  </si>
  <si>
    <t>00326/07</t>
  </si>
  <si>
    <t>00327/07</t>
  </si>
  <si>
    <t>00396/07</t>
  </si>
  <si>
    <t>BEODRVO - PLUS DOO</t>
  </si>
  <si>
    <t>CNC Record 100 NT TVN</t>
  </si>
  <si>
    <t>DUTINA NEBOJŠA</t>
  </si>
  <si>
    <t>00397/07</t>
  </si>
  <si>
    <t>Ugaoni centar Windor 20 M</t>
  </si>
  <si>
    <t>00398/07</t>
  </si>
  <si>
    <t>Četvorostrana Superset XL</t>
  </si>
  <si>
    <t>00399/07</t>
  </si>
  <si>
    <t>Frezer T 115 Nova</t>
  </si>
  <si>
    <t>00400/07</t>
  </si>
  <si>
    <t>ABRIHTER F 520 NOVA</t>
  </si>
  <si>
    <t>00401/07</t>
  </si>
  <si>
    <t>DIHT S 630 NOVA</t>
  </si>
  <si>
    <t>00402/07</t>
  </si>
  <si>
    <t>FORMATIZER SI 300 NOVA</t>
  </si>
  <si>
    <t>00403/07</t>
  </si>
  <si>
    <t>FORMATIZER SI 400 NOVA</t>
  </si>
  <si>
    <t>Predmet lizinga oduzet, klijent I jemac blokirani. Stecajni postupak zavrsen u roku od nekoliko dana.</t>
  </si>
  <si>
    <t>poslat raskid ugovora 7.09.2009, krivična prijava 17.05.2011. Po nalogu MK uraditi raskid u sistemu u 2011 godini. Poslati obavestenje jemcu</t>
  </si>
  <si>
    <t>Predmet oduzet I prodat. Nema saradnje sa klijentom nakon preuzimanja predmeta lizinga. Klijent blokiran.</t>
  </si>
  <si>
    <t>05.01.2012. klijent blokiran na ceo iznos dospelih dugovanja</t>
  </si>
  <si>
    <t xml:space="preserve">26.12.2011. klijent obecao izmirivanje obaveza tokom januara. </t>
  </si>
  <si>
    <t>29.11.2011. klijentu poslat spisak dokumentacije koju treba da dostavi do 02.12.2011. kako bi se potpisao ugovor o jemstvu sa firmom koja bi placala obaveze klijenta. Raskid ugovora ukoliko ne ispuni obecano</t>
  </si>
  <si>
    <t xml:space="preserve">06.01.2012. raskinut ugovor sa klijentom, ceo iznos duga proglasen dospelim. </t>
  </si>
  <si>
    <t>25.10.2011. poslat dopis da nam dostave nove menice i menicna ovlascenja.</t>
  </si>
  <si>
    <t>MAODUŠ PREDRAG</t>
  </si>
  <si>
    <t>07732511</t>
  </si>
  <si>
    <t>100015242</t>
  </si>
  <si>
    <t>999-000988-00010943</t>
  </si>
  <si>
    <t>Vojvođanska 161</t>
  </si>
  <si>
    <t>011/8443-608</t>
  </si>
  <si>
    <t>064/611-60-85</t>
  </si>
  <si>
    <t>revox@verat.net</t>
  </si>
  <si>
    <t>17531956</t>
  </si>
  <si>
    <t>0089/08</t>
  </si>
  <si>
    <t>SEMETRANS DOO</t>
  </si>
  <si>
    <t>00533/08</t>
  </si>
  <si>
    <t>KNJAZ MILOŠ-NATURA VODOMATI I NAPITCI DO</t>
  </si>
  <si>
    <t>FORD TRANSIT 430 ELWB 2.4 TDCI VAN RWD</t>
  </si>
  <si>
    <t>00517/08</t>
  </si>
  <si>
    <t>KONDOR - PREVOZ DOO</t>
  </si>
  <si>
    <t>MERCEDES BENZ SPRINTER 515 CDI</t>
  </si>
  <si>
    <t>JOVANOVIĆ RADMILO</t>
  </si>
  <si>
    <t>01905/09</t>
  </si>
  <si>
    <t>KRUG STR MILOSAVLJEVIĆ VLADIMIR</t>
  </si>
  <si>
    <t>HYUNDAI I30 1.4 DOHC GL 5VR</t>
  </si>
  <si>
    <t>02011/10</t>
  </si>
  <si>
    <t>LAZIĆ MILAN</t>
  </si>
  <si>
    <t>02437/10</t>
  </si>
  <si>
    <t>FREONSKA RASHLADNA JEDINICA MODEL SKI-BEL</t>
  </si>
  <si>
    <t>02060/10</t>
  </si>
  <si>
    <t>MARINA JOVANOVIĆ</t>
  </si>
  <si>
    <t>02131/10</t>
  </si>
  <si>
    <t>MIHAJLOV DARKO</t>
  </si>
  <si>
    <t>HYUNDAI I 30 1.6 CRDI  5VR GL</t>
  </si>
  <si>
    <t>01999/10</t>
  </si>
  <si>
    <t>MIHAJLOVIĆ BISERKA</t>
  </si>
  <si>
    <t>HYUNDAI I30 1.4 DOHC EU</t>
  </si>
  <si>
    <t>01469/09</t>
  </si>
  <si>
    <t>MILENKOVIĆ ZORICA</t>
  </si>
  <si>
    <t>01904/09</t>
  </si>
  <si>
    <t>MITIĆ-ĆULAFIĆ DRAGANA</t>
  </si>
  <si>
    <t>00476/07</t>
  </si>
  <si>
    <t>NEŠIĆ BRANISLAV</t>
  </si>
  <si>
    <t>OPEL CORSA 5 VR ENJOY Z14XEP</t>
  </si>
  <si>
    <t>01544/09</t>
  </si>
  <si>
    <t>NEŠKOVIĆ SOFIJA</t>
  </si>
  <si>
    <t>HYUNDAI I 30 1.4 DOHC 5VR GLS</t>
  </si>
  <si>
    <t>0086/08</t>
  </si>
  <si>
    <t>NIKODIJEVIĆ SLAVOLJUB</t>
  </si>
  <si>
    <t>Renault Clio Grandtour 1.2 16V</t>
  </si>
  <si>
    <t>00129/07</t>
  </si>
  <si>
    <t>OBRENOVAC OMLADINSKA ZADRUGA</t>
  </si>
  <si>
    <t>00863/08</t>
  </si>
  <si>
    <t>PAJA TREJD ZLATKO MARKOVIĆ PR</t>
  </si>
  <si>
    <t>KOMBAJN CLAAS MEGA 370 I HEDER 6M</t>
  </si>
  <si>
    <t>ZLATAR A.D.</t>
  </si>
  <si>
    <t>ZLATKO MARKOVIĆ</t>
  </si>
  <si>
    <t>02482/11</t>
  </si>
  <si>
    <t>U toku je preuzimanje lizinga. Uradjena je procena EFG Properties-a, ocekuje se realizacija.</t>
  </si>
  <si>
    <t>Predmet vracen, klijent nedostupan.</t>
  </si>
  <si>
    <t>Klijent ima zaostali dug od 7.5 eura.</t>
  </si>
  <si>
    <t>U septembru 2011. restrukturian dug po oba ugovora. Klijent imao problema sa placanjem, odobren mu je grejs period od 6 meseci.</t>
  </si>
  <si>
    <t>Klijent ne dozvoljava da se dodje u posed predmeta lizinga. Buy Back aktiviran ali dobavljac nece da plati dok ne dodje u posed premeta. Potrebno angazovati agenciju, podneti krivicnu prijavu.</t>
  </si>
  <si>
    <t>Dana 19.10.2011. poslata opomena pred raskid ugovora</t>
  </si>
  <si>
    <t>Klijent imao problema sa placanjem u 2011. ali izmiruje dug nakon poziva</t>
  </si>
  <si>
    <t>02411/10</t>
  </si>
  <si>
    <t>MERCEDES BENZ ACTROS 1844 LS</t>
  </si>
  <si>
    <t>02415/10</t>
  </si>
  <si>
    <t>Glodalica MIKRON VC1000 TYPE 750/1000, TNC 426</t>
  </si>
  <si>
    <t>02416/10</t>
  </si>
  <si>
    <t>STRUG GILDERMEISTER CTK 600</t>
  </si>
  <si>
    <t>02436/10</t>
  </si>
  <si>
    <t>FREONSKA RASHLADNA JEDINICA MP3-BEL</t>
  </si>
  <si>
    <t>02438/10</t>
  </si>
  <si>
    <t>02439/10</t>
  </si>
  <si>
    <t>02478/11</t>
  </si>
  <si>
    <t>SK SEMENARNA DOO</t>
  </si>
  <si>
    <t>HYUNDAI H-1 2.5 CRDI   FURGON 3S</t>
  </si>
  <si>
    <t>02479/11</t>
  </si>
  <si>
    <t>02480/11</t>
  </si>
  <si>
    <t>02483/11</t>
  </si>
  <si>
    <t>LINIJA ZA IZRADU PROFILA</t>
  </si>
  <si>
    <t>02525/11</t>
  </si>
  <si>
    <t>KIA SORENTO 2.2 CRDI 4WD A/T</t>
  </si>
  <si>
    <t>02527/11</t>
  </si>
  <si>
    <t>ŠUMADINAC DOO</t>
  </si>
  <si>
    <t>ZAMBONI B-50</t>
  </si>
  <si>
    <t>MILOJEVIĆ GORAN</t>
  </si>
  <si>
    <t>02514/11</t>
  </si>
  <si>
    <t>ŠILAN INTERNACIONAL DOO</t>
  </si>
  <si>
    <t>CITROEN C4 VTR 1.6I</t>
  </si>
  <si>
    <t>02552/11</t>
  </si>
  <si>
    <t>PAUNKOVIĆ TEHNIKA DOO</t>
  </si>
  <si>
    <t>Mašina za sito štampu SYNHRONPRINT "S" 12/10</t>
  </si>
  <si>
    <t>02567/11</t>
  </si>
  <si>
    <t>FILA PR MILIVOJ JOVIĆ</t>
  </si>
  <si>
    <t>Digitalni štampač Mimaki JV 33160 i Kater Mimaki CG 130FX sa optikom</t>
  </si>
  <si>
    <t>02595/11</t>
  </si>
  <si>
    <t>RAPAN DOO</t>
  </si>
  <si>
    <t>ESTRICHBOY LORENCIC 450 CRVENI</t>
  </si>
  <si>
    <t>KERAMIKA ĐOKIĆ DOO</t>
  </si>
  <si>
    <t>02611/11</t>
  </si>
  <si>
    <t>AUTOPREVOZNIK SAVIĆ DALIBOR PR BEOGRAD</t>
  </si>
  <si>
    <t>SAVIĆ DALIBOR</t>
  </si>
  <si>
    <t>02625/11</t>
  </si>
  <si>
    <t>NESAM - M 2009 DOO</t>
  </si>
  <si>
    <t>BAGER GUSENICAR HYUNDAI R320LC-7A</t>
  </si>
  <si>
    <t>NESAM DOO</t>
  </si>
  <si>
    <t>02642/11</t>
  </si>
  <si>
    <t>POLETI ANDRA</t>
  </si>
  <si>
    <t>01575/09</t>
  </si>
  <si>
    <t>POLJOVKA ANA</t>
  </si>
  <si>
    <t>02017/10</t>
  </si>
  <si>
    <t>POP- MANIĆ STEVAN</t>
  </si>
  <si>
    <t>01965/10</t>
  </si>
  <si>
    <t>POPADIĆ SVETLANA</t>
  </si>
  <si>
    <t>01735/09</t>
  </si>
  <si>
    <t>01485/09</t>
  </si>
  <si>
    <t>POPOVIĆ ALEKSANDRA</t>
  </si>
  <si>
    <t>01568/09</t>
  </si>
  <si>
    <t>POPOVIĆ DRAGAN</t>
  </si>
  <si>
    <t>01348/09</t>
  </si>
  <si>
    <t>POPOVIĆ DUŠAN</t>
  </si>
  <si>
    <t>HYUNDAI I30 FD</t>
  </si>
  <si>
    <t>01462/09</t>
  </si>
  <si>
    <t>01974/10</t>
  </si>
  <si>
    <t>POPOVIĆ MOMČILO</t>
  </si>
  <si>
    <t>02098/10</t>
  </si>
  <si>
    <t>POPOVIĆ PREDRAG</t>
  </si>
  <si>
    <t>01467/09</t>
  </si>
  <si>
    <t>PREDIĆ VANJA</t>
  </si>
  <si>
    <t>02051/10</t>
  </si>
  <si>
    <t>PREDRAG TOŠIĆ</t>
  </si>
  <si>
    <t>01364/09</t>
  </si>
  <si>
    <t>PREKOVIĆ SVETLANA</t>
  </si>
  <si>
    <t>HYUNDAI I 30 1.4 GL  DOHC 5VR</t>
  </si>
  <si>
    <t>01560/09</t>
  </si>
  <si>
    <t>PRVANOV IVAN</t>
  </si>
  <si>
    <t>HYUNDAI I 20 1.25 DOHC 5VR GL</t>
  </si>
  <si>
    <t>02290/10</t>
  </si>
  <si>
    <t>PRVULOVIĆ SNEŽANA</t>
  </si>
  <si>
    <t>01949/10</t>
  </si>
  <si>
    <t>PUCAREVIĆ SANJA</t>
  </si>
  <si>
    <t>01923/10</t>
  </si>
  <si>
    <t>PUŠICA SLOBODAN</t>
  </si>
  <si>
    <t>01355/09</t>
  </si>
  <si>
    <t>RADIČEVIĆ MILE</t>
  </si>
  <si>
    <t>01388/09</t>
  </si>
  <si>
    <t>RADIVOJEVIĆ DEJAN</t>
  </si>
  <si>
    <t>02440/10</t>
  </si>
  <si>
    <t>RADOJEVIĆ ĐORĐE</t>
  </si>
  <si>
    <t>HYUNDAI  I30 1,4 DOHC 5VR GL</t>
  </si>
  <si>
    <t>01901/09</t>
  </si>
  <si>
    <t>RADOMAN ILIĆ JELENA</t>
  </si>
  <si>
    <t>01460/09</t>
  </si>
  <si>
    <t>RADONJIĆ OGNJEN</t>
  </si>
  <si>
    <t>01353/09</t>
  </si>
  <si>
    <t>RADOSAVLJEVIĆ ALEKSANDAR</t>
  </si>
  <si>
    <t>02009/10</t>
  </si>
  <si>
    <t>RADOSAVLJEVIĆ IGOR</t>
  </si>
  <si>
    <t>02146/10</t>
  </si>
  <si>
    <t>RADOSAVLJEVIĆ LJUBISLAV</t>
  </si>
  <si>
    <t>HYUNDAI I30 1,6 CRDI 5 VR GL</t>
  </si>
  <si>
    <t>01753/09</t>
  </si>
  <si>
    <t>RADOSAVLJEVIĆ RADISAV</t>
  </si>
  <si>
    <t>01511/09</t>
  </si>
  <si>
    <t>RADOVANOVIĆ DRAGANA</t>
  </si>
  <si>
    <t>01372/09</t>
  </si>
  <si>
    <t>RADOVANOVIĆ GORAN</t>
  </si>
  <si>
    <t>FORD FOCUS TREND 1.6 16V</t>
  </si>
  <si>
    <t>01345/09</t>
  </si>
  <si>
    <t>RADOVANOVIĆ MARKO</t>
  </si>
  <si>
    <t>01660/09</t>
  </si>
  <si>
    <t>RADOVANOVIĆ VLADISLAV</t>
  </si>
  <si>
    <t>01751/09</t>
  </si>
  <si>
    <t>RADOVIĆ BRANKO</t>
  </si>
  <si>
    <t>01960/10</t>
  </si>
  <si>
    <t>RADOVIĆ DRAGAN</t>
  </si>
  <si>
    <t>01545/09</t>
  </si>
  <si>
    <t>RADUKANOVIĆ IVAN</t>
  </si>
  <si>
    <t>CHEVROLET CRUZE LS</t>
  </si>
  <si>
    <t>01625/09</t>
  </si>
  <si>
    <t>RAJAKOVIĆ PREDRAG</t>
  </si>
  <si>
    <t>01527/09</t>
  </si>
  <si>
    <t>RAJIĆ JELENA</t>
  </si>
  <si>
    <t>OPEL ASTRA CLASSIC CARAVAN Z17DTL</t>
  </si>
  <si>
    <t>01264/08</t>
  </si>
  <si>
    <t>ELEKTROMARKET GRUP DOO</t>
  </si>
  <si>
    <t>CITROEN JUMPER FT 35 L3H2 2.2 HDI</t>
  </si>
  <si>
    <t>02395/10</t>
  </si>
  <si>
    <t>FA-COMPANY DOO NOVI PAZAR</t>
  </si>
  <si>
    <t>AUDI A4 2.0 TDI</t>
  </si>
  <si>
    <t>02568/11</t>
  </si>
  <si>
    <t>Volkswagen Caddy Furgon GP</t>
  </si>
  <si>
    <t>02585/11</t>
  </si>
  <si>
    <t>VW Golf 1.6 TDI Trendline 105KS</t>
  </si>
  <si>
    <t>00234/07</t>
  </si>
  <si>
    <t>01078/08</t>
  </si>
  <si>
    <t>ARHITEKTON DOO</t>
  </si>
  <si>
    <t>SEJAČICA FINLAY 694T</t>
  </si>
  <si>
    <t>KAMEN COP DOO</t>
  </si>
  <si>
    <t>01080/08</t>
  </si>
  <si>
    <t>VOJVODINA AD</t>
  </si>
  <si>
    <t>MLEKOVOD ZA MUZU KRAVA</t>
  </si>
  <si>
    <t>01093/08</t>
  </si>
  <si>
    <t>SIMGOR-EST DOO</t>
  </si>
  <si>
    <t>ESTRICHBOY LORENČIĆ 450 CRVENI (RAL 3000)</t>
  </si>
  <si>
    <t>00997/08</t>
  </si>
  <si>
    <t>EPSILON CENTAR DOO</t>
  </si>
  <si>
    <t>MAGNETNA REZONANCA</t>
  </si>
  <si>
    <t>VENTURA DOO</t>
  </si>
  <si>
    <t>01094/08</t>
  </si>
  <si>
    <t>Milchkuhltank mit Kaltaggregat 3000 l</t>
  </si>
  <si>
    <t>02424/10</t>
  </si>
  <si>
    <t>MILCHKUHLTANK MIT KALTAGGREGAT 3300 I</t>
  </si>
  <si>
    <t>02425/10</t>
  </si>
  <si>
    <t>Milchkuhltank mit Kaltaggeregat 150-650 l</t>
  </si>
  <si>
    <t>02426/10</t>
  </si>
  <si>
    <t>MILCHKUHLTANK MIT KALTAGGREGAT 480-650 I</t>
  </si>
  <si>
    <t>02427/10</t>
  </si>
  <si>
    <t>MILCHKUHLTANK MIT KALTAGGEREGAT   150-400 L</t>
  </si>
  <si>
    <t>02423/10</t>
  </si>
  <si>
    <t>Milchkuhltank mit Kaltaggregat 3300 I</t>
  </si>
  <si>
    <t>M.S.A.D.TRGOVINA DOO</t>
  </si>
  <si>
    <t>PEUGEOT 107</t>
  </si>
  <si>
    <t>01978/10</t>
  </si>
  <si>
    <t>MEKTEROVIĆ BILJANA</t>
  </si>
  <si>
    <t>HYUNDAI I301.6 CRDI 5VR GL</t>
  </si>
  <si>
    <t>01958/10</t>
  </si>
  <si>
    <t>MORAČA JELENA</t>
  </si>
  <si>
    <t>00362/07</t>
  </si>
  <si>
    <t>MUNĆAN NIKOLA PG</t>
  </si>
  <si>
    <t>KOMBAJN CLAAS MEGA 370 SA HEDEROM OD 6m</t>
  </si>
  <si>
    <t>01548/09</t>
  </si>
  <si>
    <t>OBRADOVIĆ ZORAN</t>
  </si>
  <si>
    <t>01399/09</t>
  </si>
  <si>
    <t>PANJEVIĆ DUŠAN</t>
  </si>
  <si>
    <t>01927/10</t>
  </si>
  <si>
    <t>PANTOVIĆ SOFIJA</t>
  </si>
  <si>
    <t>FIAT GRANDE PUNTO 1.2 ACTIVE</t>
  </si>
  <si>
    <t>0149/08</t>
  </si>
  <si>
    <t>PIXEL - CENTAR DOO</t>
  </si>
  <si>
    <t>01722/09</t>
  </si>
  <si>
    <t>RADOSAVLJEVIĆ DRAGOMIR</t>
  </si>
  <si>
    <t>00982/08</t>
  </si>
  <si>
    <t>RESPECT TRIO DOO</t>
  </si>
  <si>
    <t>SUZUKI SWIFT 1.3 GC</t>
  </si>
  <si>
    <t>MARINKOVIĆ MIROSLAV</t>
  </si>
  <si>
    <t>STANKOVIĆ VLADIMIR</t>
  </si>
  <si>
    <t>0038/08</t>
  </si>
  <si>
    <t>SRDIĆ ŽARKO</t>
  </si>
  <si>
    <t>PUTNIČKO VOZILO HYUNDAITUSCSON 2.0 DOHC 5VR</t>
  </si>
  <si>
    <t>KRUNIK DOO</t>
  </si>
  <si>
    <t>00365/07</t>
  </si>
  <si>
    <t>TODOROVIĆ MARIJA</t>
  </si>
  <si>
    <t>CITROEN C4 X 1.4 PREMIUM</t>
  </si>
  <si>
    <t>00269/07</t>
  </si>
  <si>
    <t>TRGOPREVOZ DOO</t>
  </si>
  <si>
    <t>POTENZA GROUP INT DOO</t>
  </si>
  <si>
    <t>VISAGE COMMERCE DOO</t>
  </si>
  <si>
    <t>02397/10</t>
  </si>
  <si>
    <t>KIMZO DOO IVANJICA</t>
  </si>
  <si>
    <t>AUDI A4 2.5 TDI</t>
  </si>
  <si>
    <t>01903/09</t>
  </si>
  <si>
    <t>IML PRINT DOO</t>
  </si>
  <si>
    <t>LITHEC DENSITRONIC, UREĐAJ ZA KONTORLU KVALITETA ŠTAMPE</t>
  </si>
  <si>
    <t>01907/09</t>
  </si>
  <si>
    <t>01079/08</t>
  </si>
  <si>
    <t>3-osovinska poluprikolica SPA 3/E</t>
  </si>
  <si>
    <t>01384/09</t>
  </si>
  <si>
    <t>NS PLAKAT DOO</t>
  </si>
  <si>
    <t>00058/06</t>
  </si>
  <si>
    <t>PIN COMPUTERS DOO</t>
  </si>
  <si>
    <t>HONDA ACCORD 2.0 4D PE SPORT</t>
  </si>
  <si>
    <t>00064/06</t>
  </si>
  <si>
    <t>MARKOVIĆ VLADIMIR</t>
  </si>
  <si>
    <t>01630/09</t>
  </si>
  <si>
    <t>MARKOVIĆ ŽELJKO</t>
  </si>
  <si>
    <t>01480/09</t>
  </si>
  <si>
    <t>MARTIĆ NENAD</t>
  </si>
  <si>
    <t>01742/09</t>
  </si>
  <si>
    <t>MARTINOV RADOSLAV</t>
  </si>
  <si>
    <t>01831/09</t>
  </si>
  <si>
    <t>MARTINOVIĆ MILAN</t>
  </si>
  <si>
    <t>01796/09</t>
  </si>
  <si>
    <t>MATOVIĆ MILOJE</t>
  </si>
  <si>
    <t>01727/09</t>
  </si>
  <si>
    <t>MEDIĆ NEBOJŠA</t>
  </si>
  <si>
    <t>01529/09</t>
  </si>
  <si>
    <t>MEHANDŽISKI VASIL</t>
  </si>
  <si>
    <t>00515/08</t>
  </si>
  <si>
    <t>MIHAILOVIĆ DARKO</t>
  </si>
  <si>
    <t>OPEL CORSA ENJOY Z14XEP</t>
  </si>
  <si>
    <t>01734/09</t>
  </si>
  <si>
    <t>MIJAJLOVIĆ MIROSLAV</t>
  </si>
  <si>
    <t>02191/10</t>
  </si>
  <si>
    <t>MIJUŠKOVIĆ ĐORĐE</t>
  </si>
  <si>
    <t>02183/10</t>
  </si>
  <si>
    <t>MIKAN DIVNA</t>
  </si>
  <si>
    <t>01941/10</t>
  </si>
  <si>
    <t>MILANOVIĆ MARINA</t>
  </si>
  <si>
    <t>01711/09</t>
  </si>
  <si>
    <t>MILEKIĆ ZORAN</t>
  </si>
  <si>
    <t>HYUNDAI I 20 1.2  DOHC 5VR GL</t>
  </si>
  <si>
    <t>02124/10</t>
  </si>
  <si>
    <t>MILENKOVIĆ DANKA</t>
  </si>
  <si>
    <t>01871/09</t>
  </si>
  <si>
    <t>MILENKOVIĆ DRAGOSLAV</t>
  </si>
  <si>
    <t>01444/09</t>
  </si>
  <si>
    <t>MILENKOVIĆ IVAN</t>
  </si>
  <si>
    <t>02265/10</t>
  </si>
  <si>
    <t>MILETIĆ MARINA</t>
  </si>
  <si>
    <t>01786/09</t>
  </si>
  <si>
    <t>MILETIĆ MILOŠ</t>
  </si>
  <si>
    <t>01409/09</t>
  </si>
  <si>
    <t>MILIĆEVIĆ VIOLETA</t>
  </si>
  <si>
    <t>HYUNDAI I 30 1.4 5VR GL</t>
  </si>
  <si>
    <t>01626/09</t>
  </si>
  <si>
    <t>MILIVOJEVIĆ MILAN</t>
  </si>
  <si>
    <t>HYUNDAI I 20 1.2 DOHC 5VR</t>
  </si>
  <si>
    <t>01685/09</t>
  </si>
  <si>
    <t>MILIVOJEVIĆ SAŠA</t>
  </si>
  <si>
    <t>00469/07</t>
  </si>
  <si>
    <t>MILJKOVIĆ DRAGUTIN</t>
  </si>
  <si>
    <t>01375/09</t>
  </si>
  <si>
    <t>MILOJEVIĆ NENAD</t>
  </si>
  <si>
    <t>01431/09</t>
  </si>
  <si>
    <t>MILOJKOVIĆ VLADIMIR</t>
  </si>
  <si>
    <t>01604/09</t>
  </si>
  <si>
    <t>MILOSAVLJEVIĆ EMINA</t>
  </si>
  <si>
    <t>HYUNDAI I 20 1.2 DPHC GL 5 VR</t>
  </si>
  <si>
    <t>01934/10</t>
  </si>
  <si>
    <t>MILOSAVLJEVIĆ GORDANA</t>
  </si>
  <si>
    <t>01780/09</t>
  </si>
  <si>
    <t>MILOŠEV DEJAN</t>
  </si>
  <si>
    <t>01827/09</t>
  </si>
  <si>
    <t>MILOVANOVIĆ MILICA</t>
  </si>
  <si>
    <t>00008/06</t>
  </si>
  <si>
    <t>MIRKOVIĆ DENIS</t>
  </si>
  <si>
    <t>02057/10</t>
  </si>
  <si>
    <t>MIROSLAV ILIĆ</t>
  </si>
  <si>
    <t>01519/09</t>
  </si>
  <si>
    <t>MITIĆ BOBAN</t>
  </si>
  <si>
    <t>02032/10</t>
  </si>
  <si>
    <t>MITIĆ DARKO</t>
  </si>
  <si>
    <t>01936/10</t>
  </si>
  <si>
    <t>MITIĆ JAGODINKA</t>
  </si>
  <si>
    <t>02228/10</t>
  </si>
  <si>
    <t>MITIĆ SLOBODAN</t>
  </si>
  <si>
    <t>01459/09</t>
  </si>
  <si>
    <t>MITKOVIĆ ZORAN</t>
  </si>
  <si>
    <t>02121/10</t>
  </si>
  <si>
    <t>MITROVIĆ ANA</t>
  </si>
  <si>
    <t>01419/09</t>
  </si>
  <si>
    <t>MITROVIĆ BOJAN</t>
  </si>
  <si>
    <t>HYUNDAI I20</t>
  </si>
  <si>
    <t>01767/09</t>
  </si>
  <si>
    <t>MITROVIĆ TOMISLAV</t>
  </si>
  <si>
    <t>01380/09</t>
  </si>
  <si>
    <t>MOMČILOVIĆ DUŠKO</t>
  </si>
  <si>
    <t>02055/10</t>
  </si>
  <si>
    <t>NADA NEDIĆ</t>
  </si>
  <si>
    <t>01764/09</t>
  </si>
  <si>
    <t>NAJDANOVIĆ NEMANJA</t>
  </si>
  <si>
    <t>00857/08</t>
  </si>
  <si>
    <t>NEDA JOVA PG</t>
  </si>
  <si>
    <t>Kombajn Claas Medion 310 sa hederom i kolicima</t>
  </si>
  <si>
    <t>NEDA JOVA</t>
  </si>
  <si>
    <t>01791/09</t>
  </si>
  <si>
    <t>NEDELJKOVIĆ GORAN</t>
  </si>
  <si>
    <t>02182/10</t>
  </si>
  <si>
    <t>NEDELJKOVIĆ SAŠA</t>
  </si>
  <si>
    <t>01370/09</t>
  </si>
  <si>
    <t>NEDELJKOVIĆ ZORICA</t>
  </si>
  <si>
    <t>HYUNDAI I 30 1.4 DOHC 5VG GL</t>
  </si>
  <si>
    <t>02030/10</t>
  </si>
  <si>
    <t>ALEKSANDAR MILJKOVIĆ</t>
  </si>
  <si>
    <t>01455/09</t>
  </si>
  <si>
    <t>ANĐELKOVIĆ ANA</t>
  </si>
  <si>
    <t>TOYOTA COROLLA 1.4 D-4D SD M/T5</t>
  </si>
  <si>
    <t>01673/09</t>
  </si>
  <si>
    <t>ANĐELKOVIĆ PERICA</t>
  </si>
  <si>
    <t>01744/09</t>
  </si>
  <si>
    <t>ARANĐELOVIĆ LJUBIŠA</t>
  </si>
  <si>
    <t>02190/10</t>
  </si>
  <si>
    <t>ARSIĆ ZVONKO</t>
  </si>
  <si>
    <t>01567/09</t>
  </si>
  <si>
    <t>ATELJEVIĆ ANA</t>
  </si>
  <si>
    <t>02125/10</t>
  </si>
  <si>
    <t>BAJAT TANJA</t>
  </si>
  <si>
    <t>00415/07</t>
  </si>
  <si>
    <t>BALABAN JOVANA</t>
  </si>
  <si>
    <t>ZASTAVA KORAL IN 1,1 EKONOMIK</t>
  </si>
  <si>
    <t>01666/09</t>
  </si>
  <si>
    <t>BALANESKOVIĆ DRAGIŠA</t>
  </si>
  <si>
    <t>01667/09</t>
  </si>
  <si>
    <t>BARIŠIĆ VESNA</t>
  </si>
  <si>
    <t>01692/09</t>
  </si>
  <si>
    <t>BELJAN JOVICA</t>
  </si>
  <si>
    <t>01976/10</t>
  </si>
  <si>
    <t>PARTNERTRANS 2 DOO</t>
  </si>
  <si>
    <t>IVECO STRALIS AT440S45T/P</t>
  </si>
  <si>
    <t>01701/09</t>
  </si>
  <si>
    <t>PAVIĆ RADMILA</t>
  </si>
  <si>
    <t>01633/09</t>
  </si>
  <si>
    <t>PAVLOVIĆ MILENA</t>
  </si>
  <si>
    <t>HYUNDAI I30</t>
  </si>
  <si>
    <t>01391/09</t>
  </si>
  <si>
    <t>PEJNOVIĆ DANILO</t>
  </si>
  <si>
    <t>01500/09</t>
  </si>
  <si>
    <t>PETROVIĆ NEBOJŠA</t>
  </si>
  <si>
    <t>HYUNDAI I 30 1.6 CRDI VGT GL 5VR</t>
  </si>
  <si>
    <t>02470/10</t>
  </si>
  <si>
    <t>PROTEGE EAST DOO</t>
  </si>
  <si>
    <t>POLUPRIKOLICA  SAMRO</t>
  </si>
  <si>
    <t>DRAPIL CO DOO</t>
  </si>
  <si>
    <t>02471/10</t>
  </si>
  <si>
    <t>IVECO STRALIS AS 440S45 T/FP</t>
  </si>
  <si>
    <t>00654/08</t>
  </si>
  <si>
    <t>RADOVANOVIĆ DRAGOMIR</t>
  </si>
  <si>
    <t>DACIA LOGAN MCV LAUREATE 1.6 MPI</t>
  </si>
  <si>
    <t>00862/08</t>
  </si>
  <si>
    <t>S RENT- A -CAR DOO</t>
  </si>
  <si>
    <t>CHEVROLET EPICA 2.0</t>
  </si>
  <si>
    <t>01707/09</t>
  </si>
  <si>
    <t>SEČANSKI DRAGANA</t>
  </si>
  <si>
    <t>02636/11</t>
  </si>
  <si>
    <t>TIMEX OFFICE DOO</t>
  </si>
  <si>
    <t>AUTOMATSKI ZAKIVAČ CONSTANTIN HANG 065-01</t>
  </si>
  <si>
    <t>TIMEX GRAFO DOO</t>
  </si>
  <si>
    <t>02188/10</t>
  </si>
  <si>
    <t>VETERINARSKA STANICA VRŠAC DOO</t>
  </si>
  <si>
    <t>DACIA LOGAN VAN</t>
  </si>
  <si>
    <t>01089/08</t>
  </si>
  <si>
    <t>VOILMARK DOO</t>
  </si>
  <si>
    <t>SPLAV -RESTORAN</t>
  </si>
  <si>
    <t>02388/10</t>
  </si>
  <si>
    <t>YIRUI EXPORT - IMPORT DOO</t>
  </si>
  <si>
    <t>0269/08</t>
  </si>
  <si>
    <t>DISCOVERY CENTER DOO</t>
  </si>
  <si>
    <t>RENAULT KANGOO EXPRESSION 1.5DCI 85KS</t>
  </si>
  <si>
    <t>02445/10</t>
  </si>
  <si>
    <t>BEOHEMIJA DOO</t>
  </si>
  <si>
    <t>TOYOTA LAND CRUISER 3.0D-4D 3D A/T5</t>
  </si>
  <si>
    <t>BEOHEMIJA-INHEM DOO</t>
  </si>
  <si>
    <t>DAHLIA DOO</t>
  </si>
  <si>
    <t>02551/11</t>
  </si>
  <si>
    <t>BLISTER MAŠINA, MODEL BPC35</t>
  </si>
  <si>
    <t>02586/11</t>
  </si>
  <si>
    <t>Nova punilica neagresivnih tečnosti - proizvođač AMSY International LTD Hungary</t>
  </si>
  <si>
    <t>02469/10</t>
  </si>
  <si>
    <t>LINIJA ZA PUNJENJE TUBA I PAKOVANJE FALC KARTONE</t>
  </si>
  <si>
    <t>02380/10</t>
  </si>
  <si>
    <t>PRO LOGISTIC RPC DOO</t>
  </si>
  <si>
    <t>IVECO DAILY 65C17V</t>
  </si>
  <si>
    <t>02624/11</t>
  </si>
  <si>
    <t>CITROEN C4 SX PACK 1.6L</t>
  </si>
  <si>
    <t>01405/09</t>
  </si>
  <si>
    <t>RASHLADNA OPREMA</t>
  </si>
  <si>
    <t>02379/10</t>
  </si>
  <si>
    <t>IVECO DAILY 65C15V</t>
  </si>
  <si>
    <t>02385/10</t>
  </si>
  <si>
    <t>HONDA Accord 2.2 4D DE SPORT</t>
  </si>
  <si>
    <t>01406/09</t>
  </si>
  <si>
    <t>RASHLADNA I SKLADIŠNA OPREMA</t>
  </si>
  <si>
    <t>00422/07</t>
  </si>
  <si>
    <t>EDO INŽENJERING DOO</t>
  </si>
  <si>
    <t>BC KG</t>
  </si>
  <si>
    <t>TAHIRBEGOVIĆ KEMAL</t>
  </si>
  <si>
    <t>01295/09</t>
  </si>
  <si>
    <t>FOTOS DOO</t>
  </si>
  <si>
    <t>00833/08</t>
  </si>
  <si>
    <t>IRIS - MEGA DOO</t>
  </si>
  <si>
    <t>01356/09</t>
  </si>
  <si>
    <t>00689/08</t>
  </si>
  <si>
    <t>KOMPANIJA IVA DOO</t>
  </si>
  <si>
    <t>00688/08</t>
  </si>
  <si>
    <t>0095/08</t>
  </si>
  <si>
    <t>MDDM COMMERCE DOO</t>
  </si>
  <si>
    <t>00145/07</t>
  </si>
  <si>
    <t>00767/08</t>
  </si>
  <si>
    <t>02319/10</t>
  </si>
  <si>
    <t>DŽELATOVIĆ ZORAN</t>
  </si>
  <si>
    <t>PANIĆ MOMČILO</t>
  </si>
  <si>
    <t>00750/08</t>
  </si>
  <si>
    <t>PROJEKTOMONTAŽA AD</t>
  </si>
  <si>
    <t>00082/07</t>
  </si>
  <si>
    <t>MARINKOVIĆ SRĐAN</t>
  </si>
  <si>
    <t>office@cocc.rs</t>
  </si>
  <si>
    <t>999-001329-00003110</t>
  </si>
  <si>
    <t>17460145</t>
  </si>
  <si>
    <t>102689749</t>
  </si>
  <si>
    <t>POŽEŠKA  150</t>
  </si>
  <si>
    <t>011/3774-168</t>
  </si>
  <si>
    <t>064/1427-980</t>
  </si>
  <si>
    <t>ZORAN VASOVIĆ</t>
  </si>
  <si>
    <t>ctgbg@sezampro.rs</t>
  </si>
  <si>
    <t>999-000922-00003061</t>
  </si>
  <si>
    <t>20365714</t>
  </si>
  <si>
    <t>105443204</t>
  </si>
  <si>
    <t>999-001031-00011607</t>
  </si>
  <si>
    <t>BRAĆE KOVAČ 5 a</t>
  </si>
  <si>
    <t>011 744 11 35, 344 11 35</t>
  </si>
  <si>
    <t>065 2233 998 IVAN LALIĆ</t>
  </si>
  <si>
    <t>LALIĆ IVAN</t>
  </si>
  <si>
    <t>0054/08</t>
  </si>
  <si>
    <t>MOMIROV BORIS</t>
  </si>
  <si>
    <t>HONDA ACCORD 2.0 PE SPORT</t>
  </si>
  <si>
    <t>0288/08</t>
  </si>
  <si>
    <t>NEŠKOVIĆ JUGOSLAV</t>
  </si>
  <si>
    <t>0154/08</t>
  </si>
  <si>
    <t>PRODANOVIĆ DUŠICA</t>
  </si>
  <si>
    <t>TOYOTA YARIS 1.3 VV-I HB 5D M/T5 R N B</t>
  </si>
  <si>
    <t>0174/08</t>
  </si>
  <si>
    <t>RANGELOV VENELIN</t>
  </si>
  <si>
    <t>RENAULT MEGANE SEDAN</t>
  </si>
  <si>
    <t>0043/08</t>
  </si>
  <si>
    <t>RESANOVIĆ BRATISLAVA</t>
  </si>
  <si>
    <t>CHEVROLET SPARK 0.8</t>
  </si>
  <si>
    <t>0102/08</t>
  </si>
  <si>
    <t>STANKOVIĆ NENAD</t>
  </si>
  <si>
    <t>0218/08</t>
  </si>
  <si>
    <t>STEFANOVIĆ MIODRAG</t>
  </si>
  <si>
    <t>HYUNDAI I 10 1.1 SOHC 5 VR GLS</t>
  </si>
  <si>
    <t>0277/08</t>
  </si>
  <si>
    <t>STOJANOVIĆ NEVENA</t>
  </si>
  <si>
    <t>0308/09</t>
  </si>
  <si>
    <t>SUŠA JASMINA</t>
  </si>
  <si>
    <t>Chevrolet Aveo</t>
  </si>
  <si>
    <t>0053/08</t>
  </si>
  <si>
    <t>TATIĆ MAGDALENA</t>
  </si>
  <si>
    <t>HONDA ACCORD 2.0 PE SPORT SPECIAL EDITION</t>
  </si>
  <si>
    <t>0151/08</t>
  </si>
  <si>
    <t>TOŠIĆ ZORAN</t>
  </si>
  <si>
    <t>0007/08</t>
  </si>
  <si>
    <t>VELIČKOVIĆ BRANKO</t>
  </si>
  <si>
    <t>KIA CEED SW 1.4 GAS LX FRESH M/T</t>
  </si>
  <si>
    <t>0113/08</t>
  </si>
  <si>
    <t>VELJOVIĆ ZVEZDAN</t>
  </si>
  <si>
    <t>CHEVROLET  SPARK 0.8</t>
  </si>
  <si>
    <t>0091/08</t>
  </si>
  <si>
    <t>VUKELJA TATJANA</t>
  </si>
  <si>
    <t>FORD FOCUS 1.6 16V</t>
  </si>
  <si>
    <t>0035/08</t>
  </si>
  <si>
    <t>AFTER ART DOO</t>
  </si>
  <si>
    <t>0299/09</t>
  </si>
  <si>
    <t>LAND ROVER RANGE  ROVER 3.6 TDV</t>
  </si>
  <si>
    <t>0302/09</t>
  </si>
  <si>
    <t>BMW 330 XD TOURING</t>
  </si>
  <si>
    <t>0071/08</t>
  </si>
  <si>
    <t>Fiat grande punto 1.3 dinamic 5p</t>
  </si>
  <si>
    <t>0070/08</t>
  </si>
  <si>
    <t>00492/07</t>
  </si>
  <si>
    <t>FIAT GRANDE PUNTO 1.2 ACTIVE 5P</t>
  </si>
  <si>
    <t>00494/07</t>
  </si>
  <si>
    <t>00493/07</t>
  </si>
  <si>
    <t>00491/07</t>
  </si>
  <si>
    <t>00498/07</t>
  </si>
  <si>
    <t>00499/07</t>
  </si>
  <si>
    <t>00508/07</t>
  </si>
  <si>
    <t>DUCATO FURGON 2.2 JTD 35</t>
  </si>
  <si>
    <t>00509/07</t>
  </si>
  <si>
    <t>FIAT DUCATO FURGON 2.2 JTD 35</t>
  </si>
  <si>
    <t>00510/07</t>
  </si>
  <si>
    <t>01175/08</t>
  </si>
  <si>
    <t>FIAT DUCATO FURGON 2.2 JTD</t>
  </si>
  <si>
    <t>01171/08</t>
  </si>
  <si>
    <t>FIAT DUCATO FURGON 2.3 JTD</t>
  </si>
  <si>
    <t>01170/08</t>
  </si>
  <si>
    <t>fiat ducato furgon 2.3 jtd 35 lh2</t>
  </si>
  <si>
    <t>01241/08</t>
  </si>
  <si>
    <t>HONDA CIVIC 1.8 4D PE ES</t>
  </si>
  <si>
    <t>01243/08</t>
  </si>
  <si>
    <t>01244/08</t>
  </si>
  <si>
    <t>01245/08</t>
  </si>
  <si>
    <t>01246/08</t>
  </si>
  <si>
    <t>01272/08</t>
  </si>
  <si>
    <t>01291/09</t>
  </si>
  <si>
    <t>01307/09</t>
  </si>
  <si>
    <t>01566/09</t>
  </si>
  <si>
    <t>01610/09</t>
  </si>
  <si>
    <t>FIAT GRANDE PUNTO 1.4 DOMINIC 5P</t>
  </si>
  <si>
    <t>01715/09</t>
  </si>
  <si>
    <t>01716/09</t>
  </si>
  <si>
    <t>01812/09</t>
  </si>
  <si>
    <t>FIAT DUCATO FURGON 2.2 JTD 33 LH2 - 13m3</t>
  </si>
  <si>
    <t>01955/10</t>
  </si>
  <si>
    <t>01173/08</t>
  </si>
  <si>
    <t>JUGOHEMIJA - VETAGRA DOO</t>
  </si>
  <si>
    <t>00272/07</t>
  </si>
  <si>
    <t>JUGOHEMIJA AD</t>
  </si>
  <si>
    <t>HONDA CIVIC 1.8 4D ES</t>
  </si>
  <si>
    <t>00411/07</t>
  </si>
  <si>
    <t>00516/08</t>
  </si>
  <si>
    <t>01169/08</t>
  </si>
  <si>
    <t>01172/08</t>
  </si>
  <si>
    <t>01174/08</t>
  </si>
  <si>
    <t>BMW 318D</t>
  </si>
  <si>
    <t>01168/08</t>
  </si>
  <si>
    <t>FIAT BRAVO 1.4 DINAMIC 90 CV</t>
  </si>
  <si>
    <t>01253/08</t>
  </si>
  <si>
    <t>01252/08</t>
  </si>
  <si>
    <t>01304/09</t>
  </si>
  <si>
    <t>ELEKTROVILJUŠKAR XE18AC</t>
  </si>
  <si>
    <t>01329/09</t>
  </si>
  <si>
    <t>FIAT GRANDE PUNTO1.2 ACTIVE 5P</t>
  </si>
  <si>
    <t>01683/09</t>
  </si>
  <si>
    <t>OPEL ASTRA 5DR FNJOY Z16XER</t>
  </si>
  <si>
    <t>01926/10</t>
  </si>
  <si>
    <t>JUGOHEMIJA-HEMIJA DOO</t>
  </si>
  <si>
    <t>00376/07</t>
  </si>
  <si>
    <t>K &amp; K ELECTRONICS DOO</t>
  </si>
  <si>
    <t>CITROEN JUMPER FT 35+ L3H3 2.2 DHI</t>
  </si>
  <si>
    <t>00528/08</t>
  </si>
  <si>
    <t>IVECO DAILY 35C12</t>
  </si>
  <si>
    <t>00524/08</t>
  </si>
  <si>
    <t>CITROEN JUMPER FT 35+L3H3 2.2 HD</t>
  </si>
  <si>
    <t>00525/08</t>
  </si>
  <si>
    <t>00526/08</t>
  </si>
  <si>
    <t xml:space="preserve">Klijent prema dogovoru isplatio sva dugovanja zakljucno sa 16.11.2011. </t>
  </si>
  <si>
    <t>Klijent prema dogovoru isplatio sva dugovanja zakljucno sa 16.11.2011. Ostatak duga moze da se fakturise dobavljacu po Byu Back ugovoru.</t>
  </si>
  <si>
    <t>Doneta odluka o raskidu ugovora, raskid poslat klijentu. Aktvacija BB.</t>
  </si>
  <si>
    <t>02.02.2012. Doneto resenje o izvrsenju pred privrednim sudom u Beogradu. Ocekujemo zakazivanje izvrsenja. Akcija: poslati sudu dopis da hitno zakaze izvrsenje</t>
  </si>
  <si>
    <t>02.02.2012. Klijent izbrisan iz registra, vodi se krivicni postupak protiv ovlascenog lica Dejana Lazica. Mi smo bili na glavnoj raspravi 12.12.2011. gde smo saslusani kao osteceni pred sudijom 1.Osnovnog suda.</t>
  </si>
  <si>
    <t>02.02.2012. klijent u komunikaciji sa Djordjem Kalijadisom od avgusta 2011. Od tada poceo da placa dugovanja I do danas uplatio ukuno oko 5000 eura. Dogovor je da isplati celokupni iznos u februaru. Klijent je bio u automatskom stecaju I niko nije platio predujam pa je klijent izbrisan iz registra.</t>
  </si>
  <si>
    <t>Aktiviran Buy Back ugovor i naplacen iznos u celosti. Preostali dug se odnosi na obaveze kliejnta pre aktivacije ugovora o otkupu. Postupak za izvrsenje po preostalom dugovanju pokrenut u Trgovinskom sudu u Novom Sadu, 14.06.2010.</t>
  </si>
  <si>
    <t xml:space="preserve">02.02.2012. Postupak je trenutno pred obustavom jer je klijent CELPAP u stecajnom postupku I sva nasa potrazivanja ce biti prijavljena. </t>
  </si>
  <si>
    <t>02.02.2012. Klijent je izbrisan iz registra.</t>
  </si>
  <si>
    <t>02.02.2012. na sastanku sa Milosem Kaludjerovicem dogovoreno da se zakaze sastanak sa klijentom kako bi mu se predocili nasi dalji koraci u vezi sa naplatom potrazivanja. Sledeca akcija u vezi sa naplatom ce biti blokada jemca CADEX ENGEENERING jer je klijent CUT &amp; PASTE brisan iz registra.</t>
  </si>
  <si>
    <t>02.02.2012. klijent je izbrisan iz registra.</t>
  </si>
  <si>
    <t>02.02.2012. Prikolica se nalazi u firmi „ Auto centar Miler“ d.o.o. Gruža. Bojan Timotijevic treba da kontaktira servis I da zatrazi vracanje predmeta.</t>
  </si>
  <si>
    <t>LAZAREVIĆ SVETISLAV</t>
  </si>
  <si>
    <t>lazarevicjelena@open.telekom.rs</t>
  </si>
  <si>
    <t>BULEVAR MIHAJLA PUPINA 191/48</t>
  </si>
  <si>
    <t>011 3121-720, 31-21-814,</t>
  </si>
  <si>
    <t>17206141</t>
  </si>
  <si>
    <t>102055168</t>
  </si>
  <si>
    <t>999-000301-00001871</t>
  </si>
  <si>
    <t>SVETOGORSKA 14/1</t>
  </si>
  <si>
    <t>011 323 4172, 2644 324</t>
  </si>
  <si>
    <t>063 205 053</t>
  </si>
  <si>
    <t>ŠKODA FABIA  A05 COMBI AMBIENTE</t>
  </si>
  <si>
    <t>0305/09</t>
  </si>
  <si>
    <t>Klijent imao kasnjenja u toku 2011. Slate su opomene pred raskid ugovora 06.06.2011. I obavestenje o mogucoj aktivaciji Buy Back-a 28.07.2011.</t>
  </si>
  <si>
    <t>Klijent</t>
  </si>
  <si>
    <t>Broj ugovora</t>
  </si>
  <si>
    <t>JOVIĆ MILIVOJ</t>
  </si>
  <si>
    <t>0193/08</t>
  </si>
  <si>
    <t>MM - EXPO DOO</t>
  </si>
  <si>
    <t>MERCEDES BENZ SPRINTER 309 CDI</t>
  </si>
  <si>
    <t>0148/08</t>
  </si>
  <si>
    <t>HONDA ACCORD 2.4 EXE/AT</t>
  </si>
  <si>
    <t>02390/10</t>
  </si>
  <si>
    <t>ŠAKAN MARINKO</t>
  </si>
  <si>
    <t>01868/09</t>
  </si>
  <si>
    <t>DIREKCIJA ZA IZGRADNJU I RAZVOJ JP KUČEV</t>
  </si>
  <si>
    <t>VAZ 21214 LADA NIVA 1.7 4X4</t>
  </si>
  <si>
    <t>VIVA COMPANY DOO</t>
  </si>
  <si>
    <t>02028/10</t>
  </si>
  <si>
    <t>DRNDA FUAD</t>
  </si>
  <si>
    <t>01776/09</t>
  </si>
  <si>
    <t>ĐURICA NEDA</t>
  </si>
  <si>
    <t>HYUNDAI I 30 1.6 CRDI EU</t>
  </si>
  <si>
    <t>01865/09</t>
  </si>
  <si>
    <t>GAJIĆ BOJANA</t>
  </si>
  <si>
    <t>01932/10</t>
  </si>
  <si>
    <t>IGNJATOVIĆ ALEKSANDAR</t>
  </si>
  <si>
    <t>HYUNDAI I20 DOHC 5VR L</t>
  </si>
  <si>
    <t>0150/08</t>
  </si>
  <si>
    <t>MAŠINA ZA LIVENJE PLASTIKE ARBURG GOLDEN EDITION 320C-500-170</t>
  </si>
  <si>
    <t>STOJADINOVIĆ DUŠKO</t>
  </si>
  <si>
    <t>INTEREXIM DOO</t>
  </si>
  <si>
    <t>00268/07</t>
  </si>
  <si>
    <t>MAŠINA ZA LIVENJE PLASTIKE ARBURG GOLDEN EDITION 470C-1500-400</t>
  </si>
  <si>
    <t>02053/10</t>
  </si>
  <si>
    <t>VLADIMIR STOJKOVIĆ</t>
  </si>
  <si>
    <t>HYUNDAI I 301.4 DOHC GL 5VR</t>
  </si>
  <si>
    <t>02336/10</t>
  </si>
  <si>
    <t>ZLATANOVIĆ MIODRAG</t>
  </si>
  <si>
    <t>00361/07</t>
  </si>
  <si>
    <t>CLAAS ADAPTER 6-70</t>
  </si>
  <si>
    <t>IVECO DAILY 35S 12V</t>
  </si>
  <si>
    <t>00075/07</t>
  </si>
  <si>
    <t>BORIČIĆ GORAN</t>
  </si>
  <si>
    <t>JEEP GRAND CHEROKEE 5.7 LIMITED</t>
  </si>
  <si>
    <t>01351/09</t>
  </si>
  <si>
    <t>SLIV DOO</t>
  </si>
  <si>
    <t>IVECO DAILY 65C15 SA NADOGRADNJOM</t>
  </si>
  <si>
    <t>RACA DOO</t>
  </si>
  <si>
    <t>01902/09</t>
  </si>
  <si>
    <t>BEO-PEK DOO BEOGRAD</t>
  </si>
  <si>
    <t>01259/08</t>
  </si>
  <si>
    <t>ĐORĐEVIĆ STANISLAVA</t>
  </si>
  <si>
    <t>AUDI A4 2.0 TDI AVANT MULTITRONIC</t>
  </si>
  <si>
    <t>01638/09</t>
  </si>
  <si>
    <t>INDUSTRIE MAURIZIO PERUZZO BALKAN DOO</t>
  </si>
  <si>
    <t>IC &amp; PARTNERS DOO</t>
  </si>
  <si>
    <t>00461/07</t>
  </si>
  <si>
    <t>VILJUŠKAR TOYOTA 42-7FGF25</t>
  </si>
  <si>
    <t>REKORD ERDEŠ DOO</t>
  </si>
  <si>
    <t>KIA K2500 PU D/C</t>
  </si>
  <si>
    <t>00392/07</t>
  </si>
  <si>
    <t>S.M. - AGRAR DOO</t>
  </si>
  <si>
    <t>PEUGEOT 207 TRENDY 1.4 E 5P</t>
  </si>
  <si>
    <t>POPOV ALEKSANDAR</t>
  </si>
  <si>
    <t>01581/09</t>
  </si>
  <si>
    <t>SAVA KOVAČEVIĆ AD</t>
  </si>
  <si>
    <t>HOLMER TARUP BS I HOLMER VADILICA PV6 50CM</t>
  </si>
  <si>
    <t>MIROTIN DOO</t>
  </si>
  <si>
    <t>01395/09</t>
  </si>
  <si>
    <t>SMART DOO</t>
  </si>
  <si>
    <t>02335/10</t>
  </si>
  <si>
    <t>STANDARD GAS DOO</t>
  </si>
  <si>
    <t>HYUNDAI I 20 1.2 DOHC  5VR L</t>
  </si>
  <si>
    <t>02414/10</t>
  </si>
  <si>
    <t>FIAT DOBLO CARGO SX 1.3 M-JET E4 90 CV</t>
  </si>
  <si>
    <t>02450/10</t>
  </si>
  <si>
    <t>SUBARU TRIBECA 3.6 5 AT-S</t>
  </si>
  <si>
    <t>00824/08</t>
  </si>
  <si>
    <t>TELIX  DOO</t>
  </si>
  <si>
    <t>BMW 530 XD</t>
  </si>
  <si>
    <t>02348/10</t>
  </si>
  <si>
    <t>TERMOMETAL DOO</t>
  </si>
  <si>
    <t>MERCEDES BENZ VITO 111 CDI</t>
  </si>
  <si>
    <t>02194/10</t>
  </si>
  <si>
    <t>TOTAL DOO</t>
  </si>
  <si>
    <t>OPREMA ZA TEHNIČKI PREGLED PO PREDRAČUNU BR 1758/10</t>
  </si>
  <si>
    <t>BOŠNJAK DOO</t>
  </si>
  <si>
    <t>01832/09</t>
  </si>
  <si>
    <t>VOJVODINALEK DOO</t>
  </si>
  <si>
    <t>HYUNDAI I30 1.6 CRDI SUN EU</t>
  </si>
  <si>
    <t>02120/10</t>
  </si>
  <si>
    <t>ZADRUGAR OZZ</t>
  </si>
  <si>
    <t>KOMBAJN CLAAS DOMINATOR 150 SA HEDEROM 4,5 M</t>
  </si>
  <si>
    <t>02451/10</t>
  </si>
  <si>
    <t>ŽUNJI - SILAK ZEMLJORADNIČKA ZADRUGA</t>
  </si>
  <si>
    <t>Teleskopski utovarivač CLAAS SCHORPION 9040</t>
  </si>
  <si>
    <t>PRAVOLINIJSKA KANTARICA HEBROCK AKV 3005 DK-F</t>
  </si>
  <si>
    <t>INDUSTRIJSKA OPREMA</t>
  </si>
  <si>
    <t>02306/10</t>
  </si>
  <si>
    <t>MAGNAVITA HOLDING AD</t>
  </si>
  <si>
    <t>HYUNDAI IX35 2,0 DOHC 5VR GL</t>
  </si>
  <si>
    <t>02307/10</t>
  </si>
  <si>
    <t>01273/08</t>
  </si>
  <si>
    <t>PLUG VOGEL NOOT</t>
  </si>
  <si>
    <t>01498/09</t>
  </si>
  <si>
    <t>ČESTIĆ AGROSERVIS DOO</t>
  </si>
  <si>
    <t>SEJALICA MAGIKA I PLUG VOGEL  NOOT C-PLUS LM</t>
  </si>
  <si>
    <t>00864/08</t>
  </si>
  <si>
    <t>DIMITRIJE BOGIĆ</t>
  </si>
  <si>
    <t>TRAKTOR FENDT 930 VARIO TMS</t>
  </si>
  <si>
    <t>00949/08</t>
  </si>
  <si>
    <t>DOM ZDRAVLJA ŽAGUBICA</t>
  </si>
  <si>
    <t>DACIA LOGAN 1.4</t>
  </si>
  <si>
    <t>60284237</t>
  </si>
  <si>
    <t>00273/07</t>
  </si>
  <si>
    <t>GOMBIT DOO</t>
  </si>
  <si>
    <t>INJECT STAR TAMBLER ECO 550</t>
  </si>
  <si>
    <t>MILAN VILARET</t>
  </si>
  <si>
    <t>00683/08</t>
  </si>
  <si>
    <t>00685/08</t>
  </si>
  <si>
    <t>01299/09</t>
  </si>
  <si>
    <t>TOYOTA AVENSIS 2.0 D-4D WG M/T6 SOL</t>
  </si>
  <si>
    <t>01682/09</t>
  </si>
  <si>
    <t>TOYOTA YARIS 1.0 VVT-5V TERRA</t>
  </si>
  <si>
    <t>00880/08</t>
  </si>
  <si>
    <t>ADAPTER CLAAS</t>
  </si>
  <si>
    <t>00879/08</t>
  </si>
  <si>
    <t>Rasipač djubriva ACORD EXACTA HL sa nadogradnjom koša i podvoza</t>
  </si>
  <si>
    <t>00218/07</t>
  </si>
  <si>
    <t>PRO - STIL DOO</t>
  </si>
  <si>
    <t>FIAT DOBLO CARGO 1.9 JTD</t>
  </si>
  <si>
    <t>LUKIĆ NENAD</t>
  </si>
  <si>
    <t>01760/09</t>
  </si>
  <si>
    <t>01521/09</t>
  </si>
  <si>
    <t>AGIĆ DUŠKO</t>
  </si>
  <si>
    <t>VLADIMIR ZLATANOVIĆ</t>
  </si>
  <si>
    <t>HYUNDAI  I 20 1.2 DOHC 5VR GL</t>
  </si>
  <si>
    <t>01598/09</t>
  </si>
  <si>
    <t>VLAHOVIĆ MILOŠ</t>
  </si>
  <si>
    <t>01632/09</t>
  </si>
  <si>
    <t>VLATKOVIĆ MILAN</t>
  </si>
  <si>
    <t>01906/09</t>
  </si>
  <si>
    <t>VORKAPIĆ BOJAN</t>
  </si>
  <si>
    <t>02257/10</t>
  </si>
  <si>
    <t>VRANJEŠEVIĆ JELENA</t>
  </si>
  <si>
    <t>01952/10</t>
  </si>
  <si>
    <t>VRBIĆ DUŠAN</t>
  </si>
  <si>
    <t>01541/09</t>
  </si>
  <si>
    <t>VUČETIĆ DORA</t>
  </si>
  <si>
    <t>02196/10</t>
  </si>
  <si>
    <t>VUČKOVIĆ VLADAN</t>
  </si>
  <si>
    <t>02061/10</t>
  </si>
  <si>
    <t>VUJADINOVIĆ PETAR</t>
  </si>
  <si>
    <t>02201/10</t>
  </si>
  <si>
    <t>VUJOVIĆ KSENIJA</t>
  </si>
  <si>
    <t>HYUNDAI I20 1,2 DOHC 3VR GL</t>
  </si>
  <si>
    <t>02058/10</t>
  </si>
  <si>
    <t>01980/10</t>
  </si>
  <si>
    <t>VUKELIĆ GORDANA</t>
  </si>
  <si>
    <t>02515/11</t>
  </si>
  <si>
    <t>VUKELJA CVIJIĆ LJILJANA</t>
  </si>
  <si>
    <t>HYUNDAI I 30 1.4  DOHC 5VR GL</t>
  </si>
  <si>
    <t>01339/09</t>
  </si>
  <si>
    <t>VUKIĆEVIĆ MIOMIR</t>
  </si>
  <si>
    <t>DACIA SANDERO BASE  1.4 MPI</t>
  </si>
  <si>
    <t>00448/07</t>
  </si>
  <si>
    <t>VUKIĆEVIĆ VLADIMIR</t>
  </si>
  <si>
    <t>RENAULT SCENIC 1.9 DCI</t>
  </si>
  <si>
    <t>01719/09</t>
  </si>
  <si>
    <t>VUKOJE JELENA</t>
  </si>
  <si>
    <t>02197/10</t>
  </si>
  <si>
    <t>VUKOSAV DARKO</t>
  </si>
  <si>
    <t>01513/09</t>
  </si>
  <si>
    <t>VUKOVIĆ RADOMIR</t>
  </si>
  <si>
    <t>HYUNDAI I 20 1.2  GL 5VR</t>
  </si>
  <si>
    <t>01713/09</t>
  </si>
  <si>
    <t>ZAKOVSKI PRVOSLAV</t>
  </si>
  <si>
    <t>01479/09</t>
  </si>
  <si>
    <t>ZDRAVKOVIĆ MILE</t>
  </si>
  <si>
    <t>01504/09</t>
  </si>
  <si>
    <t>ZDRAVKOVIĆ SAŠA</t>
  </si>
  <si>
    <t>02301/10</t>
  </si>
  <si>
    <t>ZEC PRIJIĆ SNJEŽANA</t>
  </si>
  <si>
    <t>02095/10</t>
  </si>
  <si>
    <t>ŽELJKO ĆUK</t>
  </si>
  <si>
    <t>01732/09</t>
  </si>
  <si>
    <t>ŽIKIĆ DRAGOLJUB</t>
  </si>
  <si>
    <t>HYUNDAI I 30 1.6 CRDI 5 VR GL</t>
  </si>
  <si>
    <t>01945/10</t>
  </si>
  <si>
    <t>ŽIKIĆ IVAN</t>
  </si>
  <si>
    <t>01830/09</t>
  </si>
  <si>
    <t>ŽIVKOV EMIL</t>
  </si>
  <si>
    <t>00092/07</t>
  </si>
  <si>
    <t>ŽIVKOVIĆ KARAKLAJIĆ LJILJANA</t>
  </si>
  <si>
    <t>VW JETTA 1.9 TDI TRENDLINE</t>
  </si>
  <si>
    <t>02079/10</t>
  </si>
  <si>
    <t>ŽIVKOVIĆ ZORAN</t>
  </si>
  <si>
    <t>02164/10</t>
  </si>
  <si>
    <t>ŽIVOJINOVIĆ NINA</t>
  </si>
  <si>
    <t>02047/10</t>
  </si>
  <si>
    <t>ZOLTAN ČOKAŠ</t>
  </si>
  <si>
    <t>02094/10</t>
  </si>
  <si>
    <t>ZORAN BULAJIĆ</t>
  </si>
  <si>
    <t>02140/10</t>
  </si>
  <si>
    <t>ZORAN MALIĆ</t>
  </si>
  <si>
    <t>02092/10</t>
  </si>
  <si>
    <t>ZORAN VUCELJA</t>
  </si>
  <si>
    <t>01939/10</t>
  </si>
  <si>
    <t>ZORANOVIĆ MOMIR</t>
  </si>
  <si>
    <t>02393/10</t>
  </si>
  <si>
    <t>ZORIĆ GOJKO</t>
  </si>
  <si>
    <t>02089/10</t>
  </si>
  <si>
    <t>ŽUJEVIĆ LJILJANA</t>
  </si>
  <si>
    <t>FIAT STILO 1,9 MJT KARAVAN</t>
  </si>
  <si>
    <t>00249/07</t>
  </si>
  <si>
    <t>AVALA - ADA A.D.</t>
  </si>
  <si>
    <t>Laserski rezač ELCEDE</t>
  </si>
  <si>
    <t>00247/07</t>
  </si>
  <si>
    <t>Štamparska mašina MARTIN</t>
  </si>
  <si>
    <t>02052/10</t>
  </si>
  <si>
    <t>CT MANAGEMENT &amp; CONSULTING SERVICES DOO</t>
  </si>
  <si>
    <t>TOYOTA LAND CRUISER 150 3.0 D-4D A/T</t>
  </si>
  <si>
    <t>COMTRADE IT SOLUTIONS AND SERVICES DOO</t>
  </si>
  <si>
    <t>01052/08</t>
  </si>
  <si>
    <t>DELTA COFFEE DOO</t>
  </si>
  <si>
    <t>FIAT GRANDE PUNTO 1.3 JTD DINAMIC</t>
  </si>
  <si>
    <t>01053/08</t>
  </si>
  <si>
    <t>01069/08</t>
  </si>
  <si>
    <t>BMW X3 2.0D</t>
  </si>
  <si>
    <t>01267/08</t>
  </si>
  <si>
    <t>DELTA DMD DOO</t>
  </si>
  <si>
    <t>FIAT GRANDE PUNTO 1.4 DINAMIC 5P</t>
  </si>
  <si>
    <t>01268/08</t>
  </si>
  <si>
    <t>01056/08</t>
  </si>
  <si>
    <t>DELTA SPORT DOO</t>
  </si>
  <si>
    <t>01057/08</t>
  </si>
  <si>
    <t>AKCIJA</t>
  </si>
  <si>
    <t>KOMBAJN CLAAS MEDION 310</t>
  </si>
  <si>
    <t>01534/09</t>
  </si>
  <si>
    <t>HEDER 5.10M I KOLICA</t>
  </si>
  <si>
    <t>02342/10</t>
  </si>
  <si>
    <t>ADAPTER CAPPELO ŠESTOREDNI SKLOPIVI</t>
  </si>
  <si>
    <t>00339/07</t>
  </si>
  <si>
    <t>DIAHEM GRAMIM DOO</t>
  </si>
  <si>
    <t>OPEL ASTRA CLASSIC Z17DTL</t>
  </si>
  <si>
    <t>GAVRILOVIĆ RADE</t>
  </si>
  <si>
    <t>01507/09</t>
  </si>
  <si>
    <t>DIR DOO</t>
  </si>
  <si>
    <t>01870/09</t>
  </si>
  <si>
    <t>CELTAC ALPHA  MEK 6420K HI2642</t>
  </si>
  <si>
    <t>02449/10</t>
  </si>
  <si>
    <t>DS MARKET STR SONJA MANOJLOVIĆ</t>
  </si>
  <si>
    <t>HYUNDAI TUCSON 5VR GLS 2,0 DOHC 4WD 5 BRZ</t>
  </si>
  <si>
    <t>00485/07</t>
  </si>
  <si>
    <t>ECO TOP SERVICE DOO</t>
  </si>
  <si>
    <t>01392/09</t>
  </si>
  <si>
    <t>ELITECH SR DOO</t>
  </si>
  <si>
    <t>02221/10</t>
  </si>
  <si>
    <t>HYUNADI I30 1,6 CRDI 5VR GL</t>
  </si>
  <si>
    <t>00069/06</t>
  </si>
  <si>
    <t>ELKO TIM DOO</t>
  </si>
  <si>
    <t>RENAULT TRAFIC MAESTRAL L2H1P2 MC 9S</t>
  </si>
  <si>
    <t>00343/07</t>
  </si>
  <si>
    <t>EMINENCE DOO</t>
  </si>
  <si>
    <t>OPEL CORSA ENJOY Z14XEP 5</t>
  </si>
  <si>
    <t>PEJOVIĆ MIRKO</t>
  </si>
  <si>
    <t>00344/07</t>
  </si>
  <si>
    <t>00345/07</t>
  </si>
  <si>
    <t>00346/07</t>
  </si>
  <si>
    <t>00347/07</t>
  </si>
  <si>
    <t>00348/07</t>
  </si>
  <si>
    <t>00352/07</t>
  </si>
  <si>
    <t>00353/07</t>
  </si>
  <si>
    <t>00359/07</t>
  </si>
  <si>
    <t>00360/07</t>
  </si>
  <si>
    <t>00577/08</t>
  </si>
  <si>
    <t>00578/08</t>
  </si>
  <si>
    <t>00579/08</t>
  </si>
  <si>
    <t>00617/08</t>
  </si>
  <si>
    <t>OPEL ASTRA CLASSIC Z14XEP MT5</t>
  </si>
  <si>
    <t>00618/08</t>
  </si>
  <si>
    <t>00619/08</t>
  </si>
  <si>
    <t>00620/08</t>
  </si>
  <si>
    <t>00622/08</t>
  </si>
  <si>
    <t>00623/08</t>
  </si>
  <si>
    <t>00624/08</t>
  </si>
  <si>
    <t>00625/08</t>
  </si>
  <si>
    <t>00626/08</t>
  </si>
  <si>
    <t>00627/08</t>
  </si>
  <si>
    <t>00628/08</t>
  </si>
  <si>
    <t>00629/08</t>
  </si>
  <si>
    <t>00630/08</t>
  </si>
  <si>
    <t>00631/08</t>
  </si>
  <si>
    <t>00632/08</t>
  </si>
  <si>
    <t>00633/08</t>
  </si>
  <si>
    <t>00634/08</t>
  </si>
  <si>
    <t>00635/08</t>
  </si>
  <si>
    <t>00636/08</t>
  </si>
  <si>
    <t>00637/08</t>
  </si>
  <si>
    <t>OPEL VECTRA ESS Z16XEP</t>
  </si>
  <si>
    <t>00700/08</t>
  </si>
  <si>
    <t>00701/08</t>
  </si>
  <si>
    <t>00702/08</t>
  </si>
  <si>
    <t>00703/08</t>
  </si>
  <si>
    <t>00704/08</t>
  </si>
  <si>
    <t>00705/08</t>
  </si>
  <si>
    <t>00706/08</t>
  </si>
  <si>
    <t>00707/08</t>
  </si>
  <si>
    <t>00708/08</t>
  </si>
  <si>
    <t>00709/08</t>
  </si>
  <si>
    <t>OPEL ASTRA COSMO Z16XER</t>
  </si>
  <si>
    <t>00720/08</t>
  </si>
  <si>
    <t>00721/08</t>
  </si>
  <si>
    <t>00722/08</t>
  </si>
  <si>
    <t>00723/08</t>
  </si>
  <si>
    <t>00724/08</t>
  </si>
  <si>
    <t>00725/08</t>
  </si>
  <si>
    <t>00726/08</t>
  </si>
  <si>
    <t>00727/08</t>
  </si>
  <si>
    <t>00728/08</t>
  </si>
  <si>
    <t>00729/08</t>
  </si>
  <si>
    <t>00730/08</t>
  </si>
  <si>
    <t>OPEL ASTRA ENJOY Z17DTH</t>
  </si>
  <si>
    <t>AUTO MIRKOS D.O.O.</t>
  </si>
  <si>
    <t>01798/09</t>
  </si>
  <si>
    <t>RENAULT CLIO RIP CURL 1.5 DCI 85</t>
  </si>
  <si>
    <t>02035/10</t>
  </si>
  <si>
    <t>HYUNDAI I20 1.4 DOHC 5VR</t>
  </si>
  <si>
    <t>02036/10</t>
  </si>
  <si>
    <t>02037/10</t>
  </si>
  <si>
    <t>01338/09</t>
  </si>
  <si>
    <t>ENGEL DOO</t>
  </si>
  <si>
    <t>TOYOTA  MC HILUX 3.0 D-4D 4X4</t>
  </si>
  <si>
    <t>02029/10</t>
  </si>
  <si>
    <t>ERNE VAJDA PG</t>
  </si>
  <si>
    <t>Kombajn CASE 2388 sa žitnim hederom 6.1m, adaptacija za suncokret i kukuruz</t>
  </si>
  <si>
    <t>01400/09</t>
  </si>
  <si>
    <t>EURO LIN PLUS DOO</t>
  </si>
  <si>
    <t>EURO-LIN DOO</t>
  </si>
  <si>
    <t>02143/10</t>
  </si>
  <si>
    <t>EURODRIP DOO</t>
  </si>
  <si>
    <t>MAŠINA ZA NAVODNJAVANJE</t>
  </si>
  <si>
    <t>02429/10</t>
  </si>
  <si>
    <t>EUROLINE BOŽA VASIĆ PR</t>
  </si>
  <si>
    <t>SCHMITZ SCS 24/L TROOSOVINSKA POLUPRIKOLICA</t>
  </si>
  <si>
    <t>VASIĆ BOŽA</t>
  </si>
  <si>
    <t>02359/10</t>
  </si>
  <si>
    <t>EUROŠPED DOO</t>
  </si>
  <si>
    <t>00202/07</t>
  </si>
  <si>
    <t>FIVUS DOO</t>
  </si>
  <si>
    <t>DACIA LAUREATE MCV 1.6 16V</t>
  </si>
  <si>
    <t>01411/09</t>
  </si>
  <si>
    <t>FORMA PLUS DOO</t>
  </si>
  <si>
    <t>00077/07</t>
  </si>
  <si>
    <t>FUTURA DOO PETROVARADIN</t>
  </si>
  <si>
    <t>HORIZON LEPILICA BQ-270</t>
  </si>
  <si>
    <t>VLAOVIĆ TOMISLAV</t>
  </si>
  <si>
    <t>00423/07</t>
  </si>
  <si>
    <t>ŠTAMPARSKA MAŠINA AFC-544 AKT i KOMPRESOR KLT-40</t>
  </si>
  <si>
    <t>02446/10</t>
  </si>
  <si>
    <t>GASTPRO DOO</t>
  </si>
  <si>
    <t>02447/10</t>
  </si>
  <si>
    <t>HYUNDAI H-1 2.5 CRDI FURGON 3S DUGI GL</t>
  </si>
  <si>
    <t>02249/10</t>
  </si>
  <si>
    <t>GAUSI DOO</t>
  </si>
  <si>
    <t>RENAULT MEGANE</t>
  </si>
  <si>
    <t>02039/10</t>
  </si>
  <si>
    <t>GLOBAL DEAL</t>
  </si>
  <si>
    <t>PS CONFIDAS DOO</t>
  </si>
  <si>
    <t>01470/09</t>
  </si>
  <si>
    <t>GM INŽENJERING DOO</t>
  </si>
  <si>
    <t>01407/09</t>
  </si>
  <si>
    <t>GOLDYCO-CLIMA DOO</t>
  </si>
  <si>
    <t>02558/11</t>
  </si>
  <si>
    <t>Škoda Fabia Ambiente 1.4 MPI 63kw/86ks 5G</t>
  </si>
  <si>
    <t>02559/11</t>
  </si>
  <si>
    <t>GRAĐEVINSKI CENTAR DOO BEOGRAD</t>
  </si>
  <si>
    <t>VILJUŠKAR CATERPILLAR DP30N</t>
  </si>
  <si>
    <t>TANES DOO</t>
  </si>
  <si>
    <t>01745/09</t>
  </si>
  <si>
    <t>GRAND PACIFIC DOO</t>
  </si>
  <si>
    <t>LAND ROVER</t>
  </si>
  <si>
    <t>00771/08</t>
  </si>
  <si>
    <t>HEMIGUM PLAST DOO</t>
  </si>
  <si>
    <t>CITROEN JUMPER ET 35 L3H2 2.2 HDI</t>
  </si>
  <si>
    <t>00208/07</t>
  </si>
  <si>
    <t>IN TIME EXPRESS DOO</t>
  </si>
  <si>
    <t>IVECO NEW DAILY 65C15</t>
  </si>
  <si>
    <t>00378/07</t>
  </si>
  <si>
    <t>FIAT NEW DUCATO FURGON 2.3 JTD</t>
  </si>
  <si>
    <t>00718/08</t>
  </si>
  <si>
    <t>MAN TGL 12.210 4x2 BB</t>
  </si>
  <si>
    <t>01426/09</t>
  </si>
  <si>
    <t>KIA K2900 PU TDI S/C</t>
  </si>
  <si>
    <t>01835/09</t>
  </si>
  <si>
    <t>FIAT 500 1.2 LOUNGE</t>
  </si>
  <si>
    <t>01919/10</t>
  </si>
  <si>
    <t>FIAT SCUDO</t>
  </si>
  <si>
    <t>02472/11</t>
  </si>
  <si>
    <t>PRIKOLICA ZASTAVA INPRO TERA 1800 A2.4.304</t>
  </si>
  <si>
    <t>02382/10</t>
  </si>
  <si>
    <t>INTERGRAPHIC DOO</t>
  </si>
  <si>
    <t>02066/10</t>
  </si>
  <si>
    <t>INVEST-D DOO</t>
  </si>
  <si>
    <t>IVECO DAILY 35C 12V</t>
  </si>
  <si>
    <t>01612/09</t>
  </si>
  <si>
    <t>IPON SISTEM DOO</t>
  </si>
  <si>
    <t>RENAULT SCENIC CONQUESTE 1.5 DCI</t>
  </si>
  <si>
    <t>01678/09</t>
  </si>
  <si>
    <t>IZOLA - TERM ZR MIODRAG CVETKOVIĆ</t>
  </si>
  <si>
    <t>HYUNDAI I 30 1.6 CRDI 5VR CW</t>
  </si>
  <si>
    <t>01164/08</t>
  </si>
  <si>
    <t>KINKO DOO</t>
  </si>
  <si>
    <t>HP PLOTER SCITEX XL 1200 3M 6C</t>
  </si>
  <si>
    <t>00223/07</t>
  </si>
  <si>
    <t>KMD DOO</t>
  </si>
  <si>
    <t>KUKURUZOVIĆ MILAN</t>
  </si>
  <si>
    <t>101821719</t>
  </si>
  <si>
    <t>999-000935-00001650</t>
  </si>
  <si>
    <t>062/88108-06</t>
  </si>
  <si>
    <t>prowellness@eunet.rs</t>
  </si>
  <si>
    <t>999-000862-00009195</t>
  </si>
  <si>
    <t>MOMČILOV SLOBODAN</t>
  </si>
  <si>
    <t>01343/09</t>
  </si>
  <si>
    <t>19.01.2012. na sastanku sa klijentom dogovoreno da su duzni da odmah uplate dug po osnovu osiguranja. Dogovorena I sledece dinamika placanja : do kraja januara uplata 3414.76 eura. U februaru uplatiti iznos od 1903.60 eura. U martu uplatiti iznos od 1903.60 eura. Po izdatim profakturama uplatiti iznose PDVa na dati depozit.</t>
  </si>
  <si>
    <t>19.01.2012. na sastanku sa klijentom dogovoreno da su duzni da odmah uplate dug po osnovu osiguranja. Dogovorena I sledece dinamika placanja : U februaru uplatiti iznos od 2141.69 eura. U martu uplatiti iznos od 2141.69 eura. Po izdatim profakturama uplatiti iznose PDVa na dati depozit.</t>
  </si>
  <si>
    <t>22.12.2011. klijentu i Agenciji za privatizaciju poslat dopis o obavezi vracanja predmeta lizinga i o mogucoj krivicnoj prijavi ukoliko se ne odazovu pozivu</t>
  </si>
  <si>
    <t>Predmet lizinga preuzet, klijent blokiran. Nema saradnje sa klijentom nakon povracaja imovine</t>
  </si>
  <si>
    <t xml:space="preserve">Sudski proces u toku, poslednje izvodjenje planirano za 24.05.2011. nije uspelo. </t>
  </si>
  <si>
    <t>17338820</t>
  </si>
  <si>
    <t>100197537</t>
  </si>
  <si>
    <t>999-002400-00031882</t>
  </si>
  <si>
    <t>BELARIČKA 15 D</t>
  </si>
  <si>
    <t>011/ 377 49 05</t>
  </si>
  <si>
    <t>065/ 316 29 39</t>
  </si>
  <si>
    <t>sinisa@pilot-toys.rs</t>
  </si>
  <si>
    <t>3011957715187</t>
  </si>
  <si>
    <t>999-001801-00004080</t>
  </si>
  <si>
    <t>MARULIĆEVA 3</t>
  </si>
  <si>
    <t>011/30-88-382</t>
  </si>
  <si>
    <t>064/133-03-22; 065/400-13-34 TATJANA</t>
  </si>
  <si>
    <t>tanjasusa@yahoo.com</t>
  </si>
  <si>
    <t>20150335</t>
  </si>
  <si>
    <t>PANČEVAČKA 84</t>
  </si>
  <si>
    <t>G. NOVAKOVIC</t>
  </si>
  <si>
    <t>00512/07</t>
  </si>
  <si>
    <t>AUTOPREVOZNIK ZARIĆ VESELIN PREDUZETNIK</t>
  </si>
  <si>
    <t>POLUPRIKOLICA  SILOS O.M.E.P.S CM 35</t>
  </si>
  <si>
    <t>01458/09</t>
  </si>
  <si>
    <t>BARUDŽIJA ŽIVKA SZPR PR</t>
  </si>
  <si>
    <t>ELEKTRIČNA PEKARSKA PEĆ D-PEK 4360</t>
  </si>
  <si>
    <t>00027/06</t>
  </si>
  <si>
    <t>BAZE BIRO AGENCIJA</t>
  </si>
  <si>
    <t>Fiat Panda 1.1 Active</t>
  </si>
  <si>
    <t>00549/08</t>
  </si>
  <si>
    <t>BELJIN JOVAN BELJIN PG</t>
  </si>
  <si>
    <t>SEJALICA MAGICA 6R</t>
  </si>
  <si>
    <t>BELJIN JOVAN</t>
  </si>
  <si>
    <t>00883/08</t>
  </si>
  <si>
    <t>PLUG KVERNELAND LB 100-200-4HD</t>
  </si>
  <si>
    <t>01975/10</t>
  </si>
  <si>
    <t>BEONANT DOO</t>
  </si>
  <si>
    <t>ROVOKOPAČ-UTOVARIVAČ CASE 580 SUPER R</t>
  </si>
  <si>
    <t>01415/09</t>
  </si>
  <si>
    <t>BETO - SAN  ZTR</t>
  </si>
  <si>
    <t>FORD FIESTA  TITANIUM 1.6 TDCI 90 KS</t>
  </si>
  <si>
    <t>MILIĆ VLADAN</t>
  </si>
  <si>
    <t>01486/09</t>
  </si>
  <si>
    <t>BIBIS DOO</t>
  </si>
  <si>
    <t>CITROEN JUMPER FT35+ L3H3 2.2 HDI</t>
  </si>
  <si>
    <t>00807/08</t>
  </si>
  <si>
    <t>BLUEHOUSE RAZVOJ DOO</t>
  </si>
  <si>
    <t>PEUGEOT 407 PREMIUM 2.0 E</t>
  </si>
  <si>
    <t>02170/10</t>
  </si>
  <si>
    <t>BONIFAR DOO</t>
  </si>
  <si>
    <t>02171/10</t>
  </si>
  <si>
    <t>01593/09</t>
  </si>
  <si>
    <t>BOOKS COMPANY DOO</t>
  </si>
  <si>
    <t>OPEL CORSA ENJOY 1.4 XEP</t>
  </si>
  <si>
    <t>02020/10</t>
  </si>
  <si>
    <t>BRENDON DOO BEOGRAD</t>
  </si>
  <si>
    <t>CHEVROLET KALOS 1.4</t>
  </si>
  <si>
    <t>01788/09</t>
  </si>
  <si>
    <t>BUKOVIK STKR BRANKO AĆIMOVIĆ PR</t>
  </si>
  <si>
    <t>00867/08</t>
  </si>
  <si>
    <t>BURAĐA DOO</t>
  </si>
  <si>
    <t>IVECO EUROCARGO ML100E18</t>
  </si>
  <si>
    <t>00465/07</t>
  </si>
  <si>
    <t>CARD-TRADE DOO</t>
  </si>
  <si>
    <t>TRAKTOR MTZ 892 RM</t>
  </si>
  <si>
    <t>00466/07</t>
  </si>
  <si>
    <t>Plug Farmer 3SL 850 3-brazni i špartač Gaspardo HL 4-redni</t>
  </si>
  <si>
    <t>00467/07</t>
  </si>
  <si>
    <t>Plug Farmer 3SL 950 3-brazni</t>
  </si>
  <si>
    <t>00942/08</t>
  </si>
  <si>
    <t>Traktor CLAAS CELTIS 456</t>
  </si>
  <si>
    <t>02064/10</t>
  </si>
  <si>
    <t>KOMBAJN MEGA 360 SA ŽITNIM HEDEROM 5,1M</t>
  </si>
  <si>
    <t>02398/10</t>
  </si>
  <si>
    <t>Šestoredni kukuruzni adapter Capelo 6-70</t>
  </si>
  <si>
    <t>01361/09</t>
  </si>
  <si>
    <t>CARITAS BEOGRADSKE NADBISKUPIJE</t>
  </si>
  <si>
    <t>02045/10</t>
  </si>
  <si>
    <t>CD SYSTEM DOO BEOGRAD</t>
  </si>
  <si>
    <t>02099/10</t>
  </si>
  <si>
    <t>01924/10</t>
  </si>
  <si>
    <t>CENTAR ZA STRANE JEZIKE MATILDA PR</t>
  </si>
  <si>
    <t>KRSMANOVIĆ DRAGAN</t>
  </si>
  <si>
    <t>01661/09</t>
  </si>
  <si>
    <t>20432748</t>
  </si>
  <si>
    <t>01664/09</t>
  </si>
  <si>
    <t>01730/09</t>
  </si>
  <si>
    <t>02161/10</t>
  </si>
  <si>
    <t>CLIPART SZTR</t>
  </si>
  <si>
    <t>HYUNDAI I20 1,2 DOHC GL 5VR</t>
  </si>
  <si>
    <t>01881/09</t>
  </si>
  <si>
    <t>01882/09</t>
  </si>
  <si>
    <t>POLUPRIKOLICA KOGEL SN 24 P</t>
  </si>
  <si>
    <t>02023/10</t>
  </si>
  <si>
    <t>MERCEDES-BENZ ACTROS 1844 LS</t>
  </si>
  <si>
    <t>02444/10</t>
  </si>
  <si>
    <t>PRIKLJUČNO VOZILO POLUPRIKOLICA KOGEL SN 24</t>
  </si>
  <si>
    <t>01793/09</t>
  </si>
  <si>
    <t>COOLTECH SOLUTIONS DOO</t>
  </si>
  <si>
    <t>BEZAREVIĆ IVAN</t>
  </si>
  <si>
    <t>SMILJANIĆ NIKOLA</t>
  </si>
  <si>
    <t>00237/07</t>
  </si>
  <si>
    <t>DACIA LOGAN LAUREATE PACK 1.4</t>
  </si>
  <si>
    <t>00495/07</t>
  </si>
  <si>
    <t>CREPAJAC DOO</t>
  </si>
  <si>
    <t>KOMBAJN DOMINATOR 150 SA HEDEROM 4.2M</t>
  </si>
  <si>
    <t>ĐUKIĆ ĐURA</t>
  </si>
  <si>
    <t>00496/07</t>
  </si>
  <si>
    <t>ADAPTER CAPELLO 4r</t>
  </si>
  <si>
    <t>02520/11</t>
  </si>
  <si>
    <t>D.S.M. CONSTRUCTION DOO</t>
  </si>
  <si>
    <t>MINI BAGER TAKEUCHI TB 125</t>
  </si>
  <si>
    <t>01533/09</t>
  </si>
  <si>
    <t>DANILOV DEJAN PG</t>
  </si>
  <si>
    <t>60653054</t>
  </si>
  <si>
    <t>SR1407986800057</t>
  </si>
  <si>
    <t>999-001167-00001508</t>
  </si>
  <si>
    <t>ĐORĐA BEŠLIJINA BB</t>
  </si>
  <si>
    <t>RS-21243</t>
  </si>
  <si>
    <t>KOVILJ</t>
  </si>
  <si>
    <t>021/888-568</t>
  </si>
  <si>
    <t>064/227-89-22</t>
  </si>
  <si>
    <t>1407986800057</t>
  </si>
  <si>
    <t>VOJVOĐANSKIH BRIGADA 12</t>
  </si>
  <si>
    <t>56097546</t>
  </si>
  <si>
    <t>103198521</t>
  </si>
  <si>
    <t>999-001028-00000607</t>
  </si>
  <si>
    <t>SVETOG KLIMENTA 49  ZVEZDARA</t>
  </si>
  <si>
    <t>RS-11196</t>
  </si>
  <si>
    <t>NENAD</t>
  </si>
  <si>
    <t>17128698</t>
  </si>
  <si>
    <t>101509504</t>
  </si>
  <si>
    <t>999-000502-00003329</t>
  </si>
  <si>
    <t>KRAGUJEVAČKOG OKTOBRA 149</t>
  </si>
  <si>
    <t>RS-34000</t>
  </si>
  <si>
    <t>KRAGUJEVAC</t>
  </si>
  <si>
    <t>034/332-551</t>
  </si>
  <si>
    <t>063/613-395</t>
  </si>
  <si>
    <t>56347704</t>
  </si>
  <si>
    <t>103447821</t>
  </si>
  <si>
    <t>999-001470-00018182</t>
  </si>
  <si>
    <t>MARŠALA TITA 83A</t>
  </si>
  <si>
    <t>RS-21413</t>
  </si>
  <si>
    <t>ČELAREVO</t>
  </si>
  <si>
    <t>021/761-108</t>
  </si>
  <si>
    <t>063/7540-901</t>
  </si>
  <si>
    <t>NEBOJŠA BALAŽ</t>
  </si>
  <si>
    <t>balazb@hallsys.net</t>
  </si>
  <si>
    <t>R I B JOVANOVIĆ DOO</t>
  </si>
  <si>
    <t>BORČA</t>
  </si>
  <si>
    <t>SEKULOSKI BRANISLAV</t>
  </si>
  <si>
    <t>pastuv@eunet.rs</t>
  </si>
  <si>
    <t>MIJALJEVIĆ DOO</t>
  </si>
  <si>
    <t>Rakovački put br. 6</t>
  </si>
  <si>
    <t>011/ 3515-111, 3514-800</t>
  </si>
  <si>
    <t>999-000937-00010637</t>
  </si>
  <si>
    <t>17495941</t>
  </si>
  <si>
    <t>102839955</t>
  </si>
  <si>
    <t>999-000850-00000991</t>
  </si>
  <si>
    <t>Lunjevac bb</t>
  </si>
  <si>
    <t>RS-11431</t>
  </si>
  <si>
    <t>KOLARI</t>
  </si>
  <si>
    <t>026/784 110,  784-186</t>
  </si>
  <si>
    <t>VIOLETA FRANCIA</t>
  </si>
  <si>
    <t>finansije@ecoland.rs</t>
  </si>
  <si>
    <t>17506978</t>
  </si>
  <si>
    <t>TEMERIN</t>
  </si>
  <si>
    <t>20001917</t>
  </si>
  <si>
    <t>20256575</t>
  </si>
  <si>
    <t>07538901</t>
  </si>
  <si>
    <t>07498667</t>
  </si>
  <si>
    <t>101182280</t>
  </si>
  <si>
    <t>999-001250-00002284</t>
  </si>
  <si>
    <t>KRUŽNI PUT 1-C</t>
  </si>
  <si>
    <t>RS-11309</t>
  </si>
  <si>
    <t>LEŠTANE</t>
  </si>
  <si>
    <t>011/8030-721</t>
  </si>
  <si>
    <t>064/866-55-01</t>
  </si>
  <si>
    <t>MIRJANA TADIĆ</t>
  </si>
  <si>
    <t>office@euroteer.co.rs</t>
  </si>
  <si>
    <t>103458324</t>
  </si>
  <si>
    <t>999-001260-00017126</t>
  </si>
  <si>
    <t>065/8790-746</t>
  </si>
  <si>
    <t>eurobardoo@yahoo.com</t>
  </si>
  <si>
    <t>999-001260-00019862</t>
  </si>
  <si>
    <t>20278935</t>
  </si>
  <si>
    <t>104968752</t>
  </si>
  <si>
    <t>999-000889-00009653</t>
  </si>
  <si>
    <t>TIHOMIRA OSTOJIĆA 2/27</t>
  </si>
  <si>
    <t>021/6341-875</t>
  </si>
  <si>
    <t>063/541-565</t>
  </si>
  <si>
    <t>office@exclusive-auto.co.rs</t>
  </si>
  <si>
    <t>3007979710009</t>
  </si>
  <si>
    <t>RS-22300</t>
  </si>
  <si>
    <t>STARA PAZOVA</t>
  </si>
  <si>
    <t>PENEZIĆ MIROSLAV</t>
  </si>
  <si>
    <t>2312967800030</t>
  </si>
  <si>
    <t>AUTOCENTAR ČANJI DOO</t>
  </si>
  <si>
    <t>JNA 234</t>
  </si>
  <si>
    <t>021/844-554</t>
  </si>
  <si>
    <t>999-000889-00009661</t>
  </si>
  <si>
    <t>RAJKO ŠUŠIĆ</t>
  </si>
  <si>
    <t>17184865</t>
  </si>
  <si>
    <t>HAJDUK VELJKOVA BB</t>
  </si>
  <si>
    <t>015 340 540, 360 430, 362-881</t>
  </si>
  <si>
    <t>07920423</t>
  </si>
  <si>
    <t>100395448</t>
  </si>
  <si>
    <t>999-001279-00002541</t>
  </si>
  <si>
    <t>MILOŠA POCERCA 15</t>
  </si>
  <si>
    <t>011/3611-258  065/2864-000</t>
  </si>
  <si>
    <t>fair@sbb.rs</t>
  </si>
  <si>
    <t>20575832</t>
  </si>
  <si>
    <t>NADE DIMIĆ BB</t>
  </si>
  <si>
    <t>RS-11211</t>
  </si>
  <si>
    <t>BOR</t>
  </si>
  <si>
    <t>030/ 444 983</t>
  </si>
  <si>
    <t>20114533</t>
  </si>
  <si>
    <t>104205601</t>
  </si>
  <si>
    <t>999-000860-00009019</t>
  </si>
  <si>
    <t>Čantavirski put 1</t>
  </si>
  <si>
    <t>RS-24110</t>
  </si>
  <si>
    <t>SUBOTICA</t>
  </si>
  <si>
    <t>024/666 066, 024/666-033</t>
  </si>
  <si>
    <t>063/107 10 48</t>
  </si>
  <si>
    <t>mnenadic@fidelinka.rs</t>
  </si>
  <si>
    <t>0810963870010</t>
  </si>
  <si>
    <t>SR0810963870010</t>
  </si>
  <si>
    <t>999-001092-00013011</t>
  </si>
  <si>
    <t>Kraljevića Marka 29</t>
  </si>
  <si>
    <t>013/825-823</t>
  </si>
  <si>
    <t>063/773-7742</t>
  </si>
  <si>
    <t>kikiberfarm@gmail.com</t>
  </si>
  <si>
    <t>6 STANICA ZA AUTOMATSKO DOZIRANJE KONC.ZA KRAVE SA PRATECOM OPREMOM</t>
  </si>
  <si>
    <t>01082/08</t>
  </si>
  <si>
    <t>DDD GROUP DOO</t>
  </si>
  <si>
    <t>rasporedjen</t>
  </si>
  <si>
    <t/>
  </si>
  <si>
    <t>0</t>
  </si>
  <si>
    <t>EUR</t>
  </si>
  <si>
    <t>INDIV</t>
  </si>
  <si>
    <t>5</t>
  </si>
  <si>
    <t>L CORP</t>
  </si>
  <si>
    <t>90-179</t>
  </si>
  <si>
    <t>60-89</t>
  </si>
  <si>
    <t>SBB</t>
  </si>
  <si>
    <t>6</t>
  </si>
  <si>
    <t>SME</t>
  </si>
  <si>
    <t>00037/06</t>
  </si>
  <si>
    <t>OLYMPUS PLAZA FOOD PARKS YU D.O.O.</t>
  </si>
  <si>
    <t>7</t>
  </si>
  <si>
    <t>TOYOTA YARIS 1.4 D-4D 5V STELLA AC</t>
  </si>
  <si>
    <t>180-359</t>
  </si>
  <si>
    <t>ZASTAVA 10</t>
  </si>
  <si>
    <t>BOJAN</t>
  </si>
  <si>
    <t>00047/06</t>
  </si>
  <si>
    <t>VW CADDY FURGON 2.0 SDI</t>
  </si>
  <si>
    <t>00048/06</t>
  </si>
  <si>
    <t>DACA-TREN DOO</t>
  </si>
  <si>
    <t>IVECO DAILY 35C12V FURGON</t>
  </si>
  <si>
    <t>RADENKOVIĆ NENAD</t>
  </si>
  <si>
    <t>AS</t>
  </si>
  <si>
    <t>NPL</t>
  </si>
  <si>
    <t>ODUZETO</t>
  </si>
  <si>
    <t>00052/06</t>
  </si>
  <si>
    <t>AGRAR FM - U LIKVIDACIJI DOO</t>
  </si>
  <si>
    <t>Projekcija dana docnje 
na kraju meseca</t>
  </si>
  <si>
    <t>16.11.2011. poslato obavestenje o obaveznoj dinamici izmirivanja dospelih obaveza kako bi se sprecilo moguce aktiviranje menica</t>
  </si>
  <si>
    <t>1505968772056</t>
  </si>
  <si>
    <t>Klijent imao zdravstvenih problema zbog kojih je bio u inostranstvu. Obecao isplatu celog duga do 20.11.2011.</t>
  </si>
  <si>
    <t>00248/07</t>
  </si>
  <si>
    <t>CHRYSLER PT CRUISER 1.6 CLASSIC</t>
  </si>
  <si>
    <t>00483/07</t>
  </si>
  <si>
    <t>LIVAČKA MAŠINA DISAMATIC</t>
  </si>
  <si>
    <t>00504/07</t>
  </si>
  <si>
    <t>037/480-046</t>
  </si>
  <si>
    <t>065/ 66 000 90 milica</t>
  </si>
  <si>
    <t>Tadic Milica</t>
  </si>
  <si>
    <t>pg@pegan.info</t>
  </si>
  <si>
    <t>60718920</t>
  </si>
  <si>
    <t>105044920</t>
  </si>
  <si>
    <t>999-001206-00001810</t>
  </si>
  <si>
    <t>PRIBOJSKA 88</t>
  </si>
  <si>
    <t>018/580-782</t>
  </si>
  <si>
    <t>064/4454-577</t>
  </si>
  <si>
    <t>fuki@medianis.net</t>
  </si>
  <si>
    <t>08085820</t>
  </si>
  <si>
    <t>101444060</t>
  </si>
  <si>
    <t>999-002429-00032224</t>
  </si>
  <si>
    <t>PETEFI BRIGADE 2</t>
  </si>
  <si>
    <t>RS-24300</t>
  </si>
  <si>
    <t>BAČKA TOPOLA</t>
  </si>
  <si>
    <t>024/715-855</t>
  </si>
  <si>
    <t>064/817-22-22</t>
  </si>
  <si>
    <t>danka.zugic@perutnina.eu</t>
  </si>
  <si>
    <t>999-002429-00032232</t>
  </si>
  <si>
    <t>999-002429-00032240</t>
  </si>
  <si>
    <t>999-002429-00032305</t>
  </si>
  <si>
    <t>999-001433-00017714</t>
  </si>
  <si>
    <t>BULEVAR VOJVODE MIŠIĆA 14</t>
  </si>
  <si>
    <t>011/23-22-189</t>
  </si>
  <si>
    <t>064/134-07-40</t>
  </si>
  <si>
    <t>direktor@new-deal.biz</t>
  </si>
  <si>
    <t>999-001433-00022262</t>
  </si>
  <si>
    <t>06721168</t>
  </si>
  <si>
    <t>101933565</t>
  </si>
  <si>
    <t>999-000196-00002476</t>
  </si>
  <si>
    <t>Ivana Štagljara br. 18</t>
  </si>
  <si>
    <t>063/ 315 306</t>
  </si>
  <si>
    <t>Nenad Čolović</t>
  </si>
  <si>
    <t>nextrade@vektor.net</t>
  </si>
  <si>
    <t>1204971710274</t>
  </si>
  <si>
    <t>999-000196-00001143</t>
  </si>
  <si>
    <t>07723245</t>
  </si>
  <si>
    <t>100249096</t>
  </si>
  <si>
    <t>999-000173-00001073</t>
  </si>
  <si>
    <t>IVANKE MUAČEVIĆ 51z</t>
  </si>
  <si>
    <t>011 2120 785</t>
  </si>
  <si>
    <t>063 591 900</t>
  </si>
  <si>
    <t>MIRJANA KUŠLJEVIĆ</t>
  </si>
  <si>
    <t>office@nollcgroup.com</t>
  </si>
  <si>
    <t>2207954710093</t>
  </si>
  <si>
    <t>KUŠLJEVIĆ MIRJANA</t>
  </si>
  <si>
    <t>2209957715153</t>
  </si>
  <si>
    <t>999-000173-00015945</t>
  </si>
  <si>
    <t>17515063</t>
  </si>
  <si>
    <t>103115629</t>
  </si>
  <si>
    <t>999-001073-00017513</t>
  </si>
  <si>
    <t>RUDNIČKA 2</t>
  </si>
  <si>
    <t>VOŽDOVAC</t>
  </si>
  <si>
    <t>011/344-20-88,308-9680</t>
  </si>
  <si>
    <t>063/548-482 Radmila Ašanin</t>
  </si>
  <si>
    <t>RADMILA AŠANIN</t>
  </si>
  <si>
    <t>radmila.asanin@npco.rs</t>
  </si>
  <si>
    <t>999-001073-00017521</t>
  </si>
  <si>
    <t>999-001073-00017548</t>
  </si>
  <si>
    <t>999-001073-00017556</t>
  </si>
  <si>
    <t>999-001073-00017564</t>
  </si>
  <si>
    <t>999-001073-00017572</t>
  </si>
  <si>
    <t>999-001073-00012228</t>
  </si>
  <si>
    <t>999-001073-00012236</t>
  </si>
  <si>
    <t>999-001073-00012244</t>
  </si>
  <si>
    <t>999-001073-00013232</t>
  </si>
  <si>
    <t>999-001073-00013240</t>
  </si>
  <si>
    <t>999-001073-00017505</t>
  </si>
  <si>
    <t>999-001073-00017530</t>
  </si>
  <si>
    <t>999-001073-00013259</t>
  </si>
  <si>
    <t>999-001073-00017785</t>
  </si>
  <si>
    <t>08690383</t>
  </si>
  <si>
    <t>20154497</t>
  </si>
  <si>
    <t>104364023</t>
  </si>
  <si>
    <t>999-000110-00000564</t>
  </si>
  <si>
    <t>TOŠIN BUNAR 274A</t>
  </si>
  <si>
    <t>011/2289-420,011/8256-607</t>
  </si>
  <si>
    <t>DDR RADAKOVIĆ DOO</t>
  </si>
  <si>
    <t>MAN šasija TGM 18.240 4x2 BL</t>
  </si>
  <si>
    <t>00910/08</t>
  </si>
  <si>
    <t>Kamionska dizalica Palfinger i tovarni sanduk Palfinger</t>
  </si>
  <si>
    <t>00943/08</t>
  </si>
  <si>
    <t>FOLJANSKI VASILIJE PG</t>
  </si>
  <si>
    <t>Traktor Atles 946</t>
  </si>
  <si>
    <t>FOLJANSKI VASILIJE</t>
  </si>
  <si>
    <t>00944/08</t>
  </si>
  <si>
    <t>KIKIBER FARM NEBOJŠA FOLJANSKI</t>
  </si>
  <si>
    <t>Plug C-PLUS XS 1050</t>
  </si>
  <si>
    <t>FOLJANSKI NEBOJŠA</t>
  </si>
  <si>
    <t>TRAVEL ELECTRONICS DOO</t>
  </si>
  <si>
    <t>Opel Astra</t>
  </si>
  <si>
    <t>00960/08</t>
  </si>
  <si>
    <t>00948/08</t>
  </si>
  <si>
    <t>CISTERNA ZA PREVOZ BELIH GORIVA ACERBI VIBERTI S.P.A. 22L240</t>
  </si>
  <si>
    <t>POLUPRIKOLICA KRONE Profi Liner SDP 27</t>
  </si>
  <si>
    <t>ČOLOVIĆ MILOŠ</t>
  </si>
  <si>
    <t>00070/07</t>
  </si>
  <si>
    <t>SUPERBA DOO</t>
  </si>
  <si>
    <t>11</t>
  </si>
  <si>
    <t>MITSUBISI PAJERO</t>
  </si>
  <si>
    <t>DAVČEV TATJANA</t>
  </si>
  <si>
    <t>P+OP; AS</t>
  </si>
  <si>
    <t>00080/07</t>
  </si>
  <si>
    <t>HAMMER H2</t>
  </si>
  <si>
    <t>00103/07</t>
  </si>
  <si>
    <t>Unutrašnja zidna lampa, 2 viseće lampe, jednonožni totem i anker</t>
  </si>
  <si>
    <t>00105/07</t>
  </si>
  <si>
    <t>STEEL LADY DOO</t>
  </si>
  <si>
    <t>PETROVIĆ DANIJELA</t>
  </si>
  <si>
    <t>SCANIA 124 L</t>
  </si>
  <si>
    <t>00112/07</t>
  </si>
  <si>
    <t>AZ - STONE DOO</t>
  </si>
  <si>
    <t>MITIĆ MILENA</t>
  </si>
  <si>
    <t>SUZUKI SX4 1.5 GLX/5</t>
  </si>
  <si>
    <t>00113/07</t>
  </si>
  <si>
    <t>Enterijerska i tehnološka kuhinjska oprema</t>
  </si>
  <si>
    <t>00114/07</t>
  </si>
  <si>
    <t>Zamrzivač u inoxu, grejna postolja za pice i burek u inoxu i električna konvekcijska pećnica</t>
  </si>
  <si>
    <t>00116/07</t>
  </si>
  <si>
    <t>ĐUKIĆ ZORAN</t>
  </si>
  <si>
    <t>00131/07</t>
  </si>
  <si>
    <t>PAVLIČEVIĆ GRADIMIR</t>
  </si>
  <si>
    <t>ZASTAVA KORAL IN 1.1 EKONOMIK</t>
  </si>
  <si>
    <t>KIA K2500 PU S/C</t>
  </si>
  <si>
    <t>ZASTAVA 101 SKALA 55</t>
  </si>
  <si>
    <t>00140/07</t>
  </si>
  <si>
    <t>BM EXPORT-IMPORT DOO</t>
  </si>
  <si>
    <t>00138/07</t>
  </si>
  <si>
    <t>PREVOZ LEPTIR EKSPRES DRAGAN MIJAJLOVIĆ</t>
  </si>
  <si>
    <t>RENAULT MASTER DCI 120</t>
  </si>
  <si>
    <t>RENAULT KANGOO EXPRESS</t>
  </si>
  <si>
    <t>00153/07</t>
  </si>
  <si>
    <t>AUDI A4 1.9 TDI</t>
  </si>
  <si>
    <t>00149/07</t>
  </si>
  <si>
    <t>BRIKET DOO</t>
  </si>
  <si>
    <t>ZASTAVA EUROZETA 85.14 BDS</t>
  </si>
  <si>
    <t>BOJAN - KOMERC DOO</t>
  </si>
  <si>
    <t>CATERPILLAR 428E</t>
  </si>
  <si>
    <t>00163/07</t>
  </si>
  <si>
    <t>LIONS GROUP DOO</t>
  </si>
  <si>
    <t>BAGER-UTOVARIVAČ JCB 4 CX Sitemaster</t>
  </si>
  <si>
    <t>SINIŠA-CO DOO</t>
  </si>
  <si>
    <t>JANKOVIĆ DRAGAN</t>
  </si>
  <si>
    <t>00156/07</t>
  </si>
  <si>
    <t>LUKS DOO</t>
  </si>
  <si>
    <t>GRUJIĆ DRAGAN</t>
  </si>
  <si>
    <t>9</t>
  </si>
  <si>
    <t>AUTOMATSKA PERIONICA TKA 28</t>
  </si>
  <si>
    <t>EFGL</t>
  </si>
  <si>
    <t>00178/07</t>
  </si>
  <si>
    <t>Enterijerska i tehnološka kuhinjska oprema za objekat u Vrčinu</t>
  </si>
  <si>
    <t>00182/07</t>
  </si>
  <si>
    <t>ENTERIJERSKA OPREMA</t>
  </si>
  <si>
    <t>00186/07</t>
  </si>
  <si>
    <t>EUROCARGO ML 100E17</t>
  </si>
  <si>
    <t>00195/07</t>
  </si>
  <si>
    <t>CORES SYSTEM DOO</t>
  </si>
  <si>
    <t>DACIA LOGAN LAUREAT 1.4 mpl</t>
  </si>
  <si>
    <t>00211/07</t>
  </si>
  <si>
    <t>STEVIĆ SVETLANA</t>
  </si>
  <si>
    <t>ZASTAVA YUGO KORAL 1.1 IN</t>
  </si>
  <si>
    <t>00214/07</t>
  </si>
  <si>
    <t>MILOŠEVIĆ MKWT DOO</t>
  </si>
  <si>
    <t>00216/07</t>
  </si>
  <si>
    <t>MDGIT DOO</t>
  </si>
  <si>
    <t>VIBRACIONI VALJAK CA 302 D</t>
  </si>
  <si>
    <t>00219/07</t>
  </si>
  <si>
    <t>IGM TRUDBENIK AD</t>
  </si>
  <si>
    <t>MERCEDES BENZ A 160 CDI</t>
  </si>
  <si>
    <t>00228/07</t>
  </si>
  <si>
    <t>BAZIS RENT DOO</t>
  </si>
  <si>
    <t>8</t>
  </si>
  <si>
    <t>PAVILJONI SA DODATNOM OPREMOM</t>
  </si>
  <si>
    <t>BAZIS GRUPA DOO</t>
  </si>
  <si>
    <t>BAZIS INŽENJERING DOO</t>
  </si>
  <si>
    <t>00227/07</t>
  </si>
  <si>
    <t>2 ZAŠTITNE OGRADE M200, 1 ZAŠTITNA OGRADA CRASH SA DODATNOM OPREMOM</t>
  </si>
  <si>
    <t>00240/07</t>
  </si>
  <si>
    <t>ŠOLAJA DOO</t>
  </si>
  <si>
    <t>MERCEDES-BENZ</t>
  </si>
  <si>
    <t>SPV-RENTCO DOO</t>
  </si>
  <si>
    <t>20202971</t>
  </si>
  <si>
    <t>104640915</t>
  </si>
  <si>
    <t>999-001103-00001076</t>
  </si>
  <si>
    <t>NIKOLE SKOBALJEVIĆA 105</t>
  </si>
  <si>
    <t>RS-16000</t>
  </si>
  <si>
    <t>LESKOVAC</t>
  </si>
  <si>
    <t>016/252-722</t>
  </si>
  <si>
    <t>064/644-15-05</t>
  </si>
  <si>
    <t>alesisle@hotmail.com</t>
  </si>
  <si>
    <t>00224/07</t>
  </si>
  <si>
    <t xml:space="preserve">Aktiviran Buy Back koji jos nije u potpunosti placen od strane dobavljaca. Preostali dug je iz perioda pre aktivacije ugovora o otkupu. </t>
  </si>
  <si>
    <t>Predmet oduzet, nije prodat. Nema saradnje sa klijentom nakon preuzimanja predmeta lizinga. Klijent blokiran.</t>
  </si>
  <si>
    <t>Predmet preuzet I isporucen dobavljacu koji je potpisnik Buy Back ugovora. Obaveze iz ugovora o otkupu izmirene, preostali dug se odnosi na period pre aktivacije Buy back-a.</t>
  </si>
  <si>
    <t>Predmet preuzet, klijent blokiran. Nema saradnje sa klijentom nakon vracanja predmeta lizinga.</t>
  </si>
  <si>
    <t>Izvrsni postpak pokrenut 08.03.2011.</t>
  </si>
  <si>
    <t>Predmet vracen, a ugovor preuzet od strane drugog klijenta. Klijent u automatskom stecaju.</t>
  </si>
  <si>
    <t>Policijska istraga u toku, u pitanju je moguca prevara.</t>
  </si>
  <si>
    <t>Predmet vracen, nema saradnje sa klijentom nakon vracanja predmeta.</t>
  </si>
  <si>
    <t>Stecajni postupak u toku. EFG Leasing prijavio svoja potrazivanja.</t>
  </si>
  <si>
    <t>Aktivirani Buy Back u potpunosti placen od strane dobavljaca, preostali dug je iz perioda pre aktivacije ugovora o otkupu.</t>
  </si>
  <si>
    <t>Predmet oduzet I prodat. Nema saradnje sa klijentom nakon preuzimanja predmeta lizinga. Klijent u blokadi</t>
  </si>
  <si>
    <t>Aktivirani Buy Back u potpunosti placen od strane dobavljaca, preostali dug je iz perioda pre aktivacije ugovora o otkupu. Klijent blokiran.</t>
  </si>
  <si>
    <t>Predmeti vraceni, klijent blokiran. Nema saradnje sa klijentom nakon preuzimanja predmeta lizinga. Klijent u blokadi</t>
  </si>
  <si>
    <t>U toku je sudski proces u sudu u Subotici.</t>
  </si>
  <si>
    <t>poslat Uniqa osiguranju retroaktivno raskid polise sa datumom 27.04.2011. stoji na lageru lokacija HYUNDAI. Nema saradnje sa klijentom.</t>
  </si>
  <si>
    <t>EFGL na sastanku sa klijentom dogovorio pokretanje zajednicke tuzbe protiv WINER osiguranja zbog neisplacene stete nakon kradje predmeta lizinga.</t>
  </si>
  <si>
    <t>Klijent je blokiran, jako losa komunikacija sa klijentom</t>
  </si>
  <si>
    <t>Predmet vracen, klijent je u automatskom stecaju.</t>
  </si>
  <si>
    <t>25.01.2012. vracena posta, klijentu nije urucena opomena pred raskid ugovora</t>
  </si>
  <si>
    <t>16.01.2012. vracena posta, klijentu nije urucen raskid ugovora</t>
  </si>
  <si>
    <t>01.02.2012. klijent redovno izmiruje svoje obaveze. Dug koji se stalno pojavljuje se odnosi na neku gresku obracuna PDV-a sa pocetka otplate lizinga. Milos Kaludjerovic upoznat sa slucajem.</t>
  </si>
  <si>
    <t>BANKOVIĆ KSENIJA</t>
  </si>
  <si>
    <t>02681/12</t>
  </si>
  <si>
    <t>02577/11</t>
  </si>
  <si>
    <t>STO POSTO DOO</t>
  </si>
  <si>
    <t>LINIJA EKSTRUDIRANJA SOJE I ŽITARICA  ALMEX 7T/H</t>
  </si>
  <si>
    <t>V. CAKOVIC</t>
  </si>
  <si>
    <t>999-001094-00029264</t>
  </si>
  <si>
    <t>17352784</t>
  </si>
  <si>
    <t>100058501</t>
  </si>
  <si>
    <t>Luka</t>
  </si>
  <si>
    <t>02.02.2012. treba proveriti da li mozemo aktivirati buy back ugovor.</t>
  </si>
  <si>
    <t>02.02.2012. osporeno nam je potrazivanje po kojem osnovu sada vodimo parnicni postupak za utvrdjivanje potrazivanja. Sledece rociste zakazano za april 2012.</t>
  </si>
  <si>
    <t>02.02.2012. Klijent izbrisan iz registra.</t>
  </si>
  <si>
    <t>02.02.2012. klijent je dostupan ali ne postuje obecanja koja daje u vezi sa vracanjem predmeta. Potrebno podneti krivicnu prijavu I utvrditi druge pravne akcije u vezi sa klijentom</t>
  </si>
  <si>
    <t>02.02.2012. Nismo jos kontaktirani od strane policije u vezi saslusanja sa ovim predmetom. Predlog je da se aktivira polisa I da se prijavi utaja.</t>
  </si>
  <si>
    <t>02.02.2012. U stecajnom postupku prijavljeno potrazivanje za dospeli dug mimo ugovora o otkupu koje je priznato od strane stecajnog upravnika.</t>
  </si>
  <si>
    <t>02.02.2012. Nad klijentom otvoren I zakljucen stecaj. Klijent brisan iz registra.</t>
  </si>
  <si>
    <t>02.02.2012. ocekuje se da klijent u najskorijem roku ode u stecaj</t>
  </si>
  <si>
    <t>02.02.2012. Dana 04.11.2011. klijent izbrisan iz registra.</t>
  </si>
  <si>
    <t>02.02.2012. U stecajnom postupku nam je osporeno potrazivanje. Tim povodom je pokrenut parnicni postupak koji hrabro I pomno pratio Djordje Kalijadis. I dobio presudu kojom nam je utvrdjeno I priznato potrazivanje. Cekamo glavnu deobu.</t>
  </si>
  <si>
    <t>02.02.2012. uspeli smo da naplatimo dobar deo potrazivanja preko WIENER osiguranja I dogovorili se da otpisemo ostatak duga klijenta.  U medjuvremenu klijent je izbrisan iz registra. Pre brisanja iz registra klijent nije bio zadovoljan isplatom pa je tuzio EFG Leasing ali je privredni sud Beograd odbacio tuzbu jer je tuzilac prestao da postoji kao pravno lice.</t>
  </si>
  <si>
    <t>02.02.2012. Klijent je brisan iz registra.</t>
  </si>
  <si>
    <t xml:space="preserve">02.02.2012. Pokrenut prethodni stecajni postupak. Rok za uplatu predujma je 20.02.2012. </t>
  </si>
  <si>
    <t>02.02.2012. tuzilastvo je trazilo dodatnu dokumentaciju od EFGL koju smo im prosledili. Proces u toku.</t>
  </si>
  <si>
    <t>02.02.2012. u decembru nam je isplacena osigurana suma po polisi za prijavljenu utaju.</t>
  </si>
  <si>
    <t>raskid ugovora 08.02.2011., krivična prijava 01.04.2011. Prema nalogu MK uraditi raskid ugovora u sstemu u skladu s adatumima slanja raskida klijentu</t>
  </si>
  <si>
    <t>02.02.2012. jos nismo obavesteni da li je podignuta optuznica.</t>
  </si>
  <si>
    <t>02.02.2012. klijent je u predstecajnom postupku. Podnecemo krivicnu prijavu, banka ce platiti predujam pa cemo prijaviti potrazivanje I podneti izlucne prijave.</t>
  </si>
  <si>
    <t>02.02.2012. dana 28.12.2011. otvoren I zakljucen stecaj. Klijent brisan iz registra.</t>
  </si>
  <si>
    <t>02.02.2012. zakljuckom od 24.11.2011. priznato potrazivanje EFGL u iznosu od 20.436.110,82 dinara</t>
  </si>
  <si>
    <t xml:space="preserve">02.02.2012. zakljuckom od 24.11.2011. priznato potrazivanje EFGL u iznosu od 20.436.110,82 dinara </t>
  </si>
  <si>
    <t>Podneta krivicna prijava protiv klijenta 22.06.2009. zbog cinjenice da je klijent samo potpisnik ugovora, a da je predmet koristilo trece lice. Sud odbacio krivicnu prijavu jer nema dovoljno dokaza da se radi o krivicnom delu. Ceka se odgovor osiguravajuce kuce koja je odbila nas zahtev za prihvatanje slucaja pronevere-poslato je pismo upozorenja da cemo ih tuziti.</t>
  </si>
  <si>
    <t>02.02.2012. Osiguranje zastupa stav da je u pitanju prevara, a ne utaja jer je Panic vozilo predao Dejanu Cvetkovicu, a osim toga krivicna prijava je odbacena sto ukazuje da nema krivicnog dela utaje. Klijent ce biti tuzen na osnovu licne menice za iznos celog dugovanja i pokusacemo da se naplatimo iz imovine za kojom se vrsi pretraga.</t>
  </si>
  <si>
    <t>Deo predmeta lizinga oduzet, angazovana agencija na ovom slucaju.</t>
  </si>
  <si>
    <t>02.02.2012. predmet vracen ali nedostaje najskuplji deo opreme. Protiv klijenta podneta krivicna prijava. Dana 20.10.2011. dat iskaz u MUPu Stari Grad.</t>
  </si>
  <si>
    <t>0410960855039</t>
  </si>
  <si>
    <t>999-001414-00017331</t>
  </si>
  <si>
    <t>ĐURĐA SMEDEREVCA 68</t>
  </si>
  <si>
    <t>023/543-078</t>
  </si>
  <si>
    <t>064/215-05-87</t>
  </si>
  <si>
    <t>07063105</t>
  </si>
  <si>
    <t>102000743</t>
  </si>
  <si>
    <t>999-001171-00014286</t>
  </si>
  <si>
    <t>HUMSKA 1</t>
  </si>
  <si>
    <t>063/24-55-77</t>
  </si>
  <si>
    <t>063/261-978</t>
  </si>
  <si>
    <t>partizanbic@yahoo.com</t>
  </si>
  <si>
    <t>20490071</t>
  </si>
  <si>
    <t>105917915</t>
  </si>
  <si>
    <t>999-002362-00030966</t>
  </si>
  <si>
    <t>STAROVLAŠKA 87</t>
  </si>
  <si>
    <t>032/631-821</t>
  </si>
  <si>
    <t>GORAN KIMČETIĆ</t>
  </si>
  <si>
    <t>17514571</t>
  </si>
  <si>
    <t>103109647</t>
  </si>
  <si>
    <t>999-001348-00016378</t>
  </si>
  <si>
    <t>BULEVAR OSLOBOĐENJA 122/28</t>
  </si>
  <si>
    <t>011/3941198</t>
  </si>
  <si>
    <t>063/388-1600</t>
  </si>
  <si>
    <t>VERICA ŽIVANOVIĆ</t>
  </si>
  <si>
    <t>06160000</t>
  </si>
  <si>
    <t>101007212</t>
  </si>
  <si>
    <t>KNJAŽEVAČKA BB</t>
  </si>
  <si>
    <t>018 215 355</t>
  </si>
  <si>
    <t>063 410 200</t>
  </si>
  <si>
    <t>office@putinzenjering.com</t>
  </si>
  <si>
    <t>2106981733584</t>
  </si>
  <si>
    <t>999-001254-00002257</t>
  </si>
  <si>
    <t>PEJKOVAC BB</t>
  </si>
  <si>
    <t>RS-18412</t>
  </si>
  <si>
    <t>ŽITORAĐA</t>
  </si>
  <si>
    <t>027/66-026</t>
  </si>
  <si>
    <t>065/96-200-31</t>
  </si>
  <si>
    <t>upradomas@gmail.com</t>
  </si>
  <si>
    <t>999-000809-00018116</t>
  </si>
  <si>
    <t>17474987</t>
  </si>
  <si>
    <t>102706103</t>
  </si>
  <si>
    <t>Batajnički drum 12</t>
  </si>
  <si>
    <t>064/810-21-65</t>
  </si>
  <si>
    <t>IVAN DJIKANOVIĆ</t>
  </si>
  <si>
    <t>ivan.djikanovic@beohemija.com</t>
  </si>
  <si>
    <t>17531492</t>
  </si>
  <si>
    <t>103179431</t>
  </si>
  <si>
    <t>999-001165-00030806</t>
  </si>
  <si>
    <t>Toše Jovanovića 11, TPC Stankom L5</t>
  </si>
  <si>
    <t>BEOGRAD- Čukarica</t>
  </si>
  <si>
    <t>011/3058-738</t>
  </si>
  <si>
    <t>063/1076-767</t>
  </si>
  <si>
    <t>SLOBODAN VUKOVIĆ</t>
  </si>
  <si>
    <t>amlaurus@eunet.rs</t>
  </si>
  <si>
    <t>17052837</t>
  </si>
  <si>
    <t>17562452</t>
  </si>
  <si>
    <t>999-000382-00034710</t>
  </si>
  <si>
    <t>999-000809-00007661</t>
  </si>
  <si>
    <t>999-000809-00031295</t>
  </si>
  <si>
    <t>999-000809-00031309</t>
  </si>
  <si>
    <t>999-000809-00032127</t>
  </si>
  <si>
    <t>999-000862-00012501</t>
  </si>
  <si>
    <t>999-000862-00012587</t>
  </si>
  <si>
    <t>999-000525-00003458</t>
  </si>
  <si>
    <t>1111975710351</t>
  </si>
  <si>
    <t>ŠESNAESTOG OKTOBRA 14</t>
  </si>
  <si>
    <t>011/34 27 169</t>
  </si>
  <si>
    <t>064/159 38 72</t>
  </si>
  <si>
    <t>vsekulovic@gmail.com</t>
  </si>
  <si>
    <t>06933939</t>
  </si>
  <si>
    <t>100120608</t>
  </si>
  <si>
    <t>999-000177-00001020</t>
  </si>
  <si>
    <t>Prizrenska 2</t>
  </si>
  <si>
    <t>011/3636 000, lokal 650</t>
  </si>
  <si>
    <t>063/10-90-758 miloš dir</t>
  </si>
  <si>
    <t>milos.kostic@balkanhotel.net</t>
  </si>
  <si>
    <t>999-000177-00003782</t>
  </si>
  <si>
    <t>999-000177-00007427</t>
  </si>
  <si>
    <t>999-000922-00017917</t>
  </si>
  <si>
    <t>60138524</t>
  </si>
  <si>
    <t>103085496</t>
  </si>
  <si>
    <t>999-001222-00001920</t>
  </si>
  <si>
    <t>CARA DUŠANA 14</t>
  </si>
  <si>
    <t>022/553-303</t>
  </si>
  <si>
    <t>063/282-432; 069/60-60-50</t>
  </si>
  <si>
    <t>BANE</t>
  </si>
  <si>
    <t>999-000809-00015338</t>
  </si>
  <si>
    <t>02.02.2012. potpisan sporazum sa CreditAgricole bankom o zajednickoj naplati potrazivanja.</t>
  </si>
  <si>
    <t>02.02.2012. U medjuvremenu uplacen predujam od strane vecih poverioca za pokretanje stecaja. EFG Leasing prijavio potrazivanje 28.12.2011. Izlucnu prijavu podneo 19.12.2011. Dana 10.01.2012. dobili smo obavestenje od stecajnog upravnika da nije nasao predmet lizinga ali da ce se potruditi da nas obavesti da li se nalazi u Likodri kod Krupnja gde je kamenolom duznika.</t>
  </si>
  <si>
    <t>02.02.2012. Pretragom APR baze utvrdjeno da je klijent u predhodnom stecajnom postupku I najverovatnije ce 08.02.2012. biti izglasan stecaju privrednom sudu Zrenjanin. Ukoliko se to desi, prijavicemo potrazivanje za vrednost cisterne koja nedostaje I trazicemo da nam se izluci cisterna ukoliko je pronadju.</t>
  </si>
  <si>
    <t>02.02.2012. privredno drustvo je aktivno, treba proveriti koju akciju preduzeti u vezi sa naplatom potrazivanja.</t>
  </si>
  <si>
    <t xml:space="preserve">01.12.2011. klijent ulazi u 90 dana docnje. Ne javlja se na telefone. Proverom utvrdjeno da je u septembru izbrisan iz registra. Jemac kontaktiran I najavljena blokada. </t>
  </si>
  <si>
    <t>Klijent izbrisan iz registra.</t>
  </si>
  <si>
    <t>Klijent je bio u automatskom stecaju. Kada je utvrdjeno da nema imovine dana 25.11.2011. otvoren I zakljucen postupak stecaja. Bice izbrisan iz registra.</t>
  </si>
  <si>
    <t>24.01.2012. otvoren stecaj. Potrebno brzo reagovati ukoliko zelimo da prijavimo potrazivanja.</t>
  </si>
  <si>
    <t>03.02.2012. Dogovoreno da klijent akontaktira Bojan Timotijevic I da ga obavesti da mora da uplati dospela dugovanja I da ce u suprotnom biti blokiran</t>
  </si>
  <si>
    <t xml:space="preserve">Od jula do oktobra 2011. godine sa klijentom pregovarala agencija CYCLE oko placanja dospelih obaveza. Klijent je davao mnogo obecanja u vezi sa placanjem I u periodu od 20.07.2011. do 28.11.2011. izvrsio placanje u ukupnom iznosu od 1,520,000.00 rsd. </t>
  </si>
  <si>
    <t>02.02.2012. protiv klijenta potrebno podneti krivicnu prijavu. Klijent je aktivno privredno drustvo, poslednja uplata 23.01.2012. u iznosu od 200,000.00 rsd</t>
  </si>
  <si>
    <t>02.02.2012. klijent je u predstecajnom postupku. Podnecemo krivicnu prijavu, banka ce platiti predujam pa cemo prijaviti potrazivanje I podneti izlucne prijave. Potrebno je da Bojan Timotijevic proveri da li je registovan predmet lizinga, vozilo AUDI A4.</t>
  </si>
  <si>
    <t xml:space="preserve">03.02.2012. Klijent je izbrisan iz registra. </t>
  </si>
  <si>
    <t>03.02.2012. Poslati dopis za vracanje predmeta, ukoliko klijent ne vrati predmet lizinga bice podneta krivicna prijava.</t>
  </si>
  <si>
    <t>03.02.2012. Klijent dugovao preko 120 dana oko 31000 eura po svim ugovorima, blokiran u medjuvremenu/nije moglo biti naplate. U kontaktu sa jemcem VICTORIA LOGISTIC dogovorena placanja koja su ispunjena 31.01.2012. Kontakt osoba VICTORIA LOGISTIC - mirjana.jovic@victoriagroup.rs 021/4895-412</t>
  </si>
  <si>
    <t>03.02.2012. sa klijentom ostvaren kontakt. Radi u predstavnistvu ABCRO INC Ljubostinjska 2, Beograd.  Telefon klijenta 063/290-259. Sa klijentom dogovoreno da joj se poslaje pregled dugovanja kako bi isplatila potrazivanje. Potrebno je skinuti ratu koja je dospela nakon vracanja vozila.</t>
  </si>
  <si>
    <t>03.02.2012. Klijentu slat dopis dana 27.01.2012. sa obavezom placanja dospelih obaveza. Kontakt klijenta 'mnikolic@trans.rs' - 063/350-350.</t>
  </si>
  <si>
    <t xml:space="preserve">03.02.2012. Kontakt telefon klijenta 064/219-4891 Sasa. Klijent je vlasnik I firme koja je jemac po ovom ugovoru. </t>
  </si>
  <si>
    <t>03.02.2012. Kontakti klijenta Vlatko 064/117-71-31, 063/143-2621. Klijent nedostupan na pozive Bojana Timotijevica. Vozilo verovatno vise nije registrovano.</t>
  </si>
  <si>
    <t>03.02.2012. sa klijentom vise puta kontaktirano u vezi dogovora oko placanja. Klijent prema dogovoru izmiruje obaveze. Kontakt biljana.mladenovic@mdgit.rs   - 018/428-84-94</t>
  </si>
  <si>
    <t>Aktiviran Buy Back ugovor i naplacen iznos u celosti. Preostali dug se odnosi na obaveze klijenta pre aktivacije ugovora o otkupu. Postupak za izvrsenje po preostalom dugovanju pokrenut u Trgovinskom sudu u Novom Sadu, 14.06.2010.</t>
  </si>
  <si>
    <t>30.11.2011. zavrseno preuzimanje ugovora od strane firme VENTURA</t>
  </si>
  <si>
    <t>24.01.2012. klijent kontaktiran u vezi izmirenja duga. Klijent kasni 113 dana, a ukupan iznos duga je 12.518 eura na ime 4 rate. Klijent obecao placanje do kraja meseca. Nije izvrsena obecana uplata, klijent u docnji 90+</t>
  </si>
  <si>
    <t>25.01.2012. klijent kontaktiran da plati dugovanja po ugovoru i najavljena mu je blokada ukoliko ne pokrije kasnjenje. Klijent je odregaovao objasnjenjem da je do sada imao dogovore sa EFG Leasing-om oko placanja i da je bilo tolerancija. Obecao da ce se potruditi da izvrsi uplatu do kraja meseca. Broj dana docnje 86, ukupan dug 6,720 eura.</t>
  </si>
  <si>
    <t>25.01.2012. sa jemcem VICTORIA LOGISTIC dogovoreno da do kraja meseca isplate celokupna dugovanja kako bi se izbegle blokade klijenta I jemca. Po svim ugovorima gde je Victoria jemac  klijent je u docnji 85 dana u ukupnom iznosu svih ugovora 44.050 eura. Jemac ispostovao dogovore I izvrsio uplatu.</t>
  </si>
  <si>
    <t>24.01.2012. klijent kontaktiran u vezi izmirenja duga. Klijent kasni 84 dana, a ukupan iznos duga je po svim ugovorima je 56.000. Klijent obecao placanje do kraja meseca. Placanje izvrseno prema dogovoru</t>
  </si>
  <si>
    <t>Dana 31.01.2012. klijent se obratio dopisom sa molbom da ih ne blokiramo jer zbog poteskoca u poslovanju kasni sa placanjem obaveza. Obecano normalizovanje uplata od 02.02.2012.</t>
  </si>
  <si>
    <t>27.01.2012. klijent nakon poziva ipak uplatio ucesce I prvu ratu cime je ispostovao dogovor za preuzimanje ugovora od strane firme PRO FUTURO</t>
  </si>
  <si>
    <t>03.02.2012. Klijent zivi u Svedskoj, nije dostupna za bilo kakav dogovor</t>
  </si>
  <si>
    <t>06.02.2012. Klijentu poslat dopis o obavezi placanja dugovanja koje je dogovoreno u avgustu. Klijent ima rok od 6 meseci da izmiri dospele dugove.</t>
  </si>
  <si>
    <t>06.02.2012. Klijentu poslat dopis o obavezi placanja dugovanja GRADING INVESTa koje je dogovoreno u avgustu. Klijent ima rok od 6 meseci da izmiri dospele dugove.</t>
  </si>
  <si>
    <t>07.02.2012. Predujam za pokretanje stečaja nad Stan Sredićem je 650.000 dinara. Rok uplate je do 8.marta</t>
  </si>
  <si>
    <t>07.02.2012. sa klijentom odrzan sastanak na kome su prisustvovali Djordje Kalijadis i Sasa Rodic. Sto se tice ovog predmeta lizinga, klijent kaze da je prijavio stetu osiguravajucoj kuci jos u avgustu. Od njega je zahtevano da posalje zapisnike o tome odmah kako bi se utvrdilo kako cemo naplatiti stetu. Klijent planira da proglasi stecaj.</t>
  </si>
  <si>
    <t>07.02.2012. sa klijentom odrzan sastanak na kome su prisustvovali Djordje Kalijadis i Sasa Rodic. Klijent obecao da ce biti izmiren celokupan dug do 17.02.2012. i potpuno isplacen predmet lizinga. Klijent planira da proglasi stecaj.</t>
  </si>
  <si>
    <t>07.02.2012. sa klijentom odrzan sastanak na kome su prisustvovali Djordje Kalijadis i Sasa Rodic. Odmah ce se proveriti kako ce se izvrsiti preuzimanje ugovora od strane fizickog lica obzirom da klijent ne moze vise da placa obaveze. Klijent planira da proglasi stecaj.</t>
  </si>
  <si>
    <t>31.01.2012. klijent poslao dopis sa molbom da mu se odobri kasnjenje u placanju obaveza iz razloga sto je tromesecni PDV obveznik pa ce do kraja februara izmiriti dugovanja. Odobreno mu je kasnjenje uz stopiranje opomena, dok se samo knjize zakonske zatezne kamate.</t>
  </si>
  <si>
    <t>07.02.2012. klijent je u prethodnom stecaju, a predujam je 500.000 rsd. Klijent prebacen u NPL.</t>
  </si>
  <si>
    <t>011/8726-206 katarina</t>
  </si>
  <si>
    <t>09.02.2012. Klijent obecao buduca placanja sa racuna jemca f.l. U februaru klijent ocekuje veci priliv na svoj racun odakle ce se namiriti sva dugovanja i gde ce biti sredstava da klijent bude u avansu</t>
  </si>
  <si>
    <t xml:space="preserve">09.02.2012. vracena posta. Poslati dopis Dusanu Djermanovicu u vezi sa vracanjem opreme i delova sa poluprikolice mu nije urucen na adresi firme SEMETRANS. </t>
  </si>
  <si>
    <t>09.02.2012. podneta krivicna prijava protiv Novice Djordjevica, vlasnika i zastupnika firme, zbog utaje predmeta lizinga.</t>
  </si>
  <si>
    <t>10.02.2012. klijent nam dostavio br.tel osobe kod koje se nalazi unisteno vozilo, Ivan 062/165-52-87. Kontakt osoba nije dostupna. Broj prijave stete Wiener Stadische 7 111 117 068, predato 16.09.2011.</t>
  </si>
  <si>
    <t>08.02.2012. sa klijentom odrzan sastanak, prisutni Djordje Kalijadis, Bojan Timotijevic i Sasa Rodic. Klijent je pri stavu da procena ne odgovara stanju predmeta koji su 'prakticno novi' I kaze da nije u mogucnosti da doplati dug koji je odnos izmedju dospelog duga i procenjene vrednosti predmeta. Potrebno poslati dopis i konacni obracun sa rokom za placanje nakon cega sledi blokada.</t>
  </si>
  <si>
    <t>10.02.2012. klijentu poslat mail da dostavi l.k. I saglasnost za kreditni biro kako bi se potpisao ugovor o jemstvu zbog buducih placanja rata od strane direktora.</t>
  </si>
  <si>
    <t>10.02.2012. Klijent u blokadi. Sa klijentom u januaru razgovarano o potpisivanju jemstva od strane druge firme koja je takodje u njegovom vlasnistvu kako bi se na taj nacin izmirivale obaveze. Klijent se nakon toga ne javlja - predlog je uputiti opomenu pred raskid ugovora. Klijent u docnji 101 dan, ukupan iznos duga 3700 eura.</t>
  </si>
  <si>
    <t>10.02.2012. Klijent u blokadi. Sa klijentom u januaru razgovarano o potpisivanju jemstva od strane druge firme koja je takodje u njegovom vlasnistvu kako bi se na taj nacin izmirivale obaveze. Klijent se nakon toga ne javlja - predlog je uputiti opomenu pred raskid ugovora. Klijent u docnji 101 dan, ukupan iznos duga 2513 eura.</t>
  </si>
  <si>
    <t>10.02.2012. klijent je u blokadi preko godinu dana I na spisku je NBS-a za stecaj. Klijent kontaktiran I on ocekuje da ce prema dogovoru sa Jelenom Andjelkovic isplatiti dugovanje do aprila. Uplate vrsi preko druge firme ciji je takodje vlasnik. Potrebno jemstvo.</t>
  </si>
  <si>
    <t>14.02.2012. protiv klijenta podneta krivicna prijava. Klijent nije bio dostupan na pozive Bojana Timotijevica da vrati vozilo.</t>
  </si>
  <si>
    <t>21.02.2012. poslato obavestenje o trenutnim dugovanjima i potrebi izmirenja svega sto je u kasnjenju preko 30 dana, u suprotnom sledi blokada. Klijent zamolio da se blokada odlozi do 3.02.2012. kada ce biti u mogucnosti da plate obaveze.</t>
  </si>
  <si>
    <t>10.02.2012. kontaktirano sa ALMEXom (Ivana 013/306-517) I obavesteni o obavezi placanja iznosa sa fakture Buy back-a u roku od 14 dana od dostavljanja. Potrebno ih kontaktirati do 17.02</t>
  </si>
  <si>
    <t>21.02.2012. klijentu poslata opomena pred raskid ugovora, a dobavljacu INTEREXIM obavestenje o mogucoj aktivaciji Buy Back ugovora</t>
  </si>
  <si>
    <t>28.02.2012. klijentu poslat dopis o obavezi izmirenja dugovanja po ugovorima o zakupu kao i opomena pred raskid ugovora br.0232/08. Broj dana docnje 241, iznos duga 4.498,80 CHF</t>
  </si>
  <si>
    <t>28.02.2012. klijentu poslat dopis o obavezi izmirenja dugovanja po ugovorima o zakupu kao i opomena pred raskid ugovora br.0232/08. Broj dana docnje 165, iznos duga 5.473,79 CHF</t>
  </si>
  <si>
    <t>063/320-553   063/330-052   060/033-0307</t>
  </si>
  <si>
    <t>17244230</t>
  </si>
  <si>
    <t>101992839</t>
  </si>
  <si>
    <t>Željko Dragačević</t>
  </si>
  <si>
    <t>milivoje.radovanovic@mijaljevic.com</t>
  </si>
  <si>
    <t>101181514</t>
  </si>
  <si>
    <t>SMEDEREVSKI PUT 33</t>
  </si>
  <si>
    <t>011/347 33 54,341-39-49</t>
  </si>
  <si>
    <t>063/341 308</t>
  </si>
  <si>
    <t>V. MINIC</t>
  </si>
  <si>
    <t>17237691</t>
  </si>
  <si>
    <t>101727243</t>
  </si>
  <si>
    <t>999-002290-00029584</t>
  </si>
  <si>
    <t>KUMODRAŠKA 237</t>
  </si>
  <si>
    <t>011/30 94 351</t>
  </si>
  <si>
    <t>064/ 820  24 20</t>
  </si>
  <si>
    <t>ALEKSANDAR ĐULČIĆ</t>
  </si>
  <si>
    <t>sasa.djulcic@imperialgradnja.com</t>
  </si>
  <si>
    <t>17174100</t>
  </si>
  <si>
    <t>100208053</t>
  </si>
  <si>
    <t>PATRIJARHA DIMITRIJA 24</t>
  </si>
  <si>
    <t>BEOGRAD - RAKOVICA</t>
  </si>
  <si>
    <t>011/2062-809</t>
  </si>
  <si>
    <t>063/349-213</t>
  </si>
  <si>
    <t>NIKOLA PAVLOVIĆ</t>
  </si>
  <si>
    <t>nikola.pavlovic@rohe.rs; bojana.smiljkovic@rohe.rs</t>
  </si>
  <si>
    <t>RS-11272</t>
  </si>
  <si>
    <t>DOBANOVCI</t>
  </si>
  <si>
    <t>M. STEFANOVIC</t>
  </si>
  <si>
    <t>105755417</t>
  </si>
  <si>
    <t>999-002180-00027858</t>
  </si>
  <si>
    <t>ARHIMANDRITA GERASIMA ZELIĆA 6</t>
  </si>
  <si>
    <t>BEOGRAD-ČUKARICA</t>
  </si>
  <si>
    <t>011/2310-219</t>
  </si>
  <si>
    <t>063/1844-332</t>
  </si>
  <si>
    <t>BLAGOJE BOJOVIĆ</t>
  </si>
  <si>
    <t>info@rollforming.rs</t>
  </si>
  <si>
    <t>100135786</t>
  </si>
  <si>
    <t>Omladinskih bigada 36</t>
  </si>
  <si>
    <t>011/313 1960</t>
  </si>
  <si>
    <t>063/647-553</t>
  </si>
  <si>
    <t>Nikola Kostadinović</t>
  </si>
  <si>
    <t>kancelarija@ventura.rs</t>
  </si>
  <si>
    <t>BEOGRAD-VRAČAR</t>
  </si>
  <si>
    <t>DEJAN MILETIĆ</t>
  </si>
  <si>
    <t>Ogledna polja bb</t>
  </si>
  <si>
    <t>RS-21233</t>
  </si>
  <si>
    <t>ČENEJ</t>
  </si>
  <si>
    <t>+381 21 3 101 303</t>
  </si>
  <si>
    <t>RS-36000</t>
  </si>
  <si>
    <t>KRALJEVO</t>
  </si>
  <si>
    <t>100111486</t>
  </si>
  <si>
    <t>064 839 4001, 015/362-839</t>
  </si>
  <si>
    <t>ŠUŠIĆ RAJKO</t>
  </si>
  <si>
    <t>rajko.susic@farmakom.co.rs</t>
  </si>
  <si>
    <t>20287373</t>
  </si>
  <si>
    <t>104982726</t>
  </si>
  <si>
    <t>UGRINOVAČKI PUT BB</t>
  </si>
  <si>
    <t>RS-11277</t>
  </si>
  <si>
    <t>UGRINOVCI</t>
  </si>
  <si>
    <t>011 371 4705</t>
  </si>
  <si>
    <t>062 111 5732</t>
  </si>
  <si>
    <t>sasa.tasic@logisticsekulic.rs</t>
  </si>
  <si>
    <t>Jevrejska 31</t>
  </si>
  <si>
    <t>011/3033 172,3033 173</t>
  </si>
  <si>
    <t>08444234</t>
  </si>
  <si>
    <t>100450753</t>
  </si>
  <si>
    <t>999-001090-00012658</t>
  </si>
  <si>
    <t>Veljka Petrovića 14</t>
  </si>
  <si>
    <t>021/450-055</t>
  </si>
  <si>
    <t>063/503-733</t>
  </si>
  <si>
    <t>goranscript@yahoo.com</t>
  </si>
  <si>
    <t>100869397</t>
  </si>
  <si>
    <t>999-000774-00007120</t>
  </si>
  <si>
    <t>BELOTINAC</t>
  </si>
  <si>
    <t>RS-18411</t>
  </si>
  <si>
    <t>018 818 594, 818 011</t>
  </si>
  <si>
    <t>063 450 026, 063 450 507</t>
  </si>
  <si>
    <t>KOCIĆ JADRANAK</t>
  </si>
  <si>
    <t>103417088</t>
  </si>
  <si>
    <t>999-002259-00028840</t>
  </si>
  <si>
    <t>RUMSKA 70</t>
  </si>
  <si>
    <t>RS-22429</t>
  </si>
  <si>
    <t>VOGANJ</t>
  </si>
  <si>
    <t>022/448-430</t>
  </si>
  <si>
    <t>064/642-07-20</t>
  </si>
  <si>
    <t>999-002259-00029145</t>
  </si>
  <si>
    <t>999-002259-00029358</t>
  </si>
  <si>
    <t>999-002259-00029366</t>
  </si>
  <si>
    <t>999-002259-00029412</t>
  </si>
  <si>
    <t>104365528</t>
  </si>
  <si>
    <t>999-000907-00009750</t>
  </si>
  <si>
    <t>NARODNOG HEROJA TEPIĆA 31</t>
  </si>
  <si>
    <t>013/835-942</t>
  </si>
  <si>
    <t>064/253-02-73 Nikola Jovanovic</t>
  </si>
  <si>
    <t>999-000907-00009776</t>
  </si>
  <si>
    <t>999-000747-00031562</t>
  </si>
  <si>
    <t>999-002259-00029404</t>
  </si>
  <si>
    <t>999-002259-00028831</t>
  </si>
  <si>
    <t>999-001534-00030720</t>
  </si>
  <si>
    <t>06967337</t>
  </si>
  <si>
    <t>100165749</t>
  </si>
  <si>
    <t>ZAPLANJSKA 86</t>
  </si>
  <si>
    <t>011 397 2440</t>
  </si>
  <si>
    <t>064 827 2414 SENAD MUSIĆ</t>
  </si>
  <si>
    <t>SENAD MUSIĆ</t>
  </si>
  <si>
    <t>senad.music@earhiva.com</t>
  </si>
  <si>
    <t>17253603</t>
  </si>
  <si>
    <t>100618560</t>
  </si>
  <si>
    <t>999-001601-00019818</t>
  </si>
  <si>
    <t>GENERALA MILOJKA LEŠJANINA 17</t>
  </si>
  <si>
    <t>018/249-559; 018/257-964</t>
  </si>
  <si>
    <t>063/497-680; 063/111-84-17</t>
  </si>
  <si>
    <t>nisprojekt@verat.net</t>
  </si>
  <si>
    <t>999-000907-00009768</t>
  </si>
  <si>
    <t>20435372</t>
  </si>
  <si>
    <t>105671376</t>
  </si>
  <si>
    <t>999-001275-00015450</t>
  </si>
  <si>
    <t>BRAĆE PETROVIĆA 64,JEVREMOVAC</t>
  </si>
  <si>
    <t>015/385-054</t>
  </si>
  <si>
    <t>063/681-448 DEJAN</t>
  </si>
  <si>
    <t>999-000704-00006224</t>
  </si>
  <si>
    <t>999-000704-00006259</t>
  </si>
  <si>
    <t>20427353</t>
  </si>
  <si>
    <t>105625231</t>
  </si>
  <si>
    <t>999-001320-00016118</t>
  </si>
  <si>
    <t>ZABRAN 61</t>
  </si>
  <si>
    <t>064/3469-150 restoran</t>
  </si>
  <si>
    <t>064/033-6227,065/2400004</t>
  </si>
  <si>
    <t>mcicov@gmail.com</t>
  </si>
  <si>
    <t>0412981715221</t>
  </si>
  <si>
    <t>999-001390-00003845</t>
  </si>
  <si>
    <t>Prvoboraca 30V</t>
  </si>
  <si>
    <t>066/ 9 444 296</t>
  </si>
  <si>
    <t>dpetkovic56@gmail.com</t>
  </si>
  <si>
    <t>17244175</t>
  </si>
  <si>
    <t>100200243</t>
  </si>
  <si>
    <t>999-001121-00002720</t>
  </si>
  <si>
    <t>Stevana Marković 8</t>
  </si>
  <si>
    <t>011/2107-747</t>
  </si>
  <si>
    <t>office@bluesoft.rs</t>
  </si>
  <si>
    <t>103715825</t>
  </si>
  <si>
    <t>999-001050-00001865</t>
  </si>
  <si>
    <t>063/111-2726, 063/ 218-025</t>
  </si>
  <si>
    <t>fdctrade@gmail.com</t>
  </si>
  <si>
    <t>20140909</t>
  </si>
  <si>
    <t>104383819</t>
  </si>
  <si>
    <t>999-001051-00001875</t>
  </si>
  <si>
    <t>8. Oktobar 155</t>
  </si>
  <si>
    <t>RS-12300</t>
  </si>
  <si>
    <t>PETROVAC (MLAVA)</t>
  </si>
  <si>
    <t>011/3017 857</t>
  </si>
  <si>
    <t>011/301 7856</t>
  </si>
  <si>
    <t>pixelcentar@gmail.com</t>
  </si>
  <si>
    <t>ANĐELIĆ ZORAN</t>
  </si>
  <si>
    <t>1709975710524</t>
  </si>
  <si>
    <t>KRAJIŠKA 010/02</t>
  </si>
  <si>
    <t>011/311-15-98</t>
  </si>
  <si>
    <t>28.02.2012. klijent poslao dopis sa predlogom placanja obaveza na mesecnom nivou u iznosu od 100.000 rsd ukupno za sve ugovore. Pritom, traze ovlascenje za registraciju vozila.</t>
  </si>
  <si>
    <t>28.02. raskinut ugovor sa klijentom. Ukupan dug proglasen dospelim u iznosu od 8,465,93 CHF, broj dana docnje 164.</t>
  </si>
  <si>
    <t>Predmet lizinga/zakupa</t>
  </si>
  <si>
    <t>02.03.2012. klijent blokiran na ceo iznos dospelog duga u iznosu od 390.607 rsd. Broj dana docnje 122.</t>
  </si>
  <si>
    <t>21.02.2012. poslato obavestenje o trenutnim dugovanjima i potrebi izmirenja svega sto je u kasnjenju preko 30 dana, u suprotnom sledi blokada. Klijent zamolio da se blokada odlozi do 3.03.2012. kada ce biti u mogucnosti da plate obaveze.</t>
  </si>
  <si>
    <t>Klijent je vratio sve predmete lizinga. Predlozeno slanje klijenta u NPL.</t>
  </si>
  <si>
    <t>06.02.2012. klijentu poslata opomena pred raskid ugovora. Iznos duga 939,49 eura, broj dana docnje 126. 09.02.2012. vracena posta, klijent nije primio opomenu pred raskid ugovora.</t>
  </si>
  <si>
    <t>2802990870000</t>
  </si>
  <si>
    <t>01.03.2012. klijent blokiran za ceo iznos dospelih dugovanja, ukupno 132.377 rsd. Broj dana docnje 107.</t>
  </si>
  <si>
    <t>Klijent je dao obecanja da ce do kraja februara isplatiti sva dugovanja kako se ne bi raskidao ugovor ali to nije ucinio. Klijent u februaru imao ukupna placanja u iznosu od 124.200 rsd, obzirom da je firma u blokadi, sve kao jemac-fizicko lice. Predlog je raskid ugovora jer klijent nije ispunio obecanja. Na dan 01.03.2012. klijent duguje ukupno 2.992 eura, broj dana docnje 78</t>
  </si>
  <si>
    <t>Predmet vracen i prodat, nema saradnje sa klijentom nakon vracanja predmeta.</t>
  </si>
  <si>
    <t>05.03.2012. dat nalog za blokadu klijenta</t>
  </si>
  <si>
    <t>02.02.2012. privredno drustvo je aktivno ali je u blokadi 369 dana</t>
  </si>
  <si>
    <t>02.02.2012. klijent aktivan u APRu ali je u blokadi 369 dana</t>
  </si>
  <si>
    <t>02.02.2012. sa klijentom nije bilo saradnje u vezi sa naplatom potrazivanja. Klijent je aktivan u APRu ali je u blokadi 369 dana.</t>
  </si>
  <si>
    <t>02.02.2012. klijent je aktivno privredno drustvo ali je u blokadi 369 dana.</t>
  </si>
  <si>
    <t>03.02.2012. Klijent je aktivno privredno drustvo ali je u blokadi 369 dana</t>
  </si>
  <si>
    <t>03.02.2012. Klijent je aktivno privredno drustvo ali je u blokadi 369 dana. Za utaju predmeta lizinga podneta krivicna prijava protiv vlasnika firme I podneta prijava Delta Generali osiguranju. Nemamo informacije o daljem toku postupka.</t>
  </si>
  <si>
    <t xml:space="preserve">03.02.2012. Klijent je aktivno privredno drustvo ali je u blokadi 369 dana. Treba proveriti koje akcije preduzeti u vezi sa naplatom potrazivanja. Predmet lizinga je oduzet od strane agencije. </t>
  </si>
  <si>
    <t>05.03.2012. kontaktiran g.Kapisoda (063/250-858) i opet mu je objasnjeno da mora da vrati predmete lizinga ukoliko ne mogu da isplate dospeli dug. On kaze da postoji mogucnost da se u dogovoru sa Almexom isplate dugovanja za oba ugovora. Proveriti do 09.03. sta je dogovoreno.</t>
  </si>
  <si>
    <t>05.03.2012. kontaktiran g.Kapisoda (063/250-858) i opet mu je objasnjeno da mora da vrati predmete lizinga ukoliko ne mogu da isplate dospeli dug. On kaze da postoji mogucnost da se u dogovoru sa Almexom isplate dugovanja za oba ugovora. Proveriti do 09.03. sta je dogovoreno. Kontaktirana i Ivana iz Almexa koja kaze da ce kolege iz prodaje resiti pitanja oko placanja u toku narednih dana.</t>
  </si>
  <si>
    <t>065/86-96-915 petar arsić</t>
  </si>
  <si>
    <t>Klijentu 06.03.2012. poslat dopis o obavezi izmirenja ukupnog dugovanja obzirom da od potpisivanja ugovora nije bilo nijedne uplate/u suprotnom blokada i raskid ugovora. Klijent nakon toga 07.03.2012. uplatio 595.271 rsd cime je izmirio dugovanja po oba ugovora.</t>
  </si>
  <si>
    <t xml:space="preserve">Dana 09.03.2012. raskinut ugovor sa klijentom, nakon cega je klijent platio celokupan dospeli dug do datuma raskida, a vozilo je prodato trecem licu. </t>
  </si>
  <si>
    <t>02.02.2012. klijent je dostupan ali ne postuje obecanja koja daje u vezi sa vracanjem predmeta. Deo opreme je vracen. Potrebno podneti krivicnu prijavu I utvrditi druge pravne akcije u vezi sa klijentom</t>
  </si>
  <si>
    <t>19.03.2012. sa klijentom raskinut ugovor. Potrebno preuzeti vozilo iz servisa.</t>
  </si>
  <si>
    <t>05.03.2012. dat nalog da se klijent blokira na iznos celokupnog dugovanja. Klijent blokiran 15.03.2012. na iznos od 373.255,00 rsd.</t>
  </si>
  <si>
    <t>05.03.2012. dat naloga da se klijent blokira na iznos celokupnog dugovanja. Klijent blokiran 15.03.2012. na iznos od 576.657,00 rsd.</t>
  </si>
  <si>
    <t>Dana 20.03.2012. raskinut ugovor sa klijentom. Prethodno je vozilo vraceno 09.03.2012. Ukupan dug 1556 CHF, broj dana docnje 109. Raskid poslat i jemcu, LIDER TRADE-u.</t>
  </si>
  <si>
    <t>Dana 22.03.2012. klijentu poslat konacan obracun i dopis da je obavezan da izvrsi placanja u roku od 8 dana nakon cega slede mere prinudne naplate. Ukupan dug po konacnom obracunu 58.437,47 CHF za sva tri ugovora</t>
  </si>
  <si>
    <t>Dana 16.03.2012. odrzan sastanak sa Aleksandrom Cimbalom, vlasnikom Norden Tech-a u cilju dogovora oko moguceg placanja faktura po ugovoru o otkupu. Klijentu predocena mogucnost da plati u ratama a da mi povucemo blokadu. U toku sledece nedelje klijent ce doci da se fizicki uveri u stanje predmeta lizinga koji su u nasem posedu nakon raskida ugovora.</t>
  </si>
  <si>
    <t xml:space="preserve">Predmet oduzet i prodat firmi Autoprevozik Radivojevic PR. Nema saradnje sa klijentom nakon preuzimanja predmeta lizinga. </t>
  </si>
  <si>
    <t>56415742</t>
  </si>
  <si>
    <t>103261186</t>
  </si>
  <si>
    <t>999-000722-00006443</t>
  </si>
  <si>
    <t>DUNAVSKA 30</t>
  </si>
  <si>
    <t>RS-21411</t>
  </si>
  <si>
    <t>BEGEČ</t>
  </si>
  <si>
    <t>063 500 138</t>
  </si>
  <si>
    <t>064 113 5442</t>
  </si>
  <si>
    <t>mirkotrif@sezampro.co.rs</t>
  </si>
  <si>
    <t>Danas
dospeli 
dug</t>
  </si>
  <si>
    <t>Dana 19.03.2012. raskinut ugovor sa klijentom. Ukupan dug 5.693,57 EUR. Ugovor je raskinut zbog procene na osnovu podataka o poslovanju klijenta i aktuelne blokade da nije u mogucnosti da ubuduce redovno izmiruje svoje obaveze prema EFG Leasing-u.</t>
  </si>
  <si>
    <t xml:space="preserve">Dana 20.03.2012. klijentu poslat raskid ugovora. U raskidu obavesten o dugu koji treba da plati u iznosu od 12.394 CHF, gde su fakturisani PDV na depozit kao i troskovi za predjene kilometre vozila iznad ugovorenih. Vozilo vraceno 08.03.2012. </t>
  </si>
  <si>
    <t>Dana 28.03.2012. klijentu poslata faktura na ime duga koji je duzan da plati za prekoracenje kilometraze u koriscenju vozila pod zakupom. Ukoliko ne plati u roku od  5 dana izdati nalog za blokadu.</t>
  </si>
  <si>
    <t>Dana 29.03. 2012. CTG poslao obavestenje preko svog advokata u kome navodi da su dugovanja na koja je blokiran po ugovorima o zakupu neosnovana i trazi povracaj sredstava. Osim toga, u dopisu navode i da smo neosnovano raskinuli ugovor o finansijskom lizingu obzirom da nisu imali dugovanja.</t>
  </si>
  <si>
    <t>Dana 21.03.2012. sa klijentom dogovoreno da se usled buduceg stecaja firme ugovori raskinu a da se oprema proda drugoj firmi. Dana 26.03.2012. ugovori su raskinuti, a firma TRIDON MEDIA je uplatila celokupan iznos preostalog duga i otkupila predmete lizinga. Izmirene su i sve obaveze klijenta prema osiguravajucoj kuci.</t>
  </si>
  <si>
    <t>Dana 30.03.2012. klijent kontaktiran u vezi izmirenja obaveza. Ocekuju do polovine marta da ce moci da izvrse uplatu od oko 30.000 eura, a da ce celokupno dugovanje moci da pokriju do polovine maja. Zamolili su za jos malo vremena u skladu sa ovim obecanjima.</t>
  </si>
  <si>
    <t>Dana 30.03.2012. dobavljacu AUTOCENTAR CANJI poslato obavestenje o mogucoj aktivaciji ugovora o otkupu. Sa klijentom su u toku pregovori oko preuzimanja lizinga od strane druge firme ali klijent ima problema da nadje ziranta. Zbog buduceg stecaja je hitno da se ovaj proces zavrsi sto pre ali ako klijent ne ispuni obaveze oko preuzimanja, ugovori ce se raskinuti i aktivirace se ugovori o otkupu.</t>
  </si>
  <si>
    <t>29.03.2012. klijent najavio placanja do 10.04.2012. kojim bi izmirio sva dugovanja po svim ugovorima.</t>
  </si>
  <si>
    <t>1-29</t>
  </si>
  <si>
    <t>RS-11273</t>
  </si>
  <si>
    <t>07752016</t>
  </si>
  <si>
    <t>100292911</t>
  </si>
  <si>
    <t>Majora Zorana Radosavljevića br. 319m</t>
  </si>
  <si>
    <t>011/8488 706</t>
  </si>
  <si>
    <t>063/ 255 401 Dragan</t>
  </si>
  <si>
    <t>Dragan Jankov</t>
  </si>
  <si>
    <t>4</t>
  </si>
  <si>
    <t>07150512</t>
  </si>
  <si>
    <t>SAVE KOVAČEVIĆA 58</t>
  </si>
  <si>
    <t>034/335-890; 034/335-844 (Rajk</t>
  </si>
  <si>
    <t>20405996</t>
  </si>
  <si>
    <t>105523420</t>
  </si>
  <si>
    <t>ALEKSE NENADOVIĆA 5</t>
  </si>
  <si>
    <t>BEOGRAD VRAČAR</t>
  </si>
  <si>
    <t>011/243-0-624</t>
  </si>
  <si>
    <t>063/202-800 BRANKO</t>
  </si>
  <si>
    <t>potenza@potenza.rs</t>
  </si>
  <si>
    <t>17014552</t>
  </si>
  <si>
    <t>101472516</t>
  </si>
  <si>
    <t>999-002499-00033537</t>
  </si>
  <si>
    <t>Resavskih partizana 96</t>
  </si>
  <si>
    <t>RS-35210</t>
  </si>
  <si>
    <t>SVILAJNAC</t>
  </si>
  <si>
    <t>035/88-15-733</t>
  </si>
  <si>
    <t>063/660-821</t>
  </si>
  <si>
    <t>doorapan@open.telekom.rs</t>
  </si>
  <si>
    <t>1007965730093</t>
  </si>
  <si>
    <t>SOLUNSKIH RATNIKA 2</t>
  </si>
  <si>
    <t>062/ 779 002</t>
  </si>
  <si>
    <t>103704999</t>
  </si>
  <si>
    <t>BULEVAR OSLOBOĐENJA BR.267</t>
  </si>
  <si>
    <t>011/3985-070</t>
  </si>
  <si>
    <t>063/548-229</t>
  </si>
  <si>
    <t>SNEŽANA JAKULIĆ</t>
  </si>
  <si>
    <t>snezana.jakulic@mvmcompany.com</t>
  </si>
  <si>
    <t>54546688</t>
  </si>
  <si>
    <t>101734721</t>
  </si>
  <si>
    <t>KOKANOVA 10</t>
  </si>
  <si>
    <t>063/200-433 Jovanovic</t>
  </si>
  <si>
    <t>ĐORĐEVIĆ NEMANJA</t>
  </si>
  <si>
    <t>agencija_anamari@eunet.rs</t>
  </si>
  <si>
    <t>20499729</t>
  </si>
  <si>
    <t>105956528</t>
  </si>
  <si>
    <t>999-002374-00004145</t>
  </si>
  <si>
    <t>ZRENJANINSKI PUT 98/A</t>
  </si>
  <si>
    <t>011/20-75-000</t>
  </si>
  <si>
    <t>064/646-1145</t>
  </si>
  <si>
    <t>BRANKA OMCIKUS</t>
  </si>
  <si>
    <t>branka.omcikus@hotelelegance.rs</t>
  </si>
  <si>
    <t>1501961382702</t>
  </si>
  <si>
    <t>KETRIN MEKFEIL7/A</t>
  </si>
  <si>
    <t>NOVI SAD-SREMSKA KAMENICA</t>
  </si>
  <si>
    <t>063-8146369</t>
  </si>
  <si>
    <t>0509984710097</t>
  </si>
  <si>
    <t>POR.SPASIĆA I MAŠERE 24</t>
  </si>
  <si>
    <t>011/310-11-13</t>
  </si>
  <si>
    <t>063/620-682</t>
  </si>
  <si>
    <t>0505963855049</t>
  </si>
  <si>
    <t>MILETIĆEVA 23</t>
  </si>
  <si>
    <t>023/541-601</t>
  </si>
  <si>
    <t>064200-51-15</t>
  </si>
  <si>
    <t>0501982710102</t>
  </si>
  <si>
    <t>GENERALA ZGONJANINA 24</t>
  </si>
  <si>
    <t>BEOGRAD, RAKOVICA</t>
  </si>
  <si>
    <t>011/2341-443</t>
  </si>
  <si>
    <t>063/8320-791</t>
  </si>
  <si>
    <t>20110589</t>
  </si>
  <si>
    <t>104184280</t>
  </si>
  <si>
    <t>999-002265-00028940</t>
  </si>
  <si>
    <t>ČIKA LJUBINA 7</t>
  </si>
  <si>
    <t>011/2189 342</t>
  </si>
  <si>
    <t>060/8444-800 Dušan, 060/8444-809 MILICA</t>
  </si>
  <si>
    <t>DUŠAN RADOŠEVIĆ</t>
  </si>
  <si>
    <t>office@beosjaj.co.rs</t>
  </si>
  <si>
    <t>20490101</t>
  </si>
  <si>
    <t>105923388</t>
  </si>
  <si>
    <t>VOJVODE STEPE 168</t>
  </si>
  <si>
    <t>036/ 399 999, 036/ 391 771</t>
  </si>
  <si>
    <t>063/ 523 338</t>
  </si>
  <si>
    <t>MIROSLAV MAJSTOROVIĆ</t>
  </si>
  <si>
    <t>office@legroup.rs</t>
  </si>
  <si>
    <t>54446403</t>
  </si>
  <si>
    <t>100874474</t>
  </si>
  <si>
    <t>BATUŠINAC</t>
  </si>
  <si>
    <t>RS-18252</t>
  </si>
  <si>
    <t>MEROŠINA</t>
  </si>
  <si>
    <t>018/818-582</t>
  </si>
  <si>
    <t>069/11-44-830</t>
  </si>
  <si>
    <t>LJUBIŠA STOJANOVIĆ</t>
  </si>
  <si>
    <t>pekastr@gmail.com</t>
  </si>
  <si>
    <t>17535811</t>
  </si>
  <si>
    <t>103226830</t>
  </si>
  <si>
    <t>999-000407-00017680</t>
  </si>
  <si>
    <t>ZRENJANINSKI PUT 139e</t>
  </si>
  <si>
    <t>011 2960574, 2960-578</t>
  </si>
  <si>
    <t>063 507 586 MUSAN, 063/238063 MICA</t>
  </si>
  <si>
    <t>IMAMOVIĆ MUŠAN</t>
  </si>
  <si>
    <t>07530986</t>
  </si>
  <si>
    <t>101030438</t>
  </si>
  <si>
    <t>Omladinskih brigada 88</t>
  </si>
  <si>
    <t>Miroslav Stanojevic</t>
  </si>
  <si>
    <t>milkav@carvel.rs</t>
  </si>
  <si>
    <t>20110775</t>
  </si>
  <si>
    <t>104180091</t>
  </si>
  <si>
    <t>Ivana Milutinovića br. 81 F</t>
  </si>
  <si>
    <t>011/ 20 85 115</t>
  </si>
  <si>
    <t>063/ 398 459</t>
  </si>
  <si>
    <t>Vesna Gajić</t>
  </si>
  <si>
    <t>msgajic@yahoo.com</t>
  </si>
  <si>
    <t>17416936</t>
  </si>
  <si>
    <t>101602526</t>
  </si>
  <si>
    <t>BEOGRADSKA 7</t>
  </si>
  <si>
    <t>011/ 2615-004</t>
  </si>
  <si>
    <t>063/ 394 354</t>
  </si>
  <si>
    <t>Ružić Dragan</t>
  </si>
  <si>
    <t>jelena.stojkovic@rs.alcagroup.com</t>
  </si>
  <si>
    <t>100162998</t>
  </si>
  <si>
    <t>LJUTICE BOGDANA br. 20</t>
  </si>
  <si>
    <t>011/2650-848,2650-868,2650-898</t>
  </si>
  <si>
    <t>060/22-33-404</t>
  </si>
  <si>
    <t>SRĐAN PANIĆ</t>
  </si>
  <si>
    <t>milena.jovanovic@velikamorava.com</t>
  </si>
  <si>
    <t>BEOGRAD - VOŽDOVAC</t>
  </si>
  <si>
    <t>07313489</t>
  </si>
  <si>
    <t>101005565</t>
  </si>
  <si>
    <t>BAKIONIČKA 14</t>
  </si>
  <si>
    <t>RS-31210</t>
  </si>
  <si>
    <t>POŽEGA</t>
  </si>
  <si>
    <t>031/816-457</t>
  </si>
  <si>
    <t>065/680-1760</t>
  </si>
  <si>
    <t>RADOVANOVIĆ RADA</t>
  </si>
  <si>
    <t>rada.radovanovic@potensperforacija.co.rs</t>
  </si>
  <si>
    <t>07662734</t>
  </si>
  <si>
    <t>100994512</t>
  </si>
  <si>
    <t>999-001033-00012038</t>
  </si>
  <si>
    <t>BUL. VOŽDA KARADJORDJA 126</t>
  </si>
  <si>
    <t>RS-34310</t>
  </si>
  <si>
    <t>TOPOLA</t>
  </si>
  <si>
    <t>034/813-598,011/304-8811</t>
  </si>
  <si>
    <t>063/260-012,063/102 72 44-nebojsa</t>
  </si>
  <si>
    <t>MILOVAN JAKOVLJEVIĆ</t>
  </si>
  <si>
    <t>D. VULOVIC</t>
  </si>
  <si>
    <t>06815677</t>
  </si>
  <si>
    <t>100335140</t>
  </si>
  <si>
    <t>999-001637-00020208</t>
  </si>
  <si>
    <t>MOKRANJČEVA 29/1</t>
  </si>
  <si>
    <t>018/595-631</t>
  </si>
  <si>
    <t>063/464/823</t>
  </si>
  <si>
    <t>aleks@advercity.rs</t>
  </si>
  <si>
    <t>3</t>
  </si>
  <si>
    <t>08831645</t>
  </si>
  <si>
    <t>103666389</t>
  </si>
  <si>
    <t>999-001858-00023464</t>
  </si>
  <si>
    <t>Beogradski kej 51</t>
  </si>
  <si>
    <t>021/475-4408</t>
  </si>
  <si>
    <t>064/641-9868</t>
  </si>
  <si>
    <t>VIDOSAVA GOLIĆ</t>
  </si>
  <si>
    <t>damen.tankers@sezampro.rs</t>
  </si>
  <si>
    <t>N. FROL</t>
  </si>
  <si>
    <t>RS-25101</t>
  </si>
  <si>
    <t>SOMBOR</t>
  </si>
  <si>
    <t>20308281</t>
  </si>
  <si>
    <t>105093954</t>
  </si>
  <si>
    <t>999-001102-00013129</t>
  </si>
  <si>
    <t>Temerinska 76, poštanski fah 79</t>
  </si>
  <si>
    <t>021/6553 283,6553 793,6553 583</t>
  </si>
  <si>
    <t>063/541 -407 dragan</t>
  </si>
  <si>
    <t>office@lantzis-markovic.co.rs</t>
  </si>
  <si>
    <t>J. MILANOVIC</t>
  </si>
  <si>
    <t>999-001102-00018295</t>
  </si>
  <si>
    <t>08673179</t>
  </si>
  <si>
    <t>101092067</t>
  </si>
  <si>
    <t>Sabo Sepeši Laslo bb</t>
  </si>
  <si>
    <t>RS-24430</t>
  </si>
  <si>
    <t>ADA</t>
  </si>
  <si>
    <t>024/853-282</t>
  </si>
  <si>
    <t>063/503-353</t>
  </si>
  <si>
    <t>olika@baulink.net</t>
  </si>
  <si>
    <t>08391726</t>
  </si>
  <si>
    <t>101092577</t>
  </si>
  <si>
    <t>29 NOVEMBRA 13</t>
  </si>
  <si>
    <t>024/853-030</t>
  </si>
  <si>
    <t>063/8150-900</t>
  </si>
  <si>
    <t>SAVULJIĆ ALEKSANDAR</t>
  </si>
  <si>
    <t>08181543</t>
  </si>
  <si>
    <t>100016624</t>
  </si>
  <si>
    <t>999-002223-00028323</t>
  </si>
  <si>
    <t>VENAC RADOMIRA PUTNIKA 52</t>
  </si>
  <si>
    <t>025/433-570</t>
  </si>
  <si>
    <t>063/444-038</t>
  </si>
  <si>
    <t>VIDOSAVA BOŠNJAK</t>
  </si>
  <si>
    <t>total22@eunet.rs</t>
  </si>
  <si>
    <t>17257579</t>
  </si>
  <si>
    <t>101898267</t>
  </si>
  <si>
    <t>MASARIKOVA 16</t>
  </si>
  <si>
    <t>015/347-733</t>
  </si>
  <si>
    <t>063/681-448</t>
  </si>
  <si>
    <t>dmiletic@valtec.rs</t>
  </si>
  <si>
    <t>17185934</t>
  </si>
  <si>
    <t>101579444</t>
  </si>
  <si>
    <t>23 DIVIZIJE BROJ 22</t>
  </si>
  <si>
    <t>RS-12320</t>
  </si>
  <si>
    <t>ŽAGUBICA</t>
  </si>
  <si>
    <t>012/443-140</t>
  </si>
  <si>
    <t>dzzagubica@ptt.yu</t>
  </si>
  <si>
    <t>100359410</t>
  </si>
  <si>
    <t>ŠALINAČKA BB</t>
  </si>
  <si>
    <t>026 640 570, 640 580</t>
  </si>
  <si>
    <t>104114596</t>
  </si>
  <si>
    <t>060/88-11-012</t>
  </si>
  <si>
    <t>Biljana Dragićević</t>
  </si>
  <si>
    <t>daca.mijokov@tehnolink.net</t>
  </si>
  <si>
    <t>1711973715051</t>
  </si>
  <si>
    <t>VOJVODE STEPE 66</t>
  </si>
  <si>
    <t>011/351 39 30</t>
  </si>
  <si>
    <t>063/ 390 266</t>
  </si>
  <si>
    <t>VujovicKsenija.BK@jica.go.jp</t>
  </si>
  <si>
    <t>1604976715280</t>
  </si>
  <si>
    <t>VOJVOĐANSKA 310</t>
  </si>
  <si>
    <t>011/8443-234</t>
  </si>
  <si>
    <t>064/1866-994</t>
  </si>
  <si>
    <t>duca.bozanic@gmail.com</t>
  </si>
  <si>
    <t>0305971710247</t>
  </si>
  <si>
    <t>DIMITRIJA TUCOVIĆA 152</t>
  </si>
  <si>
    <t>011/240-40-88</t>
  </si>
  <si>
    <t>adedovic71@gmail.com</t>
  </si>
  <si>
    <t>1611954732528</t>
  </si>
  <si>
    <t>NIŠAVSKI ODRED 142</t>
  </si>
  <si>
    <t>RS-18300</t>
  </si>
  <si>
    <t>PIROT</t>
  </si>
  <si>
    <t>010/323-279</t>
  </si>
  <si>
    <t>062/192-71-30</t>
  </si>
  <si>
    <t>2304980795019</t>
  </si>
  <si>
    <t>ZEKE BULJUBAŠE 11</t>
  </si>
  <si>
    <t>2401-044</t>
  </si>
  <si>
    <t>065/5566-714,063/203-703</t>
  </si>
  <si>
    <t>sava@kiamotors.rs</t>
  </si>
  <si>
    <t>1601950710281</t>
  </si>
  <si>
    <t>ALEKSANDRA STAMBOLIJSKOG 23</t>
  </si>
  <si>
    <t>011/36-72-109</t>
  </si>
  <si>
    <t>064/55-44-597</t>
  </si>
  <si>
    <t>0210979715042</t>
  </si>
  <si>
    <t>MOŠE PIJADE 4</t>
  </si>
  <si>
    <t>RS-11224</t>
  </si>
  <si>
    <t>VRČIN</t>
  </si>
  <si>
    <t>011/8053-901</t>
  </si>
  <si>
    <t>065/3088020</t>
  </si>
  <si>
    <t>0411971710152</t>
  </si>
  <si>
    <t>MIHAILA AVRAMOVIĆA 14</t>
  </si>
  <si>
    <t>011/36-75-249</t>
  </si>
  <si>
    <t>064/1170-173</t>
  </si>
  <si>
    <t>0505971798453</t>
  </si>
  <si>
    <t>VOJVODE BOGDANA 38/6</t>
  </si>
  <si>
    <t>064/30741-25</t>
  </si>
  <si>
    <t>dunjafili@sbb.rs</t>
  </si>
  <si>
    <t>0109949753710</t>
  </si>
  <si>
    <t>NIKOLA TESLA 21</t>
  </si>
  <si>
    <t>RS-18230</t>
  </si>
  <si>
    <t>SOKO BANJA</t>
  </si>
  <si>
    <t>018/830-163</t>
  </si>
  <si>
    <t>063/740-79-56</t>
  </si>
  <si>
    <t>1903971710334</t>
  </si>
  <si>
    <t>KRALJA PETRA PRVOG BR.25/7</t>
  </si>
  <si>
    <t>811-7241</t>
  </si>
  <si>
    <t>064/649-10-10</t>
  </si>
  <si>
    <t>dragan.d.jankovic@gmail.com</t>
  </si>
  <si>
    <t>1903980794427</t>
  </si>
  <si>
    <t>Palmira Toljatija 2 - stan 5</t>
  </si>
  <si>
    <t>064/68-60-510</t>
  </si>
  <si>
    <t>2404950715457</t>
  </si>
  <si>
    <t>GANDIJEVA 202/30</t>
  </si>
  <si>
    <t>011/3177-212</t>
  </si>
  <si>
    <t>063/321-467</t>
  </si>
  <si>
    <t>0505979855022</t>
  </si>
  <si>
    <t>VALJEVSKA 27</t>
  </si>
  <si>
    <t>023/568-232</t>
  </si>
  <si>
    <t>064/217-3572</t>
  </si>
  <si>
    <t>0304973721819</t>
  </si>
  <si>
    <t>MIJE KOVAČEVIĆA 11A</t>
  </si>
  <si>
    <t>011/276-26-17</t>
  </si>
  <si>
    <t>064/859-49-12</t>
  </si>
  <si>
    <t>zorankolarevic@yahoo.com</t>
  </si>
  <si>
    <t>0812956780017</t>
  </si>
  <si>
    <t>KRAĐORĐEVA 182</t>
  </si>
  <si>
    <t>036/353-726</t>
  </si>
  <si>
    <t>063/88-53-602</t>
  </si>
  <si>
    <t>1407951727233</t>
  </si>
  <si>
    <t>DIMITRIJA DIMITRIJEVIĆA 31E/25</t>
  </si>
  <si>
    <t>035/254-844</t>
  </si>
  <si>
    <t>064/834-52-52</t>
  </si>
  <si>
    <t>2007977767034</t>
  </si>
  <si>
    <t>MILUTINA MILANKOVIĆA 48/035</t>
  </si>
  <si>
    <t>011/4897-905</t>
  </si>
  <si>
    <t>063/820-99-72</t>
  </si>
  <si>
    <t>jelena2007@yahoo.com</t>
  </si>
  <si>
    <t>1401951715784</t>
  </si>
  <si>
    <t>BRAĆE JERKOVIĆ 235</t>
  </si>
  <si>
    <t>011/39 67 146</t>
  </si>
  <si>
    <t>064/ 0535080</t>
  </si>
  <si>
    <t>0710966745034</t>
  </si>
  <si>
    <t>KNJAŽEVACKA 146/26</t>
  </si>
  <si>
    <t>018/575136</t>
  </si>
  <si>
    <t>064/1151525</t>
  </si>
  <si>
    <t>3003969850052</t>
  </si>
  <si>
    <t>4.JULA 32/21</t>
  </si>
  <si>
    <t>023/544-519</t>
  </si>
  <si>
    <t>063/544-516</t>
  </si>
  <si>
    <t>1411969730018</t>
  </si>
  <si>
    <t>STARA ŽELEZNIČKA KOLONIJA 8/1/21</t>
  </si>
  <si>
    <t>018/596-132</t>
  </si>
  <si>
    <t>063/104-25-95</t>
  </si>
  <si>
    <t>1005976781010</t>
  </si>
  <si>
    <t>BUL.MIHAJLA PUPINA 10Ž/241</t>
  </si>
  <si>
    <t>311-26-98</t>
  </si>
  <si>
    <t>064/279-09-32</t>
  </si>
  <si>
    <t>1401953710356</t>
  </si>
  <si>
    <t>BOGDANA  ŽERAJIĆA 024/15</t>
  </si>
  <si>
    <t>011/ 3591122</t>
  </si>
  <si>
    <t>065/2015681</t>
  </si>
  <si>
    <t>1003978742036</t>
  </si>
  <si>
    <t>NEMANJINA 23</t>
  </si>
  <si>
    <t>RS-17501</t>
  </si>
  <si>
    <t>VRANJE</t>
  </si>
  <si>
    <t>011423-311</t>
  </si>
  <si>
    <t>064/133-94-88</t>
  </si>
  <si>
    <t>1311954885037</t>
  </si>
  <si>
    <t>P. SMILJANIĆA 48/D/12</t>
  </si>
  <si>
    <t>064/86-22-085</t>
  </si>
  <si>
    <t>0111951825022</t>
  </si>
  <si>
    <t>KIREŠKA 89</t>
  </si>
  <si>
    <t>024/547-505</t>
  </si>
  <si>
    <t>064/610-27-93</t>
  </si>
  <si>
    <t>2112950714050</t>
  </si>
  <si>
    <t>DRAGOSLAVA SREJOVIĆA 28</t>
  </si>
  <si>
    <t>011/136-817</t>
  </si>
  <si>
    <t>063/890-84-47</t>
  </si>
  <si>
    <t>0105963741614</t>
  </si>
  <si>
    <t>JOSIFA PANČIĆA 16</t>
  </si>
  <si>
    <t>RS-16210</t>
  </si>
  <si>
    <t>VLASOTINCE</t>
  </si>
  <si>
    <t>016/87-09-02</t>
  </si>
  <si>
    <t>062/484-662</t>
  </si>
  <si>
    <t>0103960761530</t>
  </si>
  <si>
    <t>MOMIRA GAJIĆA 18</t>
  </si>
  <si>
    <t>RS-11320</t>
  </si>
  <si>
    <t>VELIKA PLANA</t>
  </si>
  <si>
    <t>026/511 273</t>
  </si>
  <si>
    <t>063/ 821 26 83, 064/ 671 99 65</t>
  </si>
  <si>
    <t>1905967800046</t>
  </si>
  <si>
    <t>BULEVAR DESPOTA STEFANA 6</t>
  </si>
  <si>
    <t>021/6615-144</t>
  </si>
  <si>
    <t>064/9907-387</t>
  </si>
  <si>
    <t>2206962110007</t>
  </si>
  <si>
    <t>999-002356-00030873</t>
  </si>
  <si>
    <t>PRVOMAJSKA 86</t>
  </si>
  <si>
    <t>BEOGRAD- ZEMUN</t>
  </si>
  <si>
    <t>011/ 301 85 88</t>
  </si>
  <si>
    <t>063/ 200 491</t>
  </si>
  <si>
    <t>shakan.marinko@gmail.com</t>
  </si>
  <si>
    <t>1912959715125</t>
  </si>
  <si>
    <t>IGMANSKA 7</t>
  </si>
  <si>
    <t>011/373-93-33</t>
  </si>
  <si>
    <t>064/803-05-01</t>
  </si>
  <si>
    <t>2901964715283</t>
  </si>
  <si>
    <t>Goldsvordijeva 7</t>
  </si>
  <si>
    <t>011 243 40 56</t>
  </si>
  <si>
    <t>1310951735038</t>
  </si>
  <si>
    <t>TRG14 OKTOBRA 2/I/3</t>
  </si>
  <si>
    <t>018/244 042</t>
  </si>
  <si>
    <t>063/13 99 586</t>
  </si>
  <si>
    <t>1508947800180</t>
  </si>
  <si>
    <t>ARSENIJA III ČARNOJEVIĆA 56</t>
  </si>
  <si>
    <t>RS-21238</t>
  </si>
  <si>
    <t>ČURUG</t>
  </si>
  <si>
    <t>021/833-540</t>
  </si>
  <si>
    <t>2504961710060</t>
  </si>
  <si>
    <t>PRVE PRUGE 15/8</t>
  </si>
  <si>
    <t>011/3195-515</t>
  </si>
  <si>
    <t>065/22-75-029</t>
  </si>
  <si>
    <t>0508966710237</t>
  </si>
  <si>
    <t>CRNOTRAVSKA 1D</t>
  </si>
  <si>
    <t>063/381 511</t>
  </si>
  <si>
    <t>milos.misko@gmail.com</t>
  </si>
  <si>
    <t>0112959840019</t>
  </si>
  <si>
    <t>NIKOLE TESLE 44</t>
  </si>
  <si>
    <t>RS-23316</t>
  </si>
  <si>
    <t>BAŠAID</t>
  </si>
  <si>
    <t>0230/68 203</t>
  </si>
  <si>
    <t>064/ 33 12 540</t>
  </si>
  <si>
    <t>104355052</t>
  </si>
  <si>
    <t>07034962</t>
  </si>
  <si>
    <t>BATAJNIČKI DRUM 12</t>
  </si>
  <si>
    <t>100010812</t>
  </si>
  <si>
    <t>999-002344-00031972</t>
  </si>
  <si>
    <t>07024584</t>
  </si>
  <si>
    <t>100001708</t>
  </si>
  <si>
    <t>Terazije 27</t>
  </si>
  <si>
    <t>069/821-52-85</t>
  </si>
  <si>
    <t>17323873</t>
  </si>
  <si>
    <t>100268256</t>
  </si>
  <si>
    <t>NEHRUOVA 68 b</t>
  </si>
  <si>
    <t>011 2091 900, 2091-998</t>
  </si>
  <si>
    <t>063 202 406 Snežana Doder</t>
  </si>
  <si>
    <t>OLIVERA BOŽOVIĆ I SANDRA ŽIVKOVIĆ</t>
  </si>
  <si>
    <t>maja.stefanovic@rs.kkelectronics.com</t>
  </si>
  <si>
    <t>50560368</t>
  </si>
  <si>
    <t>101612857</t>
  </si>
  <si>
    <t>VOJVODE STEPE 8</t>
  </si>
  <si>
    <t>022/560-316</t>
  </si>
  <si>
    <t>064/126-03-29</t>
  </si>
  <si>
    <t>54936435</t>
  </si>
  <si>
    <t>101096804</t>
  </si>
  <si>
    <t>DONJA MUTNICA</t>
  </si>
  <si>
    <t>RS-35250</t>
  </si>
  <si>
    <t>PARAĆIN</t>
  </si>
  <si>
    <t>035/540-250</t>
  </si>
  <si>
    <t>069/699-250</t>
  </si>
  <si>
    <t>SAŠA RADIVOJEVIĆ</t>
  </si>
  <si>
    <t>radivojevic.sasa@gmail.com</t>
  </si>
  <si>
    <t>17350048</t>
  </si>
  <si>
    <t>101731758</t>
  </si>
  <si>
    <t>HANIBALA LUCIĆA 2/26</t>
  </si>
  <si>
    <t>011/22-82-467; 011/71-29-022</t>
  </si>
  <si>
    <t>063/8805-094; 063/8141-342</t>
  </si>
  <si>
    <t>SAVA ZUBAC</t>
  </si>
  <si>
    <t>mladenkaz@ptt.rs</t>
  </si>
  <si>
    <t>20662760</t>
  </si>
  <si>
    <t>106701558</t>
  </si>
  <si>
    <t>ČAJKINA 42</t>
  </si>
  <si>
    <t>HR-20245</t>
  </si>
  <si>
    <t>TRSTENIK</t>
  </si>
  <si>
    <t>037/ 711 254</t>
  </si>
  <si>
    <t>063/ 77 15 321</t>
  </si>
  <si>
    <t>SNEŽANA RADOJIČIĆ</t>
  </si>
  <si>
    <t>benako@ptt.rs</t>
  </si>
  <si>
    <t>20057971</t>
  </si>
  <si>
    <t>103948935</t>
  </si>
  <si>
    <t>999-001953-00024925</t>
  </si>
  <si>
    <t>114 NOVA 15</t>
  </si>
  <si>
    <t>BEOGRAD-PALILULA</t>
  </si>
  <si>
    <t>011/3049-479</t>
  </si>
  <si>
    <t>064/1378-509</t>
  </si>
  <si>
    <t>MANOJLOVIĆ VESNA</t>
  </si>
  <si>
    <t>office@beopek.rs</t>
  </si>
  <si>
    <t>0809949840011</t>
  </si>
  <si>
    <t>KARAĐORĐEVA 8</t>
  </si>
  <si>
    <t>RS-23217</t>
  </si>
  <si>
    <t>ALEKSANDROVO</t>
  </si>
  <si>
    <t>023/817-298,817-865</t>
  </si>
  <si>
    <t>100169990</t>
  </si>
  <si>
    <t>Bojana Đordumovića br. 10/4</t>
  </si>
  <si>
    <t>011/ 2180 882</t>
  </si>
  <si>
    <t>065/ 2180 882</t>
  </si>
  <si>
    <t>Tanja</t>
  </si>
  <si>
    <t>20039272</t>
  </si>
  <si>
    <t>103899492</t>
  </si>
  <si>
    <t>CARA DUŠANA 7</t>
  </si>
  <si>
    <t>011 2100-168</t>
  </si>
  <si>
    <t>064 219 7622</t>
  </si>
  <si>
    <t>BOROVIĆANIN MIROSLAV</t>
  </si>
  <si>
    <t>nikanika@sezampro.rs</t>
  </si>
  <si>
    <t>52191262</t>
  </si>
  <si>
    <t>101291368</t>
  </si>
  <si>
    <t>999-002073-00026279</t>
  </si>
  <si>
    <t>KOSOVSKI VENAC 2</t>
  </si>
  <si>
    <t>RS-32000</t>
  </si>
  <si>
    <t>ČAČAK</t>
  </si>
  <si>
    <t>032/347-440</t>
  </si>
  <si>
    <t>064/189-6031</t>
  </si>
  <si>
    <t>MIJAILOVIĆ MARIJA</t>
  </si>
  <si>
    <t>08684227</t>
  </si>
  <si>
    <t>101694324</t>
  </si>
  <si>
    <t>BIHAĆKA 24A</t>
  </si>
  <si>
    <t>021/6411-388</t>
  </si>
  <si>
    <t>064/19-00-402 sinisa todorovic</t>
  </si>
  <si>
    <t>coolteam@eunet.rs</t>
  </si>
  <si>
    <t>17592939</t>
  </si>
  <si>
    <t>103645729</t>
  </si>
  <si>
    <t>GRAHOVSKA 4</t>
  </si>
  <si>
    <t>011 3946 498</t>
  </si>
  <si>
    <t>063 239 078</t>
  </si>
  <si>
    <t>SRĐAN ZDRAVKOVIĆ</t>
  </si>
  <si>
    <t>17511785</t>
  </si>
  <si>
    <t>103077189</t>
  </si>
  <si>
    <t>999-000974-00012611</t>
  </si>
  <si>
    <t>SUTJESKA BLOK 250 P</t>
  </si>
  <si>
    <t>RS-11210</t>
  </si>
  <si>
    <t>011/3319-031</t>
  </si>
  <si>
    <t>064/2592-662</t>
  </si>
  <si>
    <t>DALIBOR RADAKOVIĆ</t>
  </si>
  <si>
    <t>duskoradakovic@beotel.net</t>
  </si>
  <si>
    <t>56934901</t>
  </si>
  <si>
    <t>103831351</t>
  </si>
  <si>
    <t>BULEVAR AVNOJA 108/46</t>
  </si>
  <si>
    <t>011/26-03-101</t>
  </si>
  <si>
    <t>063/789-51-74; 065/889-51-74</t>
  </si>
  <si>
    <t>devic.vladimir@gmail.com</t>
  </si>
  <si>
    <t>17665537</t>
  </si>
  <si>
    <t>104730130</t>
  </si>
  <si>
    <t>999-000919-00009916</t>
  </si>
  <si>
    <t>Kapetanska 30</t>
  </si>
  <si>
    <t>RS-19250</t>
  </si>
  <si>
    <t>MAJDANPEK</t>
  </si>
  <si>
    <t>030/584 587</t>
  </si>
  <si>
    <t>062/494 058</t>
  </si>
  <si>
    <t>dzmpek@sezampro.rs</t>
  </si>
  <si>
    <t>07401329</t>
  </si>
  <si>
    <t>100334382</t>
  </si>
  <si>
    <t>999-000882-00028426</t>
  </si>
  <si>
    <t>BULEVAR NEMANJIĆA 25</t>
  </si>
  <si>
    <t>018 224 312, 238 092, 220 704</t>
  </si>
  <si>
    <t>SIMONOVIĆ SRBOBRAN</t>
  </si>
  <si>
    <t>eurodrip@ninet.rs</t>
  </si>
  <si>
    <t>06286518</t>
  </si>
  <si>
    <t>100041002</t>
  </si>
  <si>
    <t>29. Novembra br. 15</t>
  </si>
  <si>
    <t>011/ 32 33 359</t>
  </si>
  <si>
    <t>063/ 205 891</t>
  </si>
  <si>
    <t>Dragan Kalember</t>
  </si>
  <si>
    <t>20495146</t>
  </si>
  <si>
    <t>105937166</t>
  </si>
  <si>
    <t>BULEVAR KRALJA ALEKSANDRA 173/4</t>
  </si>
  <si>
    <t>3627-033,3627-032</t>
  </si>
  <si>
    <t>062/795-102; 063/289-516</t>
  </si>
  <si>
    <t>MILOŠ ĐAČIĆ</t>
  </si>
  <si>
    <t>milos.djacic@gmail.com</t>
  </si>
  <si>
    <t>17442503</t>
  </si>
  <si>
    <t>101231010</t>
  </si>
  <si>
    <t>999-001333-00016793</t>
  </si>
  <si>
    <t>MARŠALA TITA BB</t>
  </si>
  <si>
    <t>015/380-600</t>
  </si>
  <si>
    <t>063/438-257</t>
  </si>
  <si>
    <t>MATIĆ TAMARA</t>
  </si>
  <si>
    <t>kinko@kinko.co.rs</t>
  </si>
  <si>
    <t>07176503</t>
  </si>
  <si>
    <t>100917692</t>
  </si>
  <si>
    <t>999-000806-00008417</t>
  </si>
  <si>
    <t>GRAČAC</t>
  </si>
  <si>
    <t>RS-36215</t>
  </si>
  <si>
    <t>PODUNAVCI</t>
  </si>
  <si>
    <t>063 671 042</t>
  </si>
  <si>
    <t>064 351 6151</t>
  </si>
  <si>
    <t>KRSTIĆ GORDANA</t>
  </si>
  <si>
    <t>17250876</t>
  </si>
  <si>
    <t>100127972</t>
  </si>
  <si>
    <t>BULEVAR JNA 87,SELO RAKOVICA</t>
  </si>
  <si>
    <t>RS-11122</t>
  </si>
  <si>
    <t>011/3942-896</t>
  </si>
  <si>
    <t>063/7199-000,064/2452512</t>
  </si>
  <si>
    <t>NEVEN JERKOVIĆ</t>
  </si>
  <si>
    <t>evrotim@ptt.rs</t>
  </si>
  <si>
    <t>20014717</t>
  </si>
  <si>
    <t>103759376</t>
  </si>
  <si>
    <t>TAKOVSKA 45 Lokal 9  1sprat</t>
  </si>
  <si>
    <t>011/27 69 943</t>
  </si>
  <si>
    <t>063/ 291 311</t>
  </si>
  <si>
    <t>JOVAN DAKIĆ</t>
  </si>
  <si>
    <t>office@performa.rs</t>
  </si>
  <si>
    <t>02679/11</t>
  </si>
  <si>
    <t>PRO FUTURO DOO</t>
  </si>
  <si>
    <t>POLUPRIKOLICA SCHMITZ SCS24/L</t>
  </si>
  <si>
    <t>20711264</t>
  </si>
  <si>
    <t>106946558</t>
  </si>
  <si>
    <t>999-002552-00034693</t>
  </si>
  <si>
    <t>DEBRC BB</t>
  </si>
  <si>
    <t>RS-15214</t>
  </si>
  <si>
    <t>DEBRC</t>
  </si>
  <si>
    <t>015/7762-102</t>
  </si>
  <si>
    <t>062/8053040</t>
  </si>
  <si>
    <t>0301976710401</t>
  </si>
  <si>
    <t>20509694</t>
  </si>
  <si>
    <t>106010560</t>
  </si>
  <si>
    <t>Rada Končara 12</t>
  </si>
  <si>
    <t>011/3820-300; 3820-208</t>
  </si>
  <si>
    <t>063/315-838</t>
  </si>
  <si>
    <t>Mirjana Marković</t>
  </si>
  <si>
    <t>20088940</t>
  </si>
  <si>
    <t>NUŠIĆEVA 15/III</t>
  </si>
  <si>
    <t>011 3348 101</t>
  </si>
  <si>
    <t>103402711</t>
  </si>
  <si>
    <t>USTANIČKA  127</t>
  </si>
  <si>
    <t>011/3837-621</t>
  </si>
  <si>
    <t>063/7722-833</t>
  </si>
  <si>
    <t>ALEKSANDAR SMILJKOVIĆ</t>
  </si>
  <si>
    <t>office@srentacar.com</t>
  </si>
  <si>
    <t>06943241</t>
  </si>
  <si>
    <t>100553318</t>
  </si>
  <si>
    <t>Neradovac bb</t>
  </si>
  <si>
    <t>RS-17505</t>
  </si>
  <si>
    <t>017/ 443 300</t>
  </si>
  <si>
    <t>065/ 552 6422</t>
  </si>
  <si>
    <t>Stanković Miodrag</t>
  </si>
  <si>
    <t>17319973</t>
  </si>
  <si>
    <t>100061293</t>
  </si>
  <si>
    <t>DŽORDŽA VAŠINGTONA 1</t>
  </si>
  <si>
    <t>013/319-316</t>
  </si>
  <si>
    <t>063/685-398</t>
  </si>
  <si>
    <t>SLAĐAN ĐURIĆ</t>
  </si>
  <si>
    <t>sladjan.djuric@sliv.rs</t>
  </si>
  <si>
    <t>20007656</t>
  </si>
  <si>
    <t>103737038</t>
  </si>
  <si>
    <t>BULEVAR ZORANA ĐINĐIĆA 59</t>
  </si>
  <si>
    <t>011/30 18 152,153</t>
  </si>
  <si>
    <t>062/242 032</t>
  </si>
  <si>
    <t>57075180</t>
  </si>
  <si>
    <t>104173385</t>
  </si>
  <si>
    <t>Dimitrija Popovića br. 3</t>
  </si>
  <si>
    <t>019/ 422 790</t>
  </si>
  <si>
    <t>063/ 1812 105</t>
  </si>
  <si>
    <t>Žikić Dragoslav</t>
  </si>
  <si>
    <t>17308734</t>
  </si>
  <si>
    <t>100293213</t>
  </si>
  <si>
    <t>Višnjička 25</t>
  </si>
  <si>
    <t>BEOGRAD- Palilula</t>
  </si>
  <si>
    <t>011/ 32-95-880</t>
  </si>
  <si>
    <t>062/ 884-85-44 Dragana</t>
  </si>
  <si>
    <t>Kamal George Nashid</t>
  </si>
  <si>
    <t>Oil.trans.coo@sezampro.rs</t>
  </si>
  <si>
    <t>20065834</t>
  </si>
  <si>
    <t>103978660</t>
  </si>
  <si>
    <t>BULEVAR MIHAJLA PUPINA 10Ž/I</t>
  </si>
  <si>
    <t>011/2129612</t>
  </si>
  <si>
    <t>063/285-923</t>
  </si>
  <si>
    <t>MILAN RAKIĆ</t>
  </si>
  <si>
    <t>natasa.mirosavljevic@thyssenkrupp.com</t>
  </si>
  <si>
    <t>0211975840019</t>
  </si>
  <si>
    <t>999-001118-00001149</t>
  </si>
  <si>
    <t>LEPOSAVE MIHAILOVIĆ 22/2</t>
  </si>
  <si>
    <t>011/2514-220</t>
  </si>
  <si>
    <t>064/885-33-88    064/256-1204</t>
  </si>
  <si>
    <t>1201972710465</t>
  </si>
  <si>
    <t>999-001266-00002464</t>
  </si>
  <si>
    <t>011/2143-849; 011/2456782</t>
  </si>
  <si>
    <t>064/885-3433</t>
  </si>
  <si>
    <t>milic.cavic@eurobankefg.rs</t>
  </si>
  <si>
    <t>0109967870015</t>
  </si>
  <si>
    <t>Janka Čmelika 86</t>
  </si>
  <si>
    <t>RS-26370</t>
  </si>
  <si>
    <t>HAJDUČICA</t>
  </si>
  <si>
    <t>013/864-040</t>
  </si>
  <si>
    <t>063/539-571</t>
  </si>
  <si>
    <t>dangubic@hemo.net</t>
  </si>
  <si>
    <t>3105981710131</t>
  </si>
  <si>
    <t>JURIJA GAGARINA 29V/12</t>
  </si>
  <si>
    <t>011/318-39-67</t>
  </si>
  <si>
    <t>064/2358-477, 060/ 33 58 477</t>
  </si>
  <si>
    <t>2109976733214</t>
  </si>
  <si>
    <t>DETKO PETROV 52</t>
  </si>
  <si>
    <t>RS-18320</t>
  </si>
  <si>
    <t>DIMITROVGRAD</t>
  </si>
  <si>
    <t>010/361-045</t>
  </si>
  <si>
    <t>063/458-523</t>
  </si>
  <si>
    <t>venelin.rangelov@gmail.com</t>
  </si>
  <si>
    <t>2401978715151</t>
  </si>
  <si>
    <t>999-001127-00001210</t>
  </si>
  <si>
    <t>Nehruova 82/56</t>
  </si>
  <si>
    <t>011/2157-136</t>
  </si>
  <si>
    <t>064/11-33-078</t>
  </si>
  <si>
    <t>2602975710200</t>
  </si>
  <si>
    <t>ESAD PAŠINA 21</t>
  </si>
  <si>
    <t>011/2184-133</t>
  </si>
  <si>
    <t>08633720</t>
  </si>
  <si>
    <t>100579455</t>
  </si>
  <si>
    <t>STEVANA SREMCA 88</t>
  </si>
  <si>
    <t>0230/434-690</t>
  </si>
  <si>
    <t>064/8151-851</t>
  </si>
  <si>
    <t>met-kom@open.telekom.rs</t>
  </si>
  <si>
    <t>07661967</t>
  </si>
  <si>
    <t>103282219</t>
  </si>
  <si>
    <t>GORANSKA 12</t>
  </si>
  <si>
    <t>026/227-804</t>
  </si>
  <si>
    <t>064/869-22-45</t>
  </si>
  <si>
    <t>BILJANA GRUJIĆ</t>
  </si>
  <si>
    <t>grujic.biljana@utva-ibz.com</t>
  </si>
  <si>
    <t>07054688</t>
  </si>
  <si>
    <t>100000910</t>
  </si>
  <si>
    <t>999-001202-00015288</t>
  </si>
  <si>
    <t>LOLE RIBARA BB</t>
  </si>
  <si>
    <t>011/8465-400</t>
  </si>
  <si>
    <t>MLADENA</t>
  </si>
  <si>
    <t>finance@bdagro.com</t>
  </si>
  <si>
    <t>17448749</t>
  </si>
  <si>
    <t>102184352</t>
  </si>
  <si>
    <t>ĐORĐA SIMEONOVIĆA 25</t>
  </si>
  <si>
    <t>RS-19370</t>
  </si>
  <si>
    <t>BOLJEVAC</t>
  </si>
  <si>
    <t>030/63-531</t>
  </si>
  <si>
    <t>062/802-8221</t>
  </si>
  <si>
    <t>VANJA MILIĆ</t>
  </si>
  <si>
    <t>milicvanja@gmail.com</t>
  </si>
  <si>
    <t>20084545</t>
  </si>
  <si>
    <t>104078394</t>
  </si>
  <si>
    <t>Patrisa Lumumbe 15/8</t>
  </si>
  <si>
    <t>011/2136-462, 143-465</t>
  </si>
  <si>
    <t>063/106-7707</t>
  </si>
  <si>
    <t>Vojislav Bjelac</t>
  </si>
  <si>
    <t>thermo.line.beograd@gmail.com</t>
  </si>
  <si>
    <t>3009986830012</t>
  </si>
  <si>
    <t>SR3009986830012</t>
  </si>
  <si>
    <t>Vojvođanska 140b</t>
  </si>
  <si>
    <t>RS-25220</t>
  </si>
  <si>
    <t>CRVENKA</t>
  </si>
  <si>
    <t>025/733-460</t>
  </si>
  <si>
    <t>062/651-958, 063/460-726</t>
  </si>
  <si>
    <t>17511068</t>
  </si>
  <si>
    <t>103079096</t>
  </si>
  <si>
    <t>Vojvode Stepe 390</t>
  </si>
  <si>
    <t>011/313-9525</t>
  </si>
  <si>
    <t>Stojan Vujko</t>
  </si>
  <si>
    <t>office@millenniumteam.rs</t>
  </si>
  <si>
    <t>0411968710141</t>
  </si>
  <si>
    <t>Zrenjaniski put 11x /1sprat -stan 5</t>
  </si>
  <si>
    <t>065/ 377 89 89</t>
  </si>
  <si>
    <t>07907346</t>
  </si>
  <si>
    <t>100204302</t>
  </si>
  <si>
    <t>Mihaja Emineskua 159</t>
  </si>
  <si>
    <t>011/ 331 77 57</t>
  </si>
  <si>
    <t>063/ 330 951</t>
  </si>
  <si>
    <t>Mileusnić Petar</t>
  </si>
  <si>
    <t>office@semper.co.rs</t>
  </si>
  <si>
    <t>999-000747-00031554</t>
  </si>
  <si>
    <t>999-000407-00002747</t>
  </si>
  <si>
    <t>999-000407-00017582</t>
  </si>
  <si>
    <t>999-000349-00010674</t>
  </si>
  <si>
    <t>17276212</t>
  </si>
  <si>
    <t>101790905</t>
  </si>
  <si>
    <t>ŠABANA KOČE 37</t>
  </si>
  <si>
    <t>RS-36300</t>
  </si>
  <si>
    <t>NOVI PAZAR</t>
  </si>
  <si>
    <t>020 317 438</t>
  </si>
  <si>
    <t>063 653 463</t>
  </si>
  <si>
    <t>100088479</t>
  </si>
  <si>
    <t>Janka Veselinovića 30</t>
  </si>
  <si>
    <t>015/305-105; 015/305-106</t>
  </si>
  <si>
    <t>062/334-801</t>
  </si>
  <si>
    <t>Milivoj Jović</t>
  </si>
  <si>
    <t>info@fila.co.rs</t>
  </si>
  <si>
    <t>999-002538-00034668</t>
  </si>
  <si>
    <t>2212954710194</t>
  </si>
  <si>
    <t>STOJANA LJUBIĆA 1V</t>
  </si>
  <si>
    <t>BEOGRAD, VOŽDOVAC</t>
  </si>
  <si>
    <t>011/3942-026</t>
  </si>
  <si>
    <t>064/151-9926</t>
  </si>
  <si>
    <t>1410968860094</t>
  </si>
  <si>
    <t>999-000943-00010568</t>
  </si>
  <si>
    <t>Borisa Kidriča 34</t>
  </si>
  <si>
    <t>RS-26206</t>
  </si>
  <si>
    <t>SAKULE</t>
  </si>
  <si>
    <t>013/685 026</t>
  </si>
  <si>
    <t>063/72 30 304</t>
  </si>
  <si>
    <t>1506983787813</t>
  </si>
  <si>
    <t>VIŠEGRADSKA 1A</t>
  </si>
  <si>
    <t>366-0359</t>
  </si>
  <si>
    <t>064/8400-282,062/23-19-23</t>
  </si>
  <si>
    <t>100165386</t>
  </si>
  <si>
    <t>IVAN ĐIKANOVIĆ</t>
  </si>
  <si>
    <t>08272573</t>
  </si>
  <si>
    <t>100797411</t>
  </si>
  <si>
    <t>BULEVAR MIHAJLA PUPINA 115G</t>
  </si>
  <si>
    <t>011/3818200</t>
  </si>
  <si>
    <t>011/265-18-96,265-18-82</t>
  </si>
  <si>
    <t>office@denezam.com</t>
  </si>
  <si>
    <t>999-001534-00019204</t>
  </si>
  <si>
    <t>999-001534-00019212</t>
  </si>
  <si>
    <t>999-001534-00030690</t>
  </si>
  <si>
    <t>999-001534-00030780</t>
  </si>
  <si>
    <t>999-001165-00014215</t>
  </si>
  <si>
    <t>Miroslava Vlajića 116b</t>
  </si>
  <si>
    <t>SOPOT</t>
  </si>
  <si>
    <t>011/ 8251 398</t>
  </si>
  <si>
    <t>999-001165-00014223</t>
  </si>
  <si>
    <t>999-000974-00012603</t>
  </si>
  <si>
    <t>103001688</t>
  </si>
  <si>
    <t>GORNJI VRATARI BB</t>
  </si>
  <si>
    <t>RS-37230</t>
  </si>
  <si>
    <t>037/746-082</t>
  </si>
  <si>
    <t>063/837-4145</t>
  </si>
  <si>
    <t>ĆOĆIĆ GORDANA</t>
  </si>
  <si>
    <t>ekomig@ptt.rs</t>
  </si>
  <si>
    <t>999-000704-00017900</t>
  </si>
  <si>
    <t>07423764</t>
  </si>
  <si>
    <t>100197449</t>
  </si>
  <si>
    <t>999-000941-00010998</t>
  </si>
  <si>
    <t>CVIJIĆEVA 13/A</t>
  </si>
  <si>
    <t>011/712- 9463</t>
  </si>
  <si>
    <t>063 205 952</t>
  </si>
  <si>
    <t>TANKOSIĆ MOMČILO</t>
  </si>
  <si>
    <t>kondortm@open.telekom.rs</t>
  </si>
  <si>
    <t>20002158</t>
  </si>
  <si>
    <t>103704870</t>
  </si>
  <si>
    <t>999-000180-00001060</t>
  </si>
  <si>
    <t>Smederevski put 18</t>
  </si>
  <si>
    <t>011 3413906</t>
  </si>
  <si>
    <t>063 666802</t>
  </si>
  <si>
    <t>VASELIOS LEMPOUKAS</t>
  </si>
  <si>
    <t>53168817</t>
  </si>
  <si>
    <t>101969300</t>
  </si>
  <si>
    <t>999-000977-00010851</t>
  </si>
  <si>
    <t>VOJČANSKA 56</t>
  </si>
  <si>
    <t>011 8482 550</t>
  </si>
  <si>
    <t>snezana 064/259-2297</t>
  </si>
  <si>
    <t>NIKICA MARINKO</t>
  </si>
  <si>
    <t>20453281</t>
  </si>
  <si>
    <t>105753554</t>
  </si>
  <si>
    <t>KOLARSKA 227A</t>
  </si>
  <si>
    <t>026/660-283</t>
  </si>
  <si>
    <t>063/555-812</t>
  </si>
  <si>
    <t>tehnoplast.sd@gmail.com</t>
  </si>
  <si>
    <t>06953573</t>
  </si>
  <si>
    <t>100767658</t>
  </si>
  <si>
    <t>MIHAJLA PUPINA BB</t>
  </si>
  <si>
    <t>020/331-530; 020/331-531</t>
  </si>
  <si>
    <t>063/603-755</t>
  </si>
  <si>
    <t>101690941</t>
  </si>
  <si>
    <t>BAJČI ŽILINSKOG BB</t>
  </si>
  <si>
    <t>021 444 210</t>
  </si>
  <si>
    <t>DRAGAN</t>
  </si>
  <si>
    <t>1306964714016</t>
  </si>
  <si>
    <t>MEŠTROVIĆEVA 48</t>
  </si>
  <si>
    <t>BEOGRAD-VOŽDOVAC</t>
  </si>
  <si>
    <t>063/210-315</t>
  </si>
  <si>
    <t>065/415-90-38</t>
  </si>
  <si>
    <t>ztosic@vit.rs</t>
  </si>
  <si>
    <t>06278442</t>
  </si>
  <si>
    <t>101365101</t>
  </si>
  <si>
    <t>TOPOLOVNIK BB</t>
  </si>
  <si>
    <t>RS-12220</t>
  </si>
  <si>
    <t>VELIKO GRADIŠTE - ZATONJE</t>
  </si>
  <si>
    <t>012/663-754</t>
  </si>
  <si>
    <t>063/8695-472</t>
  </si>
  <si>
    <t>invv@sbb.rs</t>
  </si>
  <si>
    <t>20300779</t>
  </si>
  <si>
    <t>105174230</t>
  </si>
  <si>
    <t>VASE PELAGIĆA 48</t>
  </si>
  <si>
    <t>011 3699 273</t>
  </si>
  <si>
    <t>064 822 8501</t>
  </si>
  <si>
    <t>KATARINA BABIĆ</t>
  </si>
  <si>
    <t>jai.thai.bgd@gmail.com</t>
  </si>
  <si>
    <t>62048409</t>
  </si>
  <si>
    <t>103196136</t>
  </si>
  <si>
    <t>PROTE SMILJANIĆ 48/A, Stan 24</t>
  </si>
  <si>
    <t>063/224-487    062/310-039</t>
  </si>
  <si>
    <t>lifecaffesabac@gmail.com</t>
  </si>
  <si>
    <t>51685415</t>
  </si>
  <si>
    <t>100701856</t>
  </si>
  <si>
    <t>999-001084-00000958</t>
  </si>
  <si>
    <t>NOVOSADSKA 2 LOKAL 17</t>
  </si>
  <si>
    <t>022/510-070</t>
  </si>
  <si>
    <t>066/00-33-32</t>
  </si>
  <si>
    <t>Po našoj krivičnoj prijavi protiv Dejana Mitrovića vodi se krivicni postupak br.K 4001/2011 pred Prvim osnovnim sudom u Beogradu - sudija Vlatko Stojanovski. Mi smo 12.12.2011. dali iskaz kao oštećeni. Postupak još uvek nije okončan, a glavni pretres koji je trebalo da bude 1-03.2012. je odložen. Ukolko bude doneta presuda kojom će Mitrović Dejan biti oglašen krivim, mi ćemo istaći imovinsko pravni zahtev prema njemu kao fizičkom licu.</t>
  </si>
  <si>
    <t>19.03.2012. klijentu poslata opomena pred raskid ugovora o finansijskom lizingu. Ukupan dug 1433,51 eura, broj dana docnje 125. Klijent nakon opomene izvrsio placanja u iznosu od 780 eura i spustio broj dana docnje ispod 90. Potrebno da se spusti ispod 60 dana.</t>
  </si>
  <si>
    <t>U martu smo kontaktirani od VICTORIA LOGISTIC koji su zainteresovani da preuzmu sve ugovore klijenta i nastave uredna placanja.</t>
  </si>
  <si>
    <t>Dana 21.03.2012. sa klijentom raskinut ugovor zbog buduceg stecaja firme. Predmet lizinga prodat trecem licu, Ivanu Ignjatovicu koji je bio jemac po ugovoru.</t>
  </si>
  <si>
    <t>Info 03.04.2012./Predujam je placen i ceka se da se otvori stecaj kada ce biti prijavljena potrazivanja i izlucni zahtev. Podneta krivicna prijava.</t>
  </si>
  <si>
    <t>Info 3.04.2012. / Pitati upravu da li pokrenuti postupak vracanja predmeta zakupa posto je vlasnik 50% udela BAZIS GRUPE</t>
  </si>
  <si>
    <t>Info 3.04.2012. / Poslata nova krivicna prijava OJT Sremska Mitrovica</t>
  </si>
  <si>
    <t>Predmet vracen 11.08.2011. i nalazi se na placu Brace Crnomarkovic-nije prodat.</t>
  </si>
  <si>
    <t>Info 3.04.2012. / Podnet zahtev za isplatu stete za rizik utaje preko osiguranja, dostavljena dokumentacija. Naknadno, osiguranje je trazilo dokaz o bonitetu korisnika prilikom zakljucenja ugovora, ceka se da Marija posalje trazenu dokumentaciju.</t>
  </si>
  <si>
    <t>063/681-543, 064/240-26-25</t>
  </si>
  <si>
    <t>064/6521713</t>
  </si>
  <si>
    <t>Dana 02.04.2012. vracena posta, klijent nije primio konacni obracun i dopis. Prema informaciji POSTE nije dosao po poslatu dokumentaciju iako je na adresi ostavljeno obavestenje. U medjuvremenu dat nalog za blokadu jemca CADEX INZENJERING koja nije realizovana u EFG banci zbog neusaglasenih pecata. Dogovoreno da se ponovo pokusa u drugoj ekspozituri.</t>
  </si>
  <si>
    <t>05.03.2012. dat nalog za blokadu jemca MIRA + STR kako bi se naplatio preostali dug. Prema obavestenju administracije, nije realizovana blokada iz razloga sto je trazen konacan obracun??</t>
  </si>
  <si>
    <t>Dana 29.03.2012. raskinuti ugovori sa klijentom. Nakon slanja opomeni i obavestenja o mogucoj aktivaciji ugovora o otkupu nije bilo reakcija klijenta ni dobavljaca. Uz raskid aktiviran je i ugovor o otkupu. Raskid i aktivacija ugovora o otkupu poslati 03.04.2012. Klijent nije blokiran zbog postojanja samo jedne menice po ugovoru, prema zahtevu Milosa Kaludjerovica. Dobavljac INTEREXIM nije u blokadi.</t>
  </si>
  <si>
    <t>VIDOVDANSKA 2D</t>
  </si>
  <si>
    <t>Dana 19.03.2012. raskinut ugovor sa klijentom. Ukupan dug 948,33 EUR, broj dana docnje 138. Klijent se javio nakon raskida i obecao isplatu duga kako bi posle toga otkupio vozilo. Kontakt tel. Miroslav 060/4600102, 021/444-230. Kada klijent izvrsi placanja potrebno ga je deblokirati.</t>
  </si>
  <si>
    <t>Predlog klijenta nije prihvacen nakon cega su nam javili da zele da nam vrate predmete lizinga.  Posto nemaju mogucnosti da nam dovezu predmete lizinga, nasa logistika ce organizovati odlazak po iste.</t>
  </si>
  <si>
    <t>05.04.2012. Bojan Stojanovic sa klijentom zakazao sastanak za ponedeljak 09.04. sa ciljem da se klijent primora da plati dug i da vrati vozilo. Ukoliko dogovora ne bude sledi blokada jemca na ceo iznos duga. Prema recima klijenta vozilo se nalazi u Vranju.</t>
  </si>
  <si>
    <t>22.03.2012. kontakt telefoni klijenta na koje se mogu dobiti su 065 640 70 50, 064 640 70 60 . Klijent ispunio obecanja u vezi placanja do kraja marta kako ne bi bio u 90+ dana kasnjenja</t>
  </si>
  <si>
    <t>Dana 19.03.2012. sa klijentom raskinut ugovor. Klijent danima nije dostupan na pozive, a dogovoreno nije ispostovano. Ukupan dug 3.668,30 EUR, broj dana docnje 199. Predlog angazovanje agencije.</t>
  </si>
  <si>
    <t>Dana 19.03.2012. sa klijentom raskinut ugovor. Klijent danima nije dostupan na pozive, a dogovoreno nije ispostovano. Ukupan dug 782,07 EUR, broj dana docnje 199. Predlog angazovanje agencije.</t>
  </si>
  <si>
    <t>Dana 19.03.2012. sa klijentom raskinut ugovor. Klijent danima nije dostupan na pozive, a dogovoreno nije ispostovano. Ukupan dug 4.464,36 CHF, broj dana docnje 216. Predlog angazovanje agencije.</t>
  </si>
  <si>
    <t>Dana 28.03.2012. klijentu poslat dopis/obavestenje o obavezi vracanja predmeta lizinga koji jos nije preda u drzavinu EFG Leasing-a. Klijent vozilo vratio 29.03. prema obavezi iz obavestenja. Dana 29.03. 2012. CTG poslao obavestenje preko svog advokata u kome navodi da su dugovanja na koja je blokiran po ugovorima o zakupu neosnovana i trazi povracaj sredstava. Osim toga, u dopisu navode i da smo neosnovano raskinuli ugovor o finansijskom lizingu obzirom da nisu imali dugovanja.</t>
  </si>
  <si>
    <t>14.03.2012. raskinut ugovor sa klijentom, iznos duga 6.116,46 CHF, broj dana docnje 180 . Vozilo vraceno 09.03.2012. Dana 29.03. 2012. CTG poslao obavestenje preko svog advokata u kome navodi da su dugovanja na koja je blokiran po ugovorima o zakupu neosnovana i trazi povracaj sredstava. Osim toga, u dopisu navode i da smo neosnovano raskinuli ugovor o finansijskom lizingu obzirom da nisu imali dugovanja.</t>
  </si>
  <si>
    <t>02.02.2012. Privredno drustvo je aktivno ali je u blokadi 369 dana. 19.03.2012. sa klijentom raskinut ugovor. Dogovoreno da se vozilo preuzme u utorak 20.03.2012. Dana 22.03.2012. Bojan Timotijevic preuzeo vozilo koje se nalazi u dobrom stanju. Skladisteno je na placu Arambasa Doo.</t>
  </si>
  <si>
    <t xml:space="preserve">Dana 13.03.2012. raskinut ugovor sa klijentom. Broj dana docnje 572, ukupan dug 32.662,80 EUR. Dana 16.03.2012. vracena posta, klijent nije primio raskid ugovora. Istog dana poslato ponovo na drugu adresu. Dana 13.03.2012. klijent blokiran na iznos dospelih dugovanja od 2.304.782,00 rsd. </t>
  </si>
  <si>
    <t>13.03.2012. klijent blokiran na iznos dospelog duga od 800.912,00 rsd. Predlog angazovanje agencije.</t>
  </si>
  <si>
    <t>REZULTAT</t>
  </si>
  <si>
    <t>Datum 
angazovanja agencije</t>
  </si>
  <si>
    <t>Datum zavrsetka 
rada agencije</t>
  </si>
  <si>
    <t>Naplaceno</t>
  </si>
  <si>
    <t>Oduzeto</t>
  </si>
  <si>
    <t>Vracen slucaj</t>
  </si>
  <si>
    <t>Ime 4</t>
  </si>
  <si>
    <t>Ime 5</t>
  </si>
  <si>
    <t>U toku</t>
  </si>
  <si>
    <t>07035683</t>
  </si>
  <si>
    <t>101994801</t>
  </si>
  <si>
    <t>VIŠEGRADSKA 26</t>
  </si>
  <si>
    <t>011 3615 760</t>
  </si>
  <si>
    <t>063 8196 066</t>
  </si>
  <si>
    <t>UZELAC MIRJANA</t>
  </si>
  <si>
    <t>drlazal@eunet.rs</t>
  </si>
  <si>
    <t>08047618</t>
  </si>
  <si>
    <t>101057287</t>
  </si>
  <si>
    <t>INDUSTRIJSKO NASELJE SKROBARA BB</t>
  </si>
  <si>
    <t>013 / 2331-115</t>
  </si>
  <si>
    <t>finansije.skrobara@gmail.com</t>
  </si>
  <si>
    <t>103635743</t>
  </si>
  <si>
    <t>BULEVAR ZORANA ĐINĐIĆA 103/8</t>
  </si>
  <si>
    <t>3130-572</t>
  </si>
  <si>
    <t>064/8383-501</t>
  </si>
  <si>
    <t>MAČEK VLADIMIR</t>
  </si>
  <si>
    <t>08134901</t>
  </si>
  <si>
    <t>100581667</t>
  </si>
  <si>
    <t>Maršala Tita 174</t>
  </si>
  <si>
    <t>RS-25223</t>
  </si>
  <si>
    <t>SIVAC</t>
  </si>
  <si>
    <t>025/711-622</t>
  </si>
  <si>
    <t>064/8814-506</t>
  </si>
  <si>
    <t>petkov.backa@gmail.com</t>
  </si>
  <si>
    <t>06892086</t>
  </si>
  <si>
    <t>100250666</t>
  </si>
  <si>
    <t>PRELIVAČKA 98,BORČA</t>
  </si>
  <si>
    <t>011/33 24 651</t>
  </si>
  <si>
    <t>064/ 58 00 472 MIRJANA</t>
  </si>
  <si>
    <t>RADISLAV BUŠIĆ</t>
  </si>
  <si>
    <t>office@biljeborca.rs</t>
  </si>
  <si>
    <t>07468717</t>
  </si>
  <si>
    <t>101517878</t>
  </si>
  <si>
    <t>ČARLIJA ČAPLINA 39</t>
  </si>
  <si>
    <t>011/011/30-30-840; 011/30-30-8</t>
  </si>
  <si>
    <t>062/120-86-24 nebojša popović</t>
  </si>
  <si>
    <t>nebojša popović</t>
  </si>
  <si>
    <t>petrovic@boma.rs</t>
  </si>
  <si>
    <t>011/ 26 55 623; +381 11 222063</t>
  </si>
  <si>
    <t>07032951</t>
  </si>
  <si>
    <t>100003189</t>
  </si>
  <si>
    <t>KARAĐORĐEVA  67</t>
  </si>
  <si>
    <t>011/311-18-38; 011/311-18-60</t>
  </si>
  <si>
    <t>063/277-636 ZORAN</t>
  </si>
  <si>
    <t>ZORAN</t>
  </si>
  <si>
    <t>office@celik.rs</t>
  </si>
  <si>
    <t>07045905</t>
  </si>
  <si>
    <t>100066891</t>
  </si>
  <si>
    <t>ZMAJA OD NOĆAJA 11</t>
  </si>
  <si>
    <t>2626-241</t>
  </si>
  <si>
    <t>VESNA IGNJATOVIĆ</t>
  </si>
  <si>
    <t>vesna.ignjatovic@cin.co.rs</t>
  </si>
  <si>
    <t>07463448</t>
  </si>
  <si>
    <t>100245628</t>
  </si>
  <si>
    <t>BULEVAR DESPOTA STEFANA 128</t>
  </si>
  <si>
    <t>011/2690-695</t>
  </si>
  <si>
    <t>064/812-11-33; 064/8121-098</t>
  </si>
  <si>
    <t>office@ekosan.co.rs</t>
  </si>
  <si>
    <t>20568674</t>
  </si>
  <si>
    <t>106275292</t>
  </si>
  <si>
    <t>DŽORDŽA VAŠINGTONA 44/3</t>
  </si>
  <si>
    <t>011/2108-044; 011/2100-111</t>
  </si>
  <si>
    <t>064/6359-509</t>
  </si>
  <si>
    <t>MARKO LAZOVIĆ</t>
  </si>
  <si>
    <t>17571397</t>
  </si>
  <si>
    <t>103531873</t>
  </si>
  <si>
    <t>ĐORĐA STANOJEVIĆA 14</t>
  </si>
  <si>
    <t>011/33-00-766; 011/33-00-743</t>
  </si>
  <si>
    <t>063/105-25-97</t>
  </si>
  <si>
    <t>t.prelic@eos-matrix.com</t>
  </si>
  <si>
    <t>17065092</t>
  </si>
  <si>
    <t>102010339</t>
  </si>
  <si>
    <t>VOJVODE STEPE 14A</t>
  </si>
  <si>
    <t>011/ 39-71-285</t>
  </si>
  <si>
    <t>063/375-744</t>
  </si>
  <si>
    <t>SUZANA PANAJOTOVIĆ</t>
  </si>
  <si>
    <t>suzana@euroauto.rs;slada@euroauto.rs</t>
  </si>
  <si>
    <t>102895435</t>
  </si>
  <si>
    <t>063/493-802</t>
  </si>
  <si>
    <t>07548346</t>
  </si>
  <si>
    <t>100189353</t>
  </si>
  <si>
    <t>MILOSAVA VLAJIĆA 138/B</t>
  </si>
  <si>
    <t>RS-11450</t>
  </si>
  <si>
    <t>011/ 8251-658; 011/8251-656</t>
  </si>
  <si>
    <t>VESNA</t>
  </si>
  <si>
    <t>feprom@feprom.co.rs</t>
  </si>
  <si>
    <t>08621110</t>
  </si>
  <si>
    <t>100593943</t>
  </si>
  <si>
    <t>ĐURE ĐAKOVIĆA 48</t>
  </si>
  <si>
    <t>013/652-880</t>
  </si>
  <si>
    <t>JOVANOVIĆ DAVID</t>
  </si>
  <si>
    <t>jovanovic.david@yahoo.com</t>
  </si>
  <si>
    <t>08470634</t>
  </si>
  <si>
    <t>100958461</t>
  </si>
  <si>
    <t>Sime Racića 26</t>
  </si>
  <si>
    <t>RS-26213</t>
  </si>
  <si>
    <t>CREPAJA</t>
  </si>
  <si>
    <t>013/671-255</t>
  </si>
  <si>
    <t>063/55-93-94</t>
  </si>
  <si>
    <t>Atanacković Miljan</t>
  </si>
  <si>
    <t>fotos_doo@madnet.rs</t>
  </si>
  <si>
    <t>07441070</t>
  </si>
  <si>
    <t>100003113</t>
  </si>
  <si>
    <t>CARA NIKOLAJA II 82-84</t>
  </si>
  <si>
    <t>011/24 35 006</t>
  </si>
  <si>
    <t>065/66 83 332</t>
  </si>
  <si>
    <t>PETROVIĆ BRANISLAV</t>
  </si>
  <si>
    <t>branislav.petrovic@hibrid.rs</t>
  </si>
  <si>
    <t>07017642</t>
  </si>
  <si>
    <t>100158707</t>
  </si>
  <si>
    <t>VOLGINA 15</t>
  </si>
  <si>
    <t>011/2972-858</t>
  </si>
  <si>
    <t>063/295-111</t>
  </si>
  <si>
    <t>VESNA STAJČIĆ</t>
  </si>
  <si>
    <t>office@mail.iep.bg.ac.rs</t>
  </si>
  <si>
    <t>17083716</t>
  </si>
  <si>
    <t>100394890</t>
  </si>
  <si>
    <t>GOSPODARA VUČIĆA 176</t>
  </si>
  <si>
    <t>011/309-95-95</t>
  </si>
  <si>
    <t>20036206</t>
  </si>
  <si>
    <t>103857864</t>
  </si>
  <si>
    <t>PRHOVAČKA BB</t>
  </si>
  <si>
    <t>RS-22310</t>
  </si>
  <si>
    <t>ŠIMANOVCI</t>
  </si>
  <si>
    <t>022/ 215-0089; 011 2710 141, 2</t>
  </si>
  <si>
    <t>064 640 8749</t>
  </si>
  <si>
    <t>VLAHOS SPIRIDON</t>
  </si>
  <si>
    <t>vesna.kezic@isomat.co.rs</t>
  </si>
  <si>
    <t>06306195</t>
  </si>
  <si>
    <t>100012863</t>
  </si>
  <si>
    <t>BATAJNIČKI PUT 23</t>
  </si>
  <si>
    <t>011/3161-050</t>
  </si>
  <si>
    <t>063/462-070 MILOŠ; 063/462-600 SLAVKO</t>
  </si>
  <si>
    <t>104094335</t>
  </si>
  <si>
    <t>HRABAR MIRJANA</t>
  </si>
  <si>
    <t>mira@kompani.com</t>
  </si>
  <si>
    <t>06520413</t>
  </si>
  <si>
    <t>100209697</t>
  </si>
  <si>
    <t>Dragoslava Srejovića 1</t>
  </si>
  <si>
    <t>011/2081-731</t>
  </si>
  <si>
    <t>064/829-29-10</t>
  </si>
  <si>
    <t>drcelic2@kryogas.rs</t>
  </si>
  <si>
    <t>20026073</t>
  </si>
  <si>
    <t>103816039</t>
  </si>
  <si>
    <t>Prvi partizanski odred bb</t>
  </si>
  <si>
    <t>RS-12311</t>
  </si>
  <si>
    <t>MALO CRNIĆE</t>
  </si>
  <si>
    <t>012/280-566</t>
  </si>
  <si>
    <t>065/8646-006</t>
  </si>
  <si>
    <t>stojadinovic_vesna@yahoo.com</t>
  </si>
  <si>
    <t>17512340</t>
  </si>
  <si>
    <t>103072125</t>
  </si>
  <si>
    <t>SMEDEREVSKI PUT 15</t>
  </si>
  <si>
    <t>RS-11351</t>
  </si>
  <si>
    <t>VINČA</t>
  </si>
  <si>
    <t>011 803 5010</t>
  </si>
  <si>
    <t>064 877 4449</t>
  </si>
  <si>
    <t>MUTAVDŽIĆ MILANKO</t>
  </si>
  <si>
    <t>niciforoviclm@eunet.rs</t>
  </si>
  <si>
    <t>17335502</t>
  </si>
  <si>
    <t>102231875</t>
  </si>
  <si>
    <t>PARISKE KOMUNE 22</t>
  </si>
  <si>
    <t>011/2671037</t>
  </si>
  <si>
    <t>063/219011</t>
  </si>
  <si>
    <t>JANE POPOVSKI</t>
  </si>
  <si>
    <t>nordvik@eunet.rs</t>
  </si>
  <si>
    <t>08053324</t>
  </si>
  <si>
    <t>101455134</t>
  </si>
  <si>
    <t>ČURUŠKI PUT BB</t>
  </si>
  <si>
    <t>RS-21235</t>
  </si>
  <si>
    <t>021 841 200 DŽEVIDA</t>
  </si>
  <si>
    <t>064/8451168 PERA RADINOVIĆ</t>
  </si>
  <si>
    <t>petefi@parabolanet.com</t>
  </si>
  <si>
    <t>08668337</t>
  </si>
  <si>
    <t>101058945</t>
  </si>
  <si>
    <t>JABUČKI PUT BB</t>
  </si>
  <si>
    <t>RS-26110</t>
  </si>
  <si>
    <t>013/ 331 452</t>
  </si>
  <si>
    <t>063/ 35 41 35 natalija</t>
  </si>
  <si>
    <t>Dragana</t>
  </si>
  <si>
    <t>pregis@madnet.rs</t>
  </si>
  <si>
    <t>07029284</t>
  </si>
  <si>
    <t>100207261</t>
  </si>
  <si>
    <t>POENKAREOVA 20</t>
  </si>
  <si>
    <t>011/2765-166</t>
  </si>
  <si>
    <t>064/831-5002 SRBISLAV</t>
  </si>
  <si>
    <t>SRBISLAV ĆIRIĆ</t>
  </si>
  <si>
    <t>sciric@projektomontaza.co.rs</t>
  </si>
  <si>
    <t>07458835</t>
  </si>
  <si>
    <t>100166926</t>
  </si>
  <si>
    <t>Slavka Rodica 6</t>
  </si>
  <si>
    <t>011/2322-201</t>
  </si>
  <si>
    <t>Predrag Ristanović</t>
  </si>
  <si>
    <t>08257574</t>
  </si>
  <si>
    <t>102011874</t>
  </si>
  <si>
    <t>Vukice Mitrović br. 16</t>
  </si>
  <si>
    <t>RS-26222</t>
  </si>
  <si>
    <t>BAVANIŠTE</t>
  </si>
  <si>
    <t>013/ 751 180</t>
  </si>
  <si>
    <t>063/ 10 65 933</t>
  </si>
  <si>
    <t>JOvica Rajić</t>
  </si>
  <si>
    <t>jovica.rajic@3dnet.rs</t>
  </si>
  <si>
    <t>17149300</t>
  </si>
  <si>
    <t>100203434</t>
  </si>
  <si>
    <t>USTANIČKA 17, LOKAL 7</t>
  </si>
  <si>
    <t>011/2458-623</t>
  </si>
  <si>
    <t>062/2455-55 Goran</t>
  </si>
  <si>
    <t>MIROSLAV SIMIĆ</t>
  </si>
  <si>
    <t>17464230</t>
  </si>
  <si>
    <t>102769450</t>
  </si>
  <si>
    <t>Zagrebačka br. 7</t>
  </si>
  <si>
    <t>011/ 3034 084,011/30 34 156</t>
  </si>
  <si>
    <t>Marina Stevović</t>
  </si>
  <si>
    <t>20068892</t>
  </si>
  <si>
    <t>104002628</t>
  </si>
  <si>
    <t>Braće Krsmanovića 11</t>
  </si>
  <si>
    <t>011/ 3282-232</t>
  </si>
  <si>
    <t>Nataša Arsenijević</t>
  </si>
  <si>
    <t>office@sunlight.rs</t>
  </si>
  <si>
    <t>20022027</t>
  </si>
  <si>
    <t>103786097</t>
  </si>
  <si>
    <t>BULEVAR KRALJA ALEKSANDRA 513V</t>
  </si>
  <si>
    <t>011/3476-721</t>
  </si>
  <si>
    <t>064/660-4444</t>
  </si>
  <si>
    <t>office@technodrom.rs</t>
  </si>
  <si>
    <t>07999593</t>
  </si>
  <si>
    <t>100427963</t>
  </si>
  <si>
    <t>Kamenjareva 31</t>
  </si>
  <si>
    <t>022 310 441</t>
  </si>
  <si>
    <t>063 245 592</t>
  </si>
  <si>
    <t>office@teomatransport.com</t>
  </si>
  <si>
    <t>06418554</t>
  </si>
  <si>
    <t>100043024</t>
  </si>
  <si>
    <t>Crnotravska 13b</t>
  </si>
  <si>
    <t>011/36-79-336</t>
  </si>
  <si>
    <t>065/238-0650;064/83-99-800</t>
  </si>
  <si>
    <t>MILENA ĐOKIĆ</t>
  </si>
  <si>
    <t>office@visnjicaducani.rs</t>
  </si>
  <si>
    <t>07282087</t>
  </si>
  <si>
    <t>100442147</t>
  </si>
  <si>
    <t>SVETOSAVSKA 33</t>
  </si>
  <si>
    <t>012/523-022</t>
  </si>
  <si>
    <t>063/221-176</t>
  </si>
  <si>
    <t>SLAVIŠA RANĐELOVIĆ</t>
  </si>
  <si>
    <t>vodoprivreda@vodoprivreda.co.rs</t>
  </si>
  <si>
    <t>17536320</t>
  </si>
  <si>
    <t>103222777</t>
  </si>
  <si>
    <t>PETRA DRAPŠINA 21</t>
  </si>
  <si>
    <t>RS-11306</t>
  </si>
  <si>
    <t>GROCKA</t>
  </si>
  <si>
    <t>011/8500-885</t>
  </si>
  <si>
    <t>064/820 1497</t>
  </si>
  <si>
    <t>JOVANOVIĆ RADINKA</t>
  </si>
  <si>
    <t>17052179</t>
  </si>
  <si>
    <t>100062794</t>
  </si>
  <si>
    <t>Ustanička 17</t>
  </si>
  <si>
    <t>BEOGRAD-Voždovac</t>
  </si>
  <si>
    <t>011/308-53-10</t>
  </si>
  <si>
    <t>062/23-77-77</t>
  </si>
  <si>
    <t>wizardbg@eunet.rs</t>
  </si>
  <si>
    <t>08044350</t>
  </si>
  <si>
    <t>101408470</t>
  </si>
  <si>
    <t>ZLATAR 6</t>
  </si>
  <si>
    <t>RS-26226</t>
  </si>
  <si>
    <t>MRAMORAK</t>
  </si>
  <si>
    <t>013/ 275- 32 -30</t>
  </si>
  <si>
    <t>063/389-968</t>
  </si>
  <si>
    <t>NADA</t>
  </si>
  <si>
    <t>zlatar@donet.rs</t>
  </si>
  <si>
    <t>06294685</t>
  </si>
  <si>
    <t>100206461</t>
  </si>
  <si>
    <t>Industrijska zona bb put za Banovce</t>
  </si>
  <si>
    <t>022/366-863</t>
  </si>
  <si>
    <t>Marija Todorović</t>
  </si>
  <si>
    <t>finansije@artinvest.co.rs</t>
  </si>
  <si>
    <t>07528604</t>
  </si>
  <si>
    <t>100049242</t>
  </si>
  <si>
    <t>BULEVAR DR ZORANA ĐINĐIĆA 64</t>
  </si>
  <si>
    <t>011 301 2025; 011 301 3249 STE</t>
  </si>
  <si>
    <t>064 815 1149 JULIJE 064 8151 145 STEVAN</t>
  </si>
  <si>
    <t>MILADINOVIĆ JULIJE</t>
  </si>
  <si>
    <t>stevan.bugarski@b92.net</t>
  </si>
  <si>
    <t>17091174</t>
  </si>
  <si>
    <t>100424916</t>
  </si>
  <si>
    <t>UGRINOVAČKA 211</t>
  </si>
  <si>
    <t>011/3731-034</t>
  </si>
  <si>
    <t>064/8670-502</t>
  </si>
  <si>
    <t>SANJA RADOJKOVIĆ</t>
  </si>
  <si>
    <t>17408003</t>
  </si>
  <si>
    <t>101017218</t>
  </si>
  <si>
    <t>STEVANA FILIPOVIĆA 113</t>
  </si>
  <si>
    <t>2571-075,2571-282 duška popovi</t>
  </si>
  <si>
    <t>063/444-066 kosović žarko.</t>
  </si>
  <si>
    <t>KOSOVIĆ ŽARKO</t>
  </si>
  <si>
    <t>spectransport@borakecic.rs</t>
  </si>
  <si>
    <t>08681791</t>
  </si>
  <si>
    <t>101622301</t>
  </si>
  <si>
    <t>PERE ČODANOVIĆA BR 64A</t>
  </si>
  <si>
    <t>RS-22305</t>
  </si>
  <si>
    <t>STARI BANOVCI</t>
  </si>
  <si>
    <t>022/349-123, 011/3774-519</t>
  </si>
  <si>
    <t>063/867-78-18 RADE PLEĆAŠ</t>
  </si>
  <si>
    <t>RADE PLEĆAŠ</t>
  </si>
  <si>
    <t>platnipromet@bracacrnomarkovic.rs</t>
  </si>
  <si>
    <t>17320068</t>
  </si>
  <si>
    <t>100143246</t>
  </si>
  <si>
    <t>JURIJA GAGARINA 7</t>
  </si>
  <si>
    <t>011/2040-514</t>
  </si>
  <si>
    <t>065/2281-899</t>
  </si>
  <si>
    <t>MARTINOVIĆ JELENA</t>
  </si>
  <si>
    <t>jmartinovic@intracom.rs</t>
  </si>
  <si>
    <t>07026617</t>
  </si>
  <si>
    <t>100001724</t>
  </si>
  <si>
    <t>ZEMUN</t>
  </si>
  <si>
    <t>011/3073-505</t>
  </si>
  <si>
    <t>063/203-728</t>
  </si>
  <si>
    <t>DAVITKOV SINIŠA</t>
  </si>
  <si>
    <t>07916965</t>
  </si>
  <si>
    <t>100297758</t>
  </si>
  <si>
    <t>GORNJOGRADSKA 34</t>
  </si>
  <si>
    <t>011/3168-794</t>
  </si>
  <si>
    <t>065/550-4321</t>
  </si>
  <si>
    <t>DRAGANA GAJIĆ</t>
  </si>
  <si>
    <t>nada.a@pccentar.com</t>
  </si>
  <si>
    <t>20366915</t>
  </si>
  <si>
    <t>105380210</t>
  </si>
  <si>
    <t>BRAĆE JERKOVIĆA 72B</t>
  </si>
  <si>
    <t>011 377 49 80</t>
  </si>
  <si>
    <t>063 665 786</t>
  </si>
  <si>
    <t>BOJAN NASTEVSKI</t>
  </si>
  <si>
    <t>info@sintermetal.co.rs</t>
  </si>
  <si>
    <t>07522711</t>
  </si>
  <si>
    <t>100009933</t>
  </si>
  <si>
    <t>Servantesova 7a</t>
  </si>
  <si>
    <t>011/2109-659</t>
  </si>
  <si>
    <t>060/0237-038</t>
  </si>
  <si>
    <t>v.vukovic@taktik.rs</t>
  </si>
  <si>
    <t>17451731</t>
  </si>
  <si>
    <t>102213200</t>
  </si>
  <si>
    <t>JURIJA GAGARINA 26</t>
  </si>
  <si>
    <t>011/3021 700</t>
  </si>
  <si>
    <t>063/347-367 DRAGAN</t>
  </si>
  <si>
    <t>svetlana.vurdelja@tcl.rs</t>
  </si>
  <si>
    <t>20042907</t>
  </si>
  <si>
    <t>103899861</t>
  </si>
  <si>
    <t>Vladimira Popovića 38-40</t>
  </si>
  <si>
    <t>011/3029-027</t>
  </si>
  <si>
    <t>064/60-11-327</t>
  </si>
  <si>
    <t>Darija Mašić</t>
  </si>
  <si>
    <t>darija.masic@triple-jump.com</t>
  </si>
  <si>
    <t>17330012</t>
  </si>
  <si>
    <t>100065309</t>
  </si>
  <si>
    <t>MILUTINA MILANKOVIĆA 86/a</t>
  </si>
  <si>
    <t>011/3109-353</t>
  </si>
  <si>
    <t>g.lazar@veropoulos.rs</t>
  </si>
  <si>
    <t>07950519</t>
  </si>
  <si>
    <t>101505323</t>
  </si>
  <si>
    <t>KRCUNOVA 27</t>
  </si>
  <si>
    <t>031/533-555</t>
  </si>
  <si>
    <t>NOVAKOVIĆ SNEŽANA</t>
  </si>
  <si>
    <t>atlas@atlasuzice.com</t>
  </si>
  <si>
    <t>17259920</t>
  </si>
  <si>
    <t>101551853</t>
  </si>
  <si>
    <t>VUKAŠINA ERIĆA BB</t>
  </si>
  <si>
    <t>RS-32210</t>
  </si>
  <si>
    <t>MRČAJEVCI</t>
  </si>
  <si>
    <t>032 800 744</t>
  </si>
  <si>
    <t>064 382 1596, 064/6422505 NEBOJŠA</t>
  </si>
  <si>
    <t>NEDELJKOVIĆ NEBOJŠA</t>
  </si>
  <si>
    <t>06942032</t>
  </si>
  <si>
    <t>101783367</t>
  </si>
  <si>
    <t>LOKVA P.FAX 90</t>
  </si>
  <si>
    <t>031/531-763</t>
  </si>
  <si>
    <t>065/804-7520</t>
  </si>
  <si>
    <t>VITOMIR TOMIĆ</t>
  </si>
  <si>
    <t>vito@open.telekom.rs</t>
  </si>
  <si>
    <t>20454466</t>
  </si>
  <si>
    <t>105809002</t>
  </si>
  <si>
    <t>PRVOG MAJA 154B</t>
  </si>
  <si>
    <t>020/316-539</t>
  </si>
  <si>
    <t>063/438-000</t>
  </si>
  <si>
    <t>almirfakovic@live.com</t>
  </si>
  <si>
    <t>20145552</t>
  </si>
  <si>
    <t>104356246</t>
  </si>
  <si>
    <t>VELIKO GOLOVODE BB</t>
  </si>
  <si>
    <t>037 873 676</t>
  </si>
  <si>
    <t>065 5272539</t>
  </si>
  <si>
    <t>danijel.forestfood@gmail.com</t>
  </si>
  <si>
    <t>101040040</t>
  </si>
  <si>
    <t>063/1066-214 Dragana</t>
  </si>
  <si>
    <t>DRAGANA JOVANOVIĆ</t>
  </si>
  <si>
    <t>ekonomika@meggle.rs</t>
  </si>
  <si>
    <t>17106473</t>
  </si>
  <si>
    <t>101776096</t>
  </si>
  <si>
    <t>BEOGRADSKA 64</t>
  </si>
  <si>
    <t>036/233-999; 036/233-051</t>
  </si>
  <si>
    <t>063/854-22-30</t>
  </si>
  <si>
    <t>tehnomag@open.telekom.rs</t>
  </si>
  <si>
    <t>07624492</t>
  </si>
  <si>
    <t>101257518</t>
  </si>
  <si>
    <t>KONAREVO 814</t>
  </si>
  <si>
    <t>RS-36340</t>
  </si>
  <si>
    <t>KONAREVO</t>
  </si>
  <si>
    <t>063/ 601 224</t>
  </si>
  <si>
    <t>office@tehnooprema.biz</t>
  </si>
  <si>
    <t>06454364</t>
  </si>
  <si>
    <t>101327250</t>
  </si>
  <si>
    <t>Dositejeva 1/6</t>
  </si>
  <si>
    <t>019/421-201</t>
  </si>
  <si>
    <t>064/640-8572</t>
  </si>
  <si>
    <t>jpdirekcijaza@open.telekom.rs</t>
  </si>
  <si>
    <t>08477795</t>
  </si>
  <si>
    <t>100728532</t>
  </si>
  <si>
    <t>JOVANA KAMBERA 2</t>
  </si>
  <si>
    <t>RS-21203</t>
  </si>
  <si>
    <t>VETERNIK</t>
  </si>
  <si>
    <t>021/822-459, 021/823-424</t>
  </si>
  <si>
    <t>063/504-522</t>
  </si>
  <si>
    <t>RADAKOVIĆ VLADO</t>
  </si>
  <si>
    <t>agroma@EUnet.rs</t>
  </si>
  <si>
    <t>20418753</t>
  </si>
  <si>
    <t>105617985</t>
  </si>
  <si>
    <t>BULEVAR OSLOBOĐENJA 30</t>
  </si>
  <si>
    <t>021/ 533 150</t>
  </si>
  <si>
    <t>065/ 568 15 55</t>
  </si>
  <si>
    <t>ĐORĐE TRIFUNJAGIĆ</t>
  </si>
  <si>
    <t>verica.milovic@agrotrading.co.rs</t>
  </si>
  <si>
    <t>20432730</t>
  </si>
  <si>
    <t>105693084</t>
  </si>
  <si>
    <t>KOSOVSKA 41</t>
  </si>
  <si>
    <t>021/ 65 44 720</t>
  </si>
  <si>
    <t>064/ 822 47 70</t>
  </si>
  <si>
    <t>MILICA STOJANOVIC</t>
  </si>
  <si>
    <t>milica.stojanovic@autoritas.rs</t>
  </si>
  <si>
    <t>08700435</t>
  </si>
  <si>
    <t>100801726</t>
  </si>
  <si>
    <t>PARAGOVO 179</t>
  </si>
  <si>
    <t>021 461 999</t>
  </si>
  <si>
    <t>063 506 068</t>
  </si>
  <si>
    <t>VOJNOVIĆ ŽELJKO</t>
  </si>
  <si>
    <t>bvojinovic@open.telekom.rs</t>
  </si>
  <si>
    <t>08203156</t>
  </si>
  <si>
    <t>100449526</t>
  </si>
  <si>
    <t>KOSANČIĆ IVANA 10</t>
  </si>
  <si>
    <t>021 547 077</t>
  </si>
  <si>
    <t>063 507 201 RADOJČIĆ</t>
  </si>
  <si>
    <t>RADOJIČIĆ ĐORĐO</t>
  </si>
  <si>
    <t>copex.sanja.lojovic@gmail.com</t>
  </si>
  <si>
    <t>08624950</t>
  </si>
  <si>
    <t>100846023</t>
  </si>
  <si>
    <t>TUK UGARNICE 19</t>
  </si>
  <si>
    <t>RS-24413</t>
  </si>
  <si>
    <t>PALIĆ</t>
  </si>
  <si>
    <t>024/755-770</t>
  </si>
  <si>
    <t>063/515-096</t>
  </si>
  <si>
    <t>MARIJA MILOVANOVIĆ</t>
  </si>
  <si>
    <t>eximpalic@gmail.com</t>
  </si>
  <si>
    <t>20057696</t>
  </si>
  <si>
    <t>103977136</t>
  </si>
  <si>
    <t>DIMITRIJA AVRAMOVIĆA 13/4</t>
  </si>
  <si>
    <t>021/657-25-31</t>
  </si>
  <si>
    <t>063/22-01-02</t>
  </si>
  <si>
    <t>MIHAIL MATESKI</t>
  </si>
  <si>
    <t>racunovodstvo@yugosac.rs</t>
  </si>
  <si>
    <t>08774374</t>
  </si>
  <si>
    <t>102376023</t>
  </si>
  <si>
    <t>VELIKI RIT 27A</t>
  </si>
  <si>
    <t>021/489-15-64</t>
  </si>
  <si>
    <t>SNEŽANA LATAS</t>
  </si>
  <si>
    <t>snezana.latas@nsplakat.rs</t>
  </si>
  <si>
    <t>08715742</t>
  </si>
  <si>
    <t>100903554</t>
  </si>
  <si>
    <t>PETRA DRAPŠINA 1</t>
  </si>
  <si>
    <t>023 542 053</t>
  </si>
  <si>
    <t>062 207 277</t>
  </si>
  <si>
    <t>08065888</t>
  </si>
  <si>
    <t>100636176</t>
  </si>
  <si>
    <t>VINOGRADSKA KOSA BB</t>
  </si>
  <si>
    <t>RS-21460</t>
  </si>
  <si>
    <t>VRBAS</t>
  </si>
  <si>
    <t>021/795-42-16</t>
  </si>
  <si>
    <t>064/889-74-08</t>
  </si>
  <si>
    <t>savakovacevicad@gmail.com</t>
  </si>
  <si>
    <t>08709785</t>
  </si>
  <si>
    <t>101702658</t>
  </si>
  <si>
    <t>TRG MLADENACA 5</t>
  </si>
  <si>
    <t>021/47-28-200</t>
  </si>
  <si>
    <t>065/47-28-205</t>
  </si>
  <si>
    <t>DRAGAN DESNICA</t>
  </si>
  <si>
    <t>dragan.desnica@smart.rs</t>
  </si>
  <si>
    <t>08687536</t>
  </si>
  <si>
    <t>100237046</t>
  </si>
  <si>
    <t>Bulevar oslobođenja 92/IV</t>
  </si>
  <si>
    <t>021/499-383; 021/499-385;</t>
  </si>
  <si>
    <t>063/547-010</t>
  </si>
  <si>
    <t>Jovanka Rakić</t>
  </si>
  <si>
    <t>jovanka@standardgas.rs, jovanka.rakic@gmail.com</t>
  </si>
  <si>
    <t>08656436</t>
  </si>
  <si>
    <t>100728284</t>
  </si>
  <si>
    <t>FUTOŠKI PUT 4 NOVI SAD</t>
  </si>
  <si>
    <t>RS-21128</t>
  </si>
  <si>
    <t>021/489-0-489</t>
  </si>
  <si>
    <t>063/500-115</t>
  </si>
  <si>
    <t>MILOŠ KOVAČEVIĆ</t>
  </si>
  <si>
    <t>08371792</t>
  </si>
  <si>
    <t>100722568</t>
  </si>
  <si>
    <t>TEMERINSKI PUT 93</t>
  </si>
  <si>
    <t>021/478-0304</t>
  </si>
  <si>
    <t>063/8875-310</t>
  </si>
  <si>
    <t>STANISLAV MESELDŽIĆ</t>
  </si>
  <si>
    <t>vojlek@eunet.rs</t>
  </si>
  <si>
    <t>08012750</t>
  </si>
  <si>
    <t>101450621</t>
  </si>
  <si>
    <t>MARŠALA TITA 6</t>
  </si>
  <si>
    <t>RS-21420</t>
  </si>
  <si>
    <t>BAČ</t>
  </si>
  <si>
    <t>021/770-032</t>
  </si>
  <si>
    <t>063/582-233</t>
  </si>
  <si>
    <t>IVANA</t>
  </si>
  <si>
    <t>zadrugar@neobee.net</t>
  </si>
  <si>
    <t>08718407</t>
  </si>
  <si>
    <t>101873796</t>
  </si>
  <si>
    <t>SIRMAI KAROLJA 7 TEMERIN</t>
  </si>
  <si>
    <t>RS-21236</t>
  </si>
  <si>
    <t>021/842-750</t>
  </si>
  <si>
    <t>063/567-563</t>
  </si>
  <si>
    <t>JOŽEF ŽUNJI</t>
  </si>
  <si>
    <t>ozz-zunji-silak@parabolanet.com</t>
  </si>
  <si>
    <t>06939244</t>
  </si>
  <si>
    <t>100083257</t>
  </si>
  <si>
    <t>KOSTE ABRAŠEVIĆA 2/A</t>
  </si>
  <si>
    <t>RS-15106</t>
  </si>
  <si>
    <t>015/349-936, 345-234 Slavica</t>
  </si>
  <si>
    <t>064/8248-606</t>
  </si>
  <si>
    <t>GAJIĆ SLAVICA</t>
  </si>
  <si>
    <t>abbott@open.telekom.rs</t>
  </si>
  <si>
    <t>07219792</t>
  </si>
  <si>
    <t>101597261</t>
  </si>
  <si>
    <t>Pere Jovanovića-Komirićanca 35</t>
  </si>
  <si>
    <t>014/51-978</t>
  </si>
  <si>
    <t>014/51-119   dir</t>
  </si>
  <si>
    <t>20235187</t>
  </si>
  <si>
    <t>104908121</t>
  </si>
  <si>
    <t>FUTOŠKA 2</t>
  </si>
  <si>
    <t>021/ 654 69 88, 021/ 654 69 89</t>
  </si>
  <si>
    <t>063/ 494 862</t>
  </si>
  <si>
    <t>ISIDORA</t>
  </si>
  <si>
    <t>105793146</t>
  </si>
  <si>
    <t>BAŠTENSKA 25</t>
  </si>
  <si>
    <t>013/633-149</t>
  </si>
  <si>
    <t>062/200-045</t>
  </si>
  <si>
    <t>MILAN KOJIĆ</t>
  </si>
  <si>
    <t>kojicgoca@bisinter.net</t>
  </si>
  <si>
    <t>20265817</t>
  </si>
  <si>
    <t>104901146</t>
  </si>
  <si>
    <t>LOVĆENSKA 2</t>
  </si>
  <si>
    <t>021/452-837</t>
  </si>
  <si>
    <t>063/52-77-67</t>
  </si>
  <si>
    <t>JADRANKA</t>
  </si>
  <si>
    <t>SR1401968870023</t>
  </si>
  <si>
    <t>Zmaj Jovina 26</t>
  </si>
  <si>
    <t>013/824-803</t>
  </si>
  <si>
    <t>063/662 845</t>
  </si>
  <si>
    <t>103440742</t>
  </si>
  <si>
    <t>CVETANOVA ĆUPRIJA 50</t>
  </si>
  <si>
    <t>063/704-70-16</t>
  </si>
  <si>
    <t>063/839-00-45</t>
  </si>
  <si>
    <t>06812694</t>
  </si>
  <si>
    <t>100972062</t>
  </si>
  <si>
    <t>KOSOVKE DEVOJKE 23</t>
  </si>
  <si>
    <t>026/613-043</t>
  </si>
  <si>
    <t>063/357-817</t>
  </si>
  <si>
    <t>DRAGAN SKAKAVAC</t>
  </si>
  <si>
    <t>tehnopan@open.telekom.rs</t>
  </si>
  <si>
    <t>0808971710044</t>
  </si>
  <si>
    <t>III BULEVAR 120 B</t>
  </si>
  <si>
    <t>011/2138-613</t>
  </si>
  <si>
    <t>063/430-216</t>
  </si>
  <si>
    <t>dusko.agic@telenor.rs</t>
  </si>
  <si>
    <t>0703974762014</t>
  </si>
  <si>
    <t>TREBEVIĆKA 23/2</t>
  </si>
  <si>
    <t>254-32-48</t>
  </si>
  <si>
    <t>063/207-791</t>
  </si>
  <si>
    <t>0509979715137</t>
  </si>
  <si>
    <t>ZAGORSKA 12</t>
  </si>
  <si>
    <t>011/21-05-868</t>
  </si>
  <si>
    <t>064/885-35-41; 064/1454-300</t>
  </si>
  <si>
    <t>ana.andjelkovic@eurobankefg.rs</t>
  </si>
  <si>
    <t>3007965730023</t>
  </si>
  <si>
    <t>STANOJA BUNUŠEVCA 27</t>
  </si>
  <si>
    <t>018/523-826</t>
  </si>
  <si>
    <t>064/83-13-337</t>
  </si>
  <si>
    <t>0109952710534</t>
  </si>
  <si>
    <t>MILUTINA MILANKOVIĆA 132/128</t>
  </si>
  <si>
    <t>BEOGRAD-NOVI BEOGRAD</t>
  </si>
  <si>
    <t>011/6143-532</t>
  </si>
  <si>
    <t>065/2143-532</t>
  </si>
  <si>
    <t>0510970735052</t>
  </si>
  <si>
    <t>KOVANLUČKA 31</t>
  </si>
  <si>
    <t>018/595-685</t>
  </si>
  <si>
    <t>064/1395077</t>
  </si>
  <si>
    <t>3107953715104</t>
  </si>
  <si>
    <t>JASENOVA 3/5</t>
  </si>
  <si>
    <t>RS-11030</t>
  </si>
  <si>
    <t>063/78-44-861</t>
  </si>
  <si>
    <t>063/77-99-330</t>
  </si>
  <si>
    <t>todent@yahoo.com</t>
  </si>
  <si>
    <t>2409969185019</t>
  </si>
  <si>
    <t>063/111-74-27</t>
  </si>
  <si>
    <t>tanja.bajat@gmail.com</t>
  </si>
  <si>
    <t>0610974710113</t>
  </si>
  <si>
    <t>TREBINJSKA 34</t>
  </si>
  <si>
    <t>063/433-012</t>
  </si>
  <si>
    <t>boris.bajcetic@dexy.co.rs</t>
  </si>
  <si>
    <t>1610953730029</t>
  </si>
  <si>
    <t>KNEZ SELO BB</t>
  </si>
  <si>
    <t>018/653-320</t>
  </si>
  <si>
    <t>064/287-00-26</t>
  </si>
  <si>
    <t>0511944710064</t>
  </si>
  <si>
    <t>DESANKE MAKSIMOVIĆ 3</t>
  </si>
  <si>
    <t>011/3247-532</t>
  </si>
  <si>
    <t>064/962-4185</t>
  </si>
  <si>
    <t>1107959735037</t>
  </si>
  <si>
    <t>ČARNOJEVIĆA 17/5</t>
  </si>
  <si>
    <t>018/244-781</t>
  </si>
  <si>
    <t>064/369-359-3</t>
  </si>
  <si>
    <t>0401950730085</t>
  </si>
  <si>
    <t>GORNJOMATEJEVAČKA 69</t>
  </si>
  <si>
    <t>018/219-276</t>
  </si>
  <si>
    <t>064/20-45-735</t>
  </si>
  <si>
    <t>0707965795010</t>
  </si>
  <si>
    <t>NIKOLE PAŠiĆA 38</t>
  </si>
  <si>
    <t>031/516-039</t>
  </si>
  <si>
    <t>064/6404015</t>
  </si>
  <si>
    <t>0409969830014</t>
  </si>
  <si>
    <t>JOVE KURSULE 4/2</t>
  </si>
  <si>
    <t>015/346-149</t>
  </si>
  <si>
    <t>064/840-8232</t>
  </si>
  <si>
    <t>zorbi.sa@sbb.rs</t>
  </si>
  <si>
    <t>2007952751052</t>
  </si>
  <si>
    <t>VOJVODE RADOMIRA PUTNIKA 4/4</t>
  </si>
  <si>
    <t>RS-19210</t>
  </si>
  <si>
    <t>030/477 395</t>
  </si>
  <si>
    <t>063/ 89 56 018</t>
  </si>
  <si>
    <t>bbedak@yahoo.com</t>
  </si>
  <si>
    <t>0908975710574</t>
  </si>
  <si>
    <t>CARA DUŠANA 89A</t>
  </si>
  <si>
    <t>064/36 69 163</t>
  </si>
  <si>
    <t>064/65 69 164</t>
  </si>
  <si>
    <t>0612958735060</t>
  </si>
  <si>
    <t>7. septembar 6/2</t>
  </si>
  <si>
    <t>019/426-659</t>
  </si>
  <si>
    <t>064/31-83-513</t>
  </si>
  <si>
    <t>2909957136538</t>
  </si>
  <si>
    <t>VOJVODE STEVANA KNIĆANINA 68</t>
  </si>
  <si>
    <t>RS-23265</t>
  </si>
  <si>
    <t>KNIĆANIN</t>
  </si>
  <si>
    <t>023/867-276</t>
  </si>
  <si>
    <t>060/545-0311</t>
  </si>
  <si>
    <t>0212981715036</t>
  </si>
  <si>
    <t>BRAĆE SRNIĆ 7</t>
  </si>
  <si>
    <t>011/2893-999</t>
  </si>
  <si>
    <t>064/140-7139</t>
  </si>
  <si>
    <t>0205977710090</t>
  </si>
  <si>
    <t>MAJKE JEVROSIME 29</t>
  </si>
  <si>
    <t>011/3241-044</t>
  </si>
  <si>
    <t>064/8170-151</t>
  </si>
  <si>
    <t>1208972110012</t>
  </si>
  <si>
    <t>SELJAČKIH BUNA 81/314</t>
  </si>
  <si>
    <t>021/4886-000,496-414</t>
  </si>
  <si>
    <t>064/240-7596</t>
  </si>
  <si>
    <t>miroslav.blanusa@ddor.co.rs</t>
  </si>
  <si>
    <t>2305952795018</t>
  </si>
  <si>
    <t>NEMANJINA 74</t>
  </si>
  <si>
    <t>031/520-784</t>
  </si>
  <si>
    <t>063/634-952</t>
  </si>
  <si>
    <t>1204962335126</t>
  </si>
  <si>
    <t>GOSPODARA VUČIĆA 22A</t>
  </si>
  <si>
    <t>011/6444-161</t>
  </si>
  <si>
    <t>069/247-30-87</t>
  </si>
  <si>
    <t>2110976715370</t>
  </si>
  <si>
    <t>CVIJIĆEVA 55/12</t>
  </si>
  <si>
    <t>011/2766-639</t>
  </si>
  <si>
    <t>063/338-424</t>
  </si>
  <si>
    <t>0605982710293</t>
  </si>
  <si>
    <t>OTONA ŽUPANČIĆA 003/17</t>
  </si>
  <si>
    <t>060/0229-777</t>
  </si>
  <si>
    <t>1602972715364</t>
  </si>
  <si>
    <t>DUŠANA VUKASOVIĆA 35/14</t>
  </si>
  <si>
    <t>011/216-77-08</t>
  </si>
  <si>
    <t>064/192-98-94</t>
  </si>
  <si>
    <t>ma.kovacevic@beoelektrane.rs</t>
  </si>
  <si>
    <t>2103970260014</t>
  </si>
  <si>
    <t>MILANA RASPOPOVIĆA 2</t>
  </si>
  <si>
    <t>3980-749</t>
  </si>
  <si>
    <t>063/373-794</t>
  </si>
  <si>
    <t>mileta_bojovic@yahoo.com</t>
  </si>
  <si>
    <t>0501952730036</t>
  </si>
  <si>
    <t>CARA DUŠANA 6/9</t>
  </si>
  <si>
    <t>018/590-540</t>
  </si>
  <si>
    <t>063/8590-540</t>
  </si>
  <si>
    <t>1110978710372</t>
  </si>
  <si>
    <t>VOJNI PUT 1 610</t>
  </si>
  <si>
    <t>064/230-6756</t>
  </si>
  <si>
    <t>2606951731911</t>
  </si>
  <si>
    <t>11.OKTOBRA 7</t>
  </si>
  <si>
    <t>RS-18310</t>
  </si>
  <si>
    <t>BELA PALANKA</t>
  </si>
  <si>
    <t>018/855-390</t>
  </si>
  <si>
    <t>064/18639-03</t>
  </si>
  <si>
    <t>0109966710316</t>
  </si>
  <si>
    <t>STEVANA MUSIĆA  13/551</t>
  </si>
  <si>
    <t>021/562319</t>
  </si>
  <si>
    <t>063/562319</t>
  </si>
  <si>
    <t>2809967820025</t>
  </si>
  <si>
    <t>MLADENA MITRIĆA 6/9</t>
  </si>
  <si>
    <t>011/3547-452</t>
  </si>
  <si>
    <t>063/274-091</t>
  </si>
  <si>
    <t>cabab@sezampro.rs</t>
  </si>
  <si>
    <t>2611961234014</t>
  </si>
  <si>
    <t>ZLATKA ŠNAJDERA 15</t>
  </si>
  <si>
    <t>011/ 398 41 86</t>
  </si>
  <si>
    <t>063/ 86 52 256</t>
  </si>
  <si>
    <t>zbrkan@yahoo.com</t>
  </si>
  <si>
    <t>2505961382116</t>
  </si>
  <si>
    <t>DR.VELIMIROVIĆA 5/21</t>
  </si>
  <si>
    <t>011/3430-744</t>
  </si>
  <si>
    <t>063/476-885</t>
  </si>
  <si>
    <t>1905972715014</t>
  </si>
  <si>
    <t>Jurija Gagarina 175/105</t>
  </si>
  <si>
    <t>011 165 027</t>
  </si>
  <si>
    <t>063 812 40 47</t>
  </si>
  <si>
    <t>zbirni.trans@trans-proteam.rs</t>
  </si>
  <si>
    <t>3004977715209</t>
  </si>
  <si>
    <t>MILUTINA MILANKOVIĆA 104/29</t>
  </si>
  <si>
    <t>BEOGRAD, NOVI BEOGRAD</t>
  </si>
  <si>
    <t>011/2136-787</t>
  </si>
  <si>
    <t>065/ 24 - 99 - 997</t>
  </si>
  <si>
    <t>marija@proton.rs</t>
  </si>
  <si>
    <t>2209969130002</t>
  </si>
  <si>
    <t>MAJORA GAVRILOVIĆA 39</t>
  </si>
  <si>
    <t>023/510-304</t>
  </si>
  <si>
    <t>064/137-37-76</t>
  </si>
  <si>
    <t>causevic@sezampro.rs</t>
  </si>
  <si>
    <t>0502971710379</t>
  </si>
  <si>
    <t>ŽIVKA STEVANOVIĆA-ŽIKICE 16K</t>
  </si>
  <si>
    <t>RS-11460</t>
  </si>
  <si>
    <t>BARAJEVO</t>
  </si>
  <si>
    <t>8301-772</t>
  </si>
  <si>
    <t>063/265-894</t>
  </si>
  <si>
    <t>dejanceja@open.telekom.rs</t>
  </si>
  <si>
    <t>0708962800060</t>
  </si>
  <si>
    <t>DR IVANA RIBARA 5</t>
  </si>
  <si>
    <t>021/450-626</t>
  </si>
  <si>
    <t>063/459-620</t>
  </si>
  <si>
    <t>0610978710339</t>
  </si>
  <si>
    <t>ĐURE ĐAKOVIĆA 80</t>
  </si>
  <si>
    <t>011/3293-652</t>
  </si>
  <si>
    <t>064/1256-129</t>
  </si>
  <si>
    <t>2701959715012</t>
  </si>
  <si>
    <t>BRAĆE SRNIĆ 29</t>
  </si>
  <si>
    <t>RS-11050</t>
  </si>
  <si>
    <t>011/4898-308</t>
  </si>
  <si>
    <t>064/8066-214</t>
  </si>
  <si>
    <t>0708960710021</t>
  </si>
  <si>
    <t>ZRENJANINSKI PUT 123</t>
  </si>
  <si>
    <t>BEOGRAD-BORČA</t>
  </si>
  <si>
    <t>011/ 208 53 83</t>
  </si>
  <si>
    <t>063/ 87 90 460</t>
  </si>
  <si>
    <t>dragan.ciric@gmail.com</t>
  </si>
  <si>
    <t>0405964781044</t>
  </si>
  <si>
    <t>4 CRNOGORSKA PROLETERSKA BRIGADA 4/33</t>
  </si>
  <si>
    <t>037/492-362</t>
  </si>
  <si>
    <t>064/566-52-70</t>
  </si>
  <si>
    <t>1201964780810</t>
  </si>
  <si>
    <t>Rudnica</t>
  </si>
  <si>
    <t>RS-36350</t>
  </si>
  <si>
    <t>RAŠKA</t>
  </si>
  <si>
    <t>036/472 209</t>
  </si>
  <si>
    <t>064/373 2610</t>
  </si>
  <si>
    <t>1405960710073</t>
  </si>
  <si>
    <t>PLITVIČKA 39</t>
  </si>
  <si>
    <t>063/278-964</t>
  </si>
  <si>
    <t>0602972715255</t>
  </si>
  <si>
    <t>ŽORŽA KLEMANSOA 010</t>
  </si>
  <si>
    <t>063/115-1077</t>
  </si>
  <si>
    <t>marijacolic2@gmail.com</t>
  </si>
  <si>
    <t>2809974710472</t>
  </si>
  <si>
    <t>ČAJNIČKA 6</t>
  </si>
  <si>
    <t>065/201-55-36</t>
  </si>
  <si>
    <t>0709952775013</t>
  </si>
  <si>
    <t>VOJVODE MIŠIĆA 126</t>
  </si>
  <si>
    <t>014/231 682</t>
  </si>
  <si>
    <t>062/ 800 14 79</t>
  </si>
  <si>
    <t>0305973825092</t>
  </si>
  <si>
    <t>VLADIMIRA NIKOLIĆA 4/024</t>
  </si>
  <si>
    <t>065/8333-963</t>
  </si>
  <si>
    <t>1505969345003</t>
  </si>
  <si>
    <t>STOJANA ARALICE 49</t>
  </si>
  <si>
    <t>060/644-0006</t>
  </si>
  <si>
    <t>gordana.cukic@einhell.com</t>
  </si>
  <si>
    <t>3101943860043</t>
  </si>
  <si>
    <t>KOSOVSKA 35</t>
  </si>
  <si>
    <t>RS-26212</t>
  </si>
  <si>
    <t>KAČAREVO</t>
  </si>
  <si>
    <t>013/601-128</t>
  </si>
  <si>
    <t>064/166-1226; 065/246-24-65</t>
  </si>
  <si>
    <t>1007965710033</t>
  </si>
  <si>
    <t>NIKOLE MARAKOVIĆA 13</t>
  </si>
  <si>
    <t>011/3586-326</t>
  </si>
  <si>
    <t>065/3537-290</t>
  </si>
  <si>
    <t>1810968710104</t>
  </si>
  <si>
    <t>MILUTINA MILANKOVIĆA 102/25</t>
  </si>
  <si>
    <t>011/3017-870</t>
  </si>
  <si>
    <t>065/3017-870</t>
  </si>
  <si>
    <t>2006973785015</t>
  </si>
  <si>
    <t>MAJKE JEVROSIME 19/2</t>
  </si>
  <si>
    <t>011/32 36 370</t>
  </si>
  <si>
    <t>063/ 339 757</t>
  </si>
  <si>
    <t>olivera.jankovic@sbb.rs</t>
  </si>
  <si>
    <t>3003970710442</t>
  </si>
  <si>
    <t>MARIJE BURSAĆ 4/3</t>
  </si>
  <si>
    <t>011/2194-927</t>
  </si>
  <si>
    <t>063/690-628</t>
  </si>
  <si>
    <t>0312977710326</t>
  </si>
  <si>
    <t>SREBRNIČKA 2</t>
  </si>
  <si>
    <t>3324-327</t>
  </si>
  <si>
    <t>065/800-88-20</t>
  </si>
  <si>
    <t>1904955710258</t>
  </si>
  <si>
    <t>ĐURE DANIČIĆA 7/14</t>
  </si>
  <si>
    <t>BEOGRAD, STARI GRAD</t>
  </si>
  <si>
    <t>011/2694-620</t>
  </si>
  <si>
    <t>063/865-0274</t>
  </si>
  <si>
    <t>0905960880024</t>
  </si>
  <si>
    <t>BEOGRADSKA 38</t>
  </si>
  <si>
    <t>022/552-717</t>
  </si>
  <si>
    <t>063/503-546</t>
  </si>
  <si>
    <t>2011981885006</t>
  </si>
  <si>
    <t>GLAVNA 452</t>
  </si>
  <si>
    <t>RS-11279</t>
  </si>
  <si>
    <t>BEČMEN</t>
  </si>
  <si>
    <t>063/238-245</t>
  </si>
  <si>
    <t>2208954790034</t>
  </si>
  <si>
    <t>NIKOLE PAŠIĆA 37/8</t>
  </si>
  <si>
    <t>064/8580-571.</t>
  </si>
  <si>
    <t>mile.dikic@uzice.rs</t>
  </si>
  <si>
    <t>0303964733212</t>
  </si>
  <si>
    <t>MAJORA GAVRILOVIĆA 11</t>
  </si>
  <si>
    <t>NIŠ- DONJA VREŽINA</t>
  </si>
  <si>
    <t>018/571-365</t>
  </si>
  <si>
    <t>063/ 104 30 33</t>
  </si>
  <si>
    <t>0701972857511</t>
  </si>
  <si>
    <t>LOZNIČKA 41</t>
  </si>
  <si>
    <t>023/ 511 320</t>
  </si>
  <si>
    <t>064/ 824 81 03</t>
  </si>
  <si>
    <t>bb.bozana@gmail.com</t>
  </si>
  <si>
    <t>0302967752033</t>
  </si>
  <si>
    <t>RAJKA BOSNIĆA 2/2</t>
  </si>
  <si>
    <t>RS-19300</t>
  </si>
  <si>
    <t>NEGOTIN</t>
  </si>
  <si>
    <t>019/541-114</t>
  </si>
  <si>
    <t>064/654-21-22</t>
  </si>
  <si>
    <t>1010974710020</t>
  </si>
  <si>
    <t>GANDIJEVA  135/31</t>
  </si>
  <si>
    <t>011/2164-593</t>
  </si>
  <si>
    <t>064/121-57-54</t>
  </si>
  <si>
    <t>bojan.djokovic@raiffeisenbank.rs</t>
  </si>
  <si>
    <t>2505960163305</t>
  </si>
  <si>
    <t>GENERALA PAVLA JURIŠICA ŠTURMA 33</t>
  </si>
  <si>
    <t>011/ 63 03 194</t>
  </si>
  <si>
    <t>063/ 81 24 432</t>
  </si>
  <si>
    <t>2211973710409</t>
  </si>
  <si>
    <t>BUL.ZORANA ĐINĐIĆA 153 A</t>
  </si>
  <si>
    <t>011/2123-794</t>
  </si>
  <si>
    <t>064/ 196-84-16</t>
  </si>
  <si>
    <t>djordje.nikolic@gmail.com</t>
  </si>
  <si>
    <t>2810959723221</t>
  </si>
  <si>
    <t>IVANA GORANA KOVAČIĆA 31</t>
  </si>
  <si>
    <t>035/565-338</t>
  </si>
  <si>
    <t>064/232-5496</t>
  </si>
  <si>
    <t>2601946710106</t>
  </si>
  <si>
    <t>ZETSKA 4A</t>
  </si>
  <si>
    <t>018/513-546</t>
  </si>
  <si>
    <t>063/722-7208</t>
  </si>
  <si>
    <t>sajkica@hotmail.com</t>
  </si>
  <si>
    <t>0511976715068</t>
  </si>
  <si>
    <t>MICKIJEVIĆEVA 4A</t>
  </si>
  <si>
    <t>060/ 35 35 366</t>
  </si>
  <si>
    <t>0312958790041</t>
  </si>
  <si>
    <t>ROSULJE 9</t>
  </si>
  <si>
    <t>031/ 520 542</t>
  </si>
  <si>
    <t>064/ 146 18 62</t>
  </si>
  <si>
    <t>1404962715122</t>
  </si>
  <si>
    <t>TRŠĆANSKA 13/PR/2</t>
  </si>
  <si>
    <t>011/316-52-43</t>
  </si>
  <si>
    <t>063/86-51-062</t>
  </si>
  <si>
    <t>drazo@open.telekom.rs</t>
  </si>
  <si>
    <t>3103954714068</t>
  </si>
  <si>
    <t>KNJEGINJE ZORKE 100/15</t>
  </si>
  <si>
    <t>011/24 44 145</t>
  </si>
  <si>
    <t>065/24 44 545</t>
  </si>
  <si>
    <t>1310949710222</t>
  </si>
  <si>
    <t>MIHAILA BULGAKOVA 17</t>
  </si>
  <si>
    <t>BEOGRAD-ZVEZDARA</t>
  </si>
  <si>
    <t>011/3431-909</t>
  </si>
  <si>
    <t>064/151-89-86</t>
  </si>
  <si>
    <t>1704971312506</t>
  </si>
  <si>
    <t>SELJAČKIH BUNA 3/16</t>
  </si>
  <si>
    <t>021/403-886</t>
  </si>
  <si>
    <t>063/366-374</t>
  </si>
  <si>
    <t>milsen@eunet.rs</t>
  </si>
  <si>
    <t>1202963710351</t>
  </si>
  <si>
    <t>KRALJA RADOSLAVA 52</t>
  </si>
  <si>
    <t>848-15-81</t>
  </si>
  <si>
    <t>064/250-84-53</t>
  </si>
  <si>
    <t>0401982725016</t>
  </si>
  <si>
    <t>Micurinova 42/4.</t>
  </si>
  <si>
    <t>021/531-929</t>
  </si>
  <si>
    <t>063/7097-033</t>
  </si>
  <si>
    <t>dario@verat.net</t>
  </si>
  <si>
    <t>1304961787028</t>
  </si>
  <si>
    <t>ODŽACI</t>
  </si>
  <si>
    <t>RS-37240</t>
  </si>
  <si>
    <t>037/711-854</t>
  </si>
  <si>
    <t>064/3761837</t>
  </si>
  <si>
    <t>2608969794417</t>
  </si>
  <si>
    <t>Solunskih boraca 14</t>
  </si>
  <si>
    <t>033/ 61 317</t>
  </si>
  <si>
    <t>064/ 19 71 391</t>
  </si>
  <si>
    <t>enes.hadzimurtezic@eduzice.rs</t>
  </si>
  <si>
    <t>2805972710232</t>
  </si>
  <si>
    <t>RAŠE PLAOVIĆA 2/18</t>
  </si>
  <si>
    <t>3436-085</t>
  </si>
  <si>
    <t>062/300-534</t>
  </si>
  <si>
    <t>nikoleta.erdeljac@24sata.rs</t>
  </si>
  <si>
    <t>2912977172191</t>
  </si>
  <si>
    <t>VAGAN 26</t>
  </si>
  <si>
    <t>OBRENOVAC-MISLOĐIN</t>
  </si>
  <si>
    <t>064/12 43 650</t>
  </si>
  <si>
    <t>1805965710126</t>
  </si>
  <si>
    <t>STEVANA PRVOVENČANOG BB/142</t>
  </si>
  <si>
    <t>035/250-454; 035/240-454</t>
  </si>
  <si>
    <t>064/19-19-007; 064/66-56-858</t>
  </si>
  <si>
    <t>2805970710227</t>
  </si>
  <si>
    <t>BRĐANSKA 142-A</t>
  </si>
  <si>
    <t>RS-11232</t>
  </si>
  <si>
    <t>RIPANJ</t>
  </si>
  <si>
    <t>011/8652-497</t>
  </si>
  <si>
    <t>063/372-871</t>
  </si>
  <si>
    <t>d.filipovic@montprojekt.rs</t>
  </si>
  <si>
    <t>0802959795028</t>
  </si>
  <si>
    <t>110 NOVA 11/2</t>
  </si>
  <si>
    <t>011/27 56 339</t>
  </si>
  <si>
    <t>064/24 73 383</t>
  </si>
  <si>
    <t>mirjanaf@tmf.bg.ac.rs</t>
  </si>
  <si>
    <t>0604979805066</t>
  </si>
  <si>
    <t>MOLNAR ĐULE 3</t>
  </si>
  <si>
    <t>021/631-2158</t>
  </si>
  <si>
    <t>063/898-2084</t>
  </si>
  <si>
    <t>dgajic@gmail.com</t>
  </si>
  <si>
    <t>0711963800014</t>
  </si>
  <si>
    <t>SELJAČKIH BUNA 33/6</t>
  </si>
  <si>
    <t>021/400-409</t>
  </si>
  <si>
    <t>063/462-891</t>
  </si>
  <si>
    <t>gak.nikola@trigema.rs</t>
  </si>
  <si>
    <t>1811950714001</t>
  </si>
  <si>
    <t>CRNOGORSKA 19A</t>
  </si>
  <si>
    <t>2618-114.3106-700 POSAO</t>
  </si>
  <si>
    <t>064/8808-515</t>
  </si>
  <si>
    <t>3008977710385</t>
  </si>
  <si>
    <t>OLIVERINA 7</t>
  </si>
  <si>
    <t>011 2861-214</t>
  </si>
  <si>
    <t>063 8116-216</t>
  </si>
  <si>
    <t>jelena.rajich@gmail.com</t>
  </si>
  <si>
    <t>1307970715179</t>
  </si>
  <si>
    <t>BULEVAR KRALJA ALEKSANDRA 284</t>
  </si>
  <si>
    <t>011/380-79-37</t>
  </si>
  <si>
    <t>066/8300493</t>
  </si>
  <si>
    <t>drjelenagli@yahoo.com</t>
  </si>
  <si>
    <t>0111959710011</t>
  </si>
  <si>
    <t>MILEŠEVSKA 36A</t>
  </si>
  <si>
    <t>011/394 26 62</t>
  </si>
  <si>
    <t>063/645 030</t>
  </si>
  <si>
    <t>dragan.gojgic@gmail.com</t>
  </si>
  <si>
    <t>1601981715117</t>
  </si>
  <si>
    <t>ĆURTOVO BRDO 5</t>
  </si>
  <si>
    <t>011/ 34 25 244</t>
  </si>
  <si>
    <t>065/ 33 34 686</t>
  </si>
  <si>
    <t>2401959710238</t>
  </si>
  <si>
    <t>VATROSLAVA LISINSKOG 19</t>
  </si>
  <si>
    <t>011/3292-663</t>
  </si>
  <si>
    <t>065/6278-170</t>
  </si>
  <si>
    <t>2502949710265</t>
  </si>
  <si>
    <t>VINOGRADSKI VENAC 10/09</t>
  </si>
  <si>
    <t>011/2508-832, 3093-236</t>
  </si>
  <si>
    <t>064/1579-070</t>
  </si>
  <si>
    <t>2711956710031</t>
  </si>
  <si>
    <t>PETRA MARTINOVIĆA 26</t>
  </si>
  <si>
    <t>011/544 072</t>
  </si>
  <si>
    <t>063/ 303 153</t>
  </si>
  <si>
    <t>0201975710039</t>
  </si>
  <si>
    <t>VOJISLAVA ILIĆA 36/012</t>
  </si>
  <si>
    <t>011285 2254</t>
  </si>
  <si>
    <t>064 204 7334</t>
  </si>
  <si>
    <t>dhinic@yahoo.com</t>
  </si>
  <si>
    <t>0512971855038</t>
  </si>
  <si>
    <t>PALANAČKA 25</t>
  </si>
  <si>
    <t>023/538-061</t>
  </si>
  <si>
    <t>064/18-91-996</t>
  </si>
  <si>
    <t>1206966710021</t>
  </si>
  <si>
    <t>STANKA PAUNOVIĆA -VELJKA 70</t>
  </si>
  <si>
    <t>011/587-461</t>
  </si>
  <si>
    <t>064/8282318</t>
  </si>
  <si>
    <t>3006954710202</t>
  </si>
  <si>
    <t>DUŠANA VUKASOVIĆA 70/10</t>
  </si>
  <si>
    <t>011/31-75-884</t>
  </si>
  <si>
    <t>065/208-37-12</t>
  </si>
  <si>
    <t>0104981215281</t>
  </si>
  <si>
    <t>DIMITRIJA TUCOVIĆA 30/5</t>
  </si>
  <si>
    <t>011/245-30-08</t>
  </si>
  <si>
    <t>064/16-77-069</t>
  </si>
  <si>
    <t>milica_batrovic@yahoo.com</t>
  </si>
  <si>
    <t>1610979730043</t>
  </si>
  <si>
    <t>KOSTE STAMENKOVIĆA 9/35</t>
  </si>
  <si>
    <t>018/520-160</t>
  </si>
  <si>
    <t>064/33-57-820</t>
  </si>
  <si>
    <t>1001974730022</t>
  </si>
  <si>
    <t>SREMSKA 16/8</t>
  </si>
  <si>
    <t>018/23 12 91</t>
  </si>
  <si>
    <t>063/ 104 51 80</t>
  </si>
  <si>
    <t>1205978914319</t>
  </si>
  <si>
    <t>STRAŠKA PINDŽURA 9/1-10</t>
  </si>
  <si>
    <t>011/ 357 23 11</t>
  </si>
  <si>
    <t>064/ 259 03 33</t>
  </si>
  <si>
    <t>ailic@kpmg.com</t>
  </si>
  <si>
    <t>1203972730019</t>
  </si>
  <si>
    <t>BULEVAR DR ZORANA ĐINĐIĆA 21/29</t>
  </si>
  <si>
    <t>018/4231-427</t>
  </si>
  <si>
    <t>069/648-259</t>
  </si>
  <si>
    <t>0911980710087</t>
  </si>
  <si>
    <t>LAZAREVAČKI DRUM 07</t>
  </si>
  <si>
    <t>011/354-89-12</t>
  </si>
  <si>
    <t>063/896-94-97</t>
  </si>
  <si>
    <t>ilicmilos@sbb.rs</t>
  </si>
  <si>
    <t>2708977105056</t>
  </si>
  <si>
    <t>20 oktobar 1</t>
  </si>
  <si>
    <t>BARAJEVO-BEOGRAD</t>
  </si>
  <si>
    <t>011/830-28-40</t>
  </si>
  <si>
    <t>064/864-60-30</t>
  </si>
  <si>
    <t>0308948820018</t>
  </si>
  <si>
    <t>MALE PIJACE,LISTOVA 9</t>
  </si>
  <si>
    <t>RS-24420</t>
  </si>
  <si>
    <t>KANJIŽA</t>
  </si>
  <si>
    <t>024/882-082</t>
  </si>
  <si>
    <t>063/8794-034</t>
  </si>
  <si>
    <t>1407967735058</t>
  </si>
  <si>
    <t>BRAĆE VUKSANOVIĆ 36</t>
  </si>
  <si>
    <t>018/238-508</t>
  </si>
  <si>
    <t>064/803-44-66</t>
  </si>
  <si>
    <t>1212975715214</t>
  </si>
  <si>
    <t>NATOŠEVIĆEVA 24</t>
  </si>
  <si>
    <t>011/3592-589</t>
  </si>
  <si>
    <t>064/8353-129</t>
  </si>
  <si>
    <t>irena.janic@volksbank.rs</t>
  </si>
  <si>
    <t>1003976768518</t>
  </si>
  <si>
    <t>VOJNI PUT II BR. 195</t>
  </si>
  <si>
    <t>011/31-49-198</t>
  </si>
  <si>
    <t>063/84-74-593</t>
  </si>
  <si>
    <t>dijana.jankovic-jasic@erstebank.rs</t>
  </si>
  <si>
    <t>1209954715213</t>
  </si>
  <si>
    <t>VINOGRADSKI VENAC 22</t>
  </si>
  <si>
    <t>011/2513-376</t>
  </si>
  <si>
    <t>063/259-491</t>
  </si>
  <si>
    <t>zana.jankovic@gmail.com</t>
  </si>
  <si>
    <t>2112961762022</t>
  </si>
  <si>
    <t>DELIGRADSKA 28</t>
  </si>
  <si>
    <t>012/532-951</t>
  </si>
  <si>
    <t>064/1727-406</t>
  </si>
  <si>
    <t>1108980710067</t>
  </si>
  <si>
    <t>KRALJICE MARIJE 2/2</t>
  </si>
  <si>
    <t>8232-950</t>
  </si>
  <si>
    <t>063/37-57-20</t>
  </si>
  <si>
    <t>2705975710336</t>
  </si>
  <si>
    <t>MIHALJEVAČKA 2</t>
  </si>
  <si>
    <t>011/8485-684</t>
  </si>
  <si>
    <t>065/252-0223</t>
  </si>
  <si>
    <t>1203964715027</t>
  </si>
  <si>
    <t>SLOBODANA JOVANOVIĆA  13/88</t>
  </si>
  <si>
    <t>011/2778-262</t>
  </si>
  <si>
    <t>064/828-16-12</t>
  </si>
  <si>
    <t>slavica.jelaca@kirs.gov.rs</t>
  </si>
  <si>
    <t>1608968715358</t>
  </si>
  <si>
    <t>MILOVANA ŠARANOVIĆA 20</t>
  </si>
  <si>
    <t>064/ 138 95 38</t>
  </si>
  <si>
    <t>069/ 863 75 16</t>
  </si>
  <si>
    <t>teodora95@gmail.com</t>
  </si>
  <si>
    <t>0702975710011</t>
  </si>
  <si>
    <t>DŽONA KENEDIJA 7</t>
  </si>
  <si>
    <t>011/2697-529</t>
  </si>
  <si>
    <t>062/458-506</t>
  </si>
  <si>
    <t>1304974722219</t>
  </si>
  <si>
    <t>MILANA MIJALJKOVIĆA 36/1</t>
  </si>
  <si>
    <t>035/245-865</t>
  </si>
  <si>
    <t>063/667-487</t>
  </si>
  <si>
    <t>1304974710210</t>
  </si>
  <si>
    <t>GRČIĆA MILENKA 4A/12/94</t>
  </si>
  <si>
    <t>064/ 88 53 209</t>
  </si>
  <si>
    <t>marko.jeremic@nbgleasing.rs</t>
  </si>
  <si>
    <t>0207962725027</t>
  </si>
  <si>
    <t>SVETOZARA MARKOVIĆA 103</t>
  </si>
  <si>
    <t>034/365-495</t>
  </si>
  <si>
    <t>065/20-95-001</t>
  </si>
  <si>
    <t>0404959790012</t>
  </si>
  <si>
    <t>BULEVAR ZORANA ĐINĐIĆA 30/11</t>
  </si>
  <si>
    <t>SE-11000</t>
  </si>
  <si>
    <t>011/311 45 20</t>
  </si>
  <si>
    <t>063/304635</t>
  </si>
  <si>
    <t>zjevtovic@beotel.rs</t>
  </si>
  <si>
    <t>0207956715427</t>
  </si>
  <si>
    <t>DRINČIĆEVA 030/2/29</t>
  </si>
  <si>
    <t>011/2626-556</t>
  </si>
  <si>
    <t>064/637-1344</t>
  </si>
  <si>
    <t>vesna@kultura.gov.rs</t>
  </si>
  <si>
    <t>2204946710298</t>
  </si>
  <si>
    <t>LIMSKA 37</t>
  </si>
  <si>
    <t>RS-31330</t>
  </si>
  <si>
    <t>PRIBOJ</t>
  </si>
  <si>
    <t>033/451-612</t>
  </si>
  <si>
    <t>064/200-15-33</t>
  </si>
  <si>
    <t>0310961805022</t>
  </si>
  <si>
    <t>MOMČILA TAPAVICE 12</t>
  </si>
  <si>
    <t>021/496-328</t>
  </si>
  <si>
    <t>063/712-01-93</t>
  </si>
  <si>
    <t>0209976752925</t>
  </si>
  <si>
    <t>OMLADINSKIH BRIGADA 32/16</t>
  </si>
  <si>
    <t>011/123-580</t>
  </si>
  <si>
    <t>064/2580-183</t>
  </si>
  <si>
    <t>darkojovxp@yahoo.com</t>
  </si>
  <si>
    <t>0703959735043</t>
  </si>
  <si>
    <t>JASENOVE VODE 4</t>
  </si>
  <si>
    <t>018/582-343</t>
  </si>
  <si>
    <t>064/339-29-49</t>
  </si>
  <si>
    <t>2705976850026</t>
  </si>
  <si>
    <t>RADNIČKA 19</t>
  </si>
  <si>
    <t>RS-23207</t>
  </si>
  <si>
    <t>ARADAC</t>
  </si>
  <si>
    <t>023/887-868</t>
  </si>
  <si>
    <t>064/219-84-11</t>
  </si>
  <si>
    <t>0508958710015</t>
  </si>
  <si>
    <t>BLAGOJA PAROVIĆA 1B</t>
  </si>
  <si>
    <t>011/554-902</t>
  </si>
  <si>
    <t>064/159-43-62</t>
  </si>
  <si>
    <t>1309975800045</t>
  </si>
  <si>
    <t>BRANIMIRA ĆOSIĆA 42/40</t>
  </si>
  <si>
    <t>021/6338-517</t>
  </si>
  <si>
    <t>064/2393812</t>
  </si>
  <si>
    <t>0105964730055</t>
  </si>
  <si>
    <t>PARAĆINSKA 19</t>
  </si>
  <si>
    <t>018/ 22 97 87</t>
  </si>
  <si>
    <t>063/ 83 65 033</t>
  </si>
  <si>
    <t>0211948710170</t>
  </si>
  <si>
    <t>GLOGONJSKI RIT 54/2/7</t>
  </si>
  <si>
    <t>RS-11213</t>
  </si>
  <si>
    <t>PAD. SKELA</t>
  </si>
  <si>
    <t>011/ 88 44 037</t>
  </si>
  <si>
    <t>063/ 578 577</t>
  </si>
  <si>
    <t>0602979783418</t>
  </si>
  <si>
    <t>TOŠIN BUNAR 121/22</t>
  </si>
  <si>
    <t>064/61-55-777</t>
  </si>
  <si>
    <t>2805981715190</t>
  </si>
  <si>
    <t>BRAĆE JERKOVIĆA 151/14</t>
  </si>
  <si>
    <t>064/223-10-20</t>
  </si>
  <si>
    <t>063/106-71-76</t>
  </si>
  <si>
    <t>stankov@drenik.net</t>
  </si>
  <si>
    <t>2608954719095</t>
  </si>
  <si>
    <t>ŽIVKA NASTIĆA BABE 3</t>
  </si>
  <si>
    <t>011/2501 613</t>
  </si>
  <si>
    <t>064/ 1819 425</t>
  </si>
  <si>
    <t>0104953383918</t>
  </si>
  <si>
    <t>BULEVAR ARSENIJA ČARNOJEVICA 34</t>
  </si>
  <si>
    <t>011/3015293</t>
  </si>
  <si>
    <t>063/8779843</t>
  </si>
  <si>
    <t>2505965301218</t>
  </si>
  <si>
    <t>ATANASIJA PULJE 039B</t>
  </si>
  <si>
    <t>011/2150-739</t>
  </si>
  <si>
    <t>064/8055815</t>
  </si>
  <si>
    <t>djjovic@scnet.rs</t>
  </si>
  <si>
    <t>1303968710229</t>
  </si>
  <si>
    <t>JURIJA GAGARINA 56/51</t>
  </si>
  <si>
    <t>011/2152-813</t>
  </si>
  <si>
    <t>063/7761-716</t>
  </si>
  <si>
    <t>1408980710141</t>
  </si>
  <si>
    <t>LUJA ADAMIČA 8/22</t>
  </si>
  <si>
    <t>011/2600-331</t>
  </si>
  <si>
    <t>065/26 00 331</t>
  </si>
  <si>
    <t>rale54@gmail.com</t>
  </si>
  <si>
    <t>1306961780034</t>
  </si>
  <si>
    <t>POPINSKIH BORACA 14</t>
  </si>
  <si>
    <t>036/379-600</t>
  </si>
  <si>
    <t>064/16-12-410</t>
  </si>
  <si>
    <t>0909976710353</t>
  </si>
  <si>
    <t>JELEZOVAČKA 26/4</t>
  </si>
  <si>
    <t>011/8041-566</t>
  </si>
  <si>
    <t>063/575-966</t>
  </si>
  <si>
    <t>igor.kiso@gmail.com</t>
  </si>
  <si>
    <t>2107964715005</t>
  </si>
  <si>
    <t>ANTIFAŠISTIČKE BORBE 21E</t>
  </si>
  <si>
    <t>011/3131-670</t>
  </si>
  <si>
    <t>063/278-255</t>
  </si>
  <si>
    <t>svetlana.klacar@barentz.rs</t>
  </si>
  <si>
    <t>0502951710070</t>
  </si>
  <si>
    <t>ŠPANSKIH BORACA 18</t>
  </si>
  <si>
    <t>011/ 311 68 07</t>
  </si>
  <si>
    <t>062/ 80 46 460</t>
  </si>
  <si>
    <t>kljajic_m@ikomline.net</t>
  </si>
  <si>
    <t>0401949710003</t>
  </si>
  <si>
    <t>SVETOZARA MARKOVIĆA 23</t>
  </si>
  <si>
    <t>011/323-94-84</t>
  </si>
  <si>
    <t>063/25-11-90</t>
  </si>
  <si>
    <t>0203953715315</t>
  </si>
  <si>
    <t>BRAĆE PUHALOVIĆ 23</t>
  </si>
  <si>
    <t>011/ 844-03-04</t>
  </si>
  <si>
    <t>064/ 329- 09- 13</t>
  </si>
  <si>
    <t>sanja.kolesan@gmail.com</t>
  </si>
  <si>
    <t>0706961470013</t>
  </si>
  <si>
    <t>PORODIN BB</t>
  </si>
  <si>
    <t>RS-17540</t>
  </si>
  <si>
    <t>BOSILEGRAD</t>
  </si>
  <si>
    <t>017/878-233</t>
  </si>
  <si>
    <t>064/914-90-17;064/70-75-554</t>
  </si>
  <si>
    <t>2603978787820</t>
  </si>
  <si>
    <t>ISMETA MUJEZINOVIĆA 18/10</t>
  </si>
  <si>
    <t>011/2168-872</t>
  </si>
  <si>
    <t>064/630-5967</t>
  </si>
  <si>
    <t>andja_ko@yahoo.com</t>
  </si>
  <si>
    <t>2010953788716</t>
  </si>
  <si>
    <t>RADNIČKA 032/2/24</t>
  </si>
  <si>
    <t>011/8773-105</t>
  </si>
  <si>
    <t>063/80-111-92</t>
  </si>
  <si>
    <t>2912956715055</t>
  </si>
  <si>
    <t>BIHAĆKA 28</t>
  </si>
  <si>
    <t>BEOGRAD, ZEMUN</t>
  </si>
  <si>
    <t>011/8486-184</t>
  </si>
  <si>
    <t>064/4483-995</t>
  </si>
  <si>
    <t>zorica.j.kostic@imt.co.rs</t>
  </si>
  <si>
    <t>2612948765015</t>
  </si>
  <si>
    <t>MILOŠA VELIKOG 18/7</t>
  </si>
  <si>
    <t>026/611-379</t>
  </si>
  <si>
    <t>064/11-75-792</t>
  </si>
  <si>
    <t>0303952855010</t>
  </si>
  <si>
    <t>VELJKA PETROVIĆA 6</t>
  </si>
  <si>
    <t>023/537-421</t>
  </si>
  <si>
    <t>062/348-491</t>
  </si>
  <si>
    <t>branislav.kralj@vizura.co.rs</t>
  </si>
  <si>
    <t>1506984786020</t>
  </si>
  <si>
    <t>CRNOTRAVSKA  13B/73</t>
  </si>
  <si>
    <t>011/266-32-41</t>
  </si>
  <si>
    <t>064/33-77-466</t>
  </si>
  <si>
    <t>1505950710517</t>
  </si>
  <si>
    <t>Luke Vojvodića 5</t>
  </si>
  <si>
    <t>011/35-64-570</t>
  </si>
  <si>
    <t>064/898-4401; 061/2042099</t>
  </si>
  <si>
    <t>2409961710009</t>
  </si>
  <si>
    <t>GOSPODAR JEVREMOVA 42</t>
  </si>
  <si>
    <t>011/3286-633</t>
  </si>
  <si>
    <t>060/364-93-49</t>
  </si>
  <si>
    <t>1812960865128</t>
  </si>
  <si>
    <t>ŽARKA ZRENJANINA 3</t>
  </si>
  <si>
    <t>013/  304 755</t>
  </si>
  <si>
    <t>063/ 249 632</t>
  </si>
  <si>
    <t>2708953730103</t>
  </si>
  <si>
    <t>SV. KLIMENT I NAUM 13</t>
  </si>
  <si>
    <t>018/215-696</t>
  </si>
  <si>
    <t>063/77-67-388</t>
  </si>
  <si>
    <t>1611957751019</t>
  </si>
  <si>
    <t>JABLANIČKA 4</t>
  </si>
  <si>
    <t>030/477-690</t>
  </si>
  <si>
    <t>066/477-690</t>
  </si>
  <si>
    <t>2905974730057</t>
  </si>
  <si>
    <t>GENERALA MILOJKA LEŠJANINA 26/34</t>
  </si>
  <si>
    <t>018/4523-060</t>
  </si>
  <si>
    <t>062/346-505</t>
  </si>
  <si>
    <t>2408983805058</t>
  </si>
  <si>
    <t>BALZAKOVA 51</t>
  </si>
  <si>
    <t>021/636-41-05</t>
  </si>
  <si>
    <t>062/888-01-22</t>
  </si>
  <si>
    <t>majda.kukolj@gmail.com</t>
  </si>
  <si>
    <t>1202977800043</t>
  </si>
  <si>
    <t>TRG NEZNANOG JUNAKA 6/12</t>
  </si>
  <si>
    <t>021/457-836</t>
  </si>
  <si>
    <t>0637578071</t>
  </si>
  <si>
    <t>dkulesevic@gmail.com</t>
  </si>
  <si>
    <t>2206976786011</t>
  </si>
  <si>
    <t>SLAVKA GVOZDENOVIĆA 7/6</t>
  </si>
  <si>
    <t>037/ 428 211</t>
  </si>
  <si>
    <t>063/ 660 476</t>
  </si>
  <si>
    <t>2807954781079</t>
  </si>
  <si>
    <t>DR IVANA RIBARA 44/1/1</t>
  </si>
  <si>
    <t>011/31-88-123</t>
  </si>
  <si>
    <t>065/31-88-123; 065/80-34-222</t>
  </si>
  <si>
    <t>lazareviclj@gmail.com</t>
  </si>
  <si>
    <t>1310962235010</t>
  </si>
  <si>
    <t>GOLSVORDIJEVA 27/2/7</t>
  </si>
  <si>
    <t>011/222-4104</t>
  </si>
  <si>
    <t>065/222-4125</t>
  </si>
  <si>
    <t>1102952800087</t>
  </si>
  <si>
    <t>BEOGRADSKI KEJ 45</t>
  </si>
  <si>
    <t>021/527-141</t>
  </si>
  <si>
    <t>064/351-7665</t>
  </si>
  <si>
    <t>0112959790038</t>
  </si>
  <si>
    <t>ZMAJ JOVINA 2/4</t>
  </si>
  <si>
    <t>RS-31230</t>
  </si>
  <si>
    <t>ARILJE</t>
  </si>
  <si>
    <t>031/893-192</t>
  </si>
  <si>
    <t>064/8111239</t>
  </si>
  <si>
    <t>lmilan@bancaintesabeograd.com</t>
  </si>
  <si>
    <t>2001970302607</t>
  </si>
  <si>
    <t>TRG CARA JOVANA NENADA 4/20</t>
  </si>
  <si>
    <t>021/4876-544</t>
  </si>
  <si>
    <t>063/535-788</t>
  </si>
  <si>
    <t>3005976450062</t>
  </si>
  <si>
    <t>BUL.ARSENIJA ČARNOJEVIĆA 167/8/42</t>
  </si>
  <si>
    <t>011/214-22-61</t>
  </si>
  <si>
    <t>064/19-680-91</t>
  </si>
  <si>
    <t>1705967782022</t>
  </si>
  <si>
    <t>NIKOLE MARKOVIĆA 25</t>
  </si>
  <si>
    <t>3595-138</t>
  </si>
  <si>
    <t>065/262-00-97</t>
  </si>
  <si>
    <t>nlecic@ptt.rs</t>
  </si>
  <si>
    <t>2010954715585</t>
  </si>
  <si>
    <t>GOCE DELČEVA 26/19</t>
  </si>
  <si>
    <t>011/2671-407</t>
  </si>
  <si>
    <t>064/1222-184</t>
  </si>
  <si>
    <t>doda16@open.telekom.rs</t>
  </si>
  <si>
    <t>2704952815134</t>
  </si>
  <si>
    <t>SVETOG SAVE 60</t>
  </si>
  <si>
    <t>RS-25260</t>
  </si>
  <si>
    <t>APATIN</t>
  </si>
  <si>
    <t>025/774-090</t>
  </si>
  <si>
    <t>063/123-73-28</t>
  </si>
  <si>
    <t>1306956721216</t>
  </si>
  <si>
    <t>NJEGOŠEVA 14</t>
  </si>
  <si>
    <t>RS-34227</t>
  </si>
  <si>
    <t>BATOČINA</t>
  </si>
  <si>
    <t>034/841-573</t>
  </si>
  <si>
    <t>064/132-83-58</t>
  </si>
  <si>
    <t>1611975835025</t>
  </si>
  <si>
    <t>VOJVODE STEPE 509</t>
  </si>
  <si>
    <t>011/373-17-11</t>
  </si>
  <si>
    <t>063/373-463; 060/7007-505</t>
  </si>
  <si>
    <t>1606971747012</t>
  </si>
  <si>
    <t>DR IVANA RIBARA 69/55</t>
  </si>
  <si>
    <t>011/2273092</t>
  </si>
  <si>
    <t>064/113-7614</t>
  </si>
  <si>
    <t>1303949800012</t>
  </si>
  <si>
    <t>RUMENAČKA 17, I sprat ( firma EUROGARDI GROUP)</t>
  </si>
  <si>
    <t>021/512-311</t>
  </si>
  <si>
    <t>063/500-421</t>
  </si>
  <si>
    <t>office@eurogardigroup.rs</t>
  </si>
  <si>
    <t>1605975805037</t>
  </si>
  <si>
    <t>BOGDANA ŠUPUTA 21</t>
  </si>
  <si>
    <t>021/402-747</t>
  </si>
  <si>
    <t>063/560-906</t>
  </si>
  <si>
    <t>aleksandra.lukic@rbv.rs</t>
  </si>
  <si>
    <t>2305957710134</t>
  </si>
  <si>
    <t>BEOGRADSKOG BATALJONA 40</t>
  </si>
  <si>
    <t>011/3558-192</t>
  </si>
  <si>
    <t>064/145-77-24</t>
  </si>
  <si>
    <t>lukicjovica@yahoo.com</t>
  </si>
  <si>
    <t>2409969810029</t>
  </si>
  <si>
    <t>NIKE MAKSIMOVIĆA BB/13</t>
  </si>
  <si>
    <t>025/421-665</t>
  </si>
  <si>
    <t>069/11-580-44</t>
  </si>
  <si>
    <t>makitaki@sbb.rs</t>
  </si>
  <si>
    <t>1301952780038</t>
  </si>
  <si>
    <t>RADA VILOTIJEVIĆA 2</t>
  </si>
  <si>
    <t>036/231-206</t>
  </si>
  <si>
    <t>064/362-72-20</t>
  </si>
  <si>
    <t>0602952719017</t>
  </si>
  <si>
    <t>PROTE MATEJE 9</t>
  </si>
  <si>
    <t>011/383-62-16</t>
  </si>
  <si>
    <t>064/31-666-15</t>
  </si>
  <si>
    <t>1402977380078</t>
  </si>
  <si>
    <t>SAZONOVA 108</t>
  </si>
  <si>
    <t>011/2835-289</t>
  </si>
  <si>
    <t>065/2015-869</t>
  </si>
  <si>
    <t>0510956850108</t>
  </si>
  <si>
    <t>VINOGRADI BB</t>
  </si>
  <si>
    <t>RS-21240</t>
  </si>
  <si>
    <t>TITEL</t>
  </si>
  <si>
    <t>021/862-002</t>
  </si>
  <si>
    <t>069-186-2002</t>
  </si>
  <si>
    <t>visnja.d.marinkov@gmail.com</t>
  </si>
  <si>
    <t>1009982715289</t>
  </si>
  <si>
    <t>SINĐELIĆEVA 4/1/2/5</t>
  </si>
  <si>
    <t>011/344-2943</t>
  </si>
  <si>
    <t>063/102-9961</t>
  </si>
  <si>
    <t>marinkovic.jelena007@gmail.com</t>
  </si>
  <si>
    <t>2705979715294</t>
  </si>
  <si>
    <t>BULEVAR ZORANA ĐINĐIĆA 115/12</t>
  </si>
  <si>
    <t>011/2123-475</t>
  </si>
  <si>
    <t>060/333-72-79</t>
  </si>
  <si>
    <t>1609970735044</t>
  </si>
  <si>
    <t>TRG PAVLA STOJKOVIĆA 15/8</t>
  </si>
  <si>
    <t>018/511-352</t>
  </si>
  <si>
    <t>064/11-65-734</t>
  </si>
  <si>
    <t>aleks@ni.ac.rs</t>
  </si>
  <si>
    <t>0511949805047</t>
  </si>
  <si>
    <t>1300 KAPLARA 5</t>
  </si>
  <si>
    <t>021/474 07 20</t>
  </si>
  <si>
    <t>063/ 562 302</t>
  </si>
  <si>
    <t>2305954715011</t>
  </si>
  <si>
    <t>ZDRAVKA JOVANOVIĆA 59</t>
  </si>
  <si>
    <t>BEOGRAD, ČUKARICA</t>
  </si>
  <si>
    <t>011/518-630</t>
  </si>
  <si>
    <t>063/258-066</t>
  </si>
  <si>
    <t>sonja.marinkovic@gmail.com</t>
  </si>
  <si>
    <t>0711970850051</t>
  </si>
  <si>
    <t>TOZE MARKOVIĆA 7A</t>
  </si>
  <si>
    <t>RS-23208</t>
  </si>
  <si>
    <t>ELEMIR</t>
  </si>
  <si>
    <t>023/737-330</t>
  </si>
  <si>
    <t>064/255-47-89</t>
  </si>
  <si>
    <t>2808953719031</t>
  </si>
  <si>
    <t>OLGE JOVIČIĆ 19/1</t>
  </si>
  <si>
    <t>011/33-17-544</t>
  </si>
  <si>
    <t>064/308-71-59</t>
  </si>
  <si>
    <t>1009967710327</t>
  </si>
  <si>
    <t>MILORADA DRAŠKOVIĆA 46</t>
  </si>
  <si>
    <t>064/81 55 014</t>
  </si>
  <si>
    <t>nenad.markovic@srbijasume.rs</t>
  </si>
  <si>
    <t>0909966730070</t>
  </si>
  <si>
    <t>TRG DANICE NIKOLIĆ  LALE 1/12</t>
  </si>
  <si>
    <t>018/246-552</t>
  </si>
  <si>
    <t>063/104-52-19</t>
  </si>
  <si>
    <t>1210973187218</t>
  </si>
  <si>
    <t>BULEVAR KRALJA ALEKSANDRA 321</t>
  </si>
  <si>
    <t>0641749173</t>
  </si>
  <si>
    <t>1406967120022</t>
  </si>
  <si>
    <t>MIĆA RADAKOVIĆA 15</t>
  </si>
  <si>
    <t>011/21-96-129</t>
  </si>
  <si>
    <t>063/216-311</t>
  </si>
  <si>
    <t>2907971780013</t>
  </si>
  <si>
    <t>ZELENA GORA 41/46</t>
  </si>
  <si>
    <t>036/231-258</t>
  </si>
  <si>
    <t>065/44-011-00</t>
  </si>
  <si>
    <t>2310961850017</t>
  </si>
  <si>
    <t>12 VOJVOĐANSKE BRIGADE 16</t>
  </si>
  <si>
    <t>023/531-452</t>
  </si>
  <si>
    <t>064/137-67-23</t>
  </si>
  <si>
    <t>kbogdanov@silos.rs</t>
  </si>
  <si>
    <t>1607971710026</t>
  </si>
  <si>
    <t>VITEZA KARAĐORĐEVE ZVEZDE 105 G</t>
  </si>
  <si>
    <t>011/3554-853</t>
  </si>
  <si>
    <t>064/8787-789, 06413-14-041</t>
  </si>
  <si>
    <t>2806952850042</t>
  </si>
  <si>
    <t>DR RADOSLAVA PANIĆA 4</t>
  </si>
  <si>
    <t>RS-23260</t>
  </si>
  <si>
    <t>PERLEZ</t>
  </si>
  <si>
    <t>023/38 13 469</t>
  </si>
  <si>
    <t>063/8395-058, 060/ 54 50 317</t>
  </si>
  <si>
    <t>2506948793928</t>
  </si>
  <si>
    <t>POLIMSKA 11</t>
  </si>
  <si>
    <t>RS-31300</t>
  </si>
  <si>
    <t>PRIJEPOLJE</t>
  </si>
  <si>
    <t>033/711-386</t>
  </si>
  <si>
    <t>064/2088-223</t>
  </si>
  <si>
    <t>martinovicmilan@hotmail.com</t>
  </si>
  <si>
    <t>3101945780012</t>
  </si>
  <si>
    <t>NAS.MOŠE PIJADE 12</t>
  </si>
  <si>
    <t>036/321-704</t>
  </si>
  <si>
    <t>063/668-517</t>
  </si>
  <si>
    <t>finansije@amiga.rs</t>
  </si>
  <si>
    <t>0507982710259</t>
  </si>
  <si>
    <t>PALMIRA TOLJATIJA 48</t>
  </si>
  <si>
    <t>011/316-8279</t>
  </si>
  <si>
    <t>064/885-3329</t>
  </si>
  <si>
    <t>nebojsa.medic@eurobankefg.rs</t>
  </si>
  <si>
    <t>1205957710349</t>
  </si>
  <si>
    <t>BULEVAR ZORANA ĐINĐIĆA 20/36</t>
  </si>
  <si>
    <t>2140-026</t>
  </si>
  <si>
    <t>064/319-77-53</t>
  </si>
  <si>
    <t>1411981118247</t>
  </si>
  <si>
    <t>VLADANA DESNICE 21</t>
  </si>
  <si>
    <t>RS-21131</t>
  </si>
  <si>
    <t>PETROVARADIN</t>
  </si>
  <si>
    <t>021/6433-704</t>
  </si>
  <si>
    <t>064/819-35-17</t>
  </si>
  <si>
    <t>mbiljana@ninamedia.rs</t>
  </si>
  <si>
    <t>2901959710133</t>
  </si>
  <si>
    <t>SINĐELIĆEVO SOKAČE 1A</t>
  </si>
  <si>
    <t>011 213 77 03</t>
  </si>
  <si>
    <t>063 200-306</t>
  </si>
  <si>
    <t>0901953805070</t>
  </si>
  <si>
    <t>DRAGE SPASIĆ 11</t>
  </si>
  <si>
    <t>021/475-0316</t>
  </si>
  <si>
    <t>063/531-575</t>
  </si>
  <si>
    <t>1308969782853</t>
  </si>
  <si>
    <t>MILUNA GAVRIĆA 9</t>
  </si>
  <si>
    <t>032/352-033</t>
  </si>
  <si>
    <t>063/241-808</t>
  </si>
  <si>
    <t>0505946790057</t>
  </si>
  <si>
    <t>MEĐAJ 17</t>
  </si>
  <si>
    <t>031/ 513 041</t>
  </si>
  <si>
    <t>064/ 85 80 595</t>
  </si>
  <si>
    <t>0606959719034</t>
  </si>
  <si>
    <t>MILUTINA MILANKOVIĆA 158/17</t>
  </si>
  <si>
    <t>064/265 76 50</t>
  </si>
  <si>
    <t>2801977715350</t>
  </si>
  <si>
    <t>NEMANJINA 31</t>
  </si>
  <si>
    <t>011/8220-515</t>
  </si>
  <si>
    <t>063/332-065</t>
  </si>
  <si>
    <t>mmilanovic@edb.rs</t>
  </si>
  <si>
    <t>2708961790018</t>
  </si>
  <si>
    <t>PORA 149</t>
  </si>
  <si>
    <t>031/541-426</t>
  </si>
  <si>
    <t>064/827-36-49</t>
  </si>
  <si>
    <t>0904985715099</t>
  </si>
  <si>
    <t>GOSPODAR-JEVREMOVA 316/6/18</t>
  </si>
  <si>
    <t>011/ 26 27 727</t>
  </si>
  <si>
    <t>064/12 96 921</t>
  </si>
  <si>
    <t>0301964800197</t>
  </si>
  <si>
    <t>OMLADINSKOG POKRETA 7/5</t>
  </si>
  <si>
    <t>021/447-790</t>
  </si>
  <si>
    <t>064/1705-910</t>
  </si>
  <si>
    <t>1206970780816</t>
  </si>
  <si>
    <t>ZMAJEVAČKA 32</t>
  </si>
  <si>
    <t>BEOGRAD-ŽARKOVO</t>
  </si>
  <si>
    <t>2509-546</t>
  </si>
  <si>
    <t>064/124-36-93</t>
  </si>
  <si>
    <t>2505952715099</t>
  </si>
  <si>
    <t>ŠAJKAČKA 31</t>
  </si>
  <si>
    <t>064/158-68-68</t>
  </si>
  <si>
    <t>veram@beotel.net</t>
  </si>
  <si>
    <t>1106980745054</t>
  </si>
  <si>
    <t>KOSTE RACINA 005/5/22</t>
  </si>
  <si>
    <t>063/80-30-457</t>
  </si>
  <si>
    <t>zoka@volomp.com</t>
  </si>
  <si>
    <t>1803983715353</t>
  </si>
  <si>
    <t>POR. SPASIĆA I MAŠARE 116/41</t>
  </si>
  <si>
    <t>065/4516641</t>
  </si>
  <si>
    <t>marina.pamucar@gmail.com</t>
  </si>
  <si>
    <t>2808947780616</t>
  </si>
  <si>
    <t>PODUNAVCI-VRNJAČKA BANJA</t>
  </si>
  <si>
    <t>036/673-200</t>
  </si>
  <si>
    <t>063/602-435</t>
  </si>
  <si>
    <t>2609952710631</t>
  </si>
  <si>
    <t>BRODARSKA 48</t>
  </si>
  <si>
    <t>313-0527</t>
  </si>
  <si>
    <t>065/2948482</t>
  </si>
  <si>
    <t>0308971735028</t>
  </si>
  <si>
    <t>NARODNIH HEROJA 30/1</t>
  </si>
  <si>
    <t>018/220-170</t>
  </si>
  <si>
    <t>064/85-96-388</t>
  </si>
  <si>
    <t>2904975790014</t>
  </si>
  <si>
    <t>SOLUNSKA 36</t>
  </si>
  <si>
    <t>031/516-927</t>
  </si>
  <si>
    <t>064/247-5559</t>
  </si>
  <si>
    <t>2501973880019</t>
  </si>
  <si>
    <t>FRUŠKOGORSKA 43</t>
  </si>
  <si>
    <t>065/80-333-77</t>
  </si>
  <si>
    <t>milivojevic.sasa@gmail.com</t>
  </si>
  <si>
    <t>2811946740018</t>
  </si>
  <si>
    <t>ILIJE STRELE 14/74</t>
  </si>
  <si>
    <t>016 216 287</t>
  </si>
  <si>
    <t>065 4451 41, 064 4451 419</t>
  </si>
  <si>
    <t>0908977710377</t>
  </si>
  <si>
    <t>Nede Spasojević 7</t>
  </si>
  <si>
    <t>011/22-86-539</t>
  </si>
  <si>
    <t>063/827-82-81</t>
  </si>
  <si>
    <t>nenad.milojevic@hypo-alpe-adria.rs</t>
  </si>
  <si>
    <t>1507976725027</t>
  </si>
  <si>
    <t>GORNJE GRBICE BB</t>
  </si>
  <si>
    <t>RS-34325</t>
  </si>
  <si>
    <t>LUŽNICE - KRAGUJEVAC</t>
  </si>
  <si>
    <t>034/577-497</t>
  </si>
  <si>
    <t>062/10-84-199</t>
  </si>
  <si>
    <t>2606966726817</t>
  </si>
  <si>
    <t>GOČKA 15/11</t>
  </si>
  <si>
    <t>011/233-00-27</t>
  </si>
  <si>
    <t>064/139-89-42</t>
  </si>
  <si>
    <t>mvg66@yubc.net</t>
  </si>
  <si>
    <t>0110975710106</t>
  </si>
  <si>
    <t>BULEVAR KRALJA ALEKSANDRA 250</t>
  </si>
  <si>
    <t>011/2415-380</t>
  </si>
  <si>
    <t>064/283-4039</t>
  </si>
  <si>
    <t>2808948805019</t>
  </si>
  <si>
    <t>LJUBA VUČKOVIĆA 24/27</t>
  </si>
  <si>
    <t>011/2476-528</t>
  </si>
  <si>
    <t>063/844-1874</t>
  </si>
  <si>
    <t>mimaminja@eunet.rs</t>
  </si>
  <si>
    <t>1902974710428</t>
  </si>
  <si>
    <t>Obalskih radnika 5a</t>
  </si>
  <si>
    <t>011 418 109</t>
  </si>
  <si>
    <t>063 7177 308; 063/1093-908</t>
  </si>
  <si>
    <t>denismirkovic@trans-proteam.rs</t>
  </si>
  <si>
    <t>1605976710315</t>
  </si>
  <si>
    <t>Zavalska 1</t>
  </si>
  <si>
    <t>BEOGRAD - BORČA</t>
  </si>
  <si>
    <t>O112380779</t>
  </si>
  <si>
    <t>063-272069</t>
  </si>
  <si>
    <t>mikki.ilic@gmail.com</t>
  </si>
  <si>
    <t>2811975710284</t>
  </si>
  <si>
    <t>USTANIČKA 125</t>
  </si>
  <si>
    <t>011/2456-360</t>
  </si>
  <si>
    <t>063/238-348</t>
  </si>
  <si>
    <t>0912969741619</t>
  </si>
  <si>
    <t>MIHAJLA MIHAJLOVIĆA  18/E</t>
  </si>
  <si>
    <t>016/875-674</t>
  </si>
  <si>
    <t>063/858-96-39</t>
  </si>
  <si>
    <t>0202969730024</t>
  </si>
  <si>
    <t>DAVIDA PIJADE 10</t>
  </si>
  <si>
    <t>063/1045960</t>
  </si>
  <si>
    <t>0909953767013</t>
  </si>
  <si>
    <t>BEOGRADSKA 36</t>
  </si>
  <si>
    <t>012/555-445</t>
  </si>
  <si>
    <t>064/828-9216</t>
  </si>
  <si>
    <t>0104965770011</t>
  </si>
  <si>
    <t>KOPAONIČKA 1/10</t>
  </si>
  <si>
    <t>011/25 05 876</t>
  </si>
  <si>
    <t>063/419 491</t>
  </si>
  <si>
    <t>slobodan.mitic@bibis.rs</t>
  </si>
  <si>
    <t>1802960715147</t>
  </si>
  <si>
    <t>VLADIMIRA DUJIĆA 37/3</t>
  </si>
  <si>
    <t>011/2399-199</t>
  </si>
  <si>
    <t>063/8648-191</t>
  </si>
  <si>
    <t>2204959730034</t>
  </si>
  <si>
    <t>KORNELIJA STANKOVIĆA 12</t>
  </si>
  <si>
    <t>018/263-807</t>
  </si>
  <si>
    <t>063/477-402</t>
  </si>
  <si>
    <t>1611980777033</t>
  </si>
  <si>
    <t>J. DOBROSAVLJEVIĆ 1</t>
  </si>
  <si>
    <t>023/569-368</t>
  </si>
  <si>
    <t>063/438149</t>
  </si>
  <si>
    <t>mitrovicorama@gmail.com</t>
  </si>
  <si>
    <t>2806961723711</t>
  </si>
  <si>
    <t>6.AVGUST 70/03</t>
  </si>
  <si>
    <t>RS-35237</t>
  </si>
  <si>
    <t>RESAVICA</t>
  </si>
  <si>
    <t>035/627-498</t>
  </si>
  <si>
    <t>061/180-47-85</t>
  </si>
  <si>
    <t>1705963723722</t>
  </si>
  <si>
    <t>6.AVGUST 12</t>
  </si>
  <si>
    <t>063/8005-872</t>
  </si>
  <si>
    <t>1405971710067</t>
  </si>
  <si>
    <t>BORSKA 21/16</t>
  </si>
  <si>
    <t>011/584-590</t>
  </si>
  <si>
    <t>064/1983-601</t>
  </si>
  <si>
    <t>2704975245017</t>
  </si>
  <si>
    <t>VOJVODE SAVATIJA 10/1/5</t>
  </si>
  <si>
    <t>011/24-11-274</t>
  </si>
  <si>
    <t>063/8619-413</t>
  </si>
  <si>
    <t>0505966308219</t>
  </si>
  <si>
    <t>SLOVAČKA 49</t>
  </si>
  <si>
    <t>RS-21211</t>
  </si>
  <si>
    <t>KISAČ</t>
  </si>
  <si>
    <t>021/828-425</t>
  </si>
  <si>
    <t>063/8397-313</t>
  </si>
  <si>
    <t>0506973710266</t>
  </si>
  <si>
    <t>Vojvode Mišića 39a/4</t>
  </si>
  <si>
    <t>035/570-768</t>
  </si>
  <si>
    <t>064/198-3898, 063/106-7564</t>
  </si>
  <si>
    <t>1003948860018</t>
  </si>
  <si>
    <t>SR1003948860018</t>
  </si>
  <si>
    <t>JNA 135</t>
  </si>
  <si>
    <t>RS-26216</t>
  </si>
  <si>
    <t>UZDIN</t>
  </si>
  <si>
    <t>013/673-358; 013/673-506</t>
  </si>
  <si>
    <t>064/95-789-69</t>
  </si>
  <si>
    <t>1403959710105</t>
  </si>
  <si>
    <t>SUSEDGRADSKA 21/3</t>
  </si>
  <si>
    <t>011/2321-944</t>
  </si>
  <si>
    <t>063/371-960</t>
  </si>
  <si>
    <t>ekolukakey@sezampro.rs</t>
  </si>
  <si>
    <t>2710965710382</t>
  </si>
  <si>
    <t>KRALJA MILANA 10/3/6</t>
  </si>
  <si>
    <t>011/631 21 07</t>
  </si>
  <si>
    <t>069/82 65 411</t>
  </si>
  <si>
    <t>sasa.nedeljkovic@termoinzenjering.com</t>
  </si>
  <si>
    <t>2410969715199</t>
  </si>
  <si>
    <t>MILUTINA MILANKOVIĆA 114/16</t>
  </si>
  <si>
    <t>011/2140-380</t>
  </si>
  <si>
    <t>064/611-38-22</t>
  </si>
  <si>
    <t>zvukosavljevic@jp.ptt.rs</t>
  </si>
  <si>
    <t>2109973757023</t>
  </si>
  <si>
    <t>RADOVANA SIMIĆA CIGE 16</t>
  </si>
  <si>
    <t>060/330-60-06</t>
  </si>
  <si>
    <t>isailovic@sbb.rs</t>
  </si>
  <si>
    <t>1502970730027</t>
  </si>
  <si>
    <t>CVIJIĆEVA 21/10</t>
  </si>
  <si>
    <t>018 527-O51</t>
  </si>
  <si>
    <t>063-1045988</t>
  </si>
  <si>
    <t>1610966710140</t>
  </si>
  <si>
    <t>MOLEROVA 66</t>
  </si>
  <si>
    <t>011/243-54-54</t>
  </si>
  <si>
    <t>063/248-812</t>
  </si>
  <si>
    <t>branislav.nesic@gmail.com</t>
  </si>
  <si>
    <t>0505970794438</t>
  </si>
  <si>
    <t>7. SEKRETARA SKOJ-A 92</t>
  </si>
  <si>
    <t>036/323-745</t>
  </si>
  <si>
    <t>063/470-108</t>
  </si>
  <si>
    <t>2606964171532</t>
  </si>
  <si>
    <t>HEROJA MARIČIĆA 24/5/17</t>
  </si>
  <si>
    <t>036/314-151</t>
  </si>
  <si>
    <t>064/610-5257</t>
  </si>
  <si>
    <t>branislavn@telekom.rs</t>
  </si>
  <si>
    <t>1501956780015</t>
  </si>
  <si>
    <t>OLGE MILUTINOVIĆ 14/13</t>
  </si>
  <si>
    <t>036/312-234</t>
  </si>
  <si>
    <t>062/612-234</t>
  </si>
  <si>
    <t>maretovaposta@yahoo.co.uk</t>
  </si>
  <si>
    <t>1307966715237</t>
  </si>
  <si>
    <t>VLADIMIRA POPOVIĆA 40, 5 SPRAT, DELEGACIJA EVROPSKE UNIJE</t>
  </si>
  <si>
    <t>011/3083-230, 2519-017</t>
  </si>
  <si>
    <t>063/828-6006</t>
  </si>
  <si>
    <t>tatjana.nikolic@ec.europa.eu</t>
  </si>
  <si>
    <t>2506952850030</t>
  </si>
  <si>
    <t>BEOGRADSKA 103 A</t>
  </si>
  <si>
    <t>RS-23203</t>
  </si>
  <si>
    <t>EČKA</t>
  </si>
  <si>
    <t>023/357-122</t>
  </si>
  <si>
    <t>064/834-1091</t>
  </si>
  <si>
    <t>1909959450023</t>
  </si>
  <si>
    <t>KNEGINJE ZORKE 077/6/11</t>
  </si>
  <si>
    <t>011/3447255</t>
  </si>
  <si>
    <t>064/1356626</t>
  </si>
  <si>
    <t>jasnavucic@gmail.com</t>
  </si>
  <si>
    <t>0909971915046</t>
  </si>
  <si>
    <t>BULEVAR ARSENIJA ČARNOJEVIĆA 105/22</t>
  </si>
  <si>
    <t>011/2144-769</t>
  </si>
  <si>
    <t>060/0391-304</t>
  </si>
  <si>
    <t>0109967726216</t>
  </si>
  <si>
    <t>KALENIĆEVA 6</t>
  </si>
  <si>
    <t>BEOGRAD - VRAČAR</t>
  </si>
  <si>
    <t>011/245-28-13</t>
  </si>
  <si>
    <t>064/1333-940</t>
  </si>
  <si>
    <t>anaobradovic@yahoo.com</t>
  </si>
  <si>
    <t>0411959710309</t>
  </si>
  <si>
    <t>ĐUŠINA 10/19</t>
  </si>
  <si>
    <t>011/334-15-82</t>
  </si>
  <si>
    <t>063/33-59-55</t>
  </si>
  <si>
    <t>aloalo@sezampro.rs</t>
  </si>
  <si>
    <t>0308963715220</t>
  </si>
  <si>
    <t>MOLEROVA 3</t>
  </si>
  <si>
    <t>011/245 86 29</t>
  </si>
  <si>
    <t>063/85 40 890</t>
  </si>
  <si>
    <t>olja@vet.bg.ac.rs</t>
  </si>
  <si>
    <t>2307957860023</t>
  </si>
  <si>
    <t>KIKINDSKA 23/21</t>
  </si>
  <si>
    <t>013/512-276</t>
  </si>
  <si>
    <t>065/2563318, 060/55-63-318</t>
  </si>
  <si>
    <t>1909975715444</t>
  </si>
  <si>
    <t>BULEVAR MIHAILA PUPINA 19</t>
  </si>
  <si>
    <t>011/2147-655</t>
  </si>
  <si>
    <t>063/111-3052</t>
  </si>
  <si>
    <t>neda.orozovic@volksbank.rs</t>
  </si>
  <si>
    <t>2407951710024</t>
  </si>
  <si>
    <t>DŽONA KENEDIJA 41</t>
  </si>
  <si>
    <t>064/1155-494</t>
  </si>
  <si>
    <t>ninoslav.ostrouska@jat.com</t>
  </si>
  <si>
    <t>0106970795033</t>
  </si>
  <si>
    <t>DIMITRIJA TUCOVIĆA 101/5</t>
  </si>
  <si>
    <t>031/524-223</t>
  </si>
  <si>
    <t>064/146-72-43</t>
  </si>
  <si>
    <t>0812974780032</t>
  </si>
  <si>
    <t>KARAĐORĐEVA 18</t>
  </si>
  <si>
    <t>036/235 202</t>
  </si>
  <si>
    <t>065/80 21 630</t>
  </si>
  <si>
    <t>stingo777@yahoo.com</t>
  </si>
  <si>
    <t>3108953791818</t>
  </si>
  <si>
    <t>RADNIČKA 50</t>
  </si>
  <si>
    <t>011/305-88-11</t>
  </si>
  <si>
    <t>063/288-785</t>
  </si>
  <si>
    <t>0508983773617</t>
  </si>
  <si>
    <t>PROFESORA VASIĆA 1</t>
  </si>
  <si>
    <t>064/338-94-38</t>
  </si>
  <si>
    <t>zpantic@gmail.com</t>
  </si>
  <si>
    <t>2111958710309</t>
  </si>
  <si>
    <t>BULEVAR OSLOBOĐENJA 166/103</t>
  </si>
  <si>
    <t>011/2669-344</t>
  </si>
  <si>
    <t>062/8038-757</t>
  </si>
  <si>
    <t>0909959710099</t>
  </si>
  <si>
    <t>BULEVAR ARSENIJA ČARNOJEVIĆA 131/6</t>
  </si>
  <si>
    <t>011/213-7669</t>
  </si>
  <si>
    <t>063/231-682</t>
  </si>
  <si>
    <t>0909963710206</t>
  </si>
  <si>
    <t>NEHRUOVA 77/002</t>
  </si>
  <si>
    <t>011/216-3950</t>
  </si>
  <si>
    <t>064/876-2950</t>
  </si>
  <si>
    <t>ossterija@vektor.net</t>
  </si>
  <si>
    <t>2410973800044</t>
  </si>
  <si>
    <t>IVE ANDRIĆA 35</t>
  </si>
  <si>
    <t>021/891-033</t>
  </si>
  <si>
    <t>063/534-204</t>
  </si>
  <si>
    <t>3110982710252</t>
  </si>
  <si>
    <t>NARODNIH HEROJA 6</t>
  </si>
  <si>
    <t>011/267-2244</t>
  </si>
  <si>
    <t>064/160-2064</t>
  </si>
  <si>
    <t>pavlovic_marko@hotmail.com</t>
  </si>
  <si>
    <t>0302974715135</t>
  </si>
  <si>
    <t>BULEVAR MIHAILA PUPINA 131/75</t>
  </si>
  <si>
    <t>011/3111-471</t>
  </si>
  <si>
    <t>064/22-90-794</t>
  </si>
  <si>
    <t>2004962776828</t>
  </si>
  <si>
    <t>NEHRUOVA 50/36</t>
  </si>
  <si>
    <t>011/2167-731</t>
  </si>
  <si>
    <t>063/214-653</t>
  </si>
  <si>
    <t>2302977800025</t>
  </si>
  <si>
    <t>AVALSKA 4</t>
  </si>
  <si>
    <t>021/822-147</t>
  </si>
  <si>
    <t>064/247-0246</t>
  </si>
  <si>
    <t>0711951735039</t>
  </si>
  <si>
    <t>BULEVAR NEMANJIĆA 31/53</t>
  </si>
  <si>
    <t>018/531-780</t>
  </si>
  <si>
    <t>064/886-3907</t>
  </si>
  <si>
    <t>2811969782419</t>
  </si>
  <si>
    <t>VINOGRADARSKA 3</t>
  </si>
  <si>
    <t>037/751-413</t>
  </si>
  <si>
    <t>063/103-96-40</t>
  </si>
  <si>
    <t>vukpejic@open.telekom.rs</t>
  </si>
  <si>
    <t>2009977255028</t>
  </si>
  <si>
    <t>USTANIČKA 118</t>
  </si>
  <si>
    <t>063/348-916</t>
  </si>
  <si>
    <t>1712962746210</t>
  </si>
  <si>
    <t>BOJNIČKA 28</t>
  </si>
  <si>
    <t>RS-16230</t>
  </si>
  <si>
    <t>LEBANE</t>
  </si>
  <si>
    <t>016/ 844 350</t>
  </si>
  <si>
    <t>064/ 501 69 12</t>
  </si>
  <si>
    <t>2905975751031</t>
  </si>
  <si>
    <t>ALEKSANDRA DUBČEKA 7</t>
  </si>
  <si>
    <t>061/22-88-253</t>
  </si>
  <si>
    <t>petar.dragisic@gmail.com</t>
  </si>
  <si>
    <t>1306974710310</t>
  </si>
  <si>
    <t>BEOGRADSKA 35</t>
  </si>
  <si>
    <t>011/3238-778</t>
  </si>
  <si>
    <t>063/8866-265</t>
  </si>
  <si>
    <t>petkovicmico@gmail.com</t>
  </si>
  <si>
    <t>1705976732518</t>
  </si>
  <si>
    <t>TAKOVSKA 9</t>
  </si>
  <si>
    <t>010/347-398</t>
  </si>
  <si>
    <t>062/44-73-98</t>
  </si>
  <si>
    <t>1611981774313</t>
  </si>
  <si>
    <t>SIME ŠOLAJE 10</t>
  </si>
  <si>
    <t>064/679-53-73</t>
  </si>
  <si>
    <t>011/329-55-61</t>
  </si>
  <si>
    <t>borislav.petric@gmail.com</t>
  </si>
  <si>
    <t>1510961788716</t>
  </si>
  <si>
    <t>8.MART 26</t>
  </si>
  <si>
    <t>032/344-106</t>
  </si>
  <si>
    <t>065-8900-524</t>
  </si>
  <si>
    <t>0601954172191</t>
  </si>
  <si>
    <t>BULEVAR DESPOTA STEFANA 12/25</t>
  </si>
  <si>
    <t>021/6363-443</t>
  </si>
  <si>
    <t>063/289-795</t>
  </si>
  <si>
    <t>1511979710362</t>
  </si>
  <si>
    <t>KRALJA RADOSLAVA 149</t>
  </si>
  <si>
    <t>011/8481-638</t>
  </si>
  <si>
    <t>064/149-6040</t>
  </si>
  <si>
    <t>neshanenad@gmail.com</t>
  </si>
  <si>
    <t>3107974730057</t>
  </si>
  <si>
    <t>BRANKA KRSMANOVIĆA 25/5</t>
  </si>
  <si>
    <t>018/4-221-877</t>
  </si>
  <si>
    <t>063/460-100</t>
  </si>
  <si>
    <t>0911952715006</t>
  </si>
  <si>
    <t>BULEVAR OSLOBOĐENJA 160</t>
  </si>
  <si>
    <t>011/367-2122</t>
  </si>
  <si>
    <t>064-3044971</t>
  </si>
  <si>
    <t>mpetrovic@ptt.rs</t>
  </si>
  <si>
    <t>1111979798016</t>
  </si>
  <si>
    <t>STRUMIČKA 48/1</t>
  </si>
  <si>
    <t>064/2046445</t>
  </si>
  <si>
    <t>1111979793413</t>
  </si>
  <si>
    <t>NEMANJINA 7B</t>
  </si>
  <si>
    <t>064/615-03-57; 064/296-77-72</t>
  </si>
  <si>
    <t>2008963173987</t>
  </si>
  <si>
    <t>MARŠALA TITA 22</t>
  </si>
  <si>
    <t>RS-11215</t>
  </si>
  <si>
    <t>SLANCI</t>
  </si>
  <si>
    <t>011/299-4542</t>
  </si>
  <si>
    <t>064/6173843</t>
  </si>
  <si>
    <t>1809956710356</t>
  </si>
  <si>
    <t>PERE TODOROVIĆA 26</t>
  </si>
  <si>
    <t>011/35555-273</t>
  </si>
  <si>
    <t>064/8836926</t>
  </si>
  <si>
    <t>2205965885062</t>
  </si>
  <si>
    <t>UČITELJSKA 13A</t>
  </si>
  <si>
    <t>022/310-659</t>
  </si>
  <si>
    <t>064/207-13-30</t>
  </si>
  <si>
    <t>rale2007@open.telekom.rs</t>
  </si>
  <si>
    <t>2404965860054</t>
  </si>
  <si>
    <t>ŽARKA ZRENJANINA 13</t>
  </si>
  <si>
    <t>013/303834</t>
  </si>
  <si>
    <t>064/178-42-42</t>
  </si>
  <si>
    <t>1307974715394</t>
  </si>
  <si>
    <t>JURIJA GAGARINA 113/84</t>
  </si>
  <si>
    <t>063/392-052</t>
  </si>
  <si>
    <t>0209982850033</t>
  </si>
  <si>
    <t>ALEKSANDRA BERIĆA 10</t>
  </si>
  <si>
    <t>RS-23272</t>
  </si>
  <si>
    <t>NOVI BEČEJ</t>
  </si>
  <si>
    <t>023/771-321</t>
  </si>
  <si>
    <t>064/921-36-48</t>
  </si>
  <si>
    <t>popov.zoran@yahoo.com</t>
  </si>
  <si>
    <t>2601969715326</t>
  </si>
  <si>
    <t>MILUTINA MILANKOVIĆA 176</t>
  </si>
  <si>
    <t>011/21-33-827</t>
  </si>
  <si>
    <t>064/407-04-85</t>
  </si>
  <si>
    <t>0201965870054</t>
  </si>
  <si>
    <t>NIKITE TOLSTOJA 140</t>
  </si>
  <si>
    <t>013/806-417</t>
  </si>
  <si>
    <t>063/70-25-060</t>
  </si>
  <si>
    <t>1303968721212</t>
  </si>
  <si>
    <t>VOJVODE PUTNIKA 7</t>
  </si>
  <si>
    <t>034/841-888</t>
  </si>
  <si>
    <t>064/26-46-988</t>
  </si>
  <si>
    <t>duxy13@gmail.com</t>
  </si>
  <si>
    <t>2606955800039</t>
  </si>
  <si>
    <t>ALEKSINAČKIH RUDARA 69/9</t>
  </si>
  <si>
    <t>011/2699-209</t>
  </si>
  <si>
    <t>063/890-8363</t>
  </si>
  <si>
    <t>0709960710249</t>
  </si>
  <si>
    <t>MIRIJEVSKI VENAC 45/44</t>
  </si>
  <si>
    <t>064/8338-019</t>
  </si>
  <si>
    <t>nanamoma@eunet.rs</t>
  </si>
  <si>
    <t>1903946710222</t>
  </si>
  <si>
    <t>MIKE ALASA 24</t>
  </si>
  <si>
    <t>011/2188349</t>
  </si>
  <si>
    <t>064/2252221</t>
  </si>
  <si>
    <t>2806963715112</t>
  </si>
  <si>
    <t>PRAŠKA 7</t>
  </si>
  <si>
    <t>064/611-58-56</t>
  </si>
  <si>
    <t>predicv@gmail.com</t>
  </si>
  <si>
    <t>2612977790037</t>
  </si>
  <si>
    <t>ZAPLANJSKA 076/4/24</t>
  </si>
  <si>
    <t>011/397-3990</t>
  </si>
  <si>
    <t>065/8955-110</t>
  </si>
  <si>
    <t>ptosic@pbb-banka.com</t>
  </si>
  <si>
    <t>2202944725015</t>
  </si>
  <si>
    <t>BRAĆE HADŽIĆA  58/54</t>
  </si>
  <si>
    <t>034/ 311-283</t>
  </si>
  <si>
    <t>064/ 645- 99- 08</t>
  </si>
  <si>
    <t>ljprekovic@sbb.rs</t>
  </si>
  <si>
    <t>2005978732517</t>
  </si>
  <si>
    <t>PARTIZANSKIH KURIRA 54/16</t>
  </si>
  <si>
    <t>064/856-46-92</t>
  </si>
  <si>
    <t>1709974715026</t>
  </si>
  <si>
    <t>PROTE ĐURIĆA 24</t>
  </si>
  <si>
    <t>011/286 33 69</t>
  </si>
  <si>
    <t>063/367 179</t>
  </si>
  <si>
    <t>snezana.prvulovic@osce.org</t>
  </si>
  <si>
    <t>0711970798416</t>
  </si>
  <si>
    <t>DRAGOLJUBA SAVIĆA 41</t>
  </si>
  <si>
    <t>033/445-794</t>
  </si>
  <si>
    <t>064/20-40-941</t>
  </si>
  <si>
    <t>0605968710035</t>
  </si>
  <si>
    <t>JURIJA GAGARINA 239/33</t>
  </si>
  <si>
    <t>011/2153-738</t>
  </si>
  <si>
    <t>065/255-7887</t>
  </si>
  <si>
    <t>pusica.slobodan@gmail.com</t>
  </si>
  <si>
    <t>2505959710343</t>
  </si>
  <si>
    <t>SARAJEVSKA 31</t>
  </si>
  <si>
    <t>011/2656-406</t>
  </si>
  <si>
    <t>064/1424-360</t>
  </si>
  <si>
    <t>misa2001@ptt.rs</t>
  </si>
  <si>
    <t>0612962500086</t>
  </si>
  <si>
    <t>VENČAČKA 19 a</t>
  </si>
  <si>
    <t>011/250-71-50</t>
  </si>
  <si>
    <t>063/226-207</t>
  </si>
  <si>
    <t>1009968890051</t>
  </si>
  <si>
    <t>PARTIZANSKE AVIJACIJE 12/3</t>
  </si>
  <si>
    <t>011/ 22 80 951</t>
  </si>
  <si>
    <t>063/ 51 44 56</t>
  </si>
  <si>
    <t>djordje.radojevic@rms.rs</t>
  </si>
  <si>
    <t>1109976715123</t>
  </si>
  <si>
    <t>POŽEŠKA 65/19</t>
  </si>
  <si>
    <t>BEOGRAD - ČUKARICA</t>
  </si>
  <si>
    <t>011/30-58-857</t>
  </si>
  <si>
    <t>063/393-809</t>
  </si>
  <si>
    <t>amalfi@open.telekom.rs</t>
  </si>
  <si>
    <t>0807975710085</t>
  </si>
  <si>
    <t>RIGE OD FERE 015/4/11</t>
  </si>
  <si>
    <t>064/14-77773</t>
  </si>
  <si>
    <t>oradonjic@yahoo.com</t>
  </si>
  <si>
    <t>1004954710237</t>
  </si>
  <si>
    <t>DR IVANA RIBARA 202/20</t>
  </si>
  <si>
    <t>011/3173-611</t>
  </si>
  <si>
    <t>063/453-235</t>
  </si>
  <si>
    <t>0301950930012</t>
  </si>
  <si>
    <t>KNEZA MILOŠA S 9/24</t>
  </si>
  <si>
    <t>RS-36210</t>
  </si>
  <si>
    <t>VRNJAČKA BANJA</t>
  </si>
  <si>
    <t>036/615-701</t>
  </si>
  <si>
    <t>064/249-78-71</t>
  </si>
  <si>
    <t>0106977710033</t>
  </si>
  <si>
    <t>SAZONOVA 63</t>
  </si>
  <si>
    <t>011/2837-151</t>
  </si>
  <si>
    <t>064/2620-063</t>
  </si>
  <si>
    <t>igor.rad@sbb.rs</t>
  </si>
  <si>
    <t>2412953722236</t>
  </si>
  <si>
    <t>TANASKA RAJIĆA 9</t>
  </si>
  <si>
    <t>035/243-848</t>
  </si>
  <si>
    <t>064/8345-254</t>
  </si>
  <si>
    <t>1910975715000</t>
  </si>
  <si>
    <t>D. TUCOVIĆA BR. 3</t>
  </si>
  <si>
    <t>011/8124-624</t>
  </si>
  <si>
    <t>064/13-47-221; 065/8842-664</t>
  </si>
  <si>
    <t>1706975710207</t>
  </si>
  <si>
    <t>BRAĆE JERKOVIĆA 149</t>
  </si>
  <si>
    <t>011/2493-271</t>
  </si>
  <si>
    <t>063/397-695</t>
  </si>
  <si>
    <t>2512974710305</t>
  </si>
  <si>
    <t>LJUBA VUČKOVIĆA 30</t>
  </si>
  <si>
    <t>011/3463-185</t>
  </si>
  <si>
    <t>064/1240797</t>
  </si>
  <si>
    <t>1203950710723</t>
  </si>
  <si>
    <t>SLOBODANA PENEZIĆA KRCUNA 15</t>
  </si>
  <si>
    <t>8121-065</t>
  </si>
  <si>
    <t>064/8641-731</t>
  </si>
  <si>
    <t>0812979710075</t>
  </si>
  <si>
    <t>DR. IVANA RIBARA 11/6</t>
  </si>
  <si>
    <t>065/8389-679</t>
  </si>
  <si>
    <t>0808961710259</t>
  </si>
  <si>
    <t>LUKE SPASOJEVIĆA 5/3</t>
  </si>
  <si>
    <t>011/2580-466</t>
  </si>
  <si>
    <t>063/206-078</t>
  </si>
  <si>
    <t>kvatro@sezampro.rs</t>
  </si>
  <si>
    <t>0801976721813</t>
  </si>
  <si>
    <t>GANDIJEVA 070/7/35</t>
  </si>
  <si>
    <t>011/3930-219</t>
  </si>
  <si>
    <t>064/885-3223:063/649-514</t>
  </si>
  <si>
    <t>2408949710013</t>
  </si>
  <si>
    <t>GLASINAČKA 25</t>
  </si>
  <si>
    <t>347-0767</t>
  </si>
  <si>
    <t>064/610-6098</t>
  </si>
  <si>
    <t>predragraj@telekom.rs</t>
  </si>
  <si>
    <t>2612952715375</t>
  </si>
  <si>
    <t>BUDIMSKA 3</t>
  </si>
  <si>
    <t>011/3392-508</t>
  </si>
  <si>
    <t>065/33-92-508</t>
  </si>
  <si>
    <t>rajicjel@gmail.com</t>
  </si>
  <si>
    <t>1003954720023</t>
  </si>
  <si>
    <t>MIJE ALEKSIĆA 11</t>
  </si>
  <si>
    <t>034/302-095</t>
  </si>
  <si>
    <t>2805967910029</t>
  </si>
  <si>
    <t>STEFANA BRANKOVIĆA 9</t>
  </si>
  <si>
    <t>RS-11253</t>
  </si>
  <si>
    <t>SREMČICA</t>
  </si>
  <si>
    <t>011/252 65 16</t>
  </si>
  <si>
    <t>063/826 48 25</t>
  </si>
  <si>
    <t>1911975800039</t>
  </si>
  <si>
    <t>TARASA ŠEVČENKA 4</t>
  </si>
  <si>
    <t>021/6321-951</t>
  </si>
  <si>
    <t>063/8700-582</t>
  </si>
  <si>
    <t>zeljko.ralic@df.uns.ac.rs</t>
  </si>
  <si>
    <t>1703983715030</t>
  </si>
  <si>
    <t>NIKOLE MOMČILOVIĆA 44</t>
  </si>
  <si>
    <t>022/315-295</t>
  </si>
  <si>
    <t>063/515-371</t>
  </si>
  <si>
    <t>2704956710299</t>
  </si>
  <si>
    <t>DULA KARAKLAJIĆA 41</t>
  </si>
  <si>
    <t>011/8120-586</t>
  </si>
  <si>
    <t>064/3292-166</t>
  </si>
  <si>
    <t>zoran.rascanin@rbkolubara.rs</t>
  </si>
  <si>
    <t>0302976308219</t>
  </si>
  <si>
    <t>Bulevar Zorana Đinđića 134/28</t>
  </si>
  <si>
    <t>011/2600-771</t>
  </si>
  <si>
    <t>064/8636-651</t>
  </si>
  <si>
    <t>gorana.rasic@deltagenerali.rs</t>
  </si>
  <si>
    <t>2009973710197</t>
  </si>
  <si>
    <t>SURČINSKI PUT 128</t>
  </si>
  <si>
    <t>011/226 90 90</t>
  </si>
  <si>
    <t>062/26 00 20</t>
  </si>
  <si>
    <t>nebojsa@kopernikus.rs</t>
  </si>
  <si>
    <t>0903972796018</t>
  </si>
  <si>
    <t>VIDIKOVAČKI VENAC 80B/26</t>
  </si>
  <si>
    <t>011/ 234 2308</t>
  </si>
  <si>
    <t>063/ 853 76 99</t>
  </si>
  <si>
    <t>1103956710097</t>
  </si>
  <si>
    <t>BULEVAR ZORANA ĐINĐIĆA 175/18</t>
  </si>
  <si>
    <t>011/2670-128</t>
  </si>
  <si>
    <t>063/229-257</t>
  </si>
  <si>
    <t>fdsp@eunet.rs</t>
  </si>
  <si>
    <t>2311954710419</t>
  </si>
  <si>
    <t>VOJVODE STEPE 182</t>
  </si>
  <si>
    <t>011/3096146</t>
  </si>
  <si>
    <t>063/1119547</t>
  </si>
  <si>
    <t>3005978810082</t>
  </si>
  <si>
    <t>BULEVAR OSLOBOĐENJA 147</t>
  </si>
  <si>
    <t>021/ 63 66 511</t>
  </si>
  <si>
    <t>064/ 300 70 61</t>
  </si>
  <si>
    <t>karlosalai@yahoo.com</t>
  </si>
  <si>
    <t>1108969797215</t>
  </si>
  <si>
    <t>BULEVAR DR ZORANA ĐINĐIĆA 21/36</t>
  </si>
  <si>
    <t>018/42-03-250</t>
  </si>
  <si>
    <t>064/677-43-94</t>
  </si>
  <si>
    <t>3003976715217</t>
  </si>
  <si>
    <t>BOŽE JANKOVIĆA 53</t>
  </si>
  <si>
    <t>011/3977-544</t>
  </si>
  <si>
    <t>063/8638-693</t>
  </si>
  <si>
    <t>msandic@sezampro.rs</t>
  </si>
  <si>
    <t>1612976761013</t>
  </si>
  <si>
    <t>BULEVAR ZORANA ĐINĐIĆA 123A/11</t>
  </si>
  <si>
    <t>011/3120-754</t>
  </si>
  <si>
    <t>064/1515-528</t>
  </si>
  <si>
    <t>1710966735016</t>
  </si>
  <si>
    <t>MOKRANJČEVA 9</t>
  </si>
  <si>
    <t>018/590-935</t>
  </si>
  <si>
    <t>063/431-144</t>
  </si>
  <si>
    <t>2807977805056</t>
  </si>
  <si>
    <t>BULEVAR OSLOBOĐENJA 66B</t>
  </si>
  <si>
    <t>021/442-015</t>
  </si>
  <si>
    <t>064/560-2006</t>
  </si>
  <si>
    <t>2505956725048</t>
  </si>
  <si>
    <t>BOSANSKA 43</t>
  </si>
  <si>
    <t>034/347-649</t>
  </si>
  <si>
    <t>064/1414-961; 064/152-77-17</t>
  </si>
  <si>
    <t>0105953710370</t>
  </si>
  <si>
    <t>STOJANA ARALICE 153</t>
  </si>
  <si>
    <t>011/318 63 33</t>
  </si>
  <si>
    <t>063/206 286</t>
  </si>
  <si>
    <t>2110947710254</t>
  </si>
  <si>
    <t>DR AGOSTINA NETA 82/72</t>
  </si>
  <si>
    <t>011/2277-024</t>
  </si>
  <si>
    <t>064/2797-254</t>
  </si>
  <si>
    <t>djordje.savic@eurobravo.rs</t>
  </si>
  <si>
    <t>1509977710425</t>
  </si>
  <si>
    <t>BAČKA 17</t>
  </si>
  <si>
    <t>011/316-07-78</t>
  </si>
  <si>
    <t>064/11-63-903</t>
  </si>
  <si>
    <t>0912963855027</t>
  </si>
  <si>
    <t>IVE LOLE RIBARA 68</t>
  </si>
  <si>
    <t>RS-23236</t>
  </si>
  <si>
    <t>NOVI ITEBEJ</t>
  </si>
  <si>
    <t>023/837-068</t>
  </si>
  <si>
    <t>062/409-068; 062/231-190</t>
  </si>
  <si>
    <t>1911955306828</t>
  </si>
  <si>
    <t>BULEVAR MIHAILA PUPINA 11</t>
  </si>
  <si>
    <t>011/2141-381</t>
  </si>
  <si>
    <t>062/8801-352</t>
  </si>
  <si>
    <t>1012978747037</t>
  </si>
  <si>
    <t>BULEVAR ZORANA  ĐINĐIĆA 41/7</t>
  </si>
  <si>
    <t>011/2138-182</t>
  </si>
  <si>
    <t>063/8125-291</t>
  </si>
  <si>
    <t>0209952742015</t>
  </si>
  <si>
    <t>DEVEDŽIĆA 21</t>
  </si>
  <si>
    <t>017/431-282</t>
  </si>
  <si>
    <t>063/77624-48</t>
  </si>
  <si>
    <t>0605965850014</t>
  </si>
  <si>
    <t>TANASKA RAJIĆA15</t>
  </si>
  <si>
    <t>023/887-088</t>
  </si>
  <si>
    <t>064/369-30-56</t>
  </si>
  <si>
    <t>0202974184232</t>
  </si>
  <si>
    <t>TOŠE JOVANOVIĆA 22/2</t>
  </si>
  <si>
    <t>011/6546907</t>
  </si>
  <si>
    <t>063/8885047</t>
  </si>
  <si>
    <t>askakic@yahoo.com</t>
  </si>
  <si>
    <t>2406976710367</t>
  </si>
  <si>
    <t>JURIJA GAGARINA 160/7</t>
  </si>
  <si>
    <t>011/318-67-82</t>
  </si>
  <si>
    <t>065/575-1021</t>
  </si>
  <si>
    <t>dacit@sbb.rs</t>
  </si>
  <si>
    <t>0406957387108</t>
  </si>
  <si>
    <t>Surčinski Put BB</t>
  </si>
  <si>
    <t>011/22-69-102</t>
  </si>
  <si>
    <t>063/898-52-53</t>
  </si>
  <si>
    <t>2703981710213</t>
  </si>
  <si>
    <t>HUMSKA 14</t>
  </si>
  <si>
    <t>011/264 81 83</t>
  </si>
  <si>
    <t>064/157 75 79</t>
  </si>
  <si>
    <t>smiljaneros@yahoo.com</t>
  </si>
  <si>
    <t>2306956790025</t>
  </si>
  <si>
    <t>VUKICE MITROVIĆ 9</t>
  </si>
  <si>
    <t>011/21-62-757</t>
  </si>
  <si>
    <t>064/166-17-31</t>
  </si>
  <si>
    <t>0108978143658</t>
  </si>
  <si>
    <t>DUBROVAČKA 8</t>
  </si>
  <si>
    <t>BEOGRAD - KALUĐERICA</t>
  </si>
  <si>
    <t>064/665-17-47</t>
  </si>
  <si>
    <t>1609959772027</t>
  </si>
  <si>
    <t>P.SMILJANIĆA 94</t>
  </si>
  <si>
    <t>015/311-412</t>
  </si>
  <si>
    <t>064/4111-584</t>
  </si>
  <si>
    <t>0709979723228</t>
  </si>
  <si>
    <t>CARA LAZARA 009/1/8</t>
  </si>
  <si>
    <t>035/548-122</t>
  </si>
  <si>
    <t>063/401-761</t>
  </si>
  <si>
    <t>spasojevic.dragisa@naeks.co.rs</t>
  </si>
  <si>
    <t>1410973780015</t>
  </si>
  <si>
    <t>MILOVANA GLIŠIĆA 17/3</t>
  </si>
  <si>
    <t>036/235-555</t>
  </si>
  <si>
    <t>063/7131-138</t>
  </si>
  <si>
    <t>dejan.beso@sbb.rs</t>
  </si>
  <si>
    <t>2506966505255</t>
  </si>
  <si>
    <t>AUGUSTA CESARCA 19</t>
  </si>
  <si>
    <t>BEOGRAD-SAVSKI VENAC</t>
  </si>
  <si>
    <t>011/2669-448</t>
  </si>
  <si>
    <t>063/394-680</t>
  </si>
  <si>
    <t>tanja.stamenkovic@prvifaktor.rs</t>
  </si>
  <si>
    <t>1605967710310</t>
  </si>
  <si>
    <t>Kralja Milutina 055/6/18</t>
  </si>
  <si>
    <t>011/3619-479</t>
  </si>
  <si>
    <t>063/37-27-21</t>
  </si>
  <si>
    <t>zoran.stanic@basler.rs</t>
  </si>
  <si>
    <t>2805963215016</t>
  </si>
  <si>
    <t>MEŠTROVIĆEVA 14</t>
  </si>
  <si>
    <t>3972-073</t>
  </si>
  <si>
    <t>064/123-55-40</t>
  </si>
  <si>
    <t>1106951766018</t>
  </si>
  <si>
    <t>BULEVAR KRALJA PETRA I 110/5</t>
  </si>
  <si>
    <t>026/323-129</t>
  </si>
  <si>
    <t>063/611-203</t>
  </si>
  <si>
    <t>zilepfc@open.telekom.rs</t>
  </si>
  <si>
    <t>2003964722214</t>
  </si>
  <si>
    <t>ISIDORE SEKULIĆ 58/7</t>
  </si>
  <si>
    <t>035/220 888</t>
  </si>
  <si>
    <t>064/ 653 2452</t>
  </si>
  <si>
    <t>goranstan@gmail.com</t>
  </si>
  <si>
    <t>2105974180859</t>
  </si>
  <si>
    <t>GANDIJEVA 156/31</t>
  </si>
  <si>
    <t>064/1106-330</t>
  </si>
  <si>
    <t>2004961735036</t>
  </si>
  <si>
    <t>FRANCUSKA 4/1</t>
  </si>
  <si>
    <t>018/530-039</t>
  </si>
  <si>
    <t>064/645-60-41</t>
  </si>
  <si>
    <t>1804962731312</t>
  </si>
  <si>
    <t>DONJI ADROVAC BB</t>
  </si>
  <si>
    <t>RS-18210</t>
  </si>
  <si>
    <t>ŽITKOVAC</t>
  </si>
  <si>
    <t>018/4844-082</t>
  </si>
  <si>
    <t>063/1882-950</t>
  </si>
  <si>
    <t>1511967722225</t>
  </si>
  <si>
    <t>SRC KOLUBARSKA 25</t>
  </si>
  <si>
    <t>8443-413</t>
  </si>
  <si>
    <t>064/1109850</t>
  </si>
  <si>
    <t>2605974830015</t>
  </si>
  <si>
    <t>HRISTIJANA KARPOŠA 1</t>
  </si>
  <si>
    <t>RS-26201</t>
  </si>
  <si>
    <t>JABUKA</t>
  </si>
  <si>
    <t>011/711-60-98</t>
  </si>
  <si>
    <t>063/84-888-58</t>
  </si>
  <si>
    <t>0108948710396</t>
  </si>
  <si>
    <t>JELIČIĆEV VENAC 31A</t>
  </si>
  <si>
    <t>BEOGRAD-SREMČICA</t>
  </si>
  <si>
    <t>011/2525-378</t>
  </si>
  <si>
    <t>064/2039-509</t>
  </si>
  <si>
    <t>1705975741610</t>
  </si>
  <si>
    <t>STANKA PAUNOVIĆA - VELJKA 054/3/22</t>
  </si>
  <si>
    <t>064/416-74-39</t>
  </si>
  <si>
    <t>Bratislav_vl@yahoo.com</t>
  </si>
  <si>
    <t>0106961710203</t>
  </si>
  <si>
    <t>LJUBE DIDIĆA 33/22</t>
  </si>
  <si>
    <t>063/109-10-15</t>
  </si>
  <si>
    <t>3006972787018</t>
  </si>
  <si>
    <t>TIHOMIRA VIŠNJEVCA 8</t>
  </si>
  <si>
    <t>011/24 11 435</t>
  </si>
  <si>
    <t>064/22 44 601</t>
  </si>
  <si>
    <t>dusica.stojanovic@finansijebgd.org</t>
  </si>
  <si>
    <t>1707966730048</t>
  </si>
  <si>
    <t>ŠPANSKIH BORACA 16/7</t>
  </si>
  <si>
    <t>011/2136205</t>
  </si>
  <si>
    <t>065/6351646</t>
  </si>
  <si>
    <t>0308956730052</t>
  </si>
  <si>
    <t>PETRA VELEBITA 16</t>
  </si>
  <si>
    <t>018/ 233977</t>
  </si>
  <si>
    <t>063/8947851</t>
  </si>
  <si>
    <t>0511974800033</t>
  </si>
  <si>
    <t>PARTIZANSKIH BAZA 008/8/43</t>
  </si>
  <si>
    <t>063/503 745</t>
  </si>
  <si>
    <t>stozoran@sbb.rs</t>
  </si>
  <si>
    <t>1102949730019</t>
  </si>
  <si>
    <t>BRANKA MILJKOVIĆA 81/17</t>
  </si>
  <si>
    <t>018/228-285</t>
  </si>
  <si>
    <t>0308963715115</t>
  </si>
  <si>
    <t>BULEVAR ZORANA ĐINĐIĆA 049/6/28</t>
  </si>
  <si>
    <t>011/21 33 929</t>
  </si>
  <si>
    <t>064/ 124 45 82</t>
  </si>
  <si>
    <t>tstojic@fosserbia.org</t>
  </si>
  <si>
    <t>1008958710334</t>
  </si>
  <si>
    <t>MILANA RAKIĆA 116-A</t>
  </si>
  <si>
    <t>BEOGRAD ,ZVEZDARA</t>
  </si>
  <si>
    <t>011/2421-731</t>
  </si>
  <si>
    <t>064/1298-782</t>
  </si>
  <si>
    <t>1201972730067</t>
  </si>
  <si>
    <t>DURMITORSKA 63</t>
  </si>
  <si>
    <t>018/561-511</t>
  </si>
  <si>
    <t>064/147-97-55</t>
  </si>
  <si>
    <t>2112962785026</t>
  </si>
  <si>
    <t>BORIVOJA STEVANOVIĆA 9</t>
  </si>
  <si>
    <t>011/2887-289</t>
  </si>
  <si>
    <t>063/265-605</t>
  </si>
  <si>
    <t>svstoj@gmail.com</t>
  </si>
  <si>
    <t>2002973728725</t>
  </si>
  <si>
    <t>DUŠANA VUKASOVIĆA 29/16</t>
  </si>
  <si>
    <t>011/21 678 06</t>
  </si>
  <si>
    <t>064/12 91 931</t>
  </si>
  <si>
    <t>1802960850044</t>
  </si>
  <si>
    <t>12 VOJVOĐANSKE BRIGADE 14</t>
  </si>
  <si>
    <t>023/532-592</t>
  </si>
  <si>
    <t>063/459-610</t>
  </si>
  <si>
    <t>1201963710053</t>
  </si>
  <si>
    <t>BULEVAR KRALJA ALEKSANDRA 312/7</t>
  </si>
  <si>
    <t>011/2419-083</t>
  </si>
  <si>
    <t>064/1715-475</t>
  </si>
  <si>
    <t>veira011@yahoo.com</t>
  </si>
  <si>
    <t>2107977710061</t>
  </si>
  <si>
    <t>OBALSKIH RADNIKA 13</t>
  </si>
  <si>
    <t>011/3542-773</t>
  </si>
  <si>
    <t>063/7477-355</t>
  </si>
  <si>
    <t>2510950797628</t>
  </si>
  <si>
    <t>PERE SEGEDINCA 13</t>
  </si>
  <si>
    <t>023/547-713</t>
  </si>
  <si>
    <t>064/887-2669</t>
  </si>
  <si>
    <t>aleksandra3108@hotmail.com</t>
  </si>
  <si>
    <t>0201959715098</t>
  </si>
  <si>
    <t>BOŠKA PETROVIĆA 7</t>
  </si>
  <si>
    <t>011/2668-632</t>
  </si>
  <si>
    <t>063/494188</t>
  </si>
  <si>
    <t>2302958845026</t>
  </si>
  <si>
    <t>NJEGOŠEVA 100</t>
  </si>
  <si>
    <t>RS-23300</t>
  </si>
  <si>
    <t>0230/431-753</t>
  </si>
  <si>
    <t>064 5929655</t>
  </si>
  <si>
    <t>sneza.tatomir@gmail.com</t>
  </si>
  <si>
    <t>2003982825411</t>
  </si>
  <si>
    <t>ZMAJ JOVE JOVANOVIĆA 011</t>
  </si>
  <si>
    <t>024/811393</t>
  </si>
  <si>
    <t>064/3119451</t>
  </si>
  <si>
    <t>1704946710432</t>
  </si>
  <si>
    <t>MARKA ČELEBONOVIĆA 45/11</t>
  </si>
  <si>
    <t>011/ 31 73 928</t>
  </si>
  <si>
    <t>064/ 345 12 32</t>
  </si>
  <si>
    <t>3009956855061</t>
  </si>
  <si>
    <t>RUŽE ŠULMAN 18/10</t>
  </si>
  <si>
    <t>023/541-991</t>
  </si>
  <si>
    <t>064/811-66-90</t>
  </si>
  <si>
    <t>1912954710141</t>
  </si>
  <si>
    <t>KARLOVAČKA 32</t>
  </si>
  <si>
    <t>011/2618-507</t>
  </si>
  <si>
    <t>064/867-32-17</t>
  </si>
  <si>
    <t>3105984715177</t>
  </si>
  <si>
    <t>ALEKSANDRA BELIĆA 12</t>
  </si>
  <si>
    <t>064 2666 066</t>
  </si>
  <si>
    <t>marija_t50@hotmail.com</t>
  </si>
  <si>
    <t>0308956710256</t>
  </si>
  <si>
    <t>Mite Cenića br. 11</t>
  </si>
  <si>
    <t>2436767</t>
  </si>
  <si>
    <t>063/ 202 414</t>
  </si>
  <si>
    <t>2705959787884</t>
  </si>
  <si>
    <t>RADA AZANJCA 6</t>
  </si>
  <si>
    <t>032/225-515</t>
  </si>
  <si>
    <t>064/4182-417,062/1415750 dragan</t>
  </si>
  <si>
    <t>1206974782848</t>
  </si>
  <si>
    <t>GR DRAGE LJOČIĆ 6/3/14</t>
  </si>
  <si>
    <t>064/149-25-81</t>
  </si>
  <si>
    <t>tomislavr@gmail.com</t>
  </si>
  <si>
    <t>0410972715321</t>
  </si>
  <si>
    <t>VIŠEGRADSKA 4</t>
  </si>
  <si>
    <t>011/ 361 04 03</t>
  </si>
  <si>
    <t>063/374 205</t>
  </si>
  <si>
    <t>katatri@gmail.com</t>
  </si>
  <si>
    <t>1710951722236</t>
  </si>
  <si>
    <t>ŽIVORADA KOSTIĆA 22</t>
  </si>
  <si>
    <t>035/245-667</t>
  </si>
  <si>
    <t>064/81-97-621</t>
  </si>
  <si>
    <t>2907970845014</t>
  </si>
  <si>
    <t>BRAĆE TATIĆ 12</t>
  </si>
  <si>
    <t>0230-23-323</t>
  </si>
  <si>
    <t>064-17-17-847</t>
  </si>
  <si>
    <t>1105977761514</t>
  </si>
  <si>
    <t>BULEVAR DESPOTA STEFANA 72</t>
  </si>
  <si>
    <t>026/511-075</t>
  </si>
  <si>
    <t>064/88-42-123</t>
  </si>
  <si>
    <t>vasicdejan77@yahoo.com</t>
  </si>
  <si>
    <t>2009961710027</t>
  </si>
  <si>
    <t>JOVANA DUČIĆA 8</t>
  </si>
  <si>
    <t>011/2360-366</t>
  </si>
  <si>
    <t>064/8245-705</t>
  </si>
  <si>
    <t>nenad.lukovic6@gmail.com</t>
  </si>
  <si>
    <t>2810968830014</t>
  </si>
  <si>
    <t>GOGOLJEVA 21</t>
  </si>
  <si>
    <t>021/47-46-724</t>
  </si>
  <si>
    <t>069/ 885-31-55</t>
  </si>
  <si>
    <t>vasilije.vojvodic@eurobankefg.rs</t>
  </si>
  <si>
    <t>1001957780075</t>
  </si>
  <si>
    <t>RADOJA KRSTIĆA 80/15</t>
  </si>
  <si>
    <t>037/713-325, 711-469</t>
  </si>
  <si>
    <t>063/604-535</t>
  </si>
  <si>
    <t>1807972715551</t>
  </si>
  <si>
    <t>RADOJA DOMANOVIĆA 9</t>
  </si>
  <si>
    <t>011/2611-708</t>
  </si>
  <si>
    <t>064/144-0412</t>
  </si>
  <si>
    <t>2109983715019</t>
  </si>
  <si>
    <t>Aleksandra Aca Simovića 175</t>
  </si>
  <si>
    <t>011/8755-284</t>
  </si>
  <si>
    <t>063/358-215</t>
  </si>
  <si>
    <t>Mgm.veselinovic@gmail.com</t>
  </si>
  <si>
    <t>1905975715066</t>
  </si>
  <si>
    <t>VATROSLAVA LISINSKOG 019/3/11</t>
  </si>
  <si>
    <t>011/27-65-086</t>
  </si>
  <si>
    <t>064/17-268-11</t>
  </si>
  <si>
    <t>1704950751038</t>
  </si>
  <si>
    <t>JABLANIČKA 12</t>
  </si>
  <si>
    <t>RS-19216</t>
  </si>
  <si>
    <t>BRESTOVAČKA BANJA</t>
  </si>
  <si>
    <t>030/477-933</t>
  </si>
  <si>
    <t>062/477-933</t>
  </si>
  <si>
    <t>1002965710058</t>
  </si>
  <si>
    <t>ŠPANSKIH BORACA 71/12</t>
  </si>
  <si>
    <t>2146-310</t>
  </si>
  <si>
    <t>063/690-751</t>
  </si>
  <si>
    <t>0602974795019</t>
  </si>
  <si>
    <t>ZAPLANJSKA 66</t>
  </si>
  <si>
    <t>011/24 61 561</t>
  </si>
  <si>
    <t>065/ 60 60 980</t>
  </si>
  <si>
    <t>vidovic.andjelka@gmail.com</t>
  </si>
  <si>
    <t>2511975870024</t>
  </si>
  <si>
    <t>TRG SAVE KOVAČEVIĆA 27</t>
  </si>
  <si>
    <t>013/836-707</t>
  </si>
  <si>
    <t>063/359-167</t>
  </si>
  <si>
    <t>milivojvisacki@gmail.com</t>
  </si>
  <si>
    <t>1311973715045</t>
  </si>
  <si>
    <t>SARAJEVSKA BR. 16/4, I SPRAT</t>
  </si>
  <si>
    <t>011/3065-933</t>
  </si>
  <si>
    <t>064/270-23-90</t>
  </si>
  <si>
    <t>avisnic@cad.gov.rs</t>
  </si>
  <si>
    <t>1108966723733</t>
  </si>
  <si>
    <t>6. AVGUST 32</t>
  </si>
  <si>
    <t>035/627-307</t>
  </si>
  <si>
    <t>063/74-72-827</t>
  </si>
  <si>
    <t>0906960660066</t>
  </si>
  <si>
    <t>Bulevar Zorana Đinđića 69/5</t>
  </si>
  <si>
    <t>011 177 8700</t>
  </si>
  <si>
    <t>svlahos@isomat.co.rs</t>
  </si>
  <si>
    <t>2510973800065</t>
  </si>
  <si>
    <t>BRAĆE ANĐELIĆA 54</t>
  </si>
  <si>
    <t>RS-21205</t>
  </si>
  <si>
    <t>SREMSKI KARLOVCI</t>
  </si>
  <si>
    <t>021/881-780</t>
  </si>
  <si>
    <t>064/614-18-75</t>
  </si>
  <si>
    <t>stanicv@neobee.net</t>
  </si>
  <si>
    <t>1107953722812</t>
  </si>
  <si>
    <t>Dobrile Trajković 11/1</t>
  </si>
  <si>
    <t>064/856-71-00</t>
  </si>
  <si>
    <t>069/636-231 NENAD STOJKOVIC-sin</t>
  </si>
  <si>
    <t>2503976710168</t>
  </si>
  <si>
    <t>Bulevar Arsenija Čarnojevića 169</t>
  </si>
  <si>
    <t>011/136-733</t>
  </si>
  <si>
    <t>064/8871-495</t>
  </si>
  <si>
    <t>zlatanovicv@gmail.com</t>
  </si>
  <si>
    <t>0311976710113</t>
  </si>
  <si>
    <t>JURIJA GAGARINA 35/11</t>
  </si>
  <si>
    <t>011/21-51-033</t>
  </si>
  <si>
    <t>065/20-15-866</t>
  </si>
  <si>
    <t>1802980360086</t>
  </si>
  <si>
    <t>VOJVOĐANSKA 522B</t>
  </si>
  <si>
    <t>BEOGRAD - SURČIN</t>
  </si>
  <si>
    <t>064/8496-419</t>
  </si>
  <si>
    <t>2205969715110</t>
  </si>
  <si>
    <t>BULEVAR ZORANA ĐINĐIĆA 123V/1/5</t>
  </si>
  <si>
    <t>011/312 05 75</t>
  </si>
  <si>
    <t>063/ 813 41 19</t>
  </si>
  <si>
    <t>jekac@eunet.rs</t>
  </si>
  <si>
    <t>3103959710028</t>
  </si>
  <si>
    <t>GANDIJEVA 122</t>
  </si>
  <si>
    <t>011/3178-904</t>
  </si>
  <si>
    <t>065/377-91-12</t>
  </si>
  <si>
    <t>andoman011@hotmail.com</t>
  </si>
  <si>
    <t>0103957715161</t>
  </si>
  <si>
    <t>MIŠE VUJIĆA 1</t>
  </si>
  <si>
    <t>208-3664</t>
  </si>
  <si>
    <t>063/313-034</t>
  </si>
  <si>
    <t>2401970730046</t>
  </si>
  <si>
    <t>BULEVAR NIKOLE TESLE 51/4</t>
  </si>
  <si>
    <t>018/ 589 442</t>
  </si>
  <si>
    <t>064/ 22 75 489</t>
  </si>
  <si>
    <t>0102956790023</t>
  </si>
  <si>
    <t>KRALJA PETRA  I 70B</t>
  </si>
  <si>
    <t>031/520-434</t>
  </si>
  <si>
    <t>064/8580-510</t>
  </si>
  <si>
    <t>petarvujadinovic@yahoo.com</t>
  </si>
  <si>
    <t>064/88-53 888</t>
  </si>
  <si>
    <t>vuk.zecevic@eurobankefg.rs</t>
  </si>
  <si>
    <t>2512960715096</t>
  </si>
  <si>
    <t>MILENTIJA POPOVIĆA 008</t>
  </si>
  <si>
    <t>2141858</t>
  </si>
  <si>
    <t>064/8179189; 065/37-20-650</t>
  </si>
  <si>
    <t>gvukelic@posted.co.rs</t>
  </si>
  <si>
    <t>2201976715082</t>
  </si>
  <si>
    <t>BULEVAR ZORANA ĐINĐIĆA 123B</t>
  </si>
  <si>
    <t>011/  312 07 60</t>
  </si>
  <si>
    <t>060/ 332 11 66</t>
  </si>
  <si>
    <t>1306949730013</t>
  </si>
  <si>
    <t>BULEVAR BRAĆE TASKOVIĆ BR. 25/37</t>
  </si>
  <si>
    <t>018/4530-382</t>
  </si>
  <si>
    <t>2304972710039</t>
  </si>
  <si>
    <t>SVETOZARA MARKOVIĆA 56</t>
  </si>
  <si>
    <t>011 3238 973</t>
  </si>
  <si>
    <t>063 309 039</t>
  </si>
  <si>
    <t>3012978715094</t>
  </si>
  <si>
    <t>BEOGRADSKA 31</t>
  </si>
  <si>
    <t>011/3243-190</t>
  </si>
  <si>
    <t>064/20-35-100, 064/88-98-954</t>
  </si>
  <si>
    <t>jelena.vukojebg@gmail.com</t>
  </si>
  <si>
    <t>0908965710231</t>
  </si>
  <si>
    <t>GRAMŠIJEVA 5/10</t>
  </si>
  <si>
    <t>011/26 75 840</t>
  </si>
  <si>
    <t>063/ 302 941</t>
  </si>
  <si>
    <t>1606958171519</t>
  </si>
  <si>
    <t>ATENICA BB</t>
  </si>
  <si>
    <t>032/365-079</t>
  </si>
  <si>
    <t>064/597-84-97</t>
  </si>
  <si>
    <t>1501947850043</t>
  </si>
  <si>
    <t>BRIGADIRA RISTIĆA 16/12</t>
  </si>
  <si>
    <t>023/566-796</t>
  </si>
  <si>
    <t>063/282-184</t>
  </si>
  <si>
    <t>1604973860085</t>
  </si>
  <si>
    <t>AKSENTIJA MAKSIMOVIĆA 6/19</t>
  </si>
  <si>
    <t>013/355-559</t>
  </si>
  <si>
    <t>060/50-400-50</t>
  </si>
  <si>
    <t>0101973732510</t>
  </si>
  <si>
    <t>8. SEPTEMBAR 14</t>
  </si>
  <si>
    <t>010/321-179</t>
  </si>
  <si>
    <t>064/23-25-064</t>
  </si>
  <si>
    <t>0806968376009</t>
  </si>
  <si>
    <t>BEOGRADSKA 81-II/12</t>
  </si>
  <si>
    <t>RS-22304</t>
  </si>
  <si>
    <t>NOVI BANOVCI</t>
  </si>
  <si>
    <t>022/ 349 465</t>
  </si>
  <si>
    <t>063/ 55 23 41</t>
  </si>
  <si>
    <t>sneza.zecprijic@gmail.com</t>
  </si>
  <si>
    <t>0103954710355</t>
  </si>
  <si>
    <t>PERE SEGEDINCA 10/1</t>
  </si>
  <si>
    <t>011/317-44-69</t>
  </si>
  <si>
    <t>063/7164-500; 063/1134-826</t>
  </si>
  <si>
    <t>zeljko.cuk@sava-osiguranje.rs</t>
  </si>
  <si>
    <t>2608961730029</t>
  </si>
  <si>
    <t>ZELENGORSKA 1A/1</t>
  </si>
  <si>
    <t>018/514-320</t>
  </si>
  <si>
    <t>064/305-9779</t>
  </si>
  <si>
    <t>0201974730028</t>
  </si>
  <si>
    <t>MORAVIČKA 4</t>
  </si>
  <si>
    <t>018/27-20-15</t>
  </si>
  <si>
    <t>063/381-778</t>
  </si>
  <si>
    <t>2406962800150</t>
  </si>
  <si>
    <t>PRERADOVIĆEVA 19</t>
  </si>
  <si>
    <t>021/881-679</t>
  </si>
  <si>
    <t>064/888-11-32</t>
  </si>
  <si>
    <t>emil.zivkov@transnafta.rs</t>
  </si>
  <si>
    <t>2712963787860</t>
  </si>
  <si>
    <t>Braće Jerković 74</t>
  </si>
  <si>
    <t>011/3972-165</t>
  </si>
  <si>
    <t>063/463-133</t>
  </si>
  <si>
    <t>ljiljana.karaklajic@dailyexpress.rs</t>
  </si>
  <si>
    <t>2311960732513</t>
  </si>
  <si>
    <t>BORE STANKOVIĆA 8</t>
  </si>
  <si>
    <t>010/310-325</t>
  </si>
  <si>
    <t>063/104-84-62</t>
  </si>
  <si>
    <t>1412982715032</t>
  </si>
  <si>
    <t>KARNEDŽIJEVA 7</t>
  </si>
  <si>
    <t>011/2766-774</t>
  </si>
  <si>
    <t>063/840-83-40</t>
  </si>
  <si>
    <t>srdjan.zivojinovic@gmail.com</t>
  </si>
  <si>
    <t>2304972730021</t>
  </si>
  <si>
    <t>BRANKA KRSMANOVIĆA 29</t>
  </si>
  <si>
    <t>018/ 45 30 739</t>
  </si>
  <si>
    <t>064/ 143 84 24</t>
  </si>
  <si>
    <t>0110977850010</t>
  </si>
  <si>
    <t>VOJVODE PETRA BOJOVIĆA 47</t>
  </si>
  <si>
    <t>023/547 97</t>
  </si>
  <si>
    <t>063/70 22 408</t>
  </si>
  <si>
    <t>zcokas@open.telekom.rs</t>
  </si>
  <si>
    <t>0211970710427</t>
  </si>
  <si>
    <t>BRAĆE KOVAČ 052/1</t>
  </si>
  <si>
    <t>011/308-78-92</t>
  </si>
  <si>
    <t>064/837-00-55</t>
  </si>
  <si>
    <t>chromo007@yahoo.com</t>
  </si>
  <si>
    <t>0805953710178</t>
  </si>
  <si>
    <t>VASE PELAGIĆA 26</t>
  </si>
  <si>
    <t>011/3692-753</t>
  </si>
  <si>
    <t>064/8933-103</t>
  </si>
  <si>
    <t>2609967850014</t>
  </si>
  <si>
    <t>VOJVODE PETRA BOJOVIĆA 49</t>
  </si>
  <si>
    <t>023/511-644</t>
  </si>
  <si>
    <t>064/592-4828</t>
  </si>
  <si>
    <t>2605947110000</t>
  </si>
  <si>
    <t>MILENTIJA POPOVIĆA 27/3-13</t>
  </si>
  <si>
    <t>011/3111-859</t>
  </si>
  <si>
    <t>064/218-4649</t>
  </si>
  <si>
    <t>1005954710101</t>
  </si>
  <si>
    <t>STEVANA OPAČIĆA 28</t>
  </si>
  <si>
    <t>011/536 463</t>
  </si>
  <si>
    <t>063/ 39 68 59</t>
  </si>
  <si>
    <t>1108961715317</t>
  </si>
  <si>
    <t>ĐOKE PAVIĆEVIĆA 2</t>
  </si>
  <si>
    <t>063/648-668</t>
  </si>
  <si>
    <t>zljilja@open.telekom.rs</t>
  </si>
  <si>
    <t>17481177</t>
  </si>
  <si>
    <t>102822554</t>
  </si>
  <si>
    <t>Kursulina 22/1</t>
  </si>
  <si>
    <t>011/ 3088 655;011/245-80-71</t>
  </si>
  <si>
    <t>064/ 196 88 34; 063/234-123</t>
  </si>
  <si>
    <t>Nikola Vujisić</t>
  </si>
  <si>
    <t>nikolarh@eunet.rs</t>
  </si>
  <si>
    <t>07026129</t>
  </si>
  <si>
    <t>100000475</t>
  </si>
  <si>
    <t>Ada Huji 9</t>
  </si>
  <si>
    <t>011/2075-404</t>
  </si>
  <si>
    <t>Kristina Marić</t>
  </si>
  <si>
    <t>20489472</t>
  </si>
  <si>
    <t>105911279</t>
  </si>
  <si>
    <t>SAVSKI NASIP 7</t>
  </si>
  <si>
    <t>20-15-536; 20-15-521marija</t>
  </si>
  <si>
    <t>065/20-15-536</t>
  </si>
  <si>
    <t>NEBOJŠA CONIĆ</t>
  </si>
  <si>
    <t>nebojsa.conic@spinnaker-nt.rs</t>
  </si>
  <si>
    <t>20245310</t>
  </si>
  <si>
    <t>104798809</t>
  </si>
  <si>
    <t>MILENTIJA POPOVIĆA 7V</t>
  </si>
  <si>
    <t>205-27-53 Snezana Petronijevic</t>
  </si>
  <si>
    <t>gordana.kijanovic@deltasport.com</t>
  </si>
  <si>
    <t>06890121</t>
  </si>
  <si>
    <t>100001191</t>
  </si>
  <si>
    <t>011/ 22-51-447; 011 205 2736 ,</t>
  </si>
  <si>
    <t>064 8400 123</t>
  </si>
  <si>
    <t>TOMISLAV NEŠKOVIĆ</t>
  </si>
  <si>
    <t>20443120</t>
  </si>
  <si>
    <t>105719592</t>
  </si>
  <si>
    <t>Žorža Klemensoa 37</t>
  </si>
  <si>
    <t>011/3314-315</t>
  </si>
  <si>
    <t>063/111-9298</t>
  </si>
  <si>
    <t>Bojan Milenović</t>
  </si>
  <si>
    <t>17797042</t>
  </si>
  <si>
    <t>106789996</t>
  </si>
  <si>
    <t>JURIJA GARGARINA 14</t>
  </si>
  <si>
    <t>011/ 71 50 706</t>
  </si>
  <si>
    <t>063/ 85 95 473</t>
  </si>
  <si>
    <t>VLADAN VOJNOVIĆ</t>
  </si>
  <si>
    <t>20105895</t>
  </si>
  <si>
    <t>104158048</t>
  </si>
  <si>
    <t>VUKA KARADŽIĆA 10</t>
  </si>
  <si>
    <t>011/333 23 93</t>
  </si>
  <si>
    <t>SAŠA ŠOBAT</t>
  </si>
  <si>
    <t>julija.djurovic@efgpropertyservices.rs</t>
  </si>
  <si>
    <t>17413333</t>
  </si>
  <si>
    <t>100118236</t>
  </si>
  <si>
    <t>Tošin bunar 274a</t>
  </si>
  <si>
    <t>011/2061-500, 2061-523,2061-52</t>
  </si>
  <si>
    <t>063/302-064</t>
  </si>
  <si>
    <t>Slavica Macvanski</t>
  </si>
  <si>
    <t>104075834</t>
  </si>
  <si>
    <t>PUT NOVOSADSKOG PARTIZANSKOG ODREDA 1</t>
  </si>
  <si>
    <t>021/4877-280</t>
  </si>
  <si>
    <t>064/837-2776</t>
  </si>
  <si>
    <t>dragoslav.pavlovic@entjuba.rs</t>
  </si>
  <si>
    <t>17171178</t>
  </si>
  <si>
    <t>100002532</t>
  </si>
  <si>
    <t>Vuka Karadžića 10</t>
  </si>
  <si>
    <t>011/2019674</t>
  </si>
  <si>
    <t>LIDIJA RODIĆ - FINANSIJE</t>
  </si>
  <si>
    <t>tatjana.velebit@eurobankefg.rs</t>
  </si>
  <si>
    <t>08046930</t>
  </si>
  <si>
    <t>100660818</t>
  </si>
  <si>
    <t>GRADINA 3</t>
  </si>
  <si>
    <t>RS-25108</t>
  </si>
  <si>
    <t>015 340 540, 360 430,</t>
  </si>
  <si>
    <t>066/839-5074 Julija Nikolic 025/467-149</t>
  </si>
  <si>
    <t>julija.nikolic@fas.farmakom.co.rs</t>
  </si>
  <si>
    <t>17408933</t>
  </si>
  <si>
    <t>100270693</t>
  </si>
  <si>
    <t>BULEVAR VOJVODE MIŠIĆA 25-27</t>
  </si>
  <si>
    <t>011/ 331 52 10</t>
  </si>
  <si>
    <t>064/ 869 25 83</t>
  </si>
  <si>
    <t>ALEKSANDAR RADIVOJEVIĆ</t>
  </si>
  <si>
    <t>aleksandar.radivojevic@farmalogist.co.rs</t>
  </si>
  <si>
    <t>08544123</t>
  </si>
  <si>
    <t>100911290</t>
  </si>
  <si>
    <t>Jurija Gagarina 11-11a</t>
  </si>
  <si>
    <t>011/ 3951-022</t>
  </si>
  <si>
    <t>062/ 255 099</t>
  </si>
  <si>
    <t>NATAŠA ALEKSIĆ,IVAN BRKIĆ</t>
  </si>
  <si>
    <t>07042701</t>
  </si>
  <si>
    <t>100001636</t>
  </si>
  <si>
    <t>INDUSTRIJSKO NASELJE BB</t>
  </si>
  <si>
    <t>BEOGRAD-PAD. SKELA</t>
  </si>
  <si>
    <t>011 377 2470, 3772-496 ljilja</t>
  </si>
  <si>
    <t>064 8780 117 BRANKO ZARIĆ</t>
  </si>
  <si>
    <t>BRANKO ZARIĆ</t>
  </si>
  <si>
    <t>ljiljana.matic@imlek.rs</t>
  </si>
  <si>
    <t>07035250</t>
  </si>
  <si>
    <t>101877940</t>
  </si>
  <si>
    <t>MIHAJLA  PETROVIĆA  ALASA 12-14</t>
  </si>
  <si>
    <t>011/8066-609</t>
  </si>
  <si>
    <t>NENAD MILOŠEVIĆ</t>
  </si>
  <si>
    <t>nenadm@vinca.rs</t>
  </si>
  <si>
    <t>17480219</t>
  </si>
  <si>
    <t>102799632</t>
  </si>
  <si>
    <t>RESAVSKA 31</t>
  </si>
  <si>
    <t>011 3238 883</t>
  </si>
  <si>
    <t>ANĐELKA</t>
  </si>
  <si>
    <t>gvuckovic@jugohemija.com</t>
  </si>
  <si>
    <t>20396792</t>
  </si>
  <si>
    <t>105524893</t>
  </si>
  <si>
    <t>011/3238-883</t>
  </si>
  <si>
    <t>065/889-0023</t>
  </si>
  <si>
    <t>ANĐELKA BUKMIROVIĆ</t>
  </si>
  <si>
    <t>07006195</t>
  </si>
  <si>
    <t>100001845</t>
  </si>
  <si>
    <t>MILEUSNIĆ - ADŽIĆ SMILJKA</t>
  </si>
  <si>
    <t>17480545</t>
  </si>
  <si>
    <t>102799624</t>
  </si>
  <si>
    <t>3238-883</t>
  </si>
  <si>
    <t>065/899-01-57</t>
  </si>
  <si>
    <t>ZORIĆ MAJA</t>
  </si>
  <si>
    <t>17535439</t>
  </si>
  <si>
    <t>103223995</t>
  </si>
  <si>
    <t>CARICE JELENE 28</t>
  </si>
  <si>
    <t>011 8481 324</t>
  </si>
  <si>
    <t>063 216 100 - Knežević Srđan</t>
  </si>
  <si>
    <t>KNEŽEVIĆ SRĐAN</t>
  </si>
  <si>
    <t>knezpetrol94@gmail.com</t>
  </si>
  <si>
    <t>07171366</t>
  </si>
  <si>
    <t>102056739</t>
  </si>
  <si>
    <t>Krsmanovača bb</t>
  </si>
  <si>
    <t>015 301 590 015/340-540</t>
  </si>
  <si>
    <t>Vesna</t>
  </si>
  <si>
    <t>vesna.cvejic@mlekara.farmakom.co.rs</t>
  </si>
  <si>
    <t>07042230</t>
  </si>
  <si>
    <t>100000717</t>
  </si>
  <si>
    <t>011/8871-734.8871-731 anita</t>
  </si>
  <si>
    <t>JOKOVIĆ MOMČILO</t>
  </si>
  <si>
    <t>pkbaop@pkb-sr.com</t>
  </si>
  <si>
    <t>17493647</t>
  </si>
  <si>
    <t>100394832</t>
  </si>
  <si>
    <t>Milentija Popovića 9</t>
  </si>
  <si>
    <t>011/ 3108 610; 604</t>
  </si>
  <si>
    <t>064/ 860 61 69</t>
  </si>
  <si>
    <t>Slobodan Vuković</t>
  </si>
  <si>
    <t>office@saga.rs</t>
  </si>
  <si>
    <t>07121059</t>
  </si>
  <si>
    <t>101190452</t>
  </si>
  <si>
    <t>JOVANA CVIJIĆA 11</t>
  </si>
  <si>
    <t>RS-15300</t>
  </si>
  <si>
    <t>LOZNICA</t>
  </si>
  <si>
    <t>015 340 540, 360 430</t>
  </si>
  <si>
    <t>100288214</t>
  </si>
  <si>
    <t>ARSENIJA ČARNOJEVIĆA 70</t>
  </si>
  <si>
    <t>RS-38228</t>
  </si>
  <si>
    <t>ZUBIN POTOK</t>
  </si>
  <si>
    <t>011/3087-495; 064/110-50-54</t>
  </si>
  <si>
    <t>064/110-50-54</t>
  </si>
  <si>
    <t>103768623</t>
  </si>
  <si>
    <t>Miloša Obrenovića 14‚</t>
  </si>
  <si>
    <t>011 8726 111</t>
  </si>
  <si>
    <t>063 315 276</t>
  </si>
  <si>
    <t>BOJBAŠA JOVICA</t>
  </si>
  <si>
    <t>103180118</t>
  </si>
  <si>
    <t>ŠALINAČKA  BB</t>
  </si>
  <si>
    <t>026/653-003</t>
  </si>
  <si>
    <t>063/8999-169</t>
  </si>
  <si>
    <t>JOVANOVIĆ DRAGAN</t>
  </si>
  <si>
    <t>jugovopetrol@gmail.com</t>
  </si>
  <si>
    <t>103897072</t>
  </si>
  <si>
    <t>Industrijska Zona BB</t>
  </si>
  <si>
    <t>037/805249</t>
  </si>
  <si>
    <t>062/621-621   063/8121000</t>
  </si>
  <si>
    <t>GORAN ŽIVKOVIĆ</t>
  </si>
  <si>
    <t>tiliaflos@ptt.rs</t>
  </si>
  <si>
    <t>101715068</t>
  </si>
  <si>
    <t>BULEVAR AVNOJ-a 141/9</t>
  </si>
  <si>
    <t>011 2130 661    011/314 85 82</t>
  </si>
  <si>
    <t>063 500 408</t>
  </si>
  <si>
    <t>MAKSIMOVIĆ MARKO</t>
  </si>
  <si>
    <t>20438819</t>
  </si>
  <si>
    <t>105696283</t>
  </si>
  <si>
    <t>Omladinskih brigada 90b</t>
  </si>
  <si>
    <t>011/228-11-49 lokal 220</t>
  </si>
  <si>
    <t>064//804-43-23 Jelena Nikić</t>
  </si>
  <si>
    <t>JELENA NIKIĆ</t>
  </si>
  <si>
    <t>jelena.nikic@core.rs</t>
  </si>
  <si>
    <t>61915788</t>
  </si>
  <si>
    <t>105817101</t>
  </si>
  <si>
    <t>7 JULA 55</t>
  </si>
  <si>
    <t>013/651-957</t>
  </si>
  <si>
    <t>063-7348035</t>
  </si>
  <si>
    <t>MILISAV ARSENIJEVIĆ</t>
  </si>
  <si>
    <t>megaagrar@gmail.com</t>
  </si>
  <si>
    <t>07030266</t>
  </si>
  <si>
    <t>100005037</t>
  </si>
  <si>
    <t>DESKAŠEVA 7</t>
  </si>
  <si>
    <t>BEOGRAD- ZVEZDARA</t>
  </si>
  <si>
    <t>011/ 24 18 155</t>
  </si>
  <si>
    <t>062/ 800 56 00</t>
  </si>
  <si>
    <t>MILAN TADIĆ</t>
  </si>
  <si>
    <t>m.tadic@zastitabeograd.com</t>
  </si>
  <si>
    <t>56308334</t>
  </si>
  <si>
    <t>101338300</t>
  </si>
  <si>
    <t>KARAĐORĐEVA 22</t>
  </si>
  <si>
    <t>RS-12208</t>
  </si>
  <si>
    <t>KOSTOLAC</t>
  </si>
  <si>
    <t>012/242-179</t>
  </si>
  <si>
    <t>064/640-6540</t>
  </si>
  <si>
    <t>MILAN STEVANOVIĆ</t>
  </si>
  <si>
    <t>integrall@open.telekom.rs</t>
  </si>
  <si>
    <t>17416332</t>
  </si>
  <si>
    <t>101847358</t>
  </si>
  <si>
    <t>KRALJA MILUTINA 33</t>
  </si>
  <si>
    <t>011/33-48-025</t>
  </si>
  <si>
    <t>064/151-47-73</t>
  </si>
  <si>
    <t>17561502</t>
  </si>
  <si>
    <t>103384870</t>
  </si>
  <si>
    <t>STJEPANA FILIPOVIĆA 28/26</t>
  </si>
  <si>
    <t>BEOGRAD -SAVSKI VENAC</t>
  </si>
  <si>
    <t>2652-780</t>
  </si>
  <si>
    <t>063/264-380</t>
  </si>
  <si>
    <t>MILAN ADAMOV</t>
  </si>
  <si>
    <t>madamov@mac.com</t>
  </si>
  <si>
    <t>20441127</t>
  </si>
  <si>
    <t>105691896</t>
  </si>
  <si>
    <t>GANDIJEVA 106A/24</t>
  </si>
  <si>
    <t>011/3188-120</t>
  </si>
  <si>
    <t>065/5555-475</t>
  </si>
  <si>
    <t>54695420</t>
  </si>
  <si>
    <t>100676162</t>
  </si>
  <si>
    <t>BULEVAR NEMANJIĆA 69/34</t>
  </si>
  <si>
    <t>018/222-972</t>
  </si>
  <si>
    <t>063/414-057</t>
  </si>
  <si>
    <t>nis.advl@gmail.com</t>
  </si>
  <si>
    <t>17407031</t>
  </si>
  <si>
    <t>100286968</t>
  </si>
  <si>
    <t>MILICE SRPKINJE 49C</t>
  </si>
  <si>
    <t>011/394 36 19</t>
  </si>
  <si>
    <t>063/350 161</t>
  </si>
  <si>
    <t>ALEKSANDAR STOJIĆ</t>
  </si>
  <si>
    <t>17163981</t>
  </si>
  <si>
    <t>100215149</t>
  </si>
  <si>
    <t>Sime Šolaje 43/a</t>
  </si>
  <si>
    <t>BEOGRAD-Palilula</t>
  </si>
  <si>
    <t>011/329-17-20</t>
  </si>
  <si>
    <t>08801223</t>
  </si>
  <si>
    <t>103155597</t>
  </si>
  <si>
    <t>MAGNETNA POLJA 1</t>
  </si>
  <si>
    <t>024/552-454</t>
  </si>
  <si>
    <t>063/446-502</t>
  </si>
  <si>
    <t>ČOVIĆ ANTUN</t>
  </si>
  <si>
    <t>08630593</t>
  </si>
  <si>
    <t>100612579</t>
  </si>
  <si>
    <t>KRATKA 2</t>
  </si>
  <si>
    <t>011/3860-542</t>
  </si>
  <si>
    <t>063/218163</t>
  </si>
  <si>
    <t>alasdoo@hotmail.com</t>
  </si>
  <si>
    <t>20270284</t>
  </si>
  <si>
    <t>104921418</t>
  </si>
  <si>
    <t>Kralja Petra Oslobodioca br. 39</t>
  </si>
  <si>
    <t>022/ 314 564</t>
  </si>
  <si>
    <t>063/ 898 3345</t>
  </si>
  <si>
    <t>Jan Fitoš</t>
  </si>
  <si>
    <t>20222026</t>
  </si>
  <si>
    <t>104744466</t>
  </si>
  <si>
    <t>RS-26363</t>
  </si>
  <si>
    <t>JERMENOVCI</t>
  </si>
  <si>
    <t>013/861-109</t>
  </si>
  <si>
    <t>064/827-8-521</t>
  </si>
  <si>
    <t>aromaplast@hemo.net</t>
  </si>
  <si>
    <t>17036408</t>
  </si>
  <si>
    <t>100241368</t>
  </si>
  <si>
    <t>TANASKA RAJIĆA L-6</t>
  </si>
  <si>
    <t>036 882 003</t>
  </si>
  <si>
    <t>063 611 294</t>
  </si>
  <si>
    <t>ZINDOVIĆ BRANIMIR</t>
  </si>
  <si>
    <t>atlas@tron.rs</t>
  </si>
  <si>
    <t>54064462</t>
  </si>
  <si>
    <t>102044326</t>
  </si>
  <si>
    <t>KOVILOVO 13</t>
  </si>
  <si>
    <t>011/8871-057</t>
  </si>
  <si>
    <t>060/70077-81</t>
  </si>
  <si>
    <t>17244256</t>
  </si>
  <si>
    <t>100245394</t>
  </si>
  <si>
    <t>JULIJE DELERE 3</t>
  </si>
  <si>
    <t>011/3328-297</t>
  </si>
  <si>
    <t>063/328-287</t>
  </si>
  <si>
    <t>TOMIĆ MILOMIR</t>
  </si>
  <si>
    <t>53125638</t>
  </si>
  <si>
    <t>100015533</t>
  </si>
  <si>
    <t>MARŠALA TITA 44</t>
  </si>
  <si>
    <t>011/1776-133; 011/8465-231</t>
  </si>
  <si>
    <t>063/761-4637</t>
  </si>
  <si>
    <t>61022295</t>
  </si>
  <si>
    <t>105381245</t>
  </si>
  <si>
    <t>SRĐANA PETROVA 87</t>
  </si>
  <si>
    <t>013/898-846</t>
  </si>
  <si>
    <t>063/8254-986</t>
  </si>
  <si>
    <t>dejanbeljin@yahoo.com</t>
  </si>
  <si>
    <t>52575877</t>
  </si>
  <si>
    <t>100890992</t>
  </si>
  <si>
    <t>BULEVAR OSLOBODILACA BB</t>
  </si>
  <si>
    <t>032/453-596</t>
  </si>
  <si>
    <t>063/607-814: 064/219-22-83 tanja</t>
  </si>
  <si>
    <t>office@beto-sun.com</t>
  </si>
  <si>
    <t>07491336</t>
  </si>
  <si>
    <t>100010206</t>
  </si>
  <si>
    <t>BULEVAR MIHAILA PUPINA 10V/II/VP-18</t>
  </si>
  <si>
    <t>011/313-27-27</t>
  </si>
  <si>
    <t>063/419-499</t>
  </si>
  <si>
    <t>dragana.terzic@bibis.rs</t>
  </si>
  <si>
    <t>20081805</t>
  </si>
  <si>
    <t>104045960</t>
  </si>
  <si>
    <t>2602 795</t>
  </si>
  <si>
    <t>063 277 081</t>
  </si>
  <si>
    <t>NINOSLAV SEVIĆ</t>
  </si>
  <si>
    <t>ninoslav@blue.rs</t>
  </si>
  <si>
    <t>20297956</t>
  </si>
  <si>
    <t>105044227</t>
  </si>
  <si>
    <t>ŠPANSKIH BORACA 3, ZGRADA B</t>
  </si>
  <si>
    <t>011/3626-108</t>
  </si>
  <si>
    <t>060/7377-377</t>
  </si>
  <si>
    <t>STEVAN LOJOVIĆ</t>
  </si>
  <si>
    <t>slojovic@bluehousecapital.rs</t>
  </si>
  <si>
    <t>17083520</t>
  </si>
  <si>
    <t>102037464</t>
  </si>
  <si>
    <t>BULEVAR ZORANA ĐINĐIĆA 87/1</t>
  </si>
  <si>
    <t>011/31 32 533</t>
  </si>
  <si>
    <t>060/ 06 80 080</t>
  </si>
  <si>
    <t>GORDAN MILOVANOVIĆ</t>
  </si>
  <si>
    <t>office@bonifar.com</t>
  </si>
  <si>
    <t>20191201</t>
  </si>
  <si>
    <t>104574609</t>
  </si>
  <si>
    <t>JURIJA GAGARINA 151A/157</t>
  </si>
  <si>
    <t>011/3185-0119</t>
  </si>
  <si>
    <t>063/221-866</t>
  </si>
  <si>
    <t>books@beocity.net</t>
  </si>
  <si>
    <t>55772533</t>
  </si>
  <si>
    <t>101500337</t>
  </si>
  <si>
    <t>STAPARI</t>
  </si>
  <si>
    <t>UŽICE-STAPARI</t>
  </si>
  <si>
    <t>031/518-010</t>
  </si>
  <si>
    <t>060/518-0105</t>
  </si>
  <si>
    <t>ALEKSANDAR AĆIMOVIĆ</t>
  </si>
  <si>
    <t>aco82@ptt.rs</t>
  </si>
  <si>
    <t>20379260</t>
  </si>
  <si>
    <t>105423644</t>
  </si>
  <si>
    <t>VOZDOVAČKI KRUZNI PUT 9</t>
  </si>
  <si>
    <t>011/3981-129, 3097-054</t>
  </si>
  <si>
    <t>063/444-174</t>
  </si>
  <si>
    <t>RASKO ŠUNJEVARIĆ</t>
  </si>
  <si>
    <t>08463808</t>
  </si>
  <si>
    <t>101083785</t>
  </si>
  <si>
    <t>TRG SLOBODE 13</t>
  </si>
  <si>
    <t>RS-26310</t>
  </si>
  <si>
    <t>ALIBUNAR</t>
  </si>
  <si>
    <t>013/642-112</t>
  </si>
  <si>
    <t>063/248-914</t>
  </si>
  <si>
    <t>GLIGORIJEV ĐURICA</t>
  </si>
  <si>
    <t>djurica@madnet.rs</t>
  </si>
  <si>
    <t>17116762</t>
  </si>
  <si>
    <t>102923957</t>
  </si>
  <si>
    <t>VIŠEGRADSKA 23</t>
  </si>
  <si>
    <t>063/309-123</t>
  </si>
  <si>
    <t>MILOJE VELČJIĆ</t>
  </si>
  <si>
    <t>17175670</t>
  </si>
  <si>
    <t>100296271</t>
  </si>
  <si>
    <t>JOVANA RAJIĆA 5B</t>
  </si>
  <si>
    <t>011/283-52-065; 283-50-71</t>
  </si>
  <si>
    <t>069/283-50-71</t>
  </si>
  <si>
    <t>branko.vukajlovic@cdsystem.rs</t>
  </si>
  <si>
    <t>56055053</t>
  </si>
  <si>
    <t>103308514</t>
  </si>
  <si>
    <t>CERSKI VENAC 17</t>
  </si>
  <si>
    <t>011/2333-779</t>
  </si>
  <si>
    <t>KRSMANOVIĆ SLAVICA</t>
  </si>
  <si>
    <t>office@matilda.rs</t>
  </si>
  <si>
    <t>105652884</t>
  </si>
  <si>
    <t>Omladinskih brigada 90 a</t>
  </si>
  <si>
    <t>011/2258 784</t>
  </si>
  <si>
    <t>064/1724-103</t>
  </si>
  <si>
    <t>SAŠA ROMČEVIĆ</t>
  </si>
  <si>
    <t>sasa.romcevic@cityrentacar.rs</t>
  </si>
  <si>
    <t>56336176</t>
  </si>
  <si>
    <t>103646738</t>
  </si>
  <si>
    <t>BORIVOJA VELIMANOVIĆA 65</t>
  </si>
  <si>
    <t>RS-35230</t>
  </si>
  <si>
    <t>ĆUPRIJA</t>
  </si>
  <si>
    <t>035/ 562-960</t>
  </si>
  <si>
    <t>063/ 62 20 23</t>
  </si>
  <si>
    <t>NENAD NEŠIĆ</t>
  </si>
  <si>
    <t>nenad@nesic.org</t>
  </si>
  <si>
    <t>20532734</t>
  </si>
  <si>
    <t>106132023</t>
  </si>
  <si>
    <t>LAZARA MAMUZIĆA 26</t>
  </si>
  <si>
    <t>011/3166-383</t>
  </si>
  <si>
    <t>060/393-18-50</t>
  </si>
  <si>
    <t>ivan.bezarevic@cooltechsolutions.com</t>
  </si>
  <si>
    <t>20346914</t>
  </si>
  <si>
    <t>105282991</t>
  </si>
  <si>
    <t>Sime Racića 12</t>
  </si>
  <si>
    <t>013/671-054</t>
  </si>
  <si>
    <t>063/37-63-04</t>
  </si>
  <si>
    <t>vzdionis@verat.net</t>
  </si>
  <si>
    <t>20236256</t>
  </si>
  <si>
    <t>104787677</t>
  </si>
  <si>
    <t>BUL. ZORANA ĐINĐIĆA 2a (zgrada IMEL group)</t>
  </si>
  <si>
    <t>011/2146-762</t>
  </si>
  <si>
    <t>063/249-347</t>
  </si>
  <si>
    <t>SPASOJE SREDANOVIĆ</t>
  </si>
  <si>
    <t>spasoje.sredanovic@cryo-save.com</t>
  </si>
  <si>
    <t>20265493</t>
  </si>
  <si>
    <t>104893695</t>
  </si>
  <si>
    <t>OMLADINSKIH BRIGADA 86</t>
  </si>
  <si>
    <t>011/ 32-19-414</t>
  </si>
  <si>
    <t>060/ 30-00-506 060/32-10-430</t>
  </si>
  <si>
    <t>JANKOVIĆ NATALIJA</t>
  </si>
  <si>
    <t>20597216</t>
  </si>
  <si>
    <t>106417215</t>
  </si>
  <si>
    <t>KRAGUJEVAČKI PUT  4-A</t>
  </si>
  <si>
    <t>RS-11233</t>
  </si>
  <si>
    <t>RALJA, MALA IVANČA</t>
  </si>
  <si>
    <t>011/ 82 57 100</t>
  </si>
  <si>
    <t>063/ 235 885</t>
  </si>
  <si>
    <t>IGOR JEVTIĆ</t>
  </si>
  <si>
    <t>dsmdoo@sezampro.rs</t>
  </si>
  <si>
    <t>20458526</t>
  </si>
  <si>
    <t>105775625</t>
  </si>
  <si>
    <t>PANČEVAČKI PUT 36 B</t>
  </si>
  <si>
    <t>011/331-33-03</t>
  </si>
  <si>
    <t>1805975860037</t>
  </si>
  <si>
    <t>STRAHINJE STEFANOVIĆA 66</t>
  </si>
  <si>
    <t>063/8541-948</t>
  </si>
  <si>
    <t>06701159</t>
  </si>
  <si>
    <t>100182573</t>
  </si>
  <si>
    <t>DURMITORSKA 4</t>
  </si>
  <si>
    <t>063 378 507</t>
  </si>
  <si>
    <t>20055782</t>
  </si>
  <si>
    <t>103950665</t>
  </si>
  <si>
    <t>DR. DRAGOSLAVA POPOVIĆA 15</t>
  </si>
  <si>
    <t>011/324-06-36</t>
  </si>
  <si>
    <t>063/247-743</t>
  </si>
  <si>
    <t>17111272</t>
  </si>
  <si>
    <t>101278073</t>
  </si>
  <si>
    <t>SVETOG SAVE 114</t>
  </si>
  <si>
    <t>RS-12240</t>
  </si>
  <si>
    <t>KUČEVO</t>
  </si>
  <si>
    <t>012/852-558</t>
  </si>
  <si>
    <t>064/8979-120</t>
  </si>
  <si>
    <t>NOVICA BULAJIĆ</t>
  </si>
  <si>
    <t>jpdirekcijakucevo@gmail.com</t>
  </si>
  <si>
    <t>55687480</t>
  </si>
  <si>
    <t>102656765</t>
  </si>
  <si>
    <t>BANOVCI - DUNAV OBJEKAT B1 LOKAL 4</t>
  </si>
  <si>
    <t>011/ 21 666 07</t>
  </si>
  <si>
    <t>062/  320 503</t>
  </si>
  <si>
    <t>DAVOR MANOJLOVIĆ</t>
  </si>
  <si>
    <t>office@dsmarket.rs</t>
  </si>
  <si>
    <t>20190434</t>
  </si>
  <si>
    <t>104592059</t>
  </si>
  <si>
    <t>SUSEGRADSKA 21</t>
  </si>
  <si>
    <t>0112420-588; 011/3860-163</t>
  </si>
  <si>
    <t>063 8229 162</t>
  </si>
  <si>
    <t>NEDELJKOVIĆ JASMINKA</t>
  </si>
  <si>
    <t>17599704</t>
  </si>
  <si>
    <t>103785529</t>
  </si>
  <si>
    <t>BOŽE JANKOVIĆA 42</t>
  </si>
  <si>
    <t>011/2467-119</t>
  </si>
  <si>
    <t>064/2200598</t>
  </si>
  <si>
    <t>MILOŠ PETROVIĆ</t>
  </si>
  <si>
    <t>elitechsr@eunet.rs</t>
  </si>
  <si>
    <t>08705208</t>
  </si>
  <si>
    <t>100817597</t>
  </si>
  <si>
    <t>RAKOCI FERENCA 187</t>
  </si>
  <si>
    <t>021/844-769</t>
  </si>
  <si>
    <t>063/511-314</t>
  </si>
  <si>
    <t>el-ka@eunet.rs</t>
  </si>
  <si>
    <t>17420402</t>
  </si>
  <si>
    <t>102161400</t>
  </si>
  <si>
    <t>Đorđa Stanojevića 35/L1</t>
  </si>
  <si>
    <t>011/2201-707; 011/2201-708</t>
  </si>
  <si>
    <t>063/397-266 MIRKO</t>
  </si>
  <si>
    <t>SNEŽANA</t>
  </si>
  <si>
    <t>eminencerentacar@gmail.com</t>
  </si>
  <si>
    <t>08797846</t>
  </si>
  <si>
    <t>103086237</t>
  </si>
  <si>
    <t>NOVAKA RADONJIĆA 55</t>
  </si>
  <si>
    <t>021/531-657</t>
  </si>
  <si>
    <t>063/608-349</t>
  </si>
  <si>
    <t>VLADIMIR LAZOVIĆ</t>
  </si>
  <si>
    <t>admin@engel.rs</t>
  </si>
  <si>
    <t>0110955820029</t>
  </si>
  <si>
    <t>SR0110955820029</t>
  </si>
  <si>
    <t>ALEJA KESTENOVA 48</t>
  </si>
  <si>
    <t>024/877-441</t>
  </si>
  <si>
    <t>063/527-104</t>
  </si>
  <si>
    <t>20008474</t>
  </si>
  <si>
    <t>104034196</t>
  </si>
  <si>
    <t>TOME ŽIVANOVIĆA BB</t>
  </si>
  <si>
    <t>035/573-282</t>
  </si>
  <si>
    <t>063/381-019</t>
  </si>
  <si>
    <t>ŠUVALIJA DEJAN</t>
  </si>
  <si>
    <t>eurolinplus@eunet.rs</t>
  </si>
  <si>
    <t>56666290</t>
  </si>
  <si>
    <t>103629162</t>
  </si>
  <si>
    <t>FEJEŠ KLARE 13</t>
  </si>
  <si>
    <t>063/ 531 125</t>
  </si>
  <si>
    <t>BOŽA VASIĆ</t>
  </si>
  <si>
    <t>marijastvasic@gmail.com</t>
  </si>
  <si>
    <t>20154853</t>
  </si>
  <si>
    <t>104374184</t>
  </si>
  <si>
    <t>Majora Zorana Radosavljevića 366</t>
  </si>
  <si>
    <t>011/8489 123</t>
  </si>
  <si>
    <t>063/511 642</t>
  </si>
  <si>
    <t>08639469</t>
  </si>
  <si>
    <t>101633790</t>
  </si>
  <si>
    <t>ĆIRPANOVA 15</t>
  </si>
  <si>
    <t>021/548-773;021/6312-754 vesna</t>
  </si>
  <si>
    <t>063/501-118</t>
  </si>
  <si>
    <t>17242792</t>
  </si>
  <si>
    <t>101717578</t>
  </si>
  <si>
    <t>RABLEOVA 24</t>
  </si>
  <si>
    <t>RS-11060</t>
  </si>
  <si>
    <t>3435-144,3433-617</t>
  </si>
  <si>
    <t>063/221-445</t>
  </si>
  <si>
    <t>DEJAN KOVAČEVIĆ</t>
  </si>
  <si>
    <t>dejan@contrel.co.rs</t>
  </si>
  <si>
    <t>20149949</t>
  </si>
  <si>
    <t>104384282</t>
  </si>
  <si>
    <t>Naselje Sloboda bb</t>
  </si>
  <si>
    <t>RS-31315</t>
  </si>
  <si>
    <t>ZLATIBOR</t>
  </si>
  <si>
    <t>064/590-29-43 nikola</t>
  </si>
  <si>
    <t>gromobrani@gmail.com</t>
  </si>
  <si>
    <t>20775858</t>
  </si>
  <si>
    <t>107290986</t>
  </si>
  <si>
    <t>Radnička 51a</t>
  </si>
  <si>
    <t>011/3543-166</t>
  </si>
  <si>
    <t>dragana@frenkymotors.com</t>
  </si>
  <si>
    <t>08608903</t>
  </si>
  <si>
    <t>100806248</t>
  </si>
  <si>
    <t>MAŽURANIĆEVA 46</t>
  </si>
  <si>
    <t>021 6431 602</t>
  </si>
  <si>
    <t>065 5544 006</t>
  </si>
  <si>
    <t>20690003</t>
  </si>
  <si>
    <t>106835314</t>
  </si>
  <si>
    <t>MILUTINA MILANKOVIĆA 1</t>
  </si>
  <si>
    <t>011/ 351 45 70</t>
  </si>
  <si>
    <t>063/ 371 81 69, 064/ 371 81 69</t>
  </si>
  <si>
    <t>OLGICA MAKSIMOVIĆ</t>
  </si>
  <si>
    <t>info@gastpro.rs</t>
  </si>
  <si>
    <t>17241729</t>
  </si>
  <si>
    <t>100061599</t>
  </si>
  <si>
    <t>Gundulićev venac br. 37</t>
  </si>
  <si>
    <t>011/ 3241 491; 3392 706</t>
  </si>
  <si>
    <t>063/ 204 737</t>
  </si>
  <si>
    <t>Monika</t>
  </si>
  <si>
    <t>20472022</t>
  </si>
  <si>
    <t>105843644</t>
  </si>
  <si>
    <t>IMOTSKA 1</t>
  </si>
  <si>
    <t>011/2252651</t>
  </si>
  <si>
    <t>061/2300606</t>
  </si>
  <si>
    <t>office@ps-confidas.rs</t>
  </si>
  <si>
    <t>07555652</t>
  </si>
  <si>
    <t>100281719</t>
  </si>
  <si>
    <t>SINĐELIĆEVA 18</t>
  </si>
  <si>
    <t>011/244-12-19; 011/358-18-08</t>
  </si>
  <si>
    <t>064/176-72-70</t>
  </si>
  <si>
    <t>advdragana@gmail.com</t>
  </si>
  <si>
    <t>07812248</t>
  </si>
  <si>
    <t>101131505</t>
  </si>
  <si>
    <t>DIMITRIJA TUCOVIĆA 1</t>
  </si>
  <si>
    <t>011 8128 609</t>
  </si>
  <si>
    <t>064 3266 928</t>
  </si>
  <si>
    <t>CVIJOVIĆ MIKAILO</t>
  </si>
  <si>
    <t>gemtv@veze.net</t>
  </si>
  <si>
    <t>17174819</t>
  </si>
  <si>
    <t>100157958</t>
  </si>
  <si>
    <t>TOMAŠA JEŽA 15</t>
  </si>
  <si>
    <t>011/2431-400</t>
  </si>
  <si>
    <t>065/601-81-29</t>
  </si>
  <si>
    <t>MUJIČIĆ NEBOJŠA</t>
  </si>
  <si>
    <t>20554118</t>
  </si>
  <si>
    <t>106200495</t>
  </si>
  <si>
    <t>USTANIČKA 187, II 21</t>
  </si>
  <si>
    <t>ĐORĐIJE KUJUNDŽIĆ</t>
  </si>
  <si>
    <t>ebatakovic@bazis.co.rs</t>
  </si>
  <si>
    <t>17416405</t>
  </si>
  <si>
    <t>101553902</t>
  </si>
  <si>
    <t>PEĐE MILOSAVLJEVIĆA 23A</t>
  </si>
  <si>
    <t>011/3186-021</t>
  </si>
  <si>
    <t>063/437-916</t>
  </si>
  <si>
    <t>ŽIKICA ĐOLIĆ</t>
  </si>
  <si>
    <t>pacific@hotmail.com</t>
  </si>
  <si>
    <t>17417282</t>
  </si>
  <si>
    <t>101150316</t>
  </si>
  <si>
    <t>KRUŽNI PUT 180</t>
  </si>
  <si>
    <t>011 8030 862</t>
  </si>
  <si>
    <t>065 8030 862 SLAVICA PAVLOVIĆ</t>
  </si>
  <si>
    <t>hgplast@eunet.rs</t>
  </si>
  <si>
    <t>17593242</t>
  </si>
  <si>
    <t>103648223</t>
  </si>
  <si>
    <t>BUL.VOJVODE MIŠIĆA 39 A</t>
  </si>
  <si>
    <t>011/30-50-735</t>
  </si>
  <si>
    <t>063/625-210</t>
  </si>
  <si>
    <t>zoran.radivojcevic@hms.rs</t>
  </si>
  <si>
    <t>17318179</t>
  </si>
  <si>
    <t>100131129</t>
  </si>
  <si>
    <t>Novosadski autoput 53</t>
  </si>
  <si>
    <t>011/ 316 8807</t>
  </si>
  <si>
    <t>063/ 109 11 12</t>
  </si>
  <si>
    <t>Dragan Nekić</t>
  </si>
  <si>
    <t>office@in-time.rs</t>
  </si>
  <si>
    <t>20555319</t>
  </si>
  <si>
    <t>106207999</t>
  </si>
  <si>
    <t>Radnička 35,2 9</t>
  </si>
  <si>
    <t>3572-602</t>
  </si>
  <si>
    <t>064/2184-353</t>
  </si>
  <si>
    <t>KOSTIĆ MILAN</t>
  </si>
  <si>
    <t>office@impbalkan.rs</t>
  </si>
  <si>
    <t>17160320</t>
  </si>
  <si>
    <t>100377495</t>
  </si>
  <si>
    <t>BULEVAR JNA 176</t>
  </si>
  <si>
    <t>RS-11222</t>
  </si>
  <si>
    <t>BEOGRAD-JAJINCI</t>
  </si>
  <si>
    <t>011/ 39 43 281</t>
  </si>
  <si>
    <t>063/ 324 098</t>
  </si>
  <si>
    <t>BELOŠEVIĆ ALEKSANDRA</t>
  </si>
  <si>
    <t>belosevic-intergraphic@eunet.rs</t>
  </si>
  <si>
    <t>06184324</t>
  </si>
  <si>
    <t>100008834</t>
  </si>
  <si>
    <t>ZLATIBORSKA 31</t>
  </si>
  <si>
    <t>011/2106-668</t>
  </si>
  <si>
    <t>065/2104-778; 065/6666223 radmila</t>
  </si>
  <si>
    <t>ipon@sbb.rs</t>
  </si>
  <si>
    <t>55180580</t>
  </si>
  <si>
    <t>100506018</t>
  </si>
  <si>
    <t>MILKE PROTIĆ-LINE 10</t>
  </si>
  <si>
    <t>RS-18400</t>
  </si>
  <si>
    <t>PROKUPLJE</t>
  </si>
  <si>
    <t>027/330-820</t>
  </si>
  <si>
    <t>064/203-26-43</t>
  </si>
  <si>
    <t>08556750</t>
  </si>
  <si>
    <t>100805219</t>
  </si>
  <si>
    <t>VOJVODE PUTNIKA 40</t>
  </si>
  <si>
    <t>RS-21208</t>
  </si>
  <si>
    <t>021 871 332</t>
  </si>
  <si>
    <t>063 525 858</t>
  </si>
  <si>
    <t>kukim@eunet.rs</t>
  </si>
  <si>
    <t>20350229</t>
  </si>
  <si>
    <t>105274348</t>
  </si>
  <si>
    <t>MAJORA ZORANA RADOSAVLJEVIĆA 366</t>
  </si>
  <si>
    <t>011/8489-123</t>
  </si>
  <si>
    <t>063 511 642</t>
  </si>
  <si>
    <t>nebojsa.ratkovic@knjaznatura.co.rs</t>
  </si>
  <si>
    <t>20490969</t>
  </si>
  <si>
    <t>105921593</t>
  </si>
  <si>
    <t>Bulevar Zorana Đinđića 84/10</t>
  </si>
  <si>
    <t>011/21-39-450</t>
  </si>
  <si>
    <t>062/761-401</t>
  </si>
  <si>
    <t>Milena Vasić</t>
  </si>
  <si>
    <t>08809984</t>
  </si>
  <si>
    <t>103314473</t>
  </si>
  <si>
    <t>STEVANA SINĐELIĆA BB - VELIKO POLJE</t>
  </si>
  <si>
    <t>011/ 344 92 24</t>
  </si>
  <si>
    <t>063/ 302 976</t>
  </si>
  <si>
    <t>BOJAN ŽIVKOVIĆ</t>
  </si>
  <si>
    <t>20606223</t>
  </si>
  <si>
    <t>106458426</t>
  </si>
  <si>
    <t>MUTAPOVA 53/14</t>
  </si>
  <si>
    <t>011/ 30 86 179</t>
  </si>
  <si>
    <t>063/ 211 436</t>
  </si>
  <si>
    <t>DALIBOR VIDAKOVIĆ</t>
  </si>
  <si>
    <t>kolos.post@gmail.com</t>
  </si>
  <si>
    <t>17325507</t>
  </si>
  <si>
    <t>100030981</t>
  </si>
  <si>
    <t>Ustanička 189, lok. 28</t>
  </si>
  <si>
    <t>011/ 3473 083</t>
  </si>
  <si>
    <t>Samanta Stojanović</t>
  </si>
  <si>
    <t>info@kompro.co.rs</t>
  </si>
  <si>
    <t>20032022</t>
  </si>
  <si>
    <t>103827981</t>
  </si>
  <si>
    <t>ZELENA GORA 20/II-10</t>
  </si>
  <si>
    <t>036 354 701, 605 134</t>
  </si>
  <si>
    <t>063 605 134, 064 613 0317</t>
  </si>
  <si>
    <t>bosanac_kv@ptt.rs</t>
  </si>
  <si>
    <t>20374578</t>
  </si>
  <si>
    <t>105407628</t>
  </si>
  <si>
    <t>Saše Filipovića 11</t>
  </si>
  <si>
    <t>011/2458-451</t>
  </si>
  <si>
    <t>063/345-982</t>
  </si>
  <si>
    <t>Ivana Stojanović</t>
  </si>
  <si>
    <t>ivanastojanovic77@gmail.com</t>
  </si>
  <si>
    <t>55132275</t>
  </si>
  <si>
    <t>101035396</t>
  </si>
  <si>
    <t>AVALSKA 105</t>
  </si>
  <si>
    <t>034/302-185</t>
  </si>
  <si>
    <t>064/199-3555</t>
  </si>
  <si>
    <t>office@krugkg.com</t>
  </si>
  <si>
    <t>20045701</t>
  </si>
  <si>
    <t>103900875</t>
  </si>
  <si>
    <t>063/ 212 826</t>
  </si>
  <si>
    <t>MIRJANA VIGNJEVIĆ</t>
  </si>
  <si>
    <t>beograd@lorencic.rs; m.vignjevic@lorencic.rs</t>
  </si>
  <si>
    <t>53909566</t>
  </si>
  <si>
    <t>101281730</t>
  </si>
  <si>
    <t>BEOGRADSKI PUT 126</t>
  </si>
  <si>
    <t>RS-11406</t>
  </si>
  <si>
    <t>VLAŠKA</t>
  </si>
  <si>
    <t>011/820 12 98</t>
  </si>
  <si>
    <t>064/198-64-33 Lidija, 060/88-00-297 Dragan - zet</t>
  </si>
  <si>
    <t>ŽELJKO MILOŠEVIĆ</t>
  </si>
  <si>
    <t>draganstankovic@alphabankserbia.com</t>
  </si>
  <si>
    <t>17229478</t>
  </si>
  <si>
    <t>101256349</t>
  </si>
  <si>
    <t>Dositejeva 176/23</t>
  </si>
  <si>
    <t>036/316 140</t>
  </si>
  <si>
    <t>065/2030 150</t>
  </si>
  <si>
    <t>mikimip@open.telekom.rs</t>
  </si>
  <si>
    <t>20025603</t>
  </si>
  <si>
    <t>103813013</t>
  </si>
  <si>
    <t>SVETI SAVA 56</t>
  </si>
  <si>
    <t>013 33 22 46</t>
  </si>
  <si>
    <t>063 505 014</t>
  </si>
  <si>
    <t>20025735</t>
  </si>
  <si>
    <t>103807054</t>
  </si>
  <si>
    <t>LAZARA KUJUNDŽIĆA 82, LOKAL 2</t>
  </si>
  <si>
    <t>011/3546-380</t>
  </si>
  <si>
    <t>063/265-458</t>
  </si>
  <si>
    <t>MILAN CICOVIC</t>
  </si>
  <si>
    <t>magra@infosky.net</t>
  </si>
  <si>
    <t>07897227</t>
  </si>
  <si>
    <t>101201714</t>
  </si>
  <si>
    <t>Stevana Markovića 8</t>
  </si>
  <si>
    <t>011/2100 282</t>
  </si>
  <si>
    <t>063/36 36 02</t>
  </si>
  <si>
    <t>makspro@eunet.rs</t>
  </si>
  <si>
    <t>17497294</t>
  </si>
  <si>
    <t>102849011</t>
  </si>
  <si>
    <t>KRALJEVIĆA MARKA 23</t>
  </si>
  <si>
    <t>018/4560-555</t>
  </si>
  <si>
    <t>060/640-46-77</t>
  </si>
  <si>
    <t>medivest.priprema@gmail.com</t>
  </si>
  <si>
    <t>60028320</t>
  </si>
  <si>
    <t>104270290</t>
  </si>
  <si>
    <t>ALEKSANDRA MEDVEDEVA 14</t>
  </si>
  <si>
    <t>018/588-371</t>
  </si>
  <si>
    <t>060/0588-371</t>
  </si>
  <si>
    <t>volt@elfak.ni.ac.rs</t>
  </si>
  <si>
    <t>07537824</t>
  </si>
  <si>
    <t>100061919</t>
  </si>
  <si>
    <t>VENIZELISOVA 20</t>
  </si>
  <si>
    <t>011 3340 302, 3228 434, 3223 9</t>
  </si>
  <si>
    <t>065/200-11-22 milos</t>
  </si>
  <si>
    <t>MILENKOVIĆ ANA</t>
  </si>
  <si>
    <t>miltin@ikomline.net</t>
  </si>
  <si>
    <t>56703489</t>
  </si>
  <si>
    <t>103798726</t>
  </si>
  <si>
    <t>NEMANJINA 11</t>
  </si>
  <si>
    <t>036/735-454</t>
  </si>
  <si>
    <t>064/198-20-70</t>
  </si>
  <si>
    <t>17546007</t>
  </si>
  <si>
    <t>103224738</t>
  </si>
  <si>
    <t>VALTEROVA 110</t>
  </si>
  <si>
    <t>033/716-284</t>
  </si>
  <si>
    <t>064/146-19-52</t>
  </si>
  <si>
    <t>MIROSLAV DRČELIĆ</t>
  </si>
  <si>
    <t>mircom@open.telekom.rs</t>
  </si>
  <si>
    <t>17360507</t>
  </si>
  <si>
    <t>101391837</t>
  </si>
  <si>
    <t>MIONICA</t>
  </si>
  <si>
    <t>RS-14242</t>
  </si>
  <si>
    <t>014/624-69</t>
  </si>
  <si>
    <t>063/8689-486</t>
  </si>
  <si>
    <t>54229356</t>
  </si>
  <si>
    <t>100529997</t>
  </si>
  <si>
    <t>IVE LOLE RIBARA 12</t>
  </si>
  <si>
    <t>016/855-300</t>
  </si>
  <si>
    <t>065/855-3000</t>
  </si>
  <si>
    <t>SLAVOLJUB CAKIĆ</t>
  </si>
  <si>
    <t>08445583</t>
  </si>
  <si>
    <t>100434962</t>
  </si>
  <si>
    <t>MATIJE GUBCA 43</t>
  </si>
  <si>
    <t>RS-21220</t>
  </si>
  <si>
    <t>BEČEJ</t>
  </si>
  <si>
    <t>021/6910-114</t>
  </si>
  <si>
    <t>063/438-953</t>
  </si>
  <si>
    <t>redakcija@becejski-mozaik.co.rs</t>
  </si>
  <si>
    <t>55337624</t>
  </si>
  <si>
    <t>100020357</t>
  </si>
  <si>
    <t>BRAĆE SRNIĆA 23a  lokal 49</t>
  </si>
  <si>
    <t>011 304 7426</t>
  </si>
  <si>
    <t>063 101 5051</t>
  </si>
  <si>
    <t>NATALIJA RAKIĆ</t>
  </si>
  <si>
    <t>mrmiki@sbb.rs</t>
  </si>
  <si>
    <t>17198068</t>
  </si>
  <si>
    <t>101516658</t>
  </si>
  <si>
    <t>MILOJA ZAKIĆA  92/11</t>
  </si>
  <si>
    <t>011/23-99-521</t>
  </si>
  <si>
    <t>064/13 41 353</t>
  </si>
  <si>
    <t>KSENIJA HAĐIĆ</t>
  </si>
  <si>
    <t>office@promcom.rs</t>
  </si>
  <si>
    <t>1511986870219</t>
  </si>
  <si>
    <t>SR1511986870219</t>
  </si>
  <si>
    <t>Save Munćana 26</t>
  </si>
  <si>
    <t>RS-26380</t>
  </si>
  <si>
    <t>KRUŠČICA</t>
  </si>
  <si>
    <t>013/858 111</t>
  </si>
  <si>
    <t>064/502 8405</t>
  </si>
  <si>
    <t>20648511</t>
  </si>
  <si>
    <t>106632027</t>
  </si>
  <si>
    <t>ZMAJ JOVINA 3</t>
  </si>
  <si>
    <t>011/263-53-90</t>
  </si>
  <si>
    <t>063/789-999</t>
  </si>
  <si>
    <t>office@neoactive.rs</t>
  </si>
  <si>
    <t>20467088</t>
  </si>
  <si>
    <t>105850733</t>
  </si>
  <si>
    <t>MANDIS COMERC DOO - Maksima Gorkog br.49</t>
  </si>
  <si>
    <t>065/358 35 99</t>
  </si>
  <si>
    <t>ZORAN PETROVIĆ</t>
  </si>
  <si>
    <t>nzoriz@gmail.com</t>
  </si>
  <si>
    <t>62142626</t>
  </si>
  <si>
    <t>105523698</t>
  </si>
  <si>
    <t>KLIČEVAC</t>
  </si>
  <si>
    <t>US-12000</t>
  </si>
  <si>
    <t>012/565-149, 021/ 220 71 14</t>
  </si>
  <si>
    <t>060/6565-149 ZLATKO</t>
  </si>
  <si>
    <t>dusicca@open.telekom.rs</t>
  </si>
  <si>
    <t>61022449</t>
  </si>
  <si>
    <t>105381253</t>
  </si>
  <si>
    <t>2.OKTOBRA 9</t>
  </si>
  <si>
    <t>013 898 588</t>
  </si>
  <si>
    <t>063 422 212</t>
  </si>
  <si>
    <t>RADOVAN RANKOV</t>
  </si>
  <si>
    <t>52321778</t>
  </si>
  <si>
    <t>101915231</t>
  </si>
  <si>
    <t>ORLOVIĆEVA 130</t>
  </si>
  <si>
    <t>RS-22400</t>
  </si>
  <si>
    <t>RUMA</t>
  </si>
  <si>
    <t>065/5520-850</t>
  </si>
  <si>
    <t>UROŠ DUDUKOVIĆ</t>
  </si>
  <si>
    <t>info@terminal-kont.com</t>
  </si>
  <si>
    <t>17417860</t>
  </si>
  <si>
    <t>101516328</t>
  </si>
  <si>
    <t>Nede Spasojević 20/8</t>
  </si>
  <si>
    <t>3016 983, 3016 982</t>
  </si>
  <si>
    <t>065 2444 440</t>
  </si>
  <si>
    <t>ĐONDOVIĆ SNEŽANA</t>
  </si>
  <si>
    <t>office@planetline2002.co.rs</t>
  </si>
  <si>
    <t>60352810</t>
  </si>
  <si>
    <t>104619772</t>
  </si>
  <si>
    <t>MIŠE UBOJE BB</t>
  </si>
  <si>
    <t>022 430 809</t>
  </si>
  <si>
    <t>063 550 712</t>
  </si>
  <si>
    <t>ČESTIĆ SREĆKO</t>
  </si>
  <si>
    <t>polarisduods@yahoo.com</t>
  </si>
  <si>
    <t>20234466</t>
  </si>
  <si>
    <t>104764017</t>
  </si>
  <si>
    <t>KRALJA ALEKSANDRA 10C</t>
  </si>
  <si>
    <t>011/8726 420,8727 740</t>
  </si>
  <si>
    <t>064/8322 700</t>
  </si>
  <si>
    <t>MILAN STANOJEVIĆ</t>
  </si>
  <si>
    <t>20610166</t>
  </si>
  <si>
    <t>106475433</t>
  </si>
  <si>
    <t>BULEVAR ZORANA ĐINĐIĆA 123</t>
  </si>
  <si>
    <t>011/ 312 00 92</t>
  </si>
  <si>
    <t>060/ 06 20 639</t>
  </si>
  <si>
    <t>TANJA BUZADŽIĆ</t>
  </si>
  <si>
    <t>tanja@primalab.rs</t>
  </si>
  <si>
    <t>20638915</t>
  </si>
  <si>
    <t>106594979</t>
  </si>
  <si>
    <t>BRANKA RADIČEVIĆA 180</t>
  </si>
  <si>
    <t>RS-21400</t>
  </si>
  <si>
    <t>BAČKA PALANKA</t>
  </si>
  <si>
    <t>021/632-39-00</t>
  </si>
  <si>
    <t>062/55-90-59</t>
  </si>
  <si>
    <t>protege.east@gmail.com</t>
  </si>
  <si>
    <t>17569562</t>
  </si>
  <si>
    <t>103704589</t>
  </si>
  <si>
    <t>RADIVOJA KORAĆA 11</t>
  </si>
  <si>
    <t>011/2452-630</t>
  </si>
  <si>
    <t>065/343-0090</t>
  </si>
  <si>
    <t>ILIJAŠEVIĆ ZORAN</t>
  </si>
  <si>
    <t>ilke@qss.rs</t>
  </si>
  <si>
    <t>SR2802990870000</t>
  </si>
  <si>
    <t>ŽARKA ZRENJANINA 4</t>
  </si>
  <si>
    <t>013/651-465</t>
  </si>
  <si>
    <t>069/651-336</t>
  </si>
  <si>
    <t>08671672</t>
  </si>
  <si>
    <t>100277504</t>
  </si>
  <si>
    <t>ISIDORE SEKULIĆ 23, KAĆ</t>
  </si>
  <si>
    <t>063/537-297</t>
  </si>
  <si>
    <t>021/6210-333</t>
  </si>
  <si>
    <t>62135085</t>
  </si>
  <si>
    <t>105609889</t>
  </si>
  <si>
    <t>Partizanska 4</t>
  </si>
  <si>
    <t>013/685-191</t>
  </si>
  <si>
    <t>063/784-2297</t>
  </si>
  <si>
    <t>60121125</t>
  </si>
  <si>
    <t>104365704</t>
  </si>
  <si>
    <t>Sekereš Lasla 39</t>
  </si>
  <si>
    <t>064/2862-000; 024/716-610</t>
  </si>
  <si>
    <t>061/15-88-151</t>
  </si>
  <si>
    <t>rehability@open.telekom.rs</t>
  </si>
  <si>
    <t>20341971</t>
  </si>
  <si>
    <t>105373093</t>
  </si>
  <si>
    <t>MORNARSKA 20</t>
  </si>
  <si>
    <t>RS-21101</t>
  </si>
  <si>
    <t>MIROSLAV MARINKOVIĆ</t>
  </si>
  <si>
    <t>respecttrio@yahoo.com</t>
  </si>
  <si>
    <t>55466033</t>
  </si>
  <si>
    <t>101984743</t>
  </si>
  <si>
    <t>SVETOZARA MARKOVIĆA 10</t>
  </si>
  <si>
    <t>RS-23233</t>
  </si>
  <si>
    <t>SRPSKI ITEBEJ</t>
  </si>
  <si>
    <t>023/511-551</t>
  </si>
  <si>
    <t>062/282-574</t>
  </si>
  <si>
    <t>ROKSIĆ GORAN</t>
  </si>
  <si>
    <t>20177179</t>
  </si>
  <si>
    <t>104529732</t>
  </si>
  <si>
    <t>DELIGRADSKA 9</t>
  </si>
  <si>
    <t>011/24-66-096</t>
  </si>
  <si>
    <t>064/886-1005</t>
  </si>
  <si>
    <t>MIRJANA</t>
  </si>
  <si>
    <t>office@sabestetik.rs</t>
  </si>
  <si>
    <t>20368675</t>
  </si>
  <si>
    <t>105377352</t>
  </si>
  <si>
    <t>MILENTIJA POPOVIĆA 9</t>
  </si>
  <si>
    <t>011 3108 604, 3108 610</t>
  </si>
  <si>
    <t>064 8606 169</t>
  </si>
  <si>
    <t>60110476</t>
  </si>
  <si>
    <t>104340000</t>
  </si>
  <si>
    <t>STRUGARSKA 7</t>
  </si>
  <si>
    <t>065/640-94-60</t>
  </si>
  <si>
    <t>sandic.ratomir@sbb.rs</t>
  </si>
  <si>
    <t>20084898</t>
  </si>
  <si>
    <t>104056138</t>
  </si>
  <si>
    <t>BULEVAR ARSENIJA ČARNOJEVIĆA 36/3</t>
  </si>
  <si>
    <t>011/ 311 61 34</t>
  </si>
  <si>
    <t>064/ 642 0320</t>
  </si>
  <si>
    <t>GORAN ĐUKIĆ</t>
  </si>
  <si>
    <t>office@saturnelectric-sr.com</t>
  </si>
  <si>
    <t>17293109</t>
  </si>
  <si>
    <t>101509529</t>
  </si>
  <si>
    <t>INDUSTRIJSKA 7</t>
  </si>
  <si>
    <t>034/328-382</t>
  </si>
  <si>
    <t>060-642-1256</t>
  </si>
  <si>
    <t>STODIĆ SLOBODAN</t>
  </si>
  <si>
    <t>office@sgskragujevac.rs</t>
  </si>
  <si>
    <t>06290965</t>
  </si>
  <si>
    <t>101013493</t>
  </si>
  <si>
    <t>VEŠTIH PLETILJA 17</t>
  </si>
  <si>
    <t>2524-810</t>
  </si>
  <si>
    <t>064/1101-824</t>
  </si>
  <si>
    <t>PORČIĆ SRĐAN</t>
  </si>
  <si>
    <t>sifo@open.telekom.rs</t>
  </si>
  <si>
    <t>17301993</t>
  </si>
  <si>
    <t>100948492</t>
  </si>
  <si>
    <t>SURDULIČKIH MUČENIKA 80</t>
  </si>
  <si>
    <t>RS-17530</t>
  </si>
  <si>
    <t>SURDULICA</t>
  </si>
  <si>
    <t>017/ 470 240</t>
  </si>
  <si>
    <t>065/ 577 40 00</t>
  </si>
  <si>
    <t>VLADIMIR SPASIĆ</t>
  </si>
  <si>
    <t>sigmatrade@serbiancafe.com</t>
  </si>
  <si>
    <t>55352941</t>
  </si>
  <si>
    <t>100144347</t>
  </si>
  <si>
    <t>ANTIFAŠISTIČKE BORBE BB OTC TEZGA 265</t>
  </si>
  <si>
    <t>011/346 0074</t>
  </si>
  <si>
    <t>064/2025665</t>
  </si>
  <si>
    <t>DIMITROV ZORAN</t>
  </si>
  <si>
    <t>53094279</t>
  </si>
  <si>
    <t>100226588</t>
  </si>
  <si>
    <t>STOJANA JANKOVIĆA 7</t>
  </si>
  <si>
    <t>BEOGRAD- RAKOVICA</t>
  </si>
  <si>
    <t>011/2390127</t>
  </si>
  <si>
    <t>063/21-21-49</t>
  </si>
  <si>
    <t>JOVAN SIVČEV</t>
  </si>
  <si>
    <t>sivcev@open.telekom.rs</t>
  </si>
  <si>
    <t>17119192</t>
  </si>
  <si>
    <t>100243587</t>
  </si>
  <si>
    <t>JUG BOGDANOVA 58</t>
  </si>
  <si>
    <t>036/234-501</t>
  </si>
  <si>
    <t>063/7253-479</t>
  </si>
  <si>
    <t>KALUĐEROVIĆ NADA</t>
  </si>
  <si>
    <t>info@srbovet.com</t>
  </si>
  <si>
    <t>60791856</t>
  </si>
  <si>
    <t>105147399</t>
  </si>
  <si>
    <t>PRIZRENSKA 16</t>
  </si>
  <si>
    <t>019/435-277</t>
  </si>
  <si>
    <t>064/2265459</t>
  </si>
  <si>
    <t>SLAVICA VUKŠIĆ</t>
  </si>
  <si>
    <t>20571853</t>
  </si>
  <si>
    <t>106291316</t>
  </si>
  <si>
    <t>KRALJA PETRA PRVOG BB</t>
  </si>
  <si>
    <t>034/ 751 417</t>
  </si>
  <si>
    <t>064/ 82 88 908</t>
  </si>
  <si>
    <t>MILETIĆ BOJAN</t>
  </si>
  <si>
    <t>feki980@open.telekom.rs</t>
  </si>
  <si>
    <t>08725691</t>
  </si>
  <si>
    <t>100139289</t>
  </si>
  <si>
    <t>BULEVAR DR. ZORANA ĐINĐIĆA 64</t>
  </si>
  <si>
    <t>011/ 311 53 11</t>
  </si>
  <si>
    <t>063/ 200 531</t>
  </si>
  <si>
    <t>DEJAN CVIJOVIĆ</t>
  </si>
  <si>
    <t>dragana@sunbar.rs</t>
  </si>
  <si>
    <t>07413459</t>
  </si>
  <si>
    <t>101095741</t>
  </si>
  <si>
    <t>VIDOVDANSKA 36</t>
  </si>
  <si>
    <t>035/571-751 KNJIGOVOĐA SANJA</t>
  </si>
  <si>
    <t>063/565-444</t>
  </si>
  <si>
    <t>NENAD TRIFUNOVIĆ</t>
  </si>
  <si>
    <t>tdn.paracin@gmail.com</t>
  </si>
  <si>
    <t>50622312</t>
  </si>
  <si>
    <t>102221592</t>
  </si>
  <si>
    <t>RADNIČKA BB (iza Motela Vranje)</t>
  </si>
  <si>
    <t>017/418-711</t>
  </si>
  <si>
    <t>063/662-995</t>
  </si>
  <si>
    <t>53457681</t>
  </si>
  <si>
    <t>101241785</t>
  </si>
  <si>
    <t>ŽARKA ZRENJANINA 8</t>
  </si>
  <si>
    <t>022/ 31 45 52</t>
  </si>
  <si>
    <t>063/ 50 31 198</t>
  </si>
  <si>
    <t>VOJISLAV KALENTIĆ</t>
  </si>
  <si>
    <t>tehnoplastserbia@gmail.com</t>
  </si>
  <si>
    <t>20097485</t>
  </si>
  <si>
    <t>104144479</t>
  </si>
  <si>
    <t>NUŠIĆEVA 11</t>
  </si>
  <si>
    <t>011/8723-593</t>
  </si>
  <si>
    <t>063/863-23-15</t>
  </si>
  <si>
    <t>office@tactical-spec.com</t>
  </si>
  <si>
    <t>20741988</t>
  </si>
  <si>
    <t>107101900</t>
  </si>
  <si>
    <t>DOBROPOLJSKA 69A</t>
  </si>
  <si>
    <t>011/2651-453</t>
  </si>
  <si>
    <t>063/400-998 dragiša milić</t>
  </si>
  <si>
    <t>DRAGIŠA MILIĆ</t>
  </si>
  <si>
    <t>timexoffice@yahoo.com</t>
  </si>
  <si>
    <t>20151803</t>
  </si>
  <si>
    <t>104373180</t>
  </si>
  <si>
    <t>MILANA RAKIĆA 18/6</t>
  </si>
  <si>
    <t>011 2497 479</t>
  </si>
  <si>
    <t>064 184 17 64</t>
  </si>
  <si>
    <t>20319925</t>
  </si>
  <si>
    <t>105122262</t>
  </si>
  <si>
    <t>DANIČIĆEVA 2</t>
  </si>
  <si>
    <t>064/115-24-71</t>
  </si>
  <si>
    <t>radovan@agencijano1.rs</t>
  </si>
  <si>
    <t>55305188</t>
  </si>
  <si>
    <t>100192453</t>
  </si>
  <si>
    <t>KNEZA MILOŠA 42</t>
  </si>
  <si>
    <t>011/ 244 81 56</t>
  </si>
  <si>
    <t>064/ 152 55 84</t>
  </si>
  <si>
    <t>20175923</t>
  </si>
  <si>
    <t>104500067</t>
  </si>
  <si>
    <t>021 898 828</t>
  </si>
  <si>
    <t>063 500 138 MIRKO</t>
  </si>
  <si>
    <t>TRIFUNOVIĆ MIRKO</t>
  </si>
  <si>
    <t>mirkotrif@sezampro.rs</t>
  </si>
  <si>
    <t>08791465</t>
  </si>
  <si>
    <t>102958363</t>
  </si>
  <si>
    <t>TOMISLAVA MATASIĆA 6</t>
  </si>
  <si>
    <t>021/427-392</t>
  </si>
  <si>
    <t>063/501-557</t>
  </si>
  <si>
    <t>VLADIMIR ŠERKOV</t>
  </si>
  <si>
    <t>utilis@sbb.rs</t>
  </si>
  <si>
    <t>07484763</t>
  </si>
  <si>
    <t>100123354</t>
  </si>
  <si>
    <t>Glavna 7</t>
  </si>
  <si>
    <t>011/2100-319</t>
  </si>
  <si>
    <t>063/322-112</t>
  </si>
  <si>
    <t>GORDANA GALORINI</t>
  </si>
  <si>
    <t>07019831</t>
  </si>
  <si>
    <t>100020121</t>
  </si>
  <si>
    <t>USTANIČKA 67</t>
  </si>
  <si>
    <t>011/2431-416,2444-653</t>
  </si>
  <si>
    <t>063/ 105 12 40</t>
  </si>
  <si>
    <t>ALEKSANDRA JOVANOVIĆ</t>
  </si>
  <si>
    <t>finansije@vatrosprem.rs</t>
  </si>
  <si>
    <t>20214805</t>
  </si>
  <si>
    <t>104678990</t>
  </si>
  <si>
    <t>Tošin bunar br. 188a</t>
  </si>
  <si>
    <t>011/ 3190 940</t>
  </si>
  <si>
    <t>064/ 1586 186</t>
  </si>
  <si>
    <t>Veljko Nikolić</t>
  </si>
  <si>
    <t>nikolicv@eunet.rs</t>
  </si>
  <si>
    <t>07183305</t>
  </si>
  <si>
    <t>100499254</t>
  </si>
  <si>
    <t>Ljube Nešića 21</t>
  </si>
  <si>
    <t>030/2457-535</t>
  </si>
  <si>
    <t>062/2438-52</t>
  </si>
  <si>
    <t>08009970</t>
  </si>
  <si>
    <t>100912741</t>
  </si>
  <si>
    <t>TRG SVETOG TEODORA VRŠAČKOG 15</t>
  </si>
  <si>
    <t>065/ 430 87 00</t>
  </si>
  <si>
    <t>DUŠKO SOLAREVIĆ</t>
  </si>
  <si>
    <t>vet.stanvrsac@open.telekom.rs</t>
  </si>
  <si>
    <t>08453128</t>
  </si>
  <si>
    <t>100751716</t>
  </si>
  <si>
    <t>BRANKA RADIČEVIĆA 198</t>
  </si>
  <si>
    <t>021/752-818</t>
  </si>
  <si>
    <t>063/512-945</t>
  </si>
  <si>
    <t>vigotom@gmail.com</t>
  </si>
  <si>
    <t>20511605</t>
  </si>
  <si>
    <t>106006835</t>
  </si>
  <si>
    <t>KOLUBARSKA 21A</t>
  </si>
  <si>
    <t>RS-11560</t>
  </si>
  <si>
    <t>VREOCI</t>
  </si>
  <si>
    <t>011/ 81 45 682</t>
  </si>
  <si>
    <t>063/221 108</t>
  </si>
  <si>
    <t>RADIŠA GORDIĆ</t>
  </si>
  <si>
    <t>vigramkomerc@gmail.com</t>
  </si>
  <si>
    <t>20230568</t>
  </si>
  <si>
    <t>104761635</t>
  </si>
  <si>
    <t>Vršačka 210</t>
  </si>
  <si>
    <t>013/898 591</t>
  </si>
  <si>
    <t>063/151 28 26, 062/442-728</t>
  </si>
  <si>
    <t>20331593</t>
  </si>
  <si>
    <t>105178080</t>
  </si>
  <si>
    <t>Vojvode Vlahovića 21 B</t>
  </si>
  <si>
    <t>RS-11010</t>
  </si>
  <si>
    <t>011/3960730</t>
  </si>
  <si>
    <t>063/656867</t>
  </si>
  <si>
    <t>PEĐA KRSTIĆ</t>
  </si>
  <si>
    <t>20117877</t>
  </si>
  <si>
    <t>104214854</t>
  </si>
  <si>
    <t>MILENTIJA  POPOVIĆA 20/30</t>
  </si>
  <si>
    <t>011/2288-200,3545-724 IVANA</t>
  </si>
  <si>
    <t>063/245-838,064/143-99-88 IVANA</t>
  </si>
  <si>
    <t>MILUTIN SAVIĆ</t>
  </si>
  <si>
    <t>voilmark.milutin@gmail.com</t>
  </si>
  <si>
    <t>20334053</t>
  </si>
  <si>
    <t>105211435</t>
  </si>
  <si>
    <t>ŽELEZNIČKA 21</t>
  </si>
  <si>
    <t>RS-24410</t>
  </si>
  <si>
    <t>HORGOŠ</t>
  </si>
  <si>
    <t>063/852-89-50</t>
  </si>
  <si>
    <t>060/410-95-71</t>
  </si>
  <si>
    <t>office@westbook.eu</t>
  </si>
  <si>
    <t>17351869</t>
  </si>
  <si>
    <t>102080110</t>
  </si>
  <si>
    <t>Jurija Gagarina 87, lokal 81</t>
  </si>
  <si>
    <t>011/2164408 -za plaćanje</t>
  </si>
  <si>
    <t>063/319-221;</t>
  </si>
  <si>
    <t>07261063</t>
  </si>
  <si>
    <t>100334647</t>
  </si>
  <si>
    <t>7. JULI 6</t>
  </si>
  <si>
    <t>018/243-455</t>
  </si>
  <si>
    <t>063/803-4570</t>
  </si>
  <si>
    <t>miroslav.marinkovic@zurbnis.rs</t>
  </si>
  <si>
    <t>20222905</t>
  </si>
  <si>
    <t>104724924</t>
  </si>
  <si>
    <t>Abebe Bikile 21</t>
  </si>
  <si>
    <t>011/316-69-82</t>
  </si>
  <si>
    <t>VLADIMIR DABIĆ</t>
  </si>
  <si>
    <t>office@bluestore.rs</t>
  </si>
  <si>
    <t>17268368</t>
  </si>
  <si>
    <t>101971466</t>
  </si>
  <si>
    <t>VUKASOVIĆEVA 21V</t>
  </si>
  <si>
    <t>011/3055-788</t>
  </si>
  <si>
    <t>063/301-879</t>
  </si>
  <si>
    <t>BOŽIDAR JELIĆ</t>
  </si>
  <si>
    <t>17138561</t>
  </si>
  <si>
    <t>101016447</t>
  </si>
  <si>
    <t>Ive Lole Ribara 151A</t>
  </si>
  <si>
    <t>RS-11250</t>
  </si>
  <si>
    <t>BEOGRAD - ŽELEZNIK</t>
  </si>
  <si>
    <t>011/258 0311</t>
  </si>
  <si>
    <t>063/203 331, 064/829-5512</t>
  </si>
  <si>
    <t>mddm@eunet.rs</t>
  </si>
  <si>
    <t>06545386</t>
  </si>
  <si>
    <t>100388122</t>
  </si>
  <si>
    <t>Kumodraška 241 A</t>
  </si>
  <si>
    <t>011/3099-699</t>
  </si>
  <si>
    <t>064/32 63 160</t>
  </si>
  <si>
    <t>igor</t>
  </si>
  <si>
    <t>medika@eunet.rs</t>
  </si>
  <si>
    <t>08746435</t>
  </si>
  <si>
    <t>100845246</t>
  </si>
  <si>
    <t>PAP PAVLA BB</t>
  </si>
  <si>
    <t>024/687-340</t>
  </si>
  <si>
    <t>063/581-730</t>
  </si>
  <si>
    <t>JASMINA AGBABA BURSAĆ</t>
  </si>
  <si>
    <t>tabusu@gmail.com</t>
  </si>
  <si>
    <t>0107968260013</t>
  </si>
  <si>
    <t>Gandijeva br.191/11</t>
  </si>
  <si>
    <t>0648853206</t>
  </si>
  <si>
    <t>mkaludjerovic@efgleasing.rs</t>
  </si>
  <si>
    <t>100193296</t>
  </si>
  <si>
    <t>BAŠTOVANSKA 50</t>
  </si>
  <si>
    <t>011/8441-543</t>
  </si>
  <si>
    <t>062/801-98-44</t>
  </si>
  <si>
    <t>Branislav Ješić</t>
  </si>
  <si>
    <t>mmexpo@ptt.rs</t>
  </si>
  <si>
    <t>07212577</t>
  </si>
  <si>
    <t>100987089</t>
  </si>
  <si>
    <t>SVETOG SAVE BB</t>
  </si>
  <si>
    <t>030/581-749</t>
  </si>
  <si>
    <t>064/2855-761</t>
  </si>
  <si>
    <t>GORDANA NIKOLIĆ</t>
  </si>
  <si>
    <t>oumpek@ptt.rs</t>
  </si>
  <si>
    <t>100739262</t>
  </si>
  <si>
    <t>Borisa Kidriča 50</t>
  </si>
  <si>
    <t>063/517-435</t>
  </si>
  <si>
    <t>vasictrade@open.telekom.rs</t>
  </si>
  <si>
    <t>1208958710023</t>
  </si>
  <si>
    <t>AVALSKA 3</t>
  </si>
  <si>
    <t>011/8500-361</t>
  </si>
  <si>
    <t>069/ 801-94-98</t>
  </si>
  <si>
    <t>1203948730083</t>
  </si>
  <si>
    <t>PRIBOJSKA 41</t>
  </si>
  <si>
    <t>018/581-547</t>
  </si>
  <si>
    <t>064/8768-003</t>
  </si>
  <si>
    <t>danijela_nela@live.com</t>
  </si>
  <si>
    <t>1101970715201</t>
  </si>
  <si>
    <t>BULEVAR ZORANA ĐINĐIĆA 26/22</t>
  </si>
  <si>
    <t>011/311-148,333 2337</t>
  </si>
  <si>
    <t>065/528-8688</t>
  </si>
  <si>
    <t>vesna.drazic@eurobankefg.rs</t>
  </si>
  <si>
    <t>1006972725015</t>
  </si>
  <si>
    <t>GLASINAČKA 1</t>
  </si>
  <si>
    <t>011/3470-592</t>
  </si>
  <si>
    <t>063/7716-323</t>
  </si>
  <si>
    <t>3012979730038</t>
  </si>
  <si>
    <t>SELO BELOINJE</t>
  </si>
  <si>
    <t>RS-18360</t>
  </si>
  <si>
    <t>SVRLJIG</t>
  </si>
  <si>
    <t>018/611-847</t>
  </si>
  <si>
    <t>069/300-14-72; 064/420-99-76</t>
  </si>
  <si>
    <t>0109967381502</t>
  </si>
  <si>
    <t>BULEVAR KRALJA ALEKSANDRA 446</t>
  </si>
  <si>
    <t>011/2861448</t>
  </si>
  <si>
    <t>065/9553-045</t>
  </si>
  <si>
    <t>jovan.komnenic@strauss-group.rs</t>
  </si>
  <si>
    <t>2009954800169</t>
  </si>
  <si>
    <t>MARKA MILANOVIĆA 13/6</t>
  </si>
  <si>
    <t>011/8755-739</t>
  </si>
  <si>
    <t>064/8362624</t>
  </si>
  <si>
    <t>2611975715201</t>
  </si>
  <si>
    <t>GARSIJE LORKE 7</t>
  </si>
  <si>
    <t>063/639-400</t>
  </si>
  <si>
    <t>2501969710192</t>
  </si>
  <si>
    <t>Metalska 33</t>
  </si>
  <si>
    <t>011/277-43-29</t>
  </si>
  <si>
    <t>063/388-003</t>
  </si>
  <si>
    <t>borismomirov@yahoo.co.uk</t>
  </si>
  <si>
    <t>2104972710234</t>
  </si>
  <si>
    <t>NEDE SPASOJEVIĆ 19/63</t>
  </si>
  <si>
    <t>011/3184-730</t>
  </si>
  <si>
    <t>063/260-382</t>
  </si>
  <si>
    <t>gothmog@beotel.rs</t>
  </si>
  <si>
    <t>0806957730072</t>
  </si>
  <si>
    <t>Aleksinačka 1a/3-14</t>
  </si>
  <si>
    <t>018/213-534</t>
  </si>
  <si>
    <t>064/035-72-91; 062/763-707</t>
  </si>
  <si>
    <t>slavoljubnikodijevic@hotmail.com</t>
  </si>
  <si>
    <t>2810975770019</t>
  </si>
  <si>
    <t>DALMATINSKA 109</t>
  </si>
  <si>
    <t>011/2425-923</t>
  </si>
  <si>
    <t>064/885-33-78</t>
  </si>
  <si>
    <t>igor.pantelic@eurobankefg.rs</t>
  </si>
  <si>
    <t>1810966710239</t>
  </si>
  <si>
    <t>DRAGOSLAVA SREJOVIĆA 58 B</t>
  </si>
  <si>
    <t>011/2750-155 posao</t>
  </si>
  <si>
    <t>069/ 26- 57- 129</t>
  </si>
  <si>
    <t>2410954786022</t>
  </si>
  <si>
    <t>ČUPIĆEVA 22/9</t>
  </si>
  <si>
    <t>037 440 226</t>
  </si>
  <si>
    <t>063 1155 676</t>
  </si>
  <si>
    <t>2802950710485</t>
  </si>
  <si>
    <t>Nevesinjska 19</t>
  </si>
  <si>
    <t>RS-11111</t>
  </si>
  <si>
    <t>011/2887-608</t>
  </si>
  <si>
    <t>063/385882</t>
  </si>
  <si>
    <t>krunik@sbb.rs</t>
  </si>
  <si>
    <t>0605968742018</t>
  </si>
  <si>
    <t>UROŠA PREDIĆA 1/15</t>
  </si>
  <si>
    <t>018/204-404</t>
  </si>
  <si>
    <t>069 8853109</t>
  </si>
  <si>
    <t>nenad.bstankovic@eurobankefg.rs</t>
  </si>
  <si>
    <t>2209952710412</t>
  </si>
  <si>
    <t>SLOBODANA JOVANOVIĆA 10/16</t>
  </si>
  <si>
    <t>011/20-83-660</t>
  </si>
  <si>
    <t>064/20-62-505</t>
  </si>
  <si>
    <t>miodragst@gmail.com</t>
  </si>
  <si>
    <t>1809967715015</t>
  </si>
  <si>
    <t>RESAVSKA 36, ulaz I, stan br. 3</t>
  </si>
  <si>
    <t>011/26-57-522</t>
  </si>
  <si>
    <t>064/21-39-487</t>
  </si>
  <si>
    <t>2506965715426</t>
  </si>
  <si>
    <t>NOVA 34.21</t>
  </si>
  <si>
    <t>011/8230-213</t>
  </si>
  <si>
    <t>1908975715294</t>
  </si>
  <si>
    <t>DRINČIĆEVA 11</t>
  </si>
  <si>
    <t>011/2024-331</t>
  </si>
  <si>
    <t>064/885-33-31</t>
  </si>
  <si>
    <t>magdalena.tatic@eurobankefg.rs</t>
  </si>
  <si>
    <t>1701973710364</t>
  </si>
  <si>
    <t>Ljube Davidovića 53/9</t>
  </si>
  <si>
    <t>011/2831 500</t>
  </si>
  <si>
    <t>063/459 202</t>
  </si>
  <si>
    <t>oliveraveli@sbb.rs</t>
  </si>
  <si>
    <t>1003976800101</t>
  </si>
  <si>
    <t>BUL. JOVANA DUČIĆA 5</t>
  </si>
  <si>
    <t>021/425-373</t>
  </si>
  <si>
    <t>063/530-636</t>
  </si>
  <si>
    <t>zvezdan.veljovic@eurobankefg.rs</t>
  </si>
  <si>
    <t>1105962715133</t>
  </si>
  <si>
    <t>PERE ĆETKOVIĆA 60</t>
  </si>
  <si>
    <t>011/29-70-104</t>
  </si>
  <si>
    <t>065/82-737-89</t>
  </si>
  <si>
    <t>tatjana.vukelja@eurobankefg.rs</t>
  </si>
  <si>
    <t>101401103</t>
  </si>
  <si>
    <t>nesamdoo@eunet.rs</t>
  </si>
  <si>
    <t>07447540</t>
  </si>
  <si>
    <t>101853055</t>
  </si>
  <si>
    <t>VOJISLAVA ILIĆA 18</t>
  </si>
  <si>
    <t>011/288-44-70</t>
  </si>
  <si>
    <t>063/339-223</t>
  </si>
  <si>
    <t>50688623</t>
  </si>
  <si>
    <t>101364795</t>
  </si>
  <si>
    <t>ZELENA PIJACA  TEZGA BR. 21</t>
  </si>
  <si>
    <t>VELIKO GRADIŠTE</t>
  </si>
  <si>
    <t>012/660-344</t>
  </si>
  <si>
    <t>064/863-22-18</t>
  </si>
  <si>
    <t>08654263</t>
  </si>
  <si>
    <t>100644826</t>
  </si>
  <si>
    <t>SVETOZARA MARKOVIĆA 82</t>
  </si>
  <si>
    <t>RS-21230</t>
  </si>
  <si>
    <t>ŽABALJ</t>
  </si>
  <si>
    <t>021/6531930</t>
  </si>
  <si>
    <t>065/525-6450</t>
  </si>
  <si>
    <t>ĐORĐE LETIĆ</t>
  </si>
  <si>
    <t>info@armex.rs</t>
  </si>
  <si>
    <t>20379073</t>
  </si>
  <si>
    <t>105486115</t>
  </si>
  <si>
    <t>BULEVAR KRALJA PETRA I 73</t>
  </si>
  <si>
    <t>021/480-46-11,480-46-31</t>
  </si>
  <si>
    <t>065/824-9862</t>
  </si>
  <si>
    <t>NIKOLA VUKELIĆ</t>
  </si>
  <si>
    <t>altrax08@yahoo.com</t>
  </si>
  <si>
    <t>17586718</t>
  </si>
  <si>
    <t>103595726</t>
  </si>
  <si>
    <t>FRANŠA DE PEREA  88</t>
  </si>
  <si>
    <t>011/ 38 06 066</t>
  </si>
  <si>
    <t>065/99-888-27</t>
  </si>
  <si>
    <t>20260360</t>
  </si>
  <si>
    <t>104868268</t>
  </si>
  <si>
    <t>BRANKOVA 24</t>
  </si>
  <si>
    <t>011/38-22-999</t>
  </si>
  <si>
    <t>064/17-11-009</t>
  </si>
  <si>
    <t>jasnatrbovic@msn.com</t>
  </si>
  <si>
    <t>17241176</t>
  </si>
  <si>
    <t>100346448</t>
  </si>
  <si>
    <t>NEVESINJSKA 19/I-2</t>
  </si>
  <si>
    <t>011/ 24 30 374</t>
  </si>
  <si>
    <t>011/ 24 30 454</t>
  </si>
  <si>
    <t>krunik@ymail.com</t>
  </si>
  <si>
    <t>08190941</t>
  </si>
  <si>
    <t>101059376</t>
  </si>
  <si>
    <t>SVETOZARA MILETIĆA 61</t>
  </si>
  <si>
    <t>013/342-952</t>
  </si>
  <si>
    <t>062/218-516</t>
  </si>
  <si>
    <t>JANKULOV RADIVOJE</t>
  </si>
  <si>
    <t>libero.od@eunet.rs</t>
  </si>
  <si>
    <t>20346566</t>
  </si>
  <si>
    <t>105360379</t>
  </si>
  <si>
    <t>RAČKOGA 3</t>
  </si>
  <si>
    <t>011/2083-688</t>
  </si>
  <si>
    <t>063/366-185   063/366-134</t>
  </si>
  <si>
    <t>PETROVIĆ MARIJA FIN.DIREKTOR</t>
  </si>
  <si>
    <t>s.novitovic@microfins-dbs.co.rs</t>
  </si>
  <si>
    <t>52277493</t>
  </si>
  <si>
    <t>102567032</t>
  </si>
  <si>
    <t>KUMAREVO</t>
  </si>
  <si>
    <t>017/441-191</t>
  </si>
  <si>
    <t>062/77-22-08; 062/77-22-05</t>
  </si>
  <si>
    <t>SRBOLJUB STAMENKOVIĆ</t>
  </si>
  <si>
    <t>101516289</t>
  </si>
  <si>
    <t>Radoslava Grujica 25</t>
  </si>
  <si>
    <t>011/2920-820, 3444-544</t>
  </si>
  <si>
    <t>063/268-434</t>
  </si>
  <si>
    <t>GORAN GAVRILOVIĆ</t>
  </si>
  <si>
    <t>20285478</t>
  </si>
  <si>
    <t>104998505</t>
  </si>
  <si>
    <t>BRAĆE FOGL 3</t>
  </si>
  <si>
    <t>011/30-99-684</t>
  </si>
  <si>
    <t>064/354-29-58; 065/333-65-65 marina</t>
  </si>
  <si>
    <t>DARINKA STAJIĆ</t>
  </si>
  <si>
    <t>outfit.belgrade@gmail.com</t>
  </si>
  <si>
    <t>20443715</t>
  </si>
  <si>
    <t>105719517</t>
  </si>
  <si>
    <t>TEMERINSKA 95</t>
  </si>
  <si>
    <t>021/633-10-53</t>
  </si>
  <si>
    <t>062-460-860</t>
  </si>
  <si>
    <t>office@panoinvest.co.rs</t>
  </si>
  <si>
    <t>56024107</t>
  </si>
  <si>
    <t>102721972</t>
  </si>
  <si>
    <t>MILOJA ZAKIĆA 3</t>
  </si>
  <si>
    <t>2392909</t>
  </si>
  <si>
    <t>064/3204216</t>
  </si>
  <si>
    <t>GORDANA JORDOVIĆ</t>
  </si>
  <si>
    <t>vladimirmisic43@yahoo.com</t>
  </si>
  <si>
    <t>20749776</t>
  </si>
  <si>
    <t>107145591</t>
  </si>
  <si>
    <t>ZRENJANINSKI PUT 139J</t>
  </si>
  <si>
    <t>011/331-88-77, 4146-064</t>
  </si>
  <si>
    <t>063/7704-430</t>
  </si>
  <si>
    <t>office@smartes.rs</t>
  </si>
  <si>
    <t>07387636</t>
  </si>
  <si>
    <t>101491157</t>
  </si>
  <si>
    <t>BOŠKA STOJANOVIĆA 2</t>
  </si>
  <si>
    <t>014/221-817  014/235-552</t>
  </si>
  <si>
    <t>065/2257-007   064/1756-000</t>
  </si>
  <si>
    <t>sladjanaadz@telekom.rs</t>
  </si>
  <si>
    <t>PIB</t>
  </si>
  <si>
    <t>MB</t>
  </si>
  <si>
    <t>Broj dana 
docnje</t>
  </si>
  <si>
    <t>kontakt</t>
  </si>
  <si>
    <t>Osnovni podaci o klijentu, adresa i kontakti</t>
  </si>
  <si>
    <t>VIP SL</t>
  </si>
  <si>
    <t>DUKAMI</t>
  </si>
  <si>
    <t>CYCLE</t>
  </si>
  <si>
    <t>dragan brajković</t>
  </si>
  <si>
    <t>02.02.2012. utvrdjeno da je klijent izbrisan iz registra jer se pripojio firmi Montachem doo Beograd. Banka takodje ima potrazivanje prema njima, tako da cemo isplanirati zajednicku akciju.</t>
  </si>
  <si>
    <t>09.02.2012. protiv zastupnika firme, Milana Vujicica, podneta krivicna prijava zbog utaje predmeta lizinga. Dobili smo obavešetenje da nam je osporeno potraživanje. Kad budemo dobili zaključak najverovatnije ćemo podneti tužbu za utvrđenje. St 773/2011 Privredni sud NS.</t>
  </si>
  <si>
    <t>02.02.2012. Vodi se krivični postupak. Klijent je nedostupan. Postupak je u fazi istrage pred Prvim osnovnim tužilaštvom u Beogradu Ki</t>
  </si>
  <si>
    <t xml:space="preserve">18.01.2012. odrzano prvo rociste. Prvi osnovni sud Beograd br. pred. Iv 23188/2012. Podnet je podnesak sa dokazima o preuzimanju predmeta otkupa od strane tuženog. Advokat tuženog je tražio rok za izjašnjenje o dostavljenim dokazima pa je sledeće ročište zakazano za 29.02.2012. u 12 i 40h. </t>
  </si>
  <si>
    <t>11.04.2012. Podnet je predlog za Izvršenje ali je nastao problem sa izvršnom ispravom - izvod iz registra finansijskog lizinga. Predlog je odbijen jer Izvršna isprava nije podobna za izvršenje.29.02.2012.podnet Prigovor.</t>
  </si>
  <si>
    <t>info 11.04.2012. Stečaj otvoren. Prijavljeno potraživanje na osnovu izvršne isprave. St 3221/2012 Privredni sud Bgd.</t>
  </si>
  <si>
    <t>Predlog je otpis duga</t>
  </si>
  <si>
    <t xml:space="preserve">02.02.2012. dana 22.07.2011. klijent izbrisan iz registra. Postupak izvršenja je obustavljen. Protiv ovlasćenog lica vodi se krivični postupak koji je trenutno u fazi istrage pred Prvim osnovnim sudom u Beogradu br. Ki </t>
  </si>
  <si>
    <t>02.02.2012. klijent izbrisan iz registra. Pravna sluzba predlaze otpis.</t>
  </si>
  <si>
    <t>Sledeće ročište 8.05.2012. Protiv klijenta je podneta krivična prijava- dali smo izjavu u MUP-u. Takođe je podneta prijava za privredni prestup koji se vodi u Privrednom sudu Bg - istražne radnje br. PKi 1/2012 Sudija Aleksandra Popović.</t>
  </si>
  <si>
    <t>GROZD EKSPORT-IMPORT DOO IVANJICA</t>
  </si>
  <si>
    <t>Potrazivanje nam je priznato u iznosu od 8.971.850,14 rsd. Stecajni duznik nas je tuzio osporavajuci nam razlucno pravo. Postupak u toku pred Privrednim sudom Cacak, prvo rociste zakazano za 9.05.2011.</t>
  </si>
  <si>
    <t xml:space="preserve">00597/08   </t>
  </si>
  <si>
    <t xml:space="preserve">02.02.2012. U stecajnom postupku prijavljeno potrazivanje za dospeli dug mimo ugovora o otkupu koje je priznato od strane stecajnog upravnika  u iznosu od 1.464.875,74 rsd. </t>
  </si>
  <si>
    <t>Kelja je u prethodnom stečajnom postupku . Rok uplate predujma je do petka 6.04.2012. Klijent obećao uplatu dospelog duga preko druge firme do 4.04.2012. Dana 9.04.2012. placen je dospeli dug, ostao dug po ugovoru 01036/08 u iznosu od 242 eura</t>
  </si>
  <si>
    <t>Predlog pravne sluzbe je otpis</t>
  </si>
  <si>
    <t>MAKSO PROMET DOO</t>
  </si>
  <si>
    <t xml:space="preserve">01143/08 </t>
  </si>
  <si>
    <t>Protiv ovlašćenog lica se vodi istražni postupak u Osnovnom sudu u Valjevu. EFG Leasing je dao izjavu pred istražnim sudijom i podneo sve dokaze. Još nismo dobili poziv za glavni pretres.</t>
  </si>
  <si>
    <t xml:space="preserve">Izvršenje obustavljeno jer nije bilo moguće locirati predmet lizinga. U međuvremenu je klijent otišao u automatski stečaj, mi smo odustali od plaćanja predujma. Posle toga se više nije pratio predmet i kada je prebačen u NPL ustanovljeno je da je drugi poverilac uplatio predujam i da je rok za podnošenje prijave potraživanja prošao tako da je ostala samo opcija podnošenja izlučnog zahteva koji je podnet dana 2.12.2011. </t>
  </si>
  <si>
    <t xml:space="preserve">MCM INTERNACIONAL A..P.R. - IVANIŠEVIĆ S </t>
  </si>
  <si>
    <t>00160/07</t>
  </si>
  <si>
    <t>Tuzba u pripremi</t>
  </si>
  <si>
    <t>Info 11.04.2012. klijent je u prethodnom stecaju</t>
  </si>
  <si>
    <t>Klijent brisan iz registra. Odgovara svojom celokupnom imovinom. Imamo menicu.</t>
  </si>
  <si>
    <t>Pravna sluzba je predlozila otpis duga.</t>
  </si>
  <si>
    <t xml:space="preserve"> Klijent nije vratio vozilo, vise puta angazovana agencija ali se odustalo od potrage za vozilom. Protiv klijenta je podneta krivicna prijava koja je odbacena uz obrazlozenje da ne postoje elementi za krivicnu prijavu. Prijavljeno potraživanje u stečaju i isto priznato u celosti.</t>
  </si>
  <si>
    <t>Pokrenut  krivični postupak  je trenutno u fazi istrage. Br.Ki 10619/11 I osnovni sud Beograd. Zakazano saslušanje oštećenog EFGL dana 12.04.2012. Klijent je  u prethodnom stečajnom postupku.</t>
  </si>
  <si>
    <t>Klijentu je 23.03.2012. poslat raskid ugovora koji nije urucen-vracena posta.</t>
  </si>
  <si>
    <t>02.02.2012. dugo se bezuspesno vodio postupak izvrsenja koji je obustavljen po otvaranju stecajnog postupka. 28.12.2011. podneta prijava potrazivanja i izlucna prijava. Priznato potraživanje u stečaju. St101 /2011 Privredni sud NS. Iznos od 6.915.004,78 dinara</t>
  </si>
  <si>
    <t>03.02.2012. Klijent je aktivno privredno drustvo ali je u blokadi 369 dana. 12.04.2012. Predmet prodat Harambasic Draganu, izdata faktura, placeno.</t>
  </si>
  <si>
    <t>12.04.2012. Predmet prodat AGRORIT-u, izdata faktura, placeno.</t>
  </si>
  <si>
    <t>Izdata profaktura ARAMBASI</t>
  </si>
  <si>
    <t>065/272-8292</t>
  </si>
  <si>
    <t>10.04.2012. klijent uplatio 20.000 rsd, obecao isplatu celog duga do 12.04.2012. Kontakt klijenta Dusan 063/518-456</t>
  </si>
  <si>
    <t>17.04.2012. naplacena menica u celosti.</t>
  </si>
  <si>
    <t>999-001046-00011836</t>
  </si>
  <si>
    <t>063 352 952, 064 8217 866; 063/362-542</t>
  </si>
  <si>
    <t>11.04.2012. vraceno vozilo. Sa klijentom dogovoreno da prikupi dokumentaciju za firmu kojom zeli da preuzme ugovor i nastavi otplatu predmeta lizinga.</t>
  </si>
  <si>
    <t>18.04.2012. klijentu poslata dokumentacija kako bi se uradilo preuzimanje ugovora zbog buduceg stecaja firme.</t>
  </si>
  <si>
    <t>Dana 19.04.2012. dat nalog za blokadu klijenta u iznosu dospelog duga od 207 eura.</t>
  </si>
  <si>
    <t>velimir.babic@yahoo.com</t>
  </si>
  <si>
    <t>063/226-772, 066/6146-000</t>
  </si>
  <si>
    <t>Dana 20.04.2012. blokiran jemac klijenta CADEX na ukupan iznos od 5.554.740. rsd. Nakon reakcije klijenta da nije obavesten o blokadi, odrzan sastanak u kojem je sa klijentom dogovoreno povlacenje blokade i njegova obaveza da predmetni dug izmiri u narednih 8 meseci, pocevsi od 01.05.2012.</t>
  </si>
  <si>
    <t>999-001642-00034448</t>
  </si>
  <si>
    <t>D. STOJANOVIC</t>
  </si>
  <si>
    <t>999-000567-00029470</t>
  </si>
  <si>
    <t>999-002124-00033809</t>
  </si>
  <si>
    <t>999-001942-00026259</t>
  </si>
  <si>
    <t>999-001942-00031198</t>
  </si>
  <si>
    <t>02697/12</t>
  </si>
  <si>
    <t>TERMINAL ZA TERENSKU PRODAJU EP10, 14 KOMADA</t>
  </si>
  <si>
    <t>999-000567-00035110</t>
  </si>
  <si>
    <t>999-000567-00033435</t>
  </si>
  <si>
    <t>999-000567-00033443</t>
  </si>
  <si>
    <t>999-000567-00033451</t>
  </si>
  <si>
    <t>999-000567-00033460</t>
  </si>
  <si>
    <t>999-000567-00033478</t>
  </si>
  <si>
    <t>999-000567-00033486</t>
  </si>
  <si>
    <t>02659/11</t>
  </si>
  <si>
    <t>KOMPANIJA VOJVODINA PUT AD</t>
  </si>
  <si>
    <t>Asfaltna baza AMMANN UNIGLOBE 240 QUICK</t>
  </si>
  <si>
    <t>08141711</t>
  </si>
  <si>
    <t>100838460</t>
  </si>
  <si>
    <t>999-002533-00034456</t>
  </si>
  <si>
    <t>Đure Đakovića 10</t>
  </si>
  <si>
    <t>024/559-147</t>
  </si>
  <si>
    <t>063/518-342</t>
  </si>
  <si>
    <t>mtodorovic@vojput.com</t>
  </si>
  <si>
    <t>KOMPANIJA SOMBOR PUTEVI AD</t>
  </si>
  <si>
    <t>08046425</t>
  </si>
  <si>
    <t>Radišićeva 2</t>
  </si>
  <si>
    <t>DRAŽIĆ DUŠKO</t>
  </si>
  <si>
    <t>1704952820045</t>
  </si>
  <si>
    <t>VLAHA BUKOVCA 3</t>
  </si>
  <si>
    <t>M. STOJANOVIC</t>
  </si>
  <si>
    <t>999-001002-00011320</t>
  </si>
  <si>
    <t>999-000538-00003918</t>
  </si>
  <si>
    <t>999-000538-00003985</t>
  </si>
  <si>
    <t>999-000538-00004000</t>
  </si>
  <si>
    <t>999-001486-00018435</t>
  </si>
  <si>
    <t>999-000567-00033761</t>
  </si>
  <si>
    <t>999-000567-00034032</t>
  </si>
  <si>
    <t>999-000567-00034040</t>
  </si>
  <si>
    <t>999-000662-00005564</t>
  </si>
  <si>
    <t>999-000662-00011718</t>
  </si>
  <si>
    <t>999-001130-00001243</t>
  </si>
  <si>
    <t>999-000209-00018086</t>
  </si>
  <si>
    <t>999-001711-00021279</t>
  </si>
  <si>
    <t>999-001808-00030300</t>
  </si>
  <si>
    <t>999-000732-00006568</t>
  </si>
  <si>
    <t>999-000939-00010509</t>
  </si>
  <si>
    <t>999-000939-00010517</t>
  </si>
  <si>
    <t>999-001486-00023960</t>
  </si>
  <si>
    <t>17280864</t>
  </si>
  <si>
    <t>100246782</t>
  </si>
  <si>
    <t>999-002490-00033336</t>
  </si>
  <si>
    <t>CVIJIĆEVA 112-120/III</t>
  </si>
  <si>
    <t>011/ 244 11 96</t>
  </si>
  <si>
    <t>064/ 813 22 46</t>
  </si>
  <si>
    <t>MILOVAN PROTIĆ</t>
  </si>
  <si>
    <t>999-002522-00034291</t>
  </si>
  <si>
    <t>999-000730-00011800</t>
  </si>
  <si>
    <t>999-000759-00006929</t>
  </si>
  <si>
    <t>999-002067-00026151</t>
  </si>
  <si>
    <t>N. SENIC</t>
  </si>
  <si>
    <t>999-000567-00010036</t>
  </si>
  <si>
    <t>999-000567-00017677</t>
  </si>
  <si>
    <t>999-000567-00019475</t>
  </si>
  <si>
    <t>999-000567-00021208</t>
  </si>
  <si>
    <t>999-000567-00021216</t>
  </si>
  <si>
    <t>999-000567-00022506</t>
  </si>
  <si>
    <t>999-000567-00022514</t>
  </si>
  <si>
    <t>999-000567-00022522</t>
  </si>
  <si>
    <t>999-000567-00022530</t>
  </si>
  <si>
    <t>999-000567-00022549</t>
  </si>
  <si>
    <t>999-000567-00024169</t>
  </si>
  <si>
    <t>999-000567-00027583</t>
  </si>
  <si>
    <t>999-000567-00027591</t>
  </si>
  <si>
    <t>999-000567-00027605</t>
  </si>
  <si>
    <t>999-000567-00027613</t>
  </si>
  <si>
    <t>999-000567-00028989</t>
  </si>
  <si>
    <t>999-000567-00028997</t>
  </si>
  <si>
    <t>999-000567-00029462</t>
  </si>
  <si>
    <t>999-000567-00029616</t>
  </si>
  <si>
    <t>999-000567-00029918</t>
  </si>
  <si>
    <t>999-000567-00029926</t>
  </si>
  <si>
    <t>999-000567-00032765</t>
  </si>
  <si>
    <t>999-000567-00033346</t>
  </si>
  <si>
    <t>999-000567-00033354</t>
  </si>
  <si>
    <t>999-000567-00033362</t>
  </si>
  <si>
    <t>999-000567-00033370</t>
  </si>
  <si>
    <t>999-000567-00033389</t>
  </si>
  <si>
    <t>999-000567-00033397</t>
  </si>
  <si>
    <t>999-000567-00033400</t>
  </si>
  <si>
    <t>999-000567-00033672</t>
  </si>
  <si>
    <t>999-000567-00033680</t>
  </si>
  <si>
    <t>999-000567-00033699</t>
  </si>
  <si>
    <t>999-000567-00033702</t>
  </si>
  <si>
    <t>999-000567-00033710</t>
  </si>
  <si>
    <t>999-000567-00033729</t>
  </si>
  <si>
    <t>999-000567-00033737</t>
  </si>
  <si>
    <t>999-000567-00033745</t>
  </si>
  <si>
    <t>999-000567-00033753</t>
  </si>
  <si>
    <t>999-000567-00034024</t>
  </si>
  <si>
    <t>999-000567-00034229</t>
  </si>
  <si>
    <t>999-000567-00034237</t>
  </si>
  <si>
    <t>999-000796-00008504</t>
  </si>
  <si>
    <t>999-001149-00034580</t>
  </si>
  <si>
    <t>Borova br.3/25</t>
  </si>
  <si>
    <t>011/3017-931,2395-198 EPSILON</t>
  </si>
  <si>
    <t>61802851</t>
  </si>
  <si>
    <t>BOJANSKA 5</t>
  </si>
  <si>
    <t>011/304-79-80</t>
  </si>
  <si>
    <t>999-002054-00026023</t>
  </si>
  <si>
    <t>B. SALEVIC</t>
  </si>
  <si>
    <t>999-001265-00015351</t>
  </si>
  <si>
    <t>999-001119-00013386</t>
  </si>
  <si>
    <t>999-002325-00030321</t>
  </si>
  <si>
    <t>999-001914-00024095</t>
  </si>
  <si>
    <t>999-002111-00026946</t>
  </si>
  <si>
    <t>A. PRSTOJEVIC</t>
  </si>
  <si>
    <t>999-002111-00029520</t>
  </si>
  <si>
    <t>999-001100-00013117</t>
  </si>
  <si>
    <t>999-000314-00006624</t>
  </si>
  <si>
    <t>999-000314-00011750</t>
  </si>
  <si>
    <t>999-002218-00028283</t>
  </si>
  <si>
    <t>999-002029-00026038</t>
  </si>
  <si>
    <t>999-001502-00018660</t>
  </si>
  <si>
    <t>064/9516200</t>
  </si>
  <si>
    <t>999-001664-00020620</t>
  </si>
  <si>
    <t>999-001405-00017154</t>
  </si>
  <si>
    <t>999-001515-00018895</t>
  </si>
  <si>
    <t>stojandj@filfak.ni.ac.rs</t>
  </si>
  <si>
    <t>999-002058-00026080</t>
  </si>
  <si>
    <t>999-002213-00028250</t>
  </si>
  <si>
    <t>999-001678-00020807</t>
  </si>
  <si>
    <t>999-000278-00001641</t>
  </si>
  <si>
    <t>999-001626-00020108</t>
  </si>
  <si>
    <t>999-001715-00021349</t>
  </si>
  <si>
    <t>999-001628-00020152</t>
  </si>
  <si>
    <t>999-002061-00026070</t>
  </si>
  <si>
    <t>999-002064-00026130</t>
  </si>
  <si>
    <t>999-001725-00021439</t>
  </si>
  <si>
    <t>999-001718-00021360</t>
  </si>
  <si>
    <t>999-002173-00027720</t>
  </si>
  <si>
    <t>999-001600-00019786</t>
  </si>
  <si>
    <t>999-002022-00025691</t>
  </si>
  <si>
    <t>999-002188-00027950</t>
  </si>
  <si>
    <t>999-002082-00026774</t>
  </si>
  <si>
    <t>999-001901-00023955</t>
  </si>
  <si>
    <t>999-002048-00026011</t>
  </si>
  <si>
    <t>999-002170-00027628</t>
  </si>
  <si>
    <t>999-001562-00019386</t>
  </si>
  <si>
    <t>999-002081-00026489</t>
  </si>
  <si>
    <t>999-002011-00026342</t>
  </si>
  <si>
    <t>999-000777-00007133</t>
  </si>
  <si>
    <t>999-001665-00020657</t>
  </si>
  <si>
    <t>999-001473-00018226</t>
  </si>
  <si>
    <t>999-001788-00022576</t>
  </si>
  <si>
    <t>999-001625-00020092</t>
  </si>
  <si>
    <t>999-002021-00025681</t>
  </si>
  <si>
    <t>999-002179-00027802</t>
  </si>
  <si>
    <t>999-000930-00010260</t>
  </si>
  <si>
    <t>999-000641-00004971</t>
  </si>
  <si>
    <t>bubinina@vektor.net</t>
  </si>
  <si>
    <t>999-001719-00021370</t>
  </si>
  <si>
    <t>999-001795-00022636</t>
  </si>
  <si>
    <t>999-000024-00000155</t>
  </si>
  <si>
    <t>063 182 65 24; 063/690-035</t>
  </si>
  <si>
    <t>999-002253-00028768</t>
  </si>
  <si>
    <t>999-002044-00025930</t>
  </si>
  <si>
    <t>999-001663-00020572</t>
  </si>
  <si>
    <t>999-002249-00028709</t>
  </si>
  <si>
    <t>999-001803-00022707</t>
  </si>
  <si>
    <t>999-002162-00027558</t>
  </si>
  <si>
    <t>999-000455-00021262</t>
  </si>
  <si>
    <t>999-000936-00010457</t>
  </si>
  <si>
    <t>999-002510-00033908</t>
  </si>
  <si>
    <t>999-000787-00023857</t>
  </si>
  <si>
    <t>999-000662-00011726</t>
  </si>
  <si>
    <t>999-001656-00020500</t>
  </si>
  <si>
    <t>999-002124-00030869</t>
  </si>
  <si>
    <t>999-001967-00025105</t>
  </si>
  <si>
    <t>999-002378-00031476</t>
  </si>
  <si>
    <t>999-002113-00026931</t>
  </si>
  <si>
    <t>LJUBOMIRA PAVLOVIĆA 13</t>
  </si>
  <si>
    <t>014/220-250, 224-360,293-917</t>
  </si>
  <si>
    <t>999-001653-00020350</t>
  </si>
  <si>
    <t>999-000919-00009908</t>
  </si>
  <si>
    <t>999-000919-00023307</t>
  </si>
  <si>
    <t>999-000650-00008429</t>
  </si>
  <si>
    <t>999-000650-00008437</t>
  </si>
  <si>
    <t>999-000650-00008445</t>
  </si>
  <si>
    <t>999-000650-00009158</t>
  </si>
  <si>
    <t>999-000650-00009166</t>
  </si>
  <si>
    <t>999-000650-00009174</t>
  </si>
  <si>
    <t>999-000650-00010024</t>
  </si>
  <si>
    <t>999-000586-00004052</t>
  </si>
  <si>
    <t>999-000867-00009240</t>
  </si>
  <si>
    <t>999-001445-00017948</t>
  </si>
  <si>
    <t>999-001560-00030734</t>
  </si>
  <si>
    <t>999-000538-00003497</t>
  </si>
  <si>
    <t>999-000538-00005511</t>
  </si>
  <si>
    <t>Autoput Beograd-Novi  Sad 150d</t>
  </si>
  <si>
    <t>011 375 58 06, 375 66 60</t>
  </si>
  <si>
    <t>999-000538-00005520</t>
  </si>
  <si>
    <t>999-000386-00032390</t>
  </si>
  <si>
    <t>999-000803-00007636</t>
  </si>
  <si>
    <t>999-002433-00032402</t>
  </si>
  <si>
    <t>999-001380-00016849</t>
  </si>
  <si>
    <t>999-001043-00028229</t>
  </si>
  <si>
    <t>999-002046-00025992</t>
  </si>
  <si>
    <t>999-002255-00028800</t>
  </si>
  <si>
    <t>999-002406-00031980</t>
  </si>
  <si>
    <t>999-002406-00031999</t>
  </si>
  <si>
    <t>999-002347-00030777</t>
  </si>
  <si>
    <t>999-000424-00020563</t>
  </si>
  <si>
    <t>999-002214-00028260</t>
  </si>
  <si>
    <t>999-001091-00013079</t>
  </si>
  <si>
    <t>999-001091-00013087</t>
  </si>
  <si>
    <t>999-000221-00000079</t>
  </si>
  <si>
    <t>999-000945-00003581</t>
  </si>
  <si>
    <t>999-000652-00003331</t>
  </si>
  <si>
    <t>999-000312-00003214</t>
  </si>
  <si>
    <t>999-000953-00002418</t>
  </si>
  <si>
    <t>999-001324-00003048</t>
  </si>
  <si>
    <t>17510185</t>
  </si>
  <si>
    <t>Vuka Karadžića 9</t>
  </si>
  <si>
    <t>011/30 33 317</t>
  </si>
  <si>
    <t>999-001268-00002476</t>
  </si>
  <si>
    <t>999-000928-00000101</t>
  </si>
  <si>
    <t>999-001023-00000586</t>
  </si>
  <si>
    <t>0802970710255</t>
  </si>
  <si>
    <t>NIKOLE DOBROVIĆA 15/14</t>
  </si>
  <si>
    <t>999-001187-00001720</t>
  </si>
  <si>
    <t>999-000976-00000340</t>
  </si>
  <si>
    <t>999-001549-00004045</t>
  </si>
  <si>
    <t>17081721</t>
  </si>
  <si>
    <t>SAVSKI NASIP 52A</t>
  </si>
  <si>
    <t>999-001132-00001280</t>
  </si>
  <si>
    <t>999-001132-00001298</t>
  </si>
  <si>
    <t>999-001269-00002494</t>
  </si>
  <si>
    <t>999-000383-00010499</t>
  </si>
  <si>
    <t>I. SOLAK</t>
  </si>
  <si>
    <t>999-000895-00015312</t>
  </si>
  <si>
    <t>999-001328-00029850</t>
  </si>
  <si>
    <t>2308964722813</t>
  </si>
  <si>
    <t>VIDSKA 08</t>
  </si>
  <si>
    <t>0111935710002</t>
  </si>
  <si>
    <t>ĐUKE DINIĆ 005</t>
  </si>
  <si>
    <t>999-000314-00024029</t>
  </si>
  <si>
    <t>999-002343-00033426</t>
  </si>
  <si>
    <t>999-001534-00033967</t>
  </si>
  <si>
    <t>999-002196-00028040</t>
  </si>
  <si>
    <t>999-001410-00017288</t>
  </si>
  <si>
    <t>ZRENJANINSKI PUT 26</t>
  </si>
  <si>
    <t>331- 8558, 3318-861N,3318-188D</t>
  </si>
  <si>
    <t>999-001952-00030230</t>
  </si>
  <si>
    <t>999-000747-00031546</t>
  </si>
  <si>
    <t>999-000906-00012007</t>
  </si>
  <si>
    <t>999-002278-00029137</t>
  </si>
  <si>
    <t>999-002278-00029153</t>
  </si>
  <si>
    <t>999-001478-00018314</t>
  </si>
  <si>
    <t>999-001416-00017360</t>
  </si>
  <si>
    <t>999-001416-00019931</t>
  </si>
  <si>
    <t>999-000567-00015500</t>
  </si>
  <si>
    <t>999-000567-00015518</t>
  </si>
  <si>
    <t>999-000567-00015526</t>
  </si>
  <si>
    <t>999-000567-00025220</t>
  </si>
  <si>
    <t>999-000567-00025238</t>
  </si>
  <si>
    <t>999-000567-00029101</t>
  </si>
  <si>
    <t>999-000567-00034938</t>
  </si>
  <si>
    <t>999-002192-00027992</t>
  </si>
  <si>
    <t>999-002193-00028010</t>
  </si>
  <si>
    <t>999-002289-00029571</t>
  </si>
  <si>
    <t>999-002472-00033087</t>
  </si>
  <si>
    <t>999-000383-00009784</t>
  </si>
  <si>
    <t>999-000170-00022857</t>
  </si>
  <si>
    <t>999-000567-00015534</t>
  </si>
  <si>
    <t>999-000567-00015542</t>
  </si>
  <si>
    <t>999-000567-00024355</t>
  </si>
  <si>
    <t>02686/12</t>
  </si>
  <si>
    <t>BMW 640D COUPE</t>
  </si>
  <si>
    <t>999-000567-00035004</t>
  </si>
  <si>
    <t>999-000847-00008641</t>
  </si>
  <si>
    <t>999-000710-00006287</t>
  </si>
  <si>
    <t>S. GRACANIN</t>
  </si>
  <si>
    <t>999-002471-00033069</t>
  </si>
  <si>
    <t>999-001119-00014960</t>
  </si>
  <si>
    <t>999-001252-00015630</t>
  </si>
  <si>
    <t>999-002487-00033214</t>
  </si>
  <si>
    <t>999-002538-00034560</t>
  </si>
  <si>
    <t>999-001660-00020542</t>
  </si>
  <si>
    <t>999-001759-00022052</t>
  </si>
  <si>
    <t>999-001941-00024998</t>
  </si>
  <si>
    <t>999-001947-00024875</t>
  </si>
  <si>
    <t>999-002516-00034140</t>
  </si>
  <si>
    <t>999-000699-00006205</t>
  </si>
  <si>
    <t>999-002076-00026312</t>
  </si>
  <si>
    <t>999-001748-00021770</t>
  </si>
  <si>
    <t>999-001842-00023640</t>
  </si>
  <si>
    <t>999-001997-00025485</t>
  </si>
  <si>
    <t>999-001737-00021638</t>
  </si>
  <si>
    <t>999-002152-00027425</t>
  </si>
  <si>
    <t>999-001497-00018560</t>
  </si>
  <si>
    <t>999-002156-00027481</t>
  </si>
  <si>
    <t>999-001987-00025298</t>
  </si>
  <si>
    <t>999-001845-00023107</t>
  </si>
  <si>
    <t>999-001766-00022120</t>
  </si>
  <si>
    <t>999-001796-00022654</t>
  </si>
  <si>
    <t>999-002157-00027491</t>
  </si>
  <si>
    <t>999-001644-00020289</t>
  </si>
  <si>
    <t>999-001611-00020388</t>
  </si>
  <si>
    <t>999-001827-00022943</t>
  </si>
  <si>
    <t>999-001738-00021613</t>
  </si>
  <si>
    <t>999-002005-00025520</t>
  </si>
  <si>
    <t>999-002250-00028711</t>
  </si>
  <si>
    <t>999-001728-00021493</t>
  </si>
  <si>
    <t>999-001971-00025130</t>
  </si>
  <si>
    <t>999-002242-00028528</t>
  </si>
  <si>
    <t>999-001729-00021509</t>
  </si>
  <si>
    <t>999-001696-00021089</t>
  </si>
  <si>
    <t>999-001830-00022950</t>
  </si>
  <si>
    <t>999-002262-00029437</t>
  </si>
  <si>
    <t>999-001831-00023028</t>
  </si>
  <si>
    <t>999-001933-00024583</t>
  </si>
  <si>
    <t>999-002247-00028675</t>
  </si>
  <si>
    <t>999-002146-00027367</t>
  </si>
  <si>
    <t>999-001745-00021716</t>
  </si>
  <si>
    <t>999-002020-00025671</t>
  </si>
  <si>
    <t>999-001636-00020192</t>
  </si>
  <si>
    <t>999-002462-00032683</t>
  </si>
  <si>
    <t>999-002154-00027461</t>
  </si>
  <si>
    <t>999-001996-00025378</t>
  </si>
  <si>
    <t>999-002342-00031677</t>
  </si>
  <si>
    <t>999-002342-00033025</t>
  </si>
  <si>
    <t>999-002343-00034511</t>
  </si>
  <si>
    <t>999-001529-00026640</t>
  </si>
  <si>
    <t>17335847</t>
  </si>
  <si>
    <t>011/2015-536</t>
  </si>
  <si>
    <t>A. VUKOVIĆ</t>
  </si>
  <si>
    <t>999-001112-00024725</t>
  </si>
  <si>
    <t>999-001112-00024733</t>
  </si>
  <si>
    <t>999-001112-00024741</t>
  </si>
  <si>
    <t>999-001112-00024750</t>
  </si>
  <si>
    <t>999-001112-00024768</t>
  </si>
  <si>
    <t>999-001112-00024776</t>
  </si>
  <si>
    <t>999-001112-00024784</t>
  </si>
  <si>
    <t>999-001112-00024792</t>
  </si>
  <si>
    <t>999-001112-00024830</t>
  </si>
  <si>
    <t>999-001112-00024903</t>
  </si>
  <si>
    <t>999-001112-00030997</t>
  </si>
  <si>
    <t>999-001112-00031004</t>
  </si>
  <si>
    <t>999-001112-00031012</t>
  </si>
  <si>
    <t>999-001112-00031020</t>
  </si>
  <si>
    <t>999-000052-00024320</t>
  </si>
  <si>
    <t>2</t>
  </si>
  <si>
    <t>999-001940-00024651</t>
  </si>
  <si>
    <t>999-001049-00011858</t>
  </si>
  <si>
    <t>999-001885-00023763</t>
  </si>
  <si>
    <t>999-002126-00027110</t>
  </si>
  <si>
    <t>999-000646-00005101</t>
  </si>
  <si>
    <t>999-001929-00024532</t>
  </si>
  <si>
    <t>MIODRAGA VLAJIĆA ŠUKE 10</t>
  </si>
  <si>
    <t>034/333-044</t>
  </si>
  <si>
    <t>999-000919-00024559</t>
  </si>
  <si>
    <t>999-001884-00023753</t>
  </si>
  <si>
    <t>999-002393-00031690</t>
  </si>
  <si>
    <t>999-001952-00024931</t>
  </si>
  <si>
    <t>999-001727-00021467</t>
  </si>
  <si>
    <t>999-000747-00031570</t>
  </si>
  <si>
    <t>999-001938-00024701</t>
  </si>
  <si>
    <t>999-001582-00019647</t>
  </si>
  <si>
    <t>999-001804-00033247</t>
  </si>
  <si>
    <t>999-000906-00010829</t>
  </si>
  <si>
    <t>999-000748-00006934</t>
  </si>
  <si>
    <t>02694/12</t>
  </si>
  <si>
    <t>IT ELECTRIC DESIGN DOO</t>
  </si>
  <si>
    <t>20195576</t>
  </si>
  <si>
    <t>104603333</t>
  </si>
  <si>
    <t>999-002569-00035081</t>
  </si>
  <si>
    <t>Bulevar Mihajla Pupina 10 z/lokal 12</t>
  </si>
  <si>
    <t>011/31-31-817</t>
  </si>
  <si>
    <t>063/411-005</t>
  </si>
  <si>
    <t>Slađana Dobrković</t>
  </si>
  <si>
    <t>sladja@itdesign.rs</t>
  </si>
  <si>
    <t>DOBRKOVIĆ SLAĐANA</t>
  </si>
  <si>
    <t>0106978228006</t>
  </si>
  <si>
    <t>MURMANSKA 1B</t>
  </si>
  <si>
    <t>02687/12</t>
  </si>
  <si>
    <t>999-001328-00035010</t>
  </si>
  <si>
    <t>999-001061-00000721</t>
  </si>
  <si>
    <t>999-001061-00000748</t>
  </si>
  <si>
    <t>999-001061-00000756</t>
  </si>
  <si>
    <t>999-001061-00000799</t>
  </si>
  <si>
    <t>999-001061-00000802</t>
  </si>
  <si>
    <t>999-001061-00000810</t>
  </si>
  <si>
    <t>999-000314-00003900</t>
  </si>
  <si>
    <t>999-001160-00001467</t>
  </si>
  <si>
    <t>999-001160-00001475</t>
  </si>
  <si>
    <t>999-001082-00000920</t>
  </si>
  <si>
    <t>999-001138-00001310</t>
  </si>
  <si>
    <t>999-001198-00001910</t>
  </si>
  <si>
    <t>2012959710096</t>
  </si>
  <si>
    <t>999-001218-00001890</t>
  </si>
  <si>
    <t>999-001010-00000466</t>
  </si>
  <si>
    <t>G. NOVAKOVIĆ</t>
  </si>
  <si>
    <t>999-001529-00003969</t>
  </si>
  <si>
    <t>999-001143-00001320</t>
  </si>
  <si>
    <t>06043518</t>
  </si>
  <si>
    <t>JOVANKE RADAKOVIĆ 7A</t>
  </si>
  <si>
    <t>011/3429895</t>
  </si>
  <si>
    <t>999-001353-00003340</t>
  </si>
  <si>
    <t>999-000974-00000320</t>
  </si>
  <si>
    <t>999-001372-00003570</t>
  </si>
  <si>
    <t>999-001210-00001888</t>
  </si>
  <si>
    <t>999-000754-00000212</t>
  </si>
  <si>
    <t>999-001238-00002180</t>
  </si>
  <si>
    <t>56212736</t>
  </si>
  <si>
    <t>TRG ŠABAČKIH ŽRTAVA 5</t>
  </si>
  <si>
    <t>999-002313-00004130</t>
  </si>
  <si>
    <t>999-001132-00001301</t>
  </si>
  <si>
    <t>Current</t>
  </si>
  <si>
    <t>999-000844-00008590</t>
  </si>
  <si>
    <t>999-002511-00033985</t>
  </si>
  <si>
    <t>999-002511-00033993</t>
  </si>
  <si>
    <t>999-002511-00034000</t>
  </si>
  <si>
    <t>999-002511-00034019</t>
  </si>
  <si>
    <t>999-001869-00023580</t>
  </si>
  <si>
    <t>999-000209-00013009</t>
  </si>
  <si>
    <t>999-002178-00027770</t>
  </si>
  <si>
    <t>999-001904-00023993</t>
  </si>
  <si>
    <t>999-001864-00023522</t>
  </si>
  <si>
    <t>999-001863-00023504</t>
  </si>
  <si>
    <t>999-001863-00023512</t>
  </si>
  <si>
    <t>999-001711-00033951</t>
  </si>
  <si>
    <t>999-001808-00022749</t>
  </si>
  <si>
    <t>999-001808-00024598</t>
  </si>
  <si>
    <t>999-001808-00027791</t>
  </si>
  <si>
    <t>999-001389-00016918</t>
  </si>
  <si>
    <t>999-001429-00022599</t>
  </si>
  <si>
    <t>999-002222-00028305</t>
  </si>
  <si>
    <t>999-002222-00028313</t>
  </si>
  <si>
    <t>999-002222-00028372</t>
  </si>
  <si>
    <t>999-002222-00028380</t>
  </si>
  <si>
    <t>999-001747-00021736</t>
  </si>
  <si>
    <t>999-001037-00011659</t>
  </si>
  <si>
    <t>999-000313-00003160</t>
  </si>
  <si>
    <t>999-000313-00003178</t>
  </si>
  <si>
    <t>999-000313-00033310</t>
  </si>
  <si>
    <t>999-001768-00022205</t>
  </si>
  <si>
    <t>999-000766-00018388</t>
  </si>
  <si>
    <t>999-002523-00034323</t>
  </si>
  <si>
    <t>999-000952-00011245</t>
  </si>
  <si>
    <t>999-000952-00011253</t>
  </si>
  <si>
    <t>999-000952-00027346</t>
  </si>
  <si>
    <t>999-000477-00003049</t>
  </si>
  <si>
    <t>999-000778-00007151</t>
  </si>
  <si>
    <t>999-000778-00028248</t>
  </si>
  <si>
    <t>999-000480-00009398</t>
  </si>
  <si>
    <t>999-001486-00020847</t>
  </si>
  <si>
    <t>999-001486-00022963</t>
  </si>
  <si>
    <t>999-001486-00024133</t>
  </si>
  <si>
    <t>999-001442-00017926</t>
  </si>
  <si>
    <t>999-000273-00015104</t>
  </si>
  <si>
    <t>999-000254-00008361</t>
  </si>
  <si>
    <t>999-000254-00020167</t>
  </si>
  <si>
    <t>999-002541-00034488</t>
  </si>
  <si>
    <t>999-000380-00033256</t>
  </si>
  <si>
    <t>999-000380-00033264</t>
  </si>
  <si>
    <t>999-000380-00033272</t>
  </si>
  <si>
    <t>999-000380-00033280</t>
  </si>
  <si>
    <t>999-000380-00033299</t>
  </si>
  <si>
    <t>999-001705-00021135</t>
  </si>
  <si>
    <t>999-001705-00021143</t>
  </si>
  <si>
    <t>999-001705-00021151</t>
  </si>
  <si>
    <t>999-001705-00021178</t>
  </si>
  <si>
    <t>999-001705-00024525</t>
  </si>
  <si>
    <t>999-001705-00025017</t>
  </si>
  <si>
    <t>999-001705-00025742</t>
  </si>
  <si>
    <t>999-001705-00025769</t>
  </si>
  <si>
    <t>999-001705-00026161</t>
  </si>
  <si>
    <t>999-001705-00034199</t>
  </si>
  <si>
    <t>02644/11</t>
  </si>
  <si>
    <t>Oprema po predračunu 11-016-000182</t>
  </si>
  <si>
    <t>999-001705-00034202</t>
  </si>
  <si>
    <t>02645/11</t>
  </si>
  <si>
    <t>Oprema po predračunu 11-016-000181</t>
  </si>
  <si>
    <t>999-001705-00034210</t>
  </si>
  <si>
    <t>999-001395-00017160</t>
  </si>
  <si>
    <t>999-001395-00017179</t>
  </si>
  <si>
    <t>999-001395-00017187</t>
  </si>
  <si>
    <t>999-000730-00020397</t>
  </si>
  <si>
    <t>999-000730-00020443</t>
  </si>
  <si>
    <t>999-002543-00034538</t>
  </si>
  <si>
    <t>999-002543-00034546</t>
  </si>
  <si>
    <t>999-002543-00034554</t>
  </si>
  <si>
    <t>999-000759-00007046</t>
  </si>
  <si>
    <t>999-000759-00007062</t>
  </si>
  <si>
    <t>999-000759-00007402</t>
  </si>
  <si>
    <t>999-000759-00007410</t>
  </si>
  <si>
    <t>999-000759-00034086</t>
  </si>
  <si>
    <t>999-001848-00023285</t>
  </si>
  <si>
    <t>999-002244-00029676</t>
  </si>
  <si>
    <t>999-001038-00027085</t>
  </si>
  <si>
    <t>999-001038-00027093</t>
  </si>
  <si>
    <t>999-001038-00031520</t>
  </si>
  <si>
    <t>999-001038-00031538</t>
  </si>
  <si>
    <t>999-001038-00034723</t>
  </si>
  <si>
    <t>999-001038-00034731</t>
  </si>
  <si>
    <t>999-001038-00034740</t>
  </si>
  <si>
    <t>999-001038-00034758</t>
  </si>
  <si>
    <t>999-001038-00034766</t>
  </si>
  <si>
    <t>999-001038-00034774</t>
  </si>
  <si>
    <t>999-001038-00034782</t>
  </si>
  <si>
    <t>999-001038-00034790</t>
  </si>
  <si>
    <t>999-001038-00034804</t>
  </si>
  <si>
    <t>999-001038-00034812</t>
  </si>
  <si>
    <t>999-001038-00034820</t>
  </si>
  <si>
    <t>999-001038-00034839</t>
  </si>
  <si>
    <t>999-001038-00034847</t>
  </si>
  <si>
    <t>999-001038-00034855</t>
  </si>
  <si>
    <t>999-001038-00034863</t>
  </si>
  <si>
    <t>999-001038-00034871</t>
  </si>
  <si>
    <t>999-001038-00034880</t>
  </si>
  <si>
    <t>999-001038-00034898</t>
  </si>
  <si>
    <t>999-001038-00034901</t>
  </si>
  <si>
    <t>999-001038-00034910</t>
  </si>
  <si>
    <t>999-001959-00025051</t>
  </si>
  <si>
    <t>999-002067-00026615</t>
  </si>
  <si>
    <t>999-002067-00026623</t>
  </si>
  <si>
    <t>999-000883-00009504</t>
  </si>
  <si>
    <t>999-000883-00009512</t>
  </si>
  <si>
    <t>999-000883-00009555</t>
  </si>
  <si>
    <t>999-000883-00011959</t>
  </si>
  <si>
    <t>999-000567-00022212</t>
  </si>
  <si>
    <t>999-000567-00030207</t>
  </si>
  <si>
    <t>999-000567-00030215</t>
  </si>
  <si>
    <t>999-000567-00030223</t>
  </si>
  <si>
    <t>999-000567-00030258</t>
  </si>
  <si>
    <t>999-000567-00031092</t>
  </si>
  <si>
    <t>999-000567-00031106</t>
  </si>
  <si>
    <t>999-000567-00031114</t>
  </si>
  <si>
    <t>999-000567-00031122</t>
  </si>
  <si>
    <t>999-000567-00031130</t>
  </si>
  <si>
    <t>999-000567-00031645</t>
  </si>
  <si>
    <t>999-000567-00031653</t>
  </si>
  <si>
    <t>999-002467-00033018</t>
  </si>
  <si>
    <t>999-002546-00034622</t>
  </si>
  <si>
    <t>999-002546-00034630</t>
  </si>
  <si>
    <t>999-002546-00034649</t>
  </si>
  <si>
    <t>999-000796-00008490</t>
  </si>
  <si>
    <t>999-002481-00033159</t>
  </si>
  <si>
    <t>999-002481-00033167</t>
  </si>
  <si>
    <t>999-002403-00031896</t>
  </si>
  <si>
    <t>999-002403-00031900</t>
  </si>
  <si>
    <t>999-002403-00031918</t>
  </si>
  <si>
    <t>999-002403-00031926</t>
  </si>
  <si>
    <t>999-002403-00031934</t>
  </si>
  <si>
    <t>999-002403-00031942</t>
  </si>
  <si>
    <t>999-002403-00031950</t>
  </si>
  <si>
    <t>999-002403-00032540</t>
  </si>
  <si>
    <t>999-001861-00023489</t>
  </si>
  <si>
    <t>999-001861-00026364</t>
  </si>
  <si>
    <t>999-001556-00019293</t>
  </si>
  <si>
    <t>999-001548-00030940</t>
  </si>
  <si>
    <t>999-001548-00033205</t>
  </si>
  <si>
    <t>999-001548-00033507</t>
  </si>
  <si>
    <t>999-000548-00003641</t>
  </si>
  <si>
    <t>D. SAVOVIC</t>
  </si>
  <si>
    <t>999-001717-00024813</t>
  </si>
  <si>
    <t>999-001717-00024821</t>
  </si>
  <si>
    <t>999-001717-00028185</t>
  </si>
  <si>
    <t>999-001717-00031232</t>
  </si>
  <si>
    <t>999-001717-00031321</t>
  </si>
  <si>
    <t>999-001717-00031330</t>
  </si>
  <si>
    <t>999-001717-00031356</t>
  </si>
  <si>
    <t>999-001717-00031364</t>
  </si>
  <si>
    <t>999-001717-00031372</t>
  </si>
  <si>
    <t>999-001717-00031380</t>
  </si>
  <si>
    <t>999-001717-00031399</t>
  </si>
  <si>
    <t>999-001740-00021660</t>
  </si>
  <si>
    <t>999-002366-00031161</t>
  </si>
  <si>
    <t>999-002471-00033050</t>
  </si>
  <si>
    <t>999-000652-00005318</t>
  </si>
  <si>
    <t>999-001860-00023479</t>
  </si>
  <si>
    <t>999-002292-00029600</t>
  </si>
  <si>
    <t>999-002326-00030331</t>
  </si>
  <si>
    <t>999-002326-00030340</t>
  </si>
  <si>
    <t>999-002326-00030358</t>
  </si>
  <si>
    <t>999-000779-00007196</t>
  </si>
  <si>
    <t>999-000779-00016136</t>
  </si>
  <si>
    <t>999-000686-00032609</t>
  </si>
  <si>
    <t>999-001284-00015572</t>
  </si>
  <si>
    <t>999-001284-00015580</t>
  </si>
  <si>
    <t>999-001284-00015610</t>
  </si>
  <si>
    <t>999-001284-00015629</t>
  </si>
  <si>
    <t>999-001235-00015111</t>
  </si>
  <si>
    <t>999-001508-00018733</t>
  </si>
  <si>
    <t>999-000683-00005860</t>
  </si>
  <si>
    <t>999-001703-00021115</t>
  </si>
  <si>
    <t>999-001522-00019234</t>
  </si>
  <si>
    <t>999-002312-00030090</t>
  </si>
  <si>
    <t>999-002312-00031240</t>
  </si>
  <si>
    <t>999-002312-00031747</t>
  </si>
  <si>
    <t>999-002158-00027540</t>
  </si>
  <si>
    <t>999-001041-00031757</t>
  </si>
  <si>
    <t>999-000908-00009808</t>
  </si>
  <si>
    <t>999-001416-00017645</t>
  </si>
  <si>
    <t>999-001622-00020070</t>
  </si>
  <si>
    <t>999-002234-00034180</t>
  </si>
  <si>
    <t>999-000767-00034270</t>
  </si>
  <si>
    <t>999-000767-00034288</t>
  </si>
  <si>
    <t>999-001647-00020314</t>
  </si>
  <si>
    <t>999-001585-00019685</t>
  </si>
  <si>
    <t>999-001767-00022165</t>
  </si>
  <si>
    <t>999-001836-00023078</t>
  </si>
  <si>
    <t>999-002106-00027711</t>
  </si>
  <si>
    <t>999-001690-00020979</t>
  </si>
  <si>
    <t>999-002164-00027578</t>
  </si>
  <si>
    <t>999-002026-00026962</t>
  </si>
  <si>
    <t>999-002227-00028410</t>
  </si>
  <si>
    <t>999-001958-00025025</t>
  </si>
  <si>
    <t>999-001758-00022069</t>
  </si>
  <si>
    <t>999-001782-00022451</t>
  </si>
  <si>
    <t>999-002031-00025771</t>
  </si>
  <si>
    <t>999-002204-00028110</t>
  </si>
  <si>
    <t>999-002228-00028489</t>
  </si>
  <si>
    <t>999-002134-00027257</t>
  </si>
  <si>
    <t>999-001974-00025151</t>
  </si>
  <si>
    <t>999-001928-00024514</t>
  </si>
  <si>
    <t>999-001652-00020537</t>
  </si>
  <si>
    <t>999-001519-00018876</t>
  </si>
  <si>
    <t>999-001689-00020915</t>
  </si>
  <si>
    <t>999-001619-00020005</t>
  </si>
  <si>
    <t>999-001574-00019542</t>
  </si>
  <si>
    <t>999-001913-00024115</t>
  </si>
  <si>
    <t>999-001539-00019106</t>
  </si>
  <si>
    <t>999-001571-00019520</t>
  </si>
  <si>
    <t>999-001847-00023151</t>
  </si>
  <si>
    <t>999-001985-00025278</t>
  </si>
  <si>
    <t>999-001525-00019035</t>
  </si>
  <si>
    <t>999-002098-00026687</t>
  </si>
  <si>
    <t>999-002012-00025593</t>
  </si>
  <si>
    <t>999-001677-00020791</t>
  </si>
  <si>
    <t>999-002287-00029489</t>
  </si>
  <si>
    <t>999-002138-00027289</t>
  </si>
  <si>
    <t>999-000015-00000113</t>
  </si>
  <si>
    <t>999-001973-00025141</t>
  </si>
  <si>
    <t>999-001761-00022091</t>
  </si>
  <si>
    <t>999-002025-00025816</t>
  </si>
  <si>
    <t>999-001936-00024627</t>
  </si>
  <si>
    <t>999-001976-00025201</t>
  </si>
  <si>
    <t>999-002311-00030080</t>
  </si>
  <si>
    <t>999-001491-00018755</t>
  </si>
  <si>
    <t>999-000588-00004030</t>
  </si>
  <si>
    <t>999-001676-00020781</t>
  </si>
  <si>
    <t>999-001712-00021327</t>
  </si>
  <si>
    <t>999-002302-00029865</t>
  </si>
  <si>
    <t>999-001621-00020044</t>
  </si>
  <si>
    <t>999-002148-00027387</t>
  </si>
  <si>
    <t>999-001623-00020080</t>
  </si>
  <si>
    <t>999-001965-00025128</t>
  </si>
  <si>
    <t>999-001841-00023118</t>
  </si>
  <si>
    <t>999-002267-00028979</t>
  </si>
  <si>
    <t>999-002053-00026196</t>
  </si>
  <si>
    <t>999-001566-00019464</t>
  </si>
  <si>
    <t>999-002019-00025847</t>
  </si>
  <si>
    <t>999-001524-00019041</t>
  </si>
  <si>
    <t>999-001726-00021449</t>
  </si>
  <si>
    <t>999-002224-00028333</t>
  </si>
  <si>
    <t>999-002275-00029077</t>
  </si>
  <si>
    <t>999-001477-00018274</t>
  </si>
  <si>
    <t>999-001504-00018698</t>
  </si>
  <si>
    <t>999-002161-00027530</t>
  </si>
  <si>
    <t>999-002079-00026377</t>
  </si>
  <si>
    <t>999-001856-00023410</t>
  </si>
  <si>
    <t>999-001912-00024105</t>
  </si>
  <si>
    <t>999-002370-00031218</t>
  </si>
  <si>
    <t>999-002114-00026976</t>
  </si>
  <si>
    <t>999-002239-00028627</t>
  </si>
  <si>
    <t>999-001607-00021309</t>
  </si>
  <si>
    <t>999-000119-00000617</t>
  </si>
  <si>
    <t>999-002018-00025713</t>
  </si>
  <si>
    <t>999-001674-00020737</t>
  </si>
  <si>
    <t>999-001484-00018393</t>
  </si>
  <si>
    <t>999-001565-00019446</t>
  </si>
  <si>
    <t>999-002282-00029390</t>
  </si>
  <si>
    <t>999-001927-00024504</t>
  </si>
  <si>
    <t>999-001920-00024196</t>
  </si>
  <si>
    <t>999-002094-00027457</t>
  </si>
  <si>
    <t>999-001459-00018055</t>
  </si>
  <si>
    <t>999-002206-00028157</t>
  </si>
  <si>
    <t>999-002186-00027948</t>
  </si>
  <si>
    <t>999-001835-00024862</t>
  </si>
  <si>
    <t>999-002198-00028051</t>
  </si>
  <si>
    <t>999-001983-00025258</t>
  </si>
  <si>
    <t>999-002040-00025835</t>
  </si>
  <si>
    <t>999-001533-00018990</t>
  </si>
  <si>
    <t>999-002151-00027440</t>
  </si>
  <si>
    <t>999-001982-00025248</t>
  </si>
  <si>
    <t>999-002266-00028969</t>
  </si>
  <si>
    <t>999-002269-00029022</t>
  </si>
  <si>
    <t>999-001994-00025366</t>
  </si>
  <si>
    <t>999-001794-00022626</t>
  </si>
  <si>
    <t>999-001532-00019006</t>
  </si>
  <si>
    <t>999-002122-00027074</t>
  </si>
  <si>
    <t>999-002205-00028120</t>
  </si>
  <si>
    <t>999-001898-00023913</t>
  </si>
  <si>
    <t>999-002537-00034470</t>
  </si>
  <si>
    <t>999-002010-00025581</t>
  </si>
  <si>
    <t>999-001443-00017936</t>
  </si>
  <si>
    <t>999-001552-00019253</t>
  </si>
  <si>
    <t>999-001916-00024145</t>
  </si>
  <si>
    <t>999-001572-00019573</t>
  </si>
  <si>
    <t>999-002185-00027938</t>
  </si>
  <si>
    <t>999-001554-00019281</t>
  </si>
  <si>
    <t>999-001770-00022228</t>
  </si>
  <si>
    <t>999-002367-00031180</t>
  </si>
  <si>
    <t>999-001584-00019659</t>
  </si>
  <si>
    <t>999-002100-00026820</t>
  </si>
  <si>
    <t>999-002017-00025630</t>
  </si>
  <si>
    <t>999-001993-00025437</t>
  </si>
  <si>
    <t>999-001485-00018409</t>
  </si>
  <si>
    <t>999-001650-00020347</t>
  </si>
  <si>
    <t>999-001791-00022647</t>
  </si>
  <si>
    <t>999-001919-00024183</t>
  </si>
  <si>
    <t>999-002357-00030905</t>
  </si>
  <si>
    <t>999-001471-00018192</t>
  </si>
  <si>
    <t>999-002207-00028167</t>
  </si>
  <si>
    <t>999-002051-00026044</t>
  </si>
  <si>
    <t>999-002159-00027509</t>
  </si>
  <si>
    <t>999-001834-00023031</t>
  </si>
  <si>
    <t>999-002182-00027908</t>
  </si>
  <si>
    <t>999-001493-00018503</t>
  </si>
  <si>
    <t>999-001448-00017986</t>
  </si>
  <si>
    <t>999-001685-00020861</t>
  </si>
  <si>
    <t>999-002309-00030041</t>
  </si>
  <si>
    <t>999-001599-00019772</t>
  </si>
  <si>
    <t>999-001675-00020763</t>
  </si>
  <si>
    <t>999-002314-00030132</t>
  </si>
  <si>
    <t>999-002015-00025653</t>
  </si>
  <si>
    <t>999-002155-00027471</t>
  </si>
  <si>
    <t>999-001961-00025040</t>
  </si>
  <si>
    <t>999-001561-00019317</t>
  </si>
  <si>
    <t>999-001743-00021682</t>
  </si>
  <si>
    <t>999-001762-00022107</t>
  </si>
  <si>
    <t>999-001581-00019637</t>
  </si>
  <si>
    <t>999-002334-00031173</t>
  </si>
  <si>
    <t>999-001547-00019170</t>
  </si>
  <si>
    <t>999-001903-00023983</t>
  </si>
  <si>
    <t>999-001709-00021221</t>
  </si>
  <si>
    <t>999-002032-00025927</t>
  </si>
  <si>
    <t>999-002293-00029784</t>
  </si>
  <si>
    <t>999-001849-00023295</t>
  </si>
  <si>
    <t>999-002065-00026204</t>
  </si>
  <si>
    <t>999-002028-00025919</t>
  </si>
  <si>
    <t>999-002060-00026124</t>
  </si>
  <si>
    <t>999-002191-00027982</t>
  </si>
  <si>
    <t>999-002004-00025510</t>
  </si>
  <si>
    <t>999-001814-00022793</t>
  </si>
  <si>
    <t>999-002075-00026302</t>
  </si>
  <si>
    <t>999-002103-00026663</t>
  </si>
  <si>
    <t>999-002120-00027020</t>
  </si>
  <si>
    <t>999-001666-00020667</t>
  </si>
  <si>
    <t>999-002052-00026054</t>
  </si>
  <si>
    <t>999-002009-00025560</t>
  </si>
  <si>
    <t>999-002283-00029422</t>
  </si>
  <si>
    <t>999-001812-00022773</t>
  </si>
  <si>
    <t>999-001520-00019087</t>
  </si>
  <si>
    <t>999-002039-00025792</t>
  </si>
  <si>
    <t>999-002088-00026538</t>
  </si>
  <si>
    <t>999-002197-00028033</t>
  </si>
  <si>
    <t>999-001966-00025090</t>
  </si>
  <si>
    <t>999-001724-00021429</t>
  </si>
  <si>
    <t>999-002142-00027351</t>
  </si>
  <si>
    <t>999-002272-00029055</t>
  </si>
  <si>
    <t>999-001530-00018987</t>
  </si>
  <si>
    <t>999-000363-00002311</t>
  </si>
  <si>
    <t>999-001692-00020980</t>
  </si>
  <si>
    <t>999-001492-00018510</t>
  </si>
  <si>
    <t>999-001741-00021670</t>
  </si>
  <si>
    <t>999-001610-00019973</t>
  </si>
  <si>
    <t>999-001838-00023063</t>
  </si>
  <si>
    <t>999-001911-00024081</t>
  </si>
  <si>
    <t>999-001889-00023795</t>
  </si>
  <si>
    <t>999-001823-00022865</t>
  </si>
  <si>
    <t>999-002038-00025758</t>
  </si>
  <si>
    <t>999-000027-00007880</t>
  </si>
  <si>
    <t>999-002047-00026001</t>
  </si>
  <si>
    <t>999-002219-00028293</t>
  </si>
  <si>
    <t>999-002211-00028213</t>
  </si>
  <si>
    <t>999-001991-00025336</t>
  </si>
  <si>
    <t>999-001799-00022684</t>
  </si>
  <si>
    <t>999-002163-00027568</t>
  </si>
  <si>
    <t>999-001932-00024565</t>
  </si>
  <si>
    <t>999-001570-00019553</t>
  </si>
  <si>
    <t>999-001499-00018644</t>
  </si>
  <si>
    <t>999-001605-00019840</t>
  </si>
  <si>
    <t>999-002274-00029091</t>
  </si>
  <si>
    <t>999-001879-00023697</t>
  </si>
  <si>
    <t>999-001568-00019514</t>
  </si>
  <si>
    <t>999-001538-00019090</t>
  </si>
  <si>
    <t>999-001777-00022395</t>
  </si>
  <si>
    <t>999-000765-00006990</t>
  </si>
  <si>
    <t>999-001509-00018778</t>
  </si>
  <si>
    <t>999-001720-00021391</t>
  </si>
  <si>
    <t>999-001984-00025268</t>
  </si>
  <si>
    <t>999-001867-00023617</t>
  </si>
  <si>
    <t>999-001906-00024012</t>
  </si>
  <si>
    <t>999-000017-00000133</t>
  </si>
  <si>
    <t>999-002101-00026708</t>
  </si>
  <si>
    <t>999-001786-00022556</t>
  </si>
  <si>
    <t>999-001645-00020299</t>
  </si>
  <si>
    <t>999-002059-00026359</t>
  </si>
  <si>
    <t>999-001986-00025288</t>
  </si>
  <si>
    <t>999-002248-00028693</t>
  </si>
  <si>
    <t>999-001843-00024975</t>
  </si>
  <si>
    <t>999-001594-00019714</t>
  </si>
  <si>
    <t>999-002105-00027523</t>
  </si>
  <si>
    <t>999-001551-00019243</t>
  </si>
  <si>
    <t>999-001829-00023420</t>
  </si>
  <si>
    <t>999-001503-00018670</t>
  </si>
  <si>
    <t>999-002102-00026670</t>
  </si>
  <si>
    <t>999-001855-00023388</t>
  </si>
  <si>
    <t>999-001058-00011962</t>
  </si>
  <si>
    <t>999-001883-00023743</t>
  </si>
  <si>
    <t>999-002210-00028203</t>
  </si>
  <si>
    <t>999-001496-00018550</t>
  </si>
  <si>
    <t>999-002112-00026840</t>
  </si>
  <si>
    <t>999-002093-00026866</t>
  </si>
  <si>
    <t>999-001463-00018454</t>
  </si>
  <si>
    <t>999-001922-00024343</t>
  </si>
  <si>
    <t>999-001797-00022664</t>
  </si>
  <si>
    <t>999-001949-00025573</t>
  </si>
  <si>
    <t>999-001460-00018092</t>
  </si>
  <si>
    <t>NOVOVIĆ-MIRILO MIRJANA</t>
  </si>
  <si>
    <t>999-002147-00027377</t>
  </si>
  <si>
    <t>999-001541-00019129</t>
  </si>
  <si>
    <t>999-001684-00020924</t>
  </si>
  <si>
    <t>999-002232-00028462</t>
  </si>
  <si>
    <t>999-001990-00025326</t>
  </si>
  <si>
    <t>999-001544-00019140</t>
  </si>
  <si>
    <t>999-001512-00018792</t>
  </si>
  <si>
    <t>999-001500-00018950</t>
  </si>
  <si>
    <t>999-001780-00022490</t>
  </si>
  <si>
    <t>999-001980-00026500</t>
  </si>
  <si>
    <t>999-001617-00019925</t>
  </si>
  <si>
    <t>999-001862-00023499</t>
  </si>
  <si>
    <t>999-001783-00022461</t>
  </si>
  <si>
    <t>999-001746-00021700</t>
  </si>
  <si>
    <t>999-001511-00018782</t>
  </si>
  <si>
    <t>999-002045-00025982</t>
  </si>
  <si>
    <t>999-001833-00023013</t>
  </si>
  <si>
    <t>999-001490-00018494</t>
  </si>
  <si>
    <t>999-001516-00018846</t>
  </si>
  <si>
    <t>999-002057-00026096</t>
  </si>
  <si>
    <t>999-002172-00027702</t>
  </si>
  <si>
    <t>999-001757-00022040</t>
  </si>
  <si>
    <t>999-001763-00022117</t>
  </si>
  <si>
    <t>999-001731-00021521</t>
  </si>
  <si>
    <t>999-001888-00023785</t>
  </si>
  <si>
    <t>999-001900-00023937</t>
  </si>
  <si>
    <t>999-001785-00022481</t>
  </si>
  <si>
    <t>999-002071-00026267</t>
  </si>
  <si>
    <t>999-002086-00026542</t>
  </si>
  <si>
    <t>999-001772-00022230</t>
  </si>
  <si>
    <t>999-002107-00026911</t>
  </si>
  <si>
    <t>999-002002-00025460</t>
  </si>
  <si>
    <t>999-002055-00026181</t>
  </si>
  <si>
    <t>999-002013-00025609</t>
  </si>
  <si>
    <t>999-001615-00020067</t>
  </si>
  <si>
    <t>999-001691-00020954</t>
  </si>
  <si>
    <t>999-001476-00018264</t>
  </si>
  <si>
    <t>999-001573-00019761</t>
  </si>
  <si>
    <t>999-002023-00025707</t>
  </si>
  <si>
    <t>999-002136-00027269</t>
  </si>
  <si>
    <t>999-001602-00019828</t>
  </si>
  <si>
    <t>999-002097-00026634</t>
  </si>
  <si>
    <t>999-001489-00018570</t>
  </si>
  <si>
    <t>999-001631-00020754</t>
  </si>
  <si>
    <t>999-002000-00025416</t>
  </si>
  <si>
    <t>999-001975-00025161</t>
  </si>
  <si>
    <t>999-001483-00018375</t>
  </si>
  <si>
    <t>999-001514-00018869</t>
  </si>
  <si>
    <t>999-002388-00031604</t>
  </si>
  <si>
    <t>999-001951-00024913</t>
  </si>
  <si>
    <t>999-001596-00019742</t>
  </si>
  <si>
    <t>999-001482-00018365</t>
  </si>
  <si>
    <t>999-001815-00022809</t>
  </si>
  <si>
    <t>999-002062-00026101</t>
  </si>
  <si>
    <t>999-001844-00023148</t>
  </si>
  <si>
    <t>999-001638-00020218</t>
  </si>
  <si>
    <t>999-001472-00018216</t>
  </si>
  <si>
    <t>999-001756-00022138</t>
  </si>
  <si>
    <t>999-001824-00023120</t>
  </si>
  <si>
    <t>999-002008-00025550</t>
  </si>
  <si>
    <t>999-001667-00020677</t>
  </si>
  <si>
    <t>999-001609-00021604</t>
  </si>
  <si>
    <t>999-001651-00020365</t>
  </si>
  <si>
    <t>999-002245-00028655</t>
  </si>
  <si>
    <t>999-001635-00020182</t>
  </si>
  <si>
    <t>999-001447-00017950</t>
  </si>
  <si>
    <t>999-001661-00020552</t>
  </si>
  <si>
    <t>999-002280-00029168</t>
  </si>
  <si>
    <t>999-002169-00027666</t>
  </si>
  <si>
    <t>999-002141-00027317</t>
  </si>
  <si>
    <t>999-002140-00027307</t>
  </si>
  <si>
    <t>999-002332-00030483</t>
  </si>
  <si>
    <t>999-001998-00025665</t>
  </si>
  <si>
    <t>999-002042-00025804</t>
  </si>
  <si>
    <t>999-001853-00023317</t>
  </si>
  <si>
    <t>999-001648-00020324</t>
  </si>
  <si>
    <t>999-001866-00023534</t>
  </si>
  <si>
    <t>tatjana.sarac@rbv.rs</t>
  </si>
  <si>
    <t>999-001453-00018038</t>
  </si>
  <si>
    <t>999-002229-00028430</t>
  </si>
  <si>
    <t>999-001926-00024472</t>
  </si>
  <si>
    <t>999-001586-00019709</t>
  </si>
  <si>
    <t>999-002066-00026141</t>
  </si>
  <si>
    <t>999-001948-00024885</t>
  </si>
  <si>
    <t>999-001697-00021056</t>
  </si>
  <si>
    <t>999-001700-00021071</t>
  </si>
  <si>
    <t>999-002078-00026510</t>
  </si>
  <si>
    <t>999-001840-00023086</t>
  </si>
  <si>
    <t>999-001760-00022081</t>
  </si>
  <si>
    <t>999-001662-00020589</t>
  </si>
  <si>
    <t>999-002284-00029440</t>
  </si>
  <si>
    <t>999-001722-00021409</t>
  </si>
  <si>
    <t>999-001634-00020377</t>
  </si>
  <si>
    <t>999-002063-00026111</t>
  </si>
  <si>
    <t>999-001632-00020772</t>
  </si>
  <si>
    <t>999-001567-00019504</t>
  </si>
  <si>
    <t>999-001837-00023045</t>
  </si>
  <si>
    <t>999-002542-00034498</t>
  </si>
  <si>
    <t>999-001886-00023773</t>
  </si>
  <si>
    <t>999-001934-00024607</t>
  </si>
  <si>
    <t>999-002176-00027750</t>
  </si>
  <si>
    <t>999-001668-00020687</t>
  </si>
  <si>
    <t>999-001962-00025068</t>
  </si>
  <si>
    <t>999-001868-00023562</t>
  </si>
  <si>
    <t>999-002123-00027068</t>
  </si>
  <si>
    <t>999-001894-00023843</t>
  </si>
  <si>
    <t>999-002153-00027435</t>
  </si>
  <si>
    <t>999-001590-00019679</t>
  </si>
  <si>
    <t>999-002277-00029119</t>
  </si>
  <si>
    <t>999-002041-00025942</t>
  </si>
  <si>
    <t>999-002150-00027413</t>
  </si>
  <si>
    <t>999-002183-00027896</t>
  </si>
  <si>
    <t>999-001649-00020334</t>
  </si>
  <si>
    <t>999-002181-00027868</t>
  </si>
  <si>
    <t>999-002016-00025620</t>
  </si>
  <si>
    <t>999-002027-00027197</t>
  </si>
  <si>
    <t>999-001273-00015430</t>
  </si>
  <si>
    <t>999-002200-00028083</t>
  </si>
  <si>
    <t>999-001742-00021729</t>
  </si>
  <si>
    <t>999-001779-00022429</t>
  </si>
  <si>
    <t>999-001892-00023823</t>
  </si>
  <si>
    <t>999-002056-00026175</t>
  </si>
  <si>
    <t>999-001701-00021090</t>
  </si>
  <si>
    <t>999-002050-00026069</t>
  </si>
  <si>
    <t>999-002414-00032062</t>
  </si>
  <si>
    <t>999-001739-00021640</t>
  </si>
  <si>
    <t>999-000658-00005440</t>
  </si>
  <si>
    <t>999-002080-00026380</t>
  </si>
  <si>
    <t>999-001670-00020705</t>
  </si>
  <si>
    <t>999-002133-00027247</t>
  </si>
  <si>
    <t>999-001730-00021511</t>
  </si>
  <si>
    <t>999-001781-00022441</t>
  </si>
  <si>
    <t>999-002208-00028193</t>
  </si>
  <si>
    <t>999-001995-00025422</t>
  </si>
  <si>
    <t>999-001902-00023973</t>
  </si>
  <si>
    <t>999-002139-00027299</t>
  </si>
  <si>
    <t>999-001671-00020715</t>
  </si>
  <si>
    <t>999-001608-00020053</t>
  </si>
  <si>
    <t>999-002168-00028105</t>
  </si>
  <si>
    <t>999-001736-00021598</t>
  </si>
  <si>
    <t>999-001498-00019398</t>
  </si>
  <si>
    <t>999-001673-00020743</t>
  </si>
  <si>
    <t>999-000749-00006820</t>
  </si>
  <si>
    <t>999-002099-00026727</t>
  </si>
  <si>
    <t>999-002104-00026657</t>
  </si>
  <si>
    <t>999-002119-00027009</t>
  </si>
  <si>
    <t>999-001633-00021339</t>
  </si>
  <si>
    <t>999-001956-00024963</t>
  </si>
  <si>
    <t>999-002268-00029004</t>
  </si>
  <si>
    <t>999-001992-00025443</t>
  </si>
  <si>
    <t>999-001680-00020811</t>
  </si>
  <si>
    <t>999-002225-00028343</t>
  </si>
  <si>
    <t>999-002034-00026749</t>
  </si>
  <si>
    <t>999-001128-00026924</t>
  </si>
  <si>
    <t>999-002033-00025783</t>
  </si>
  <si>
    <t>999-002263-00028912</t>
  </si>
  <si>
    <t>999-002457-00032576</t>
  </si>
  <si>
    <t>999-001464-00018146</t>
  </si>
  <si>
    <t>999-000745-00006700</t>
  </si>
  <si>
    <t>999-001811-00022763</t>
  </si>
  <si>
    <t>999-002226-00028353</t>
  </si>
  <si>
    <t>999-001640-00020230</t>
  </si>
  <si>
    <t>999-001612-00019969</t>
  </si>
  <si>
    <t>999-001624-00020139</t>
  </si>
  <si>
    <t>999-002291-00029594</t>
  </si>
  <si>
    <t>999-002132-00027237</t>
  </si>
  <si>
    <t>999-001828-00022929</t>
  </si>
  <si>
    <t>999-001909-00024077</t>
  </si>
  <si>
    <t>999-000268-00001578</t>
  </si>
  <si>
    <t>999-002118-00027015</t>
  </si>
  <si>
    <t>999-002149-00028008</t>
  </si>
  <si>
    <t>999-002308-00030112</t>
  </si>
  <si>
    <t>999-002095-00026592</t>
  </si>
  <si>
    <t>999-002131-00027227</t>
  </si>
  <si>
    <t>999-002174-00027730</t>
  </si>
  <si>
    <t>999-002130-00027217</t>
  </si>
  <si>
    <t>999-001989-00025313</t>
  </si>
  <si>
    <t>999-002358-00030915</t>
  </si>
  <si>
    <t>999-002128-00027180</t>
  </si>
  <si>
    <t>02685/12</t>
  </si>
  <si>
    <t>LAND ROVER DISCOVERY 4 SE</t>
  </si>
  <si>
    <t>999-001010-00034980</t>
  </si>
  <si>
    <t>BARNEL DOO BEOGRAD</t>
  </si>
  <si>
    <t>20721588</t>
  </si>
  <si>
    <t>KURSULINA 22, 2 ULAZ, I 1</t>
  </si>
  <si>
    <t>063/234-123</t>
  </si>
  <si>
    <t>999-000455-00021246</t>
  </si>
  <si>
    <t>999-000455-00021254</t>
  </si>
  <si>
    <t>999-000455-00025870</t>
  </si>
  <si>
    <t>999-000455-00025888</t>
  </si>
  <si>
    <t>999-000455-00025896</t>
  </si>
  <si>
    <t>999-000455-00025900</t>
  </si>
  <si>
    <t>999-000455-00026230</t>
  </si>
  <si>
    <t>999-000455-00026248</t>
  </si>
  <si>
    <t>999-000455-00026752</t>
  </si>
  <si>
    <t>999-000455-00026760</t>
  </si>
  <si>
    <t>999-000455-00028402</t>
  </si>
  <si>
    <t>999-000455-00028682</t>
  </si>
  <si>
    <t>999-000455-00029719</t>
  </si>
  <si>
    <t>999-000455-00029727</t>
  </si>
  <si>
    <t>999-000455-00029735</t>
  </si>
  <si>
    <t>999-000562-00004070</t>
  </si>
  <si>
    <t>999-000562-00004231</t>
  </si>
  <si>
    <t>999-001208-00014738</t>
  </si>
  <si>
    <t>999-001208-00014754</t>
  </si>
  <si>
    <t>999-001208-00014835</t>
  </si>
  <si>
    <t>02682/11</t>
  </si>
  <si>
    <t>DELTA HOLDING DOO</t>
  </si>
  <si>
    <t>17156730</t>
  </si>
  <si>
    <t>101681615</t>
  </si>
  <si>
    <t>999-002557-00034951</t>
  </si>
  <si>
    <t>Milentija Popovića 7b</t>
  </si>
  <si>
    <t>011/201-20-52</t>
  </si>
  <si>
    <t>Ljiljana Pavić</t>
  </si>
  <si>
    <t>ljiljana.pavic@deltaholding.rs</t>
  </si>
  <si>
    <t>999-000451-00014714</t>
  </si>
  <si>
    <t>999-000451-00014722</t>
  </si>
  <si>
    <t>999-000451-00014749</t>
  </si>
  <si>
    <t>999-000451-00014781</t>
  </si>
  <si>
    <t>999-000451-00014790</t>
  </si>
  <si>
    <t>999-000451-00014803</t>
  </si>
  <si>
    <t>999-000451-00014811</t>
  </si>
  <si>
    <t>999-000451-00014820</t>
  </si>
  <si>
    <t>999-000451-00014846</t>
  </si>
  <si>
    <t>999-000451-00014854</t>
  </si>
  <si>
    <t>999-000451-00014862</t>
  </si>
  <si>
    <t>999-000451-00014870</t>
  </si>
  <si>
    <t>999-000451-00014889</t>
  </si>
  <si>
    <t>999-000451-00014897</t>
  </si>
  <si>
    <t>999-000451-00014919</t>
  </si>
  <si>
    <t>999-000451-00014994</t>
  </si>
  <si>
    <t>999-000451-00016059</t>
  </si>
  <si>
    <t>999-000451-00016067</t>
  </si>
  <si>
    <t>999-000451-00016512</t>
  </si>
  <si>
    <t>999-001439-00021020</t>
  </si>
  <si>
    <t>999-001439-00021038</t>
  </si>
  <si>
    <t>999-002397-00031778</t>
  </si>
  <si>
    <t>vladan.vojnovic@jedro.rs; gordana.zivkovic@jedro.rs</t>
  </si>
  <si>
    <t>999-002397-00031786</t>
  </si>
  <si>
    <t>999-002397-00031794</t>
  </si>
  <si>
    <t>999-002397-00031816</t>
  </si>
  <si>
    <t>999-002397-00031824</t>
  </si>
  <si>
    <t>999-002397-00031832</t>
  </si>
  <si>
    <t>999-002397-00031875</t>
  </si>
  <si>
    <t>999-002397-00032197</t>
  </si>
  <si>
    <t>999-002397-00032200</t>
  </si>
  <si>
    <t>999-002397-00032219</t>
  </si>
  <si>
    <t>999-002397-00032375</t>
  </si>
  <si>
    <t>999-000524-00009705</t>
  </si>
  <si>
    <t>999-000137-00006729</t>
  </si>
  <si>
    <t>999-001733-00031407</t>
  </si>
  <si>
    <t>999-001733-00031415</t>
  </si>
  <si>
    <t>999-001733-00031423</t>
  </si>
  <si>
    <t>999-001733-00031431</t>
  </si>
  <si>
    <t>999-000052-00024274</t>
  </si>
  <si>
    <t>999-000052-00024282</t>
  </si>
  <si>
    <t>999-000052-00024290</t>
  </si>
  <si>
    <t>999-000052-00024312</t>
  </si>
  <si>
    <t>999-000815-00007908</t>
  </si>
  <si>
    <t>999-000815-00007924</t>
  </si>
  <si>
    <t>999-000815-00007932</t>
  </si>
  <si>
    <t>999-002381-00031490</t>
  </si>
  <si>
    <t>M. VUKSANOVIĆ</t>
  </si>
  <si>
    <t>999-000279-00020834</t>
  </si>
  <si>
    <t>999-000936-00010341</t>
  </si>
  <si>
    <t>999-000936-00010350</t>
  </si>
  <si>
    <t>999-000936-00010368</t>
  </si>
  <si>
    <t>999-000936-00010376</t>
  </si>
  <si>
    <t>999-000936-00010384</t>
  </si>
  <si>
    <t>999-000936-00010392</t>
  </si>
  <si>
    <t>999-000936-00010406</t>
  </si>
  <si>
    <t>999-000936-00010422</t>
  </si>
  <si>
    <t>999-000936-00010430</t>
  </si>
  <si>
    <t>999-000936-00010449</t>
  </si>
  <si>
    <t>999-000936-00010686</t>
  </si>
  <si>
    <t>999-000936-00010694</t>
  </si>
  <si>
    <t>999-000936-00010708</t>
  </si>
  <si>
    <t>999-000936-00010716</t>
  </si>
  <si>
    <t>999-000936-00010724</t>
  </si>
  <si>
    <t>999-000936-00010732</t>
  </si>
  <si>
    <t>999-000936-00012301</t>
  </si>
  <si>
    <t>999-000936-00012310</t>
  </si>
  <si>
    <t>999-000936-00012328</t>
  </si>
  <si>
    <t>999-000936-00012336</t>
  </si>
  <si>
    <t>999-000936-00012344</t>
  </si>
  <si>
    <t>999-000936-00012352</t>
  </si>
  <si>
    <t>999-000936-00012360</t>
  </si>
  <si>
    <t>999-000936-00012379</t>
  </si>
  <si>
    <t>999-000936-00012387</t>
  </si>
  <si>
    <t>999-000936-00012395</t>
  </si>
  <si>
    <t>999-000936-00012409</t>
  </si>
  <si>
    <t>999-000936-00012417</t>
  </si>
  <si>
    <t>999-000936-00012425</t>
  </si>
  <si>
    <t>999-000936-00012433</t>
  </si>
  <si>
    <t>999-000936-00012441</t>
  </si>
  <si>
    <t>999-000936-00012450</t>
  </si>
  <si>
    <t>999-000936-00012468</t>
  </si>
  <si>
    <t>999-000936-00012476</t>
  </si>
  <si>
    <t>999-000936-00012484</t>
  </si>
  <si>
    <t>999-000936-00012662</t>
  </si>
  <si>
    <t>999-000936-00012670</t>
  </si>
  <si>
    <t>999-000936-00012689</t>
  </si>
  <si>
    <t>999-000936-00012697</t>
  </si>
  <si>
    <t>999-000936-00012700</t>
  </si>
  <si>
    <t>999-000936-00012719</t>
  </si>
  <si>
    <t>999-000936-00012727</t>
  </si>
  <si>
    <t>999-000936-00012735</t>
  </si>
  <si>
    <t>999-000936-00012743</t>
  </si>
  <si>
    <t>999-000936-00012751</t>
  </si>
  <si>
    <t>999-000936-00012760</t>
  </si>
  <si>
    <t>999-000936-00012778</t>
  </si>
  <si>
    <t>999-000936-00012786</t>
  </si>
  <si>
    <t>999-000936-00012794</t>
  </si>
  <si>
    <t>999-000936-00012816</t>
  </si>
  <si>
    <t>999-000936-00012824</t>
  </si>
  <si>
    <t>999-000936-00012832</t>
  </si>
  <si>
    <t>999-000936-00012840</t>
  </si>
  <si>
    <t>999-000936-00012913</t>
  </si>
  <si>
    <t>999-000936-00012930</t>
  </si>
  <si>
    <t>999-000936-00028879</t>
  </si>
  <si>
    <t>999-000936-00028887</t>
  </si>
  <si>
    <t>999-000936-00028895</t>
  </si>
  <si>
    <t>999-000936-00028909</t>
  </si>
  <si>
    <t>999-000936-00029204</t>
  </si>
  <si>
    <t>999-000936-00029212</t>
  </si>
  <si>
    <t>999-000936-00029220</t>
  </si>
  <si>
    <t>999-000936-00029778</t>
  </si>
  <si>
    <t>999-000936-00030148</t>
  </si>
  <si>
    <t>999-000936-00030156</t>
  </si>
  <si>
    <t>999-000936-00030164</t>
  </si>
  <si>
    <t>999-000936-00030172</t>
  </si>
  <si>
    <t>999-000936-00030180</t>
  </si>
  <si>
    <t>999-000936-00030199</t>
  </si>
  <si>
    <t>999-000936-00030423</t>
  </si>
  <si>
    <t>999-000936-00030431</t>
  </si>
  <si>
    <t>999-000936-00030466</t>
  </si>
  <si>
    <t>999-000936-00030474</t>
  </si>
  <si>
    <t>999-000936-00030555</t>
  </si>
  <si>
    <t>999-000936-00030563</t>
  </si>
  <si>
    <t>999-000936-00030571</t>
  </si>
  <si>
    <t>999-000936-00030580</t>
  </si>
  <si>
    <t>999-000936-00030598</t>
  </si>
  <si>
    <t>999-000936-00030601</t>
  </si>
  <si>
    <t>999-000936-00030610</t>
  </si>
  <si>
    <t>999-000936-00030628</t>
  </si>
  <si>
    <t>999-001978-00025213</t>
  </si>
  <si>
    <t>999-002510-00033894</t>
  </si>
  <si>
    <t>999-002510-00033916</t>
  </si>
  <si>
    <t>999-002510-00033924</t>
  </si>
  <si>
    <t>999-002510-00033932</t>
  </si>
  <si>
    <t>999-002510-00033940</t>
  </si>
  <si>
    <t>999-002510-00034068</t>
  </si>
  <si>
    <t>999-002510-00034076</t>
  </si>
  <si>
    <t>999-001288-00015804</t>
  </si>
  <si>
    <t>999-000787-00007282</t>
  </si>
  <si>
    <t>999-000787-00007290</t>
  </si>
  <si>
    <t>999-000787-00007304</t>
  </si>
  <si>
    <t>999-000787-00007312</t>
  </si>
  <si>
    <t>999-000787-00007320</t>
  </si>
  <si>
    <t>999-000787-00007452</t>
  </si>
  <si>
    <t>999-000787-00007460</t>
  </si>
  <si>
    <t>999-000787-00007479</t>
  </si>
  <si>
    <t>999-000787-00016877</t>
  </si>
  <si>
    <t>999-000787-00016885</t>
  </si>
  <si>
    <t>999-000787-00016923</t>
  </si>
  <si>
    <t>999-000787-00016966</t>
  </si>
  <si>
    <t>999-000787-00016982</t>
  </si>
  <si>
    <t>999-000787-00016990</t>
  </si>
  <si>
    <t>999-000787-00017008</t>
  </si>
  <si>
    <t>999-000787-00017016</t>
  </si>
  <si>
    <t>999-000787-00017342</t>
  </si>
  <si>
    <t>999-000787-00017598</t>
  </si>
  <si>
    <t>999-000787-00017792</t>
  </si>
  <si>
    <t>999-000787-00020939</t>
  </si>
  <si>
    <t>999-000787-00021455</t>
  </si>
  <si>
    <t>999-000787-00022729</t>
  </si>
  <si>
    <t>999-000787-00022737</t>
  </si>
  <si>
    <t>999-000787-00025493</t>
  </si>
  <si>
    <t>999-001339-00016247</t>
  </si>
  <si>
    <t>999-000712-00006337</t>
  </si>
  <si>
    <t>999-000712-00006345</t>
  </si>
  <si>
    <t>999-000712-00016278</t>
  </si>
  <si>
    <t>999-000712-00017223</t>
  </si>
  <si>
    <t>999-000712-00017762</t>
  </si>
  <si>
    <t>999-000712-00017991</t>
  </si>
  <si>
    <t>999-001979-00025541</t>
  </si>
  <si>
    <t>999-000662-00007710</t>
  </si>
  <si>
    <t>999-000662-00007729</t>
  </si>
  <si>
    <t>999-000662-00007737</t>
  </si>
  <si>
    <t>999-000662-00007753</t>
  </si>
  <si>
    <t>999-000408-00027814</t>
  </si>
  <si>
    <t>999-000408-00027830</t>
  </si>
  <si>
    <t>999-000408-00027849</t>
  </si>
  <si>
    <t>999-000408-00032419</t>
  </si>
  <si>
    <t>999-000408-00033512</t>
  </si>
  <si>
    <t>999-000408-00033520</t>
  </si>
  <si>
    <t>999-000408-00033792</t>
  </si>
  <si>
    <t>999-000574-00008401</t>
  </si>
  <si>
    <t>999-000574-00010953</t>
  </si>
  <si>
    <t>999-001002-00011339</t>
  </si>
  <si>
    <t>999-001002-00011371</t>
  </si>
  <si>
    <t>999-001002-00011380</t>
  </si>
  <si>
    <t>999-001002-00011398</t>
  </si>
  <si>
    <t>999-001157-00014021</t>
  </si>
  <si>
    <t>999-001157-00014030</t>
  </si>
  <si>
    <t>999-001157-00014048</t>
  </si>
  <si>
    <t>999-001157-00014056</t>
  </si>
  <si>
    <t>999-001157-00014145</t>
  </si>
  <si>
    <t>02523/11</t>
  </si>
  <si>
    <t>Alati za plastičnu obradu metala</t>
  </si>
  <si>
    <t>20407506</t>
  </si>
  <si>
    <t>105541568</t>
  </si>
  <si>
    <t>999-002460-00032671</t>
  </si>
  <si>
    <t>Tršćanska 21</t>
  </si>
  <si>
    <t>011/222-41-96</t>
  </si>
  <si>
    <t>vladimir.lucic@meterandcontrol.rs</t>
  </si>
  <si>
    <t>999-000092-00008515</t>
  </si>
  <si>
    <t>999-000816-00007918</t>
  </si>
  <si>
    <t>999-001031-00011984</t>
  </si>
  <si>
    <t>999-000889-00009599</t>
  </si>
  <si>
    <t>999-000889-00009602</t>
  </si>
  <si>
    <t>999-000889-00009629</t>
  </si>
  <si>
    <t>999-000889-00009637</t>
  </si>
  <si>
    <t>999-000889-00009645</t>
  </si>
  <si>
    <t>999-001146-00013740</t>
  </si>
  <si>
    <t>999-000830-00008397</t>
  </si>
  <si>
    <t>999-000196-00013370</t>
  </si>
  <si>
    <t>999-001510-00018748</t>
  </si>
  <si>
    <t>999-001338-00016172</t>
  </si>
  <si>
    <t>999-002392-00034948</t>
  </si>
  <si>
    <t>999-001425-00017628</t>
  </si>
  <si>
    <t>999-001425-00017636</t>
  </si>
  <si>
    <t>999-002355-00030880</t>
  </si>
  <si>
    <t>999-001356-00029043</t>
  </si>
  <si>
    <t>999-001714-00021355</t>
  </si>
  <si>
    <t>999-001558-00019300</t>
  </si>
  <si>
    <t>999-001937-00024637</t>
  </si>
  <si>
    <t>999-002221-00028664</t>
  </si>
  <si>
    <t>999-002528-00034381</t>
  </si>
  <si>
    <t>999-001880-00023705</t>
  </si>
  <si>
    <t>999-001181-00014333</t>
  </si>
  <si>
    <t>999-000901-00009732</t>
  </si>
  <si>
    <t>999-002502-00033838</t>
  </si>
  <si>
    <t>999-001587-00019727</t>
  </si>
  <si>
    <t>999-000822-00008071</t>
  </si>
  <si>
    <t>999-000822-00012184</t>
  </si>
  <si>
    <t>999-001543-00019157</t>
  </si>
  <si>
    <t>999-001620-00020034</t>
  </si>
  <si>
    <t>999-000120-00026955</t>
  </si>
  <si>
    <t>999-000994-00011293</t>
  </si>
  <si>
    <t>999-000875-00012044</t>
  </si>
  <si>
    <t>999-002199-00028061</t>
  </si>
  <si>
    <t>999-002199-00028070</t>
  </si>
  <si>
    <t>999-001710-00021285</t>
  </si>
  <si>
    <t>999-001818-00023711</t>
  </si>
  <si>
    <t>999-000665-00026818</t>
  </si>
  <si>
    <t>999-000665-00030980</t>
  </si>
  <si>
    <t>999-002089-00026556</t>
  </si>
  <si>
    <t>999-002089-00027277</t>
  </si>
  <si>
    <t>999-001972-00025174</t>
  </si>
  <si>
    <t>999-001751-00022031</t>
  </si>
  <si>
    <t>999-001751-00022180</t>
  </si>
  <si>
    <t>999-001751-00022198</t>
  </si>
  <si>
    <t>999-001751-00022902</t>
  </si>
  <si>
    <t>999-002190-00027972</t>
  </si>
  <si>
    <t>999-001942-00024671</t>
  </si>
  <si>
    <t>999-001942-00024680</t>
  </si>
  <si>
    <t>999-001942-00031660</t>
  </si>
  <si>
    <t>999-000788-00007349</t>
  </si>
  <si>
    <t>999-000788-00007357</t>
  </si>
  <si>
    <t>999-002126-00027128</t>
  </si>
  <si>
    <t>999-002364-00031150</t>
  </si>
  <si>
    <t>999-002459-00032669</t>
  </si>
  <si>
    <t>999-001655-00020478</t>
  </si>
  <si>
    <t>999-001655-00020486</t>
  </si>
  <si>
    <t>999-001655-00030244</t>
  </si>
  <si>
    <t>999-002395-00031766</t>
  </si>
  <si>
    <t>999-000782-00007224</t>
  </si>
  <si>
    <t>999-001518-00018858</t>
  </si>
  <si>
    <t>999-001518-00028632</t>
  </si>
  <si>
    <t>999-001579-00019622</t>
  </si>
  <si>
    <t>999-000650-00005233</t>
  </si>
  <si>
    <t>999-000650-00005241</t>
  </si>
  <si>
    <t>999-000650-00005250</t>
  </si>
  <si>
    <t>999-000650-00005268</t>
  </si>
  <si>
    <t>999-000650-00005276</t>
  </si>
  <si>
    <t>999-000650-00005284</t>
  </si>
  <si>
    <t>999-000650-00005292</t>
  </si>
  <si>
    <t>999-000650-00005306</t>
  </si>
  <si>
    <t>999-000650-00005365</t>
  </si>
  <si>
    <t>999-000650-00005373</t>
  </si>
  <si>
    <t>999-000650-00008950</t>
  </si>
  <si>
    <t>999-000650-00008968</t>
  </si>
  <si>
    <t>999-000650-00008976</t>
  </si>
  <si>
    <t>999-000650-00008984</t>
  </si>
  <si>
    <t>999-000650-00009026</t>
  </si>
  <si>
    <t>999-000650-00009034</t>
  </si>
  <si>
    <t>999-000650-00009042</t>
  </si>
  <si>
    <t>999-000650-00009050</t>
  </si>
  <si>
    <t>999-000650-00009069</t>
  </si>
  <si>
    <t>999-000650-00009077</t>
  </si>
  <si>
    <t>999-000650-00009085</t>
  </si>
  <si>
    <t>999-000650-00009093</t>
  </si>
  <si>
    <t>999-000650-00009107</t>
  </si>
  <si>
    <t>999-000650-00009115</t>
  </si>
  <si>
    <t>999-000650-00009123</t>
  </si>
  <si>
    <t>999-000650-00009131</t>
  </si>
  <si>
    <t>999-000650-00009140</t>
  </si>
  <si>
    <t>999-000650-00009930</t>
  </si>
  <si>
    <t>999-000650-00009948</t>
  </si>
  <si>
    <t>999-000650-00009956</t>
  </si>
  <si>
    <t>999-000650-00009964</t>
  </si>
  <si>
    <t>999-000650-00009972</t>
  </si>
  <si>
    <t>999-000650-00009980</t>
  </si>
  <si>
    <t>999-000650-00009999</t>
  </si>
  <si>
    <t>999-000650-00010008</t>
  </si>
  <si>
    <t>999-000650-00010016</t>
  </si>
  <si>
    <t>999-000650-00010130</t>
  </si>
  <si>
    <t>999-000650-00010148</t>
  </si>
  <si>
    <t>999-000650-00010156</t>
  </si>
  <si>
    <t>999-000650-00010164</t>
  </si>
  <si>
    <t>999-000650-00010172</t>
  </si>
  <si>
    <t>999-000650-00010202</t>
  </si>
  <si>
    <t>999-000650-00010210</t>
  </si>
  <si>
    <t>999-000650-00010229</t>
  </si>
  <si>
    <t>999-000650-00010237</t>
  </si>
  <si>
    <t>999-000650-00010245</t>
  </si>
  <si>
    <t>999-000650-00010326</t>
  </si>
  <si>
    <t>Ljubičevo,Ljubičevska naselje bb</t>
  </si>
  <si>
    <t>012 515 220, 285 168</t>
  </si>
  <si>
    <t>999-000650-00023800</t>
  </si>
  <si>
    <t>999-000650-00026443</t>
  </si>
  <si>
    <t>999-000650-00026451</t>
  </si>
  <si>
    <t>999-000650-00026478</t>
  </si>
  <si>
    <t>999-001462-00018304</t>
  </si>
  <si>
    <t>999-002074-00026327</t>
  </si>
  <si>
    <t>999-001527-00018962</t>
  </si>
  <si>
    <t>999-002375-00031454</t>
  </si>
  <si>
    <t>999-002331-00030414</t>
  </si>
  <si>
    <t>999-001540-00019119</t>
  </si>
  <si>
    <t>999-002547-00034659</t>
  </si>
  <si>
    <t>999-002545-00034590</t>
  </si>
  <si>
    <t>20150513</t>
  </si>
  <si>
    <t>BRAĆE JERKOVIĆ 120</t>
  </si>
  <si>
    <t>065/5577-022</t>
  </si>
  <si>
    <t>999-002545-00034612</t>
  </si>
  <si>
    <t>999-000228-00006320</t>
  </si>
  <si>
    <t>999-002393-00031681</t>
  </si>
  <si>
    <t>999-002083-00026490</t>
  </si>
  <si>
    <t>999-001606-00019850</t>
  </si>
  <si>
    <t>999-002473-00033119</t>
  </si>
  <si>
    <t>999-001775-00023053</t>
  </si>
  <si>
    <t>999-000970-00010816</t>
  </si>
  <si>
    <t>999-000511-00005576</t>
  </si>
  <si>
    <t>999-000511-00010545</t>
  </si>
  <si>
    <t>999-001749-00021756</t>
  </si>
  <si>
    <t>999-001749-00032707</t>
  </si>
  <si>
    <t>999-001560-00019323</t>
  </si>
  <si>
    <t>999-001560-00024122</t>
  </si>
  <si>
    <t>999-001560-00025110</t>
  </si>
  <si>
    <t>999-001560-00032460</t>
  </si>
  <si>
    <t>999-002346-00030759</t>
  </si>
  <si>
    <t>999-001773-00022240</t>
  </si>
  <si>
    <t>999-000538-00003500</t>
  </si>
  <si>
    <t>999-000538-00003683</t>
  </si>
  <si>
    <t>999-000538-00003691</t>
  </si>
  <si>
    <t>999-000538-00003926</t>
  </si>
  <si>
    <t>999-000538-00003993</t>
  </si>
  <si>
    <t>999-000785-00007815</t>
  </si>
  <si>
    <t>999-000785-00007823</t>
  </si>
  <si>
    <t>999-000785-00007840</t>
  </si>
  <si>
    <t>999-000785-00007858</t>
  </si>
  <si>
    <t>999-000785-00007866</t>
  </si>
  <si>
    <t>999-002377-00031598</t>
  </si>
  <si>
    <t>999-002413-00032052</t>
  </si>
  <si>
    <t>999-002525-00034343</t>
  </si>
  <si>
    <t>999-000180-00011430</t>
  </si>
  <si>
    <t>999-000747-00006908</t>
  </si>
  <si>
    <t>999-000747-00006916</t>
  </si>
  <si>
    <t>999-000625-00011418</t>
  </si>
  <si>
    <t>999-000317-00015084</t>
  </si>
  <si>
    <t>999-000317-00031616</t>
  </si>
  <si>
    <t>999-000995-00011260</t>
  </si>
  <si>
    <t>999-000858-00031964</t>
  </si>
  <si>
    <t>999-000858-00032456</t>
  </si>
  <si>
    <t>999-000858-00032472</t>
  </si>
  <si>
    <t>999-000266-00001604</t>
  </si>
  <si>
    <t>999-001817-00023167</t>
  </si>
  <si>
    <t>999-000866-00032488</t>
  </si>
  <si>
    <t>999-001846-00023133</t>
  </si>
  <si>
    <t>999-001846-00023656</t>
  </si>
  <si>
    <t>999-001793-00022616</t>
  </si>
  <si>
    <t>999-000702-00011402</t>
  </si>
  <si>
    <t>999-001597-00019795</t>
  </si>
  <si>
    <t>999-002341-00030660</t>
  </si>
  <si>
    <t>999-001575-00019560</t>
  </si>
  <si>
    <t>STEVANA MILOSAVLJAVIĆA  20</t>
  </si>
  <si>
    <t>037/460-415; 037/460-007</t>
  </si>
  <si>
    <t>999-001654-00020425</t>
  </si>
  <si>
    <t>RUMENAČKI PUT 17</t>
  </si>
  <si>
    <t>021/402-195</t>
  </si>
  <si>
    <t>999-000146-00000797</t>
  </si>
  <si>
    <t>999-000146-00000967</t>
  </si>
  <si>
    <t>999-002171-00027689</t>
  </si>
  <si>
    <t>999-002171-00027697</t>
  </si>
  <si>
    <t>999-000648-00005393</t>
  </si>
  <si>
    <t>999-000648-00005415</t>
  </si>
  <si>
    <t>999-000648-00009003</t>
  </si>
  <si>
    <t>999-002386-00031589</t>
  </si>
  <si>
    <t>999-001432-00017690</t>
  </si>
  <si>
    <t>999-001043-00031033</t>
  </si>
  <si>
    <t>999-000820-00008043</t>
  </si>
  <si>
    <t>999-000820-00012202</t>
  </si>
  <si>
    <t>999-000578-00019400</t>
  </si>
  <si>
    <t>999-000578-00019419</t>
  </si>
  <si>
    <t>999-000578-00019427</t>
  </si>
  <si>
    <t>999-000578-00019435</t>
  </si>
  <si>
    <t>999-000578-00032695</t>
  </si>
  <si>
    <t>999-000960-00010653</t>
  </si>
  <si>
    <t>999-001549-00032634</t>
  </si>
  <si>
    <t>999-001549-00032650</t>
  </si>
  <si>
    <t>999-001549-00033223</t>
  </si>
  <si>
    <t>999-001549-00033231</t>
  </si>
  <si>
    <t>999-002333-00030493</t>
  </si>
  <si>
    <t>999-002014-00025619</t>
  </si>
  <si>
    <t>999-002320-00030268</t>
  </si>
  <si>
    <t>999-002320-00030276</t>
  </si>
  <si>
    <t>999-002320-00034379</t>
  </si>
  <si>
    <t>999-002335-00030500</t>
  </si>
  <si>
    <t>999-002335-00030519</t>
  </si>
  <si>
    <t>999-001055-00011894</t>
  </si>
  <si>
    <t>999-001857-00023454</t>
  </si>
  <si>
    <t>999-002347-00030769</t>
  </si>
  <si>
    <t>999-000992-00011494</t>
  </si>
  <si>
    <t>069/603-306</t>
  </si>
  <si>
    <t>064/205 41 28, 065/505758; 069/603-306</t>
  </si>
  <si>
    <t>999-000992-00013578</t>
  </si>
  <si>
    <t>999-001960-00025030</t>
  </si>
  <si>
    <t>999-001139-00032552</t>
  </si>
  <si>
    <t>999-000834-00008459</t>
  </si>
  <si>
    <t>999-000834-00008467</t>
  </si>
  <si>
    <t>999-001434-00033827</t>
  </si>
  <si>
    <t>999-002167-00027646</t>
  </si>
  <si>
    <t>999-001988-00025303</t>
  </si>
  <si>
    <t>999-002166-00027679</t>
  </si>
  <si>
    <t>999-002466-00032770</t>
  </si>
  <si>
    <t>999-002419-00032100</t>
  </si>
  <si>
    <t>999-001950-00024890</t>
  </si>
  <si>
    <t>999-001943-00024690</t>
  </si>
  <si>
    <t>999-002108-00026875</t>
  </si>
  <si>
    <t>999-002463-00032715</t>
  </si>
  <si>
    <t>999-002477-00033140</t>
  </si>
  <si>
    <t>999-001563-00019612</t>
  </si>
  <si>
    <t>999-001467-00018176</t>
  </si>
  <si>
    <t>999-002328-00030386</t>
  </si>
  <si>
    <t>999-000334-00002183</t>
  </si>
  <si>
    <t>999-002337-00030547</t>
  </si>
  <si>
    <t>999-002513-00034098</t>
  </si>
  <si>
    <t>17238124</t>
  </si>
  <si>
    <t>011 2651 453</t>
  </si>
  <si>
    <t>999-002513-00034101</t>
  </si>
  <si>
    <t>999-002513-00034110</t>
  </si>
  <si>
    <t>999-002513-00034128</t>
  </si>
  <si>
    <t>999-002513-00034136</t>
  </si>
  <si>
    <t>999-002550-00034681</t>
  </si>
  <si>
    <t>999-002479-00033306</t>
  </si>
  <si>
    <t>999-002315-00030797</t>
  </si>
  <si>
    <t>999-001036-00011622</t>
  </si>
  <si>
    <t>999-000571-00003838</t>
  </si>
  <si>
    <t>999-002352-00030850</t>
  </si>
  <si>
    <t>999-002449-00032510</t>
  </si>
  <si>
    <t>999-002449-00032617</t>
  </si>
  <si>
    <t>999-002470-00033040</t>
  </si>
  <si>
    <t>999-000624-00004517</t>
  </si>
  <si>
    <t>999-001319-00030957</t>
  </si>
  <si>
    <t>999-000895-00016530</t>
  </si>
  <si>
    <t>999-001774-00022250</t>
  </si>
  <si>
    <t>999-001957-00025007</t>
  </si>
  <si>
    <t>999-002555-00034702</t>
  </si>
  <si>
    <t>17196421</t>
  </si>
  <si>
    <t>DOBANOVAČKI PUT BB</t>
  </si>
  <si>
    <t>011/3166-553</t>
  </si>
  <si>
    <t>02704/12</t>
  </si>
  <si>
    <t>ALPEEX DOO BEOGRAD</t>
  </si>
  <si>
    <t>Mercedes Benz E350 CDI Avantgarde</t>
  </si>
  <si>
    <t>20139030</t>
  </si>
  <si>
    <t>104281197</t>
  </si>
  <si>
    <t>999-001424-00035187</t>
  </si>
  <si>
    <t>BULEVAR NIKOLE TESLE 3</t>
  </si>
  <si>
    <t>065/3333-553 marija</t>
  </si>
  <si>
    <t>065/2512-152</t>
  </si>
  <si>
    <t>alpeex@hotmail.com</t>
  </si>
  <si>
    <t>02710/12</t>
  </si>
  <si>
    <t>DOSITEJ DOO BEOGRAD</t>
  </si>
  <si>
    <t>RENAULT PREMIUM 410.19 T</t>
  </si>
  <si>
    <t>07742975</t>
  </si>
  <si>
    <t>100058376</t>
  </si>
  <si>
    <t>999-002588-00035243</t>
  </si>
  <si>
    <t>DOSITEJEVA 49A</t>
  </si>
  <si>
    <t>011/30-36-390; 011/30-36-580</t>
  </si>
  <si>
    <t>02711/12</t>
  </si>
  <si>
    <t>999-002588-00035251</t>
  </si>
  <si>
    <t>02712/12</t>
  </si>
  <si>
    <t>999-002588-00035260</t>
  </si>
  <si>
    <t>02713/12</t>
  </si>
  <si>
    <t>999-002588-00035278</t>
  </si>
  <si>
    <t>02696/12</t>
  </si>
  <si>
    <t>VOLKSWAGEN AMAROK HIGHLINE 4MOTION</t>
  </si>
  <si>
    <t>999-002545-00035104</t>
  </si>
  <si>
    <t>02695/12</t>
  </si>
  <si>
    <t>999-002569-00035090</t>
  </si>
  <si>
    <t>02698/12</t>
  </si>
  <si>
    <t>KRUG COLOR GROUP DOO KRAGUJEVAC</t>
  </si>
  <si>
    <t>20529075</t>
  </si>
  <si>
    <t>106069447</t>
  </si>
  <si>
    <t>999-002572-00035128</t>
  </si>
  <si>
    <t>Avalska 105</t>
  </si>
  <si>
    <t>064/199-3-555</t>
  </si>
  <si>
    <t>Zoran Milosavljević</t>
  </si>
  <si>
    <t>zoran@krugkg.com</t>
  </si>
  <si>
    <t>02691/12</t>
  </si>
  <si>
    <t>PAR PAK DOO BEOGRAD</t>
  </si>
  <si>
    <t>20785110</t>
  </si>
  <si>
    <t>107351360</t>
  </si>
  <si>
    <t>999-002567-00035053</t>
  </si>
  <si>
    <t>Ugrinovački put  81c</t>
  </si>
  <si>
    <t>BEOGRAD - Zemun</t>
  </si>
  <si>
    <t>011/84-88-682</t>
  </si>
  <si>
    <t>060/0268-055 Mirjana Isaković</t>
  </si>
  <si>
    <t>Željko Isaković</t>
  </si>
  <si>
    <t>17072544</t>
  </si>
  <si>
    <t>ŽARKA OBREŠKOG 20</t>
  </si>
  <si>
    <t>011/8488-669</t>
  </si>
  <si>
    <t>ISAKOVIĆ MIRJANA</t>
  </si>
  <si>
    <t>2105976778638</t>
  </si>
  <si>
    <t>OHRIDSKA 005B</t>
  </si>
  <si>
    <t>060/0268-055</t>
  </si>
  <si>
    <t>02692/12</t>
  </si>
  <si>
    <t>999-002567-00035061</t>
  </si>
  <si>
    <t>02693/12</t>
  </si>
  <si>
    <t>999-002567-00035070</t>
  </si>
  <si>
    <t>02688/12</t>
  </si>
  <si>
    <t>PROTECTA GROUP DOO BEOGRAD</t>
  </si>
  <si>
    <t>20003049</t>
  </si>
  <si>
    <t>103690845</t>
  </si>
  <si>
    <t>999-002562-00035020</t>
  </si>
  <si>
    <t>JUŽNI BULEVAR 144</t>
  </si>
  <si>
    <t>011/39-77-434</t>
  </si>
  <si>
    <t>064/820-27-31</t>
  </si>
  <si>
    <t>office@protectagroup.co.rs</t>
  </si>
  <si>
    <t>02689/12</t>
  </si>
  <si>
    <t>999-002562-00035038</t>
  </si>
  <si>
    <t>02709/12</t>
  </si>
  <si>
    <t>SMS-ŠPED DOO BEOGRAD</t>
  </si>
  <si>
    <t>20772573</t>
  </si>
  <si>
    <t>107273009</t>
  </si>
  <si>
    <t>999-002587-00035233</t>
  </si>
  <si>
    <t>ĐORĐA STANOJEVIĆA 9V</t>
  </si>
  <si>
    <t>GRADE TRANS DOO ČAČAK</t>
  </si>
  <si>
    <t>17129104</t>
  </si>
  <si>
    <t>ULICA 550 42</t>
  </si>
  <si>
    <t>032 353 027</t>
  </si>
  <si>
    <t>999-001257-00002309</t>
  </si>
  <si>
    <t>999-001124-00001207</t>
  </si>
  <si>
    <t>999-001150-00001407</t>
  </si>
  <si>
    <t>999-001150-00002217</t>
  </si>
  <si>
    <t>999-000221-00000052</t>
  </si>
  <si>
    <t>999-000221-00000060</t>
  </si>
  <si>
    <t>999-001378-00003678</t>
  </si>
  <si>
    <t>999-000567-00000570</t>
  </si>
  <si>
    <t>999-000945-00000191</t>
  </si>
  <si>
    <t>999-000945-00000965</t>
  </si>
  <si>
    <t>999-001529-00003977</t>
  </si>
  <si>
    <t>999-000922-00001425</t>
  </si>
  <si>
    <t>999-001358-00003439</t>
  </si>
  <si>
    <t>999-001282-00002566</t>
  </si>
  <si>
    <t>999-001233-00002148</t>
  </si>
  <si>
    <t>999-001233-00002156</t>
  </si>
  <si>
    <t>999-001292-00002699</t>
  </si>
  <si>
    <t>999-001176-00001582</t>
  </si>
  <si>
    <t>999-001211-00001847</t>
  </si>
  <si>
    <t>999-001308-00002802</t>
  </si>
  <si>
    <t>999-001098-00001006</t>
  </si>
  <si>
    <t>999-001359-00003422</t>
  </si>
  <si>
    <t>999-001261-00002350</t>
  </si>
  <si>
    <t>999-001047-00000690</t>
  </si>
  <si>
    <t>999-001377-00003820</t>
  </si>
  <si>
    <t>999-001108-00001105</t>
  </si>
  <si>
    <t>999-001095-00001086</t>
  </si>
  <si>
    <t>999-001306-00002795</t>
  </si>
  <si>
    <t>999-001242-00002201</t>
  </si>
  <si>
    <t>999-001027-00000591</t>
  </si>
  <si>
    <t>999-001309-00002855</t>
  </si>
  <si>
    <t>999-001382-00003708</t>
  </si>
  <si>
    <t>999-001262-00002432</t>
  </si>
  <si>
    <t>999-001158-00001436</t>
  </si>
  <si>
    <t>999-001120-00001153</t>
  </si>
  <si>
    <t>999-001529-00003985</t>
  </si>
  <si>
    <t>999-001173-00001552</t>
  </si>
  <si>
    <t>999-001133-00001273</t>
  </si>
  <si>
    <t>999-000961-00000277</t>
  </si>
  <si>
    <t>999-001366-00003550</t>
  </si>
  <si>
    <t>999-001751-00004076</t>
  </si>
  <si>
    <t>999-001379-00003726</t>
  </si>
  <si>
    <t>999-001379-00003734</t>
  </si>
  <si>
    <t>999-001379-00003742</t>
  </si>
  <si>
    <t>999-001379-00003750</t>
  </si>
  <si>
    <t>999-001379-00003769</t>
  </si>
  <si>
    <t>999-001379-00003777</t>
  </si>
  <si>
    <t>999-001379-00003785</t>
  </si>
  <si>
    <t>999-001379-00003807</t>
  </si>
  <si>
    <t>999-001379-00003815</t>
  </si>
  <si>
    <t>999-001145-00001375</t>
  </si>
  <si>
    <t>999-001083-00001170</t>
  </si>
  <si>
    <t>999-001316-00002940</t>
  </si>
  <si>
    <t>999-001294-00002706</t>
  </si>
  <si>
    <t>999-001294-00003915</t>
  </si>
  <si>
    <t>999-000991-00000512</t>
  </si>
  <si>
    <t>999-001340-00003263</t>
  </si>
  <si>
    <t>0602966810084</t>
  </si>
  <si>
    <t>KNEZ MIHAJLOVA BLOK C 4</t>
  </si>
  <si>
    <t>RS-25250</t>
  </si>
  <si>
    <t>063/460-830</t>
  </si>
  <si>
    <t>999-001345-00003408</t>
  </si>
  <si>
    <t>999-001549-00004029</t>
  </si>
  <si>
    <t>999-001549-00004037</t>
  </si>
  <si>
    <t>999-001263-00002370</t>
  </si>
  <si>
    <t>Dana 28.03.2012. podneta krivicna prijava protiv Colovic Milosa.</t>
  </si>
  <si>
    <t>Dana 11.04.2012. podneta krivicna prijava protiv Dragovic Milosa i angazovana agencija VIP SL u cilju pronalazenja predmeta lizinga. Nakon intervencije agencije klijent dogovorio placanja dugovanja po oba ugovora od strane firme-jemca INTERKOM-PRODUKT koja ce i preuzeti ugovor 01216/08</t>
  </si>
  <si>
    <t>Dana 04.05.2012. sa klijentom odrzan sastanak u prisustvu Velibora Jovanovica iz INTERKOMa koji je kao jemac po ugovoru 01218/08 uplatio dugovanje za taj ugovor u celosti. Dogovoreno da se u sledecih 10 dana precizira buduce placanje za ugovor 01216/08 ili moguce preuzimanje. Kontakt tel klijenta Milosa Dragovica 061/24-32-669</t>
  </si>
  <si>
    <t>Dana 30.03.2012. podneta krivična prijava podneta tužilaštvu protiv Vanca Nikolovskog i Duska Nikolovskog. Vodi se postupak istrage pred I osnovnim sudom br. Ki 12194/11</t>
  </si>
  <si>
    <t>02705/12</t>
  </si>
  <si>
    <t>HYSTER R1.4 REV REACH TRUCK MATRIX R1.4</t>
  </si>
  <si>
    <t>999-001717-00035190</t>
  </si>
  <si>
    <t>02706/12</t>
  </si>
  <si>
    <t>HYSTER S1.6 EV RUCNI S1.6AC</t>
  </si>
  <si>
    <t>999-001717-00035203</t>
  </si>
  <si>
    <t>02707/12</t>
  </si>
  <si>
    <t>HYSTER P2.0L  AC REV P2.0L AC</t>
  </si>
  <si>
    <t>999-001717-00035211</t>
  </si>
  <si>
    <t>02708/12</t>
  </si>
  <si>
    <t>HYSTER P2.0L AC REV P2.0L AC</t>
  </si>
  <si>
    <t>999-001717-00035220</t>
  </si>
  <si>
    <t>063/31-99-22</t>
  </si>
  <si>
    <t>nemanja@dositey.rs</t>
  </si>
  <si>
    <t>Dana 08.05.2012. kontaktiran klijent na br telefona  066/61 16 000.  Razgovor obavljen sa bratom klijenta i obecana uplata od 12.500 rsd cime ce se dug spustiti ispod 90 dana. Dogovoreno da se u narednim danima resi sta ce biti sa ugovorom</t>
  </si>
  <si>
    <t>Dana 04.05.2012. klijent prebacen od strane Jelene Andjelkovic u nadleznost EFGL. U prethodnom periodu bilo problema sa placanjem, klijent je u blokadi 206 dana na iznos preko 600.000 rsd. Uplate je izvrsavao kao fizicko lice, potrebno uraditi jemstvo!! Firma MILLENIUM SOFT je firma klijentovog brata s kojom je bilo kontakata u vezi sa placanjem duga. I ta firma je u blokadi 10 dana na iznos od 117.000 rsd.</t>
  </si>
  <si>
    <t>KOMENTAR</t>
  </si>
  <si>
    <t xml:space="preserve">Dana 08.05.2012. klijentu poslat odgovor na njegov mail u vezi sa neslaganjem oko iznosa duga koji ima po ugovoru. Klijent je obavesten o dugu i mogucnosti da se ugovor raskine ukoliko ne izmiri potrazivanje. </t>
  </si>
  <si>
    <t>Dana 08.05.2012. klijentu poslat dopis o obavezi vracanja predmeta lizinga. Klijent je nakon raskida najavio placanje duga u celosti u roku koji nije ispostovao. Nakon toga je osporio nase pravo da uzmemo predmete i najavio angazovanje advokata. U slucaju da ne vrati predmete bice pokrenuta krivicna prijava. Dobavljac INTEREXIM je saglasan da plati izdate profakture ali da mu se omoguci da dodje do predmeta lizinga.</t>
  </si>
  <si>
    <t>Dana 11.04.2012. podneta krivicna prijava protiv vlasnika firme Sivana Haj Husseina i angazovana agencija VIP SL u cilju pronalazenja predmeta lizinga. Nakon intervencije agencije, klijent platio 400.000 rsd i obavezao se da ce ostatak duga platiti do kraja meseca jula 2012. godine. Vozilo je u njegovom posedu, a klijent je platio novo osiguranje kojim je pokrivena i utaja. Kontakt telefon klijenta 069/2810057</t>
  </si>
  <si>
    <t>Info 09.05.2012. -Hermes  je u prethodnom stečaju od 30.04.2012./ rok 60 dana za uplatu predujma od 300.000 dinara. Ostalo je da se kompletira City Kran GMD 40. Po informacijama klijenta prvi kran GMD36 je kompletan kod nas. Preostale delove nekompletnog krana ce vratiti u cetvrtak ili petak. Po vracanju tih delova dogovoreno da dodje kod nas predstavnik Hermesa i da sa specifikacijom predjemo oba krana i defivnitivno utvrdimo da li su svi delovi tu. Tada bi smo i potpisali zapisnike o primopredaji sa preciznim detaljima o stanju kranova.</t>
  </si>
  <si>
    <t>Info 08.05.2012. obavesteni smo da nakon kupovine firme od drugog lica ne postoji interesovanje za predmet lizinga. Kontakt telefon 064/821-5526 Vida Golic, kod koje se nalazi vozilo i kljucevi. Potrebno utvrditi akcije u vezi sa tim kako bi se preuzelo vozilo i raskinuo ugovor. Klijent u dugu 40 dana, ukupan dug 235 eura.</t>
  </si>
  <si>
    <t>Dana 11.04.2012. podneta krivicna prijava protiv Jaksic Boska i angazovana agencija VIP SL u cilju pronalazenja predmeta lizinga. Dana 27.04.2012. klijent zajedno sa predstavnikom agencije VIP SL dosao na sastanak u cilju dogovora oko placanja duga. Sastanku prisustvovao i Bojan Anicic koji je direktor firme VK GROUP koja je kupila DEGUSTA DOO. Sa njim je dogovoreno placanje duga u 3 rate od strane firme DEGUSTA kao korisnika lizinga nakon deblokade klijenta. Degusta izasla iz blokade 27.04.2012. Bojanu Ancicu dana 04.05.2012. poslat mail da izvrse uplatu prve rate u iznosu od 1921 eura. Kontakt Bojan Ancic 011/217-81-45, bojan.ancic@vkgroup.rs</t>
  </si>
  <si>
    <t>satoptikdoo@gmail.com</t>
  </si>
  <si>
    <t>GIREG NATALIJA</t>
  </si>
  <si>
    <t>0506968715233</t>
  </si>
  <si>
    <t>KRALJA PETRA OSLOBODIOCA 063</t>
  </si>
  <si>
    <t>066/003332</t>
  </si>
  <si>
    <t>Broj menica klijenta</t>
  </si>
  <si>
    <t>Broj menica jemca 1</t>
  </si>
  <si>
    <t>Broj menica jemca 2</t>
  </si>
  <si>
    <t>Broj menica dobavljaca</t>
  </si>
  <si>
    <t>Partner</t>
  </si>
  <si>
    <t>SAT OPTIK DOO INĐIJA</t>
  </si>
  <si>
    <t>20798866</t>
  </si>
  <si>
    <t>107420881</t>
  </si>
  <si>
    <t>NE</t>
  </si>
  <si>
    <t>info 11.04.2012. Pokrenut izvršni postupak. Stečaj takođe.  Zbog stečaja obustavljeno izvršenje. 28.03.2012. prijavljeno potraživanje. Dana 11.05.2012.  prijavljene 3 utaje po osnovu ugovora o lizingu br 01759/09, 01789/09 i 01790/09 .</t>
  </si>
  <si>
    <t>aleksandra.verbic@stoposto.rs</t>
  </si>
  <si>
    <t>minivuk@open.telekom.rs</t>
  </si>
  <si>
    <t>s.sobat@gmail.com</t>
  </si>
  <si>
    <t>02716/12</t>
  </si>
  <si>
    <t>ŠKODA YETI EXPERIENCE 2.0 TDI 4x4 103KW DSG</t>
  </si>
  <si>
    <t>999-000511-00035300</t>
  </si>
  <si>
    <t>Dana 16.05.2012. klijentu poslat dopis sa detaljnim objasnjenjem kako je i kada nastao dug sa kojim se ne slaze. Pre toga, klijent je 10.05.2012. poslao dopis u kome navodi da mu je greskom obracunat trosak osiguranja prve registracije.</t>
  </si>
  <si>
    <t>063/ 109 11 12; 063/1091105 emir</t>
  </si>
  <si>
    <t>065/59-19-683; 0613136926</t>
  </si>
  <si>
    <t>Info 17.05.2012./U stečaju nam je osporeno potraživanje dana 26.04.2012. godine. Tužba za utvrđenje podneta 17.05.2012.godine Privrednom sudu u Novom Sadu.</t>
  </si>
  <si>
    <t>Info17.05.2012. / klijent izmirio sporna dugovanja i izdata je potvrda da vise nema dugovanja prema EFG Asset Fin-u.</t>
  </si>
  <si>
    <t>Dana 17.05.2012. klijentu poslato obavestenje o raskidu ugovora (datum raskida 04.05.2012.). Ukupan dug 18,919,19 CHF, broj dana docnje 122.</t>
  </si>
  <si>
    <t>Info 17.05.2012./ Klijent trazio odlaganje placanja dugovanja do polovine juna. U kontaktu sa klijentom objasnjeno da se molba ne moze prihvatiti i da je u obavezi da izmiri dve rate. Kontakt telefon klijenta 0613136926.</t>
  </si>
  <si>
    <t>Naplacen deo. Ostatak do kraja jula 2012</t>
  </si>
  <si>
    <t>08325316</t>
  </si>
  <si>
    <t>1102958860014</t>
  </si>
  <si>
    <t>TRG OSLOBOĐENJA 7</t>
  </si>
  <si>
    <t>013 306 500</t>
  </si>
  <si>
    <t>2806983862502</t>
  </si>
  <si>
    <t>MARŠALA TITA 33</t>
  </si>
  <si>
    <t>0808967172658</t>
  </si>
  <si>
    <t>DANILA LEKIĆA ŠPANCA 60</t>
  </si>
  <si>
    <t>VUKADINOVIĆ ZORAN</t>
  </si>
  <si>
    <t>3007963710009</t>
  </si>
  <si>
    <t>DVADESETSEDMOG MARTA 3</t>
  </si>
  <si>
    <t>STO POSTO KONCENTRATI DOO</t>
  </si>
  <si>
    <t>17477838</t>
  </si>
  <si>
    <t>PRELJINA BB</t>
  </si>
  <si>
    <t>RS-32212</t>
  </si>
  <si>
    <t>PRELJINA</t>
  </si>
  <si>
    <t>1308959341018</t>
  </si>
  <si>
    <t>BRANKA RADIČEVIĆA 235</t>
  </si>
  <si>
    <t>0604964345018</t>
  </si>
  <si>
    <t>BOGDANA JAKOVLJEVIĆA 26</t>
  </si>
  <si>
    <t>1201966710321</t>
  </si>
  <si>
    <t>Birčaninova br. 35</t>
  </si>
  <si>
    <t>063/ 255 401</t>
  </si>
  <si>
    <t>2702966710197</t>
  </si>
  <si>
    <t>Resavska br. 53</t>
  </si>
  <si>
    <t>0103982781012</t>
  </si>
  <si>
    <t>ŽIVORADA PAUNOVIĆA 43/12</t>
  </si>
  <si>
    <t>SO Doljevac</t>
  </si>
  <si>
    <t>RS-18410</t>
  </si>
  <si>
    <t>DOLJEVAC</t>
  </si>
  <si>
    <t>018/ 520 249</t>
  </si>
  <si>
    <t>0207968731010</t>
  </si>
  <si>
    <t>MATEJEVAČKI PUT 11/10</t>
  </si>
  <si>
    <t>HAJDUK VELJKOVA 11</t>
  </si>
  <si>
    <t>08335087</t>
  </si>
  <si>
    <t>IVANA MILUTINOVIĆA 33</t>
  </si>
  <si>
    <t>20062916</t>
  </si>
  <si>
    <t>RUMENAČKI PUT 88</t>
  </si>
  <si>
    <t>021/489-45-99</t>
  </si>
  <si>
    <t>NIKOLE TESLE 16</t>
  </si>
  <si>
    <t>Grčiića MIlenka br. 39</t>
  </si>
  <si>
    <t>Grčića Milenka 4 A/25</t>
  </si>
  <si>
    <t>Jovana Dučića 46</t>
  </si>
  <si>
    <t>ARSENIJA ČARNOJEVIĆA 172</t>
  </si>
  <si>
    <t>MIHAJLA PUPINA 20</t>
  </si>
  <si>
    <t>KOSOVSKA 8/1</t>
  </si>
  <si>
    <t>RADNOTI MIKLOŠA 76/A</t>
  </si>
  <si>
    <t>023/522-376</t>
  </si>
  <si>
    <t>0502955151009</t>
  </si>
  <si>
    <t>ĐURE DANIČIĆA 2</t>
  </si>
  <si>
    <t>014  236 932</t>
  </si>
  <si>
    <t>SIME ŠOLAJE 43A</t>
  </si>
  <si>
    <t>011/329-23-91 MILKA SIMIĆ</t>
  </si>
  <si>
    <t>2910972715372</t>
  </si>
  <si>
    <t>GANDIJEVA 135/31</t>
  </si>
  <si>
    <t>17333399</t>
  </si>
  <si>
    <t>Vukasovićeva 50a</t>
  </si>
  <si>
    <t>011/3530-000</t>
  </si>
  <si>
    <t>1709956890031</t>
  </si>
  <si>
    <t>ALEKSANDRA MARKOVIĆA 52</t>
  </si>
  <si>
    <t>RS-22201</t>
  </si>
  <si>
    <t>ZASAVICA</t>
  </si>
  <si>
    <t>20373679</t>
  </si>
  <si>
    <t>MILOVANA GLIŠIĆA 5</t>
  </si>
  <si>
    <t>TOPALOVIĆEVA 14/30</t>
  </si>
  <si>
    <t>KOSTE JOVANOVIĆA 7/1</t>
  </si>
  <si>
    <t>17408810</t>
  </si>
  <si>
    <t>GOCE DELČEVA 46/1</t>
  </si>
  <si>
    <t>011/2674-756</t>
  </si>
  <si>
    <t>RUDNAP GROUP AD BEOGRAD</t>
  </si>
  <si>
    <t>07033982</t>
  </si>
  <si>
    <t>PC UŠĆE, Bulevar Mihajla Pupina 6/21</t>
  </si>
  <si>
    <t>BRATSTVA I JEDINSTVA 152</t>
  </si>
  <si>
    <t>BEOGRAD - VRANIĆ</t>
  </si>
  <si>
    <t>011 347 3420</t>
  </si>
  <si>
    <t>Fruškogorski put 163</t>
  </si>
  <si>
    <t>PETRA DRAPŠINA 22</t>
  </si>
  <si>
    <t>TATARSKO BRDO 39</t>
  </si>
  <si>
    <t>SVETOGORSKA 14</t>
  </si>
  <si>
    <t>011 323 4172</t>
  </si>
  <si>
    <t>Todora Dukina br. 35</t>
  </si>
  <si>
    <t>064/ 859 04 03</t>
  </si>
  <si>
    <t>MILINKA KUŠIĆA 81</t>
  </si>
  <si>
    <t>032/630-015</t>
  </si>
  <si>
    <t>VENIJAMINA MARINKOVIĆA 8</t>
  </si>
  <si>
    <t>Nemanjina 49</t>
  </si>
  <si>
    <t>BRAĆE KOVAĆ 5a</t>
  </si>
  <si>
    <t>011 344 11 35</t>
  </si>
  <si>
    <t>Jurija Gagarina 227,lok 22</t>
  </si>
  <si>
    <t>SVETOG SAVE 56</t>
  </si>
  <si>
    <t>033/63-929; 033/63-093</t>
  </si>
  <si>
    <t>NIKOLE MOMČILOVIĆA 20</t>
  </si>
  <si>
    <t>DIMITRIJA AVRAMOVIĆA 10</t>
  </si>
  <si>
    <t>VASILIJA OSTROŠKOG BB</t>
  </si>
  <si>
    <t>RS-38220</t>
  </si>
  <si>
    <t>KOS. MITROVICA</t>
  </si>
  <si>
    <t>026 617 367</t>
  </si>
  <si>
    <t>015/ 351 814</t>
  </si>
  <si>
    <t>PUT EDVARDA KARDELJA 254</t>
  </si>
  <si>
    <t>Svetosavska br. 48</t>
  </si>
  <si>
    <t>022/315-070</t>
  </si>
  <si>
    <t>KRALJA PETRA PRVOG 42</t>
  </si>
  <si>
    <t>IVANKE MUAČEVIĆ 51</t>
  </si>
  <si>
    <t>SAVSKI NASIP BB</t>
  </si>
  <si>
    <t>011/2686-683</t>
  </si>
  <si>
    <t>Dalmatinska 66</t>
  </si>
  <si>
    <t>BARTULA 34A</t>
  </si>
  <si>
    <t>RS-85000</t>
  </si>
  <si>
    <t>BAR</t>
  </si>
  <si>
    <t>GENERALA DRAPŠINA 56</t>
  </si>
  <si>
    <t>RS-23313</t>
  </si>
  <si>
    <t>NOVI KOZARCI</t>
  </si>
  <si>
    <t>NEMANJINA 21</t>
  </si>
  <si>
    <t>TRAJKA GRKOVIĆA 4</t>
  </si>
  <si>
    <t>AVALSKA  5/005</t>
  </si>
  <si>
    <t>011/21 29 365</t>
  </si>
  <si>
    <t>065/8880-089</t>
  </si>
  <si>
    <t>AUTOPUT 9</t>
  </si>
  <si>
    <t>0401973791022</t>
  </si>
  <si>
    <t>7. JULA 55</t>
  </si>
  <si>
    <t>0203971762037</t>
  </si>
  <si>
    <t>RUDARSKA 4</t>
  </si>
  <si>
    <t>55182515</t>
  </si>
  <si>
    <t>BULEVAR JNA 114</t>
  </si>
  <si>
    <t>362-1993</t>
  </si>
  <si>
    <t>17375571</t>
  </si>
  <si>
    <t>TAKOVSKA 45 A</t>
  </si>
  <si>
    <t>011/30-40-350; 011/30-40-352</t>
  </si>
  <si>
    <t>07697767</t>
  </si>
  <si>
    <t>JEŽEVICA BB</t>
  </si>
  <si>
    <t>036 813 105</t>
  </si>
  <si>
    <t>1206973723228</t>
  </si>
  <si>
    <t>1205954870019</t>
  </si>
  <si>
    <t>1410971155024</t>
  </si>
  <si>
    <t>JOZE ŠĆURLE BR. 5</t>
  </si>
  <si>
    <t>0409954782870</t>
  </si>
  <si>
    <t>BOŠKA TEPČEVIĆA 10</t>
  </si>
  <si>
    <t>063/607-814</t>
  </si>
  <si>
    <t>1210966710002</t>
  </si>
  <si>
    <t>063/397-123</t>
  </si>
  <si>
    <t>1512974710212</t>
  </si>
  <si>
    <t>GANDIJEVA 46/77</t>
  </si>
  <si>
    <t>1808954143644</t>
  </si>
  <si>
    <t>KOČIĆEVA 54</t>
  </si>
  <si>
    <t>0207955860016</t>
  </si>
  <si>
    <t>1204970760014</t>
  </si>
  <si>
    <t>17118854</t>
  </si>
  <si>
    <t>035/571-227</t>
  </si>
  <si>
    <t>0609974850030</t>
  </si>
  <si>
    <t>0105969710346</t>
  </si>
  <si>
    <t>RAJKA OD RASINE 27a</t>
  </si>
  <si>
    <t>17408976</t>
  </si>
  <si>
    <t>06983081</t>
  </si>
  <si>
    <t>TRGAOVAČKA 16A</t>
  </si>
  <si>
    <t>011/ 328 12 19</t>
  </si>
  <si>
    <t>2903955500358</t>
  </si>
  <si>
    <t>DOBOVIČNIKOVA  94</t>
  </si>
  <si>
    <t>SI-1360</t>
  </si>
  <si>
    <t>VRHNIKA</t>
  </si>
  <si>
    <t>17339656</t>
  </si>
  <si>
    <t>ČIKA LJUBINA 11/II SPRAT</t>
  </si>
  <si>
    <t>3288-101</t>
  </si>
  <si>
    <t>2204976302119</t>
  </si>
  <si>
    <t>0408956800039</t>
  </si>
  <si>
    <t>ĐURE JAKŠIĆA 4</t>
  </si>
  <si>
    <t>021 874 289</t>
  </si>
  <si>
    <t>20173424</t>
  </si>
  <si>
    <t>BEOGRADSKA 252</t>
  </si>
  <si>
    <t>BEOGRAD - SREMČICA</t>
  </si>
  <si>
    <t>011/2522-106</t>
  </si>
  <si>
    <t>3009957191760</t>
  </si>
  <si>
    <t>011 3186 747</t>
  </si>
  <si>
    <t>3009966172655</t>
  </si>
  <si>
    <t>DIMITRIJA TUCOVIĆA 4/19</t>
  </si>
  <si>
    <t>1612963060032</t>
  </si>
  <si>
    <t>1 maj I prelaz br. 1</t>
  </si>
  <si>
    <t>1005979800016</t>
  </si>
  <si>
    <t>0811957780049</t>
  </si>
  <si>
    <t>Dositejeva 182/19</t>
  </si>
  <si>
    <t>20646381</t>
  </si>
  <si>
    <t>011/ 37 14 705</t>
  </si>
  <si>
    <t>IVANOVIĆ - MILOŠEVIĆ LIDIJA</t>
  </si>
  <si>
    <t>2512974715285</t>
  </si>
  <si>
    <t>Beogradski put br. 126</t>
  </si>
  <si>
    <t>MLADENOVAC - VLAŠKA</t>
  </si>
  <si>
    <t>0904973865036</t>
  </si>
  <si>
    <t>KARAĐORĐEVA 113</t>
  </si>
  <si>
    <t>RS-13000</t>
  </si>
  <si>
    <t>17508326</t>
  </si>
  <si>
    <t>RALJA BB</t>
  </si>
  <si>
    <t>RS-11311</t>
  </si>
  <si>
    <t>RADINAC</t>
  </si>
  <si>
    <t>026/650-729</t>
  </si>
  <si>
    <t>1308966741226</t>
  </si>
  <si>
    <t>BOŠNJACE</t>
  </si>
  <si>
    <t>1708956715519</t>
  </si>
  <si>
    <t>MIRIJEVSKI VENAC 37</t>
  </si>
  <si>
    <t>08803277</t>
  </si>
  <si>
    <t>SVETOG NIKOLE BB</t>
  </si>
  <si>
    <t>021/832-294; 021/498-801</t>
  </si>
  <si>
    <t>2301965762016</t>
  </si>
  <si>
    <t>1008949870051</t>
  </si>
  <si>
    <t>0908976710071</t>
  </si>
  <si>
    <t>JURIJA GAGARINA 33A/6</t>
  </si>
  <si>
    <t>1210976710256</t>
  </si>
  <si>
    <t>RATNIH VOJNIH INVALIDA 22</t>
  </si>
  <si>
    <t>08749205</t>
  </si>
  <si>
    <t>ABGUSTA ŠENOE 24</t>
  </si>
  <si>
    <t>20006498</t>
  </si>
  <si>
    <t>MOŠE PIJADE 43</t>
  </si>
  <si>
    <t>20446404</t>
  </si>
  <si>
    <t>TRG 14. OKTOBRA 6/10</t>
  </si>
  <si>
    <t>1501971860017</t>
  </si>
  <si>
    <t>08133751</t>
  </si>
  <si>
    <t>JOVANA MIKIĆA 18</t>
  </si>
  <si>
    <t>024/555-500</t>
  </si>
  <si>
    <t>2210971710197</t>
  </si>
  <si>
    <t>Todora Dukina 15</t>
  </si>
  <si>
    <t>BEOGRAD - Voždovac</t>
  </si>
  <si>
    <t>0108979800040</t>
  </si>
  <si>
    <t>BOLMANSKA 18</t>
  </si>
  <si>
    <t>021 467 279</t>
  </si>
  <si>
    <t>1104979710228</t>
  </si>
  <si>
    <t>RADOMIRA RAŠE RADUJKOVA 7</t>
  </si>
  <si>
    <t>3003953710447</t>
  </si>
  <si>
    <t>Bajronova 3</t>
  </si>
  <si>
    <t>HAJHUSSEIN SIVAN</t>
  </si>
  <si>
    <t>2810981660010</t>
  </si>
  <si>
    <t>VIKTORA STARČIĆA 1</t>
  </si>
  <si>
    <t>018 818 594</t>
  </si>
  <si>
    <t>08424616</t>
  </si>
  <si>
    <t>MILENTIJA POPOVIĆA 1</t>
  </si>
  <si>
    <t>023/524-666</t>
  </si>
  <si>
    <t>1006981761016</t>
  </si>
  <si>
    <t>NEMA ULICE BB</t>
  </si>
  <si>
    <t>RS-18440</t>
  </si>
  <si>
    <t>RAČA - POPOVIĆ</t>
  </si>
  <si>
    <t>3108969710079</t>
  </si>
  <si>
    <t>SARAJEVSKA 32</t>
  </si>
  <si>
    <t>3010984723225</t>
  </si>
  <si>
    <t>PAJE JOVANOVIĆA 5</t>
  </si>
  <si>
    <t>2408963743315</t>
  </si>
  <si>
    <t>KRALJA PETRA I KARAĐORĐEVIĆA 81</t>
  </si>
  <si>
    <t>RS-17525</t>
  </si>
  <si>
    <t>TRGOVIŠTE</t>
  </si>
  <si>
    <t>1311970880029</t>
  </si>
  <si>
    <t>Fruškogorska 67</t>
  </si>
  <si>
    <t>063//106-7707</t>
  </si>
  <si>
    <t>2205980710155</t>
  </si>
  <si>
    <t>MILANA RAKIĆA 18</t>
  </si>
  <si>
    <t>Cane Babović br. 44</t>
  </si>
  <si>
    <t>3012972710023</t>
  </si>
  <si>
    <t>LEPOSAVE VUJOŠEVIĆ 6</t>
  </si>
  <si>
    <t>2303965800034</t>
  </si>
  <si>
    <t>1306979710203</t>
  </si>
  <si>
    <t>Dujačka br. 43</t>
  </si>
  <si>
    <t>011/ 3190 943</t>
  </si>
  <si>
    <t>1403963800119</t>
  </si>
  <si>
    <t>IX VOJVOĐANKSA UDARNA BRIGADA 004</t>
  </si>
  <si>
    <t>Vojvođanska 140</t>
  </si>
  <si>
    <t>0411956810078</t>
  </si>
  <si>
    <t>Vojvođanska 140/b</t>
  </si>
  <si>
    <t>1203984870029</t>
  </si>
  <si>
    <t>02715/12</t>
  </si>
  <si>
    <t>VIK-S SHOP DOO KRUŠEVAC</t>
  </si>
  <si>
    <t>KIA SPORTAGE 1,7 CRD-i URBAN</t>
  </si>
  <si>
    <t>20460121</t>
  </si>
  <si>
    <t>105786585</t>
  </si>
  <si>
    <t>999-002590-00035290</t>
  </si>
  <si>
    <t>KRUŠEVAC- LIPOVAC</t>
  </si>
  <si>
    <t>037/492-771</t>
  </si>
  <si>
    <t>064/6451887</t>
  </si>
  <si>
    <t>KNEŽEVIĆ VLADAN</t>
  </si>
  <si>
    <t>0806972210298</t>
  </si>
  <si>
    <t>VECE KORČAGINA 123</t>
  </si>
  <si>
    <t>Dana 21.05.2012. klijent se obratio sa molbom za sastanak. Djordje Kalijadis ce zakazati sastanak za sredu 23.05. Kontakt klijenta 062/512-875 Vladanka.</t>
  </si>
  <si>
    <t>Dana 21.05.2012. Zaključena je glavna rasprava na današnjem ročištu. Prvostepena presuda će biti dostavljena pismenim putem.</t>
  </si>
  <si>
    <t>Info 21.05.2012./ Na ročištu 16.05.2012. zaključena je glavna rasprava. Očekujemo pisani otpravak presude.</t>
  </si>
  <si>
    <r>
      <rPr>
        <b/>
        <sz val="8"/>
        <rFont val="Cambria"/>
        <family val="1"/>
        <charset val="238"/>
      </rPr>
      <t>Iznos razlike</t>
    </r>
    <r>
      <rPr>
        <b/>
        <sz val="8"/>
        <color indexed="17"/>
        <rFont val="Cambria"/>
        <family val="1"/>
        <charset val="238"/>
      </rPr>
      <t xml:space="preserve"> 
</t>
    </r>
    <r>
      <rPr>
        <b/>
        <sz val="8"/>
        <rFont val="Cambria"/>
        <family val="1"/>
        <charset val="238"/>
      </rPr>
      <t>(</t>
    </r>
    <r>
      <rPr>
        <b/>
        <u/>
        <sz val="8"/>
        <color indexed="17"/>
        <rFont val="Cambria"/>
        <family val="1"/>
        <charset val="238"/>
      </rPr>
      <t>uplata</t>
    </r>
    <r>
      <rPr>
        <b/>
        <sz val="8"/>
        <rFont val="Cambria"/>
        <family val="1"/>
        <charset val="238"/>
      </rPr>
      <t xml:space="preserve"> </t>
    </r>
    <r>
      <rPr>
        <b/>
        <u/>
        <sz val="8"/>
        <color indexed="10"/>
        <rFont val="Cambria"/>
        <family val="1"/>
        <charset val="238"/>
      </rPr>
      <t>u odnosu na dug na pocetku
tekuceg meseca</t>
    </r>
    <r>
      <rPr>
        <b/>
        <sz val="8"/>
        <rFont val="Cambria"/>
        <family val="1"/>
        <charset val="238"/>
      </rPr>
      <t>)</t>
    </r>
  </si>
  <si>
    <t>OLIVERA VALČIĆ</t>
  </si>
  <si>
    <t>MILUTINA MILJKOVIĆA 063</t>
  </si>
  <si>
    <t>060/4411435</t>
  </si>
  <si>
    <t>22.05.2012. klijentu ponovo poslata opomena pred raskid. Obecavali su placanja u poslednje vreme ali nisu ispostovali dogovoreno. Ukupan dospeli dug 627,62 CHF, broj dana docnje 139. Javljao se brat klijenta i obecao placanja do kraja meseca. Kontakt telefon 069/630-300</t>
  </si>
  <si>
    <t>Kontakt telefon jemca koji placa obaveze klijenta Predrag Djordjevic 063/362-542, 064/4444-344</t>
  </si>
  <si>
    <t>02721/12</t>
  </si>
  <si>
    <t>Mašina za kantovanje pločastog materijala HOLZHER  SPRINT 1321-2</t>
  </si>
  <si>
    <t>999-001657-00035363</t>
  </si>
  <si>
    <t>02714/12</t>
  </si>
  <si>
    <t>Mašina za punjenje tečnog WC freša-proizvođač-AMSY INTERNATIONAL LDT Hungary  model LF2x4HD PG</t>
  </si>
  <si>
    <t>999-002343-00035283</t>
  </si>
  <si>
    <t>advanto@ymail.com</t>
  </si>
  <si>
    <t>Dana 05.06.2012. poslata opomena pred raskid ugovora. Klijent u docnji 95 dana, iznos duga 911 eura. Dat predlog za blokadu klijenta ali imamo samo dve menice u fajlu pa je blokada obustavljena.</t>
  </si>
  <si>
    <t>Dana 05.06.2012. klijentu poslata opomena pred raskid ugovora. Klijent u docnji 123 dana, ukupan dug 551 eur.  Dat predlog za blokadu ali za klijenta imamo samo jednu menicu pa je blokada obustavljena.</t>
  </si>
  <si>
    <t>Dana 05.06.2012. klijent blokiran na iznos dospelog duga + PDV na depozit, u ukupnom iznosu od 482.839,00 RSD</t>
  </si>
  <si>
    <t>Dana 28.05.2012. klijent blokiran na iznos od 153.876,55 RSD po nalogu Milica Cavica iz SMEa. Klijent u docnji od 84 dana.</t>
  </si>
  <si>
    <t>Dana 30.05.2012. klijent blokiran na iznos duga od 26.226,00 RSD po nalogu Milica Cavica iz SMEa. Broj dana docnje 42.</t>
  </si>
  <si>
    <t>Dana 10.05.2012. doneta odluka o prodaji vozila Miroslavu Mihajlovicu za 2,806,04 eura. Vozilo prodato, ugovor zakljucen.</t>
  </si>
  <si>
    <t>Dana 24.05.2012. klijent sa jemcem Veliborom Jovanovicem iz INTERKOMa bio u prostorijama EFGLa, doneli deo dokumentacije za jemstvo. Za ugovor 01216/08 klijent ima nameru da plati u nekoliko rata ako se saglasi EFGL sa tim. Poslace dopis. Dana 05.06.2012. klijent poslao dopis o namerama za izmirenje duga. Isti prosledjen Bojanu Stojanovicu.</t>
  </si>
  <si>
    <t>Dana 05.06.2012. klijentu poslata opomena pred raskid ugovora. Klijent u docnji 95 dana, ukupan dug 868 eura. Klijent blokiran na iznos duga od 101.656,00 RSD.</t>
  </si>
  <si>
    <t>063/594-842 064/2255-395 062/594-842</t>
  </si>
  <si>
    <t>Dana 30.05.2012. angazovana agencija VIP SL kako bi se locirali predmeti lizinga i oduzeli. Stupili su u kontakt sa Duskom Stojadinovicem koji je vlasnik firme i on je najavio da ce platiti masine. Prenet je stav leasing-a da je prihvatljivo samo oduzimanje predmeta lizinga kako bi se oni predali dobavljacu INTEREXIMu.</t>
  </si>
  <si>
    <t xml:space="preserve">Dana 11.04.2012. angazovana agencija VIP SL u cilju pronalazenja predmeta lizinga. Pokusavaju sa klijentom Markom Filiposkim da stupe u kontakt ali on izbegava mogucnost da im da informaciju gde se nalaze predmeti lizinga. </t>
  </si>
  <si>
    <t>Dana 11.04.2012. angazovana agencija VIP SL u cilju pronalazenja predmeta lizinga. Pokusavaju sa klijentom Markom Filiposkim da stupe u kontakt ali on izbegava mogucnost da im da informaciju gde se nalaze predmeti lizinga. Molba agencije koja nam je upucena je da se zahteva od MUPa provera sadasnjeg registarskog broja vozila MINI obzirom da nemamo podatak o poslednjoj registraciji.</t>
  </si>
  <si>
    <t>Neuspesna realizacija</t>
  </si>
  <si>
    <t>Naplacen ceo iznos duga</t>
  </si>
  <si>
    <t>Dana 11.04.2012. angazovana agencija VIP SL u cilju pronalazenja predmeta lizinga. Dana 04.05.2012. podenta krivicna prijava protiv Miroslava Stanica kao vlasnika CINELABSa i protiv Gorana Radojcica koji kao zakupodavac prostora gde se oprema nalazi ne dozvoljava pristup opremi. Agencija u kontaktu sa Miroslavom Stanicem koji ih prema njihovom izvestaju konstantno obmanjuje i kupuje vreme. Agnecija zbog nesupesne realizacije vratila slucaj dana 08.06.2012.</t>
  </si>
  <si>
    <t>07.12.2011. raskinut ugovor. 13.12.2011. poslat raskid ugovora klijentu i klijent blokiran na ceo iznos dospelog duga</t>
  </si>
  <si>
    <t>Preuzimanje kontakt osoba MARIJA PAKAJ 063/539-529</t>
  </si>
  <si>
    <t>Preuzimanje kontakt osoba MARIJA PAKAJ 063/539-530</t>
  </si>
  <si>
    <t>Preuzimanje kontakt osoba MARIJA PAKAJ 063/539-531</t>
  </si>
  <si>
    <t>Preuzimanje kontakt osoba MARIJA PAKAJ 063/539-532</t>
  </si>
  <si>
    <t>Preuzimanje kontakt osoba MARIJA PAKAJ 063/539-533</t>
  </si>
  <si>
    <t>Preuzimanje kontakt osoba MARIJA PAKAJ 063/539-534</t>
  </si>
  <si>
    <t>Preuzimanje kontakt osoba MARIJA PAKAJ 063/539-535</t>
  </si>
  <si>
    <t>Dana 27.01.2012. ugovor preuzet od SVABIC MILETA SZUR po ugovoru 00434/07</t>
  </si>
  <si>
    <t>Dana 11.05.2012. uplacen predujam i podnet predlog za pokretanje stecajnog postupka od strane EFGL. – i dalje se pregovara sa klijentom oko načinja izmirenja duga i povraćaja predmeta lizinga. Klijent sarađuje.</t>
  </si>
  <si>
    <t>Info 12.06.2012. - ocekuje se sastanak direktora EFG Leasinga i direktora VOJVODINE kako bi se naslo resenje.</t>
  </si>
  <si>
    <t>Prijavili smo potraživanje u stečaju, ali je postupak obustavljen jer klijent nema imovine i isti je brisan iz registra APR. Potraživanje nenaplativo. Predlog pravne sluzbe je otpis duga</t>
  </si>
  <si>
    <t xml:space="preserve">Info 09.05.2012. -Hermes  je u prethodnom stečaju od 30.04.2012./ rok 60 dana za uplatu predujma od 300.000 dinara. Ostalo je da se kompletira City Kran GMD 40. Po informacijama klijenta prvi kran GMD36 je kompletan kod nas. Preostale delove nekompletnog krana ce vratiti u cetvrtak ili petak. Po vracanju tih delova dogovoreno da dodje kod nas predstavnik Hermesa i da sa specifikacijom predjemo oba krana i defivnitivno utvrdimo da li su svi delovi tu. Tada bi smo i potpisali zapisnike o primopredaji sa preciznim detaljima o stanju kranova. </t>
  </si>
  <si>
    <t>Info 17.05.2012./ Klijent vec duze vremena nije dostupan na pozive. Poslata je opomena pred raskid ugovora, dospeli dug 773,53 eura, broj dana docnje 121. Dana 14.06.2012. klijent obecao izmirenje celog duga do kraja meseca juna, a uplatu duga u 90+ uplatice 15.06.2012. kako se ne bi raskidao ugovor. Telefon klijenta kod kuce je 032/710-692</t>
  </si>
  <si>
    <t>Info25.04.2012./ telefon Tatjane Susa 063/17-27-531 za koju klijent kaze da ona placa rate. I pored 3 poziva, klijent nije izmirio dugovanja. Dana 17.05.2012. poslata opomena pred raskid ugovora, Ukupan dospeli dug 962,88 CHF, broj dana docnje 121. Nakon opomene, Tatjana se javila i uplatila deo dugovanja.</t>
  </si>
  <si>
    <t>17.04.2012. Klijentu dospele 3 rate na naplatu. Imaju problema sa prilivom sredstava. Kontaktirani da plate 1700 eura do 20.04.2012. Kontakt telefon direktora 063/610-535 Miroslav. Izvrsili nekoliko uplata, na dan 15.06.2012. imaju dug od 3000 eura, 92 dana docnje za dug od 354 eura. Do kraja meseca juna ce izmiriti dugovanja.</t>
  </si>
  <si>
    <t>Dana 13.06.2012. zaustavljene zatezne kamate za klijenta do kraja perioda zakupa, ocekuje se uplata dela duga.</t>
  </si>
  <si>
    <t>drfilipovic@jp.ptt.rs</t>
  </si>
  <si>
    <t>02724/12</t>
  </si>
  <si>
    <t>TOYOTA RAV4 2.2 D-4D M/T6 ELEGANT</t>
  </si>
  <si>
    <t>999-002255-00035393</t>
  </si>
  <si>
    <t>Dana 18.06.2012. klijentu poslata opomena u vezi sa nedostavljenim registrovanim menicama cime je upozoren da ce ugovori biti raskinuti ukoliko se ne dostave nova sredstva obezbedjenja.</t>
  </si>
  <si>
    <t>Dug u glavnoj knjizi</t>
  </si>
  <si>
    <t>Aktiviran Buy Back ugovor ali isporucilac odbija da plati ugovoreni iznos. Tuzba protiv dobavljaca GAVRO I SINOVI predata 09.03.2011.     -  26.02.2012. Podnet je predlog za izvršenje na osnovu menice protiv Nebojše Dutine. Beodrvo brisano iz registra.</t>
  </si>
  <si>
    <t>Obustavljen stečaj u maju 2012. godine. Odobren plan reoorganizacije. Isplata dužnika III reda (EFG Leasing) u narednih 5 godina</t>
  </si>
  <si>
    <t>20.04.2012. Stečaj je zaključen jer klijent nema imovine</t>
  </si>
  <si>
    <t>Klijent brisan iz registra – niko nije platio predujam</t>
  </si>
  <si>
    <t>Dana 19.06.2012. prebacena nadleznost sa Retail-a na EFGL. Klijent je vratio predmete zakupa ali je preostao dug u iznosu od 3 dospele rate. Iznos duga 8493 eura, broj dana kasnjenja 78. Klijent kontaktiran da plati dugovanja ali je on najavio angazovanje advokata u vezi sa tim dugom. Klijent ce biti blokiran na iznos celog dospelog dugovanja. Na vracenim vozilima utvrdjeno da su zamenjene gume i felne.</t>
  </si>
  <si>
    <t>Dana 19.06.2012. prebacena nadleznost sa Retail-a na EFGL. Klijent je u kasnjenju 120 dana, iznos duga 2354 eura. Prema informacijama Jelene Andjelkovic sa klijentom u poslednje vreme nema komunikacije niti su ispostovana obecanja za placanja. Klijent je promenio naziv firme zbog cega je kontaktiran da dostavi novu dokumentaciju u skladu sa promenama, sto nije ucinjeno. Klijentu 19.06.2012. poslata opomena pred raskid ugovora.</t>
  </si>
  <si>
    <t>Dana 19.06.2012. prebacena nadleznost sa Retail-a na EFGL. Prema informacijama Jelene Andjelkovic klijent nije dostupan na njene pozive a ukupan dug je u 120 dana kasnjenja u iznosu od 2576 eura. Klijent blokiran od strane RETAILa 08.06.2012. u iznosu od 250.000 rsd a eksterno je blokiran na iznos od preko 1.500.000 rsd. Klijentu 19.06.2012. poslata opomena pred raskid ugovora.</t>
  </si>
  <si>
    <t xml:space="preserve">info 11.04.2012. u izvestaju pravne sluzbe stoji da treba da se prijave potrazivanja. Prijavljeno potraživanje u maju 2012. u iznosu od  2.153.606,48 RSD </t>
  </si>
  <si>
    <t>Dana 18.06.2012. klijentu poslat dopis od strane Bojana Stojanovica u kome se odgovara na klijentov dopis i objasnjavaju uslovi iz ugovora.</t>
  </si>
  <si>
    <t>Dana 20.06.2012. Bojan Stojanovic pokrenuo sudski postupak izvrsenja-oduzmanje predmeta lizinga.</t>
  </si>
  <si>
    <t xml:space="preserve">Dana 15.06.2012. klijentu poslato obavestenje da su u obavezi da poslaju nova sredstva obezbedjenja, u vidu 5 menica i dodatnom dokumentacijom; kao i obavestenje o dospelom dugu i obavezi placanja. </t>
  </si>
  <si>
    <t>Dana 21.06.2012. klijent dostavio novih 5 menica. Nisu u situaciji da izvrse placanje duga pa ce se izvrsiti blokada klijenta. Obzirom da ugovor istice, nece se pristupiti raskidu.</t>
  </si>
  <si>
    <t xml:space="preserve">Dana 07.06.2012. vracena posta.  Klijent nepoznat na ovoj adresi, a nije ni dostupna na telefonske pozive. Pre slanja opomene klijent je kontaktiran da dostavi nove menice i da dostavi dokumentaciju za jemstvo kako bi se pravdale buduce uplate direktora. </t>
  </si>
  <si>
    <t xml:space="preserve">Dana 07.06.2012. vracena posta.  Klijent nepoznat na ovoj adresi, a sada nije ni dostupan na telefonske pozive. Pre slanja opomene klijent je kontaktiran da dostavi nove menice i da dostavi dokumentaciju za jemstvo kako bi se pravdale buduce uplate direktora. </t>
  </si>
  <si>
    <t>Dana 19.06.2012. poslata opomena pred raskid ugovora. Jos uvek nismo uspeli da naplatimo dugovanja blokadom.</t>
  </si>
  <si>
    <t>BR. UGOVORA</t>
  </si>
  <si>
    <t>KORISNIK</t>
  </si>
  <si>
    <t xml:space="preserve">PREDMET </t>
  </si>
  <si>
    <t>PRIJAVA PODNETA PROTIV</t>
  </si>
  <si>
    <t>NADLEŽNOST</t>
  </si>
  <si>
    <t>NAPOMENA</t>
  </si>
  <si>
    <t>Marko Filipovski</t>
  </si>
  <si>
    <t>I OJT BEOGRAD</t>
  </si>
  <si>
    <t>14.06.2012.</t>
  </si>
  <si>
    <t>CITY KRAN GDR 40</t>
  </si>
  <si>
    <t>Samir Rekić</t>
  </si>
  <si>
    <t>OJT NOVI SAD</t>
  </si>
  <si>
    <t>08.06.2012.</t>
  </si>
  <si>
    <t xml:space="preserve">01864/09   </t>
  </si>
  <si>
    <t>HUM ŽIŽ DOO</t>
  </si>
  <si>
    <t xml:space="preserve">MITSUBISHI FD-25-T </t>
  </si>
  <si>
    <t>Želimir Ilić</t>
  </si>
  <si>
    <t>17.05.2011.</t>
  </si>
  <si>
    <t>na radu u I OJT BGD</t>
  </si>
  <si>
    <t xml:space="preserve">00270/07   </t>
  </si>
  <si>
    <t xml:space="preserve">TECHNICS SUPPORT DOO </t>
  </si>
  <si>
    <t xml:space="preserve">CITROEN XSARA 2.0 HDI  </t>
  </si>
  <si>
    <t>Rađen Branislava i Rađen Branka</t>
  </si>
  <si>
    <t>20.05.2011.</t>
  </si>
  <si>
    <t>5 Ki 836/12</t>
  </si>
  <si>
    <t xml:space="preserve">BEODRVO - PLUS DOO </t>
  </si>
  <si>
    <t>Nebojša Dutina</t>
  </si>
  <si>
    <t xml:space="preserve">02208/10   </t>
  </si>
  <si>
    <t xml:space="preserve">CINELABS DOO </t>
  </si>
  <si>
    <t>Miroslava Stanića i Gorana Radojičića</t>
  </si>
  <si>
    <t xml:space="preserve">01151/08   </t>
  </si>
  <si>
    <t>Zoran Pešić</t>
  </si>
  <si>
    <t>23.12.2011.</t>
  </si>
  <si>
    <t xml:space="preserve">MAŠINA ZA PAKOVANJE MLI-SPO MAX MILING SISTEM </t>
  </si>
  <si>
    <t>Koreni Ivana</t>
  </si>
  <si>
    <t>04.05.2011.</t>
  </si>
  <si>
    <t>Ki 10080/11</t>
  </si>
  <si>
    <t xml:space="preserve">PEGAN DOO </t>
  </si>
  <si>
    <t>Živko Tadić</t>
  </si>
  <si>
    <t>2 Ki 1082/11</t>
  </si>
  <si>
    <t xml:space="preserve">CARBOCHEM DOO  </t>
  </si>
  <si>
    <t>SPE 20DC AUTOBLAST MAŠINA ZA PESKARENJE 3PH SA USISIVACEM</t>
  </si>
  <si>
    <t>Miloša Dragovića</t>
  </si>
  <si>
    <t>18.04.2012.</t>
  </si>
  <si>
    <t>KT 3697/12</t>
  </si>
  <si>
    <t>BEF 275-2 380/415 BLISTER MAŠINA SA PRIPADAJUCIM USISIVACEM BEF 275</t>
  </si>
  <si>
    <t xml:space="preserve">DEGUSTA DOO </t>
  </si>
  <si>
    <t>Boška Jakšića</t>
  </si>
  <si>
    <t xml:space="preserve">CITROEN C4 VTR 1.6I </t>
  </si>
  <si>
    <t xml:space="preserve">Sivan Haj Husein Ahmad Zija </t>
  </si>
  <si>
    <t>KT 3687/12</t>
  </si>
  <si>
    <t xml:space="preserve">T.I.M. KONSTRUKT D.O.O. </t>
  </si>
  <si>
    <t>Predrag Tešić</t>
  </si>
  <si>
    <t>17.03.2012.</t>
  </si>
  <si>
    <t>13 Ki 10619/11</t>
  </si>
  <si>
    <t>Aleksandar Bošković</t>
  </si>
  <si>
    <t>11.04.2012.</t>
  </si>
  <si>
    <t xml:space="preserve">01739/09 </t>
  </si>
  <si>
    <t xml:space="preserve">VILJUŠKAR TOYOTA 5FG60 </t>
  </si>
  <si>
    <t xml:space="preserve">01790/09 </t>
  </si>
  <si>
    <t>Vojislav Dojčinoski</t>
  </si>
  <si>
    <t>25.02.2011.</t>
  </si>
  <si>
    <t>Ki 9308/11</t>
  </si>
  <si>
    <t xml:space="preserve">VIN &amp; ZIG COMPANY DOO </t>
  </si>
  <si>
    <t>Vanča Nikolovskog i Duška Nikolovskog</t>
  </si>
  <si>
    <t>28.12.2011.</t>
  </si>
  <si>
    <t>Ki 12194/11</t>
  </si>
  <si>
    <t>PAGANNICAR 137 PSL</t>
  </si>
  <si>
    <t>Dušan Đermanović</t>
  </si>
  <si>
    <t>OJT SREMSKA MITROVICA</t>
  </si>
  <si>
    <t>28.03.2012.</t>
  </si>
  <si>
    <t>Miloš Čolović i Nenad Čolović</t>
  </si>
  <si>
    <t>Vlada Marković</t>
  </si>
  <si>
    <t>14.02.2012.</t>
  </si>
  <si>
    <t>POVUČENA</t>
  </si>
  <si>
    <t xml:space="preserve">01042/08 </t>
  </si>
  <si>
    <t xml:space="preserve">POLOVAN TEGLJAC MERCEDES </t>
  </si>
  <si>
    <t>Novica Đorđević</t>
  </si>
  <si>
    <t>OJT SMEDEREVO</t>
  </si>
  <si>
    <t>09.02.2012.</t>
  </si>
  <si>
    <t>KTR 234/12</t>
  </si>
  <si>
    <t xml:space="preserve">01043/08 </t>
  </si>
  <si>
    <t>OLOVNA POLUPRIKOLICA KIPERKA KASBOHRER</t>
  </si>
  <si>
    <t>POLOVAN TEGLJAC MAN</t>
  </si>
  <si>
    <t>SEJACICA FINLAY 694T</t>
  </si>
  <si>
    <t>Milan Vujičić</t>
  </si>
  <si>
    <t>08.02.2012.</t>
  </si>
  <si>
    <t>KTR 574/12</t>
  </si>
  <si>
    <t xml:space="preserve">VERDI SZTR MARKO MIJAILOVIC  </t>
  </si>
  <si>
    <t xml:space="preserve">HOLZ-HER 1255 SA OPREMOM </t>
  </si>
  <si>
    <t>Marko Mijailović i Vladimir Milačić</t>
  </si>
  <si>
    <t>21.12.2012.</t>
  </si>
  <si>
    <t>KT 360/12</t>
  </si>
  <si>
    <t xml:space="preserve">GAVRO I SINOVI DOO </t>
  </si>
  <si>
    <t>Predrag Kantar i Nenad Kantar</t>
  </si>
  <si>
    <t>20.11.2011.</t>
  </si>
  <si>
    <t>Tatjana Davčev</t>
  </si>
  <si>
    <t>17.08.2009.</t>
  </si>
  <si>
    <t>KTR 1942/09</t>
  </si>
  <si>
    <t>ODBAČENA</t>
  </si>
  <si>
    <t>Ranko Suša</t>
  </si>
  <si>
    <t>18.08.2011.</t>
  </si>
  <si>
    <t>KT 57596/11</t>
  </si>
  <si>
    <t xml:space="preserve">00772/08 </t>
  </si>
  <si>
    <t xml:space="preserve">JCB 3CX </t>
  </si>
  <si>
    <t>VUJOŠEVIC GRADITELJI DOO</t>
  </si>
  <si>
    <t xml:space="preserve">MERCEDES BENZ S 320 CDI 4M L </t>
  </si>
  <si>
    <t>Radojko Vujošević</t>
  </si>
  <si>
    <t>23.05.2011.</t>
  </si>
  <si>
    <t>URGENCIJA</t>
  </si>
  <si>
    <t xml:space="preserve">GOLF IV </t>
  </si>
  <si>
    <t>Nebojša Basta</t>
  </si>
  <si>
    <t>KT 5787/11</t>
  </si>
  <si>
    <t xml:space="preserve">00858/08 </t>
  </si>
  <si>
    <t>BONDŽIC &amp; K DOO</t>
  </si>
  <si>
    <t>Milan Bondžić - ZAHTEV ZA SPROVOĐENJE ISTRAGE</t>
  </si>
  <si>
    <t>OS KRUŠEVAC</t>
  </si>
  <si>
    <t>13.03.2012.</t>
  </si>
  <si>
    <t xml:space="preserve">DROBILICA ZA KAMEN STONE CRUFNER </t>
  </si>
  <si>
    <t>Radiša Davidović</t>
  </si>
  <si>
    <t xml:space="preserve">NEW DEAL CTP &amp; PREPRESS EXPERTS DOO </t>
  </si>
  <si>
    <t xml:space="preserve">KIA CARNIVAL 2.9 CRDI LX </t>
  </si>
  <si>
    <t>Ivana Dizdarević</t>
  </si>
  <si>
    <t>01.04.2011.</t>
  </si>
  <si>
    <t xml:space="preserve">LINIJA ZA PRIPREMU ŠTAMPE B2 FORMATA </t>
  </si>
  <si>
    <t xml:space="preserve">HYNDAI SANTA FE </t>
  </si>
  <si>
    <t>Dejan Mitrović</t>
  </si>
  <si>
    <t xml:space="preserve">BMW 530 D </t>
  </si>
  <si>
    <t>00583/08</t>
  </si>
  <si>
    <t xml:space="preserve">HIT - MARKETING DOO  </t>
  </si>
  <si>
    <t>Denis Drča</t>
  </si>
  <si>
    <t>27.03.2009.</t>
  </si>
  <si>
    <t>UGOVOR ZATVOREN DA LI JE POVUČENA</t>
  </si>
  <si>
    <t>00597/08</t>
  </si>
  <si>
    <t xml:space="preserve">GROZD EKSPORT-IMPORT DOO IVANJICA  </t>
  </si>
  <si>
    <t xml:space="preserve">MAN 26 464 SA DIZALICOM </t>
  </si>
  <si>
    <t>Borice Vulović i Milinka Vulovića</t>
  </si>
  <si>
    <t>08.07.2009.</t>
  </si>
  <si>
    <t xml:space="preserve">A.G.V. SEPARACIJA AD </t>
  </si>
  <si>
    <t>SEJACICA TEREX FINLAY 694T</t>
  </si>
  <si>
    <t>Biljana Maraš</t>
  </si>
  <si>
    <t xml:space="preserve">00024/06 </t>
  </si>
  <si>
    <t xml:space="preserve">TOTRA DOO  </t>
  </si>
  <si>
    <t>RENAULT TRAFIC MAESTRAL L1H1 P2MC</t>
  </si>
  <si>
    <t>Slavoljub Savić</t>
  </si>
  <si>
    <t>23.02.2009.</t>
  </si>
  <si>
    <t>MCM INTERNACIONAL A..P.R. - IVANIŠEVIC S</t>
  </si>
  <si>
    <t xml:space="preserve">IVECO STRALIS  </t>
  </si>
  <si>
    <t>Slavko Ivanišević</t>
  </si>
  <si>
    <t>27.01.2009.</t>
  </si>
  <si>
    <t>KTR 236/09</t>
  </si>
  <si>
    <t xml:space="preserve">MAKSO PROMET DOO  </t>
  </si>
  <si>
    <t xml:space="preserve">VW TOUAREG 5.0 TDI  </t>
  </si>
  <si>
    <t>Rajko Lazić</t>
  </si>
  <si>
    <t>0084/08</t>
  </si>
  <si>
    <t>OJT LESKOVAC</t>
  </si>
  <si>
    <t>23.03.2009.</t>
  </si>
  <si>
    <t>KT 1853/2010</t>
  </si>
  <si>
    <t>UGOVOR JE ZATVOREN</t>
  </si>
  <si>
    <t>RENAULT SCENIC CONQUEST 1.6 16V</t>
  </si>
  <si>
    <t>Informacije o podnetim krivicnim prijavama</t>
  </si>
  <si>
    <t>Prijava podneta protiv</t>
  </si>
  <si>
    <t>Nadleznost</t>
  </si>
  <si>
    <t>Datum prijave</t>
  </si>
  <si>
    <t>Br. predmeta u tuzilastvu</t>
  </si>
  <si>
    <t>Br. predmeta u istrazi</t>
  </si>
  <si>
    <t>Br. predmeta u krivici</t>
  </si>
  <si>
    <t>NAPOMENA:</t>
  </si>
  <si>
    <t>DATUM PREDAJE 
KRIVIČNE PRIJAVE</t>
  </si>
  <si>
    <t>BR. PREDMETA 
U TUŽILAŠTVU</t>
  </si>
  <si>
    <t>BR. PREDMETA 
U ISTRAZI</t>
  </si>
  <si>
    <t>BR. PREDMETA 
U KRIVICI</t>
  </si>
  <si>
    <t>011/7488 706</t>
  </si>
  <si>
    <t>02723/12</t>
  </si>
  <si>
    <t>TBM TRADE SZR BRANISLAVA BOGOJEVIĆ</t>
  </si>
  <si>
    <t>62403241</t>
  </si>
  <si>
    <t>106966230</t>
  </si>
  <si>
    <t>999-002597-00035382</t>
  </si>
  <si>
    <t>Torlačka 9</t>
  </si>
  <si>
    <t>011/2497-479</t>
  </si>
  <si>
    <t>064/322-94-74</t>
  </si>
  <si>
    <t>branislava.bogojevic@gmail.com</t>
  </si>
  <si>
    <t>BOGOJEVIĆ BRANISLAVA</t>
  </si>
  <si>
    <t>2309979715267</t>
  </si>
  <si>
    <t>Dana 18.06.2012. dat nalog za blokadu klijenta na celokupan iznos duga. Klijent blokiran 20.06.2012. na iznos od 215,817 rsd. Menica naplacena.</t>
  </si>
  <si>
    <t>Dana 18.06.2012. dat nalog za blokadu klijenta na celokupan iznos duga. Klijent blokiran 20.06. na iznos od 1.867.369 rsd.</t>
  </si>
  <si>
    <t>Klijent ima manjih problema sa placanjem obaveza od 2011. godine ali redovno izmiruje dugovanja nakon poziva.</t>
  </si>
  <si>
    <t>30.05.2012. klijent prebacen u nadleznost NPL. Klijent trazi mogucnost da firma koja je duznik GRADINGa preuzme obaveze i iste plati u ratama. Djordje Kalijadis ce preuzeti akcije u vezi klijenta i odrzati sastanak.</t>
  </si>
  <si>
    <t>Dana 14.06.2012. Bojan Stojanovic protiv Marka Filipovskog podneo krivicnu prijavu.</t>
  </si>
  <si>
    <t>Dana 14.06.2012. Bojan Timotijevic dobio podatak da je registarski broj vozila BG-280 ĐK sto je dojavljeno agenciji u cilju lakseg pronalazenja predmeta. Protiv Marka Filipovskog podneta krivicna prijava.</t>
  </si>
  <si>
    <t>Dana 27.06.2012. jemcu klijenta MIRA + STR poslat dopis u kojem ih obavestavamo o obavezi izmirenja dugovanja klijenta u roku od 8 dana (iznos 1972,32 CHF), dok ce u suprotnom biti aktivirana sredstva prinudne naplate</t>
  </si>
  <si>
    <t xml:space="preserve">Dana 21.06.2012. vracena posta jer klijent nije pronadjen na adresi pod tim imenom. Ponovo poslato sa adresiranjem na novo ime klijenta ali nije urucena ni ovog puta, ne postoji na datoj adresi u Kosovskoj 17, Beograd. </t>
  </si>
  <si>
    <t>GEA FARM TECHNOLOGIES SERBIA DOO</t>
  </si>
  <si>
    <t>02722/12</t>
  </si>
  <si>
    <t>Mašina za orijentisanje boca, proizvođač AMSY INTERNATIONAL LTD HUNGARY</t>
  </si>
  <si>
    <t>999-002343-00035372</t>
  </si>
  <si>
    <t>Dana 27.06.2012. dat nalog da se klijent blokira na dospeli dug  u iznosu od 1189 EUR. Broj dana docnje 118. Klijent blokiran na iznos od 143.419 rsd.</t>
  </si>
  <si>
    <t>`</t>
  </si>
  <si>
    <t>02717/12</t>
  </si>
  <si>
    <t>STM-4 Sparrow sa pripadajućim softverom, 98 komada</t>
  </si>
  <si>
    <t>02718/12</t>
  </si>
  <si>
    <t>STM - 4 Eagle sa pripadajućim softverom, 48 komada</t>
  </si>
  <si>
    <t>02719/12</t>
  </si>
  <si>
    <t>STM-4 Eagle sa pripadajućim softverom, 4 komada</t>
  </si>
  <si>
    <t>02720/12</t>
  </si>
  <si>
    <t>Sky Track RD-04 sa pripadajućim softverom, količina 5</t>
  </si>
  <si>
    <t>021/4886-511, 021/4895-412</t>
  </si>
  <si>
    <t>02725/12</t>
  </si>
  <si>
    <t>MAN LIONS COACH L R08</t>
  </si>
  <si>
    <t>999-000880-00035402</t>
  </si>
  <si>
    <t>999-000567-00035314</t>
  </si>
  <si>
    <t>999-000567-00035322</t>
  </si>
  <si>
    <t>999-000567-00035330</t>
  </si>
  <si>
    <t>999-000567-00035349</t>
  </si>
  <si>
    <t>Dana 29.06.2012. klijent u potpunosti izmirio dugovanja prema dogovoru koji je postignut. Dana 02.07.2012. povucena krivicna prijava protiv klijenta.</t>
  </si>
  <si>
    <t xml:space="preserve">Dana 21.06.2012. vracena posta jer klijent nije pronadjen na adresi pod tim imenom. </t>
  </si>
  <si>
    <t>063/394062, 063/315-838 mirjana markovic</t>
  </si>
  <si>
    <t>011/2011-104, 201-20-52,</t>
  </si>
  <si>
    <t>065/2012-372 Sladjana Stojicic -za saob.</t>
  </si>
  <si>
    <t>02726/12</t>
  </si>
  <si>
    <t>999-000052-00035420</t>
  </si>
  <si>
    <t>Dana 04.07.2012. klijentu poslate opomene pred raskid ugovora. U medjuvremenu klijent nije ragovao na poslati dopis i obavezu dostavljanja novih sredstava obezbedjenja.</t>
  </si>
  <si>
    <t>Dana 04.07.2012. klijentu poslate opomene pred raskid ugovora. U medjuvremenu klijent nije ragovao na poslati dopis i obavezu dostavljanja novih sredstava obezbedjenja. Istog dana poslato i obavestenje o mogucoj aktivaciji ugovora o otkupu br.124/10 dobavljacu ALATNICA BAROVIC DOO</t>
  </si>
  <si>
    <t xml:space="preserve">Dana 18.06.2012. dat nalog za blokadu dobavljaca RADMILOVIC DOO na iznos duga po aktiviranom Buy Back ugovoru. Dobavljac greskom blokiran na manji iznos od fakture Buy Back-a (ukupno 189.160 rsd - dug po Buy Back-u 5.841,70 CHF)-  RADMILOVIC poslao dopis u kom se zali na postupak blokade pa je odrzan sastanak sa klijentom. Dogovoren protokol kako bi se zajednicki delovalo u krivicnoj prijavi i placanja dovela do kraja. </t>
  </si>
  <si>
    <t>Dana 05.07.2012. klijentu poslat primer protokola o saradnji o kojoj treba da se izjasni. Kontakt telefon klijenta Darko Radmilovic 011/307-79-46, mail radmilovic@radmilovic.net</t>
  </si>
  <si>
    <t>Dana 29.06.2012. Agencija VIP SL nam je vratila neuspesno resen slucaj po predmetu. Klijent nije bio voljan da dobrovoljno vrati predmete lizinga.</t>
  </si>
  <si>
    <t>ALEKSANDAR PANIĆ</t>
  </si>
  <si>
    <t>Aleksandra Panića</t>
  </si>
  <si>
    <t>05.07.2012.</t>
  </si>
  <si>
    <t>KI 9357/11</t>
  </si>
  <si>
    <t>K 3960/12 sudija Violeta Jovanović</t>
  </si>
  <si>
    <t>ODBAČENA - VRAĆENO VOZILO</t>
  </si>
  <si>
    <t xml:space="preserve">05.04.2012. Bojan Stojanovic kontaktirao klijenta i razgovarao sa njegovom suprugom. Masina se prema toj prici nalazi kod izvesnog Vlade. Bojan ce pokusati da organizuje sastanak sve tri strane, klijenta, dobavljaca i osobe kod koje se nalazi predmet lizinga kako bi se pronaslo resenje za izmirenje duga. </t>
  </si>
  <si>
    <t>Dana 19.04.2012. odrzan sastanak na kome su prisustvovali Darko Radmilovic-RADMILOVIC DOO, Vladimir Milacic kod koga se nalazi predmet lizinga, Bojan Stojanovic i Sasa Rodic. Na sastanku nije postignut dogovor, Vladimir Milacic je postavljao uslove oko placanja. Krivicna prijava prosirena i protiv Vladimira Milacica 03.05.2012.</t>
  </si>
  <si>
    <t>021/ 2622321; 2622341; 2533144</t>
  </si>
  <si>
    <t>066/8800-880, 063/10-90-758 miloš dir</t>
  </si>
  <si>
    <t>SMILJKOVIĆ ALEKSANDAR</t>
  </si>
  <si>
    <t>1109958710300</t>
  </si>
  <si>
    <t>LJUBA VUČKOVIĆA 26</t>
  </si>
  <si>
    <t>Dana 03.07.2012. sa klijentom raskinut ugovor. Ukupan dospeli dug 1056.33eura, broj dana docnje 124. Klijent nije primio raskid, posta vracena 10.07.2012.</t>
  </si>
  <si>
    <t>Pregovori u vezi sa prodajom predmeta liznga trecim licima kako bi nam isplatio dugovanja</t>
  </si>
  <si>
    <t>Dana 04.07.2012. raskinut ugovor sa klijentom. Predmet je dat u podzakup TARGOSISTEMu ali sada TARGOSISTEM odbija da vrati predmet lizinga. Podneta krivicna prijava protiv oba klijenta.</t>
  </si>
  <si>
    <t>Dana 27.06.2012. dat nalog za blokadu klijenta po osnovu dospelog duga. Dana 04.07.2012. klijent blokiran u Hypo banci visekratnim ovlascenjem na iznos od 1.010.429,43 rsd. Klijent blokiran tek 10.07.2012.</t>
  </si>
  <si>
    <t>Dana 27.06.2012. dat nalog za blokadu klijenta po osnovu dospelog duga. Dana 04.07.2012. klijent blokiran u Hypo banci visekratnim ovlascenjem na iznos od 1.010.522,56 rsd. Klijent blokiran tek 10.07.2012.</t>
  </si>
  <si>
    <t xml:space="preserve">Dana 09.04.2012. raskinuti svi ugovori sa klijentom, obzirom da nisu dostavili potrebnu dokumentaciju za preuzimanje u dogovorenom roku. U skladu sa ugovorima, dana 16.05.2012. aktivirani Buy Back ugovori koji su poslati 04.06.2012. godine. Data mogucnost dobavljacu da plati dugovanja u 6 rata s tim da prvu uplati do 6.07.2012. </t>
  </si>
  <si>
    <t xml:space="preserve">Naplacen deo. </t>
  </si>
  <si>
    <t>Dana 10.07.2012. odrzan sastanak sa klijentom u prisustvu Milosa Kaludjerovica i Djordja Kalijadisa. Dat predlog da se za oba ugovora nadje modalitet za nastavak otplate lizinga, a da se dospela dugovanja izmire u narednih 12 meseci.</t>
  </si>
  <si>
    <t>marija 063/492-405</t>
  </si>
  <si>
    <t>DYNAMIC REVOLUTION D.O.O. BEOGRAD</t>
  </si>
  <si>
    <t>Dana 10.07.2012. dat nalog za blokadu jemca po osnovu dospelih dugovanja do momenta raskida ugovora. Blokada prihvacena i jemac MANDORA blokiran od 12.07.2012. 10.07.2012.  angazovana i agencija kako bi se doslo u posed predmeta lizinga obzirom da MOJ TAXI TIM nije isporucio vozila AUTOCENTRU CANJI, niti je dobavljac uplatio dogovorenu prvu ratu po ugovorima o otkupu.</t>
  </si>
  <si>
    <t>Predmet oduzet 25.11.2010. i prodat 28.12.2010. Nema saradnje sa klijentom nakon preuzimanja predmeta lizinga</t>
  </si>
  <si>
    <t>Dana 14.07.2012. preuzeta sva vozila od strane agencije. Vozila u losem stanju prevezena na plac ARAMBASA</t>
  </si>
  <si>
    <t>trotoartsr@yahoo.com</t>
  </si>
  <si>
    <t>Dana 16.07.2012. sa klijentom raskinut ugovor/ 147 dana docnje. Nakon opomene nije bilo reakcija sa klijentove strane, a istog dana je dospela i poslednja rata po ugovoru.</t>
  </si>
  <si>
    <t>Agencija nije uspela da locira vozilo</t>
  </si>
  <si>
    <t>medicn@iritel.com</t>
  </si>
  <si>
    <t>o-brunok@sezampro.rs</t>
  </si>
  <si>
    <t>POZIV NA BROJ</t>
  </si>
  <si>
    <t>vocar_va@yahoo.com</t>
  </si>
  <si>
    <t>Dragana.Secanski@perutnina.eu</t>
  </si>
  <si>
    <t>vetbor030@gmail.com</t>
  </si>
  <si>
    <t>tanjacontango@eunet.rs</t>
  </si>
  <si>
    <t>combatkiai@gmail.com</t>
  </si>
  <si>
    <t>mileniumsoft@gmail.com</t>
  </si>
  <si>
    <t>Dana 04.07.2012. klijentu poslate opomene pred raskid ugovora. U medjuvremenu klijent nije ragovao na poslati dopis i obavezu dostavljanja novih sredstava obezbedjenja. /Dana 17.07.2012. vracena opomena slata jemcu Ivanu Barovicu</t>
  </si>
  <si>
    <t>Dana 04.07.2012. klijentu poslate opomene pred raskid ugovora. U medjuvremenu klijent nije ragovao na poslati dopis i obavezu dostavljanja novih sredstava obezbedjenja./Dana 17.07.2012. vracena opomena slata jemcu Ivanu Barovicu</t>
  </si>
  <si>
    <t>Dana 12.07.2012. nad klijentom pokrenut stecajni postupak</t>
  </si>
  <si>
    <t>Dana 16.07.2012. sa klijentom raskinut ugovor/ 90 dana docnje. Dat nalog da se klijent blokira na iznos dospelog duga do momenta raskida-klijent dodatno blokiran na 97.323,00 rsd. Dana 19.07.2012. vracena posta, klijentu nije urucen raskid ugovora.</t>
  </si>
  <si>
    <t xml:space="preserve">Dana 19.07.2012. angazovana agencija VIP SL u skladu sa dogovorom sa Darkom Radmilovicem koji ce snositi troskove angazovanja. </t>
  </si>
  <si>
    <t>Dana 16.07.2012. klijent prebacen iz RETAIL nadleznosti u EFGL/123 dana docnje. Duze vremena klijent nije dostupan. Pozivan sa nase strane 19.07. i dalje se ne javlja na pozive. Dana 20.07.2012. poslata opomena pred raskid ugovora.</t>
  </si>
  <si>
    <t>Dana 16.07.2012. klijent prebacen iz RETAIL nadleznosti u EFGL/45 dana docnje. Klijent vratio vozilo i ceka se procena kako bi se nakon toga odlucio da li da raskine ugovor i plati razliku ili da nastavi sa otplatom ili prebaci lizing na neku drugu firmu.</t>
  </si>
  <si>
    <t>Dana 5.07.2012. klijent kontaktiran, obecao uplatu celog duga i dostavljanje potrebne dokumentacije u skladu sa promenom naziva firme. Nakon toga, klijent izmirio celokupna dugovanja i dostavio trazenu dokumentaciju nakon cega je preuzeo ovlascenja da registruje vozilo.</t>
  </si>
  <si>
    <t>Dana 17.07.2012. klijent se javio i obecao uplatu celog duga u roku od nekoliko dana kako bi vozilo preslo u njegovo vlasnistvo.</t>
  </si>
  <si>
    <t>Dana 02.07.2012. sa klijentom raskinut ugovor. Ukupan dospeli dug 807.41 eura, broj dana docnje 152. Uz raskid, klijentu poslata i promena poreske osnovice. Dana 23.07.2012. vracena posta; klijentu nije urucen raskid</t>
  </si>
  <si>
    <t>Prijavljeno i priznato potraživanje na ispitnom ročištu 19.04.2012.</t>
  </si>
  <si>
    <t>Dana 27.07.2012. klijentu poslata opomena pred raskid ugovora. Dug 1.102 chf, broj dana kasnjenja 134. U telefonskom razgovoru Tatjana rekla da ce platiti pocetkom avgusta deo duga, problem sa placanjem je kasnjenje plate vec 4 meseca.</t>
  </si>
  <si>
    <t>24.01.2012. klijent kontaktiran da plati dugovanje. Obecao je da ce izvrsiti uplatu. Kako kaze ima problema sa naplatom svojih potrazivanja. Dana 25.01.2012.  uplatio 2000 eura, ostao dug od jos 30200 eura. Broj dana docnje 85. Nakon toga 31.01.2012. uplaceno jos 9000 eura. Klijent obecao izmirenje obaveza u februaru. potrebno da se pismenim putem izjasni o dinamici placanja.</t>
  </si>
  <si>
    <t>jelena.moraca@eurobankefg.rs</t>
  </si>
  <si>
    <t>02739/12</t>
  </si>
  <si>
    <t>FLUIDRA ADRIATIC DOO BEOGRAD</t>
  </si>
  <si>
    <t>Škoda Octavia A5 Elegance 1.6TDI</t>
  </si>
  <si>
    <t>20731770</t>
  </si>
  <si>
    <t>107047942</t>
  </si>
  <si>
    <t>999-002608-00035572</t>
  </si>
  <si>
    <t>Viline Vode 6</t>
  </si>
  <si>
    <t>011/339-22-72</t>
  </si>
  <si>
    <t>064/821-08-07</t>
  </si>
  <si>
    <t>Jasna Radović</t>
  </si>
  <si>
    <t>jradovic@fluidra.rs</t>
  </si>
  <si>
    <t>02740/12</t>
  </si>
  <si>
    <t>999-002608-00035580</t>
  </si>
  <si>
    <t>Dana 11.07.2012. klijent vratio vozilo u posed EFGLa. Nisu u mogucnosti da dalje placaju, a firma je promenila naziv u POLIS. Nije dostavljena dokumentacija za novu firmu. Istog dana raskinut ugovor sa klijentom. Dug po osnovui neplacenih rata do momenta raskida je 1,905,37 eura.</t>
  </si>
  <si>
    <t>Dana 02.08.2012. klijentu poslato obavestenje o raskidu ugovora uz promenu poreske osnove i dopis u kojem ga pozivamo da dostavi saglasnost da se dugovanja namire iz promene poreske osnove.</t>
  </si>
  <si>
    <t>Dana 30.07.2012. dobavljacu AUTOCENTAR CANJI izdata faktura po Buy Back-u i poslata 02.08.2012.  Ukoliko klijent u roku od 14 dana od izdavanja fakture ne plati ceo iznos, usledice blokada.</t>
  </si>
  <si>
    <t>Dana 03.07.2012. vracen predmet zakupa</t>
  </si>
  <si>
    <t>Dana 23.07.2012. prodat predmet lizinga za 1.500 eura</t>
  </si>
  <si>
    <t>Dana 10.07.2012. pokrenut stecaj nad klijentom. 27.07.2012. podnete prijave potraživanja i za EFG Leasing i za Asset Fin</t>
  </si>
  <si>
    <t>27.07.2012. podneta Prijava potraživanja za razliku između tržišne vrednosti poluprikolice i duga.</t>
  </si>
  <si>
    <t>20.07.2012. podnet Predlog za sprovođenje stečajnog postupka i plaćen predujam</t>
  </si>
  <si>
    <t>16.07.2012. podneta Prijava potraživanja Privrednom sudu Beograd</t>
  </si>
  <si>
    <t>19.06.2012. podneta Prijava potraživanja Privrednom sudu Beograd</t>
  </si>
  <si>
    <t>29.06.2012 podneta prijava potraživanja Privrednom sudu Beograd</t>
  </si>
  <si>
    <t>02.07.2012. priznato potraživanje u postupku stečaja u iznosu od 556.936,00 RSD Privredni sud Kraljevo</t>
  </si>
  <si>
    <t>09.07.2012. povučen predlog za stečaj. Pregovori sa Carinom i firmom HDI još uvek traju.</t>
  </si>
  <si>
    <t>25.05.2012. podneta prijava potraživanja Privrednom sudu Beograd</t>
  </si>
  <si>
    <t>2.07.2012. povučen deo potraživanja koji smo naplatili od Gea Westfalie. Ostali smo pri iznosu dospelog duga</t>
  </si>
  <si>
    <t>13.06.2012. priznato nam je potraživanje u iznosu od 961.373,94 rsd Privredni sud Zrenjanin</t>
  </si>
  <si>
    <t>Uplaćen predujam od strane Credit Agricole AD biće pokrenut stečaj.</t>
  </si>
  <si>
    <t>Vodi se postupak izvršenja pred I osnovnim sudom u Beogradu ali je isti u zastoju jer klijent nije dostupan organima gonjenja. Sud je dana 6.07.2012.godine poslao dopis MUP-u kojim je tražio raspisivanje potrage i oduzimanje vozila od dužnika ili bilo kog trećeg lica, te da se isto preda sudu, odnosno izvršnom poveriocu EFG Leasing.</t>
  </si>
  <si>
    <t>Dana 11.04.2012. angazovana agencija VIP SL u cilju pronalazenja predmeta lizinga/13.07.2012. agencija vratila predmet kao neresen. Pokrenut postupak izvršenja oduzimanje predmeta lizinga pred Prvim osnovnim sudom u Beogradu br.4 I 16507/2012. Tražiće se promena sredstava izvršenja zaplenom pokretnih stvari na adresi dužnika.</t>
  </si>
  <si>
    <t>Usvojen plan reorganizacije. Tražiti od nadležnih iz Jeep Commerca da nam dostave podatke o klasi u kojoj se nalazi naše potraživanje.</t>
  </si>
  <si>
    <t xml:space="preserve">Dana 01.08.2012. klijent Marko Filipovski dosao na sastanak i doneo kljuceve od LADE NIVE i dokumentaciju vezanu za prijavu stete. Slucaj prijavljen osiguranju koje je dalo nalog da preuzmemo vozilo pa ce oni izvrsiti fotografisanje na nekom nasem placu. Medjutim, vozilo ipak nije na adresi Vinogradska 45. proverice se dalje radnje koje bi mogle da se ticu utaje.  Istog dana  klijent je vratio i predmet lizinga MINI - vozilo na placu ARAMBASA. Klijent obecao isplatu dugovanja po ugovoru za video nadzor </t>
  </si>
  <si>
    <t>trezor@novibeograd.rs</t>
  </si>
  <si>
    <t>Mirjana.Novic@gmail.com</t>
  </si>
  <si>
    <t>ecotop@sezampro.rs</t>
  </si>
  <si>
    <t>PAZINSKA 022</t>
  </si>
  <si>
    <t>frigolinestar@gmail.com</t>
  </si>
  <si>
    <t>rankovvladan@gmail.com</t>
  </si>
  <si>
    <t>02736/12</t>
  </si>
  <si>
    <t>Autobus marke  VDL FUTURA FHD2 129.410</t>
  </si>
  <si>
    <t>999-000880-00035534</t>
  </si>
  <si>
    <t>02737/12</t>
  </si>
  <si>
    <t>Autobus marke VDL FUTURA FHD2 129.410</t>
  </si>
  <si>
    <t>999-000880-00035542</t>
  </si>
  <si>
    <t>02735/12</t>
  </si>
  <si>
    <t>999-000880-00035550</t>
  </si>
  <si>
    <t>nenadmasni@gmail.com</t>
  </si>
  <si>
    <t>danijelastojkoviclife@gmail.com</t>
  </si>
  <si>
    <t>asystems@sezampro.rs</t>
  </si>
  <si>
    <t>marko.bomis@gmail.com</t>
  </si>
  <si>
    <t>INŽENJERA KAPUSA 6</t>
  </si>
  <si>
    <t>02741/12</t>
  </si>
  <si>
    <t>CHEVROLET CRUZE 1.6 LS PLUS 4D</t>
  </si>
  <si>
    <t>999-000650-00035590</t>
  </si>
  <si>
    <t>31.07.2012. zakazana sudska prodaja celog objekta sa silosima pred sudom u Sremskoj Mitrovici br.Iv 1479/2011. Ocekuje se isplata dela potrazivanja vezano za sporazum sa CreditAgricole do kraja septembra.</t>
  </si>
  <si>
    <t>Sledeće ročište za Gavru i sinove je zakazano za 11.06.2012. Tuženi se ne nalazi na adresi u Kosovskoj Mitrovici i biće pozvan preko oglasne table suda. Dana 11.06.2012. u parnici pred Privrednim sudom po osnovu duga je zaključena glavna rasprava. Dobijena presuda u korist EFGL. U medjuvremenu 18.07. privredni sud u Nisu otvorio prethodni stecajni postupak nad klijentom Gavro i sinovi. Predujam 500.000 rsd; rok za uplatu 60 dana.</t>
  </si>
  <si>
    <t>milos81@beotel.rs</t>
  </si>
  <si>
    <t>sanjavesovic@absolutok.net</t>
  </si>
  <si>
    <t>Dana 30.07.2012. sa Vladimirom Vitosevicem stupljeno u kontakt preko telefona 063/722 78 62. Objasnjeno mu da je ugovor raskinut i da mora ili da plati ili da vrati vozilo. 08.08.2012. klijent se javio i rekao da ne moze da plati. Vozilo je havarisano vec 6 meseci i nije registrovano. Nalazi se u Zemunu, ulica Pregrevica. Bojan Timotijevic informisan kome da se javi da bi preuzeo vozilo.</t>
  </si>
  <si>
    <t>Dana 18.07.2012. odrzan sastanak sa klijentom u kojem mu je predoceno dugovanje po kome ce jemac biti blokiran ukoliko ne rese da sami uplate dugovanje.</t>
  </si>
  <si>
    <t>METER&amp;CONTROL DOO</t>
  </si>
  <si>
    <t>DR IVANA RIBARA 018/9</t>
  </si>
  <si>
    <t>04.07.2012. svi ugovori klijenta preuzeti od strane VICTORIA LOGISTIC. Na isti dan uradjeni i raskidi ugovora.</t>
  </si>
  <si>
    <t>RANĐELOVIĆ SLAVIŠA</t>
  </si>
  <si>
    <t>1611960762056</t>
  </si>
  <si>
    <t>Vidinska 006</t>
  </si>
  <si>
    <t>mediacentar@kcs.ac.rs</t>
  </si>
  <si>
    <t>02742/12</t>
  </si>
  <si>
    <t>Nov Linde viljuškar  L14</t>
  </si>
  <si>
    <t>999-000567-00035608</t>
  </si>
  <si>
    <t>LOLA COMMERCE DOO SEDLARI</t>
  </si>
  <si>
    <t>07851731</t>
  </si>
  <si>
    <t>ZADRUŽNI DOM BB</t>
  </si>
  <si>
    <t>Dana 27.08.2012. klijent se javio, Maja Cicovic. Obecala placanje duga u roku od 14 dana. Kontakt telefon 060/3888-083</t>
  </si>
  <si>
    <t>Dana 06.08.2012. klijent se obratio sa molbom da se uradi neki reprogram ili da mu se da drugo vozilo na korscenje dok se vozilo koje on ima na lizingu ne proda. EFGL mu ne moze izaci u susret.</t>
  </si>
  <si>
    <t>02727/12</t>
  </si>
  <si>
    <t>104188334</t>
  </si>
  <si>
    <t>999-002260-00035433</t>
  </si>
  <si>
    <t>063/539-530 marija pakalj</t>
  </si>
  <si>
    <t>jnacuk@victoriagroup.rs</t>
  </si>
  <si>
    <t>02728/12</t>
  </si>
  <si>
    <t>LEMKEN PLUG MODEL  EUROPAL 8</t>
  </si>
  <si>
    <t>999-002260-00035441</t>
  </si>
  <si>
    <t>02729/12</t>
  </si>
  <si>
    <t>999-002260-00035450</t>
  </si>
  <si>
    <t>02730/12</t>
  </si>
  <si>
    <t>999-002260-00035468</t>
  </si>
  <si>
    <t>02731/12</t>
  </si>
  <si>
    <t>TELEHENDLER DIECI AGRI FARMER28.7</t>
  </si>
  <si>
    <t>999-002260-00035476</t>
  </si>
  <si>
    <t>02732/12</t>
  </si>
  <si>
    <t>LELY HIBISCUS 855 CD GRABLJE ZA SENO I SLAMU (SA PRIPADAJUĆOM OPREMOM)</t>
  </si>
  <si>
    <t>999-002260-00035484</t>
  </si>
  <si>
    <t>02733/12</t>
  </si>
  <si>
    <t>999-002260-00035492</t>
  </si>
  <si>
    <t>Dana 22.08.2012. dobavljac AUTOCENTAR CANJI blokiran po osnovu jednog fakturisanog ugovora o otkupu. Iznos blokade 783.833 rsd.</t>
  </si>
  <si>
    <t>Dana 22.08.2012. dobavljac AUTOCENTAR CANJI blokiran po osnovu izdate fakture. Iznos blokade 783.833 rsd.</t>
  </si>
  <si>
    <t>yusonik011@yahoo.com</t>
  </si>
  <si>
    <t>dradivojevic@beotel.net</t>
  </si>
  <si>
    <t>02743/12</t>
  </si>
  <si>
    <t>BMW 320d</t>
  </si>
  <si>
    <t>999-000796-00035617</t>
  </si>
  <si>
    <t>kfps@open.telekom.rs</t>
  </si>
  <si>
    <t>Dana 03.09.2012. klijent blokiran po nalogu Nenada Maksica na iznos duga od dve rate. Broj dana docnje 123.</t>
  </si>
  <si>
    <t>Info 10.05.2012. sa klijentom potpisan protokol o vracanju predmeta lizinga do 12.05.2012. nakon cega ce EFGL deblokirati klijenta. 18.06.2012. povucen predlog za stecaj obzirom da je klijent vratio predmete lizinga dana 15.06.2012. Predmeti liznga prodati.</t>
  </si>
  <si>
    <t>02744/12</t>
  </si>
  <si>
    <t>VISPAK DOO BEOGRAD</t>
  </si>
  <si>
    <t>CHEVROLET CRUZE LT+ 2.0 D</t>
  </si>
  <si>
    <t>20087714</t>
  </si>
  <si>
    <t>104092361</t>
  </si>
  <si>
    <t>999-002612-00035629</t>
  </si>
  <si>
    <t>062/267-236; 060/445-66-10</t>
  </si>
  <si>
    <t>vispak@yubc.net</t>
  </si>
  <si>
    <t>Poslat Uniqa osiguranju retroaktivno raskid polise sa datumom 27.06.2011.</t>
  </si>
  <si>
    <t>Dana 06.09.2012. klijentu poslata opomena pred utuzenje.</t>
  </si>
  <si>
    <t>Dana 06.09.2012. klijentu, vlasniku Voji Karanu, poslata opomena pred utuzenje.</t>
  </si>
  <si>
    <t>Dana 06.09.2012. jemcima Milanu Sredicu i Dragoljubu Sredicu poslate opomene pred utuzenje.</t>
  </si>
  <si>
    <t>Dana 06.09.2012. jemcu Sretenu Jestroticu poslata opomena pred utuzenje.</t>
  </si>
  <si>
    <t>Dana 06.09.2012. jemcu Jasminki Mrcarici poslata opomena pred utuzenje.</t>
  </si>
  <si>
    <t>05.03.2012. dat nalog za blokadu klijenta. Nije moguce blokirati klijenta jer nemamo registrovane menice.</t>
  </si>
  <si>
    <t>Dana 10.09.2012. sa klijentom raskinut ugovor nakon duzeg vremena u kojem je odbijao da izmiri obaveze i dostavi nova sredstva obezbedjenja.</t>
  </si>
  <si>
    <t>05/11/2011 vraćena faktura za troškove PN. Dopis zaveden kao reklamacija</t>
  </si>
  <si>
    <t xml:space="preserve">Dana 05.09.2012. klijent prebacen u nadleznost EFGL. Prema informacijama RETAIL-a klijent se ne javlja na kontakt telefone u poslednjih 20 dana. </t>
  </si>
  <si>
    <t>Dana 12.09.2012. klijentu poslat raskid ugovora o poslovno tehnickoj saradnji za skladistenje oduzetih predmeta lizinga EFGL-a.</t>
  </si>
  <si>
    <t>Klijent ce platiti u nekoliko rata/agencija vratila slucaj</t>
  </si>
  <si>
    <t>BATAJNIČKI DRUM BB</t>
  </si>
  <si>
    <t>Dana 20.06.2012. Bojan Stojanovic dao predlog da se pokrene sudski postupak izvrsenja-oduzmanje predmeta lizinga. U cetvrtak 21.06.2012. kontaktirala nas agencija sa navodom da je klijent spreman da odmah uplati 5000 eura duga a ostatak u narednih 8 dana. Leasing pristao na ovaj dogovor, ako ne bude ispostovan nastavlja se sa pravnim postupkom.</t>
  </si>
  <si>
    <t>02757/12</t>
  </si>
  <si>
    <t>999-002546-00035793</t>
  </si>
  <si>
    <t>Dana 17.09.2012. klijentu poslat dopis sa obracunom za otkup predmeta lizinga kao i procedura za vracanje predmeta.</t>
  </si>
  <si>
    <t>Dana 17.09.2012. klijentu poslat dopis u vezi sa procedurom za vracanje predmeta.</t>
  </si>
  <si>
    <t>Dana 07.09.2012. klijent blokiran na ceo iznos duga nakon sto nije ispostovao dogovorenu dinamiku uplata.</t>
  </si>
  <si>
    <t>Dana 11.09.2012. jemac klijenta MIRA + STR blokiran na iznos po obracunu, a menica je odmah naplacena u potpunosti.</t>
  </si>
  <si>
    <t>stogrensasa@gmail.com</t>
  </si>
  <si>
    <t>2025-131 vanja sekretarica</t>
  </si>
  <si>
    <t>069/8215-291 zarko cabarkapa kontakt</t>
  </si>
  <si>
    <t>zarko.cabarkapa@interkomercad.rs</t>
  </si>
  <si>
    <t>02758/12</t>
  </si>
  <si>
    <t>ARAMBAŠA DOO</t>
  </si>
  <si>
    <t>arambasaprevoz@gmail.com</t>
  </si>
  <si>
    <t>02760/12</t>
  </si>
  <si>
    <t>BULIĆ CO DOO</t>
  </si>
  <si>
    <t>bulic.co@gmail.com</t>
  </si>
  <si>
    <t>02759/12</t>
  </si>
  <si>
    <t>bosako.transport@gmail.com</t>
  </si>
  <si>
    <t>sanja@beobars.com</t>
  </si>
  <si>
    <t>office@silbo.rs</t>
  </si>
  <si>
    <t>Dana 29.03.2012. Bojan Stojanovic poslao dopis klijentu u kome ga obavestava da ce mu biti prefakturiasni troskovi opravke vozila u skladu sa ugovorom po kojem su u obavezi da predmet lizinga odrzavaju u ispravnom stanju, dok je vozilo vraceno neispravno. Dana 05.04.2012. dat nalog za blokadu klijenta za fakturisani iznos 1.048.171,00 rsd prekoracenja kilometraze.</t>
  </si>
  <si>
    <t>Info 20.09.2012. klijent blokiran od 05.04.2012. / 168 dana blokade / iznos 56 miliona rsd</t>
  </si>
  <si>
    <t>u polja unositi datume</t>
  </si>
  <si>
    <t>br.ugovora</t>
  </si>
  <si>
    <t>Finansijski/operativni lizing</t>
  </si>
  <si>
    <t>broj dana docnje u trenutku slanja opomene pred raskid</t>
  </si>
  <si>
    <t>slanje opomene pred raskid</t>
  </si>
  <si>
    <t>slanje opomene pred raskid - jemac</t>
  </si>
  <si>
    <t>slanje obaveštenja o mogućoj aktivaciji buy back ugovora - dobavljač</t>
  </si>
  <si>
    <t>broj dana docnje u trenutku slanja raskida ugovora</t>
  </si>
  <si>
    <t>slanje raskida ugovora</t>
  </si>
  <si>
    <t>slanje raskida ugovora - jemac</t>
  </si>
  <si>
    <t>slanje aktivacije buy back ugovora - dobavljač</t>
  </si>
  <si>
    <t>angažovanje agencije</t>
  </si>
  <si>
    <t>koja agencija je angažovana</t>
  </si>
  <si>
    <t xml:space="preserve">02208/10 </t>
  </si>
  <si>
    <t>FL</t>
  </si>
  <si>
    <t xml:space="preserve">01408/09 </t>
  </si>
  <si>
    <t xml:space="preserve">MIG-COMMERCE DOO </t>
  </si>
  <si>
    <t xml:space="preserve">01503/09 </t>
  </si>
  <si>
    <t>OL</t>
  </si>
  <si>
    <t xml:space="preserve">0195/08  </t>
  </si>
  <si>
    <t xml:space="preserve">0238/08 </t>
  </si>
  <si>
    <t xml:space="preserve">02480/11 </t>
  </si>
  <si>
    <t xml:space="preserve">00240/07  </t>
  </si>
  <si>
    <t xml:space="preserve">0073/08    </t>
  </si>
  <si>
    <t>LA PORTA DOO</t>
  </si>
  <si>
    <t>01318/10</t>
  </si>
  <si>
    <t>DUŠICA PRODANOVIĆ</t>
  </si>
  <si>
    <t>MM EXPO DOO</t>
  </si>
  <si>
    <t>GEA WESTFALIASURGE DOO</t>
  </si>
  <si>
    <t>Dana 19.09.2012. klijent prebacen iz nadleznosti RETAIL u EFGL zbog kasnjenja na operativnom lizingu i nedostavljanja menica.</t>
  </si>
  <si>
    <t xml:space="preserve">Dana 19.09.2012. klijent prebacen iz nadleznosti RETAIL u EFGL zbog nedovoljnih sredstava obezbedjenja, ugovor ostao na samo jednoj menici. </t>
  </si>
  <si>
    <t>Dana 20.08.2012. raskinut ugovor sa klijentom. Vracena posta, klijent nije primio raskid.</t>
  </si>
  <si>
    <t>Dana 20.09.2012. u telefonskom kontaktu sa klijentom dogovoreno da Bojan Timotijevic kontaktira klijenta i preuzme vozilo koje nije registrovano. Potrebno poneti raskid ugovora koji klijentu zbog promene adrese nije urucen. Nova adresa klijenta u APRu VIDIKOVACKI VENAC 51.</t>
  </si>
  <si>
    <t>Dana 19.07.2012. klijent prebacen iz RETAIL nadleznosti u EFGL. Prema informacijama RETAILa, u poslednje vreme losa komunikacija sa klijentom, ne placa obaveze, vise puta blokiran, a u eksternoj blokadi je preko 6 miliona dinara. Dana 20.07.2012. klijentu poslata opomena pred raskid ugovora.  Kontakt tel klijenta 061/16 14 250</t>
  </si>
  <si>
    <t>Dana 12.09.2012. klijentu poslata opomena pred raskid ugovora. Broj dana docnje 162, dospeli dug 6.572,88 CHF. Sa klijentom ostavren kontakt preko tel.063/85 85 742. Najavljuje izmirenje duga.</t>
  </si>
  <si>
    <t>Dana 21.09.2012. klijent nam se obratio sa molbom da prolongiramo raskid ugovora do 01.10.2012. i kasnije u telefonskom razgovoru obecao da ce do ovog roka uspeti da smanji dugovanje za 3300 eura.</t>
  </si>
  <si>
    <t xml:space="preserve">21.10.2011. poslata opomena pred raskid ugovora. </t>
  </si>
  <si>
    <t xml:space="preserve"> 27.10.2011. klijent obavestio Marka Jeremica mejlom o sudskom sporu  sa osiguravajucom kucom. Predmet lizinga je polomljen prilikom odrona stene. Osiguravajuca kuca - WS  ne priznaje lom nego kvar na masini, a kvar nije pokriven polisom. Primalac lizinga pokrenuo sudski spor protiv WS. 28.10.2011. Dobili odgovor od Jovane Opacic iz WS da je PS Beograd 30.09. odbio zalbu. Kada im stigne resenje o presudi prosledice nam. Klijent ulozio zalbu, pa je predmet sada na Privrednom apelacionom sudu.</t>
  </si>
  <si>
    <t>Violeta Mijalcic 063/219-938</t>
  </si>
  <si>
    <t>Dana 21.09.2012. oduzet predmet lizinga u dobrom stanju.</t>
  </si>
  <si>
    <t>Dana 25.09.2012. ponovo stupljeno u kontakt sa Vidom Golic na br.tel. 060/170-3770, mail vida.golic@gmail.com .  Poslat skeniran primerak raskida ugovora sa DAMEN TANKERSom kako bi se ubrzalo vracanje predmeta lizinga.</t>
  </si>
  <si>
    <t xml:space="preserve">Info 25.09.2012./ klijent vec duze vremena ne moze da pocne sa uplatama za izmirenje duga po ugovoru 01216/08 pa mu je u telefonskom razgovoru najavljeno da mora da vrati predmet lizinga i da ce moci da preuzme masinu kada isplati dugovanje u celosti. </t>
  </si>
  <si>
    <t xml:space="preserve">Dana 17.09.2012. u telefonskom razgovoru sa inspektorom Mladenovićem iz PS Savski venac 060/0777-977 dogovoreno da se  raspise potraga za direktorom CINELABS-a Miroslavom Stanićem i Goranom Radojčićem koji je izdavao poslovni prostor. Policija je bila na terenu, i kuća u ulici Baje Pivljanina, gde je navodno naša oprema se renovira i niko od stanara ne poznaje dotične.
</t>
  </si>
  <si>
    <t>1300 kaplara 5, stan 133</t>
  </si>
  <si>
    <t>02738/12</t>
  </si>
  <si>
    <t>KNJAZ MILOŠ AD ARANĐELOVAC</t>
  </si>
  <si>
    <t>Sistem za inspekciju paketa sa pratećom opremom  8 komada (po ponudi Tipteha broj 2012-01431)</t>
  </si>
  <si>
    <t>07347383</t>
  </si>
  <si>
    <t>100994867</t>
  </si>
  <si>
    <t>999-002604-00035567</t>
  </si>
  <si>
    <t>Južna industrijska zona bb</t>
  </si>
  <si>
    <t>RS-34300</t>
  </si>
  <si>
    <t>ARANĐELOVAC</t>
  </si>
  <si>
    <t>064/8700-731</t>
  </si>
  <si>
    <t>064/8700-731 Milan Bukumirić</t>
  </si>
  <si>
    <t>jelena.radojicic@knjaz.co.rs</t>
  </si>
  <si>
    <t>02761/12</t>
  </si>
  <si>
    <t>Iveco Eurocargo MLCR SX120E21</t>
  </si>
  <si>
    <t>999-000567-00035861</t>
  </si>
  <si>
    <t>02751/12</t>
  </si>
  <si>
    <t>999-002347-00035736</t>
  </si>
  <si>
    <t>02752/12</t>
  </si>
  <si>
    <t>02753/12</t>
  </si>
  <si>
    <t>999-002347-00035752</t>
  </si>
  <si>
    <t>02754/12</t>
  </si>
  <si>
    <t>Polovno teretno vozilo MAZDA BT - 5O - DK GT 4X4</t>
  </si>
  <si>
    <t>999-002347-00035760</t>
  </si>
  <si>
    <t>Dana 02.10.2012. predmet lizinga vracen u posed EFGL. Vozilo je u dobrom stanju, primopredaja uradjena sa Vidom Golic.</t>
  </si>
  <si>
    <t>info@max-medica.com</t>
  </si>
  <si>
    <t>Dana 19.09.2012. advokat klijenta poslao opomenu pred utuzenje zbog spornog predmeta lizinga/ klijent tvrdi da mu nije isporucen deo predmeta lizinga, hidraulicni cekic. Prethodno, dana 17.09.2012. , u nadleznosti RETAIL-a, dobavljacu LAGER poslato obavestenje o mogucoj aktivaciji Ugovora o otkupu br 90/09.</t>
  </si>
  <si>
    <t>Dana 03.10.2012. klijentu poslata opomena pred raskid ugovora. Dospeli dug 7.739,37 EUR, broj dana docnje 153.</t>
  </si>
  <si>
    <t>Dana 03.10.2012. klijentu poslata opomena pred raskid ugovora. Dospeli dug 1.903,79 EUR, broj dana docnje 138.</t>
  </si>
  <si>
    <t>Dana 03.10.2012. klijentu poslata opomena pred raskid ugovora. Dospeli dug 4.376,74 CHF, broj dana docnje 153.</t>
  </si>
  <si>
    <t>Dana 01.10.2012. klijent prebacen iz nadleznosti RETAIL. U poslednje vreme klijent ima problema sa otplatom lizinga. U nadleznost EFGL prebacen u 61. danu docnje.</t>
  </si>
  <si>
    <t>I.PESIC</t>
  </si>
  <si>
    <t>Dana 04.10.2012. klijent blokiran na ceo iznos dospelog duga od 2733 eura. Prethodnih dana je najavljivao placanje dugovanja ali do uplate nije doslo.</t>
  </si>
  <si>
    <t>Dana 29.08.2012. klijent prebacen u nadleznost EFGL u 149-om danu docnje. Duze vremena nedostupan na pozive RETAIL-a, niti ima obecanih uplata.</t>
  </si>
  <si>
    <t>Dana 19.09.2012. klijent prebacen iz nadleznosti RETAIL u EFGL zbog kasnjenja i nedostavljanja menica (ugovor ostao na samo jednoj menici). Dana 20.09.2012. poslata opomena pred raskid ugovora, broj dana docnje 156, ukupan dospeli dug 7.322,43 CHF. / posta vracena, klijent obavesten ali nije trazio posiljku.</t>
  </si>
  <si>
    <t>Datum isteka ugovora</t>
  </si>
  <si>
    <t>batakovic@rentevent.co.rs</t>
  </si>
  <si>
    <t>marija.paovic@lasta.rs</t>
  </si>
  <si>
    <t>Info 12.10.2012. / sa klijentom u medjuvremenu razmenjeno nekoliko dopisa - klijent je pokusao da prolongira placanje i vracanje predmeta tom prepiskom dok smo mi decidirano najavili naplatu prinudnim putem ako ne ispuni obaveze.</t>
  </si>
  <si>
    <t>Info 12.10.2012. / sa klijentom u medjuvremenu razmenjeno nekoliko dopisa - klijent je pokusao da prolongira placanje i vracanje predmeta tom prepiskom dok smo mi decidirano najavili naplatu prinudnim putem ako ne ispuni obaveze. Prinudnom naplatom 25.09.2012. sudskim putem naplaceno 378.476,95 dinara.</t>
  </si>
  <si>
    <t>Info 12.10.2012. / sa klijentom u medjuvremenu razmenjeno nekoliko dopisa - klijent je pokusao da prolongira placanje i vracanje predmeta tom prepiskom dok smo mi decidirano najavili naplatu prinudnim putem ako ne ispuni obaveze. Prinudnom naplatom 25.09.2012. sudskim putem naplaceno 431.963,20 dinara.</t>
  </si>
  <si>
    <t>Info 12.10.2012. / sa klijentom u medjuvremenu razmenjeno nekoliko dopisa - klijent je pokusao da prolongira placanje i vracanje predmeta tom prepiskom dok smo mi decidirano najavili naplatu prinudnim putem ako ne ispuni obaveze. Prinudnom naplatom 25.09.2012. sudskim putem naplaceno 471.780.63  dinara.</t>
  </si>
  <si>
    <t>Info 12.10.2012. / sa klijentom u medjuvremenu razmenjeno nekoliko dopisa - klijent je pokusao da prolongira placanje i vracanje predmeta tom prepiskom dok smo mi decidirano najavili naplatu prinudnim putem ako ne ispuni obaveze. Prinudnom naplatom 25.09.2012. sudskim putem naplaceno 879.357,94  dinara.</t>
  </si>
  <si>
    <t>velibor.bulat@computerland.rs</t>
  </si>
  <si>
    <t>zoran.malic@mtt.gov.rs</t>
  </si>
  <si>
    <t>Dana 26.07.2012. klijent prebacen u nadleznost EFGL. Kasnjenje od 176 dana u iznosu od 10.699 chf. Poslata opomena pred raskid ugovora dana 27.07.2012. Klijent u telefonskom razgovoru najavio mogucnost placanja dela duga do 15.septembra.</t>
  </si>
  <si>
    <t>Info 15.10.2012./ klijent nije izvrsio placanja prema obecanju, deo duga u iznosu od 1250 eura se naplatio menicom u oktobru. Predlog je oduzimanje predmeta zakupa, Bojan Timotijevic ce kontaktirati klijenta. Ugovor istekao 17.09.2012.</t>
  </si>
  <si>
    <t>02780/12</t>
  </si>
  <si>
    <t>TEGLJAČ DAF FT XF105.460</t>
  </si>
  <si>
    <t>999-001038-00036084</t>
  </si>
  <si>
    <t>02781/12</t>
  </si>
  <si>
    <t>999-001038-00036092</t>
  </si>
  <si>
    <t>Dana 17.10.2012. dat nalog za utuzenje na osnovu menice na iznos od 3.438 CHF.</t>
  </si>
  <si>
    <t>Dana 16.10.2012. sa klijentom raskinut ugovor obzirom da nije bilo obecanih uplata nakon slanja opomene pred raskid ugovora.</t>
  </si>
  <si>
    <t>Dana 16.10.2012. sa klijentom raskinut ugovor. Nakon slanja opomene nije bilo uplata klijenta niti interesovanja za resenje problema.</t>
  </si>
  <si>
    <t>Dana 20.09.2012. potpisan protokol izmedju EFGL, GRADING INVESTa i LIFE DESIGNa o placanja obaveza klijenta od strane jemca LIFE DESIGN u narednih 36 meseci. Placanje obavezno svakog 22. u mesecu.</t>
  </si>
  <si>
    <t>Dana 23.10.2012. klijentu poslata opomena pred raskid ugovora o zakupu. Blokadom nista nije naplaceno, klijent u ukupnoj blokadi NBS 1.600.000 rsd. Broj dana docnje 119, ukupan dug 4.374 CHF.</t>
  </si>
  <si>
    <t>011/361 22 80 HRISTINA</t>
  </si>
  <si>
    <t>02783/12</t>
  </si>
  <si>
    <t>POLOVAN TEGLJAČ RENAULT PREMIUM 410.19 T</t>
  </si>
  <si>
    <t>999-002588-00036134</t>
  </si>
  <si>
    <t>02784/12</t>
  </si>
  <si>
    <t>999-002588-00036142</t>
  </si>
  <si>
    <t>02785/12</t>
  </si>
  <si>
    <t>Polovan tegljač Renault Premium 410.19 T</t>
  </si>
  <si>
    <t>999-002588-00036150</t>
  </si>
  <si>
    <t>02786/12</t>
  </si>
  <si>
    <t>999-002588-00036169</t>
  </si>
  <si>
    <t>02801/12</t>
  </si>
  <si>
    <t>999-001038-00036327</t>
  </si>
  <si>
    <t>02762/12</t>
  </si>
  <si>
    <t>Hyundai I10, 5VR GL 1, A SOHC</t>
  </si>
  <si>
    <t>17409557</t>
  </si>
  <si>
    <t>100048551</t>
  </si>
  <si>
    <t>999-000258-00035889</t>
  </si>
  <si>
    <t>Predrag Petrović</t>
  </si>
  <si>
    <t>02763/12</t>
  </si>
  <si>
    <t>Hyundai I10, 5VR GL 1, 1 SOHC</t>
  </si>
  <si>
    <t>999-000258-00035897</t>
  </si>
  <si>
    <t>02764/12</t>
  </si>
  <si>
    <t>HYUNDAI VELOSTER, 4VR GLS 1</t>
  </si>
  <si>
    <t>999-000258-00035900</t>
  </si>
  <si>
    <t>02765/12</t>
  </si>
  <si>
    <t>999-000258-00035919</t>
  </si>
  <si>
    <t>02766/12</t>
  </si>
  <si>
    <t>Hyundai Elantra, 4VR GL 1.6</t>
  </si>
  <si>
    <t>999-000258-00035927</t>
  </si>
  <si>
    <t>02767/12</t>
  </si>
  <si>
    <t>999-000258-00035935</t>
  </si>
  <si>
    <t>02768/12</t>
  </si>
  <si>
    <t>Hyundai IX35, 5VR GL 1.7 CRD</t>
  </si>
  <si>
    <t>999-000258-00035943</t>
  </si>
  <si>
    <t>02769/12</t>
  </si>
  <si>
    <t>999-000258-00035951</t>
  </si>
  <si>
    <t>02770/12</t>
  </si>
  <si>
    <t>999-000258-00035960</t>
  </si>
  <si>
    <t>02772/12</t>
  </si>
  <si>
    <t>Hyundai I 30, 5VR GLS 1.4 CR</t>
  </si>
  <si>
    <t>999-000258-00035986</t>
  </si>
  <si>
    <t>02773/12</t>
  </si>
  <si>
    <t>Hyundai I 30, 5VR GLS 1.4 MP</t>
  </si>
  <si>
    <t>999-000258-00035994</t>
  </si>
  <si>
    <t>02774/12</t>
  </si>
  <si>
    <t>Hyundai Elantra 4VR GL 1.6</t>
  </si>
  <si>
    <t>999-000258-00036001</t>
  </si>
  <si>
    <t>02775/12</t>
  </si>
  <si>
    <t>Hyundai Santa FE 5vr gls 2</t>
  </si>
  <si>
    <t>999-000258-00036010</t>
  </si>
  <si>
    <t>02776/12</t>
  </si>
  <si>
    <t>Hyundai  I 10, 5VR GL 1.1 SOHC</t>
  </si>
  <si>
    <t>999-000258-00036028</t>
  </si>
  <si>
    <t>02777/12</t>
  </si>
  <si>
    <t>Hyundai I 10, 5VR GL 1.1 SOHC</t>
  </si>
  <si>
    <t>999-000258-00036036</t>
  </si>
  <si>
    <t>02778/12</t>
  </si>
  <si>
    <t>999-000258-00036044</t>
  </si>
  <si>
    <t>Dana 08.06.2012. podneta krivicna prijava protiv Samira Rekica  zbog utaje glavne rotirajuće jedinice koja se sastoji od rotirajućeg prstena i pripadajućeg motora koje su bile sastavni deo krana CITY tip GDR 40 serijski broj  807685.</t>
  </si>
  <si>
    <t>Dana 08.06.2012. podneta krivična prijava protiv Samira Rekića zbog utaje glavne rotirajuće jedinice koja se sastoji od rotirajućeg prstena i pripadajućeg motora koje su bile sastavni deo krana CITY tip GDR 40 serijski broj  807685 a koja mu je poverena po osnovu Ugovora o zakupu broj 0263/08</t>
  </si>
  <si>
    <t>Info 11.10.2012/ klijent po ugovoru 0263/08 vratio jos jedan preostali deo predmeta zakupa. Prethodni stecajni postupak je obustavljen 18.09.2012. jer su odredbe o automatskom stecaju proglasene neustavnim.</t>
  </si>
  <si>
    <t>Dana 30.10.2012. priiznato potrazivanje u iznosu od 219.575 rsd.</t>
  </si>
  <si>
    <t>rradosavljevic@dunav.com</t>
  </si>
  <si>
    <t>064/640-7062 GORAN</t>
  </si>
  <si>
    <t>02771/12</t>
  </si>
  <si>
    <t>VILJUŠKAR HYSTER S1.6AC</t>
  </si>
  <si>
    <t>999-000567-00035977</t>
  </si>
  <si>
    <t>02782/12</t>
  </si>
  <si>
    <t>Hyundai I 30, 5VR GL 1.4 DOHC</t>
  </si>
  <si>
    <t>999-000567-00036124</t>
  </si>
  <si>
    <t>Dana 31.10.2012. odrzano rociste na kojem je otvoren stecaj nad klijentom</t>
  </si>
  <si>
    <t>Dana 16.10.2012. klijentu poslat dopis u kojem ga obavestavamo da cemo pristupiti preuzimanju predmeta lizinga obzirom da nisu prihvatljivi uslovi za dalju otplatu u roku koji je predlozio klijent. Do sada klijent nije izvrsio nijednu uplatu. / Klijent najavio uplatu 30.000 eura do kraja oktobra</t>
  </si>
  <si>
    <t>09.07.2012. povučen predlog za stečaj. Pregovori sa Carinom i firmom HDI još uvek traju.
Dana 31.10.2012. podnet predlog za izvrsenje oduzimanja predmeta lizinga.</t>
  </si>
  <si>
    <t>02779/12</t>
  </si>
  <si>
    <t>DIREKCIJA ZA URBANIZAM I IZGRADNJU RAŠKA</t>
  </si>
  <si>
    <t>02787/12</t>
  </si>
  <si>
    <t>02788/12</t>
  </si>
  <si>
    <t>02789/12</t>
  </si>
  <si>
    <t>02790/12</t>
  </si>
  <si>
    <t>02791/12</t>
  </si>
  <si>
    <t>02792/12</t>
  </si>
  <si>
    <t>02793/12</t>
  </si>
  <si>
    <t>02794/12</t>
  </si>
  <si>
    <t>02795/12</t>
  </si>
  <si>
    <t>02796/12</t>
  </si>
  <si>
    <t>02797/12</t>
  </si>
  <si>
    <t>02798/12</t>
  </si>
  <si>
    <t>02799/12</t>
  </si>
  <si>
    <t>02800/12</t>
  </si>
  <si>
    <t>02802/12</t>
  </si>
  <si>
    <t>02803/12</t>
  </si>
  <si>
    <t>02804/12</t>
  </si>
  <si>
    <t>02805/12</t>
  </si>
  <si>
    <t>02806/12</t>
  </si>
  <si>
    <t>02807/12</t>
  </si>
  <si>
    <t>02808/12</t>
  </si>
  <si>
    <t>02809/12</t>
  </si>
  <si>
    <t>02810/12</t>
  </si>
  <si>
    <t>02811/12</t>
  </si>
  <si>
    <t>02812/12</t>
  </si>
  <si>
    <t>02813/12</t>
  </si>
  <si>
    <t>02814/12</t>
  </si>
  <si>
    <t>02815/12</t>
  </si>
  <si>
    <t>02816/12</t>
  </si>
  <si>
    <t>02817/12</t>
  </si>
  <si>
    <t>02818/12</t>
  </si>
  <si>
    <t>02819/12</t>
  </si>
  <si>
    <t>02820/12</t>
  </si>
  <si>
    <t>02821/12</t>
  </si>
  <si>
    <t>02822/12</t>
  </si>
  <si>
    <t>02823/12</t>
  </si>
  <si>
    <t>marko.zakovski@gmail.com</t>
  </si>
  <si>
    <t>snezana.maric@hyundai.co.rs</t>
  </si>
  <si>
    <t>Hyundai I20, 5VR L 1.2 DOHC</t>
  </si>
  <si>
    <t>999-000258-00036176</t>
  </si>
  <si>
    <t>Hyundai I20, 5 VR L 1.2 DOHC</t>
  </si>
  <si>
    <t>999-000258-00036184</t>
  </si>
  <si>
    <t>Hyundai I20 5 VR L 1.2 DOHC</t>
  </si>
  <si>
    <t>999-000258-00036192</t>
  </si>
  <si>
    <t>999-000258-00036206</t>
  </si>
  <si>
    <t>999-000258-00036214</t>
  </si>
  <si>
    <t>Hyundai I20 5VR L 1.2 DOHC</t>
  </si>
  <si>
    <t>999-000258-00036222</t>
  </si>
  <si>
    <t>999-000258-00036230</t>
  </si>
  <si>
    <t>Hyundai I20 3VR L 1.2 DOHC</t>
  </si>
  <si>
    <t>999-000258-00036249</t>
  </si>
  <si>
    <t>Hyundai I20 3 VR L 1.2 DOHC</t>
  </si>
  <si>
    <t>999-000258-00036257</t>
  </si>
  <si>
    <t>999-000258-00036265</t>
  </si>
  <si>
    <t>999-000258-00036273</t>
  </si>
  <si>
    <t>999-000258-00036281</t>
  </si>
  <si>
    <t>999-000258-00036290</t>
  </si>
  <si>
    <t>999-000258-00036303</t>
  </si>
  <si>
    <t>HYUNDAI I10 5VR GL 1.1 SOHC</t>
  </si>
  <si>
    <t>999-000258-00036362</t>
  </si>
  <si>
    <t>HYUNDAI I 10 5VR GL 1.1 SOHC</t>
  </si>
  <si>
    <t>999-000258-00036370</t>
  </si>
  <si>
    <t>HYUNDAI I 10 5 VR GL 1.1 SOHC</t>
  </si>
  <si>
    <t>999-000258-00036389</t>
  </si>
  <si>
    <t>999-000258-00036397</t>
  </si>
  <si>
    <t>999-000258-00036400</t>
  </si>
  <si>
    <t>999-000258-00036419</t>
  </si>
  <si>
    <t>HYUNDAI I 20 5VR L 1.2 DOHC</t>
  </si>
  <si>
    <t>999-000258-00036427</t>
  </si>
  <si>
    <t>999-000258-00036435</t>
  </si>
  <si>
    <t>HYUNDAI IX35 5VR GLS 1.7 CR</t>
  </si>
  <si>
    <t>999-000258-00036443</t>
  </si>
  <si>
    <t>HYUNDAI I 20 3VR L 1.2 DOHC</t>
  </si>
  <si>
    <t>999-000258-00036451</t>
  </si>
  <si>
    <t>HYUNDAI I 20 5VR GL 1.2 DOHC</t>
  </si>
  <si>
    <t>999-000258-00036460</t>
  </si>
  <si>
    <t>999-000258-00036478</t>
  </si>
  <si>
    <t>HYUNDAI I 30 5VR GL 1.4 DOHC</t>
  </si>
  <si>
    <t>999-000258-00036486</t>
  </si>
  <si>
    <t>999-000258-00036494</t>
  </si>
  <si>
    <t>999-000258-00036508</t>
  </si>
  <si>
    <t>HYUNDAI IX 20 5VR GLS 1.4 CR</t>
  </si>
  <si>
    <t>999-000258-00036516</t>
  </si>
  <si>
    <t>999-000258-00036524</t>
  </si>
  <si>
    <t>HYUNDAI IX20 5VR GL 1.4 CRD</t>
  </si>
  <si>
    <t>999-000258-00036532</t>
  </si>
  <si>
    <t>HYUNDAI I 40 5VR GL 1.7 CRDI</t>
  </si>
  <si>
    <t>999-000258-00036540</t>
  </si>
  <si>
    <t>Dana 01.11.2012. stecajni upravnik poslao dopis u kojem nas obavestava da nije pronasao predmete lizinga po izlucnom zahtevu.</t>
  </si>
  <si>
    <t>Dana 15.10.2012. klijent u telefonskom razgovoru obecao placanje celokupnog dugovanja do 19.10.2012. Novi kontakt telefon klijenta 061/622-7982</t>
  </si>
  <si>
    <t>AVE PHARMACEUTICAL DOO</t>
  </si>
  <si>
    <t>Dana 01.11.2012. vozilo prodato Vujacic Marku.</t>
  </si>
  <si>
    <t>Dana 31.10.2012. Bojan Stojanovic poslao urgenciju javnom tuziocu po predmetu krivicne prijave.</t>
  </si>
  <si>
    <t>Dana 31.10.2012. Dat predlog da se za ostatak duga izvrsi fiktivna uplaa - dug se odnosi na troskove procene vozila koje nismo fakturisali klijentu.</t>
  </si>
  <si>
    <t>Info 5.11.2012./firma je pripojena novom privrednom društvu Montachem koja je pravni sledbenik Achema. I nova firma je blokirana duži vremenski period. Jedina opcija je da utužimo Montachem za dug. Potvrda iz APR o sledbeništvu je nabavljena 5.11.2012. Potrebno je odboriti pokretanje postupka zbog sudskih troškova i neizvensosti naplate.</t>
  </si>
  <si>
    <t>Dana 2.11.2012. godine Credit Agricole je isplatio po Sporazumu iznos od 37.336.489,39 RSD</t>
  </si>
  <si>
    <t>Dana 22.10.2012. podnet Predlog za izvršenje protiv jemca klijenta, Jasminka Mrcarica, na iznos duga od 17.894 eura.</t>
  </si>
  <si>
    <t>Dana 12.10.2012. podnet Predlog za izvršenje Prvom osnovonom sudu Beograd</t>
  </si>
  <si>
    <t>Info 15.10.2012. /podnet Predlog za izvršenje Privrednom sudu Beograd –oduzimanje predmeta od HDI</t>
  </si>
  <si>
    <t>999-000730-00011796</t>
  </si>
  <si>
    <t>ZLATAR 2</t>
  </si>
  <si>
    <t>013/ 275- 32 -26</t>
  </si>
  <si>
    <t>063/389-964</t>
  </si>
  <si>
    <t>999-000730-00011797</t>
  </si>
  <si>
    <t>ZLATAR 3</t>
  </si>
  <si>
    <t>RS-26223</t>
  </si>
  <si>
    <t>013/ 275- 32 -27</t>
  </si>
  <si>
    <t>063/389-965</t>
  </si>
  <si>
    <t>999-000730-00011798</t>
  </si>
  <si>
    <t>ZLATAR 4</t>
  </si>
  <si>
    <t>RS-26224</t>
  </si>
  <si>
    <t>013/ 275- 32 -28</t>
  </si>
  <si>
    <t>063/389-966</t>
  </si>
  <si>
    <t>999-000730-00011799</t>
  </si>
  <si>
    <t>ZLATAR 5</t>
  </si>
  <si>
    <t>RS-26225</t>
  </si>
  <si>
    <t>013/ 275- 32 -29</t>
  </si>
  <si>
    <t>063/389-967</t>
  </si>
  <si>
    <t>GREENTECH DOO NOVI SAD</t>
  </si>
  <si>
    <t>BULEVAR KRALJA PETRA I 7</t>
  </si>
  <si>
    <t>A. VUKOVIC</t>
  </si>
  <si>
    <t>Dospeli dug</t>
  </si>
  <si>
    <t>Outstanding</t>
  </si>
  <si>
    <t>Total Exposure</t>
  </si>
  <si>
    <t>Rating</t>
  </si>
  <si>
    <r>
      <t>01729/09</t>
    </r>
    <r>
      <rPr>
        <b/>
        <sz val="10"/>
        <rFont val="Cambria"/>
        <family val="1"/>
        <charset val="238"/>
      </rPr>
      <t xml:space="preserve"> </t>
    </r>
  </si>
  <si>
    <t>Naplaceni iznosi</t>
  </si>
  <si>
    <t>rainbowcolour@kbcnet.rs</t>
  </si>
  <si>
    <t>Broj aktivnih 
ugovora</t>
  </si>
  <si>
    <t>Max. dana docnje</t>
  </si>
  <si>
    <t>Broj aktivnih 
   ugovora</t>
  </si>
  <si>
    <t>02824/12</t>
  </si>
  <si>
    <t>AUDI Q5 QUATTRO 2.0 TDI S-TRONIC</t>
  </si>
  <si>
    <t>999-001235-00036569</t>
  </si>
  <si>
    <t>Info 14.10.2012./ Klijent nije pristao da se dogovori oko vracanja predmeta zakupa i obavestio nas je da ce nam se obratiti preko advokata. Protiv klijenta je 04.10.2012. podneta krivicna prijava zbog utaje predmeta zakupa I OJT Beograd.</t>
  </si>
  <si>
    <t xml:space="preserve">Dana 20.08.2012. raskinut ugovor sa klijentom u sistemu. Raskidi nisu poslati klijentu obzirom da postoji saglasnost da se klijentu ipak nastavi ugovor posle njene molbe i objasnjenja problema zbog kojih nije mogla da placa. Objasnjeno je da mora da plati dugovanja u narednih 30 dana da bi se ugovor nastavio. </t>
  </si>
  <si>
    <t>Info 14.10.2012./ klijent je uplatio 12.000 dinara u septembru ali je to nedovoljan iznos prema prethodnom dogovoru. Predlog je da se vozilo oduzme, klijenta ce kontaktirati Bojan Timotijevic.</t>
  </si>
  <si>
    <t>Dana 12.07.2012. klijentu u skladu sa procedurom poslata opomena pred raskid ugovora. Nakon slanja opomene pred raskid, klijent izmirio dugovanja.</t>
  </si>
  <si>
    <t>Dana 06.11.2012. klijentu poslata opomena pred raskid obzirom da je u kasnjenju 127 dana, sa iznosom od 5.625,84 CHF. Klijent se javljao nakon slanja SMS poruke i obavestenja o opomeni i najavio dolazak u Beograd kako bi izmiro celokupna dugovanja do 16.11.2012.</t>
  </si>
  <si>
    <t>25.09.2012. stupljeno u kontakt s klijentom i objasnjeno mu da mora da izmiri dugovanja po operativnom lizingu. Klijent se javlja na br tel 063/594 842</t>
  </si>
  <si>
    <t>25.09.2012. stupljeno u kontakt s klijentom i objasnjeno mu da mora da izmiri dugovanja po operativnom lizingu. Klijent obecao izmirenje dugovanja. Klijent se javlja na br tel 063/594 842</t>
  </si>
  <si>
    <t>Info 15.11.2012./ klijent blokiran po svim ugovorima preko suda.</t>
  </si>
  <si>
    <t>Info 15.11.2012./ klijent blokiran po oba ugovora preko suda.</t>
  </si>
  <si>
    <t xml:space="preserve">00437/07 </t>
  </si>
  <si>
    <t>SPV RENT CO</t>
  </si>
  <si>
    <t>poluprikolicu marke SILOS tip O.ME.P.S. CM335</t>
  </si>
  <si>
    <t>Aleksandar Jonev</t>
  </si>
  <si>
    <t>25.09.2012.</t>
  </si>
  <si>
    <t xml:space="preserve">WV GOLF V 1.4 </t>
  </si>
  <si>
    <t>Dragan Tošić</t>
  </si>
  <si>
    <t>OJT ZRENJANIN</t>
  </si>
  <si>
    <t>12.07.2012.</t>
  </si>
  <si>
    <t xml:space="preserve">WV CADDY  1.4 </t>
  </si>
  <si>
    <t xml:space="preserve">00513/07 </t>
  </si>
  <si>
    <t>BAZIS GRUPA</t>
  </si>
  <si>
    <t xml:space="preserve">CASE  410 </t>
  </si>
  <si>
    <t>Milisav Bajčeta - TARGOSISTEM DOO</t>
  </si>
  <si>
    <t>OJT SOMBOR</t>
  </si>
  <si>
    <t>09.07.2012.</t>
  </si>
  <si>
    <t>01.10.2012.</t>
  </si>
  <si>
    <t>OPTUŽNI PREDLOG</t>
  </si>
  <si>
    <t xml:space="preserve">ODBAĆENA </t>
  </si>
  <si>
    <t>VRAĆENO VOZILO - OBAVEŠTENO OJT i PU</t>
  </si>
  <si>
    <t>2 Ki 1623/12</t>
  </si>
  <si>
    <t>NAPLAĆENO PREKO OSIGURANJA</t>
  </si>
  <si>
    <t xml:space="preserve">02514/11 </t>
  </si>
  <si>
    <t>10 Ki 8460/12</t>
  </si>
  <si>
    <t>Ktr 5094/11</t>
  </si>
  <si>
    <t>Ki 8635/11</t>
  </si>
  <si>
    <t xml:space="preserve">Ki 352/11 </t>
  </si>
  <si>
    <t>Ki 10492/10</t>
  </si>
  <si>
    <t>16.10.2012. naplacen ceo iznos duga preko osiguravajuce kuce DELTA GENERALI na osnovu prijavljene utaje.</t>
  </si>
  <si>
    <t>14.11.2012. NORDEN TECH podneo tuzbu protiv EFGLa zbog neosonovane blokade i neodgovarajuceg iznosa zbog kojeg ih duzimo. Rociste zakazano za 16.11.2012. na koje je otisao Djordje Kalijadis ali se tuzilac nije pojavio pa se tuzba smatra povucenom.</t>
  </si>
  <si>
    <t>Dana 16.11.2012. klijent bio na sastanku na kojem je dogovoreno da se do kraja novembra uplati minimum 300.000 rsd po ugovoru 01216/08 a da se ostatak duga prenese na novu firmu CARBOTECK koja ce nastaviti da otplacuje lizing kao i da isplati dug po ugovoru 01218/08. Novi broj Milosa Dragovica 062/237-640, mail     carboteck@gmail.com</t>
  </si>
  <si>
    <t>Dana 16.11.2012. klijent bio na sastanku na kojem je dogovoreno da se do kraja novembra uplati minimum 300.000 rsd a da se ostatak duga prenese na novu firmu CARBOTECK koja ce nastaviti da otplacuje lizing. Novi broj Milosa Dragovica 062/237-640, mail     carboteck@gmail.com</t>
  </si>
  <si>
    <t>musan_imamovic@yahoo.com</t>
  </si>
  <si>
    <t>stojanovic@elvial.rs</t>
  </si>
  <si>
    <t>zortul@sbb.rs</t>
  </si>
  <si>
    <t>velisavljevicd@gmail.com</t>
  </si>
  <si>
    <t>02826/12</t>
  </si>
  <si>
    <t>DRESSING ART DOO BEOGRAD</t>
  </si>
  <si>
    <t>BMW  X3  xDrive 20d</t>
  </si>
  <si>
    <t>20500735</t>
  </si>
  <si>
    <t>105951119</t>
  </si>
  <si>
    <t>999-002625-00036591</t>
  </si>
  <si>
    <t>Čumićeva 21</t>
  </si>
  <si>
    <t>011/32-32-451</t>
  </si>
  <si>
    <t>064/129-54-26</t>
  </si>
  <si>
    <t>office@citybrides.rs</t>
  </si>
  <si>
    <t>NIKOLIĆ MILATOVIĆ ANA</t>
  </si>
  <si>
    <t>2005976715232</t>
  </si>
  <si>
    <t>Indire Gandi 004/17</t>
  </si>
  <si>
    <t>NIKOLIĆ PREDRAG</t>
  </si>
  <si>
    <t>2804978710394</t>
  </si>
  <si>
    <t>INDIRE GANDI 004/17</t>
  </si>
  <si>
    <t>Dana 23.11.2012. klijentu poslata opomena pred raskid ugovora. Klijent u kasnjenju 56 dana i jos nije dostavio nove menice za koje je bio obavesten o obavezi dostavljanja.</t>
  </si>
  <si>
    <t>Dana 23.11.2012. klijentu poslata opomena pred raskid ugovora. Klijent u kasnjenju 114 dana i jos nije dostavio nove menice za koje je bio obavesten o obavezi dostavljanja.</t>
  </si>
  <si>
    <t>Dana 23.11.2012. klijentu poslata opomena pred raskid ugovora. Klijent u kasnjenju 140 dana i jos nije dostavio nove menice za koje je bio obavesten o obavezi dostavljanja.</t>
  </si>
  <si>
    <t>Dana 20.11.2012 odrzano parnično ročište  i određeno veštačenje, sledeće ročište zakazano za 25.mart 2013.</t>
  </si>
  <si>
    <t>Dana 23.11.2012. klijent blokiran na iznos od 984,000 rsd obzirom da nije ispostovao dogovore oko placanja dugovanja.</t>
  </si>
  <si>
    <t>Dana 27.11.2012. klijent preuzet u nadleznost EFGL zbog problema sa placanjem polise osiguranja.</t>
  </si>
  <si>
    <t>Dana 22.11.2012. predmet lizinga oduzet.</t>
  </si>
  <si>
    <t>Info 23.11.2012. isplacena steta po osnovu utaje.</t>
  </si>
  <si>
    <t>Data pouka da naša prava možemo potraživati u parničnom postupku pred Osnovnim sudom u Ulcinju u tužbi protiv Republike Crne Gore gde bi eventualni tužilac bilo neki supsidijar iz EFG grupe sa sedištem u Republici Crnoj Gori</t>
  </si>
  <si>
    <t xml:space="preserve">Info 15.11.2012./ još 08.10.2009. vozilo je oduzeto od strane MUP Crne Gore PU Ulcinj zbog sumnje da je u pitanju krijumčarenje jer je vozilo posedovalo lažne italijanske tablice ZA 093-XS zbog čega je protiv osoba koje su koristile vozilo pokrenut krivični postupak pred Osnovnim sudom u Ulcinju broj K 10/68 od 06.10.2010. za krivično delo krijumčarenja. Nakon donesene presude izrečena je i mera oduzimanja vozila, a  u skladu sa tim da crnogorskim zakonodavstvom ima primat u odnosu na INTERPOL poternicu donesena je odluka da se vozilo zadrži i ne isporući nazad u  Srbiju </t>
  </si>
  <si>
    <t>Info 24.09.2012. / klijent nije ispunio obecanja za placanje duga i pored vise poziva koji su mu upuceni. Predlog je da se pokrene postupak izvrsenja-oduzimanje/ 27.11.2012. podnet predlog za izvrsenje.</t>
  </si>
  <si>
    <t>KONCERN DELTA GROUP</t>
  </si>
  <si>
    <t>KONCERN ALMEX</t>
  </si>
  <si>
    <t>Dana 28.11.2012. novo ročište - sudija nije usvojio privremenu meru deblokade koju je predložio tužilac. Tužilac je predložio mirno rešenje spora pred sudom te mu je ostavljen rok da nam pošalje predlog mirnog rešenja koje mi možemo da odbijemo ili prihvatimo. Uglavnom sledeće ročište je zakazano za 28.januar 2013.</t>
  </si>
  <si>
    <t>Dana 28.11.2012. klijent blokiran na iznos dospelog duga posle prodaje vozila. Ukupan iznos blokade 227.019 rsd. Klijent eksterno blokiran na iznos od 2.600.000 rsd.</t>
  </si>
  <si>
    <t>finansije.plastika@open.telekom.rs</t>
  </si>
  <si>
    <t>02827/12</t>
  </si>
  <si>
    <t>JAVNO PREDUZEĆE VODOKANAL BEČEJ</t>
  </si>
  <si>
    <t>OPEL INSIGNIA NB COSMO A16LET MT6</t>
  </si>
  <si>
    <t>08069921</t>
  </si>
  <si>
    <t>101981142</t>
  </si>
  <si>
    <t>999-002629-00036602</t>
  </si>
  <si>
    <t>Danila Kiša 8/a</t>
  </si>
  <si>
    <t>021/691-29-31</t>
  </si>
  <si>
    <t>063/536-398</t>
  </si>
  <si>
    <t>vodokanal@stcable.net</t>
  </si>
  <si>
    <t>Hidraulični teretni lift sa pratiocem Q=1500kg,2/2</t>
  </si>
  <si>
    <t>goran.milenkovic@avepharmaceutical.com</t>
  </si>
  <si>
    <t>02825/12</t>
  </si>
  <si>
    <t>KORKOVADO DOO</t>
  </si>
  <si>
    <t>Pumpa za beton proizvođača ‚‚ZOOMLION HEAVY INDUSTRIES'' na vozilu Volvo FM400</t>
  </si>
  <si>
    <t>20001755</t>
  </si>
  <si>
    <t>103703555</t>
  </si>
  <si>
    <t>999-000608-00036570</t>
  </si>
  <si>
    <t>Vidikovački venac 2/3</t>
  </si>
  <si>
    <t>011/ 316 57 20</t>
  </si>
  <si>
    <t>064/ 1239129</t>
  </si>
  <si>
    <t>office@korkovado.rs</t>
  </si>
  <si>
    <t>PERIĆ TRANS COMPANY DOO</t>
  </si>
  <si>
    <t>17086626</t>
  </si>
  <si>
    <t>Pante Tutundžića br. 2</t>
  </si>
  <si>
    <t>011/ 3165 909 ; 908</t>
  </si>
  <si>
    <t>999-002403-00036332</t>
  </si>
  <si>
    <t>Dana 05.12.2012. dobijeno resene o izvrsenju.</t>
  </si>
  <si>
    <t xml:space="preserve">Dana 28.11.2012. pokrenut postupak izvrsenja. Dana 05.12.2012. dobijeno resenje o izvrsenju </t>
  </si>
  <si>
    <t>Predmet</t>
  </si>
  <si>
    <t>Dana 09.11.2012. EFGL podneo Predlog za izvršenje dana za dospeli dug  / 13.11.2012. doneto Rešenje o izvršenju  / 21.11.2012. Eurobar podneo prigovor / 28.11.2012. sud doneo rešenje kojim se odbija prigovor  na koji Eurobar ima pravo žalbe o kojem odlučuje drugostepeno veće i njihova odluka je konačna</t>
  </si>
  <si>
    <t>Dana 24.09.2012. potpisano poravnanje/27.09.2012. podnet Predlog za izvršenje Privrednom sudu Požarevac</t>
  </si>
  <si>
    <t xml:space="preserve">BLUE SOFT DOO </t>
  </si>
  <si>
    <t xml:space="preserve">ZASTAVA tip 10 </t>
  </si>
  <si>
    <t>Vladimira Vitoševića</t>
  </si>
  <si>
    <t>05.10.2012.</t>
  </si>
  <si>
    <t>Ki 11253/12</t>
  </si>
  <si>
    <t>21 Ki 12021/12</t>
  </si>
  <si>
    <t>Ki 1882/12</t>
  </si>
  <si>
    <t>11 Ki 9270/12</t>
  </si>
  <si>
    <t>Dana 07.12.2012. klijentu poslata opomena pred raskid ugovora obzirom da klijent u poslednja dva meseca ima problema sa placanjem obaveza. Dospeli dug 16.689 CHF, broj dana docnje 128.</t>
  </si>
  <si>
    <t>Dana 07.12.2012. klijentu poslata opomena pred raskid ugovora obzirom da klijent u poslednja dva meseca ima problema sa placanjem obaveza. Dospeli dug 17.178 CHF, broj dana docnje 128.</t>
  </si>
  <si>
    <t>Dana 07.12.2012. klijentu poslata opomena pred raskid ugovora obzirom da klijent u poslednja dva meseca ima problema sa placanjem obaveza. Dospeli dug 11.238 CHF, broj dana docnje 114.</t>
  </si>
  <si>
    <t>RADNIČKA 42 A, LOKAL C</t>
  </si>
  <si>
    <t>011/2520-303</t>
  </si>
  <si>
    <t>Dana 06.12.2012. podnete prijave potraživanja</t>
  </si>
  <si>
    <t>Dana 06.12.2012. dobilli Rešenje o izvršenju oduzimanje predmeta</t>
  </si>
  <si>
    <t>Dana 05.12.2012. klijent prebacen u nadleznost EFGL u 126. danu docnje.</t>
  </si>
  <si>
    <t>GENERALA HORVATOVIĆA 68</t>
  </si>
  <si>
    <t>Dana 06.12.2012. godine naplaćen iznos od 685.023,86 RSD</t>
  </si>
  <si>
    <t>Elektronska oprema za zaštitu artikala od krađe priozvođača CHECKPOINT</t>
  </si>
  <si>
    <t>999-002403-00036588</t>
  </si>
  <si>
    <t>Dana 13.12.2012. klijentu poslata opomena pred raskid svih ugovora u skladu sa novonastalom nelikvidnoscu klijenta. Klijent je u blokadi od preko 96 miliona dinara. Sa izvesnom Natalijom dogovoreno vracanje svih predmeta lizinga. (kontakt telefon 065/2204-508, finansije@csc.rs)</t>
  </si>
  <si>
    <t>Dana 11.12.2012. klijent blokiran na iznos dospelog duga.</t>
  </si>
  <si>
    <t>Nije moguca blokada klijenta po ovom ugovoru zbog neuskladjenosti potpisa na menicama i KDP obrascu.</t>
  </si>
  <si>
    <t>Dana 29.11.2012. klijent u likvidaciji.</t>
  </si>
  <si>
    <t xml:space="preserve">Dana 13.12.2012. sa klijentom raskinut ugovor i poslat zahtev za izlucenje predmeta lizinga. Klijent i jemac su u blokadi preko 130 miliona dinara. </t>
  </si>
  <si>
    <t>Dana 13.12.2012. vracen predmet lizinga u posed EFGL.</t>
  </si>
  <si>
    <t>Dana 14.12.2012. locirani svi predmeti lizinga na raznim lokacijama. Do 17.12.2012. ce svi biti vraceni u posed EFGL.</t>
  </si>
  <si>
    <t>Dana 21.11.2012. vracen predmet lizinga. Klijent vise nije u mogucnosti da placa lizing. Istog dana raskinut ugovor - dospeli dug 9.515 eura. Raskid poslat 19.12.2012.</t>
  </si>
  <si>
    <t>Dana 18.12.2012. dobili smo zaključak kojim nam je priznato potraživanje u stečaju u iznosu od 3.392.538,77 rsd</t>
  </si>
  <si>
    <t>Dana 18.12.2012 dobili smo zakljućak kojim nam je priznato potraživanje u iznosu od 260.857,88 rsd</t>
  </si>
  <si>
    <t>Dana 17.12.2012. vracena posta zbog promene adrese, klijent nije primio opomene pred raskid ugovora. 18.12.2012. raskinuti ugovori sa klijentom</t>
  </si>
  <si>
    <t>Info 19.12.2012. /Priznato potraživanje zaključkom od 12.12.2012. u iznosu od 2.609.856,44 dinara za  EFG Leasing</t>
  </si>
  <si>
    <t>Info 19.12.2012. /Priznato potraživanje zaključkom od 12.12.2012. u iznosu od 1.185.127,25 dinara za  EFG Asset Fin</t>
  </si>
  <si>
    <t>Smederevski put 18/a</t>
  </si>
  <si>
    <t>SZR STEFAN ĐORIĆ ZORAN PR MIRAŠEVAC</t>
  </si>
  <si>
    <t>02734/12</t>
  </si>
  <si>
    <t>Navojna zatvaračica tip CSI 5310/360, series 5000</t>
  </si>
  <si>
    <t>999-002604-00035877</t>
  </si>
  <si>
    <t>Dana 24.12.2012. klijentu poslata opomena pred raskid ugovora u skladu sa procedurom. Klijentu ostala jos jedna rata do isteka ugovora, a dospeli dug je obecao da ce platiti do kraja godine 2012. Broj dana docnje 132, iznos duga 248,20 CHF.</t>
  </si>
  <si>
    <t>Dana 24.12.2012. klijentu poslata opomena pred raskid ugovora u skladu sa procedurom. Klijentu ostala jos jedna rata do isteka ugovora, a dospeli dug je obecao da ce platiti do kraja godine 2012. Broj dana docnje 132, iznos duga 496,43 CHF.</t>
  </si>
  <si>
    <t>Dana 24.12.2012. klijentu poslata opomena pred raskid ugovora u skladu sa procedurom. Klijentu ostala jos jedna rata do isteka ugovora, a dospeli dug je obecao da ce platiti do kraja godine 2012. Broj dana docnje 145, iznos duga 4.174,63 CHF.</t>
  </si>
  <si>
    <t>Dana 28.12.2012. poslato obavestenje o mogucoj aktivaciji Buy Back ugovora dobavljacu ALMEX DOO. Dat nalog za blokadu klijenta.</t>
  </si>
  <si>
    <t>Informacioni sistem HUBIE ERP sa pripadajućom opremom detaljno opisana u ponudi 149/2012</t>
  </si>
  <si>
    <t>999-002403-00036340</t>
  </si>
  <si>
    <t>02829/12</t>
  </si>
  <si>
    <t>EKOSEKUND DOO BEOGRAD</t>
  </si>
  <si>
    <t>Industrijska oprema po predračunu dobavljača Centar Boban broj 250/0271</t>
  </si>
  <si>
    <t>20163356</t>
  </si>
  <si>
    <t>104438180</t>
  </si>
  <si>
    <t>999-002642-00036628</t>
  </si>
  <si>
    <t>ZAGE MALIVUK ULICA 2 15a</t>
  </si>
  <si>
    <t>BEOGRAD - Palilula</t>
  </si>
  <si>
    <t>011/27-11-874</t>
  </si>
  <si>
    <t>063/599-199</t>
  </si>
  <si>
    <t>mirko.terzic@ekosekund.rs</t>
  </si>
  <si>
    <t>CENTAR-BOBAN DOO BEOGRAD</t>
  </si>
  <si>
    <t>07476647</t>
  </si>
  <si>
    <t>DUNAVSKA 13</t>
  </si>
  <si>
    <t>011/2628-441, 2636-950</t>
  </si>
  <si>
    <t>02890/12</t>
  </si>
  <si>
    <t>Rovokopač -  utovarivač JCB 3CX-4T</t>
  </si>
  <si>
    <t>999-001380-00036637</t>
  </si>
  <si>
    <t>02828/12</t>
  </si>
  <si>
    <t>ROVOKOPAČ-UTOVARIVAČ CASE 580 SR SA DODATNOM OPREMOM</t>
  </si>
  <si>
    <t>999-001286-00036611</t>
  </si>
  <si>
    <t>27.09.2012. podnet Predlog za izvrsenje Privrednom sudu Beograd br I 3968/2012. Zakazano izvršenje za 21.01.2013.</t>
  </si>
  <si>
    <t>999-000322-00007393</t>
  </si>
  <si>
    <t>office@bilbordunimar.com</t>
  </si>
  <si>
    <t>Dana 17.05.2012. podneta krivicna prijava protiv Radise Davidovica u I OJT.</t>
  </si>
  <si>
    <t xml:space="preserve">Dana 16.10.2012. po krivičnoj prijavi protiv Radiše Davidovića dat iskaz u istrazi </t>
  </si>
  <si>
    <t>Info 16.01.2013/ po krivičnoj prijavi protiv Aleksansdra Boškovića dat iskaz PU 29.novembar dana 24.10.2012</t>
  </si>
  <si>
    <t>Info 16.01.2013/ po krivičnoj prijavi protiv Aleksansdra Boškovića dat iskaz PU 29.novembar dana 24.10.2013</t>
  </si>
  <si>
    <t>Info 16.01.2013/ po krivičnoj prijavi protiv Aleksansdra Boškovića dat iskaz PU 29.novembar dana 24.10.2014</t>
  </si>
  <si>
    <t>Info 16.01.2013/ po krivičnoj prijavi protiv Aleksansdra Boškovića dat iskaz PU 29.novembar dana 24.10.2015</t>
  </si>
  <si>
    <t>Info 16.01.2013/ po krivičnoj prijavi protiv Aleksansdra Boškovića dat iskaz PU 29.novembar dana 24.10.2016</t>
  </si>
  <si>
    <t>Info 16.01.2013/ po krivičnoj prijavi protiv Nenada Kantara dat iskaz u istrazi dana 29.11.2012.</t>
  </si>
  <si>
    <t>Info 16.01.2013/ po krivičnoj prijavi dat iskaz dana 29.11.2012.</t>
  </si>
  <si>
    <t>Info 16.01.2013/ po krivičnoj prijavi protiv Ivane Dizdarević dat iskaz dana 26.12.2012.</t>
  </si>
  <si>
    <t xml:space="preserve">Dana 10.01.2013. dat iskaz po krivičnoj prijavi protiv Tatjane Dačev </t>
  </si>
  <si>
    <t>Dana 15.01.2013. Bojan Timotijevic bio u terenskoj inspekciji predmeta zakupa u Ivanjici. Klijent od raskida ne odgovara na pozive. Vozilo je locirano i uslikano na adresi Bukovica BB gde se vise ne nalazi sediste firme.</t>
  </si>
  <si>
    <t>Dana 15.01.2013. Bojan Timotijevic izvrsio terensku inspekiju predmeta lizinga u Ivanjici. Vozilo se ne nalazi na adresi klijenta, vec je po recima klijenta u servisu u Cacku. Klijent obecao izmirenje celog duga do 18.01.2013.</t>
  </si>
  <si>
    <t>31.12.2013. klijent platio dugovanje, blokada obustavljena.</t>
  </si>
  <si>
    <t>Dana 15.01.2013. klijentu poslata opomena pred raskid ugovora, ukupan dospeli dug 3.494,93 eura, broj dana docnje 134. Klijent u blokadi NBS 7,785,417.25 rsd.</t>
  </si>
  <si>
    <t>Dana 15.01.2013. klijentu poslata opomena pred raskid ugovora, ukupan dospeli dug 960,01 eura, broj dana docnje 153. Klijent obecavao izmirenje celog duga do kraja 2012. obzirom da je istekla i registracija za vozilo ali obecanje nije ispunio.</t>
  </si>
  <si>
    <t>EUROBANK  A.D. BEOGRAD</t>
  </si>
  <si>
    <t>Dana 24.09.2012. dat nalog za blokadu klijenta zbog kasnjenja. Broj dana docnje 132/iznos za blokadu  5877 eura. Blokadom naplaceno dugovanje klijenta u celosti.</t>
  </si>
  <si>
    <t>Dana 22.12.2012. nad klijentom obustavljen postupak likvidacije. Klijent u blokadi NBS 145,582,936.31 dinara.</t>
  </si>
  <si>
    <t>Dana 18.01.2013. klijent prebacen iz nadleznosti RETAILa u EFGL. Prema informacijama Jelene Andjelkovic, komunikacija sa klijentom u vezi placanja u poslednje vreme je malo problematicna.</t>
  </si>
  <si>
    <t>DOSITEJEVA 9</t>
  </si>
  <si>
    <t>Dana 18.01.2013. kontaktirao nas prijatelj klijenta i obecao izmirenje celog duga u ponedeljak, 21.01.2013. sto se nije desilo. Kontakt Neso Lazarevic 064/238-40-68, 032/711-793</t>
  </si>
  <si>
    <t>Pavlović Miloš</t>
  </si>
  <si>
    <t>II OJT BEOGRAD</t>
  </si>
  <si>
    <t>22.01.2013.</t>
  </si>
  <si>
    <t>MERCEDES BENZ SPRINTER 511 CDI</t>
  </si>
  <si>
    <t>Dana 22.01.2013. podneta krivicna prijava protiv Pavlovic Milosa u II OJT Beograd.</t>
  </si>
  <si>
    <t>Dana 22.01.2013. podneta krivicna prijava protiv Save Sabo, Miroljuba Čurčića i Rudolfa Domonkoša u I OJT Beograd.</t>
  </si>
  <si>
    <t>Dana 23.01.2013. klijentu poslata opomena pred raskid ugovora. Broj dana docnje 83, dospeli dug 32995 eura. Poslato i obavestenje o mogucoj aktivaciji ugovora o otkupu ALMEX-u. U nekoliko navrata klijent najavljivao izmirenje duga ali do 23.01.2013. nije bilo uplate.</t>
  </si>
  <si>
    <t>Dana 24.01.2013. dat nalog za blokadu klijenta, Docnja 101 dan, iznos  770 eura.</t>
  </si>
  <si>
    <t xml:space="preserve">Dana 24.01.2013.  dat nalog za blokadu klijenta. Docnja 143 dana, dospeli dug 3522 eura. </t>
  </si>
  <si>
    <t>23.01.2013. podnet je Predlog za pokretanje regularnog stečaja.</t>
  </si>
  <si>
    <t>Dana 28.01.2013. Klijent blokiran na ceo iznos dospelog duga. Blokadom naplacen ceo iznos.</t>
  </si>
  <si>
    <t>Dana 28.01.2013. Klijent blokiran na ceo iznos dospelog duga. Blokadom nema naplate obzirom da je klijent vec u blokadi preko 7 miliona dinara.</t>
  </si>
  <si>
    <t>Dana 28.01.2013. dat nalog za blokadu klijenta na ceo iznos dospelog duga od 342 eura.  Broj dana docnje 89.</t>
  </si>
  <si>
    <t>Dana 28.01.2013. dat nalog za blokadu klijenta na ceo iznos dospelog duga od 50 eura.  Broj dana docnje 61.</t>
  </si>
  <si>
    <t>Dana 28.01.2013. dat nalog za blokadu klijenta na ceo iznos dospelog duga od 10.762 eura.  Broj dana docnje 75.</t>
  </si>
  <si>
    <t>Dana 24.01.2013. klijent se javio i najavio uplatu 300 eura duga uz molbu da joj se placanje ostatka duga prolongira. Ostala je bez posla pa je to uzrok svih problema u vezi sa neplacanjem. Kontekt telefoni su 023/543-078 i 061/163-78-79</t>
  </si>
  <si>
    <t>Dana 16.10.2012. klijentu poslata opomena pred raskid ugovora. Broj dana docnje 123, ukupan dug 6520 eura. Nakon opomene pred raskid ugovora klijent se javljao i uplatio 185.000 dinara sa obecanjem da ce izmiriti celo dugovanje. U skladu sa situacijom oko predmeta lizinga dogovor je da se saceka da se sto vise izmiri dugovanje pre samog raskida obzirom da nemamo menice/odnosno klijent je brisano drustvo iz registra.</t>
  </si>
  <si>
    <t>Dana 29.01.2013. raskinut ugovor. Klijent nije izvrsio obecana placanja. Potrebno pristupiti oduzimanju predmeta lizinga. NOGATOMI DOO je pravni naslednik koji je osnovan u istom trenutku kad je i ugasena TEHNIKA, 20.04.2011. Vlasnik 100% Slobodan Momcilov.</t>
  </si>
  <si>
    <t>011 32 41 141 lok 075 marija kujundzic</t>
  </si>
  <si>
    <t>02891/13</t>
  </si>
  <si>
    <t>Nova linija za etiketiranje sa pripadajućIm mašinama i opremom proizvođača KRONES</t>
  </si>
  <si>
    <t>999-000936-00036642</t>
  </si>
  <si>
    <t>02892/13</t>
  </si>
  <si>
    <t>Nova linija za obradu pet ambalaže duvanjem sa pripadajućim mašinama i opremom proizvođača SIDEL</t>
  </si>
  <si>
    <t>999-000936-00036650</t>
  </si>
  <si>
    <t>02893/13</t>
  </si>
  <si>
    <t>Nova klipna kompresorska linija visokog pritiska Tempo2, kapaciteta 1100m3/h, pritisak 40 bara sa pr</t>
  </si>
  <si>
    <t>999-000936-00036669</t>
  </si>
  <si>
    <t>02894/13</t>
  </si>
  <si>
    <t>Nova linija za automatsku paletizaciju sa pripadajućim mašinama i opremom proizvođača I.H.S.</t>
  </si>
  <si>
    <t>999-000936-00036677</t>
  </si>
  <si>
    <t>Dana 04.02.2013. od klijenta stigao dopis nakon raskida ugovora. U dopisu se pozivaju na nedostatak dela opreme i da se ne slazu sa jednostranim raskidom. U ponedeljak 18.02.2013. zakazan sastanak sa klijentom.</t>
  </si>
  <si>
    <t>Info 02.2013./ klijent isplatio ceo dug do 04.02.2013. ostala jos jedna rata</t>
  </si>
  <si>
    <t>Oduzet predmet lizinga.</t>
  </si>
  <si>
    <t>Dana 05.02.2013. klijentu poslat dopis kao odgovor na njegovo pismo u kojem nas je obavestio da se vozilo nalazi na trazenoj adresi cime spori nasu krivicnu prijavu obzirom da predmet lizinga nije nadjen na pomenutoj adresi. U dopisu ga obavestavamo da se moze javiti nasoj logisitici i da vrati vozilo. Posiljka je vracena jer je klijent odseljen sa adrese.</t>
  </si>
  <si>
    <t xml:space="preserve">Dana 21.01.2013. po nalogu uprave poslato obaveštenje o postupku namirenja zaloge ZL broj 9065/2010 pri registru zaloga APR-a (roba u magacinu). </t>
  </si>
  <si>
    <t>Dana 30.01.2013. Komercijalna banka je vratila nenaplacenu menicu klijenta Semetrans, serijski broj AA9662076, jer je nad njim pokrenut stecajni postupak.</t>
  </si>
  <si>
    <t>Dana 27.06.2012. RETAIL COLL. Uputio zahtev za promenu nadleznosti. Sa klijentom kontaktirano i klijent zeli da do kraja meseca jula isplati dug u potpunosti i da preuzme predmet zakupa.  *INFO - klijent je 25.01.2012. ugasio firmu i promenio pravnu formu kroz SAT OPTIK DOO.</t>
  </si>
  <si>
    <t xml:space="preserve">Dana 18.02.2013. sa klijentom raskinut ugovor obzirom da nije bilo obecanog placanja.  </t>
  </si>
  <si>
    <t>ATLAS DOO SEVOJNO</t>
  </si>
  <si>
    <t>Auto put Beograd-Niš (32 km) benzisnska stanica EKO</t>
  </si>
  <si>
    <t>BEOGRAD - Sopot</t>
  </si>
  <si>
    <t>Dana 21.12.2012. klijent izvrsio uplatu u iznosu od 248.000 rsd</t>
  </si>
  <si>
    <t>Dana 20.02.2013. sa klijentom dogovoreno da dostavi dokumentaciju druge firme kako bi se ugovori prebacili i nastavila otplata sa rokom do 12 meseci. Ocekuje se slanje dokumentacije i ulazak u proceduru.</t>
  </si>
  <si>
    <t>Dana 19.02.2013. sa klijentom raskinut ugovor na 721 dana docnje. 20.02.2013. klijent vratio vozilo.</t>
  </si>
  <si>
    <t>022/215-5362</t>
  </si>
  <si>
    <t>Dana 22.02.2013. klijentu poslata opomena pred raskid ugovora. Broj dana kasnjenja 113, iznsos dospelog duga 6.159,60 CHF. Obavestenje o mogucoj aktivaciji ugovora o otkupu poslato ALMEX-u.</t>
  </si>
  <si>
    <t>Dana 22.02.2013. klijentu poslata opomena pred raskid ugovora, broj dana docnje 130, iznos dospelog duga  1.130,89 CHF.</t>
  </si>
  <si>
    <t>011/344-9444</t>
  </si>
  <si>
    <t>02895/13</t>
  </si>
  <si>
    <t>TIGOR - TRADE DOO BEOGRAD</t>
  </si>
  <si>
    <t>ELEKTRO VILJUŠKAR HYSTER J2.5XN LWB</t>
  </si>
  <si>
    <t>17240579</t>
  </si>
  <si>
    <t>100835197</t>
  </si>
  <si>
    <t>999-000470-00036688</t>
  </si>
  <si>
    <t>Belarička 15 A</t>
  </si>
  <si>
    <t>011 78 70 165, 063 451 594</t>
  </si>
  <si>
    <t>064 24 74 099</t>
  </si>
  <si>
    <t>SKROBONJA ŽELJKO</t>
  </si>
  <si>
    <t>tigortrade@sbb.rs</t>
  </si>
  <si>
    <t>02896/13</t>
  </si>
  <si>
    <t>Elektro viljuškar Hyster J2.0XN LWB</t>
  </si>
  <si>
    <t>999-000470-00036696</t>
  </si>
  <si>
    <t>02897/13</t>
  </si>
  <si>
    <t>999-000470-00036700</t>
  </si>
  <si>
    <t>TOMAŠEVIĆ BILJANA</t>
  </si>
  <si>
    <t>02899/13</t>
  </si>
  <si>
    <t>IML DOO ŠABAC</t>
  </si>
  <si>
    <t>UREĐAJ ZA KONTORLU KVALITETA ŠTAMPE LITHEC DENSITRONIC FORMAT 74</t>
  </si>
  <si>
    <t>20805471</t>
  </si>
  <si>
    <t>107451967</t>
  </si>
  <si>
    <t>999-002652-00036726</t>
  </si>
  <si>
    <t>NOVOPROJEKTNA MP/1</t>
  </si>
  <si>
    <t>015/716-0008</t>
  </si>
  <si>
    <t>vesna@iml.rs</t>
  </si>
  <si>
    <t>02898/13</t>
  </si>
  <si>
    <t>PRESA ZA ŠTANCOVANJE ETIKETA MODEL MASTER 110 REMONTOVANA SA ALATIMA 07-lit</t>
  </si>
  <si>
    <t>999-002652-00036734</t>
  </si>
  <si>
    <t>02902/13</t>
  </si>
  <si>
    <t>POLOVNI MINIBUS MERCEDES SPRINTER 416 CDI</t>
  </si>
  <si>
    <t>999-001549-00036770</t>
  </si>
  <si>
    <t>RETAIL</t>
  </si>
  <si>
    <t>Dana 07.03.2013. klijent izmirio obaveze u potpunosti.</t>
  </si>
  <si>
    <t>KRUŠIK-PLASTIKA AD - U RESTRUKTUIRANJU</t>
  </si>
  <si>
    <t>014/51-978; 014/451-119</t>
  </si>
  <si>
    <t>063/7044-888</t>
  </si>
  <si>
    <t>02903/13</t>
  </si>
  <si>
    <t>RAJŠIĆ GORDANA</t>
  </si>
  <si>
    <t>3103980805128</t>
  </si>
  <si>
    <t>999-002661-00036784</t>
  </si>
  <si>
    <t>Đorđa Jovanovića 007/16</t>
  </si>
  <si>
    <t>011/334-79-13</t>
  </si>
  <si>
    <t>063/70-82-149</t>
  </si>
  <si>
    <t>gordananikacevic@yahoo.com</t>
  </si>
  <si>
    <t>Dana 18.02.2013. odrzan sastanak sa klijentom. Klijentu objasnjeno da je dobavljac bio duzan da isporuci nedostajuce delove predmeta lizinga i predlozeno mu da prihvati realno stanje ugovora. Nakon sastanka klijent uplatio 193.000 rsd na ime dugovanja. Klijenta ce kontaktirati Bojan Stojanovic da se dalje dogovore detalji oko preuzimanja ugovora na NOGATOMI. Kontakt tel Slobodana Momcilova 060/455-04-20</t>
  </si>
  <si>
    <t>Dana 12.03.2013. podnet optuzni predlog protiv Nebojse Dutine nakon odbacene krivicne prijave</t>
  </si>
  <si>
    <t>02905/13</t>
  </si>
  <si>
    <t>Novo putničko vozilo Škoda Octavia A5  Elegance 1.6 TDI CR DPF</t>
  </si>
  <si>
    <t>999-000650-00036805</t>
  </si>
  <si>
    <t>Dana 12.03.2013. klijentu poslata opomena pred raskid ugovora, broj dana docnje 162, ukupan dospeli dug 4.214,83 EUR.</t>
  </si>
  <si>
    <t>Dana 23.10.2012. klijentu poslata opomena pred raskid ugovora o zakupu. Broj dana docnje 204, ukupan dug 4.247 EUR. Nakon opomene klijent izvrsio uplatu i smanjio dugovanje ispod 90 dana docnje.</t>
  </si>
  <si>
    <t>02904/13</t>
  </si>
  <si>
    <t>ITRAVEL GROUP DOO BEOGRAD</t>
  </si>
  <si>
    <t>Polovno putničko vozilo SUZUKI SX4 1.5 GLX/5VR</t>
  </si>
  <si>
    <t>20610336</t>
  </si>
  <si>
    <t>106475394</t>
  </si>
  <si>
    <t>999-002663-00036796</t>
  </si>
  <si>
    <t>Svetog Save 12; I sprat 3</t>
  </si>
  <si>
    <t>BEOGRAD Vračar</t>
  </si>
  <si>
    <t>011/24-350-64</t>
  </si>
  <si>
    <t>063/266-112</t>
  </si>
  <si>
    <t>goran.jokic@itravelgroup.net</t>
  </si>
  <si>
    <t>I OS BEOGRAD</t>
  </si>
  <si>
    <t>12.03.2013.</t>
  </si>
  <si>
    <t>OPTUŽNI PREDLOG podnet jer je I OJT Beograd odbacilo krivičnu prijavu koja je podneta 20.09.2011. a zaprimljena pod KT 8176/11</t>
  </si>
  <si>
    <t>075/08</t>
  </si>
  <si>
    <t>SAT-OPTIK DOO</t>
  </si>
  <si>
    <t>Olega Filipovića, Natalije Gireg</t>
  </si>
  <si>
    <t>07.03.2013.</t>
  </si>
  <si>
    <t>18.12.2012.</t>
  </si>
  <si>
    <t>OPTUŽNI PREDLOG podnet jer je I OJT Sombor odbacilo krivičnu prijavu koja je podneta 12.07.2012. a zaprimljena pod KT 1376/12</t>
  </si>
  <si>
    <t>Ki 12170/12</t>
  </si>
  <si>
    <t>PONOVO PODNETA jer je I OJT Beograd odbacio krivičnu prijavu koja je podneta 17.08.2009. i zaprimljena pod KTR 1942/091420/09</t>
  </si>
  <si>
    <t>PONOVO PODNETA jer je I OJT Beograd odbacio krivičnu prijavu koja je podneta 22.06.2009. i zaprimljena pod KTR 1420/09</t>
  </si>
  <si>
    <t>19 Ki 11491/12</t>
  </si>
  <si>
    <t>KT 6/12</t>
  </si>
  <si>
    <t>KT 9174/12</t>
  </si>
  <si>
    <t>PLAĆENO</t>
  </si>
  <si>
    <t>KTR 246/12 / novi broj kt 3304/2012 I OJT BEOGRAD</t>
  </si>
  <si>
    <t>11 Ki 1697/13</t>
  </si>
  <si>
    <t>6 Ki 4886/12</t>
  </si>
  <si>
    <t>OPTUŽNI PREDLOG podnet jer je I OJT Kruševac odbacilo krivičnu prijavu koja je podneta 17.05.2011. a zaprimljena pod KT 381/12</t>
  </si>
  <si>
    <t>K 796/13</t>
  </si>
  <si>
    <t>Dana 13.03.2013. klijent prebacen u nadleznost ERBL, na 118 dana docnje. Klijent u poslednje vreme nije izvrsio obecanja u vezi sa placanjem dugovanja. Kontakt telefon klijenta Goran 060/025-0641</t>
  </si>
  <si>
    <t>Dana 18.03.2013. klijentu poslata opomena pred raskid ugovora, iznos dospelog duga 2.903,30 CHF, broj dana docnje 123. Klijent zatrazio sastanak kako bi dogovorili dinamiku izmirenja obaveza, obzirom da ocekuje u narednih 10ak dana veci priliv novca.</t>
  </si>
  <si>
    <t>Dana 18.03.2013. kliejntu poslata opomena pred raskid ugovora, iznos dospelog duga 4.187,38 CHF, broj dana docnje 137. Klijent od promene nadleznosti placao dugovanja posle poziva, u poslednje vreme ima problem sa izmirenjem dugovanja.</t>
  </si>
  <si>
    <t>Dana 18.03.2013. klijentu poslata opomena pred raskid ugovora, iznos dospelog duga 5.885,29 CHF, broj dana docnje 105. Klijent u blokadi preko 44 miliona dinara vec 34 dana i tesko da moze da se izvuce. Dat predlog za prebacivanje lizinga na drugu firmu, ceka se odluka klijenta.</t>
  </si>
  <si>
    <t>Dana 18.03.2013. klijentu poslata opomena pred raskid ugovora, iznos dospelog duga 16.876,68 CHF, broj dana docnje 98. Klijent u blokadi preko 44 miliona dinara vec 34 dana i tesko da moze da se izvuce. Dat predlog za prebacivanje lizinga na drugu firmu, ceka se odluka klijenta.</t>
  </si>
  <si>
    <t>065/5566-714, 062/8048000 Sava</t>
  </si>
  <si>
    <t>02906/13</t>
  </si>
  <si>
    <t>Škoda Fabia 1.2 Ambition</t>
  </si>
  <si>
    <t>999-001252-00036816</t>
  </si>
  <si>
    <t>02907/13</t>
  </si>
  <si>
    <t>Škoda Superb 2.0 TDI  Ambition</t>
  </si>
  <si>
    <t>999-001252-00036824</t>
  </si>
  <si>
    <t>Info 27.03.2013. / ceka se ponovno pokretanje izvrsenja oduzimanja predmeta lizinga. Ukoliko se vozilo ne pronadje na adresi pokrenuce se postupak prijave utaje osiguravajucoj kuci. Polisa produzena do 22.07.2013.</t>
  </si>
  <si>
    <t>Info 27.03.2013./ klijent u nekoliko navrata izmirivao sukcesivno dugovanja, na danasnji dan ostao dug od 110 eura. Istovremeno, klijent duzan osiguravajucoj kuci DUNAV 5500 rsd. Dug prema OK nismo pristali da platimo i prefakturisemo klijentu, obavestili smo OK da oni dogovore sa klijentom izmirenje tih obaveza.</t>
  </si>
  <si>
    <t>Info 27.03.2013./ klijent imao stetu na vozilu pa je izvrsena opravka. Bojan Timotijevic ce izvrsiti inspekciju predmeta zakupa. Dat nalog da osiguranje isplati stetu u iznosu od 194.530 rsd nama obzirom da klijent na danasnji dan ima dugovanja od 653 eura.</t>
  </si>
  <si>
    <t>Dana 25.03.2013. klijent javio Bojanu Stojanovicu da ce poceti sa placanjem duga od kraja marta i da ce do juna 2013. isplatiti dospela dugovanja zakljucno sa mesecom februarom, i da ce tada potpisati preuzimanje na novu firmu NOGATOMI.</t>
  </si>
  <si>
    <t>Dana 7.03.2013. oduzeto vozilo od klijetna u prosecnom stanju. Nalazi se na placu ARAMBASA.</t>
  </si>
  <si>
    <t xml:space="preserve">Info 27.03.2013/ dokumentacija klijenta skenirana i prebacena u NPL u mescu martu 2013. </t>
  </si>
  <si>
    <t xml:space="preserve">Od pocetka 2013. godine klijent ima problema sa likvidnoscu. Otezano je placanje obaveza prema lizingu, blokade su ceste i traju po najvise 8 dana. </t>
  </si>
  <si>
    <t>Dana 26.03.2013. klijent blokiran na ceo iznos dospelog duga/ po ugovoru 01359/09 potrebanj nova sredstva obezbedjenja obzirom da su registrovani pogresni brojevi menica. Po ovom ugovoru nije prihvacena blokada.</t>
  </si>
  <si>
    <t>Dana 26.03.2013. klijent blokiran na ceo iznos dospelog duga</t>
  </si>
  <si>
    <t>Info 27.03.2013./ klijent dostavio predloge izmirenja duga i reorganizacije u firmi. Nas prvi uslov je da se osigura predmet lizinga i da se izvrsi monitoring predmeta lizinga. Bojan Timotijevic ce ugovoriti inspekciju predmeta lizinga.</t>
  </si>
  <si>
    <t>Info 27.03.2013./ klijent u problemima sa placanjem obaveza u skladu sa smanjenjem naplate svojih potrazivanja. Predlozen reprogram koji bi trebao biti zavrsen do kraja marta. Klijent bi imao grejs period od 2 meseca u kojem bi platio dospele obaveze a od 1.05.2013. bi nastavio da placa rate po reprograma u narednih 13 meseci.</t>
  </si>
  <si>
    <t>Info 27.03.2013./Klijent isplatio ugovor sto je bio uslov da se radi preuzimanje po drugom ugovoru br. 00268/07 na drugu firmu</t>
  </si>
  <si>
    <t>Info 27.03.2013./ocekuje se realizacija preuzimanja ugovora na drugu firmu do kraja marta 2013. i izmirenje svih obaveza kroz taj reprogram u narednih 12 meseci.</t>
  </si>
  <si>
    <t>KNEZA LAZARA 189/C/1/12</t>
  </si>
  <si>
    <t>Greder proizvođač DINGSHENG TAINGONG marka TGT  model PY160H</t>
  </si>
  <si>
    <t>17229095</t>
  </si>
  <si>
    <t>101608768</t>
  </si>
  <si>
    <t>999-002618-00036103</t>
  </si>
  <si>
    <t>Nemanjina 1/II</t>
  </si>
  <si>
    <t>036/736-671 Biserka Milosavlje</t>
  </si>
  <si>
    <t>064/641-33-13 Slobodan Ristović</t>
  </si>
  <si>
    <t>slobodan.ristovic@gmail.com</t>
  </si>
  <si>
    <t>02911/13</t>
  </si>
  <si>
    <t>OGNJANOVIĆ ANETA</t>
  </si>
  <si>
    <t>HONDA CIVIC 5D 1.4 i-VTEC COMFORT</t>
  </si>
  <si>
    <t>1803969756012</t>
  </si>
  <si>
    <t>999-002670-00036899</t>
  </si>
  <si>
    <t>KRALJA PETRA PRVOG 6/4</t>
  </si>
  <si>
    <t>030/432-638</t>
  </si>
  <si>
    <t>069/885-32-11</t>
  </si>
  <si>
    <t>aneta.ognjanovic@eurobank.rs</t>
  </si>
  <si>
    <t>02900/13</t>
  </si>
  <si>
    <t>Novo teretno vozilo Fiat Punto Classic 1.3 JTD 70KS Dynamic AC-VAN</t>
  </si>
  <si>
    <t>999-002546-00036838</t>
  </si>
  <si>
    <t>02901/13</t>
  </si>
  <si>
    <t>999-002546-00036846</t>
  </si>
  <si>
    <t>Dana 05.04.2013. poslata opomena pre raskid ugovora obzirom da je broj dana docnje 121. Ukupan dospeli dug 16.933,01 eura.</t>
  </si>
  <si>
    <t>VOJVODINA AD STARČEVO U RESTRUKTURIRANJU</t>
  </si>
  <si>
    <t>063/444-076 VUKASOVIĆ</t>
  </si>
  <si>
    <t xml:space="preserve">Info 15.03.2013. / za klijenta se u NPLu priprema reprogram na duzi rok. </t>
  </si>
  <si>
    <t>Info 30.01.2013./nad klijentom otvoren i zakljucen automatski stecaj na dan 28.05.2012.</t>
  </si>
  <si>
    <t>Dana 25.12.2012. klijent usao u stecajni postupak. Ostatak duga za predmet lizinga je 387 eura.</t>
  </si>
  <si>
    <t>Vojvode Stepe 352</t>
  </si>
  <si>
    <t>02912/13</t>
  </si>
  <si>
    <t>999-001187-00036940</t>
  </si>
  <si>
    <t>Dana 04.01.2013. klijent podneo tuzbu protiv ERBLa zbog neisporucene kompletne opreme po byu back ugovoru i naplacenom kompletnom iznosu po Ugovoru o lizingu. Vrednost spora iznosi 6.500.000 dinara. Tuzbeni zahtev je prijavljen kao Operativni rizik i izvrseno je rezervisanje za troskove sudskih sporova u iznosu od CHF 25.446,00 .</t>
  </si>
  <si>
    <t xml:space="preserve">Dana 10.04.2013. dat nalog za blokadu klijenta na dospeli iznos duga od 5.139 eura, broj dana kasnjenja 100. Klijent nije ispostovao obecanja koja je dao, da ce do 08.04.2013. platiti dve dospele rate. </t>
  </si>
  <si>
    <t>Dana 19.03.2013. klijent bio na sastanku na kojem je objasnio situaciju oko placanja. Data mu je mogucnost da u narednih 15-ak dana regulise obeveze.</t>
  </si>
  <si>
    <t>NARODNOG FRONTA 21C</t>
  </si>
  <si>
    <t>Dana 11.04.2013. dat nalog za blokadu klijenta za dospeli dug od 851 eura, broj dana docnje 91. Do sada nije bilo moguce blokirati klijenta jer nismo imali odobrenje banke. U medjuvremenu banka je svoja potrazivanja proglasila dospelim. Klijent je u blokadi preko 500 miliona dinara vec 85 dana.</t>
  </si>
  <si>
    <t>Dana 11.04.2013. dat nalog za blokadu klijenta za dospeli dug od 5.353 eura, broj dana docnje 116. Do sada nije bilo moguce blokirati klijenta jer nismo imali odobrenje banke. U medjuvremenu banka je svoja potrazivanja proglasila dospelim. Klijent je u blokadi preko 500 miliona dinara vec 85 dana.</t>
  </si>
  <si>
    <t>Dana 11.04.2013. u kontaktu sa klijentom dogovoreno da se potpisu antidatirana jemstva kako bi neko drugo fizicko ili pravno lice izvrsilo uplate u toku aprila za dug u celosti i da se ne ide u raskid ugovora. Kontakt Srba Ciric 069/831-50-02, sciric@projektomontaza.rs</t>
  </si>
  <si>
    <t>Dana 20.03.2013. klijent blokiran na iznos od 272.061,94 rsd. Od 13.03.2013. klijent ima zabranu raspolaganja sredstvima. Dana 25.03.2013. klijentu poslata opomena pred raskid, broj dana docnje 112, ukupan dug 2395 eura.</t>
  </si>
  <si>
    <t xml:space="preserve">Info 03.04.2013. klijent po dogovoru izmirio dugovanja ispod 60+. </t>
  </si>
  <si>
    <t>02915/13</t>
  </si>
  <si>
    <t>RE3-PRODUCT DOO PLANDIŠE</t>
  </si>
  <si>
    <t>105874874</t>
  </si>
  <si>
    <t>999-002673-00036983</t>
  </si>
  <si>
    <t>Kod Banatplasta bb</t>
  </si>
  <si>
    <t>RS-26360</t>
  </si>
  <si>
    <t>PLANDIŠTE</t>
  </si>
  <si>
    <t>013/862-322</t>
  </si>
  <si>
    <t>065/898-12-67</t>
  </si>
  <si>
    <t>Aleksandar Solarević</t>
  </si>
  <si>
    <t>aleksandar.solarevic@gmail.com</t>
  </si>
  <si>
    <t>064/8802-063</t>
  </si>
  <si>
    <t>saska.stosic@gmail.com</t>
  </si>
  <si>
    <t>02917/13</t>
  </si>
  <si>
    <t>Nova KHS  linija za aseptično punjenje sa pripadajućom opremom</t>
  </si>
  <si>
    <t>999-000936-00037002</t>
  </si>
  <si>
    <t>02916/13</t>
  </si>
  <si>
    <t>AVALA ADA DOO BEOGRAD</t>
  </si>
  <si>
    <t>Putničko vozilo novo Hyundai Santa Fe 2.0 CRDI 5V</t>
  </si>
  <si>
    <t>999-000562-00036990</t>
  </si>
  <si>
    <t>Prilazni put Ada Huji 9</t>
  </si>
  <si>
    <t>063/627-616 Gordana Njegovan</t>
  </si>
  <si>
    <t>goran.lojen@avalaada.rs</t>
  </si>
  <si>
    <t>Ratarski put 14a</t>
  </si>
  <si>
    <t>02920/13</t>
  </si>
  <si>
    <t>POPOVIĆ NELA</t>
  </si>
  <si>
    <t>Polovno putničko vozilo CITROEN C3 X 1.4HDI</t>
  </si>
  <si>
    <t>1411956719058</t>
  </si>
  <si>
    <t>999-002677-00037030</t>
  </si>
  <si>
    <t>Dalmatinska 31</t>
  </si>
  <si>
    <t>064/885-31-27</t>
  </si>
  <si>
    <t>nela.popovic@erbleasing.rs</t>
  </si>
  <si>
    <t>Dana 10.04.2013. klijent se obratio sa molbom da se ugovor prebaci na neku drugu firmu kroz finansijski lizing. Obzirom da klijent nije dostavio dokumentaciju za prebacivanje na drugu firmu, predmet zakupa oduzet 26.04.2013. i nalazi se na placu ARAMBASA.</t>
  </si>
  <si>
    <t>02921/13</t>
  </si>
  <si>
    <t>DEVČIĆ ŽELJKO</t>
  </si>
  <si>
    <t>Toyota Avensis 1.6 Valvematic SD M/T6 TERRA</t>
  </si>
  <si>
    <t>3010979710131</t>
  </si>
  <si>
    <t>999-002678-00037040</t>
  </si>
  <si>
    <t>Južni bulevar 015</t>
  </si>
  <si>
    <t>011/386-11-97</t>
  </si>
  <si>
    <t>064/885-33-39</t>
  </si>
  <si>
    <t>zeljko.devcic@eurobank.rs</t>
  </si>
  <si>
    <t>Jabučki put 82</t>
  </si>
  <si>
    <t>Dana 20.05.2013. dat nalog Bojanu Timotijevicu da nadje klijenta i oduzme vozilo.</t>
  </si>
  <si>
    <t xml:space="preserve">Info 13.05.2013./klijentu poslata sms poruka o obavezi izmirenja duga u iznosu od 2586 eura do 17.05.2013. i da ce se vozilo oduzeti ukoliko to ne ucine. Ugovor je istekao, preostali dug se odnosi na dospele rate po kojima klijent kasni. U toku otplate lizinga klijent je imao problema sa placanjem ali je do poslednje rate izmirivao obaveze do 90+ dana kasnjenja. </t>
  </si>
  <si>
    <t>Dana 14.05.2013. klijentu poslata opomena pred raskid ugvoora. Klijent u docnji 477.49 eura, broj dana docnje 112. Ne javlja se na telefone.</t>
  </si>
  <si>
    <t>Dana 14.05.2013. klijentu poslata opomena pred raskid ugovora, broj dana docnje 119, dugovanje 3531,69 CHF. Nakon slanja opomene, klijent izmirio deo dugovanja u iznosu od 860 CHF. Obecano placanje preostalih dugovanja u 90+ do 21.05.2013.</t>
  </si>
  <si>
    <t>Dana 07.03.2013. predata krivicna prijava protiv Natalije Gireg i Olega Filipovica prvom okruznom javnom tuzilastvu u Beogradu. Dana 08.03.2013. prijavljena utaja za vozilo osiguravajucoj kuci Delta Generali. 26.03.2013. kontaktirani smo od osiguravajuce kuce da su pronasli vozilo i oduzeli i da ce nam vozilo isporuciti u Podgorici gde se nalazi na njihovom placu. Bojan Timotijevic ce organizovati prevoz vozila u Beograd.</t>
  </si>
  <si>
    <t>Dana 11.04.2013. vozilo je dovezeno iz Crne Gore i na placu je Arambase, povucena je utaja. Vozilo se nalazi u prosecnom stanju sa sitnim ostecenjima.</t>
  </si>
  <si>
    <t>BAY-COMPANY &amp; INVEST DOO</t>
  </si>
  <si>
    <t>02918/13</t>
  </si>
  <si>
    <t>PREGIS PLUS DOO PANČEVO</t>
  </si>
  <si>
    <t>MAŠINA ZA PROIZVODNJU EKSERA: MAŠINA COIL NAIL MACHINE TIP NCNT-33 I MAŠINA NAIL ROLLING MACHINE TIP</t>
  </si>
  <si>
    <t>20901039</t>
  </si>
  <si>
    <t>107938449</t>
  </si>
  <si>
    <t>999-002675-00037010</t>
  </si>
  <si>
    <t>013/3313-93; 013/331-452</t>
  </si>
  <si>
    <t>063/354-135</t>
  </si>
  <si>
    <t>pregis@pregis.co.rs</t>
  </si>
  <si>
    <t>02919/13</t>
  </si>
  <si>
    <t>Mašina za pravljenje eksera proizvođača ENKOTEC,tip NOE 1</t>
  </si>
  <si>
    <t>999-002675-00037029</t>
  </si>
  <si>
    <t>Dana 20.05.2013. dat nalog za blokadu klijenta na ceo dospeli dug po svim ugovorima. Klijent u blokadi NBS 13 dana u iznosu preko 41 milion dinara.</t>
  </si>
  <si>
    <t>Dana 20.05.2013. dat nalog za blokadu klijenta na ceo dospeli dug po svim ugovorima. Klijent u blokadi NBS 13 dana u iznosu preko 105 miliona dinara.</t>
  </si>
  <si>
    <t>Dana 20.05.2013. dat nalog za blokadu klijenta na ceo dospeli dug po svim ugovorima. Klijent u blokadi NBS 32 dana u iznosu preko 58 miliona dinara.</t>
  </si>
  <si>
    <t>Dana 20.05.2013. dat nalog za blokadu klijenta na ceo dospeli dug po svim ugovorima. Klijent u blokadi NBS 13 dana u iznosu preko 58 miliona dinara.</t>
  </si>
  <si>
    <t>Dana 23.05.2013. dat nalog za blokadu klijenta za ceo iznos dospelog duga.</t>
  </si>
  <si>
    <t>Dana 23.05.2013. dat nalog za blokadu klijenta na ceo iznos dospelog duga.</t>
  </si>
  <si>
    <t>Dana 23.05.2013. dat nalog i klijent blokiran na ceo iznos dospelog duga u iznosu od 39.726 eura. Klijent u blokadi NBS 28 miliona dinara, 23 dana.</t>
  </si>
  <si>
    <t>Dana 23.05.2013. klijent se javio i obecao izmirenje celog dugovanja do kraja meseca maja. Trenutni dug iznosi 2360 eura.</t>
  </si>
  <si>
    <t>Dana 18.02.2013. sa klijentom raskinut ugovor i poslat. Broj dana docnje 168, dospeli dug 4246 eura. / raskid ugovora storniran nakon uplate klijenta</t>
  </si>
  <si>
    <t>Prizrenska 6, sprat 2, stan 6</t>
  </si>
  <si>
    <t>Dana 06.11.2012. sa klijentom raskinut ugovor. Blokadom nije naplaceno nista, a blokada klijenta u NBS je narasla preko 5 miliona dinara. Bojan Timotijevic ce kontaktirati klijenta da vrati predmet zakupa.</t>
  </si>
  <si>
    <t>Kontakt klijenta 'mnikolic@trans.rs' - 063/350-350.</t>
  </si>
  <si>
    <t>Dana 20.05.2013. dat nalog za blokadu klijenta na ceo dospeli dug po svim ugovorima. Klijent u blokadi NBS 13 dana u iznosu preko 41 milion dinara. Po ovom ugovoru klijent nije blokiran jer menica nije registrovana</t>
  </si>
  <si>
    <t>Dana 29.05.2013. odrzan sastanak sa predstavnicima JUGOHEMIJE. Dat rok do 07.05.2013. da putem jemstva bude isplacen  dospeli dug i da se potom da period  od dva meseca kako bi klijent resio probleme. U suprotnom, sledi raskid ugovora.</t>
  </si>
  <si>
    <t>Dana 03.06.2013. aktiviran ugovor kojim je TRGOPREVOZ DAS preuzeo dugovanja i otplatu lizinga</t>
  </si>
  <si>
    <t>02926/13</t>
  </si>
  <si>
    <t>JUNGLE DOO BEOGRAD</t>
  </si>
  <si>
    <t>NOVO PUTNIČKO VOZILO RANGE ROVER EVOQUE PRESTIGE SD4</t>
  </si>
  <si>
    <t>20347767</t>
  </si>
  <si>
    <t>105282102</t>
  </si>
  <si>
    <t>999-002683-00037131</t>
  </si>
  <si>
    <t>Milana Jovanovića 14a</t>
  </si>
  <si>
    <t>BEOGRAD - Čukarica</t>
  </si>
  <si>
    <t>011/23-98-300</t>
  </si>
  <si>
    <t>063/495-318</t>
  </si>
  <si>
    <t>sanja@jungle.rs</t>
  </si>
  <si>
    <t>02924/13</t>
  </si>
  <si>
    <t>PG MARČIĆEV DRAGAN</t>
  </si>
  <si>
    <t>Nov Kombajn CLAAS Avero 240</t>
  </si>
  <si>
    <t>1904954850080</t>
  </si>
  <si>
    <t>BPG802611002676</t>
  </si>
  <si>
    <t>999-002682-00037113</t>
  </si>
  <si>
    <t>Milošev put 40</t>
  </si>
  <si>
    <t>023/771-896</t>
  </si>
  <si>
    <t>063/852-48-00</t>
  </si>
  <si>
    <t>dragana.marcicev@gmail.com</t>
  </si>
  <si>
    <t>MARČIĆEV DRAGAN</t>
  </si>
  <si>
    <t>02925/13</t>
  </si>
  <si>
    <t>Heder žitni CLAAS C 490 i kolica za heder</t>
  </si>
  <si>
    <t>999-002682-00037121</t>
  </si>
  <si>
    <t>02910/13</t>
  </si>
  <si>
    <t>TRGOPREVOZ DAS DOO POŽAREVAC</t>
  </si>
  <si>
    <t>20783907</t>
  </si>
  <si>
    <t>107339844</t>
  </si>
  <si>
    <t>999-002669-00037076</t>
  </si>
  <si>
    <t>Baje Sekulić bb</t>
  </si>
  <si>
    <t>012/213-442</t>
  </si>
  <si>
    <t>063/232-970</t>
  </si>
  <si>
    <t>Aleksandra</t>
  </si>
  <si>
    <t>trgoprevozdoo@beotel.net</t>
  </si>
  <si>
    <t xml:space="preserve">NEW SISTEM INVEST DOO  </t>
  </si>
  <si>
    <t>Dana 05.06.2013. naplacena menica u celom iznosu</t>
  </si>
  <si>
    <t>Dana 14.05.2013. klijentu poslata opomena pred raskid ugovora, dospeli dug 8.662 CHF, broj dana docnje 131. Blokadom klijenta nismo uspeli da se naplatimo. Klijent u blokadi 73 dana na iznos od preko 23 miliona dinara.</t>
  </si>
  <si>
    <t>02929/13</t>
  </si>
  <si>
    <t>BRZMIN DOO BRZEĆE</t>
  </si>
  <si>
    <t>07671601</t>
  </si>
  <si>
    <t>101142277</t>
  </si>
  <si>
    <t>999-002689-00037167</t>
  </si>
  <si>
    <t>BRZEĆE</t>
  </si>
  <si>
    <t>RS-37220</t>
  </si>
  <si>
    <t>BRUS</t>
  </si>
  <si>
    <t>037/827-250</t>
  </si>
  <si>
    <t>062/460-878,060/650-4500</t>
  </si>
  <si>
    <t>PUNOŠEVAC LEPŠA</t>
  </si>
  <si>
    <t>tpbrzmin@gmail.com</t>
  </si>
  <si>
    <t>02928/13</t>
  </si>
  <si>
    <t>KNOTT-AUTOFLEX YUG DOO BEČEJ</t>
  </si>
  <si>
    <t>Škoda Octavia A7 1.6 TDI ACTIVE</t>
  </si>
  <si>
    <t>08803374</t>
  </si>
  <si>
    <t>103173822</t>
  </si>
  <si>
    <t>999-002688-00037157</t>
  </si>
  <si>
    <t>Novosadska 153</t>
  </si>
  <si>
    <t>021/6913-755</t>
  </si>
  <si>
    <t>063/108-20-65</t>
  </si>
  <si>
    <t>zeljkobubnjevic@autoflex.co.rs</t>
  </si>
  <si>
    <t>Kontakt VENTURA - vladimir.dimov@ventura.rs   ,  063/248-612</t>
  </si>
  <si>
    <t xml:space="preserve">Dana 11.06.2013. poslata opomena pred raskid ugovora </t>
  </si>
  <si>
    <t>Dana 15.05.2013. pokrenut stecaj. Dana 12.06.2013. ERBL je prijavio svoja potrazivanja.</t>
  </si>
  <si>
    <t>ALATNICA BAROVIĆ INTERNATIONAL DOO</t>
  </si>
  <si>
    <t>20545755</t>
  </si>
  <si>
    <t>02927/13</t>
  </si>
  <si>
    <t>RVOVIĆ LAZAR</t>
  </si>
  <si>
    <t>Hyundai I30 1.4 DOHC 5VR GL</t>
  </si>
  <si>
    <t>0909969793413</t>
  </si>
  <si>
    <t>999-002686-00037145</t>
  </si>
  <si>
    <t>Banja bb</t>
  </si>
  <si>
    <t>069/846-09-66</t>
  </si>
  <si>
    <t>NAIS PRINT 018/560-555 Suzana</t>
  </si>
  <si>
    <t>predsednik@priboj.rs</t>
  </si>
  <si>
    <t>Dana 06.06.2013. klijent prebacen u nadleznost ERBL iz Retail-a. Kontakt telefon 063/710 25 74</t>
  </si>
  <si>
    <t>Kontakt osoba Sasa Kuzman 060/641-6852</t>
  </si>
  <si>
    <t>064/4047054 Nikica</t>
  </si>
  <si>
    <t>02932/13</t>
  </si>
  <si>
    <t>MERCEDES - BENZ CLA 180</t>
  </si>
  <si>
    <t>999-000941-00037225</t>
  </si>
  <si>
    <t>Dana 14.06.2013. godine  uvidom u elektronsku bazu podataka RGZ SKN Beograd 2 konstatovano je da na  na nepokretnosti I to: Njiva 2. klase, Makiš, površine 1 ha 63 a 03 m², na kat. parceli br. 109/4, KO Ostružnica upisan u list nepokretnosti br. 2129 sve privatna svojina Pavišić Predrag iz Beograda, JMBG 2707966710261, br.l.k. 003506735 izdate od PU za grad Beograd sa udelom 1/1 da na navedenoj nepokretnosti nema upisanih hipoteka ni novih zahteva. Zahteva za upis hipoteke zaprimljene pod brojem 952-02-020-2989/2013. Taksa je plaćena.</t>
  </si>
  <si>
    <t>Kako je nakon podnođenja optužnog predloga pokrenut krivični postupak pred I OS Beograd broj K2019/13, dana  07.06.2013. sud je doneo rešenje kojim se odbacuje naš optužni predlog jer po sudijinom uverenju nema krivičnog dela. Kako nakon ovoga nema mogućnost nastavka, postoje dve mogućnosti ; prva da se podnese nova krivična prijava (iako u krivici ne postoji načelo ne bis in idem ili ti ne dva puta o istom) ipak mala je verovatnoća da će sud po treći put drugačije odlučiti. Druga mogućnost je da se ovde sa krivicom stane.</t>
  </si>
  <si>
    <t>Dana 31.05.2013 uplatio prema obecanju iznos od 380.000 rsd. Prema daljoj proceduri krece se u preuzimanje ugovora od strane firme NOGATOMI.</t>
  </si>
  <si>
    <t>Dana 21.06.2013. odrzan sastanak sa direktorom Sasom Kuzmanom na kom je prisustvovala i Dijana Bajic iz SME. Dogovoreno da se dugovanje klijenta u iznosu od 26.990 eura (za placanje po protokolu 15.000 i dug za kamate 11.990) izmiri do 15.07.2013. u tri transe, 28.06., 08.07. i 15.07.</t>
  </si>
  <si>
    <t>Dana 24.05.2013. osiguravajuca kuca poslala dopis u kom navodi odluku da se odbija zahtev ERBL kao neosnovan.</t>
  </si>
  <si>
    <t>Dana 06.03.2013. podnet zahtev za prijavu utaje osiguravajucoj kuci DUNAV.</t>
  </si>
  <si>
    <t>02922/13</t>
  </si>
  <si>
    <t>PG VARGA OTO</t>
  </si>
  <si>
    <t>Kombajn CLAAS Avero 240</t>
  </si>
  <si>
    <t>1708956832507</t>
  </si>
  <si>
    <t>800988002500</t>
  </si>
  <si>
    <t>999-002680-00037055</t>
  </si>
  <si>
    <t>Vuka Karadžića 50A</t>
  </si>
  <si>
    <t>RS-21217</t>
  </si>
  <si>
    <t>BAČKO GRADIŠTE</t>
  </si>
  <si>
    <t>021/806-034</t>
  </si>
  <si>
    <t>063/578-994</t>
  </si>
  <si>
    <t>varga08@stcable.net</t>
  </si>
  <si>
    <t>VARGA OTO</t>
  </si>
  <si>
    <t>Petra Drapšina 50A</t>
  </si>
  <si>
    <t>02923/13</t>
  </si>
  <si>
    <t>999-002680-00037063</t>
  </si>
  <si>
    <t>02933/13</t>
  </si>
  <si>
    <t>999-001549-00037237</t>
  </si>
  <si>
    <t>02934/13</t>
  </si>
  <si>
    <t>999-001549-00037245</t>
  </si>
  <si>
    <t>02935/13</t>
  </si>
  <si>
    <t>999-001549-00037253</t>
  </si>
  <si>
    <t>Dana 26.06.2013. raskinut ugovor sa klijentom</t>
  </si>
  <si>
    <t>Vozilo vraceno i prodato u februaru 2013. godine.</t>
  </si>
  <si>
    <t>02937/13</t>
  </si>
  <si>
    <t>TROOSOVINSKA POLUPRIKOLICA SKO 24/L-13,4 FP 60 COOL</t>
  </si>
  <si>
    <t>999-001038-00037277</t>
  </si>
  <si>
    <t>02938/13</t>
  </si>
  <si>
    <t>999-001038-00037285</t>
  </si>
  <si>
    <t>02939/13</t>
  </si>
  <si>
    <t>TROOSOVINSKA POLUPRIKOLICA  SKO 24/L-13,4 FP 60 COOL</t>
  </si>
  <si>
    <t>999-001038-00037293</t>
  </si>
  <si>
    <t>02936/13</t>
  </si>
  <si>
    <t>NIKOLIĆ NATAŠA</t>
  </si>
  <si>
    <t>ALFA ROMEO GIULIETTA 1.4 TB 120 CV</t>
  </si>
  <si>
    <t>0804973715331</t>
  </si>
  <si>
    <t>999-002696-00037332</t>
  </si>
  <si>
    <t>JURIJA GAGARINA 137/36</t>
  </si>
  <si>
    <t>011/2153-620</t>
  </si>
  <si>
    <t>063/342-648</t>
  </si>
  <si>
    <t xml:space="preserve">Info/ Klijent trazi mogucnost da nadje nekog ko bi preuzeo ugovor/ kontakt Leposavic Mladena; +381.11.2675.165/ fax: +381.11.8465.550/ cell: +381.63.105.25.58/ finance@bdagro.com
</t>
  </si>
  <si>
    <t>02931/13</t>
  </si>
  <si>
    <t>PG ĆALIĆ ZORAN</t>
  </si>
  <si>
    <t>HEDER ŽITNI CLAAS C 490 I KOLICA ZA HEDER</t>
  </si>
  <si>
    <t>2007964870014</t>
  </si>
  <si>
    <t>SR2007964870014</t>
  </si>
  <si>
    <t>999-002692-00037203</t>
  </si>
  <si>
    <t>ZMAJ JOVINA 7</t>
  </si>
  <si>
    <t>013/861-383</t>
  </si>
  <si>
    <t>063/503-234</t>
  </si>
  <si>
    <t>calicjasmina@gmail.com</t>
  </si>
  <si>
    <t>ĆALIĆ ZORAN</t>
  </si>
  <si>
    <t>02930/13</t>
  </si>
  <si>
    <t>KOMBAJN CLAAS AVERO 240</t>
  </si>
  <si>
    <t>999-002692-00037211</t>
  </si>
  <si>
    <t>02940/13</t>
  </si>
  <si>
    <t>PG CVEJIĆ VOJISLAV</t>
  </si>
  <si>
    <t>KOMBAJN CLAAS TUCANO 340</t>
  </si>
  <si>
    <t>2708981850025</t>
  </si>
  <si>
    <t>BPG801542006344</t>
  </si>
  <si>
    <t>999-002697-00037300</t>
  </si>
  <si>
    <t>CARA LAZARA 50</t>
  </si>
  <si>
    <t>064/5265160</t>
  </si>
  <si>
    <t>cvejicvojislav811@gmail.com</t>
  </si>
  <si>
    <t>CVEJIĆ VOJISLAV</t>
  </si>
  <si>
    <t>02941/13</t>
  </si>
  <si>
    <t>HEDER ŽITNI CLAAS C 600 I KOLICA ZA HEDER</t>
  </si>
  <si>
    <t>999-002697-00037318</t>
  </si>
  <si>
    <t>02942/13</t>
  </si>
  <si>
    <t>Dana 19.06.2013. odrzan sastanak sa advokatom klijenta, Slobodanom Golubovicem, sastanku prisustvovao Milos Kaludjerovic i Sasa Rodic. Klijentu jos jedno predoceno da mora da plati dospela dugovanja u celosti ako zeli da otkupi predmet zakupa.</t>
  </si>
  <si>
    <t>02943/13</t>
  </si>
  <si>
    <t>999-001038-00037340</t>
  </si>
  <si>
    <t>02944/13</t>
  </si>
  <si>
    <t>TROOSOVINSKA  POLUPRIKOLICA  SKO 24/L-13,4 FP 60 COOL</t>
  </si>
  <si>
    <t>999-001038-00037358</t>
  </si>
  <si>
    <t>natasa.nikolic@rs.ey.com</t>
  </si>
  <si>
    <t>02945/13</t>
  </si>
  <si>
    <t>MILJANOVIĆ VLADAN</t>
  </si>
  <si>
    <t>HONDA CIVIC 5D 1.8 i-VTEC SPORT</t>
  </si>
  <si>
    <t>1805975710221</t>
  </si>
  <si>
    <t>999-002702-00037396</t>
  </si>
  <si>
    <t>27.MARTA 41/2/3</t>
  </si>
  <si>
    <t>064885-3907</t>
  </si>
  <si>
    <t>vladan.miljanovic@erbleasing.rs</t>
  </si>
  <si>
    <t>Dana 10.07. upisana hipoteka u korist ERBL.</t>
  </si>
  <si>
    <t>Od 17.04.2013. klijent u blokadi na iznos od oko 2 milijarde dinara. Ugovori sa ERBL istekli, preostalo za placanje poslednje 3 dospele rate. Klijent angazovao firmu KPMG kako bi se uradilo kompletno restrukturiranje firme i obaveza,</t>
  </si>
  <si>
    <t>Dana 23.07.2013. zvala je Vesna Cvejić i najavila uplatu u iznosu od 3.619.626,60 rsd za dan 25.7.2013. Poslat im je obrazac ugovora o jemstvu sa datumom na dan 05.04.2013. kojim ce druga firma poceti sa izmirenjem obaveza.</t>
  </si>
  <si>
    <t>Kontakt telefoni Vesne Cvejic 015/301-590; 064/844-12-27</t>
  </si>
  <si>
    <t>Info 23.07.2013./ Klijent prestao da postoji kao firma, pa su iz jedne firme nastale dve nove. Medjusobno su dogovorili da svaka od dve nove firme preuzme po jedan ugovor. Predstoji da dostave dokumentaciju kako bi se preuzeli ugovori.</t>
  </si>
  <si>
    <t>Info 23,07,2013/ za klijenta uplate vrsi jemac PANACEA u iznosu od oko 50.000 rsd dnevno cime se pokriva mesecno iznos jedne rate. Cilj je odrzati kasnjenje klijenta ispod 90 dana dosnje. Ocekuje se i upis hipoteke na stanu u korist ERBL u toku avgusta. Klijent zatrazio sastanak koji ce biti odrzan pocetkom avgusta kako bi se dogovorila dalja dinamika placanja.</t>
  </si>
  <si>
    <t>Info 23.07.2013./ inspektoru SUPa Obrenovac saslusali klijenta nakon cega je on obecao da ce izmiriti dugovanje do kraja meseca jula 2013. godine. Kontakt telefon klijenta 063/1665-934</t>
  </si>
  <si>
    <t>Dana 23.07.2013. klijent najavio uplatu u iznosu od 300.000 rsd od strane jemstva CARBOTECK-a kako bi preuzeli masinu koja se nalazi u nasem posedu, a potom ce nastaviti sa uplatama do kraja 2013.godine kako bi u celosti isplatili ugovor. Bice uradjen protokol.</t>
  </si>
  <si>
    <t>Dana 05.08.2013. godine raskinuti svi ugovori sa klijentom. Maksimalan broj dana docnje 1055, ukupan iznos duga po svim ugovorima 564.078. eura</t>
  </si>
  <si>
    <t>064/885-3907</t>
  </si>
  <si>
    <t>Dana 27.09.2012. raskinut ugovor sa klijentom, a vozilo preuzela firma RENT EVENT&gt;</t>
  </si>
  <si>
    <t>09.08.2013. odrzan sastanak sa predstavnicima VENTURA i PANACEA. Dogovoreno je da se izvrsi upis hipoteke oko 20. avgusta, a da PANACEA nastavi sa dinamikom placanja uvecanim iznosom od 72.000 rsd dnevno. Kontakt PANACEA - Verica - 062/884-2720</t>
  </si>
  <si>
    <t>Dana 13.08.2013. raskinut ugovor sa klijentom nakon neuspesnih dogovora oko preuzimanja ugovora od strane druge firme. Ukupno dospeli dug 10.421 eura, broj dana docnje 225.</t>
  </si>
  <si>
    <t>02909/13</t>
  </si>
  <si>
    <t>KIP KOMERC DOO BANATSKI KARLOVAC</t>
  </si>
  <si>
    <t>20045175</t>
  </si>
  <si>
    <t>103894752</t>
  </si>
  <si>
    <t>999-002666-00036937</t>
  </si>
  <si>
    <t>Drinska 20</t>
  </si>
  <si>
    <t>013/652-239; 013/651-657</t>
  </si>
  <si>
    <t>063/349-145</t>
  </si>
  <si>
    <t>marija_kipkomerc@yahoo.com</t>
  </si>
  <si>
    <t>U junu 2013. godine klijentu odobren reprogram;  sestomesecne rate; do 01.06.2016.</t>
  </si>
  <si>
    <t xml:space="preserve">U junu 2013. godine klijentu odobren reprogram;  sestomesecne rate; do 01.06.2016. </t>
  </si>
  <si>
    <t>Dana 24.07.2013. klijent izvrsio uplatu i potpisan protokol o izmirenju duga.</t>
  </si>
  <si>
    <t>Kontakt telefoni 065/255-0995; 066/944-42-96</t>
  </si>
  <si>
    <t>Dana 09.05.2013. sklopljen ugovor sa klijentom. Ugovor preuzet od firme PREGIS DOO.</t>
  </si>
  <si>
    <t>02908/13</t>
  </si>
  <si>
    <t>999-002666-00036929</t>
  </si>
  <si>
    <t>02947/13</t>
  </si>
  <si>
    <t>RADUN INŽENJERING DOO</t>
  </si>
  <si>
    <t>08648581</t>
  </si>
  <si>
    <t>100453170</t>
  </si>
  <si>
    <t>999-001178-00037432</t>
  </si>
  <si>
    <t>ŽELJEZNIČKA 11</t>
  </si>
  <si>
    <t>021/754-211,021/604-5891</t>
  </si>
  <si>
    <t>gordana.vudrag@radun.rs</t>
  </si>
  <si>
    <t>Dana 06.06.2013. poslat prigovor osiguravajucoj kuci na njihov dopis od 24.05. sa zahtevom da se donese pozitivna konacna odluka u skladu sa nasom prijavom.</t>
  </si>
  <si>
    <t>Vracen predmet lizinga u posed EFGL. Nalazi se na placu ARAMBASA.</t>
  </si>
  <si>
    <t>Dana 19.08.2013. klijent blokiran na iznos od 512.632 eura ukupno po svim ugovorima</t>
  </si>
  <si>
    <t>02951/13</t>
  </si>
  <si>
    <t>BESLAĆ TRANS DOO</t>
  </si>
  <si>
    <t>KAMION VOLVO FES 42R</t>
  </si>
  <si>
    <t>20106212</t>
  </si>
  <si>
    <t>104162772</t>
  </si>
  <si>
    <t>999-000046-00037470</t>
  </si>
  <si>
    <t>Mile Dimitrijević 26</t>
  </si>
  <si>
    <t>011/848-5617</t>
  </si>
  <si>
    <t>063/237-446</t>
  </si>
  <si>
    <t>Perica Beslać</t>
  </si>
  <si>
    <t>beslactrans@eunet.rs</t>
  </si>
  <si>
    <t>BESLAĆ PERICA</t>
  </si>
  <si>
    <t>0109974710007</t>
  </si>
  <si>
    <t>Mile dimitrijević 26</t>
  </si>
  <si>
    <t>Dana 20.08.2013. klijent putem jemstva kao fizicko lice izmirio celokupna dugovanja.</t>
  </si>
  <si>
    <t>dangubiclazar@gmail.com</t>
  </si>
  <si>
    <t>office@liberopancevo.rs</t>
  </si>
  <si>
    <t>064/836-3425 ; 065/528-8688</t>
  </si>
  <si>
    <t>Dana 22.03.2012. postupak zaključen jer stečajni dužnik nema imovine.</t>
  </si>
  <si>
    <t xml:space="preserve">Protiv ovlašćenih lica je podneta krivična prijava I OJT u Beogradu i pokrenuta je istraga pod brojem Ki 10492/10 u kojoj je naš predstavnik dao izjavu. Prema informacijama iz suda saslušani su zastupnici AGV Separacije koji su dali izjavu da se predmet nalazi u nekoj firmi u Crnoj Gori. </t>
  </si>
  <si>
    <t xml:space="preserve"> Dana 02.08.2013 predmet dobio broj u parnici P 6082/2013 - sudija Tijana Popović</t>
  </si>
  <si>
    <t xml:space="preserve">Dana 17.07.2013. je primljen zahtev u Privrednom sudu u Beogradu za Rešenje o izvršenju </t>
  </si>
  <si>
    <t>Dana 06.02.2012. godine raskinut ugovor sa klijentom.</t>
  </si>
  <si>
    <t>Dana 29.08.2013. klijent blokiran na ceo iznos dospelog duga obzirom da nije izvrsio obecana placanja. Ukupan dospeli dug 4973 eura, broj dana docnje 106.</t>
  </si>
  <si>
    <t>Dana 30.08.2013. klijent blokiran na ceo iznos  duga obzirom da nije izvrsio obecana placanja po potpisanom protokolu. Ukupan dospeli dug 6441 eura, broj dana docnje 319.</t>
  </si>
  <si>
    <t>Klijent prebacio ugovor na finansisjki lizing br. 02912/13 gde je depozit priznat kao ucesce. Dospeli dug po ugovoru na operativnom  lizingu rasporedjen za placanje kroz potpisani protokol.</t>
  </si>
  <si>
    <t xml:space="preserve">Dana 12.07.2013. donesena prvostepena presuda  za osporeno potraživanje u stečaju. ERBL odbijen  za zateznu kamatu koja je trazena od dana pokretanja stečaja pa do isplate jer nemamo pravo na istu. Tuženi je izjavio žalbu na presudu – u toku je drugostepeni postupak
</t>
  </si>
  <si>
    <t>Info 30.08.2013./Ostatak duga cc 95.000 EUR-a. Kako Milisav Filipić nema imovine iz koje bi se mogli naplatiti po jemstvu jedino što je preostalo Lizingu je krivično gonjenje za zloupotrebu službenog položaja I po tom osnovu je dana 27.08.2013. pred Osnovnim sudom Sremska Mitrovica- sudska jedinica Ruma u krivičnom predmetu Ki 730/12 predstavnik ERB Leasinga dao izjavu u svojstvu oštećenog.</t>
  </si>
  <si>
    <t>Klijent Beodrvo Plus je u postupku automatskog stečaja ugašen I dana 14.06.2012. brisan iz registra APR. Lizing nije platio predujam jer je bio previsok (700.000 RSD) a imovina klijenta nije identifikovana u službama nepokretnosti.</t>
  </si>
  <si>
    <t>U međuvremenu smo saznali da je dana 17.07.2013. APR doneo rešenje kojim je privredno društvo Beodrvo Plus ponovo u statusu aktivno privredno društvo ali na dan 29.08.2013. još uvek nisu registrovani njihovi računi na sajtu NBS.</t>
  </si>
  <si>
    <t>Dana 24.02.2012. utužen jemac Nebojša Dutina I pokrenut je postupak izvršenja pred Prvim osnovnim sudom u Beogradu Iv 23188/2012 ali je sud odbacio predlog sa obrazloženjem da menice nisu popunjene u skladu sa zakonom. Uložili smo prigovor 7.03.2013. Na dan 29.08.2013. još uvek nismo dobili drugostepenu odluku.</t>
  </si>
  <si>
    <t xml:space="preserve">Klijent Bondžić DOO je u postupku automatskog stečaja prestao da postoji i brisan je iz registra dana 19.09.2011.godine. </t>
  </si>
  <si>
    <t>31.01.2011. pokrenut postupak izvršenja pred Privrednim sudom Kraljevo Iv 517/2011. na osnovu menice za iznos duga i dobili smo Rešenje o izvršenju ali je dana 24.01.2012. postupak obustavljen jer je dužnik prestao da postoji.</t>
  </si>
  <si>
    <t>17.05.2011. podneta krivična prijava OJT Kruševac i zavedena pod brojem KT broj 381/12 protiv Milana Bondžića zbog krivičnog dela prevara iz člana 208.stav 4 KZ. Dana 12.03.2012. obavešteni smo da je krivična prijava odbačena jer ne stoji sumnja da je izvršio krivično delo. S obzirom da nemamo lične menice vlasnika kao sredstvo obezbeđenja nismo mogli da pokrenemo postupak na ličnoj imovini Milana Bondžića.</t>
  </si>
  <si>
    <t>Info/ u vremenu od 08.08. do 17.08. vracena sva vozila JUGOHEMIJA GRUPE i nalaze na placu ARAMBASA, osim vozila po ugovorima 01170/08 i 00411/36</t>
  </si>
  <si>
    <t>Info/ u vremenu od 08.08. do 17.08. vracena sva vozila JUGOHEMIJA GRUPE i nalaze na placu ARAMBASA, osim vozila po ugovorima 01170/08 i 00411/37</t>
  </si>
  <si>
    <t>Info/ u vremenu od 08.08. do 17.08. vracena sva vozila JUGOHEMIJA GRUPE i nalaze na placu ARAMBASA, osim vozila po ugovorima 01170/08 i 00411/38</t>
  </si>
  <si>
    <t>Info/ u vremenu od 08.08. do 17.08. vracena sva vozila JUGOHEMIJA GRUPE i nalaze na placu ARAMBASA, osim vozila po ugovorima 01170/08 i 00411/40</t>
  </si>
  <si>
    <t>Dana 26.06.2013. raskinut ugovor sa klijentom. Vozilo nije vraceno</t>
  </si>
  <si>
    <t>Dana 19.08.2013. klijent blokiran na iznos od 512.632 eura ukupno po svim ugovorima. Predmet lizinga vracen</t>
  </si>
  <si>
    <t>Klijent nije blokiran po ovom ugovoru zbog nedostatka menica duznika i jemca. Predmet lizinga vracen.</t>
  </si>
  <si>
    <t>02954/13</t>
  </si>
  <si>
    <t>NOVA KHS ASEPTIĆNA LINIJA ZA PUNJENJE SA PRIPADAJUĆOM OPREMOM</t>
  </si>
  <si>
    <t>999-000936-00037509</t>
  </si>
  <si>
    <t>02956/13</t>
  </si>
  <si>
    <t>FIAT PUNTO CLASSIC 1.2 ACTUAL AC</t>
  </si>
  <si>
    <t>999-002546-00037532</t>
  </si>
  <si>
    <t>02957/13</t>
  </si>
  <si>
    <t>999-002546-00037540</t>
  </si>
  <si>
    <t>02955/13</t>
  </si>
  <si>
    <t>TRANSPORT RADIVOJEVIĆ D.O.O.</t>
  </si>
  <si>
    <t>VW CADDY COMPACT GP TRENDLINE 1.6 TDI</t>
  </si>
  <si>
    <t>20411252</t>
  </si>
  <si>
    <t>105563696</t>
  </si>
  <si>
    <t>999-002711-00037522</t>
  </si>
  <si>
    <t>063/499-250</t>
  </si>
  <si>
    <t>apr.radivojevic@gmail.com</t>
  </si>
  <si>
    <t>011-33-40-439; 011-32-39-083; 063-71-025-74</t>
  </si>
  <si>
    <t>ADAPTER LINEAR 6R SKLOPIVI</t>
  </si>
  <si>
    <t>999-002697-00037326</t>
  </si>
  <si>
    <t>02946/13</t>
  </si>
  <si>
    <t>ADAPTER CONSPEED LINEAR 5-70 C</t>
  </si>
  <si>
    <t>999-002682-00037415</t>
  </si>
  <si>
    <t>02952/13</t>
  </si>
  <si>
    <t>PG ŽIVKOV NIKOLA</t>
  </si>
  <si>
    <t>KOMBAJN CLAAS LEXION 570</t>
  </si>
  <si>
    <t>2605980860023</t>
  </si>
  <si>
    <t>BPG802310000046</t>
  </si>
  <si>
    <t>999-002707-00037484</t>
  </si>
  <si>
    <t>PROLETERSKA 38</t>
  </si>
  <si>
    <t>013/751-677</t>
  </si>
  <si>
    <t>ŽIVKOV NIKOLA</t>
  </si>
  <si>
    <t>ZMAJ JOVINA 30</t>
  </si>
  <si>
    <t>RS-26234</t>
  </si>
  <si>
    <t>BANAT. BRESTOVAC</t>
  </si>
  <si>
    <t>DAVIDOV DOO</t>
  </si>
  <si>
    <t>20068884</t>
  </si>
  <si>
    <t>02953/13</t>
  </si>
  <si>
    <t>HEDER ŽITNI CLAAS C 670</t>
  </si>
  <si>
    <t>999-002707-00037492</t>
  </si>
  <si>
    <t>02948/13</t>
  </si>
  <si>
    <t>POLJOPRIV.DOBRO A&amp;R DOO</t>
  </si>
  <si>
    <t>20940425</t>
  </si>
  <si>
    <t>108149616</t>
  </si>
  <si>
    <t>999-002706-00037440</t>
  </si>
  <si>
    <t>KNEZA MILOŠA BB</t>
  </si>
  <si>
    <t>02949/13</t>
  </si>
  <si>
    <t>HEDER ŽITNI CLAAS V 660</t>
  </si>
  <si>
    <t>999-002706-00037458</t>
  </si>
  <si>
    <t>02950/13</t>
  </si>
  <si>
    <t>ADAPTER CONSPEED LINEAR 8-70FC</t>
  </si>
  <si>
    <t>999-002706-00037466</t>
  </si>
  <si>
    <t>office@megaagrar.co.rs</t>
  </si>
  <si>
    <t>02958/13</t>
  </si>
  <si>
    <t>POLOVNO POSTROJENJE CNG SA PRIPADAJUĆOM OPREMOM</t>
  </si>
  <si>
    <t>999-002523-00037551</t>
  </si>
  <si>
    <t>Dana 03.09.2013. klijent iymirio dugovanje u celosti.</t>
  </si>
  <si>
    <t>02959/13</t>
  </si>
  <si>
    <t>CITROEN JUMPER CHCA35 L3 2.2 HDI</t>
  </si>
  <si>
    <t>999-002523-00037578</t>
  </si>
  <si>
    <t>Dana 09.09.2013. sa klijentom potpisan protokol o izmirenju duga u tri jednake rate do kraja novembra 2013. Kontakt telefoni klijenta  032/631-005   062/97-22-337</t>
  </si>
  <si>
    <t>02965/13</t>
  </si>
  <si>
    <t>BALKANTRON DOO</t>
  </si>
  <si>
    <t>MERCEDES-BENZ G 350 BlueEFFICIENCY</t>
  </si>
  <si>
    <t>07367597</t>
  </si>
  <si>
    <t>101094878</t>
  </si>
  <si>
    <t>999-002420-00037637</t>
  </si>
  <si>
    <t>NASELJE 7. JULI BB</t>
  </si>
  <si>
    <t>035/562-360</t>
  </si>
  <si>
    <t>060/0663-635;Violeta 063/443-365</t>
  </si>
  <si>
    <t>BOBA JOVANOVIĆ</t>
  </si>
  <si>
    <t>boba_jovanovic@yahoo.com</t>
  </si>
  <si>
    <t>Dana 16.09.2013 klijentu poslata opomena pred raskid ugovora. Broj dana docnje 121, dospeli dug 4.649,98 eura.</t>
  </si>
  <si>
    <t>Info 16.09.2013./ Predmet je iz istrage prešao u krivicu i dobio broj K 6545/13 sudija Vladmir Miletić</t>
  </si>
  <si>
    <t>Kontakt VUKASOVIC 065/882-35-50</t>
  </si>
  <si>
    <t>Kontakt 066/806-4098</t>
  </si>
  <si>
    <t>02969/13</t>
  </si>
  <si>
    <t>ŠKODA OCTAVIA A7 ELEGANCE 1.6 TDI</t>
  </si>
  <si>
    <t>999-002608-00037699</t>
  </si>
  <si>
    <t>ana.miskovic@interkomercad.rs</t>
  </si>
  <si>
    <t>Info 25.09.2012./ klijent vec duze vremena ne moze da pocne sa uplatama za izmirenje duga po ugovoru 01216/08 pa mu je u telefonskom razgovoru najavljeno da mora da vrati predmet lizinga i da ce moci da preuzme masinu kada isplati dugovanje u celosti.  Klijent u dogovoru sa Bojanom Timotijevicem i Bojanom Stojanovicem 20.09.2012. vratio masinu koja je garant isplate duga ali je serijski broj masine uklonjen pa se ne moze utvrditi da li je to finansirani predmet lizinga. Tehnicke karakteristike odgovaraju opisu.</t>
  </si>
  <si>
    <t>Dana 31.07.2013. klijent se pojavio na placu Arambase da preuzme masinu. Po nalogu Milosa Kaludjerovica odobren povracaj.</t>
  </si>
  <si>
    <t>Info 07.03.2013./ klijent vise puta kontaktiran kako bi izvrsio obecanu obavezu od novembra 2012.godine ali je i dalje u nemogucnosti da izvrsi uplatu zbog smanjenog priliva sredstava i blokade. Klijent se uredno javlja i moli da sacekamo jos malo.</t>
  </si>
  <si>
    <t>Dana 19.09.2013. na odrzanom sastanku dogovoreno da klijent odmah dostavi dokumentaciju firme CARBOTECK kako bi se prebacio ugovor 01216/08 i da se izvrsi uplata duga po ugovoru 1218/08 u iznosu od 150,42 eura cime ce taj ugovor biti isplacen u celosti.</t>
  </si>
  <si>
    <t>dimitrov@mdinstitut.co.rs</t>
  </si>
  <si>
    <t>02960/13</t>
  </si>
  <si>
    <t>PG KOTARAC DRAGAN</t>
  </si>
  <si>
    <t>ADAPTER CAPELLO 5R fiksni</t>
  </si>
  <si>
    <t>1801967880023</t>
  </si>
  <si>
    <t>BPG801801002226</t>
  </si>
  <si>
    <t>999-002714-00037587</t>
  </si>
  <si>
    <t>CARA DUŠANA 129</t>
  </si>
  <si>
    <t>RS-22323</t>
  </si>
  <si>
    <t>NOVI SLANKAMEN</t>
  </si>
  <si>
    <t>022/591-897</t>
  </si>
  <si>
    <t>064/060-86-96</t>
  </si>
  <si>
    <t>zorankotarac@yahoo.com</t>
  </si>
  <si>
    <t>KOTARAC DRAGAN</t>
  </si>
  <si>
    <t>02963/13</t>
  </si>
  <si>
    <t>PG STOJIĆ TOMISLAV</t>
  </si>
  <si>
    <t>HEDER ŽITNI CLAAS C 660</t>
  </si>
  <si>
    <t>1810965850045</t>
  </si>
  <si>
    <t>BPG803731000302</t>
  </si>
  <si>
    <t>999-002716-00037610</t>
  </si>
  <si>
    <t>SONJE MARINKOVIĆ 25</t>
  </si>
  <si>
    <t>RS-23252</t>
  </si>
  <si>
    <t>BOKA-SEČANJ</t>
  </si>
  <si>
    <t>023/846-315</t>
  </si>
  <si>
    <t>064/4466-454</t>
  </si>
  <si>
    <t>tomines@zrlocal.net</t>
  </si>
  <si>
    <t>STOJIĆ TOMISLAV</t>
  </si>
  <si>
    <t>SONJE MARINKOVIĆ 19</t>
  </si>
  <si>
    <t>02964/13</t>
  </si>
  <si>
    <t>KOLICA ZA HEDER</t>
  </si>
  <si>
    <t>999-002716-00037629</t>
  </si>
  <si>
    <t>02961/13</t>
  </si>
  <si>
    <t>PG VIŠKOVIĆ MARKO</t>
  </si>
  <si>
    <t>ADAPTER CONSPEED 8-70 FC</t>
  </si>
  <si>
    <t>BPG802484000084</t>
  </si>
  <si>
    <t>999-000624-00037598</t>
  </si>
  <si>
    <t>viskovicivana@yahoo.com</t>
  </si>
  <si>
    <t>Info 01.07.2013. / U toku postupka od strane Tužioca su stigli predlozi za mirno rešenje spora jer je sudija uticala na Tužioca da pokuša da spor oko samog duga reši mimo suda zbog nelogičnosti njegovog tužbenog zahteva, tako da je uz našu saglasnost postupak završen dana 25.06.2013.godine kada je sudija odredila prekid postupka i predmet arhivirala kao završen. Predlog Norden Tech-a je bio da se njima predaju mašine, da ih poprave i da ih prodaju za naš račun. Mi smo  dali kontraponudu gde bi išli do smanjenja cene do 30% od duga ali da odmah plati i preuzme predmete onakve kakvi jesu sto je i uslov ugovora o otkupu.</t>
  </si>
  <si>
    <t>Dana 03.09.2013. vlasnik NORDEN TECH-a se javio Djordju Kalijadisu sa predlogom potpisivanja vansudskog poravnanja , kako bi se odblokirala firma i preuzeli viljuskari. Predlog se odnosi na to da predamo viljusakre, a da NORDEN TECH izvrsi popravku i potom proda za nas racun. Predlog je odbijen jer je predlozena prodajna cena izuzetno niska, a NORDEN TECH ne zeli da plati razliku izmedju prodajne cene i duga po ugovorima.</t>
  </si>
  <si>
    <t>biljana.djikanovic@imlek.rs</t>
  </si>
  <si>
    <t>02966/13</t>
  </si>
  <si>
    <t>PG LETICA NIKOLIĆ</t>
  </si>
  <si>
    <t>ŽITNI KOMBAJN CLAAS AVERO 240</t>
  </si>
  <si>
    <t>2803974768812</t>
  </si>
  <si>
    <t>BPG731951000297</t>
  </si>
  <si>
    <t>999-002718-00037649</t>
  </si>
  <si>
    <t>NEMA ULICE BB,PANKOVO</t>
  </si>
  <si>
    <t>012/333-045,012/337-300</t>
  </si>
  <si>
    <t>065/9070-060 DRAGAN</t>
  </si>
  <si>
    <t>NIKOLIĆ LETICA</t>
  </si>
  <si>
    <t>NIKOLIĆ MIODRAG</t>
  </si>
  <si>
    <t>2411946763818</t>
  </si>
  <si>
    <t>02968/13</t>
  </si>
  <si>
    <t>kukuruzni adapter CONSPEED LINEAR 4-70 C+ dodatak za suncokret kukuruznog adaptera</t>
  </si>
  <si>
    <t>999-002718-00037681</t>
  </si>
  <si>
    <t>02962/13</t>
  </si>
  <si>
    <t>KOMBAJN CLAAS LEXION 520</t>
  </si>
  <si>
    <t>999-002716-00037602</t>
  </si>
  <si>
    <t xml:space="preserve">Info 02.10.2013./ klijent nakon isteka ugovora nije isplatio sve dospele obaveze. Dat nalog za blokadu u iznosu od 844 eura, broj dana docnje 181. </t>
  </si>
  <si>
    <t>Info 05.09.2013. / Iz BD AGRO su nas obavestili da zele da prepuste firmi PIK PESTER da izmiri obaveze za predmet lizinga. Kontakt vlasnika PIK PESTER - DJURO OBRADOVIC 069/213-7570</t>
  </si>
  <si>
    <t>Dana 09.10.2013. poslat dopis u kojem obavestavamo BD AGRO da PIK PESTER nije ispunio obecanja za placanje obaveza i da zelim da se izvrsi povracaj predmeta lizinga. U suprotnom pokrecemo pravne mere.</t>
  </si>
  <si>
    <t>064/829-5500 Dragan, vlasnik</t>
  </si>
  <si>
    <t>02973/13</t>
  </si>
  <si>
    <t>RUČNI RAČUNAR OMNIL XT15 sa baterijama i pripadajućom opremom</t>
  </si>
  <si>
    <t>999-000567-00037732</t>
  </si>
  <si>
    <t>Kontakt direktora - LJUBISA 064/50-32-323</t>
  </si>
  <si>
    <t>RAJKOVIĆ HADŽI MILAN</t>
  </si>
  <si>
    <t>Mirzan Lisjak</t>
  </si>
  <si>
    <t>17.10.2013.</t>
  </si>
  <si>
    <t>Dana 17.10.2013. podneta krivicna prijava protiv korisnika Mirzan Lisjaka po ugovoru o najmu br 137/13 zakljucenim sa SMP-TEAM DOO iz Beograda; vozilo dato u podzakup od strane privrednog drustva HYUNDAI AUTO DOO. Klijent nije vratio vozilo nakon isteka koriscenja 30.09.2013.</t>
  </si>
  <si>
    <t>02976/13</t>
  </si>
  <si>
    <t>MEDIVEST KT DOO</t>
  </si>
  <si>
    <t>20923032</t>
  </si>
  <si>
    <t>108051616</t>
  </si>
  <si>
    <t>999-002723-00037780</t>
  </si>
  <si>
    <t>018/4522-933</t>
  </si>
  <si>
    <t>060-640-4673</t>
  </si>
  <si>
    <t>VLADICA MANIĆ</t>
  </si>
  <si>
    <t>zoka.medivest@gmail.com</t>
  </si>
  <si>
    <t>MANIĆ VLADICA</t>
  </si>
  <si>
    <t>2911965730079</t>
  </si>
  <si>
    <t>KNJAŽEVAČKA 107/48</t>
  </si>
  <si>
    <t>02977/13</t>
  </si>
  <si>
    <t>SILA AD</t>
  </si>
  <si>
    <t>MAŠINA ZA SAVIJANJE ČVORASTIH LANACA</t>
  </si>
  <si>
    <t>08059098</t>
  </si>
  <si>
    <t>101444473</t>
  </si>
  <si>
    <t>999-002733-00037790</t>
  </si>
  <si>
    <t>PAČIRSKI PUT 67</t>
  </si>
  <si>
    <t>RS-24340</t>
  </si>
  <si>
    <t>STARA MORAVICA</t>
  </si>
  <si>
    <t>024/741-030</t>
  </si>
  <si>
    <t>062/404-590 EMILIA</t>
  </si>
  <si>
    <t>EMILIA  STEFANOVIĆ</t>
  </si>
  <si>
    <t>MEHEŠ BELA</t>
  </si>
  <si>
    <t>1008979820075</t>
  </si>
  <si>
    <t>SVETOG STEVANA 13</t>
  </si>
  <si>
    <t>1210944820068</t>
  </si>
  <si>
    <t>BAJŠANSKI PUT 20 B</t>
  </si>
  <si>
    <t>02978/13</t>
  </si>
  <si>
    <t>999-002733-00037803</t>
  </si>
  <si>
    <t>02979/13</t>
  </si>
  <si>
    <t>MAŠINA ZA VARENJE LANACA</t>
  </si>
  <si>
    <t>999-002733-00037811</t>
  </si>
  <si>
    <t>02980/13</t>
  </si>
  <si>
    <t>999-002733-00037820</t>
  </si>
  <si>
    <t>02981/13</t>
  </si>
  <si>
    <t>OPREMA ZA PROIZVODNJU PLASTIČNE STRANICE KALEMA</t>
  </si>
  <si>
    <t>999-002733-00037846</t>
  </si>
  <si>
    <t>02982/13</t>
  </si>
  <si>
    <t>SZR PRIRODA</t>
  </si>
  <si>
    <t>ZATVARAČICA ZA PAŠTETU</t>
  </si>
  <si>
    <t>55263264</t>
  </si>
  <si>
    <t>102073346</t>
  </si>
  <si>
    <t>999-002737-00037835</t>
  </si>
  <si>
    <t>KUMODRAŠKA 176,LOKAL 17</t>
  </si>
  <si>
    <t>063/8136-987</t>
  </si>
  <si>
    <t>JUGOSLAV STEVANOVIĆ</t>
  </si>
  <si>
    <t>jugoslavs@ikomline.net</t>
  </si>
  <si>
    <t>STEVANOVIĆ JUGOSLAV</t>
  </si>
  <si>
    <t>0405963910029</t>
  </si>
  <si>
    <t>SKENDERA KULENOVIĆA 2/4/17</t>
  </si>
  <si>
    <t>999-002697-00037319</t>
  </si>
  <si>
    <t>CARA LAZARA 51</t>
  </si>
  <si>
    <t>RS-23102</t>
  </si>
  <si>
    <t>064/5265161</t>
  </si>
  <si>
    <t>1</t>
  </si>
  <si>
    <t>Jabučki put 83</t>
  </si>
  <si>
    <t>14 306 500,013 306 513,306 51</t>
  </si>
  <si>
    <t xml:space="preserve">Info/ u vremenu od 08.08. do 17.08. vracena sva vozila JUGOHEMIJA GRUPE i nalaze na placu ARAMBASA, osim vozila po ugovorima 01170/08 i 00411/07 koja se nalaze u servisu nakon opravke i koja ne mozemo da preuzmemo jer serviser ne dozvoljava oduzimanje obzirom da nije placen racun. </t>
  </si>
  <si>
    <t xml:space="preserve">Dana 20.09.2013. zapocet stecajni postupak za JUGOHEMIJA FARMACIJU. ERB Leasing prijavio svoja potrazivanja. Istovremeno, za ugovore 01170/07 i 00411/07 poslat dopis serviseru o obavezi vracanja predmeta lizinga uz informaciju da svoja potrazivanja prema klijentu moze prijaviti u stecajnom postupku. </t>
  </si>
  <si>
    <t>02985/13</t>
  </si>
  <si>
    <t>POLOVAN TEGLJAČ RENAULT PREMIUM 450</t>
  </si>
  <si>
    <t>999-002588-00037874</t>
  </si>
  <si>
    <t>02986/13</t>
  </si>
  <si>
    <t>999-002588-00037882</t>
  </si>
  <si>
    <t>02987/13</t>
  </si>
  <si>
    <t>999-002588-00037890</t>
  </si>
  <si>
    <t>02988/13</t>
  </si>
  <si>
    <t>METAL LOGISTIC DOO</t>
  </si>
  <si>
    <t>PRIKLJKUČNO - POLUPRIKOLICA KIPER</t>
  </si>
  <si>
    <t>20711272</t>
  </si>
  <si>
    <t>106945983</t>
  </si>
  <si>
    <t>999-002741-00037908</t>
  </si>
  <si>
    <t>013/302 406</t>
  </si>
  <si>
    <t>062/299 888</t>
  </si>
  <si>
    <t>TATJANA DIMITRIJEVIĆ</t>
  </si>
  <si>
    <t>tatjana@metallogistic.rs</t>
  </si>
  <si>
    <t>02974/13</t>
  </si>
  <si>
    <t>NATURA TRADE DOO</t>
  </si>
  <si>
    <t>MAŠINA ZA PROIZVODNJU PAPIRNIH KESA NEWLONG SOS MAKING MACHINE 1546TS-536HS SOS</t>
  </si>
  <si>
    <t>17550039</t>
  </si>
  <si>
    <t>103325628</t>
  </si>
  <si>
    <t>999-002730-00037751</t>
  </si>
  <si>
    <t>BANJSKA BB</t>
  </si>
  <si>
    <t>015/877-729; 877-728</t>
  </si>
  <si>
    <t>063/104-37-82; 063/274-311</t>
  </si>
  <si>
    <t>MILENKO BOŽIĆ</t>
  </si>
  <si>
    <t>naturaloznica@gmail.com</t>
  </si>
  <si>
    <t>2810959773636</t>
  </si>
  <si>
    <t>SOLUNSKIH BORACA 33</t>
  </si>
  <si>
    <t>063/104-3782; 063/274-311</t>
  </si>
  <si>
    <t>02983/13</t>
  </si>
  <si>
    <t>STARI TAMIŠ AD</t>
  </si>
  <si>
    <t>TRAKTOR CLAAS AXION 950</t>
  </si>
  <si>
    <t>08047731</t>
  </si>
  <si>
    <t>101047814</t>
  </si>
  <si>
    <t>999-002740-00037850</t>
  </si>
  <si>
    <t>KESTENOVA 4</t>
  </si>
  <si>
    <t>063/200-648</t>
  </si>
  <si>
    <t>MIRČA MIKŠA</t>
  </si>
  <si>
    <t>02984/13</t>
  </si>
  <si>
    <t>PLUG LEMKEN  VO9 5+1 N-120 PD</t>
  </si>
  <si>
    <t>999-002740-00037868</t>
  </si>
  <si>
    <t>02990/13</t>
  </si>
  <si>
    <t>FIAT PUNTO CLASSIC 1.2 ACTUAL</t>
  </si>
  <si>
    <t>999-002546-00037923</t>
  </si>
  <si>
    <t>02991/13</t>
  </si>
  <si>
    <t>999-002546-00037931</t>
  </si>
  <si>
    <t>02992/13</t>
  </si>
  <si>
    <t>999-002546-00037940</t>
  </si>
  <si>
    <t>Dana 23.05.2013. dat nalog za blokadu klijenta na ceo iznos dospelog duga. Klijent odmah po obavestenju da ce biti blokiran izmirio deo dugovanja, blokada odlozena.</t>
  </si>
  <si>
    <t>Info 23.10.2013. / klijent izmirivao svoje obaveze kako ne bi prelazio u kasnjenje vece od 90 dana na kraju meseca po odobrenju Milosa Kaludjerovica. U poslednjih mesec ipo dana klijent nije dostupan na pozive. Poslata mu je ponuda za otkup i obavestenje o dugu koji moraju biti izmireni do kraja meseca oktobra. klijent se nije javlajao nakon poslatog mail-a. Bice dat nalog logistici da oduzme predmet zakupa.</t>
  </si>
  <si>
    <t>Info 23.10.2013./ klijent blokiran od 04.07.2013. Trenutni iznos blokade 186.000 rsd, broj dana blokade 112.</t>
  </si>
  <si>
    <t>Dana 02.09.2013. klijent prebacen iz nadleznosti RETAIL u ERBL na 90 dana docnje. Klijent blokiran sa nase strane na dospeli dug u iznosu od 114.000 rsd. Ukupna blokada klijenta je preko 500.000 rsd, broj dan blokade 283.</t>
  </si>
  <si>
    <t>Dana 11.10.2013. Bojan Timotijevic bio u Sjenici, u firmi PIK PESTER u inspekciji predmeta lizinga. Predmet lizinga nije kompletan, a direktor PIK PESTER-a nije omogucio da se ode u prostorije gde se moze pogledati i ostatak opreme.  Osim toga, nije data saglasnost da preuzmemo predmet lizinga.</t>
  </si>
  <si>
    <t>Dana 24.10.2013. poslat dopis BD AGRU i PIK PESTERU iste sadrzine u kojem ih obavestavamo da cemo pocetu proceduru oduzimanja opreme preko nadleznih organa.</t>
  </si>
  <si>
    <t>Kontakt VLADA - 063/547-118</t>
  </si>
  <si>
    <t>Kontakt VLADA - 063/547-119</t>
  </si>
  <si>
    <t>Kontakt VLADA - 063/547-120</t>
  </si>
  <si>
    <t>Kontakt VLADA - 063/547-121</t>
  </si>
  <si>
    <t>Kontakt VLADA - 063/547-122</t>
  </si>
  <si>
    <t>Kontakt VLADA - 063/547-123</t>
  </si>
  <si>
    <t>BORE ŠIPOŠA 46</t>
  </si>
  <si>
    <t>Dana 21.10.2013. raskinut ugovor sa klijentom na njihov zahtev.</t>
  </si>
  <si>
    <t>02989/13</t>
  </si>
  <si>
    <t>FIAT D CARGO MAXI 1.6JTD</t>
  </si>
  <si>
    <t>999-002688-00037912</t>
  </si>
  <si>
    <t>02975/13</t>
  </si>
  <si>
    <t>NAIS-PRINT DOO</t>
  </si>
  <si>
    <t>20923024</t>
  </si>
  <si>
    <t>108051552</t>
  </si>
  <si>
    <t>999-002722-00037770</t>
  </si>
  <si>
    <t>MAJAKOVSKOG 97</t>
  </si>
  <si>
    <t>018/560-555</t>
  </si>
  <si>
    <t>060/640-4675</t>
  </si>
  <si>
    <t>DRAGAN MANIĆ</t>
  </si>
  <si>
    <t>naisprint@gmail.com</t>
  </si>
  <si>
    <t>MANIĆ DRAGAN</t>
  </si>
  <si>
    <t>2905966730021</t>
  </si>
  <si>
    <t>ŽELEZNIČKA 129</t>
  </si>
  <si>
    <t>Kontakt telefon 061/663-77-31</t>
  </si>
  <si>
    <t>02971/13</t>
  </si>
  <si>
    <t>HEDER ŽITNI CLAAS</t>
  </si>
  <si>
    <t>999-002692-00037955</t>
  </si>
  <si>
    <t>02972/13</t>
  </si>
  <si>
    <t>999-002692-00037963</t>
  </si>
  <si>
    <t>02970/13</t>
  </si>
  <si>
    <t>KOMBAJN CLAAS TUCANO 320</t>
  </si>
  <si>
    <t>999-002692-00037971</t>
  </si>
  <si>
    <t>staritamis@gmail.com</t>
  </si>
  <si>
    <t>PEJKOVIĆ JELENA</t>
  </si>
  <si>
    <t>S.A.B. ESTETIK DOO STARA PAZOVA</t>
  </si>
  <si>
    <t>svetlana.lomic@knjaz.co.rs</t>
  </si>
  <si>
    <t>Dana 18.09.2013. upisana hipoteka u korist ERB Leasing na vrednost od 200.000 eura. Od kraja septembra se vode pregovori za prevremenu otplatu ili otkup predmeta lizinga od strane fizickog lica, predstavnika firme RECOLTA. Ocekuje se realizacija do kraja novembra 2013. godine.</t>
  </si>
  <si>
    <t>Dana 12.11.2013. godine na ročištu za LAGER u Privrednom sudu zaključena glavna rasprava i sud će u zakonskom roku od 30 doneti presudu koja će nam biti dostavljena.</t>
  </si>
  <si>
    <t>02993/13</t>
  </si>
  <si>
    <t>POLOVNO KOMERCIJALNO VOZILO IVECO EUROCARGO ML</t>
  </si>
  <si>
    <t>999-000567-00037988</t>
  </si>
  <si>
    <t>Info 15.11.2013 / kontakt Velimir Ljubojevic 063/680-222, 062/262-780</t>
  </si>
  <si>
    <t>02996/13</t>
  </si>
  <si>
    <t>HYUNDAI ELANTRA 1.6DOHC 4VR GL</t>
  </si>
  <si>
    <t>999-000650-00038018</t>
  </si>
  <si>
    <t>02997/13</t>
  </si>
  <si>
    <t>999-000650-00038026</t>
  </si>
  <si>
    <t>03000/13</t>
  </si>
  <si>
    <t>HYUNDAI ELANTRA 1.6 DOHC 4VR GL</t>
  </si>
  <si>
    <t>999-000650-00038034</t>
  </si>
  <si>
    <t>02998/13</t>
  </si>
  <si>
    <t>999-000650-00038042</t>
  </si>
  <si>
    <t>03001/13</t>
  </si>
  <si>
    <t>999-000650-00038050</t>
  </si>
  <si>
    <t>02999/13</t>
  </si>
  <si>
    <t>999-000650-00038069</t>
  </si>
  <si>
    <t>03002/13</t>
  </si>
  <si>
    <t>999-000650-00038077</t>
  </si>
  <si>
    <t>Kontakt VELJA 060/80-40-016</t>
  </si>
  <si>
    <t>03007/13</t>
  </si>
  <si>
    <t>FIAT 500L 1.4 95 KS NACIONALE</t>
  </si>
  <si>
    <t>999-000650-00038085</t>
  </si>
  <si>
    <t>AUTO-GARANT DOO</t>
  </si>
  <si>
    <t>IBARSKI PUT BB</t>
  </si>
  <si>
    <t>032/380-500</t>
  </si>
  <si>
    <t>03003/13</t>
  </si>
  <si>
    <t>999-000650-00038093</t>
  </si>
  <si>
    <t>03008/13</t>
  </si>
  <si>
    <t>FIAT 500L 1.4 95KS NACIONALE</t>
  </si>
  <si>
    <t>999-000650-00038107</t>
  </si>
  <si>
    <t>03004/13</t>
  </si>
  <si>
    <t>999-000650-00038115</t>
  </si>
  <si>
    <t>03005/13</t>
  </si>
  <si>
    <t>999-000650-00038123</t>
  </si>
  <si>
    <t>03009/13</t>
  </si>
  <si>
    <t>999-000650-00038131</t>
  </si>
  <si>
    <t>03010/13</t>
  </si>
  <si>
    <t>999-000650-00038140</t>
  </si>
  <si>
    <t>03006/13</t>
  </si>
  <si>
    <t>FIAT 500L 1.4 95KS NACIONAL</t>
  </si>
  <si>
    <t>999-000650-00038158</t>
  </si>
  <si>
    <t>03011/13</t>
  </si>
  <si>
    <t>999-000650-00038166</t>
  </si>
  <si>
    <t>03012/13</t>
  </si>
  <si>
    <t>999-000650-00038182</t>
  </si>
  <si>
    <t>03014/13</t>
  </si>
  <si>
    <t>999-000650-00038212</t>
  </si>
  <si>
    <t>03015/13</t>
  </si>
  <si>
    <t>999-000650-00038220</t>
  </si>
  <si>
    <t>03016/13</t>
  </si>
  <si>
    <t>FIAT 500L 1.495KS NACIONALE</t>
  </si>
  <si>
    <t>999-000650-00038239</t>
  </si>
  <si>
    <t>03017/13</t>
  </si>
  <si>
    <t>999-000650-00038247</t>
  </si>
  <si>
    <t>03018/13</t>
  </si>
  <si>
    <t>999-000650-00038255</t>
  </si>
  <si>
    <t>03013/13</t>
  </si>
  <si>
    <t>999-000650-00038263</t>
  </si>
  <si>
    <t>03019/13</t>
  </si>
  <si>
    <t>999-000650-00038271</t>
  </si>
  <si>
    <t>03020/13</t>
  </si>
  <si>
    <t>999-000650-00038280</t>
  </si>
  <si>
    <t>03021/13</t>
  </si>
  <si>
    <t>999-000650-00038298</t>
  </si>
  <si>
    <t>03022/13</t>
  </si>
  <si>
    <t>999-000650-00038301</t>
  </si>
  <si>
    <t>03023/13</t>
  </si>
  <si>
    <t>999-000650-00038310</t>
  </si>
  <si>
    <t>03024/13</t>
  </si>
  <si>
    <t>999-000650-00038328</t>
  </si>
  <si>
    <t>03025/13</t>
  </si>
  <si>
    <t>999-000650-00038336</t>
  </si>
  <si>
    <t>03026/13</t>
  </si>
  <si>
    <t>999-000650-00038344</t>
  </si>
  <si>
    <t>03027/13</t>
  </si>
  <si>
    <t>999-000650-00038352</t>
  </si>
  <si>
    <t>03028/13</t>
  </si>
  <si>
    <t>999-000650-00038360</t>
  </si>
  <si>
    <t>03029/13</t>
  </si>
  <si>
    <t>999-000650-00038379</t>
  </si>
  <si>
    <t>03030/13</t>
  </si>
  <si>
    <t>999-000650-00038387</t>
  </si>
  <si>
    <t>03032/13</t>
  </si>
  <si>
    <t>999-000650-00038409</t>
  </si>
  <si>
    <t>03031/13</t>
  </si>
  <si>
    <t>999-000650-00038417</t>
  </si>
  <si>
    <t>03034/13</t>
  </si>
  <si>
    <t>999-000650-00038433</t>
  </si>
  <si>
    <t>03033/13</t>
  </si>
  <si>
    <t>999-000650-00038441</t>
  </si>
  <si>
    <t>03042/13</t>
  </si>
  <si>
    <t>999-000650-00038450</t>
  </si>
  <si>
    <t>03035/13</t>
  </si>
  <si>
    <t>999-000650-00038468</t>
  </si>
  <si>
    <t>03036/13</t>
  </si>
  <si>
    <t>999-000650-00038476</t>
  </si>
  <si>
    <t>03037/13</t>
  </si>
  <si>
    <t>999-000650-00038484</t>
  </si>
  <si>
    <t>03038/13</t>
  </si>
  <si>
    <t>999-000650-00038492</t>
  </si>
  <si>
    <t>03039/13</t>
  </si>
  <si>
    <t>999-000650-00038506</t>
  </si>
  <si>
    <t>03040/13</t>
  </si>
  <si>
    <t>999-000650-00038514</t>
  </si>
  <si>
    <t>03041/13</t>
  </si>
  <si>
    <t>999-000650-00038522</t>
  </si>
  <si>
    <t>03043/13</t>
  </si>
  <si>
    <t>999-000650-00038530</t>
  </si>
  <si>
    <t>03044/13</t>
  </si>
  <si>
    <t>999-000650-00038549</t>
  </si>
  <si>
    <t>03045/13</t>
  </si>
  <si>
    <t>999-000650-00038557</t>
  </si>
  <si>
    <t>03046/13</t>
  </si>
  <si>
    <t>999-000650-00038565</t>
  </si>
  <si>
    <t>03047/13</t>
  </si>
  <si>
    <t>999-000650-00038573</t>
  </si>
  <si>
    <t>03048/13</t>
  </si>
  <si>
    <t>999-000650-00038581</t>
  </si>
  <si>
    <t>03049/13</t>
  </si>
  <si>
    <t>999-000650-00038590</t>
  </si>
  <si>
    <t>03051/13</t>
  </si>
  <si>
    <t>999-000650-00038620</t>
  </si>
  <si>
    <t>062/288-888</t>
  </si>
  <si>
    <t>NENAD ĐUKANOVIĆ</t>
  </si>
  <si>
    <t>tanja@metallogistic.rs</t>
  </si>
  <si>
    <t>03050/13</t>
  </si>
  <si>
    <t>LIEBHERR A904C LITRONIC-BAGER TOČKAŠ ZA OTPAD</t>
  </si>
  <si>
    <t>999-002741-00038610</t>
  </si>
  <si>
    <t>Dana 20.11.2013. poslata opomena pred raskid klijentu.</t>
  </si>
  <si>
    <t>Dana 04.12.2013. sa klijentom raskinut ugovor na 75 dana docnje, ukupno dospeli dug 39500 eura.</t>
  </si>
  <si>
    <t>Dana 05.12.2013. klijentu poslata opomena pred raskid ugovora</t>
  </si>
  <si>
    <t>Dana 04.12.2013. klijent blokiran na ceo iznos dospelog duga 790 eura, broj dana docnje  126 . Klijent eksterno blokiran na 8,5 miliona dinara, 21 dan.</t>
  </si>
  <si>
    <t>Dana 04.12.2013. klijent blokiran na ceo iznos dospelog duga 515 eura, broj dana docnje  111 . Klijent eksterno blokiran na 8,5 miliona dinara, 21 dan.</t>
  </si>
  <si>
    <t>03052/13</t>
  </si>
  <si>
    <t>ABC INVESTMENTS CORPORATION DOO</t>
  </si>
  <si>
    <t>20791462</t>
  </si>
  <si>
    <t>107385792</t>
  </si>
  <si>
    <t>999-002757-00038639</t>
  </si>
  <si>
    <t>OSMANA DERVIŠNUROVIĆA 33</t>
  </si>
  <si>
    <t>020/385-822</t>
  </si>
  <si>
    <t>060/077-7007</t>
  </si>
  <si>
    <t>PLOJOVIĆ SENADIN</t>
  </si>
  <si>
    <t>s.plojovic@uninp.edu.rs</t>
  </si>
  <si>
    <t>Kontakt Snezana Golubovic 064/810-2047, Bojan Novakovic 064/810-2030</t>
  </si>
  <si>
    <t>Kontakt Snezana Golubovic 064/810-2047, Bojan Novakovic 064/810-2031</t>
  </si>
  <si>
    <t>Kontakt Snezana Golubovic 064/810-2047, Bojan Novakovic 064/810-2032</t>
  </si>
  <si>
    <t>Kontakt Snezana Golubovic 064/810-2047, Bojan Novakovic 064/810-2033</t>
  </si>
  <si>
    <t>Kontakt Snezana Golubovic 064/810-2047, Bojan Novakovic 064/810-2034</t>
  </si>
  <si>
    <t>Kontakt Snezana Golubovic 064/810-2047, Bojan Novakovic 064/810-2035</t>
  </si>
  <si>
    <t>Dana 09.12.2013.  klijentu poslata opomena pred raskid ugovora</t>
  </si>
  <si>
    <t>Dana 02.12.2013. klijentu poslata opomena pred raskid ugovora i blokiran na ceo iznos dospelog duga . Dug 2313 eura, broj dana docnje 166. Klijent je poslednjih meseci placao u skladu sa mogucnostima ali poslednjih dva meseca ne postize da spusti dugovanja ispod 90 dana uprkos obecanjima.</t>
  </si>
  <si>
    <t>Dana 02.12.2013. klijentu poslata opomena pred raskid ugovora i blokiran na ceo iznos dospelog duga . Dug 7454 eura, broj dana docnje 182. Klijent je poslednjih meseci placao u skladu sa mogucnostima ali poslednjih dva meseca ne postize da spusti dugovanja ispod 90 dana uprkos obecanjima.</t>
  </si>
  <si>
    <t>Kontakt finansije IVANA 011/8726-203</t>
  </si>
  <si>
    <t>Dana 12.12.2013. smo dobili prvostepenu presudu u kojoj je priznato potrazivanje u postupku stecaja.</t>
  </si>
  <si>
    <t>DEKONST AGENCIJA ZA PROJEKTOVANJE DEVIĆ</t>
  </si>
  <si>
    <t>AUTO PUT BG-NS 244d</t>
  </si>
  <si>
    <t>BEOGRAD-BATAJNICA</t>
  </si>
  <si>
    <t>011/400-3301, 011/7488 706</t>
  </si>
  <si>
    <t>ILIĆ DRAGANA</t>
  </si>
  <si>
    <t>Kontakt  - direktor Dejan Krstic - 063/405-811</t>
  </si>
  <si>
    <t>Dana 26.12.2013. klijent prebacen u NPL u skladu sa odlukom na nivou banke. Klijent  prema lizingu se nalazi na 55 dana docnje. Klijent u blokadi 44 dana na preko 5 milijardi dinara.</t>
  </si>
  <si>
    <t>Dana 26.12.2013. klijent prebacen u NPL.</t>
  </si>
  <si>
    <t>03054/13</t>
  </si>
  <si>
    <t>HYUNDAI I30 1.4 DOHC 5VR GL KARAVAN</t>
  </si>
  <si>
    <t>999-000650-00038662</t>
  </si>
  <si>
    <t>03055/13</t>
  </si>
  <si>
    <t>HYUNDAI I30 1.4 DOHC 5 VR GL KARAVAN</t>
  </si>
  <si>
    <t>999-000650-00038670</t>
  </si>
  <si>
    <t>03056/13</t>
  </si>
  <si>
    <t>999-000650-00038689</t>
  </si>
  <si>
    <t>03061/13</t>
  </si>
  <si>
    <t>AUDI A4 1.8 TFSI MULTITRONIC</t>
  </si>
  <si>
    <t>999-000650-00038867</t>
  </si>
  <si>
    <t>PORSCHE INTER AUTO S DOO</t>
  </si>
  <si>
    <t>Zrenjaninski put 11</t>
  </si>
  <si>
    <t>011/3530-450</t>
  </si>
  <si>
    <t>03060/13</t>
  </si>
  <si>
    <t>999-000650-00038859</t>
  </si>
  <si>
    <t>03059/13</t>
  </si>
  <si>
    <t>999-000650-00038840</t>
  </si>
  <si>
    <t>03058/13</t>
  </si>
  <si>
    <t>999-000650-00038832</t>
  </si>
  <si>
    <t>03057/13</t>
  </si>
  <si>
    <t>999-000650-00038824</t>
  </si>
  <si>
    <t>03053/13</t>
  </si>
  <si>
    <t>999-000650-00038816</t>
  </si>
  <si>
    <t>060 4334 686</t>
  </si>
  <si>
    <t>a_golubovich@yahoo.com</t>
  </si>
  <si>
    <t>JOZE ŠĆURLE 5</t>
  </si>
  <si>
    <t>063-315838</t>
  </si>
  <si>
    <t>GORAN ILIĆ</t>
  </si>
  <si>
    <t>advkrsticmilakov@yahoo.com</t>
  </si>
  <si>
    <t>0116751233</t>
  </si>
  <si>
    <t>011/3809-127</t>
  </si>
  <si>
    <t>03066/14</t>
  </si>
  <si>
    <t>ŠKODA SUPERB 2.0 TDI CR ELEGANCE</t>
  </si>
  <si>
    <t>999-002688-00038935</t>
  </si>
  <si>
    <t>Sava Sabo, Miroljuba Čurčića, Rudolfa Domonkoša</t>
  </si>
  <si>
    <t>011/ 344 92 24,063/ 302 976</t>
  </si>
  <si>
    <t>064/644 84 90 Vladimir</t>
  </si>
  <si>
    <t>office@koeleman.rs</t>
  </si>
  <si>
    <t>03064/14</t>
  </si>
  <si>
    <t>Helikopterka dupla BARIKELL MK8 120 B&amp;S35HP</t>
  </si>
  <si>
    <t>999-002473-00038919</t>
  </si>
  <si>
    <t>03065/14</t>
  </si>
  <si>
    <t>BPP GROUP DOO</t>
  </si>
  <si>
    <t>20810785</t>
  </si>
  <si>
    <t>107477356</t>
  </si>
  <si>
    <t>999-002768-00038925</t>
  </si>
  <si>
    <t>063/315/838</t>
  </si>
  <si>
    <t>SAŠA STEVANOVIĆ</t>
  </si>
  <si>
    <t>Kontakt Mihajlo 063/208-170</t>
  </si>
  <si>
    <t>Kontakt Mihajlo 063/208-171</t>
  </si>
  <si>
    <t>Kontakt Mihajlo 063/208-174</t>
  </si>
  <si>
    <t>03068/14</t>
  </si>
  <si>
    <t>FIAT BRAVO 1.6 MJTD 105KS EASY</t>
  </si>
  <si>
    <t>999-000650-00038964</t>
  </si>
  <si>
    <t>03069/14</t>
  </si>
  <si>
    <t>999-000650-00038972</t>
  </si>
  <si>
    <t>GOCE DELČEVA 39/1/3</t>
  </si>
  <si>
    <t>03067/14</t>
  </si>
  <si>
    <t>999-000650-00038956</t>
  </si>
  <si>
    <t>03070/14</t>
  </si>
  <si>
    <t>999-000650-00038980</t>
  </si>
  <si>
    <t>03071/14</t>
  </si>
  <si>
    <t>999-000650-00038999</t>
  </si>
  <si>
    <t>03072/14</t>
  </si>
  <si>
    <t>999-000650-00039006</t>
  </si>
  <si>
    <t>03073/14</t>
  </si>
  <si>
    <t>999-000650-00039014</t>
  </si>
  <si>
    <t>03062/14</t>
  </si>
  <si>
    <t>AGENCIJA BODRA DOO</t>
  </si>
  <si>
    <t>17234773</t>
  </si>
  <si>
    <t>101720768</t>
  </si>
  <si>
    <t>999-002767-00038885</t>
  </si>
  <si>
    <t>POENKAREOVA 16</t>
  </si>
  <si>
    <t>066/327-466</t>
  </si>
  <si>
    <t>KATARINA MITROVIĆ</t>
  </si>
  <si>
    <t>Kmitrovic@bodra.rs</t>
  </si>
  <si>
    <t>03063/14</t>
  </si>
  <si>
    <t>999-002767-00038893</t>
  </si>
  <si>
    <t>03074/14</t>
  </si>
  <si>
    <t>SRC SISTEMSKE INTEGRACIJE  DOO BEOGRAD</t>
  </si>
  <si>
    <t>17518666</t>
  </si>
  <si>
    <t>103159279</t>
  </si>
  <si>
    <t>999-002761-00039023</t>
  </si>
  <si>
    <t>BULEVAR MIHAJLA PUPINA 165 B</t>
  </si>
  <si>
    <t>011/222-5001</t>
  </si>
  <si>
    <t>063/649-863</t>
  </si>
  <si>
    <t>DIJANA STANKOVIĆ</t>
  </si>
  <si>
    <t>dijana.stankovic@src.rs</t>
  </si>
  <si>
    <t>064/829-29-10 ĐORĐE</t>
  </si>
  <si>
    <t>062/651-958</t>
  </si>
  <si>
    <t>011/2761-759:2081-731</t>
  </si>
  <si>
    <t>kryogas@kryogas.rs</t>
  </si>
  <si>
    <t>Dana 06.02.2014. klijentu poslata opomena pred raskid ugovora. Klijent je u kasnjenju 114 dana, dospeli dug 2765 eura. Klijent je u eksternoj blokadi 106 dana u iznosu od 1.730.673.318,00 rsd.</t>
  </si>
  <si>
    <t>Dana 06.02.2014. klijentu poslata opomena pred raskid ugovora. Klijent je u kasnjenju 114 dana, dospeli dug 1160 eura. Klijent je u eksternoj blokadi 106 dana u iznosu od 1.730.673.318,00 rsd.</t>
  </si>
  <si>
    <t>Dana 06.02.2014. klijentu poslata opomena pred raskid ugovora. Klijent je u kasnjenju po svim ugovorima, najveci broj dana docnje 97 dana. Ukupno dospeli dug po svim ugovorima 5868 eura. Klijent je u eksternoj blokadi 86 dana u iznosu od 6.674.678.919,00 rsd.</t>
  </si>
  <si>
    <r>
      <rPr>
        <b/>
        <sz val="9"/>
        <rFont val="Cambria"/>
        <family val="1"/>
        <charset val="238"/>
      </rPr>
      <t>Iznos razlike</t>
    </r>
    <r>
      <rPr>
        <b/>
        <sz val="9"/>
        <color indexed="17"/>
        <rFont val="Cambria"/>
        <family val="1"/>
        <charset val="238"/>
      </rPr>
      <t xml:space="preserve"> 
</t>
    </r>
    <r>
      <rPr>
        <b/>
        <sz val="9"/>
        <rFont val="Cambria"/>
        <family val="1"/>
        <charset val="238"/>
      </rPr>
      <t>(</t>
    </r>
    <r>
      <rPr>
        <b/>
        <u/>
        <sz val="9"/>
        <color indexed="17"/>
        <rFont val="Cambria"/>
        <family val="1"/>
        <charset val="238"/>
      </rPr>
      <t>uplata</t>
    </r>
    <r>
      <rPr>
        <b/>
        <sz val="9"/>
        <rFont val="Cambria"/>
        <family val="1"/>
        <charset val="238"/>
      </rPr>
      <t xml:space="preserve"> </t>
    </r>
    <r>
      <rPr>
        <b/>
        <u/>
        <sz val="9"/>
        <color indexed="10"/>
        <rFont val="Cambria"/>
        <family val="1"/>
        <charset val="238"/>
      </rPr>
      <t>u odnosu na dug na pocetku
tekuceg meseca</t>
    </r>
    <r>
      <rPr>
        <b/>
        <sz val="9"/>
        <rFont val="Cambria"/>
        <family val="1"/>
        <charset val="238"/>
      </rPr>
      <t>)</t>
    </r>
  </si>
  <si>
    <t>davidov.nikola80@gmail.com</t>
  </si>
  <si>
    <t>03075/14</t>
  </si>
  <si>
    <t>ALFA ROMEO GIULIETTA 2.0 MJTD 140KS POTENZA</t>
  </si>
  <si>
    <t>999-002523-00039040</t>
  </si>
  <si>
    <t>KIKIBER FARM DOO VRŠAC</t>
  </si>
  <si>
    <t>20989050</t>
  </si>
  <si>
    <t>108385325</t>
  </si>
  <si>
    <t>gordana.zivkovic@jedro.rs</t>
  </si>
  <si>
    <t>03076/14</t>
  </si>
  <si>
    <t>KOMPRESOR ASPRO model IODM 115-4</t>
  </si>
  <si>
    <t>999-002523-00039058</t>
  </si>
  <si>
    <t>03077/14</t>
  </si>
  <si>
    <t>999-002707-00039070</t>
  </si>
  <si>
    <t>011/61 33 929</t>
  </si>
  <si>
    <t>063/55 67 54</t>
  </si>
  <si>
    <t>tomaboka25@gmail.com</t>
  </si>
  <si>
    <t>Dana 03.03.2014. klijent prebacen u nadleznost ERBL. Prema informacijama Collection-a klijent vec duze vreme nije dostupan na pozive telefonom. Broj dana docnje 122</t>
  </si>
  <si>
    <t>Zeljko.Devcic@otpbanka.rs</t>
  </si>
  <si>
    <t>Kontakt telefon finansijskog direktora, Aleksandar Djulcic 064/820-2420</t>
  </si>
  <si>
    <t>Dana 31.01.2014. klijentu poslata opomena pred raskid ugovora. Broj dana docnje 108, dospeli dug 597,07 eura. Na stanju imamo jos dve menice pa je opomena brzi nacin da se naplatimo. Klijent nije uplatio dugovanje i pored poziva. Nakon opomene klijent izmirio dugovanje u celosti putem uplate preko jemca, direktora Nikcevica.</t>
  </si>
  <si>
    <t>065/29 177 19</t>
  </si>
  <si>
    <t>063/ 503 198</t>
  </si>
  <si>
    <t>Nataša Savić</t>
  </si>
  <si>
    <t>n.savic@olympusplaza.rs</t>
  </si>
  <si>
    <t>Dana 26.02.2014. raskinut ugovor sa klijentom. Ukupno dospeli dug 8058 eura. Dana 12.03.2014. predmet lizinga oduzet.</t>
  </si>
  <si>
    <t>Dana 26.02.2014. raskinut ugovor sa klijentom. Ukupno dospeli dug 3089 eura. Dana 12.03.2014. predmet lizinga oduzet.</t>
  </si>
  <si>
    <t>Kontakt telefon 060/65 00 138</t>
  </si>
  <si>
    <t>Uros.Bibic@core.rs</t>
  </si>
  <si>
    <t>LAZAREVAČKI DRUM 17</t>
  </si>
  <si>
    <t>03078/14</t>
  </si>
  <si>
    <t>HIDRAULIČNA APKANT PRESA AD-R 40220</t>
  </si>
  <si>
    <t>999-002688-00039095</t>
  </si>
  <si>
    <t>Dana 11.03.2014. oduzet predmet lizinga, nalazi se na placu klijenta ILANDZA KOMERRC DOO. Klijent nakon isteka ugovora dugo izbegavao placanje obaveza pa je predmet oduzet a klijentu dat rok do 25.03.2014. da isplati dug u celosti kako bi mogao ponovo doci u posed traktora. Ukupan dospeli dug 24.800 eura</t>
  </si>
  <si>
    <t xml:space="preserve">Dana 19.03.2014. oduzet predmet lizinga po nalogu Antonisa Chatzistamatioua. </t>
  </si>
  <si>
    <t>Dana 26.03.2014 ugovor raskinut, obavestenje poslato klijentu.</t>
  </si>
  <si>
    <t>Dana 16.01.2013. poslata opomena pred raskid ugovora. Broj dana docnje 121, dospeli dug 940,96 eura. Klijent se ne javlja na pozive. Ne postoji mogucnost da se aktivira administrativna zabrana.</t>
  </si>
  <si>
    <t>Kontakt Radivoje Petrovic: 064/245-2512</t>
  </si>
  <si>
    <t>Akcija</t>
  </si>
  <si>
    <t>NESAM INŽENJERING DOO GRČAC</t>
  </si>
  <si>
    <t>djjovic@gmail.com</t>
  </si>
  <si>
    <t>Dana 26.03.2014. klijentu poslat dopis u kojem se poziva da se javi obzirom da nemamo validne kontakte klijenta. U suprotnom, ugovor ce biti raskinuti. Broj dana docnje 99, ukupan dospeli dug 562 eura.</t>
  </si>
  <si>
    <t>011/219 45 95,011/219 37 00</t>
  </si>
  <si>
    <t>arsicz@ptt.rs</t>
  </si>
  <si>
    <t>18.07.2013. upisana hipoteka prvog reda u korist ERBL kao obezbednjenje po ugovorima.</t>
  </si>
  <si>
    <t>Dana 10.04.2014. poslata opomena pred raskid klijentu. Nakon odobrenog reprograma, klijent vec na prvoj rati nije platio ceo iznos vec ostao u kasnjenu po sva tri ugovora. Maksimalan broj dana kasnjenja 129.</t>
  </si>
  <si>
    <t>Dana 26.03.2014. poslata opomena pred raskid ugovora, broj dana docnje 145, ukupan dospeli dug 8496 eura. Klijentu poslat i dopis obzirom da nije dostupan na pozive kako bi se uspostavila komunikacija.</t>
  </si>
  <si>
    <t>Dana 26.03.2014. poslata opomena pred raskid ugovora br. 01273/08 i 01274/08, dok je za ugovor 01478/09 ukupan dospeli dug 3759 eura, a ugovor je istekao. Klijentu poslat i dopis obzirom da nije dostupan na pozive kako bi se uspostavila komunikacija.</t>
  </si>
  <si>
    <t xml:space="preserve">Dana 26.03.2014. poslata opomena pred raskid ugovora, broj dana docnje 145, ukupan dospeli dug 1534 eura. Klijentu poslat i dopis obzirom da nije dostupan na pozive kako bi se uspostavila komunikacija. </t>
  </si>
  <si>
    <t>rdragovic@vbs.point-group.com</t>
  </si>
  <si>
    <t>ERBL</t>
  </si>
  <si>
    <t>NPL AA</t>
  </si>
  <si>
    <t>Total</t>
  </si>
  <si>
    <t>Ukupno</t>
  </si>
  <si>
    <t>Ukupno 90+</t>
  </si>
  <si>
    <t>Kategorija 
partnera</t>
  </si>
  <si>
    <t>Kontakt telefoni Sonja Kojic 013/633-149, 060/31 70 732, 064/31 70 732</t>
  </si>
  <si>
    <t>Tatjana 013/651-127, tanja@megaagrar.co.rs</t>
  </si>
  <si>
    <t>Dana 23.04.2014. klijentu poslata opomena pred raskid ugovora, Broj dana docnje 128, dospeli dug 1550 eura. Klijent eksterno blokiran na iznos preko 2.5 miliona rsd vec 115 dana.</t>
  </si>
  <si>
    <t>Dana 23.04.2014. klijent prebacen u nadleznost ERBL iz RETAIL-a. U medjuvremenu, klijent blokiran sa nase strane na iznos preko 52000 eura za sva tri ugovora dospelog duga obzirom da klijent nije platio posle povracaja PDV-a iznos koji smo finansirali za PDV. Istovremeno, nisu placene ni rate. Ocekuje se uplata kojom bi se izmirio dospeli dug.</t>
  </si>
  <si>
    <t>Info/ Neso Lazarevic je kontakt za placanje. Izmirenja duga nakon poziva. Kontakt telefon Dragana Vujicica 061/661-9526</t>
  </si>
  <si>
    <t>Dana 30.04.2014. klijent blokiran na ceo iznos dospelog duga</t>
  </si>
  <si>
    <t>BENZINSKA PUMPA BB,BELO POLJE</t>
  </si>
  <si>
    <t>Dana 24.04.2014. sa klijentom raskinut ugovor. Klijent vec duze vremena u visemilionskoj blokadi, a prema UPPR-u koji jos nije usvojen je predvidjeno da se lizing-u vrate predemti lizinga.</t>
  </si>
  <si>
    <t>Dana 30.04.2014. klijent prebacen u NPL</t>
  </si>
  <si>
    <t>i.bilbija@yahoo.com</t>
  </si>
  <si>
    <t>darko.vukosav@gmail.com</t>
  </si>
  <si>
    <t>Dana 09.05.2014. klijent iz RETAIL nadleznosti prebacen u nadleznost ERBL.</t>
  </si>
  <si>
    <t>Klijentu dozvoljeno kasnjenje od juna 2014. do septembra 2014. - 90+</t>
  </si>
  <si>
    <r>
      <t>*Nakon isteka ugovora prikazuje se dug 
koji sadrzi i</t>
    </r>
    <r>
      <rPr>
        <b/>
        <u/>
        <sz val="11"/>
        <color indexed="10"/>
        <rFont val="Cambria"/>
        <family val="1"/>
        <charset val="238"/>
      </rPr>
      <t xml:space="preserve"> ostatak vrednosti</t>
    </r>
    <r>
      <rPr>
        <b/>
        <sz val="9"/>
        <color indexed="10"/>
        <rFont val="Cambria"/>
        <family val="1"/>
        <charset val="238"/>
      </rPr>
      <t xml:space="preserve"> ukoliko postoji</t>
    </r>
  </si>
  <si>
    <t>maxdana 
dugovanja</t>
  </si>
  <si>
    <t>OBRACUNI U UGOVORNOJ VALUTI</t>
  </si>
  <si>
    <t>Poslata 
ponuda</t>
  </si>
  <si>
    <t>Isplacen otkup</t>
  </si>
  <si>
    <t>Komentar</t>
  </si>
  <si>
    <t>Datum isteka 
registracije</t>
  </si>
  <si>
    <t>datum_isteka
_ugovora</t>
  </si>
  <si>
    <t>ukupno_
dospeli_dug
u EUR</t>
  </si>
  <si>
    <t>outstanding
u EUR</t>
  </si>
  <si>
    <t>Ukupan dug
u EUR</t>
  </si>
  <si>
    <t>Ostatak
vrednostI</t>
  </si>
  <si>
    <t>Depozit</t>
  </si>
  <si>
    <t>Ukupno za otkup</t>
  </si>
  <si>
    <t>VALUTA</t>
  </si>
  <si>
    <t>ugovor_kategorija1</t>
  </si>
  <si>
    <t>Datum isteka
 saobraćajne</t>
  </si>
  <si>
    <t>Ovlašćenje 
za reg.</t>
  </si>
  <si>
    <t>Polisa</t>
  </si>
  <si>
    <t xml:space="preserve">Statistika
</t>
  </si>
  <si>
    <t>oprema</t>
  </si>
  <si>
    <t>√</t>
  </si>
  <si>
    <t>18.03.2014. potpisan protokol o izmirenju duga na 9 meseci/rata 1880 chf</t>
  </si>
  <si>
    <t>15.07.2013</t>
  </si>
  <si>
    <t>Dana 13.05.2014. oduzet predmet lizinga. Klijent je nakon isteka ugovora obecavao izmirenje duga koje nije ispostovao pa je oduzimanje vozila bilo jedino resenje. Predmet lizinga je u dobrom stanju i nalazi se na placu Arambasa.</t>
  </si>
  <si>
    <t>03079/14</t>
  </si>
  <si>
    <t>AUDI A6 2.0 TDI Multitronic</t>
  </si>
  <si>
    <t>999-000650-00039103</t>
  </si>
  <si>
    <t>Dana 16.05.2014 klijentu poslat dopis sa zahtevom da se izjasni gde se vozila nalaze kako bi bila oduzeta obzirom da klijent vec duze vreme ne izvrsava obavezu placanja po ponudi za otkup. Ugovor je istekao jos 03.06.2013 i klijent je u medjuvremenu otkupio 3 vozila dok za ostala 3 jos uvek traje proces. Iako je vise puta obecavao rokove klijent nije izvrsio uplate.</t>
  </si>
  <si>
    <t>Info 16.05.2014. odluceno da se umesto klijenta plati polisa osiguranja za predmet lizinga obzirom da klijent odbija da sam plati. Iznos je oko 3500 eura. Klijent tvrdi da prilikom dogovora i zakljucenja posla sa lizingom nije obavesten o obavezi placanja osiguranja predmeta lizinga.</t>
  </si>
  <si>
    <t>Info 17.04.2014./ klijent u blokadi. Predlozeno preuzimanje od strane firme PROJECT ABILITY, kontakt osoba Igor 011/4063-086    office@pab.rs. Obzirom da je klijent u blokadi i da je neizvesno kada ce izaci iz iste, obaveze klijenta ce placati jemac SUMADINKA.</t>
  </si>
  <si>
    <t>sinisa@standardgas.rs, milan.mikic@gmail.com</t>
  </si>
  <si>
    <t>02967/13</t>
  </si>
  <si>
    <t>ŽITNI HEDER 4,5 METARA SKLOPIVI</t>
  </si>
  <si>
    <t>999-002718-00037673</t>
  </si>
  <si>
    <t>Zoran Grbić, v.d. direktora</t>
  </si>
  <si>
    <t>office@frenkymotors.com</t>
  </si>
  <si>
    <t>03081/14</t>
  </si>
  <si>
    <t>RANGE ROVER VOGUE</t>
  </si>
  <si>
    <t>999-001128-00039139</t>
  </si>
  <si>
    <t>03080/14</t>
  </si>
  <si>
    <t>CNC HORIZONTALNI STRUG DOOSAN LYNX 220B SA UPRAVLJANJEM</t>
  </si>
  <si>
    <t>999-002688-00039117</t>
  </si>
  <si>
    <t>03082/14</t>
  </si>
  <si>
    <t>LIPKOM DOO</t>
  </si>
  <si>
    <t>20393483</t>
  </si>
  <si>
    <t>105512774</t>
  </si>
  <si>
    <t>999-002802-00039143</t>
  </si>
  <si>
    <t>VLADIKE NIKOLAJA BB</t>
  </si>
  <si>
    <t>RS-15305</t>
  </si>
  <si>
    <t>LIPOLIST</t>
  </si>
  <si>
    <t>015/274-607</t>
  </si>
  <si>
    <t>064/643-10-77 ivana topalović</t>
  </si>
  <si>
    <t>IVANA TOPALOVIĆ</t>
  </si>
  <si>
    <t>lipkom@gromnet.net</t>
  </si>
  <si>
    <t>03083/14</t>
  </si>
  <si>
    <t>PAVLOVIĆ MIROSLAV</t>
  </si>
  <si>
    <t>ŠKODA OCTAVIA 1.6 TDI AMBITION 5G</t>
  </si>
  <si>
    <t>0307975710368</t>
  </si>
  <si>
    <t>999-002803-00039153</t>
  </si>
  <si>
    <t>DR.IVANA RIBARA 156/18</t>
  </si>
  <si>
    <t>rrlazic@gmail.com</t>
  </si>
  <si>
    <t>011/7729-252</t>
  </si>
  <si>
    <t>0695557788</t>
  </si>
  <si>
    <t xml:space="preserve">Dana 09.05.2014. klijent prebacen u nadleznost ERBL. </t>
  </si>
  <si>
    <t>Dana 10.06.2014. klijentu poslata opomena pred raskid ugovora obzirom da je klijent u docnji 158 dana. Poslata i moguca aktivacija ByuBack-a ALMEX-u.</t>
  </si>
  <si>
    <t>pancevo@ilandzakomerc.rs</t>
  </si>
  <si>
    <t>011/2412 130</t>
  </si>
  <si>
    <t>069 886 1210</t>
  </si>
  <si>
    <t>VASILIJA VELIKOG 7/6</t>
  </si>
  <si>
    <t>Dana 16.06.2014. klijent prebacen u nadleznost ERBL. Prema molbi klijenta, dozvoljeno je kasnjenje do 90 dana obzirom da im se pokvario kamion i ceka ih skupa opravka. Ocekuje se da u narednih 30 dana rese probleme i nastave sa redovnom otplatom.</t>
  </si>
  <si>
    <t>kingpetrollebane@gmail.com</t>
  </si>
  <si>
    <t>miroslav.borovicanin@gmail.com</t>
  </si>
  <si>
    <t>Dana 06.12.2013 klijent prebacen u nadleznost NPL. Istog dana je podnet i predlog za izvrsenje.</t>
  </si>
  <si>
    <t>Dana 25.06.2014. predmet lizinga oduzet po osnovu resenja o izvrsenju. Oprema je u odlicnom stanju, neotpakovana i nekoriscena.</t>
  </si>
  <si>
    <t>060/053 50 80</t>
  </si>
  <si>
    <t>Kontakt Marija Jovanovic 063/547-214</t>
  </si>
  <si>
    <t>063/388 224</t>
  </si>
  <si>
    <t>Dana 04.07.2014. klijentu poslat dopis u kojem ga pozivamo da dobrovoljno vrati predemt lizinga obzirom da nije ispostovao rokove za placanje. U suprotnom protiv klijenta ce biti podneta krivicna prijava.</t>
  </si>
  <si>
    <t>Bankovicksenija.bk@jica.go.jp</t>
  </si>
  <si>
    <t>aleksandar.ciric@avalaada.rs</t>
  </si>
  <si>
    <t>radmila.dimitrijevic@comtrade.rs</t>
  </si>
  <si>
    <t>011 377 2470</t>
  </si>
  <si>
    <t>olivera@alatnicabarovic.com</t>
  </si>
  <si>
    <t xml:space="preserve">Dana 15.07.2014. klijent blokiran na ceo iynos dospelog duga. Nakon dospeca rate u junu 2014, klijent nije imao uplate. Eksterno blokiran na iynos od preko 19 miliona dinara, od 23.06.2014. </t>
  </si>
  <si>
    <t xml:space="preserve">Dana 22.07.2014. jemcu VICTORIA poslat mail da ce se pustiti menice u cilju naplate dana 24.07.2014. </t>
  </si>
  <si>
    <t>Dana 10.07.2014. klijent blokiran na ceo iznos dospelog duga. Takodje, blokiran je i jemac MEGA AGRAR . Klijent nije izvrsio uplatu prema najavama, priliv sredstava im zavisi od zetve.</t>
  </si>
  <si>
    <t xml:space="preserve">Dana 10.07.2014. klijent blokiran na ceo iznos dospelog duga. Od decembra 2013. klijent ima problema da zatvori obevaeze koje su dospele, a u julu su dospele nove rate. </t>
  </si>
  <si>
    <t>Datum isteka polise</t>
  </si>
  <si>
    <t>Vrsta osiguranja</t>
  </si>
  <si>
    <t>Osiguravajuca kuca</t>
  </si>
  <si>
    <t>03094/14</t>
  </si>
  <si>
    <t>ŠKODA FABIA AMBITION 1.6 TDI</t>
  </si>
  <si>
    <t>999-000936-00039510</t>
  </si>
  <si>
    <t>03091/14</t>
  </si>
  <si>
    <t>999-000936-00039528</t>
  </si>
  <si>
    <t>03095/14</t>
  </si>
  <si>
    <t>999-000936-00039544</t>
  </si>
  <si>
    <t>03096/14</t>
  </si>
  <si>
    <t>999-000936-00039560</t>
  </si>
  <si>
    <t>03097/14</t>
  </si>
  <si>
    <t>999-000936-00039579</t>
  </si>
  <si>
    <t>03098/14</t>
  </si>
  <si>
    <t>999-000936-00039587</t>
  </si>
  <si>
    <t>03099/14</t>
  </si>
  <si>
    <t>999-000936-00039595</t>
  </si>
  <si>
    <t>03100/14</t>
  </si>
  <si>
    <t>ŠKODA FABIA AMBITION 1.2</t>
  </si>
  <si>
    <t>999-000936-00039609</t>
  </si>
  <si>
    <t>03084/14</t>
  </si>
  <si>
    <t>ŠKODA FABIA VAN 1.2 HTP</t>
  </si>
  <si>
    <t>999-000936-00039447</t>
  </si>
  <si>
    <t>03085/14</t>
  </si>
  <si>
    <t>999-000936-00039455</t>
  </si>
  <si>
    <t>03086/14</t>
  </si>
  <si>
    <t>999-000936-00039463</t>
  </si>
  <si>
    <t>03087/14</t>
  </si>
  <si>
    <t>999-000936-00039471</t>
  </si>
  <si>
    <t>03088/14</t>
  </si>
  <si>
    <t>999-000936-00039480</t>
  </si>
  <si>
    <t>03089/14</t>
  </si>
  <si>
    <t>999-000936-00039498</t>
  </si>
  <si>
    <t>03090/14</t>
  </si>
  <si>
    <t>999-000936-00039501</t>
  </si>
  <si>
    <t>03092/14</t>
  </si>
  <si>
    <t>999-000936-00039536</t>
  </si>
  <si>
    <t>03093/14</t>
  </si>
  <si>
    <t>999-000936-00039552</t>
  </si>
  <si>
    <t>03108/14</t>
  </si>
  <si>
    <t>999-000936-00039617</t>
  </si>
  <si>
    <t>03109/14</t>
  </si>
  <si>
    <t>999-000936-00039625</t>
  </si>
  <si>
    <t>03101/14</t>
  </si>
  <si>
    <t>999-000936-00039633</t>
  </si>
  <si>
    <t>03110/14</t>
  </si>
  <si>
    <t>999-000936-00039641</t>
  </si>
  <si>
    <t>03102/14</t>
  </si>
  <si>
    <t>999-000936-00039650</t>
  </si>
  <si>
    <t>03103/14</t>
  </si>
  <si>
    <t>999-000936-00039668</t>
  </si>
  <si>
    <t>03111/14</t>
  </si>
  <si>
    <t>999-000936-00039676</t>
  </si>
  <si>
    <t>03112/14</t>
  </si>
  <si>
    <t>999-000936-00039692</t>
  </si>
  <si>
    <t>03113/14</t>
  </si>
  <si>
    <t>999-000936-00039714</t>
  </si>
  <si>
    <t>03107/14</t>
  </si>
  <si>
    <t>999-000936-00039730</t>
  </si>
  <si>
    <t>011/2661-021</t>
  </si>
  <si>
    <t>03104/14</t>
  </si>
  <si>
    <t>999-000936-00039684</t>
  </si>
  <si>
    <t>03105/14</t>
  </si>
  <si>
    <t>999-000936-00039706</t>
  </si>
  <si>
    <t>03106/14</t>
  </si>
  <si>
    <t>999-000936-00039722</t>
  </si>
  <si>
    <t>03114/14</t>
  </si>
  <si>
    <t>999-000936-00039749</t>
  </si>
  <si>
    <t>kusovac68@gmail.com</t>
  </si>
  <si>
    <t>03115/14</t>
  </si>
  <si>
    <t>999-000936-00039757</t>
  </si>
  <si>
    <t>011/227-32-59</t>
  </si>
  <si>
    <t>063/624-144</t>
  </si>
  <si>
    <t>ljiljana.pavlovic@eurobank.rs</t>
  </si>
  <si>
    <t>Dana 21.08.2014. klijent blokiran na ceo iznos dospelog duga. Broj dana docnje 80. Ocekuje se da nakon blokade jemac VICTORIA izmiri dug klijenta.</t>
  </si>
  <si>
    <t>ZAŠTITA NA RADU BEOGRAD DOO</t>
  </si>
  <si>
    <r>
      <rPr>
        <b/>
        <sz val="8"/>
        <rFont val="Cambria"/>
        <family val="1"/>
        <charset val="238"/>
      </rPr>
      <t>Iznos razlike</t>
    </r>
    <r>
      <rPr>
        <b/>
        <sz val="8"/>
        <color indexed="17"/>
        <rFont val="Cambria"/>
        <family val="1"/>
        <charset val="238"/>
      </rPr>
      <t xml:space="preserve"> 
</t>
    </r>
    <r>
      <rPr>
        <b/>
        <sz val="8"/>
        <rFont val="Cambria"/>
        <family val="1"/>
        <charset val="238"/>
      </rPr>
      <t>(</t>
    </r>
    <r>
      <rPr>
        <b/>
        <u/>
        <sz val="8"/>
        <color indexed="17"/>
        <rFont val="Cambria"/>
        <family val="1"/>
        <charset val="238"/>
      </rPr>
      <t>uplata</t>
    </r>
    <r>
      <rPr>
        <b/>
        <sz val="8"/>
        <rFont val="Cambria"/>
        <family val="1"/>
        <charset val="238"/>
      </rPr>
      <t xml:space="preserve"> </t>
    </r>
    <r>
      <rPr>
        <b/>
        <u/>
        <sz val="8"/>
        <color indexed="10"/>
        <rFont val="Cambria"/>
        <family val="1"/>
        <charset val="238"/>
      </rPr>
      <t>u odnosu na dug na pocetku
tekuceg meseca</t>
    </r>
    <r>
      <rPr>
        <b/>
        <sz val="8"/>
        <rFont val="Cambria"/>
        <family val="1"/>
        <charset val="238"/>
      </rPr>
      <t>)</t>
    </r>
  </si>
  <si>
    <t>RS-11214</t>
  </si>
  <si>
    <t>03116/14</t>
  </si>
  <si>
    <t>CVEJIĆ BRANISLAV</t>
  </si>
  <si>
    <t>0703969850029</t>
  </si>
  <si>
    <t>999-002809-00039774</t>
  </si>
  <si>
    <t>KRALJICE KATARINE 89</t>
  </si>
  <si>
    <t>011/3545-205</t>
  </si>
  <si>
    <t>065/3540-886</t>
  </si>
  <si>
    <t>branislav8@yahoo.com</t>
  </si>
  <si>
    <t>milos.nikolic.pnm@gmail.com</t>
  </si>
  <si>
    <t>PANEKSER DOO</t>
  </si>
  <si>
    <t>UTVE ZLATOKRILE 9</t>
  </si>
  <si>
    <t>MARINA CERUGA</t>
  </si>
  <si>
    <t>marina.ceruga@gmail.com</t>
  </si>
  <si>
    <t>03120/14</t>
  </si>
  <si>
    <t>RENAULT CLIO II SERVISER AUTHENTUQU</t>
  </si>
  <si>
    <t>999-001768-00039825</t>
  </si>
  <si>
    <t>office@karan.co.rs</t>
  </si>
  <si>
    <t>03121/14</t>
  </si>
  <si>
    <t>MERCEDES BENZ ML 350 CDI 4 MATIC</t>
  </si>
  <si>
    <t>999-001768-00039833</t>
  </si>
  <si>
    <t>03117/14</t>
  </si>
  <si>
    <t>ŠKODA FABIA AMBITION 1.2 HTP</t>
  </si>
  <si>
    <t>999-000936-00039781</t>
  </si>
  <si>
    <t>03118/14</t>
  </si>
  <si>
    <t>999-000936-00039803</t>
  </si>
  <si>
    <t>03119/14</t>
  </si>
  <si>
    <t>999-000936-00039811</t>
  </si>
  <si>
    <t>011/7161-050, 7167-820</t>
  </si>
  <si>
    <t>lirafolklor@gmail.com</t>
  </si>
  <si>
    <t>stefanovic.emilia@sila.rs</t>
  </si>
  <si>
    <t>064/643-10-17 ivana topalović</t>
  </si>
  <si>
    <t>063/7 500 942</t>
  </si>
  <si>
    <t>Kontakt Milenovic Srdjan 063/410-200</t>
  </si>
  <si>
    <t>03122/14</t>
  </si>
  <si>
    <t>FIAT 500L 1.4</t>
  </si>
  <si>
    <t>999-000650-00039847</t>
  </si>
  <si>
    <t>Kontakti HELUNA - 060/3585-101, 060/3585-102</t>
  </si>
  <si>
    <t>TOŠE JOVANOVIĆA 11,LOKAL 4U</t>
  </si>
  <si>
    <t>03123/14</t>
  </si>
  <si>
    <t>KANDIĆ MLADEN</t>
  </si>
  <si>
    <t>TOYOTA COROLLA 1.33 LUNA</t>
  </si>
  <si>
    <t>2912973193828</t>
  </si>
  <si>
    <t>999-002828-00039855</t>
  </si>
  <si>
    <t>BULEVAR ARSENIJA ČARNOJEVIĆA 217/26</t>
  </si>
  <si>
    <t>011/6139-454</t>
  </si>
  <si>
    <t>mladen.kandic@eurobank.rs</t>
  </si>
  <si>
    <t>CONNECTA VISION DOO</t>
  </si>
  <si>
    <t>03124/14</t>
  </si>
  <si>
    <t>TANASKOVIĆ MILORAD</t>
  </si>
  <si>
    <t>ŠKODA SUPERB ACTIVE 2,0 TDI</t>
  </si>
  <si>
    <t>2404977752028</t>
  </si>
  <si>
    <t>999-002829-00039865</t>
  </si>
  <si>
    <t>GOSPODAR JOVANOVA 2/4</t>
  </si>
  <si>
    <t>032/227-276,IP 40606</t>
  </si>
  <si>
    <t>069/8853-288</t>
  </si>
  <si>
    <t>milorad.tanaskovic@eurobank.rs</t>
  </si>
  <si>
    <t>063 566-712 SANJA</t>
  </si>
  <si>
    <t>AD BAČKA SIVAC</t>
  </si>
  <si>
    <t>ZORAN ŠĆEKIĆ</t>
  </si>
  <si>
    <t>Raskid ugovora</t>
  </si>
  <si>
    <t>placanje svega u 30+</t>
  </si>
  <si>
    <t>Dozvoljeno kasnjenje u skladu sa dogovorom s Vladanom</t>
  </si>
  <si>
    <t>Placanje celog dospelog duga</t>
  </si>
  <si>
    <t xml:space="preserve">Dana 14.11.2014. klijentu poslata opomena pred raskid ugovora na 120 dana docnje. Klijent opomenu nije primio. </t>
  </si>
  <si>
    <t>Dana 17.12.2014. dat nalog za raskid ugovora i oduzimanje predmeta lizinga.</t>
  </si>
  <si>
    <t>Dana 04.04.2014 klijent se javio sa objasnjenjem da je izgubio prethodni kontakt telefon i da ce dugovanja platiti u narednih 10-ak dana. Kako kaze, ima problema sa naplatom potrazivanja. Novi kontakt telefon 063/7300-331</t>
  </si>
  <si>
    <t>isplacen ugovor / videti da se fiktivnom uplatom pokrije ostatak koji stoji</t>
  </si>
  <si>
    <t>011/3109-353,3109-300,3109-354</t>
  </si>
  <si>
    <t>Bulevar Mihajla Pupina 12/IV</t>
  </si>
  <si>
    <t>PANA ĐUKIĆA 7</t>
  </si>
  <si>
    <t>finansijeadvojvodina@open.telekom.rs</t>
  </si>
  <si>
    <t>Kontakt telefon 063/176-8270</t>
  </si>
  <si>
    <t>Dana 26.12.2014. izgorela je poluprikolica. Slucaj je prijavljen osiguravajucoj kuci GLOBOS.</t>
  </si>
  <si>
    <t>K &amp; K ELECTRONICS - U STEČAJU</t>
  </si>
  <si>
    <t>Sremska 6</t>
  </si>
  <si>
    <t>Zadrugarska 74</t>
  </si>
  <si>
    <t>BELARICA 57 NOVA 15</t>
  </si>
  <si>
    <t>03126/14</t>
  </si>
  <si>
    <t>FORD Focus 1.6 TDCi TREND</t>
  </si>
  <si>
    <t>999-000650-00039944</t>
  </si>
  <si>
    <t>GRAND MOTORS D.O.O.</t>
  </si>
  <si>
    <t>MILUTINA MILANKOVIĆA 21</t>
  </si>
  <si>
    <t>011 2090 610</t>
  </si>
  <si>
    <t>03127/14</t>
  </si>
  <si>
    <t>999-000650-00039952</t>
  </si>
  <si>
    <t>03125/14</t>
  </si>
  <si>
    <t>PAGUS COMPANY DOO</t>
  </si>
  <si>
    <t>VOLKSWAGEN Crafter MR 35 2.5 TDI</t>
  </si>
  <si>
    <t>06517552</t>
  </si>
  <si>
    <t>101016246</t>
  </si>
  <si>
    <t>999-002833-00039911</t>
  </si>
  <si>
    <t>AVALSKA 2A</t>
  </si>
  <si>
    <t>BEOGRAD-ŽELEZNIK</t>
  </si>
  <si>
    <t>2571-936,2572-411 jasmina</t>
  </si>
  <si>
    <t>063/202-636 Saša</t>
  </si>
  <si>
    <t>Saša Paunić</t>
  </si>
  <si>
    <t>paunic.sasa@yahoo.com</t>
  </si>
  <si>
    <t>FLUIDRA SERBICA DOO BEOGRAD</t>
  </si>
  <si>
    <t>office@greentech.rs</t>
  </si>
  <si>
    <t>pritisak na klijenta da resi ceo dospeli dug - blokada 19.01.2015. + opomena pred raskid</t>
  </si>
  <si>
    <t xml:space="preserve">Pritisak da plati sve u 60+ </t>
  </si>
  <si>
    <t>DATUM</t>
  </si>
  <si>
    <t>064/6416-848</t>
  </si>
  <si>
    <t>AD VOJVODINA  STARČEVO</t>
  </si>
  <si>
    <t>060/0 24 40 42</t>
  </si>
  <si>
    <t>BRANKO STAMENKOVIĆ</t>
  </si>
  <si>
    <t>finance.rs@eos-matrix.com</t>
  </si>
  <si>
    <t>info@timexoffice.rs</t>
  </si>
  <si>
    <t>TRG MARŠALA TITA 65</t>
  </si>
  <si>
    <t>STUBLINE 1đ</t>
  </si>
  <si>
    <t>011/3042-100,rač.3042-160 Nada</t>
  </si>
  <si>
    <t>064/810-21-55 Nada Rain</t>
  </si>
  <si>
    <t>nada.rain@beohemija.com</t>
  </si>
  <si>
    <t>066/327-466, 066/8009-559</t>
  </si>
  <si>
    <t>milosk</t>
  </si>
  <si>
    <t>gordana.kijabudin@connectavision.rs</t>
  </si>
  <si>
    <t>vesna.rondovic@gmail.com</t>
  </si>
  <si>
    <t>021/751-142</t>
  </si>
  <si>
    <t>061/6580-006,062/55-90-59,</t>
  </si>
  <si>
    <t>olivera.bozic@hyundai.co.rs</t>
  </si>
  <si>
    <t>KRUŠIK-PLASTIKA AD</t>
  </si>
  <si>
    <t>011/ 71-50-080</t>
  </si>
  <si>
    <t>069/14-20-330</t>
  </si>
  <si>
    <t>P</t>
  </si>
  <si>
    <t>te</t>
  </si>
</sst>
</file>

<file path=xl/styles.xml><?xml version="1.0" encoding="utf-8"?>
<styleSheet xmlns="http://schemas.openxmlformats.org/spreadsheetml/2006/main">
  <numFmts count="8">
    <numFmt numFmtId="164" formatCode="_(&quot;$&quot;* #,##0.00_);_(&quot;$&quot;* \(#,##0.00\);_(&quot;$&quot;* &quot;-&quot;??_);_(@_)"/>
    <numFmt numFmtId="165" formatCode="_(* #,##0.00_);_(* \(#,##0.00\);_(* &quot;-&quot;??_);_(@_)"/>
    <numFmt numFmtId="166" formatCode="[$-F800]dddd\,\ mmmm\ dd\,\ yyyy"/>
    <numFmt numFmtId="167" formatCode="_ * #,##0.00_)\ [$€-1]_ ;_ * \(#,##0.00\)\ [$€-1]_ ;_ * &quot;-&quot;??_)\ [$€-1]_ ;_ @_ "/>
    <numFmt numFmtId="168" formatCode="0.00_);[Red]\(0.00\)"/>
    <numFmt numFmtId="169" formatCode="[$-409]d\-mmm\-yyyy;@"/>
    <numFmt numFmtId="170" formatCode="dd\.mm\.yyyy;@"/>
    <numFmt numFmtId="171" formatCode="[$-409]d\-mmm\-yy;@"/>
  </numFmts>
  <fonts count="101">
    <font>
      <sz val="10"/>
      <name val="Arial"/>
      <charset val="238"/>
    </font>
    <font>
      <sz val="8"/>
      <name val="Arial"/>
      <family val="2"/>
      <charset val="238"/>
    </font>
    <font>
      <b/>
      <sz val="10"/>
      <name val="Arial"/>
      <family val="2"/>
      <charset val="238"/>
    </font>
    <font>
      <b/>
      <sz val="10"/>
      <color indexed="10"/>
      <name val="Arial"/>
      <family val="2"/>
      <charset val="238"/>
    </font>
    <font>
      <b/>
      <sz val="16"/>
      <name val="Arial"/>
      <family val="2"/>
      <charset val="238"/>
    </font>
    <font>
      <b/>
      <sz val="16"/>
      <color indexed="55"/>
      <name val="Arial"/>
      <family val="2"/>
      <charset val="238"/>
    </font>
    <font>
      <sz val="10"/>
      <color indexed="9"/>
      <name val="Arial"/>
      <family val="2"/>
      <charset val="238"/>
    </font>
    <font>
      <sz val="10"/>
      <name val="Arial"/>
      <family val="2"/>
      <charset val="238"/>
    </font>
    <font>
      <sz val="10"/>
      <name val="Arial"/>
      <family val="2"/>
      <charset val="238"/>
    </font>
    <font>
      <u/>
      <sz val="10"/>
      <color indexed="12"/>
      <name val="Arial"/>
      <family val="2"/>
      <charset val="238"/>
    </font>
    <font>
      <sz val="8"/>
      <name val="Arial"/>
      <family val="2"/>
      <charset val="238"/>
    </font>
    <font>
      <b/>
      <sz val="8"/>
      <color indexed="81"/>
      <name val="Tahoma"/>
      <family val="2"/>
      <charset val="238"/>
    </font>
    <font>
      <sz val="8"/>
      <color indexed="81"/>
      <name val="Tahoma"/>
      <family val="2"/>
      <charset val="238"/>
    </font>
    <font>
      <sz val="10"/>
      <name val="Arial"/>
      <family val="2"/>
      <charset val="238"/>
    </font>
    <font>
      <b/>
      <sz val="8"/>
      <name val="Cambria"/>
      <family val="1"/>
      <charset val="238"/>
    </font>
    <font>
      <b/>
      <sz val="8"/>
      <color indexed="17"/>
      <name val="Cambria"/>
      <family val="1"/>
      <charset val="238"/>
    </font>
    <font>
      <b/>
      <u/>
      <sz val="8"/>
      <color indexed="10"/>
      <name val="Cambria"/>
      <family val="1"/>
      <charset val="238"/>
    </font>
    <font>
      <b/>
      <u/>
      <sz val="8"/>
      <color indexed="17"/>
      <name val="Cambria"/>
      <family val="1"/>
      <charset val="238"/>
    </font>
    <font>
      <b/>
      <sz val="8"/>
      <color indexed="81"/>
      <name val="Tahoma"/>
      <family val="2"/>
    </font>
    <font>
      <sz val="8"/>
      <color indexed="81"/>
      <name val="Tahoma"/>
      <family val="2"/>
    </font>
    <font>
      <b/>
      <sz val="10"/>
      <name val="Cambria"/>
      <family val="1"/>
      <charset val="238"/>
    </font>
    <font>
      <b/>
      <sz val="12"/>
      <name val="Arial"/>
      <family val="2"/>
      <charset val="238"/>
    </font>
    <font>
      <u/>
      <sz val="8"/>
      <color indexed="12"/>
      <name val="Arial"/>
      <family val="2"/>
      <charset val="238"/>
    </font>
    <font>
      <b/>
      <sz val="9"/>
      <name val="Cambria"/>
      <family val="1"/>
      <charset val="238"/>
    </font>
    <font>
      <sz val="10"/>
      <name val="Arial"/>
      <family val="2"/>
      <charset val="238"/>
    </font>
    <font>
      <b/>
      <sz val="9"/>
      <color indexed="17"/>
      <name val="Cambria"/>
      <family val="1"/>
      <charset val="238"/>
    </font>
    <font>
      <b/>
      <u/>
      <sz val="9"/>
      <color indexed="17"/>
      <name val="Cambria"/>
      <family val="1"/>
      <charset val="238"/>
    </font>
    <font>
      <b/>
      <u/>
      <sz val="9"/>
      <color indexed="10"/>
      <name val="Cambria"/>
      <family val="1"/>
      <charset val="238"/>
    </font>
    <font>
      <b/>
      <sz val="9"/>
      <color indexed="10"/>
      <name val="Cambria"/>
      <family val="1"/>
      <charset val="238"/>
    </font>
    <font>
      <b/>
      <u/>
      <sz val="11"/>
      <color indexed="10"/>
      <name val="Cambria"/>
      <family val="1"/>
      <charset val="238"/>
    </font>
    <font>
      <b/>
      <u/>
      <sz val="10"/>
      <color indexed="81"/>
      <name val="Tahoma"/>
      <family val="2"/>
      <charset val="238"/>
    </font>
    <font>
      <u/>
      <sz val="10"/>
      <color indexed="81"/>
      <name val="Tahoma"/>
      <family val="2"/>
      <charset val="238"/>
    </font>
    <font>
      <sz val="10"/>
      <name val="Arial"/>
      <family val="2"/>
      <charset val="238"/>
    </font>
    <font>
      <sz val="11"/>
      <color theme="1"/>
      <name val="Calibri"/>
      <family val="2"/>
      <charset val="238"/>
      <scheme val="minor"/>
    </font>
    <font>
      <sz val="11"/>
      <color theme="1"/>
      <name val="Calibri"/>
      <family val="2"/>
      <scheme val="minor"/>
    </font>
    <font>
      <sz val="9"/>
      <name val="Cambria"/>
      <family val="1"/>
      <charset val="238"/>
      <scheme val="major"/>
    </font>
    <font>
      <b/>
      <sz val="9"/>
      <color indexed="22"/>
      <name val="Cambria"/>
      <family val="1"/>
      <charset val="238"/>
      <scheme val="major"/>
    </font>
    <font>
      <b/>
      <sz val="9"/>
      <name val="Cambria"/>
      <family val="1"/>
      <charset val="238"/>
      <scheme val="major"/>
    </font>
    <font>
      <sz val="9"/>
      <color indexed="10"/>
      <name val="Cambria"/>
      <family val="1"/>
      <charset val="238"/>
      <scheme val="major"/>
    </font>
    <font>
      <b/>
      <sz val="9"/>
      <color indexed="57"/>
      <name val="Cambria"/>
      <family val="1"/>
      <charset val="238"/>
      <scheme val="major"/>
    </font>
    <font>
      <sz val="9"/>
      <color indexed="56"/>
      <name val="Cambria"/>
      <family val="1"/>
      <charset val="238"/>
      <scheme val="major"/>
    </font>
    <font>
      <sz val="9"/>
      <color indexed="57"/>
      <name val="Cambria"/>
      <family val="1"/>
      <charset val="238"/>
      <scheme val="major"/>
    </font>
    <font>
      <sz val="9"/>
      <color theme="3"/>
      <name val="Cambria"/>
      <family val="1"/>
      <charset val="238"/>
      <scheme val="major"/>
    </font>
    <font>
      <sz val="10"/>
      <name val="Cambria"/>
      <family val="1"/>
      <charset val="238"/>
      <scheme val="major"/>
    </font>
    <font>
      <b/>
      <sz val="10"/>
      <name val="Cambria"/>
      <family val="1"/>
      <charset val="238"/>
      <scheme val="major"/>
    </font>
    <font>
      <b/>
      <sz val="12"/>
      <name val="Cambria"/>
      <family val="1"/>
      <charset val="238"/>
      <scheme val="major"/>
    </font>
    <font>
      <sz val="12"/>
      <name val="Cambria"/>
      <family val="1"/>
      <charset val="238"/>
      <scheme val="major"/>
    </font>
    <font>
      <sz val="8"/>
      <color indexed="63"/>
      <name val="Cambria"/>
      <family val="1"/>
      <charset val="238"/>
      <scheme val="major"/>
    </font>
    <font>
      <sz val="9"/>
      <color theme="0"/>
      <name val="Cambria"/>
      <family val="1"/>
      <charset val="238"/>
      <scheme val="major"/>
    </font>
    <font>
      <b/>
      <sz val="9"/>
      <color rgb="FFC00000"/>
      <name val="Cambria"/>
      <family val="1"/>
      <charset val="238"/>
      <scheme val="major"/>
    </font>
    <font>
      <sz val="9"/>
      <color theme="0" tint="-0.249977111117893"/>
      <name val="Cambria"/>
      <family val="1"/>
      <charset val="238"/>
      <scheme val="major"/>
    </font>
    <font>
      <sz val="9"/>
      <color rgb="FFFF0000"/>
      <name val="Cambria"/>
      <family val="1"/>
      <charset val="238"/>
      <scheme val="major"/>
    </font>
    <font>
      <sz val="8"/>
      <name val="Cambria"/>
      <family val="1"/>
      <charset val="238"/>
      <scheme val="major"/>
    </font>
    <font>
      <b/>
      <sz val="14"/>
      <name val="Cambria"/>
      <family val="1"/>
      <charset val="238"/>
      <scheme val="major"/>
    </font>
    <font>
      <b/>
      <i/>
      <sz val="11"/>
      <color rgb="FFFF0000"/>
      <name val="Cambria"/>
      <family val="1"/>
      <charset val="238"/>
      <scheme val="major"/>
    </font>
    <font>
      <b/>
      <sz val="8"/>
      <color indexed="17"/>
      <name val="Cambria"/>
      <family val="1"/>
      <charset val="238"/>
      <scheme val="major"/>
    </font>
    <font>
      <sz val="9"/>
      <color indexed="17"/>
      <name val="Cambria"/>
      <family val="1"/>
      <charset val="238"/>
      <scheme val="major"/>
    </font>
    <font>
      <sz val="9"/>
      <color rgb="FF9A0000"/>
      <name val="Cambria"/>
      <family val="1"/>
      <charset val="238"/>
      <scheme val="major"/>
    </font>
    <font>
      <b/>
      <sz val="8"/>
      <name val="Cambria"/>
      <family val="1"/>
      <charset val="238"/>
      <scheme val="major"/>
    </font>
    <font>
      <b/>
      <sz val="9"/>
      <color theme="6" tint="-0.499984740745262"/>
      <name val="Cambria"/>
      <family val="1"/>
      <charset val="238"/>
      <scheme val="major"/>
    </font>
    <font>
      <sz val="9"/>
      <color theme="6" tint="-0.499984740745262"/>
      <name val="Cambria"/>
      <family val="1"/>
      <charset val="238"/>
      <scheme val="major"/>
    </font>
    <font>
      <b/>
      <sz val="10"/>
      <color indexed="10"/>
      <name val="Cambria"/>
      <family val="1"/>
      <charset val="238"/>
      <scheme val="major"/>
    </font>
    <font>
      <b/>
      <sz val="9"/>
      <color rgb="FFFF0000"/>
      <name val="Cambria"/>
      <family val="1"/>
      <charset val="238"/>
      <scheme val="major"/>
    </font>
    <font>
      <sz val="8"/>
      <color theme="1"/>
      <name val="Cambria"/>
      <family val="1"/>
      <charset val="238"/>
      <scheme val="major"/>
    </font>
    <font>
      <sz val="8"/>
      <color rgb="FF00B050"/>
      <name val="Cambria"/>
      <family val="1"/>
      <charset val="238"/>
      <scheme val="major"/>
    </font>
    <font>
      <sz val="8"/>
      <color rgb="FFFF0000"/>
      <name val="Cambria"/>
      <family val="1"/>
      <charset val="238"/>
      <scheme val="major"/>
    </font>
    <font>
      <b/>
      <sz val="8"/>
      <color theme="1"/>
      <name val="Cambria"/>
      <family val="1"/>
      <charset val="238"/>
      <scheme val="major"/>
    </font>
    <font>
      <sz val="8"/>
      <color theme="9" tint="-0.249977111117893"/>
      <name val="Cambria"/>
      <family val="1"/>
      <charset val="238"/>
      <scheme val="major"/>
    </font>
    <font>
      <sz val="10"/>
      <color rgb="FFC00000"/>
      <name val="Cambria"/>
      <family val="1"/>
      <charset val="238"/>
      <scheme val="major"/>
    </font>
    <font>
      <b/>
      <sz val="10"/>
      <color rgb="FFC00000"/>
      <name val="Cambria"/>
      <family val="1"/>
      <charset val="238"/>
      <scheme val="major"/>
    </font>
    <font>
      <b/>
      <sz val="9"/>
      <color rgb="FF339966"/>
      <name val="Cambria"/>
      <family val="1"/>
      <charset val="238"/>
      <scheme val="major"/>
    </font>
    <font>
      <sz val="9"/>
      <color rgb="FF339966"/>
      <name val="Cambria"/>
      <family val="1"/>
      <charset val="238"/>
      <scheme val="major"/>
    </font>
    <font>
      <b/>
      <sz val="8"/>
      <color rgb="FFC00000"/>
      <name val="Cambria"/>
      <family val="1"/>
      <charset val="238"/>
      <scheme val="major"/>
    </font>
    <font>
      <b/>
      <sz val="12"/>
      <color indexed="10"/>
      <name val="Cambria"/>
      <family val="1"/>
      <charset val="238"/>
      <scheme val="major"/>
    </font>
    <font>
      <sz val="10"/>
      <color rgb="FFFF0000"/>
      <name val="Cambria"/>
      <family val="1"/>
      <charset val="238"/>
      <scheme val="major"/>
    </font>
    <font>
      <sz val="8"/>
      <color rgb="FFC00000"/>
      <name val="Cambria"/>
      <family val="1"/>
      <charset val="238"/>
      <scheme val="major"/>
    </font>
    <font>
      <sz val="8"/>
      <color theme="4" tint="-0.249977111117893"/>
      <name val="Cambria"/>
      <family val="1"/>
      <charset val="238"/>
      <scheme val="major"/>
    </font>
    <font>
      <b/>
      <sz val="9"/>
      <color indexed="17"/>
      <name val="Cambria"/>
      <family val="1"/>
      <charset val="238"/>
      <scheme val="major"/>
    </font>
    <font>
      <b/>
      <sz val="12"/>
      <color rgb="FFFF0000"/>
      <name val="Cambria"/>
      <family val="1"/>
      <charset val="238"/>
      <scheme val="major"/>
    </font>
    <font>
      <sz val="9"/>
      <color rgb="FF0070C0"/>
      <name val="Cambria"/>
      <family val="1"/>
      <charset val="238"/>
      <scheme val="major"/>
    </font>
    <font>
      <sz val="9"/>
      <color rgb="FFC00000"/>
      <name val="Cambria"/>
      <family val="1"/>
      <charset val="238"/>
      <scheme val="major"/>
    </font>
    <font>
      <b/>
      <u/>
      <sz val="9"/>
      <color rgb="FFC00000"/>
      <name val="Cambria"/>
      <family val="1"/>
      <charset val="238"/>
      <scheme val="major"/>
    </font>
    <font>
      <b/>
      <sz val="12"/>
      <color rgb="FF00B050"/>
      <name val="Cambria"/>
      <family val="1"/>
      <charset val="238"/>
      <scheme val="major"/>
    </font>
    <font>
      <b/>
      <sz val="12"/>
      <color rgb="FFC00000"/>
      <name val="Cambria"/>
      <family val="1"/>
      <charset val="238"/>
      <scheme val="major"/>
    </font>
    <font>
      <sz val="8"/>
      <color theme="0" tint="-0.34998626667073579"/>
      <name val="Cambria"/>
      <family val="1"/>
      <charset val="238"/>
      <scheme val="major"/>
    </font>
    <font>
      <b/>
      <sz val="8"/>
      <color theme="0" tint="-0.34998626667073579"/>
      <name val="Cambria"/>
      <family val="1"/>
      <charset val="238"/>
      <scheme val="major"/>
    </font>
    <font>
      <sz val="8"/>
      <color rgb="FF9A0000"/>
      <name val="Cambria"/>
      <family val="1"/>
      <charset val="238"/>
      <scheme val="major"/>
    </font>
    <font>
      <sz val="8"/>
      <color indexed="10"/>
      <name val="Cambria"/>
      <family val="1"/>
      <charset val="238"/>
      <scheme val="major"/>
    </font>
    <font>
      <b/>
      <sz val="8"/>
      <color indexed="57"/>
      <name val="Cambria"/>
      <family val="1"/>
      <charset val="238"/>
      <scheme val="major"/>
    </font>
    <font>
      <sz val="8"/>
      <color indexed="17"/>
      <name val="Cambria"/>
      <family val="1"/>
      <charset val="238"/>
      <scheme val="major"/>
    </font>
    <font>
      <sz val="8"/>
      <color indexed="57"/>
      <name val="Cambria"/>
      <family val="1"/>
      <charset val="238"/>
      <scheme val="major"/>
    </font>
    <font>
      <sz val="8"/>
      <color theme="4"/>
      <name val="Cambria"/>
      <family val="1"/>
      <charset val="238"/>
      <scheme val="major"/>
    </font>
    <font>
      <b/>
      <sz val="8"/>
      <color theme="3"/>
      <name val="Cambria"/>
      <family val="1"/>
      <charset val="238"/>
      <scheme val="major"/>
    </font>
    <font>
      <b/>
      <sz val="11"/>
      <color rgb="FFFF0000"/>
      <name val="Cambria"/>
      <family val="1"/>
      <charset val="238"/>
      <scheme val="major"/>
    </font>
    <font>
      <sz val="7.5"/>
      <name val="Cambria"/>
      <family val="1"/>
      <charset val="238"/>
      <scheme val="major"/>
    </font>
    <font>
      <sz val="10"/>
      <color indexed="10"/>
      <name val="Cambria"/>
      <family val="1"/>
      <charset val="238"/>
      <scheme val="major"/>
    </font>
    <font>
      <b/>
      <sz val="10"/>
      <color rgb="FFFF0000"/>
      <name val="Cambria"/>
      <family val="1"/>
      <charset val="238"/>
      <scheme val="major"/>
    </font>
    <font>
      <b/>
      <sz val="11"/>
      <name val="Cambria"/>
      <family val="1"/>
      <charset val="238"/>
      <scheme val="major"/>
    </font>
    <font>
      <sz val="8"/>
      <color indexed="81"/>
      <name val="Tahoma"/>
      <charset val="1"/>
    </font>
    <font>
      <b/>
      <sz val="8"/>
      <color indexed="81"/>
      <name val="Tahoma"/>
      <charset val="1"/>
    </font>
    <font>
      <b/>
      <sz val="10"/>
      <color theme="0"/>
      <name val="Arial"/>
      <family val="2"/>
      <charset val="238"/>
    </font>
  </fonts>
  <fills count="2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43"/>
        <bgColor indexed="64"/>
      </patternFill>
    </fill>
    <fill>
      <patternFill patternType="solid">
        <fgColor indexed="42"/>
        <bgColor indexed="64"/>
      </patternFill>
    </fill>
    <fill>
      <patternFill patternType="solid">
        <fgColor theme="0"/>
        <bgColor indexed="64"/>
      </patternFill>
    </fill>
    <fill>
      <patternFill patternType="solid">
        <fgColor theme="3" tint="0.79998168889431442"/>
        <bgColor indexed="64"/>
      </patternFill>
    </fill>
    <fill>
      <gradientFill degree="90">
        <stop position="0">
          <color theme="9" tint="0.40000610370189521"/>
        </stop>
        <stop position="1">
          <color theme="0"/>
        </stop>
      </gradientFill>
    </fill>
    <fill>
      <patternFill patternType="solid">
        <fgColor rgb="FFFFFF0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rgb="FFFF0000"/>
        <bgColor indexed="64"/>
      </patternFill>
    </fill>
    <fill>
      <gradientFill type="path" left="0.5" right="0.5" top="0.5" bottom="0.5">
        <stop position="0">
          <color theme="0"/>
        </stop>
        <stop position="1">
          <color theme="9" tint="0.40000610370189521"/>
        </stop>
      </gradientFill>
    </fill>
    <fill>
      <patternFill patternType="solid">
        <fgColor rgb="FF00B0F0"/>
        <bgColor indexed="64"/>
      </patternFill>
    </fill>
    <fill>
      <patternFill patternType="solid">
        <fgColor rgb="FF92D050"/>
        <bgColor indexed="64"/>
      </patternFill>
    </fill>
    <fill>
      <patternFill patternType="solid">
        <fgColor rgb="FFFFC000"/>
        <bgColor indexed="64"/>
      </patternFill>
    </fill>
    <fill>
      <patternFill patternType="solid">
        <fgColor rgb="FF7030A0"/>
        <bgColor indexed="64"/>
      </patternFill>
    </fill>
  </fills>
  <borders count="111">
    <border>
      <left/>
      <right/>
      <top/>
      <bottom/>
      <diagonal/>
    </border>
    <border>
      <left/>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Dashed">
        <color indexed="64"/>
      </left>
      <right/>
      <top/>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double">
        <color indexed="64"/>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right/>
      <top/>
      <bottom style="double">
        <color indexed="64"/>
      </bottom>
      <diagonal/>
    </border>
    <border>
      <left/>
      <right style="double">
        <color indexed="64"/>
      </right>
      <top/>
      <bottom/>
      <diagonal/>
    </border>
    <border>
      <left/>
      <right style="double">
        <color indexed="64"/>
      </right>
      <top style="double">
        <color indexed="64"/>
      </top>
      <bottom/>
      <diagonal/>
    </border>
    <border>
      <left style="double">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dotted">
        <color indexed="64"/>
      </bottom>
      <diagonal/>
    </border>
    <border>
      <left style="thin">
        <color indexed="64"/>
      </left>
      <right/>
      <top style="thin">
        <color indexed="64"/>
      </top>
      <bottom style="thin">
        <color indexed="64"/>
      </bottom>
      <diagonal/>
    </border>
    <border>
      <left/>
      <right style="medium">
        <color indexed="64"/>
      </right>
      <top style="medium">
        <color indexed="64"/>
      </top>
      <bottom style="medium">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diagonal/>
    </border>
    <border>
      <left/>
      <right/>
      <top style="dotted">
        <color indexed="64"/>
      </top>
      <bottom/>
      <diagonal/>
    </border>
    <border>
      <left/>
      <right style="dotted">
        <color indexed="64"/>
      </right>
      <top style="dotted">
        <color indexed="64"/>
      </top>
      <bottom/>
      <diagonal/>
    </border>
    <border>
      <left style="dotted">
        <color indexed="64"/>
      </left>
      <right/>
      <top/>
      <bottom/>
      <diagonal/>
    </border>
    <border>
      <left/>
      <right style="dotted">
        <color indexed="64"/>
      </right>
      <top/>
      <bottom/>
      <diagonal/>
    </border>
    <border>
      <left style="dotted">
        <color indexed="64"/>
      </left>
      <right/>
      <top/>
      <bottom style="dotted">
        <color indexed="64"/>
      </bottom>
      <diagonal/>
    </border>
    <border>
      <left/>
      <right style="dotted">
        <color indexed="64"/>
      </right>
      <top/>
      <bottom style="dotted">
        <color indexed="64"/>
      </bottom>
      <diagonal/>
    </border>
    <border>
      <left/>
      <right style="thin">
        <color indexed="64"/>
      </right>
      <top/>
      <bottom/>
      <diagonal/>
    </border>
    <border>
      <left style="thin">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medium">
        <color indexed="64"/>
      </left>
      <right style="dotted">
        <color indexed="64"/>
      </right>
      <top/>
      <bottom style="dotted">
        <color indexed="64"/>
      </bottom>
      <diagonal/>
    </border>
    <border>
      <left style="dotted">
        <color indexed="64"/>
      </left>
      <right style="dotted">
        <color indexed="64"/>
      </right>
      <top/>
      <bottom style="dotted">
        <color indexed="64"/>
      </bottom>
      <diagonal/>
    </border>
    <border>
      <left style="dotted">
        <color indexed="64"/>
      </left>
      <right style="medium">
        <color indexed="64"/>
      </right>
      <top/>
      <bottom style="dotted">
        <color indexed="64"/>
      </bottom>
      <diagonal/>
    </border>
    <border>
      <left style="medium">
        <color indexed="64"/>
      </left>
      <right style="dotted">
        <color indexed="64"/>
      </right>
      <top style="dotted">
        <color indexed="64"/>
      </top>
      <bottom style="dotted">
        <color indexed="64"/>
      </bottom>
      <diagonal/>
    </border>
    <border>
      <left style="dotted">
        <color indexed="64"/>
      </left>
      <right style="medium">
        <color indexed="64"/>
      </right>
      <top style="dotted">
        <color indexed="64"/>
      </top>
      <bottom style="dotted">
        <color indexed="64"/>
      </bottom>
      <diagonal/>
    </border>
    <border>
      <left style="medium">
        <color indexed="64"/>
      </left>
      <right style="dotted">
        <color indexed="64"/>
      </right>
      <top/>
      <bottom/>
      <diagonal/>
    </border>
    <border>
      <left/>
      <right style="dashed">
        <color indexed="64"/>
      </right>
      <top style="dashed">
        <color indexed="64"/>
      </top>
      <bottom style="dashed">
        <color indexed="64"/>
      </bottom>
      <diagonal/>
    </border>
    <border>
      <left style="dashed">
        <color indexed="64"/>
      </left>
      <right style="dashed">
        <color indexed="64"/>
      </right>
      <top style="dashed">
        <color indexed="64"/>
      </top>
      <bottom style="dashed">
        <color indexed="64"/>
      </bottom>
      <diagonal/>
    </border>
    <border>
      <left style="thin">
        <color indexed="8"/>
      </left>
      <right/>
      <top style="thin">
        <color indexed="8"/>
      </top>
      <bottom/>
      <diagonal/>
    </border>
    <border>
      <left style="thin">
        <color indexed="8"/>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dashed">
        <color indexed="64"/>
      </left>
      <right style="dashed">
        <color indexed="64"/>
      </right>
      <top style="dashed">
        <color indexed="64"/>
      </top>
      <bottom/>
      <diagonal/>
    </border>
    <border>
      <left style="thin">
        <color indexed="64"/>
      </left>
      <right/>
      <top style="thin">
        <color indexed="64"/>
      </top>
      <bottom style="dotted">
        <color indexed="64"/>
      </bottom>
      <diagonal/>
    </border>
    <border>
      <left/>
      <right/>
      <top style="thin">
        <color indexed="64"/>
      </top>
      <bottom style="dotted">
        <color indexed="64"/>
      </bottom>
      <diagonal/>
    </border>
    <border>
      <left/>
      <right style="thin">
        <color indexed="64"/>
      </right>
      <top style="thin">
        <color indexed="64"/>
      </top>
      <bottom style="dotted">
        <color indexed="64"/>
      </bottom>
      <diagonal/>
    </border>
    <border>
      <left style="thin">
        <color indexed="64"/>
      </left>
      <right style="medium">
        <color indexed="64"/>
      </right>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right/>
      <top style="thin">
        <color indexed="64"/>
      </top>
      <bottom/>
      <diagonal/>
    </border>
    <border>
      <left style="medium">
        <color indexed="64"/>
      </left>
      <right/>
      <top style="double">
        <color indexed="64"/>
      </top>
      <bottom/>
      <diagonal/>
    </border>
    <border>
      <left/>
      <right/>
      <top style="double">
        <color indexed="64"/>
      </top>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style="medium">
        <color indexed="64"/>
      </right>
      <top style="double">
        <color indexed="64"/>
      </top>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thin">
        <color indexed="64"/>
      </left>
      <right/>
      <top style="thin">
        <color indexed="64"/>
      </top>
      <bottom style="double">
        <color indexed="64"/>
      </bottom>
      <diagonal/>
    </border>
    <border>
      <left/>
      <right style="double">
        <color indexed="64"/>
      </right>
      <top style="thin">
        <color indexed="64"/>
      </top>
      <bottom style="double">
        <color indexed="64"/>
      </bottom>
      <diagonal/>
    </border>
    <border>
      <left/>
      <right style="double">
        <color indexed="64"/>
      </right>
      <top style="thin">
        <color indexed="64"/>
      </top>
      <bottom style="thin">
        <color indexed="64"/>
      </bottom>
      <diagonal/>
    </border>
    <border>
      <left style="double">
        <color indexed="64"/>
      </left>
      <right/>
      <top style="thin">
        <color indexed="64"/>
      </top>
      <bottom style="thin">
        <color indexed="64"/>
      </bottom>
      <diagonal/>
    </border>
    <border>
      <left style="medium">
        <color indexed="64"/>
      </left>
      <right/>
      <top style="thin">
        <color indexed="64"/>
      </top>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diagonal/>
    </border>
    <border>
      <left style="thin">
        <color indexed="64"/>
      </left>
      <right/>
      <top/>
      <bottom style="medium">
        <color indexed="64"/>
      </bottom>
      <diagonal/>
    </border>
    <border>
      <left/>
      <right style="medium">
        <color indexed="64"/>
      </right>
      <top style="double">
        <color indexed="64"/>
      </top>
      <bottom style="thin">
        <color indexed="64"/>
      </bottom>
      <diagonal/>
    </border>
    <border>
      <left style="medium">
        <color indexed="64"/>
      </left>
      <right/>
      <top style="double">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style="medium">
        <color indexed="64"/>
      </bottom>
      <diagonal/>
    </border>
  </borders>
  <cellStyleXfs count="24">
    <xf numFmtId="0" fontId="0" fillId="0" borderId="0"/>
    <xf numFmtId="165" fontId="8" fillId="0" borderId="0" applyNumberFormat="0" applyFill="0" applyBorder="0" applyAlignment="0" applyProtection="0"/>
    <xf numFmtId="164" fontId="8" fillId="0" borderId="0" applyNumberFormat="0" applyFill="0" applyBorder="0" applyAlignment="0" applyProtection="0"/>
    <xf numFmtId="0" fontId="9" fillId="0" borderId="0" applyNumberFormat="0" applyFill="0" applyBorder="0" applyAlignment="0" applyProtection="0">
      <alignment vertical="top"/>
      <protection locked="0"/>
    </xf>
    <xf numFmtId="0" fontId="34" fillId="0" borderId="0"/>
    <xf numFmtId="0" fontId="32" fillId="0" borderId="0"/>
    <xf numFmtId="0" fontId="13" fillId="0" borderId="0"/>
    <xf numFmtId="0" fontId="33" fillId="0" borderId="0"/>
    <xf numFmtId="0" fontId="7" fillId="0" borderId="0"/>
    <xf numFmtId="0" fontId="7" fillId="0" borderId="0"/>
    <xf numFmtId="0" fontId="13" fillId="0" borderId="0"/>
    <xf numFmtId="0" fontId="33" fillId="0" borderId="0"/>
    <xf numFmtId="0" fontId="7" fillId="0" borderId="0"/>
    <xf numFmtId="0" fontId="7" fillId="0" borderId="0"/>
    <xf numFmtId="0" fontId="33" fillId="0" borderId="0"/>
    <xf numFmtId="0" fontId="33" fillId="0" borderId="0"/>
    <xf numFmtId="0" fontId="7" fillId="0" borderId="0"/>
    <xf numFmtId="0" fontId="7" fillId="0" borderId="0"/>
    <xf numFmtId="0" fontId="24" fillId="0" borderId="0"/>
    <xf numFmtId="0" fontId="7" fillId="0" borderId="0"/>
    <xf numFmtId="0" fontId="33" fillId="0" borderId="0"/>
    <xf numFmtId="0" fontId="7" fillId="0" borderId="0"/>
    <xf numFmtId="0" fontId="33" fillId="0" borderId="0"/>
    <xf numFmtId="0" fontId="7" fillId="0" borderId="0"/>
  </cellStyleXfs>
  <cellXfs count="598">
    <xf numFmtId="0" fontId="0" fillId="0" borderId="0" xfId="0"/>
    <xf numFmtId="0" fontId="0" fillId="2" borderId="0" xfId="0" applyFill="1" applyProtection="1"/>
    <xf numFmtId="14" fontId="0" fillId="2" borderId="0" xfId="0" applyNumberFormat="1" applyFill="1" applyProtection="1"/>
    <xf numFmtId="0" fontId="0" fillId="2" borderId="1" xfId="0" applyFill="1" applyBorder="1" applyProtection="1"/>
    <xf numFmtId="1" fontId="0" fillId="2" borderId="0" xfId="0" applyNumberFormat="1" applyFill="1" applyProtection="1"/>
    <xf numFmtId="14" fontId="6" fillId="2" borderId="0" xfId="0" applyNumberFormat="1" applyFont="1" applyFill="1" applyProtection="1"/>
    <xf numFmtId="0" fontId="6" fillId="2" borderId="0" xfId="0" applyFont="1" applyFill="1" applyProtection="1"/>
    <xf numFmtId="1" fontId="6" fillId="2" borderId="0" xfId="0" applyNumberFormat="1" applyFont="1" applyFill="1" applyProtection="1"/>
    <xf numFmtId="0" fontId="35" fillId="0" borderId="0" xfId="0" applyFont="1" applyAlignment="1" applyProtection="1">
      <alignment horizontal="center" vertical="center"/>
    </xf>
    <xf numFmtId="0" fontId="36" fillId="0" borderId="0" xfId="0" applyFont="1" applyAlignment="1" applyProtection="1">
      <alignment horizontal="center" vertical="center" wrapText="1"/>
    </xf>
    <xf numFmtId="0" fontId="37" fillId="0" borderId="0" xfId="0" applyFont="1" applyAlignment="1" applyProtection="1">
      <alignment horizontal="center" vertical="center" textRotation="45"/>
    </xf>
    <xf numFmtId="0" fontId="35" fillId="0" borderId="0" xfId="0" applyFont="1" applyAlignment="1" applyProtection="1">
      <alignment horizontal="center" vertical="center" wrapText="1"/>
    </xf>
    <xf numFmtId="0" fontId="38" fillId="0" borderId="0" xfId="0" applyFont="1" applyAlignment="1" applyProtection="1">
      <alignment horizontal="center" vertical="center" wrapText="1"/>
    </xf>
    <xf numFmtId="0" fontId="39" fillId="0" borderId="2" xfId="0" applyFont="1" applyBorder="1" applyAlignment="1" applyProtection="1">
      <alignment horizontal="center" vertical="center" wrapText="1"/>
    </xf>
    <xf numFmtId="0" fontId="35" fillId="0" borderId="0" xfId="0" applyFont="1" applyProtection="1"/>
    <xf numFmtId="14" fontId="35" fillId="0" borderId="0" xfId="0" applyNumberFormat="1" applyFont="1" applyProtection="1"/>
    <xf numFmtId="0" fontId="35" fillId="0" borderId="0" xfId="0" applyFont="1" applyProtection="1">
      <protection locked="0"/>
    </xf>
    <xf numFmtId="0" fontId="40" fillId="0" borderId="0" xfId="0" applyFont="1" applyProtection="1"/>
    <xf numFmtId="1" fontId="38" fillId="0" borderId="0" xfId="0" applyNumberFormat="1" applyFont="1" applyAlignment="1" applyProtection="1">
      <alignment horizontal="right"/>
    </xf>
    <xf numFmtId="0" fontId="41" fillId="0" borderId="3" xfId="0" applyFont="1" applyBorder="1" applyProtection="1">
      <protection locked="0"/>
    </xf>
    <xf numFmtId="0" fontId="42" fillId="0" borderId="0" xfId="0" applyFont="1" applyProtection="1">
      <protection locked="0"/>
    </xf>
    <xf numFmtId="0" fontId="41" fillId="0" borderId="4" xfId="0" applyFont="1" applyBorder="1" applyProtection="1">
      <protection locked="0"/>
    </xf>
    <xf numFmtId="0" fontId="38" fillId="0" borderId="0" xfId="0" applyFont="1" applyAlignment="1" applyProtection="1">
      <alignment horizontal="right"/>
    </xf>
    <xf numFmtId="0" fontId="41" fillId="0" borderId="0" xfId="0" applyFont="1" applyProtection="1"/>
    <xf numFmtId="0" fontId="41" fillId="0" borderId="0" xfId="0" applyFont="1" applyProtection="1">
      <protection locked="0"/>
    </xf>
    <xf numFmtId="0" fontId="39" fillId="0" borderId="0" xfId="0" applyFont="1" applyAlignment="1" applyProtection="1">
      <alignment horizontal="center" vertical="center" wrapText="1"/>
    </xf>
    <xf numFmtId="0" fontId="43" fillId="2" borderId="0" xfId="0" applyFont="1" applyFill="1" applyProtection="1"/>
    <xf numFmtId="0" fontId="43" fillId="2" borderId="5" xfId="0" applyFont="1" applyFill="1" applyBorder="1" applyProtection="1"/>
    <xf numFmtId="0" fontId="43" fillId="2" borderId="0" xfId="0" applyFont="1" applyFill="1" applyAlignment="1" applyProtection="1">
      <alignment horizontal="center" vertical="center"/>
    </xf>
    <xf numFmtId="0" fontId="43" fillId="2" borderId="6" xfId="0" applyFont="1" applyFill="1" applyBorder="1" applyAlignment="1" applyProtection="1">
      <alignment horizontal="center" vertical="center"/>
    </xf>
    <xf numFmtId="0" fontId="43" fillId="2" borderId="0" xfId="0" applyFont="1" applyFill="1" applyBorder="1" applyProtection="1"/>
    <xf numFmtId="0" fontId="43" fillId="2" borderId="6" xfId="0" applyFont="1" applyFill="1" applyBorder="1" applyAlignment="1" applyProtection="1">
      <alignment vertical="center"/>
    </xf>
    <xf numFmtId="0" fontId="43" fillId="2" borderId="0" xfId="0" applyFont="1" applyFill="1" applyBorder="1" applyAlignment="1" applyProtection="1">
      <alignment horizontal="center" vertical="center"/>
    </xf>
    <xf numFmtId="0" fontId="37" fillId="2" borderId="0" xfId="0" applyFont="1" applyFill="1" applyBorder="1" applyAlignment="1" applyProtection="1">
      <alignment horizontal="center" vertical="center"/>
    </xf>
    <xf numFmtId="0" fontId="43" fillId="2" borderId="0" xfId="0" applyFont="1" applyFill="1" applyBorder="1" applyAlignment="1" applyProtection="1">
      <alignment vertical="center"/>
    </xf>
    <xf numFmtId="0" fontId="37" fillId="2" borderId="0" xfId="0" applyFont="1" applyFill="1" applyBorder="1" applyAlignment="1" applyProtection="1">
      <alignment vertical="center"/>
    </xf>
    <xf numFmtId="0" fontId="44" fillId="2" borderId="0" xfId="0" applyFont="1" applyFill="1" applyBorder="1" applyAlignment="1" applyProtection="1">
      <alignment horizontal="center"/>
    </xf>
    <xf numFmtId="0" fontId="43" fillId="0" borderId="7" xfId="0" applyFont="1" applyBorder="1" applyProtection="1">
      <protection locked="0"/>
    </xf>
    <xf numFmtId="0" fontId="43" fillId="2" borderId="0" xfId="0" applyFont="1" applyFill="1" applyAlignment="1" applyProtection="1">
      <alignment horizontal="center"/>
    </xf>
    <xf numFmtId="0" fontId="45" fillId="2" borderId="0" xfId="2" applyNumberFormat="1" applyFont="1" applyFill="1" applyBorder="1" applyAlignment="1" applyProtection="1">
      <alignment horizontal="center"/>
    </xf>
    <xf numFmtId="0" fontId="46" fillId="2" borderId="6" xfId="0" applyFont="1" applyFill="1" applyBorder="1" applyAlignment="1" applyProtection="1">
      <alignment horizontal="center" vertical="center" wrapText="1"/>
    </xf>
    <xf numFmtId="0" fontId="46" fillId="2" borderId="8" xfId="0" applyFont="1" applyFill="1" applyBorder="1" applyAlignment="1" applyProtection="1">
      <alignment horizontal="center" vertical="center"/>
    </xf>
    <xf numFmtId="0" fontId="46" fillId="2" borderId="0" xfId="0" applyFont="1" applyFill="1" applyBorder="1" applyAlignment="1" applyProtection="1">
      <alignment horizontal="center" vertical="center"/>
    </xf>
    <xf numFmtId="0" fontId="46" fillId="2" borderId="0" xfId="0" applyFont="1" applyFill="1" applyBorder="1" applyAlignment="1" applyProtection="1">
      <alignment horizontal="center"/>
    </xf>
    <xf numFmtId="0" fontId="47" fillId="2" borderId="7" xfId="0" applyFont="1" applyFill="1" applyBorder="1" applyProtection="1"/>
    <xf numFmtId="4" fontId="43" fillId="2" borderId="7" xfId="0" applyNumberFormat="1" applyFont="1" applyFill="1" applyBorder="1" applyProtection="1">
      <protection locked="0"/>
    </xf>
    <xf numFmtId="4" fontId="43" fillId="2" borderId="7" xfId="0" applyNumberFormat="1" applyFont="1" applyFill="1" applyBorder="1" applyProtection="1"/>
    <xf numFmtId="4" fontId="43" fillId="2" borderId="0" xfId="0" applyNumberFormat="1" applyFont="1" applyFill="1" applyProtection="1"/>
    <xf numFmtId="0" fontId="43" fillId="2" borderId="7" xfId="0" applyFont="1" applyFill="1" applyBorder="1" applyAlignment="1" applyProtection="1">
      <alignment horizontal="center"/>
      <protection locked="0"/>
    </xf>
    <xf numFmtId="0" fontId="43" fillId="2" borderId="7" xfId="0" applyFont="1" applyFill="1" applyBorder="1" applyProtection="1">
      <protection locked="0"/>
    </xf>
    <xf numFmtId="0" fontId="37" fillId="2" borderId="7" xfId="0" applyFont="1" applyFill="1" applyBorder="1" applyProtection="1"/>
    <xf numFmtId="0" fontId="35" fillId="2" borderId="7" xfId="0" applyFont="1" applyFill="1" applyBorder="1" applyProtection="1"/>
    <xf numFmtId="0" fontId="35" fillId="0" borderId="0" xfId="0" applyFont="1" applyAlignment="1" applyProtection="1">
      <alignment horizontal="center"/>
      <protection locked="0"/>
    </xf>
    <xf numFmtId="0" fontId="35" fillId="0" borderId="7" xfId="0" applyFont="1" applyBorder="1" applyAlignment="1" applyProtection="1">
      <alignment horizontal="center"/>
      <protection locked="0"/>
    </xf>
    <xf numFmtId="0" fontId="37" fillId="0" borderId="7" xfId="0" applyFont="1" applyBorder="1" applyAlignment="1" applyProtection="1">
      <alignment horizontal="center"/>
    </xf>
    <xf numFmtId="0" fontId="37" fillId="0" borderId="7" xfId="0" applyFont="1" applyBorder="1" applyAlignment="1" applyProtection="1">
      <alignment horizontal="center" wrapText="1"/>
    </xf>
    <xf numFmtId="0" fontId="48" fillId="0" borderId="0" xfId="0" applyFont="1" applyProtection="1"/>
    <xf numFmtId="0" fontId="35" fillId="0" borderId="7" xfId="0" applyFont="1" applyBorder="1" applyAlignment="1" applyProtection="1">
      <alignment horizontal="left"/>
    </xf>
    <xf numFmtId="0" fontId="37" fillId="0" borderId="7" xfId="0" applyFont="1" applyBorder="1" applyAlignment="1" applyProtection="1">
      <alignment horizontal="center"/>
      <protection locked="0"/>
    </xf>
    <xf numFmtId="14" fontId="35" fillId="0" borderId="7" xfId="0" applyNumberFormat="1" applyFont="1" applyBorder="1" applyAlignment="1" applyProtection="1">
      <alignment horizontal="center"/>
      <protection locked="0"/>
    </xf>
    <xf numFmtId="0" fontId="49" fillId="0" borderId="7" xfId="0" applyFont="1" applyBorder="1" applyAlignment="1" applyProtection="1">
      <alignment horizontal="center"/>
      <protection locked="0"/>
    </xf>
    <xf numFmtId="0" fontId="50" fillId="0" borderId="0" xfId="0" applyFont="1" applyProtection="1"/>
    <xf numFmtId="0" fontId="35" fillId="0" borderId="0" xfId="0" applyFont="1" applyAlignment="1" applyProtection="1">
      <alignment horizontal="center"/>
    </xf>
    <xf numFmtId="0" fontId="43" fillId="0" borderId="0" xfId="0" applyFont="1"/>
    <xf numFmtId="0" fontId="51" fillId="0" borderId="0" xfId="0" applyFont="1" applyProtection="1">
      <protection locked="0"/>
    </xf>
    <xf numFmtId="0" fontId="52" fillId="0" borderId="0" xfId="0" applyFont="1"/>
    <xf numFmtId="0" fontId="35" fillId="0" borderId="0" xfId="0" applyFont="1" applyAlignment="1" applyProtection="1">
      <alignment horizontal="center" vertical="center"/>
      <protection locked="0"/>
    </xf>
    <xf numFmtId="0" fontId="53" fillId="6" borderId="0" xfId="0" applyFont="1" applyFill="1" applyBorder="1" applyAlignment="1" applyProtection="1">
      <alignment vertical="center"/>
      <protection locked="0"/>
    </xf>
    <xf numFmtId="0" fontId="54" fillId="7" borderId="9" xfId="0" applyFont="1" applyFill="1" applyBorder="1" applyAlignment="1" applyProtection="1">
      <alignment horizontal="center" vertical="center"/>
    </xf>
    <xf numFmtId="168" fontId="55" fillId="0" borderId="10" xfId="0" applyNumberFormat="1" applyFont="1" applyBorder="1" applyAlignment="1" applyProtection="1">
      <alignment horizontal="center" vertical="center" wrapText="1"/>
    </xf>
    <xf numFmtId="168" fontId="56" fillId="0" borderId="11" xfId="0" applyNumberFormat="1" applyFont="1" applyBorder="1" applyAlignment="1" applyProtection="1">
      <alignment horizontal="center"/>
    </xf>
    <xf numFmtId="168" fontId="56" fillId="0" borderId="0" xfId="0" applyNumberFormat="1" applyFont="1" applyBorder="1" applyAlignment="1" applyProtection="1">
      <alignment horizontal="center"/>
      <protection locked="0"/>
    </xf>
    <xf numFmtId="168" fontId="56" fillId="0" borderId="0" xfId="0" applyNumberFormat="1" applyFont="1" applyAlignment="1" applyProtection="1">
      <alignment horizontal="center"/>
      <protection locked="0"/>
    </xf>
    <xf numFmtId="0" fontId="57" fillId="0" borderId="0" xfId="0" applyFont="1" applyAlignment="1" applyProtection="1">
      <alignment horizontal="center" vertical="center" wrapText="1"/>
    </xf>
    <xf numFmtId="0" fontId="57" fillId="0" borderId="0" xfId="0" applyFont="1" applyProtection="1"/>
    <xf numFmtId="0" fontId="37" fillId="2" borderId="0" xfId="0" applyFont="1" applyFill="1" applyBorder="1" applyAlignment="1" applyProtection="1">
      <alignment horizontal="center" vertical="center"/>
    </xf>
    <xf numFmtId="0" fontId="58" fillId="2" borderId="0" xfId="0" applyFont="1" applyFill="1" applyBorder="1" applyAlignment="1" applyProtection="1">
      <alignment horizontal="center"/>
    </xf>
    <xf numFmtId="0" fontId="43" fillId="2" borderId="12" xfId="0" applyFont="1" applyFill="1" applyBorder="1" applyProtection="1"/>
    <xf numFmtId="0" fontId="59" fillId="0" borderId="7" xfId="0" applyFont="1" applyBorder="1" applyAlignment="1" applyProtection="1">
      <alignment horizontal="left"/>
      <protection locked="0"/>
    </xf>
    <xf numFmtId="0" fontId="60" fillId="0" borderId="0" xfId="0" applyFont="1" applyAlignment="1" applyProtection="1">
      <alignment horizontal="left"/>
      <protection locked="0"/>
    </xf>
    <xf numFmtId="1" fontId="61" fillId="2" borderId="0" xfId="0" applyNumberFormat="1" applyFont="1" applyFill="1" applyBorder="1" applyAlignment="1" applyProtection="1">
      <alignment horizontal="center"/>
    </xf>
    <xf numFmtId="0" fontId="61" fillId="2" borderId="0" xfId="0" applyFont="1" applyFill="1" applyBorder="1" applyAlignment="1" applyProtection="1">
      <alignment horizontal="center"/>
    </xf>
    <xf numFmtId="2" fontId="62" fillId="0" borderId="0" xfId="0" applyNumberFormat="1" applyFont="1" applyAlignment="1" applyProtection="1">
      <alignment horizontal="center" vertical="center" wrapText="1"/>
    </xf>
    <xf numFmtId="2" fontId="51" fillId="0" borderId="0" xfId="0" applyNumberFormat="1" applyFont="1" applyProtection="1"/>
    <xf numFmtId="2" fontId="35" fillId="0" borderId="0" xfId="0" applyNumberFormat="1" applyFont="1" applyProtection="1"/>
    <xf numFmtId="0" fontId="37" fillId="0" borderId="7" xfId="0" applyFont="1" applyBorder="1" applyAlignment="1" applyProtection="1">
      <alignment horizontal="left"/>
    </xf>
    <xf numFmtId="0" fontId="35" fillId="0" borderId="0" xfId="0" applyFont="1" applyAlignment="1" applyProtection="1">
      <alignment horizontal="left"/>
    </xf>
    <xf numFmtId="0" fontId="43" fillId="2" borderId="13" xfId="0" applyFont="1" applyFill="1" applyBorder="1" applyProtection="1"/>
    <xf numFmtId="0" fontId="43" fillId="2" borderId="14" xfId="0" applyFont="1" applyFill="1" applyBorder="1" applyProtection="1"/>
    <xf numFmtId="0" fontId="62" fillId="2" borderId="0" xfId="0" applyFont="1" applyFill="1" applyBorder="1" applyAlignment="1" applyProtection="1"/>
    <xf numFmtId="0" fontId="43" fillId="2" borderId="15" xfId="0" applyFont="1" applyFill="1" applyBorder="1" applyProtection="1"/>
    <xf numFmtId="0" fontId="63" fillId="0" borderId="7" xfId="0" applyFont="1" applyBorder="1" applyAlignment="1">
      <alignment horizontal="center"/>
    </xf>
    <xf numFmtId="0" fontId="63" fillId="0" borderId="7" xfId="0" applyFont="1" applyBorder="1" applyAlignment="1">
      <alignment horizontal="left"/>
    </xf>
    <xf numFmtId="0" fontId="64" fillId="0" borderId="7" xfId="0" applyFont="1" applyBorder="1" applyAlignment="1">
      <alignment horizontal="center"/>
    </xf>
    <xf numFmtId="0" fontId="64" fillId="0" borderId="7" xfId="0" applyFont="1" applyBorder="1" applyAlignment="1">
      <alignment horizontal="left"/>
    </xf>
    <xf numFmtId="0" fontId="65" fillId="0" borderId="7" xfId="0" applyFont="1" applyBorder="1" applyAlignment="1">
      <alignment horizontal="center"/>
    </xf>
    <xf numFmtId="0" fontId="65" fillId="0" borderId="7" xfId="0" applyFont="1" applyBorder="1" applyAlignment="1">
      <alignment horizontal="left"/>
    </xf>
    <xf numFmtId="0" fontId="66" fillId="0" borderId="7" xfId="0" applyFont="1" applyBorder="1" applyAlignment="1">
      <alignment horizontal="center"/>
    </xf>
    <xf numFmtId="0" fontId="66" fillId="0" borderId="7" xfId="0" applyFont="1" applyBorder="1" applyAlignment="1">
      <alignment horizontal="left"/>
    </xf>
    <xf numFmtId="0" fontId="52" fillId="0" borderId="7" xfId="0" applyFont="1" applyBorder="1" applyAlignment="1">
      <alignment horizontal="center"/>
    </xf>
    <xf numFmtId="0" fontId="52" fillId="0" borderId="7" xfId="0" applyFont="1" applyBorder="1" applyAlignment="1">
      <alignment horizontal="left"/>
    </xf>
    <xf numFmtId="0" fontId="58" fillId="0" borderId="7" xfId="0" applyFont="1" applyBorder="1" applyAlignment="1">
      <alignment horizontal="center"/>
    </xf>
    <xf numFmtId="0" fontId="58" fillId="0" borderId="7" xfId="0" applyFont="1" applyBorder="1" applyAlignment="1">
      <alignment horizontal="left"/>
    </xf>
    <xf numFmtId="0" fontId="67" fillId="0" borderId="7" xfId="0" applyFont="1" applyBorder="1" applyAlignment="1">
      <alignment horizontal="center"/>
    </xf>
    <xf numFmtId="0" fontId="67" fillId="0" borderId="7" xfId="0" applyFont="1" applyBorder="1" applyAlignment="1">
      <alignment horizontal="left"/>
    </xf>
    <xf numFmtId="0" fontId="66" fillId="0" borderId="0" xfId="0" applyFont="1" applyBorder="1" applyAlignment="1">
      <alignment horizontal="center"/>
    </xf>
    <xf numFmtId="0" fontId="58" fillId="0" borderId="0" xfId="0" applyFont="1" applyBorder="1" applyAlignment="1">
      <alignment horizontal="center"/>
    </xf>
    <xf numFmtId="0" fontId="63" fillId="0" borderId="0" xfId="0" applyFont="1" applyBorder="1" applyAlignment="1">
      <alignment horizontal="center"/>
    </xf>
    <xf numFmtId="0" fontId="63" fillId="0" borderId="0" xfId="0" applyFont="1" applyBorder="1" applyAlignment="1">
      <alignment horizontal="left"/>
    </xf>
    <xf numFmtId="0" fontId="64" fillId="0" borderId="0" xfId="0" applyFont="1" applyBorder="1" applyAlignment="1">
      <alignment horizontal="center"/>
    </xf>
    <xf numFmtId="0" fontId="65" fillId="0" borderId="0" xfId="0" applyFont="1" applyBorder="1" applyAlignment="1">
      <alignment horizontal="center"/>
    </xf>
    <xf numFmtId="0" fontId="67" fillId="0" borderId="0" xfId="0" applyFont="1" applyBorder="1" applyAlignment="1">
      <alignment horizontal="center"/>
    </xf>
    <xf numFmtId="0" fontId="66" fillId="0" borderId="7" xfId="0" applyFont="1" applyBorder="1" applyAlignment="1">
      <alignment horizontal="center" wrapText="1"/>
    </xf>
    <xf numFmtId="0" fontId="52" fillId="0" borderId="7" xfId="0" applyFont="1" applyFill="1" applyBorder="1" applyAlignment="1">
      <alignment horizontal="center"/>
    </xf>
    <xf numFmtId="0" fontId="63" fillId="0" borderId="7" xfId="0" applyFont="1" applyBorder="1"/>
    <xf numFmtId="0" fontId="51" fillId="0" borderId="0" xfId="0" applyFont="1" applyAlignment="1" applyProtection="1">
      <alignment horizontal="left"/>
      <protection locked="0"/>
    </xf>
    <xf numFmtId="0" fontId="43" fillId="2" borderId="6" xfId="0" applyFont="1" applyFill="1" applyBorder="1" applyAlignment="1" applyProtection="1">
      <alignment horizontal="center" vertical="center"/>
    </xf>
    <xf numFmtId="167" fontId="43" fillId="0" borderId="0" xfId="0" applyNumberFormat="1" applyFont="1"/>
    <xf numFmtId="167" fontId="68" fillId="0" borderId="0" xfId="0" applyNumberFormat="1" applyFont="1"/>
    <xf numFmtId="0" fontId="52" fillId="0" borderId="0" xfId="0" applyFont="1" applyAlignment="1">
      <alignment horizontal="center"/>
    </xf>
    <xf numFmtId="167" fontId="68" fillId="0" borderId="7" xfId="0" applyNumberFormat="1" applyFont="1" applyBorder="1"/>
    <xf numFmtId="167" fontId="69" fillId="0" borderId="7" xfId="0" applyNumberFormat="1" applyFont="1" applyBorder="1"/>
    <xf numFmtId="14" fontId="43" fillId="0" borderId="0" xfId="0" applyNumberFormat="1" applyFont="1"/>
    <xf numFmtId="1" fontId="43" fillId="0" borderId="0" xfId="0" applyNumberFormat="1" applyFont="1"/>
    <xf numFmtId="0" fontId="44" fillId="3" borderId="7" xfId="0" applyFont="1" applyFill="1" applyBorder="1" applyAlignment="1">
      <alignment wrapText="1"/>
    </xf>
    <xf numFmtId="14" fontId="44" fillId="3" borderId="7" xfId="0" applyNumberFormat="1" applyFont="1" applyFill="1" applyBorder="1" applyAlignment="1">
      <alignment wrapText="1"/>
    </xf>
    <xf numFmtId="1" fontId="44" fillId="3" borderId="7" xfId="0" applyNumberFormat="1" applyFont="1" applyFill="1" applyBorder="1" applyAlignment="1">
      <alignment wrapText="1"/>
    </xf>
    <xf numFmtId="0" fontId="43" fillId="0" borderId="0" xfId="0" applyFont="1" applyAlignment="1">
      <alignment wrapText="1"/>
    </xf>
    <xf numFmtId="0" fontId="43" fillId="0" borderId="0" xfId="0" applyFont="1" applyProtection="1">
      <protection locked="0"/>
    </xf>
    <xf numFmtId="2" fontId="70" fillId="0" borderId="0" xfId="0" applyNumberFormat="1" applyFont="1" applyAlignment="1" applyProtection="1">
      <alignment horizontal="center" vertical="center" wrapText="1"/>
    </xf>
    <xf numFmtId="2" fontId="71" fillId="0" borderId="0" xfId="0" applyNumberFormat="1" applyFont="1" applyProtection="1"/>
    <xf numFmtId="40" fontId="70" fillId="0" borderId="0" xfId="0" applyNumberFormat="1" applyFont="1" applyProtection="1"/>
    <xf numFmtId="0" fontId="0" fillId="0" borderId="0" xfId="0" applyAlignment="1">
      <alignment vertical="center"/>
    </xf>
    <xf numFmtId="1" fontId="52" fillId="0" borderId="0" xfId="0" applyNumberFormat="1" applyFont="1" applyAlignment="1">
      <alignment horizontal="center"/>
    </xf>
    <xf numFmtId="0" fontId="72" fillId="0" borderId="0" xfId="0" applyFont="1" applyAlignment="1">
      <alignment horizontal="center"/>
    </xf>
    <xf numFmtId="1" fontId="43" fillId="0" borderId="0" xfId="0" applyNumberFormat="1" applyFont="1" applyAlignment="1">
      <alignment horizontal="center"/>
    </xf>
    <xf numFmtId="0" fontId="21" fillId="0" borderId="0" xfId="0" applyFont="1" applyAlignment="1">
      <alignment vertical="top"/>
    </xf>
    <xf numFmtId="0" fontId="43" fillId="8" borderId="16" xfId="0" applyFont="1" applyFill="1" applyBorder="1" applyAlignment="1">
      <alignment horizontal="center" vertical="center"/>
    </xf>
    <xf numFmtId="1" fontId="43" fillId="8" borderId="16" xfId="0" applyNumberFormat="1" applyFont="1" applyFill="1" applyBorder="1" applyAlignment="1">
      <alignment horizontal="center" vertical="center" wrapText="1"/>
    </xf>
    <xf numFmtId="1" fontId="43" fillId="8" borderId="16" xfId="0" applyNumberFormat="1" applyFont="1" applyFill="1" applyBorder="1" applyAlignment="1">
      <alignment horizontal="center" vertical="center"/>
    </xf>
    <xf numFmtId="167" fontId="43" fillId="8" borderId="16" xfId="0" applyNumberFormat="1" applyFont="1" applyFill="1" applyBorder="1" applyAlignment="1">
      <alignment horizontal="right" vertical="center"/>
    </xf>
    <xf numFmtId="167" fontId="69" fillId="8" borderId="17" xfId="0" applyNumberFormat="1" applyFont="1" applyFill="1" applyBorder="1" applyAlignment="1">
      <alignment horizontal="right" vertical="center"/>
    </xf>
    <xf numFmtId="0" fontId="44" fillId="2" borderId="0" xfId="0" applyFont="1" applyFill="1" applyBorder="1" applyAlignment="1" applyProtection="1">
      <alignment horizontal="center" vertical="center"/>
    </xf>
    <xf numFmtId="0" fontId="43" fillId="2" borderId="18" xfId="0" applyFont="1" applyFill="1" applyBorder="1" applyProtection="1"/>
    <xf numFmtId="0" fontId="44" fillId="2" borderId="18" xfId="0" applyFont="1" applyFill="1" applyBorder="1" applyAlignment="1" applyProtection="1">
      <alignment horizontal="center"/>
    </xf>
    <xf numFmtId="0" fontId="43" fillId="2" borderId="18" xfId="0" applyFont="1" applyFill="1" applyBorder="1" applyAlignment="1" applyProtection="1">
      <alignment horizontal="center" vertical="center"/>
    </xf>
    <xf numFmtId="1" fontId="73" fillId="2" borderId="18" xfId="0" applyNumberFormat="1" applyFont="1" applyFill="1" applyBorder="1" applyAlignment="1" applyProtection="1">
      <alignment horizontal="center" vertical="center"/>
    </xf>
    <xf numFmtId="14" fontId="74" fillId="0" borderId="0" xfId="0" applyNumberFormat="1" applyFont="1"/>
    <xf numFmtId="0" fontId="45" fillId="8" borderId="19" xfId="0" applyFont="1" applyFill="1" applyBorder="1" applyAlignment="1">
      <alignment horizontal="center" vertical="center"/>
    </xf>
    <xf numFmtId="0" fontId="52" fillId="0" borderId="0" xfId="0" applyFont="1"/>
    <xf numFmtId="0" fontId="37" fillId="2" borderId="20" xfId="0" applyFont="1" applyFill="1" applyBorder="1" applyAlignment="1" applyProtection="1"/>
    <xf numFmtId="0" fontId="65" fillId="0" borderId="0" xfId="0" applyFont="1"/>
    <xf numFmtId="0" fontId="51" fillId="0" borderId="0" xfId="0" applyFont="1" applyAlignment="1" applyProtection="1">
      <alignment horizontal="left"/>
    </xf>
    <xf numFmtId="0" fontId="52" fillId="0" borderId="0" xfId="0" applyFont="1" applyFill="1"/>
    <xf numFmtId="0" fontId="75" fillId="0" borderId="0" xfId="0" applyFont="1" applyFill="1"/>
    <xf numFmtId="167" fontId="43" fillId="0" borderId="7" xfId="0" applyNumberFormat="1" applyFont="1" applyBorder="1"/>
    <xf numFmtId="0" fontId="34" fillId="0" borderId="0" xfId="4" applyAlignment="1">
      <alignment horizontal="left"/>
    </xf>
    <xf numFmtId="0" fontId="52" fillId="0" borderId="0" xfId="0" applyFont="1" applyFill="1" applyAlignment="1">
      <alignment horizontal="center" vertical="center"/>
    </xf>
    <xf numFmtId="0" fontId="52" fillId="0" borderId="0" xfId="0" applyFont="1" applyFill="1" applyBorder="1" applyAlignment="1">
      <alignment horizontal="center" vertical="center"/>
    </xf>
    <xf numFmtId="0" fontId="52" fillId="0" borderId="0" xfId="0" applyFont="1" applyAlignment="1">
      <alignment horizontal="center" vertical="center"/>
    </xf>
    <xf numFmtId="0" fontId="52" fillId="0" borderId="0" xfId="0" applyFont="1" applyFill="1" applyBorder="1"/>
    <xf numFmtId="0" fontId="52" fillId="0" borderId="0" xfId="10" applyFont="1" applyFill="1"/>
    <xf numFmtId="0" fontId="52" fillId="0" borderId="7" xfId="0" applyFont="1" applyBorder="1"/>
    <xf numFmtId="0" fontId="52" fillId="0" borderId="17" xfId="0" applyFont="1" applyBorder="1"/>
    <xf numFmtId="0" fontId="65" fillId="0" borderId="0" xfId="0" applyFont="1" applyFill="1"/>
    <xf numFmtId="0" fontId="52" fillId="0" borderId="7" xfId="0" applyNumberFormat="1" applyFont="1" applyBorder="1"/>
    <xf numFmtId="0" fontId="52" fillId="9" borderId="0" xfId="0" applyFont="1" applyFill="1"/>
    <xf numFmtId="0" fontId="1" fillId="0" borderId="7" xfId="0" applyFont="1" applyBorder="1"/>
    <xf numFmtId="0" fontId="52" fillId="0" borderId="7" xfId="0" applyFont="1" applyBorder="1" applyAlignment="1">
      <alignment wrapText="1"/>
    </xf>
    <xf numFmtId="0" fontId="52" fillId="0" borderId="0" xfId="10" applyFont="1" applyFill="1" applyBorder="1"/>
    <xf numFmtId="0" fontId="76" fillId="0" borderId="0" xfId="0" applyFont="1"/>
    <xf numFmtId="168" fontId="77" fillId="0" borderId="10" xfId="0" applyNumberFormat="1" applyFont="1" applyBorder="1" applyAlignment="1" applyProtection="1">
      <alignment horizontal="center" vertical="center" wrapText="1"/>
    </xf>
    <xf numFmtId="0" fontId="52" fillId="0" borderId="0" xfId="19" applyFont="1"/>
    <xf numFmtId="0" fontId="78" fillId="0" borderId="0" xfId="0" applyFont="1" applyAlignment="1" applyProtection="1">
      <alignment horizontal="center" vertical="center" wrapText="1"/>
    </xf>
    <xf numFmtId="0" fontId="37" fillId="0" borderId="0" xfId="0" applyFont="1" applyProtection="1"/>
    <xf numFmtId="49" fontId="52" fillId="0" borderId="0" xfId="0" applyNumberFormat="1" applyFont="1" applyFill="1" applyAlignment="1">
      <alignment horizontal="center" vertical="center"/>
    </xf>
    <xf numFmtId="49" fontId="52" fillId="0" borderId="0" xfId="0" applyNumberFormat="1" applyFont="1" applyFill="1"/>
    <xf numFmtId="49" fontId="52" fillId="0" borderId="0" xfId="10" applyNumberFormat="1" applyFont="1" applyFill="1"/>
    <xf numFmtId="49" fontId="52" fillId="0" borderId="0" xfId="10" applyNumberFormat="1" applyFont="1" applyFill="1" applyAlignment="1">
      <alignment horizontal="left"/>
    </xf>
    <xf numFmtId="49" fontId="75" fillId="0" borderId="0" xfId="0" applyNumberFormat="1" applyFont="1" applyFill="1"/>
    <xf numFmtId="49" fontId="75" fillId="0" borderId="0" xfId="0" applyNumberFormat="1" applyFont="1" applyFill="1" applyAlignment="1">
      <alignment horizontal="left"/>
    </xf>
    <xf numFmtId="49" fontId="52" fillId="0" borderId="0" xfId="0" applyNumberFormat="1" applyFont="1"/>
    <xf numFmtId="49" fontId="65" fillId="0" borderId="0" xfId="0" applyNumberFormat="1" applyFont="1"/>
    <xf numFmtId="1" fontId="52" fillId="0" borderId="0" xfId="0" applyNumberFormat="1" applyFont="1" applyFill="1" applyAlignment="1">
      <alignment horizontal="center" vertical="center"/>
    </xf>
    <xf numFmtId="1" fontId="52" fillId="0" borderId="0" xfId="0" applyNumberFormat="1" applyFont="1" applyFill="1" applyAlignment="1">
      <alignment horizontal="center"/>
    </xf>
    <xf numFmtId="1" fontId="52" fillId="0" borderId="0" xfId="10" applyNumberFormat="1" applyFont="1" applyFill="1" applyAlignment="1">
      <alignment horizontal="center"/>
    </xf>
    <xf numFmtId="1" fontId="75" fillId="0" borderId="0" xfId="0" applyNumberFormat="1" applyFont="1" applyFill="1" applyAlignment="1">
      <alignment horizontal="center"/>
    </xf>
    <xf numFmtId="1" fontId="65" fillId="0" borderId="0" xfId="0" applyNumberFormat="1" applyFont="1" applyAlignment="1">
      <alignment horizontal="center"/>
    </xf>
    <xf numFmtId="0" fontId="43" fillId="2" borderId="0" xfId="0" applyFont="1" applyFill="1" applyAlignment="1" applyProtection="1">
      <alignment horizontal="justify" vertical="top"/>
    </xf>
    <xf numFmtId="166" fontId="44" fillId="11" borderId="0" xfId="0" applyNumberFormat="1" applyFont="1" applyFill="1"/>
    <xf numFmtId="0" fontId="43" fillId="8" borderId="19" xfId="0" applyFont="1" applyFill="1" applyBorder="1" applyAlignment="1">
      <alignment horizontal="center" vertical="center" wrapText="1"/>
    </xf>
    <xf numFmtId="0" fontId="44" fillId="12" borderId="21" xfId="0" applyFont="1" applyFill="1" applyBorder="1" applyAlignment="1">
      <alignment horizontal="center" vertical="center"/>
    </xf>
    <xf numFmtId="0" fontId="44" fillId="12" borderId="0" xfId="0" applyFont="1" applyFill="1" applyBorder="1" applyAlignment="1">
      <alignment horizontal="center" vertical="center"/>
    </xf>
    <xf numFmtId="167" fontId="58" fillId="12" borderId="21" xfId="1" applyNumberFormat="1" applyFont="1" applyFill="1" applyBorder="1"/>
    <xf numFmtId="167" fontId="72" fillId="12" borderId="21" xfId="1" applyNumberFormat="1" applyFont="1" applyFill="1" applyBorder="1"/>
    <xf numFmtId="167" fontId="72" fillId="12" borderId="0" xfId="1" applyNumberFormat="1" applyFont="1" applyFill="1" applyBorder="1"/>
    <xf numFmtId="167" fontId="58" fillId="12" borderId="21" xfId="0" applyNumberFormat="1" applyFont="1" applyFill="1" applyBorder="1"/>
    <xf numFmtId="167" fontId="72" fillId="12" borderId="21" xfId="0" applyNumberFormat="1" applyFont="1" applyFill="1" applyBorder="1"/>
    <xf numFmtId="0" fontId="44" fillId="12" borderId="0" xfId="0" applyFont="1" applyFill="1" applyBorder="1"/>
    <xf numFmtId="167" fontId="49" fillId="12" borderId="21" xfId="0" applyNumberFormat="1" applyFont="1" applyFill="1" applyBorder="1"/>
    <xf numFmtId="167" fontId="49" fillId="12" borderId="0" xfId="0" applyNumberFormat="1" applyFont="1" applyFill="1" applyBorder="1"/>
    <xf numFmtId="167" fontId="58" fillId="12" borderId="0" xfId="0" applyNumberFormat="1" applyFont="1" applyFill="1" applyBorder="1"/>
    <xf numFmtId="0" fontId="52" fillId="12" borderId="22" xfId="0" applyFont="1" applyFill="1" applyBorder="1" applyAlignment="1">
      <alignment horizontal="center"/>
    </xf>
    <xf numFmtId="0" fontId="72" fillId="12" borderId="23" xfId="0" applyFont="1" applyFill="1" applyBorder="1" applyAlignment="1">
      <alignment horizontal="center"/>
    </xf>
    <xf numFmtId="1" fontId="52" fillId="12" borderId="23" xfId="0" applyNumberFormat="1" applyFont="1" applyFill="1" applyBorder="1" applyAlignment="1">
      <alignment horizontal="center"/>
    </xf>
    <xf numFmtId="167" fontId="43" fillId="12" borderId="23" xfId="0" applyNumberFormat="1" applyFont="1" applyFill="1" applyBorder="1"/>
    <xf numFmtId="167" fontId="68" fillId="12" borderId="23" xfId="0" applyNumberFormat="1" applyFont="1" applyFill="1" applyBorder="1"/>
    <xf numFmtId="0" fontId="0" fillId="12" borderId="23" xfId="0" applyFill="1" applyBorder="1"/>
    <xf numFmtId="0" fontId="0" fillId="12" borderId="24" xfId="0" applyFill="1" applyBorder="1"/>
    <xf numFmtId="0" fontId="44" fillId="12" borderId="25" xfId="0" applyFont="1" applyFill="1" applyBorder="1" applyAlignment="1">
      <alignment horizontal="center" vertical="center"/>
    </xf>
    <xf numFmtId="0" fontId="37" fillId="12" borderId="26" xfId="0" applyFont="1" applyFill="1" applyBorder="1"/>
    <xf numFmtId="0" fontId="44" fillId="12" borderId="25" xfId="0" applyFont="1" applyFill="1" applyBorder="1"/>
    <xf numFmtId="0" fontId="37" fillId="12" borderId="0" xfId="0" applyFont="1" applyFill="1" applyBorder="1" applyAlignment="1">
      <alignment horizontal="center"/>
    </xf>
    <xf numFmtId="10" fontId="37" fillId="12" borderId="26" xfId="0" applyNumberFormat="1" applyFont="1" applyFill="1" applyBorder="1"/>
    <xf numFmtId="0" fontId="58" fillId="12" borderId="0" xfId="0" applyFont="1" applyFill="1" applyBorder="1"/>
    <xf numFmtId="0" fontId="69" fillId="12" borderId="0" xfId="0" applyFont="1" applyFill="1" applyBorder="1"/>
    <xf numFmtId="0" fontId="44" fillId="12" borderId="0" xfId="0" applyFont="1" applyFill="1" applyBorder="1" applyAlignment="1">
      <alignment horizontal="center"/>
    </xf>
    <xf numFmtId="0" fontId="52" fillId="12" borderId="25" xfId="0" applyFont="1" applyFill="1" applyBorder="1" applyAlignment="1">
      <alignment horizontal="center"/>
    </xf>
    <xf numFmtId="0" fontId="72" fillId="12" borderId="0" xfId="0" applyFont="1" applyFill="1" applyBorder="1" applyAlignment="1">
      <alignment horizontal="center"/>
    </xf>
    <xf numFmtId="1" fontId="52" fillId="12" borderId="0" xfId="0" applyNumberFormat="1" applyFont="1" applyFill="1" applyBorder="1" applyAlignment="1">
      <alignment horizontal="center"/>
    </xf>
    <xf numFmtId="167" fontId="43" fillId="12" borderId="0" xfId="0" applyNumberFormat="1" applyFont="1" applyFill="1" applyBorder="1"/>
    <xf numFmtId="167" fontId="68" fillId="12" borderId="0" xfId="0" applyNumberFormat="1" applyFont="1" applyFill="1" applyBorder="1"/>
    <xf numFmtId="0" fontId="0" fillId="12" borderId="0" xfId="0" applyFill="1" applyBorder="1"/>
    <xf numFmtId="0" fontId="0" fillId="12" borderId="26" xfId="0" applyFill="1" applyBorder="1"/>
    <xf numFmtId="0" fontId="52" fillId="12" borderId="27" xfId="0" applyFont="1" applyFill="1" applyBorder="1" applyAlignment="1">
      <alignment horizontal="center"/>
    </xf>
    <xf numFmtId="0" fontId="72" fillId="12" borderId="18" xfId="0" applyFont="1" applyFill="1" applyBorder="1" applyAlignment="1">
      <alignment horizontal="center"/>
    </xf>
    <xf numFmtId="1" fontId="52" fillId="12" borderId="18" xfId="0" applyNumberFormat="1" applyFont="1" applyFill="1" applyBorder="1" applyAlignment="1">
      <alignment horizontal="center"/>
    </xf>
    <xf numFmtId="167" fontId="43" fillId="12" borderId="18" xfId="0" applyNumberFormat="1" applyFont="1" applyFill="1" applyBorder="1"/>
    <xf numFmtId="167" fontId="68" fillId="12" borderId="18" xfId="0" applyNumberFormat="1" applyFont="1" applyFill="1" applyBorder="1"/>
    <xf numFmtId="0" fontId="0" fillId="12" borderId="18" xfId="0" applyFill="1" applyBorder="1"/>
    <xf numFmtId="0" fontId="0" fillId="12" borderId="28" xfId="0" applyFill="1" applyBorder="1"/>
    <xf numFmtId="0" fontId="52" fillId="0" borderId="0" xfId="19" applyFont="1" applyFill="1"/>
    <xf numFmtId="0" fontId="52" fillId="0" borderId="18" xfId="0" applyFont="1" applyBorder="1"/>
    <xf numFmtId="0" fontId="52" fillId="0" borderId="29" xfId="0" applyFont="1" applyFill="1" applyBorder="1"/>
    <xf numFmtId="1" fontId="43" fillId="0" borderId="0" xfId="0" applyNumberFormat="1" applyFont="1" applyFill="1"/>
    <xf numFmtId="14" fontId="43" fillId="0" borderId="0" xfId="0" applyNumberFormat="1" applyFont="1" applyFill="1"/>
    <xf numFmtId="165" fontId="35" fillId="0" borderId="0" xfId="0" applyNumberFormat="1" applyFont="1" applyAlignment="1" applyProtection="1">
      <alignment horizontal="center" vertical="center"/>
    </xf>
    <xf numFmtId="165" fontId="37" fillId="0" borderId="0" xfId="0" applyNumberFormat="1" applyFont="1" applyAlignment="1" applyProtection="1">
      <alignment horizontal="center" vertical="center" textRotation="45"/>
    </xf>
    <xf numFmtId="165" fontId="35" fillId="0" borderId="0" xfId="0" applyNumberFormat="1" applyFont="1" applyProtection="1"/>
    <xf numFmtId="165" fontId="57" fillId="0" borderId="0" xfId="0" applyNumberFormat="1" applyFont="1" applyAlignment="1" applyProtection="1">
      <alignment horizontal="center" vertical="center" wrapText="1"/>
    </xf>
    <xf numFmtId="165" fontId="35" fillId="0" borderId="0" xfId="0" applyNumberFormat="1" applyFont="1" applyAlignment="1" applyProtection="1">
      <alignment horizontal="center" vertical="center" wrapText="1"/>
    </xf>
    <xf numFmtId="165" fontId="57" fillId="0" borderId="0" xfId="0" applyNumberFormat="1" applyFont="1" applyProtection="1"/>
    <xf numFmtId="165" fontId="40" fillId="0" borderId="0" xfId="0" applyNumberFormat="1" applyFont="1" applyProtection="1"/>
    <xf numFmtId="165" fontId="37" fillId="0" borderId="0" xfId="0" applyNumberFormat="1" applyFont="1" applyAlignment="1" applyProtection="1">
      <alignment horizontal="center" vertical="center"/>
    </xf>
    <xf numFmtId="165" fontId="35" fillId="0" borderId="0" xfId="0" applyNumberFormat="1" applyFont="1" applyFill="1" applyProtection="1"/>
    <xf numFmtId="0" fontId="35" fillId="0" borderId="0" xfId="0" applyFont="1"/>
    <xf numFmtId="170" fontId="35" fillId="0" borderId="0" xfId="0" applyNumberFormat="1" applyFont="1"/>
    <xf numFmtId="171" fontId="35" fillId="0" borderId="0" xfId="0" applyNumberFormat="1" applyFont="1"/>
    <xf numFmtId="0" fontId="35" fillId="0" borderId="19" xfId="0" applyFont="1" applyBorder="1" applyAlignment="1">
      <alignment horizontal="center" vertical="center"/>
    </xf>
    <xf numFmtId="0" fontId="35" fillId="0" borderId="16" xfId="0" applyFont="1" applyBorder="1" applyAlignment="1">
      <alignment horizontal="center" vertical="center"/>
    </xf>
    <xf numFmtId="14" fontId="79" fillId="9" borderId="16" xfId="0" applyNumberFormat="1" applyFont="1" applyFill="1" applyBorder="1" applyAlignment="1">
      <alignment horizontal="center" vertical="center" wrapText="1"/>
    </xf>
    <xf numFmtId="14" fontId="80" fillId="0" borderId="17" xfId="0" applyNumberFormat="1" applyFont="1" applyBorder="1" applyAlignment="1">
      <alignment horizontal="center" vertical="center" wrapText="1"/>
    </xf>
    <xf numFmtId="4" fontId="37" fillId="0" borderId="30" xfId="1" applyNumberFormat="1" applyFont="1" applyFill="1" applyBorder="1" applyAlignment="1">
      <alignment horizontal="center" vertical="center" wrapText="1"/>
    </xf>
    <xf numFmtId="4" fontId="37" fillId="0" borderId="21" xfId="1" applyNumberFormat="1" applyFont="1" applyBorder="1" applyAlignment="1">
      <alignment horizontal="center" vertical="center" wrapText="1"/>
    </xf>
    <xf numFmtId="4" fontId="37" fillId="0" borderId="31" xfId="1" applyNumberFormat="1" applyFont="1" applyBorder="1" applyAlignment="1">
      <alignment horizontal="center" vertical="center" wrapText="1"/>
    </xf>
    <xf numFmtId="4" fontId="81" fillId="11" borderId="32" xfId="0" applyNumberFormat="1" applyFont="1" applyFill="1" applyBorder="1" applyAlignment="1">
      <alignment horizontal="center" vertical="center" wrapText="1"/>
    </xf>
    <xf numFmtId="4" fontId="80" fillId="11" borderId="33" xfId="0" applyNumberFormat="1" applyFont="1" applyFill="1" applyBorder="1" applyAlignment="1">
      <alignment horizontal="center" vertical="center" wrapText="1"/>
    </xf>
    <xf numFmtId="4" fontId="62" fillId="11" borderId="33" xfId="0" applyNumberFormat="1" applyFont="1" applyFill="1" applyBorder="1" applyAlignment="1">
      <alignment horizontal="center" vertical="center" wrapText="1"/>
    </xf>
    <xf numFmtId="4" fontId="62" fillId="11" borderId="34" xfId="0" applyNumberFormat="1" applyFont="1" applyFill="1" applyBorder="1" applyAlignment="1">
      <alignment horizontal="center" vertical="center" wrapText="1"/>
    </xf>
    <xf numFmtId="170" fontId="35" fillId="9" borderId="0" xfId="0" applyNumberFormat="1" applyFont="1" applyFill="1" applyAlignment="1">
      <alignment wrapText="1"/>
    </xf>
    <xf numFmtId="0" fontId="35" fillId="9" borderId="0" xfId="0" applyFont="1" applyFill="1" applyAlignment="1">
      <alignment wrapText="1"/>
    </xf>
    <xf numFmtId="0" fontId="35" fillId="9" borderId="0" xfId="0" applyFont="1" applyFill="1"/>
    <xf numFmtId="171" fontId="35" fillId="9" borderId="0" xfId="0" applyNumberFormat="1" applyFont="1" applyFill="1" applyAlignment="1">
      <alignment wrapText="1"/>
    </xf>
    <xf numFmtId="14" fontId="79" fillId="0" borderId="0" xfId="0" applyNumberFormat="1" applyFont="1"/>
    <xf numFmtId="14" fontId="80" fillId="0" borderId="0" xfId="0" applyNumberFormat="1" applyFont="1"/>
    <xf numFmtId="4" fontId="37" fillId="0" borderId="30" xfId="1" applyNumberFormat="1" applyFont="1" applyFill="1" applyBorder="1"/>
    <xf numFmtId="4" fontId="35" fillId="0" borderId="21" xfId="1" applyNumberFormat="1" applyFont="1" applyBorder="1"/>
    <xf numFmtId="4" fontId="35" fillId="0" borderId="31" xfId="1" applyNumberFormat="1" applyFont="1" applyBorder="1"/>
    <xf numFmtId="3" fontId="35" fillId="0" borderId="0" xfId="1" applyNumberFormat="1" applyFont="1" applyAlignment="1">
      <alignment horizontal="center"/>
    </xf>
    <xf numFmtId="4" fontId="80" fillId="11" borderId="35" xfId="0" applyNumberFormat="1" applyFont="1" applyFill="1" applyBorder="1"/>
    <xf numFmtId="4" fontId="80" fillId="11" borderId="21" xfId="0" applyNumberFormat="1" applyFont="1" applyFill="1" applyBorder="1"/>
    <xf numFmtId="4" fontId="62" fillId="11" borderId="21" xfId="0" applyNumberFormat="1" applyFont="1" applyFill="1" applyBorder="1"/>
    <xf numFmtId="4" fontId="62" fillId="11" borderId="36" xfId="0" applyNumberFormat="1" applyFont="1" applyFill="1" applyBorder="1" applyAlignment="1">
      <alignment horizontal="center"/>
    </xf>
    <xf numFmtId="4" fontId="82" fillId="6" borderId="37" xfId="0" applyNumberFormat="1" applyFont="1" applyFill="1" applyBorder="1" applyAlignment="1">
      <alignment horizontal="center"/>
    </xf>
    <xf numFmtId="3" fontId="35" fillId="13" borderId="38" xfId="1" applyNumberFormat="1" applyFont="1" applyFill="1" applyBorder="1" applyAlignment="1">
      <alignment horizontal="center" vertical="center"/>
    </xf>
    <xf numFmtId="3" fontId="35" fillId="11" borderId="39" xfId="1" applyNumberFormat="1" applyFont="1" applyFill="1" applyBorder="1" applyAlignment="1">
      <alignment horizontal="left" vertical="center"/>
    </xf>
    <xf numFmtId="3" fontId="35" fillId="0" borderId="0" xfId="1" applyNumberFormat="1" applyFont="1"/>
    <xf numFmtId="4" fontId="37" fillId="0" borderId="0" xfId="1" applyNumberFormat="1" applyFont="1" applyFill="1"/>
    <xf numFmtId="4" fontId="35" fillId="0" borderId="0" xfId="1" applyNumberFormat="1" applyFont="1"/>
    <xf numFmtId="0" fontId="35" fillId="0" borderId="0" xfId="0" applyFont="1" applyAlignment="1">
      <alignment horizontal="center"/>
    </xf>
    <xf numFmtId="4" fontId="80" fillId="0" borderId="0" xfId="0" applyNumberFormat="1" applyFont="1"/>
    <xf numFmtId="4" fontId="62" fillId="0" borderId="0" xfId="0" applyNumberFormat="1" applyFont="1"/>
    <xf numFmtId="4" fontId="62" fillId="0" borderId="0" xfId="0" applyNumberFormat="1" applyFont="1" applyAlignment="1">
      <alignment horizontal="center"/>
    </xf>
    <xf numFmtId="0" fontId="35" fillId="0" borderId="0" xfId="0" applyFont="1" applyAlignment="1">
      <alignment horizontal="center" vertical="center"/>
    </xf>
    <xf numFmtId="0" fontId="43" fillId="0" borderId="0" xfId="0" applyNumberFormat="1" applyFont="1"/>
    <xf numFmtId="165" fontId="80" fillId="0" borderId="0" xfId="0" applyNumberFormat="1" applyFont="1" applyFill="1" applyProtection="1"/>
    <xf numFmtId="1" fontId="43" fillId="8" borderId="16" xfId="0" applyNumberFormat="1" applyFont="1" applyFill="1" applyBorder="1" applyAlignment="1">
      <alignment horizontal="left" vertical="center" wrapText="1"/>
    </xf>
    <xf numFmtId="167" fontId="46" fillId="8" borderId="16" xfId="0" applyNumberFormat="1" applyFont="1" applyFill="1" applyBorder="1" applyAlignment="1">
      <alignment horizontal="center" vertical="center"/>
    </xf>
    <xf numFmtId="167" fontId="46" fillId="8" borderId="16" xfId="0" applyNumberFormat="1" applyFont="1" applyFill="1" applyBorder="1" applyAlignment="1">
      <alignment horizontal="right" vertical="center"/>
    </xf>
    <xf numFmtId="167" fontId="83" fillId="8" borderId="17" xfId="0" applyNumberFormat="1" applyFont="1" applyFill="1" applyBorder="1" applyAlignment="1">
      <alignment horizontal="right" vertical="center"/>
    </xf>
    <xf numFmtId="1" fontId="52" fillId="9" borderId="0" xfId="0" applyNumberFormat="1" applyFont="1" applyFill="1" applyAlignment="1">
      <alignment horizontal="center"/>
    </xf>
    <xf numFmtId="0" fontId="52" fillId="0" borderId="40" xfId="0" applyFont="1" applyBorder="1"/>
    <xf numFmtId="0" fontId="52" fillId="0" borderId="41" xfId="0" applyFont="1" applyBorder="1"/>
    <xf numFmtId="166" fontId="44" fillId="6" borderId="0" xfId="0" applyNumberFormat="1" applyFont="1" applyFill="1"/>
    <xf numFmtId="0" fontId="52" fillId="6" borderId="0" xfId="0" applyFont="1" applyFill="1" applyAlignment="1">
      <alignment horizontal="center"/>
    </xf>
    <xf numFmtId="0" fontId="72" fillId="6" borderId="0" xfId="0" applyFont="1" applyFill="1" applyAlignment="1">
      <alignment horizontal="center"/>
    </xf>
    <xf numFmtId="1" fontId="52" fillId="6" borderId="0" xfId="0" applyNumberFormat="1" applyFont="1" applyFill="1" applyAlignment="1">
      <alignment horizontal="center"/>
    </xf>
    <xf numFmtId="167" fontId="43" fillId="6" borderId="0" xfId="0" applyNumberFormat="1" applyFont="1" applyFill="1"/>
    <xf numFmtId="167" fontId="68" fillId="6" borderId="0" xfId="0" applyNumberFormat="1" applyFont="1" applyFill="1"/>
    <xf numFmtId="0" fontId="0" fillId="6" borderId="0" xfId="0" applyFill="1"/>
    <xf numFmtId="0" fontId="37" fillId="6" borderId="0" xfId="0" applyFont="1" applyFill="1"/>
    <xf numFmtId="10" fontId="37" fillId="6" borderId="0" xfId="0" applyNumberFormat="1" applyFont="1" applyFill="1"/>
    <xf numFmtId="0" fontId="0" fillId="6" borderId="0" xfId="0" applyFill="1" applyAlignment="1">
      <alignment vertical="center"/>
    </xf>
    <xf numFmtId="0" fontId="21" fillId="6" borderId="0" xfId="0" applyFont="1" applyFill="1" applyAlignment="1">
      <alignment vertical="top"/>
    </xf>
    <xf numFmtId="0" fontId="52" fillId="6" borderId="0" xfId="0" applyFont="1" applyFill="1"/>
    <xf numFmtId="0" fontId="43" fillId="2" borderId="0" xfId="0" applyFont="1" applyFill="1" applyAlignment="1" applyProtection="1">
      <alignment vertical="center"/>
    </xf>
    <xf numFmtId="165" fontId="57" fillId="0" borderId="0" xfId="0" applyNumberFormat="1" applyFont="1" applyFill="1" applyProtection="1"/>
    <xf numFmtId="165" fontId="35" fillId="10" borderId="0" xfId="0" applyNumberFormat="1" applyFont="1" applyFill="1" applyProtection="1"/>
    <xf numFmtId="168" fontId="56" fillId="0" borderId="11" xfId="0" applyNumberFormat="1" applyFont="1" applyFill="1" applyBorder="1" applyAlignment="1" applyProtection="1">
      <alignment horizontal="center"/>
    </xf>
    <xf numFmtId="0" fontId="35" fillId="0" borderId="0" xfId="0" applyFont="1" applyFill="1" applyProtection="1"/>
    <xf numFmtId="14" fontId="35" fillId="0" borderId="0" xfId="0" applyNumberFormat="1" applyFont="1" applyFill="1" applyProtection="1"/>
    <xf numFmtId="0" fontId="52" fillId="0" borderId="0" xfId="0" applyFont="1" applyAlignment="1" applyProtection="1">
      <alignment horizontal="center" vertical="center"/>
      <protection locked="0"/>
    </xf>
    <xf numFmtId="0" fontId="84" fillId="0" borderId="0" xfId="0" applyFont="1" applyAlignment="1" applyProtection="1">
      <alignment horizontal="center" vertical="center" wrapText="1"/>
      <protection locked="0"/>
    </xf>
    <xf numFmtId="0" fontId="85" fillId="0" borderId="0" xfId="0" applyFont="1" applyAlignment="1" applyProtection="1">
      <alignment horizontal="center" vertical="center" textRotation="45"/>
      <protection locked="0"/>
    </xf>
    <xf numFmtId="0" fontId="86" fillId="0" borderId="0" xfId="0" applyFont="1" applyAlignment="1" applyProtection="1">
      <alignment horizontal="center" vertical="center" wrapText="1"/>
    </xf>
    <xf numFmtId="0" fontId="52" fillId="0" borderId="0" xfId="0" applyFont="1" applyAlignment="1" applyProtection="1">
      <alignment horizontal="center" vertical="center" wrapText="1"/>
    </xf>
    <xf numFmtId="0" fontId="87" fillId="0" borderId="0" xfId="0" applyFont="1" applyAlignment="1" applyProtection="1">
      <alignment horizontal="center" vertical="center" wrapText="1"/>
    </xf>
    <xf numFmtId="0" fontId="52" fillId="0" borderId="0" xfId="0" applyFont="1" applyAlignment="1" applyProtection="1">
      <alignment horizontal="center" vertical="center"/>
    </xf>
    <xf numFmtId="0" fontId="58" fillId="0" borderId="0" xfId="0" applyFont="1" applyAlignment="1" applyProtection="1">
      <alignment horizontal="center" vertical="center" textRotation="45"/>
    </xf>
    <xf numFmtId="0" fontId="88" fillId="0" borderId="0" xfId="0" applyFont="1" applyAlignment="1" applyProtection="1">
      <alignment horizontal="center" vertical="center" wrapText="1"/>
    </xf>
    <xf numFmtId="0" fontId="52" fillId="0" borderId="0" xfId="0" applyFont="1" applyProtection="1"/>
    <xf numFmtId="14" fontId="52" fillId="0" borderId="0" xfId="0" applyNumberFormat="1" applyFont="1" applyProtection="1"/>
    <xf numFmtId="165" fontId="86" fillId="0" borderId="0" xfId="0" applyNumberFormat="1" applyFont="1" applyProtection="1"/>
    <xf numFmtId="165" fontId="52" fillId="0" borderId="0" xfId="0" applyNumberFormat="1" applyFont="1" applyProtection="1"/>
    <xf numFmtId="168" fontId="89" fillId="0" borderId="11" xfId="0" applyNumberFormat="1" applyFont="1" applyBorder="1" applyAlignment="1" applyProtection="1">
      <alignment horizontal="center"/>
    </xf>
    <xf numFmtId="1" fontId="87" fillId="0" borderId="0" xfId="0" applyNumberFormat="1" applyFont="1" applyAlignment="1" applyProtection="1">
      <alignment horizontal="right"/>
    </xf>
    <xf numFmtId="165" fontId="52" fillId="0" borderId="0" xfId="0" applyNumberFormat="1" applyFont="1" applyFill="1" applyProtection="1"/>
    <xf numFmtId="165" fontId="52" fillId="10" borderId="0" xfId="0" applyNumberFormat="1" applyFont="1" applyFill="1" applyProtection="1"/>
    <xf numFmtId="0" fontId="90" fillId="0" borderId="0" xfId="0" applyFont="1" applyProtection="1">
      <protection locked="0"/>
    </xf>
    <xf numFmtId="0" fontId="52" fillId="0" borderId="0" xfId="0" applyFont="1" applyProtection="1">
      <protection locked="0"/>
    </xf>
    <xf numFmtId="0" fontId="86" fillId="0" borderId="0" xfId="0" applyFont="1" applyProtection="1"/>
    <xf numFmtId="168" fontId="89" fillId="0" borderId="0" xfId="0" applyNumberFormat="1" applyFont="1" applyAlignment="1" applyProtection="1">
      <alignment horizontal="center"/>
      <protection locked="0"/>
    </xf>
    <xf numFmtId="0" fontId="87" fillId="0" borderId="0" xfId="0" applyFont="1" applyAlignment="1" applyProtection="1">
      <alignment horizontal="right"/>
    </xf>
    <xf numFmtId="0" fontId="43" fillId="0" borderId="0" xfId="0" applyFont="1" applyAlignment="1">
      <alignment horizontal="left"/>
    </xf>
    <xf numFmtId="0" fontId="35" fillId="14" borderId="0" xfId="0" applyFont="1" applyFill="1"/>
    <xf numFmtId="0" fontId="35" fillId="0" borderId="0" xfId="0" applyFont="1" applyFill="1"/>
    <xf numFmtId="1" fontId="51" fillId="0" borderId="0" xfId="0" applyNumberFormat="1" applyFont="1" applyFill="1" applyAlignment="1" applyProtection="1">
      <alignment horizontal="right"/>
    </xf>
    <xf numFmtId="1" fontId="51" fillId="0" borderId="0" xfId="0" applyNumberFormat="1" applyFont="1" applyAlignment="1" applyProtection="1">
      <alignment horizontal="right"/>
    </xf>
    <xf numFmtId="0" fontId="52" fillId="0" borderId="7" xfId="0" quotePrefix="1" applyFont="1" applyBorder="1"/>
    <xf numFmtId="0" fontId="22" fillId="0" borderId="7" xfId="3" applyFont="1" applyBorder="1" applyAlignment="1" applyProtection="1"/>
    <xf numFmtId="0" fontId="75" fillId="0" borderId="7" xfId="0" applyFont="1" applyBorder="1"/>
    <xf numFmtId="0" fontId="75" fillId="0" borderId="0" xfId="0" applyFont="1"/>
    <xf numFmtId="0" fontId="91" fillId="9" borderId="0" xfId="0" applyFont="1" applyFill="1"/>
    <xf numFmtId="22" fontId="0" fillId="0" borderId="0" xfId="0" applyNumberFormat="1"/>
    <xf numFmtId="0" fontId="52" fillId="0" borderId="0" xfId="18" applyFont="1" applyBorder="1"/>
    <xf numFmtId="0" fontId="52" fillId="16" borderId="0" xfId="0" applyFont="1" applyFill="1"/>
    <xf numFmtId="165" fontId="35" fillId="16" borderId="0" xfId="0" applyNumberFormat="1" applyFont="1" applyFill="1" applyProtection="1"/>
    <xf numFmtId="165" fontId="57" fillId="16" borderId="0" xfId="0" applyNumberFormat="1" applyFont="1" applyFill="1" applyProtection="1"/>
    <xf numFmtId="165" fontId="35" fillId="0" borderId="107" xfId="0" applyNumberFormat="1" applyFont="1" applyBorder="1" applyAlignment="1" applyProtection="1">
      <alignment horizontal="center" vertical="center"/>
    </xf>
    <xf numFmtId="165" fontId="37" fillId="0" borderId="107" xfId="0" applyNumberFormat="1" applyFont="1" applyBorder="1" applyAlignment="1" applyProtection="1">
      <alignment horizontal="center" vertical="center" textRotation="45"/>
    </xf>
    <xf numFmtId="0" fontId="78" fillId="0" borderId="108" xfId="0" applyFont="1" applyBorder="1" applyAlignment="1" applyProtection="1">
      <alignment horizontal="center" vertical="center" wrapText="1"/>
    </xf>
    <xf numFmtId="165" fontId="35" fillId="17" borderId="0" xfId="0" applyNumberFormat="1" applyFont="1" applyFill="1" applyProtection="1"/>
    <xf numFmtId="165" fontId="35" fillId="6" borderId="0" xfId="0" applyNumberFormat="1" applyFont="1" applyFill="1" applyProtection="1"/>
    <xf numFmtId="168" fontId="56" fillId="16" borderId="11" xfId="0" applyNumberFormat="1" applyFont="1" applyFill="1" applyBorder="1" applyAlignment="1" applyProtection="1">
      <alignment horizontal="center"/>
    </xf>
    <xf numFmtId="0" fontId="35" fillId="16" borderId="0" xfId="0" applyFont="1" applyFill="1" applyProtection="1"/>
    <xf numFmtId="0" fontId="35" fillId="0" borderId="63" xfId="0" applyFont="1" applyBorder="1" applyAlignment="1" applyProtection="1">
      <alignment horizontal="center" vertical="center"/>
      <protection locked="0"/>
    </xf>
    <xf numFmtId="0" fontId="35" fillId="0" borderId="63" xfId="0" applyFont="1" applyBorder="1" applyAlignment="1" applyProtection="1">
      <alignment horizontal="center" vertical="center"/>
    </xf>
    <xf numFmtId="0" fontId="36" fillId="0" borderId="96" xfId="0" applyFont="1" applyBorder="1" applyAlignment="1" applyProtection="1">
      <alignment horizontal="center" vertical="center" wrapText="1"/>
    </xf>
    <xf numFmtId="0" fontId="37" fillId="0" borderId="103" xfId="0" applyFont="1" applyBorder="1" applyAlignment="1" applyProtection="1">
      <alignment horizontal="center" vertical="center" textRotation="45"/>
    </xf>
    <xf numFmtId="165" fontId="57" fillId="0" borderId="96" xfId="0" applyNumberFormat="1" applyFont="1" applyBorder="1" applyAlignment="1" applyProtection="1">
      <alignment horizontal="center" vertical="center" wrapText="1"/>
    </xf>
    <xf numFmtId="165" fontId="35" fillId="0" borderId="109" xfId="0" applyNumberFormat="1" applyFont="1" applyBorder="1" applyAlignment="1" applyProtection="1">
      <alignment horizontal="center" vertical="center" wrapText="1"/>
    </xf>
    <xf numFmtId="168" fontId="55" fillId="0" borderId="109" xfId="0" applyNumberFormat="1" applyFont="1" applyBorder="1" applyAlignment="1" applyProtection="1">
      <alignment horizontal="center" vertical="center" wrapText="1"/>
    </xf>
    <xf numFmtId="0" fontId="35" fillId="0" borderId="109" xfId="0" applyFont="1" applyBorder="1" applyAlignment="1" applyProtection="1">
      <alignment horizontal="center" vertical="center" wrapText="1"/>
    </xf>
    <xf numFmtId="0" fontId="38" fillId="0" borderId="109" xfId="0" applyFont="1" applyBorder="1" applyAlignment="1" applyProtection="1">
      <alignment horizontal="center" vertical="center" wrapText="1"/>
    </xf>
    <xf numFmtId="0" fontId="35" fillId="0" borderId="109" xfId="0" applyFont="1" applyBorder="1" applyAlignment="1" applyProtection="1">
      <alignment horizontal="center" vertical="center"/>
    </xf>
    <xf numFmtId="0" fontId="37" fillId="16" borderId="7" xfId="0" applyFont="1" applyFill="1" applyBorder="1" applyAlignment="1" applyProtection="1">
      <alignment horizontal="center" vertical="center"/>
      <protection locked="0"/>
    </xf>
    <xf numFmtId="14" fontId="37" fillId="16" borderId="7" xfId="0" applyNumberFormat="1" applyFont="1" applyFill="1" applyBorder="1" applyAlignment="1" applyProtection="1">
      <alignment horizontal="center" vertical="center"/>
      <protection locked="0"/>
    </xf>
    <xf numFmtId="14" fontId="37" fillId="16" borderId="7" xfId="0" applyNumberFormat="1" applyFont="1" applyFill="1" applyBorder="1" applyAlignment="1" applyProtection="1">
      <alignment horizontal="center" vertical="center"/>
    </xf>
    <xf numFmtId="14" fontId="37" fillId="16" borderId="0" xfId="0" applyNumberFormat="1" applyFont="1" applyFill="1" applyProtection="1"/>
    <xf numFmtId="14" fontId="35" fillId="16" borderId="0" xfId="0" applyNumberFormat="1" applyFont="1" applyFill="1" applyProtection="1"/>
    <xf numFmtId="165" fontId="80" fillId="16" borderId="0" xfId="0" applyNumberFormat="1" applyFont="1" applyFill="1" applyProtection="1"/>
    <xf numFmtId="165" fontId="80" fillId="6" borderId="0" xfId="0" applyNumberFormat="1" applyFont="1" applyFill="1" applyProtection="1"/>
    <xf numFmtId="165" fontId="37" fillId="0" borderId="110" xfId="0" applyNumberFormat="1" applyFont="1" applyBorder="1" applyAlignment="1" applyProtection="1">
      <alignment horizontal="center" vertical="center" textRotation="45"/>
    </xf>
    <xf numFmtId="14" fontId="37" fillId="16" borderId="0" xfId="0" applyNumberFormat="1" applyFont="1" applyFill="1" applyAlignment="1" applyProtection="1">
      <alignment horizontal="center" vertical="center"/>
      <protection locked="0"/>
    </xf>
    <xf numFmtId="0" fontId="51" fillId="16" borderId="0" xfId="0" applyFont="1" applyFill="1" applyAlignment="1" applyProtection="1">
      <alignment horizontal="left"/>
    </xf>
    <xf numFmtId="0" fontId="100" fillId="19" borderId="7" xfId="0" applyFont="1" applyFill="1" applyBorder="1"/>
    <xf numFmtId="0" fontId="100" fillId="18" borderId="7" xfId="0" applyFont="1" applyFill="1" applyBorder="1"/>
    <xf numFmtId="0" fontId="0" fillId="9" borderId="0" xfId="0" applyFill="1"/>
    <xf numFmtId="0" fontId="35" fillId="16" borderId="61" xfId="0" applyFont="1" applyFill="1" applyBorder="1" applyProtection="1"/>
    <xf numFmtId="0" fontId="35" fillId="16" borderId="20" xfId="0" applyFont="1" applyFill="1" applyBorder="1" applyProtection="1"/>
    <xf numFmtId="14" fontId="37" fillId="16" borderId="6" xfId="0" applyNumberFormat="1" applyFont="1" applyFill="1" applyBorder="1" applyAlignment="1" applyProtection="1">
      <alignment horizontal="center" vertical="center"/>
    </xf>
    <xf numFmtId="0" fontId="52" fillId="0" borderId="78" xfId="0" applyFont="1" applyFill="1" applyBorder="1"/>
    <xf numFmtId="165" fontId="35" fillId="0" borderId="78" xfId="0" applyNumberFormat="1" applyFont="1" applyFill="1" applyBorder="1" applyProtection="1"/>
    <xf numFmtId="0" fontId="35" fillId="0" borderId="78" xfId="0" applyFont="1" applyFill="1" applyBorder="1" applyProtection="1"/>
    <xf numFmtId="1" fontId="51" fillId="0" borderId="78" xfId="0" applyNumberFormat="1" applyFont="1" applyFill="1" applyBorder="1" applyAlignment="1" applyProtection="1">
      <alignment horizontal="right"/>
    </xf>
    <xf numFmtId="0" fontId="51" fillId="0" borderId="78" xfId="0" applyFont="1" applyBorder="1" applyAlignment="1" applyProtection="1">
      <alignment horizontal="left"/>
    </xf>
    <xf numFmtId="0" fontId="35" fillId="0" borderId="78" xfId="0" applyFont="1" applyBorder="1" applyProtection="1"/>
    <xf numFmtId="14" fontId="35" fillId="0" borderId="78" xfId="0" applyNumberFormat="1" applyFont="1" applyBorder="1" applyProtection="1"/>
    <xf numFmtId="14" fontId="37" fillId="16" borderId="61" xfId="0" applyNumberFormat="1" applyFont="1" applyFill="1" applyBorder="1" applyProtection="1"/>
    <xf numFmtId="0" fontId="2" fillId="2" borderId="42" xfId="0" applyFont="1" applyFill="1" applyBorder="1" applyAlignment="1" applyProtection="1">
      <alignment horizontal="center" wrapText="1"/>
    </xf>
    <xf numFmtId="0" fontId="0" fillId="2" borderId="1" xfId="0" applyFill="1" applyBorder="1" applyAlignment="1" applyProtection="1">
      <alignment horizontal="center"/>
    </xf>
    <xf numFmtId="0" fontId="0" fillId="2" borderId="43" xfId="0" applyFill="1" applyBorder="1" applyAlignment="1" applyProtection="1">
      <alignment horizontal="center"/>
    </xf>
    <xf numFmtId="0" fontId="0" fillId="2" borderId="44" xfId="0" applyFill="1" applyBorder="1" applyAlignment="1" applyProtection="1">
      <alignment horizontal="center"/>
    </xf>
    <xf numFmtId="0" fontId="0" fillId="2" borderId="0" xfId="0" applyFill="1" applyBorder="1" applyAlignment="1" applyProtection="1">
      <alignment horizontal="center"/>
    </xf>
    <xf numFmtId="0" fontId="0" fillId="2" borderId="45" xfId="0" applyFill="1" applyBorder="1" applyAlignment="1" applyProtection="1">
      <alignment horizontal="center"/>
    </xf>
    <xf numFmtId="0" fontId="0" fillId="2" borderId="46" xfId="0" applyFill="1" applyBorder="1" applyAlignment="1" applyProtection="1">
      <alignment horizontal="center"/>
    </xf>
    <xf numFmtId="0" fontId="0" fillId="2" borderId="47" xfId="0" applyFill="1" applyBorder="1" applyAlignment="1" applyProtection="1">
      <alignment horizontal="center"/>
    </xf>
    <xf numFmtId="0" fontId="0" fillId="2" borderId="48" xfId="0" applyFill="1" applyBorder="1" applyAlignment="1" applyProtection="1">
      <alignment horizontal="center"/>
    </xf>
    <xf numFmtId="14" fontId="4" fillId="4" borderId="49" xfId="0" applyNumberFormat="1" applyFont="1" applyFill="1" applyBorder="1" applyAlignment="1" applyProtection="1">
      <alignment horizontal="center" vertical="center"/>
      <protection locked="0"/>
    </xf>
    <xf numFmtId="14" fontId="4" fillId="4" borderId="50" xfId="0" applyNumberFormat="1" applyFont="1" applyFill="1" applyBorder="1" applyAlignment="1" applyProtection="1">
      <alignment horizontal="center" vertical="center"/>
      <protection locked="0"/>
    </xf>
    <xf numFmtId="14" fontId="4" fillId="4" borderId="51" xfId="0" applyNumberFormat="1" applyFont="1" applyFill="1" applyBorder="1" applyAlignment="1" applyProtection="1">
      <alignment horizontal="center" vertical="center"/>
      <protection locked="0"/>
    </xf>
    <xf numFmtId="14" fontId="4" fillId="4" borderId="5" xfId="0" applyNumberFormat="1" applyFont="1" applyFill="1" applyBorder="1" applyAlignment="1" applyProtection="1">
      <alignment horizontal="center" vertical="center"/>
      <protection locked="0"/>
    </xf>
    <xf numFmtId="14" fontId="4" fillId="4" borderId="0" xfId="0" applyNumberFormat="1" applyFont="1" applyFill="1" applyBorder="1" applyAlignment="1" applyProtection="1">
      <alignment horizontal="center" vertical="center"/>
      <protection locked="0"/>
    </xf>
    <xf numFmtId="14" fontId="4" fillId="4" borderId="52" xfId="0" applyNumberFormat="1" applyFont="1" applyFill="1" applyBorder="1" applyAlignment="1" applyProtection="1">
      <alignment horizontal="center" vertical="center"/>
      <protection locked="0"/>
    </xf>
    <xf numFmtId="14" fontId="4" fillId="4" borderId="53" xfId="0" applyNumberFormat="1" applyFont="1" applyFill="1" applyBorder="1" applyAlignment="1" applyProtection="1">
      <alignment horizontal="center" vertical="center"/>
      <protection locked="0"/>
    </xf>
    <xf numFmtId="14" fontId="4" fillId="4" borderId="54" xfId="0" applyNumberFormat="1" applyFont="1" applyFill="1" applyBorder="1" applyAlignment="1" applyProtection="1">
      <alignment horizontal="center" vertical="center"/>
      <protection locked="0"/>
    </xf>
    <xf numFmtId="14" fontId="4" fillId="4" borderId="55" xfId="0" applyNumberFormat="1" applyFont="1" applyFill="1" applyBorder="1" applyAlignment="1" applyProtection="1">
      <alignment horizontal="center" vertical="center"/>
      <protection locked="0"/>
    </xf>
    <xf numFmtId="14" fontId="2" fillId="2" borderId="42" xfId="0" applyNumberFormat="1" applyFont="1" applyFill="1" applyBorder="1" applyAlignment="1" applyProtection="1">
      <alignment horizontal="center" vertical="center"/>
    </xf>
    <xf numFmtId="14" fontId="2" fillId="2" borderId="1" xfId="0" applyNumberFormat="1" applyFont="1" applyFill="1" applyBorder="1" applyAlignment="1" applyProtection="1">
      <alignment horizontal="center" vertical="center"/>
    </xf>
    <xf numFmtId="14" fontId="2" fillId="2" borderId="43" xfId="0" applyNumberFormat="1" applyFont="1" applyFill="1" applyBorder="1" applyAlignment="1" applyProtection="1">
      <alignment horizontal="center" vertical="center"/>
    </xf>
    <xf numFmtId="14" fontId="2" fillId="2" borderId="44" xfId="0" applyNumberFormat="1" applyFont="1" applyFill="1" applyBorder="1" applyAlignment="1" applyProtection="1">
      <alignment horizontal="center" vertical="center"/>
    </xf>
    <xf numFmtId="14" fontId="2" fillId="2" borderId="0" xfId="0" applyNumberFormat="1" applyFont="1" applyFill="1" applyBorder="1" applyAlignment="1" applyProtection="1">
      <alignment horizontal="center" vertical="center"/>
    </xf>
    <xf numFmtId="14" fontId="2" fillId="2" borderId="45" xfId="0" applyNumberFormat="1" applyFont="1" applyFill="1" applyBorder="1" applyAlignment="1" applyProtection="1">
      <alignment horizontal="center" vertical="center"/>
    </xf>
    <xf numFmtId="14" fontId="2" fillId="2" borderId="46" xfId="0" applyNumberFormat="1" applyFont="1" applyFill="1" applyBorder="1" applyAlignment="1" applyProtection="1">
      <alignment horizontal="center" vertical="center"/>
    </xf>
    <xf numFmtId="14" fontId="2" fillId="2" borderId="47" xfId="0" applyNumberFormat="1" applyFont="1" applyFill="1" applyBorder="1" applyAlignment="1" applyProtection="1">
      <alignment horizontal="center" vertical="center"/>
    </xf>
    <xf numFmtId="14" fontId="2" fillId="2" borderId="48" xfId="0" applyNumberFormat="1" applyFont="1" applyFill="1" applyBorder="1" applyAlignment="1" applyProtection="1">
      <alignment horizontal="center" vertical="center"/>
    </xf>
    <xf numFmtId="14" fontId="5" fillId="5" borderId="42" xfId="0" applyNumberFormat="1" applyFont="1" applyFill="1" applyBorder="1" applyAlignment="1" applyProtection="1">
      <alignment horizontal="center" vertical="center"/>
    </xf>
    <xf numFmtId="14" fontId="5" fillId="5" borderId="1" xfId="0" applyNumberFormat="1" applyFont="1" applyFill="1" applyBorder="1" applyAlignment="1" applyProtection="1">
      <alignment horizontal="center" vertical="center"/>
    </xf>
    <xf numFmtId="14" fontId="5" fillId="5" borderId="43" xfId="0" applyNumberFormat="1" applyFont="1" applyFill="1" applyBorder="1" applyAlignment="1" applyProtection="1">
      <alignment horizontal="center" vertical="center"/>
    </xf>
    <xf numFmtId="14" fontId="5" fillId="5" borderId="44" xfId="0" applyNumberFormat="1" applyFont="1" applyFill="1" applyBorder="1" applyAlignment="1" applyProtection="1">
      <alignment horizontal="center" vertical="center"/>
    </xf>
    <xf numFmtId="14" fontId="5" fillId="5" borderId="0" xfId="0" applyNumberFormat="1" applyFont="1" applyFill="1" applyBorder="1" applyAlignment="1" applyProtection="1">
      <alignment horizontal="center" vertical="center"/>
    </xf>
    <xf numFmtId="14" fontId="5" fillId="5" borderId="45" xfId="0" applyNumberFormat="1" applyFont="1" applyFill="1" applyBorder="1" applyAlignment="1" applyProtection="1">
      <alignment horizontal="center" vertical="center"/>
    </xf>
    <xf numFmtId="14" fontId="5" fillId="5" borderId="46" xfId="0" applyNumberFormat="1" applyFont="1" applyFill="1" applyBorder="1" applyAlignment="1" applyProtection="1">
      <alignment horizontal="center" vertical="center"/>
    </xf>
    <xf numFmtId="14" fontId="5" fillId="5" borderId="47" xfId="0" applyNumberFormat="1" applyFont="1" applyFill="1" applyBorder="1" applyAlignment="1" applyProtection="1">
      <alignment horizontal="center" vertical="center"/>
    </xf>
    <xf numFmtId="14" fontId="5" fillId="5" borderId="48" xfId="0" applyNumberFormat="1" applyFont="1" applyFill="1" applyBorder="1" applyAlignment="1" applyProtection="1">
      <alignment horizontal="center" vertical="center"/>
    </xf>
    <xf numFmtId="0" fontId="58" fillId="0" borderId="19" xfId="0" applyFont="1" applyBorder="1" applyAlignment="1">
      <alignment horizontal="center" vertical="center"/>
    </xf>
    <xf numFmtId="0" fontId="58" fillId="0" borderId="16" xfId="0" applyFont="1" applyBorder="1" applyAlignment="1">
      <alignment horizontal="center" vertical="center"/>
    </xf>
    <xf numFmtId="0" fontId="58" fillId="0" borderId="17" xfId="0" applyFont="1" applyBorder="1" applyAlignment="1">
      <alignment horizontal="center" vertical="center"/>
    </xf>
    <xf numFmtId="0" fontId="37" fillId="11" borderId="39" xfId="0" applyFont="1" applyFill="1" applyBorder="1" applyAlignment="1">
      <alignment horizontal="center" vertical="center" wrapText="1"/>
    </xf>
    <xf numFmtId="0" fontId="37" fillId="11" borderId="56" xfId="0" applyFont="1" applyFill="1" applyBorder="1" applyAlignment="1">
      <alignment horizontal="center" vertical="center" wrapText="1"/>
    </xf>
    <xf numFmtId="166" fontId="53" fillId="7" borderId="44" xfId="0" applyNumberFormat="1" applyFont="1" applyFill="1" applyBorder="1" applyAlignment="1">
      <alignment horizontal="center" vertical="center"/>
    </xf>
    <xf numFmtId="166" fontId="53" fillId="7" borderId="0" xfId="0" applyNumberFormat="1" applyFont="1" applyFill="1" applyBorder="1" applyAlignment="1">
      <alignment horizontal="center" vertical="center"/>
    </xf>
    <xf numFmtId="166" fontId="53" fillId="7" borderId="29" xfId="0" applyNumberFormat="1" applyFont="1" applyFill="1" applyBorder="1" applyAlignment="1">
      <alignment horizontal="center" vertical="center"/>
    </xf>
    <xf numFmtId="4" fontId="49" fillId="6" borderId="57" xfId="1" applyNumberFormat="1" applyFont="1" applyFill="1" applyBorder="1" applyAlignment="1">
      <alignment horizontal="center" wrapText="1"/>
    </xf>
    <xf numFmtId="4" fontId="49" fillId="6" borderId="58" xfId="1" applyNumberFormat="1" applyFont="1" applyFill="1" applyBorder="1" applyAlignment="1">
      <alignment horizontal="center"/>
    </xf>
    <xf numFmtId="4" fontId="49" fillId="6" borderId="59" xfId="1" applyNumberFormat="1" applyFont="1" applyFill="1" applyBorder="1" applyAlignment="1">
      <alignment horizontal="center"/>
    </xf>
    <xf numFmtId="0" fontId="35" fillId="0" borderId="60" xfId="0" applyFont="1" applyBorder="1" applyAlignment="1">
      <alignment horizontal="center" vertical="center" wrapText="1"/>
    </xf>
    <xf numFmtId="4" fontId="49" fillId="11" borderId="42" xfId="0" applyNumberFormat="1" applyFont="1" applyFill="1" applyBorder="1" applyAlignment="1">
      <alignment horizontal="center" vertical="center"/>
    </xf>
    <xf numFmtId="4" fontId="49" fillId="11" borderId="1" xfId="0" applyNumberFormat="1" applyFont="1" applyFill="1" applyBorder="1" applyAlignment="1">
      <alignment horizontal="center" vertical="center"/>
    </xf>
    <xf numFmtId="4" fontId="49" fillId="11" borderId="43" xfId="0" applyNumberFormat="1" applyFont="1" applyFill="1" applyBorder="1" applyAlignment="1">
      <alignment horizontal="center" vertical="center"/>
    </xf>
    <xf numFmtId="4" fontId="49" fillId="6" borderId="37" xfId="0" applyNumberFormat="1" applyFont="1" applyFill="1" applyBorder="1" applyAlignment="1">
      <alignment horizontal="center" vertical="center" wrapText="1"/>
    </xf>
    <xf numFmtId="4" fontId="49" fillId="6" borderId="37" xfId="0" applyNumberFormat="1" applyFont="1" applyFill="1" applyBorder="1" applyAlignment="1">
      <alignment horizontal="center" vertical="center"/>
    </xf>
    <xf numFmtId="0" fontId="37" fillId="13" borderId="0" xfId="0" applyFont="1" applyFill="1" applyBorder="1" applyAlignment="1">
      <alignment horizontal="center" vertical="center" wrapText="1"/>
    </xf>
    <xf numFmtId="0" fontId="69" fillId="2" borderId="42" xfId="0" applyFont="1" applyFill="1" applyBorder="1" applyAlignment="1" applyProtection="1">
      <alignment horizontal="center" vertical="center"/>
    </xf>
    <xf numFmtId="0" fontId="69" fillId="2" borderId="1" xfId="0" applyFont="1" applyFill="1" applyBorder="1" applyAlignment="1" applyProtection="1">
      <alignment horizontal="center" vertical="center"/>
    </xf>
    <xf numFmtId="0" fontId="69" fillId="2" borderId="43" xfId="0" applyFont="1" applyFill="1" applyBorder="1" applyAlignment="1" applyProtection="1">
      <alignment horizontal="center" vertical="center"/>
    </xf>
    <xf numFmtId="0" fontId="69" fillId="2" borderId="46" xfId="0" applyFont="1" applyFill="1" applyBorder="1" applyAlignment="1" applyProtection="1">
      <alignment horizontal="center" vertical="center"/>
    </xf>
    <xf numFmtId="0" fontId="69" fillId="2" borderId="47" xfId="0" applyFont="1" applyFill="1" applyBorder="1" applyAlignment="1" applyProtection="1">
      <alignment horizontal="center" vertical="center"/>
    </xf>
    <xf numFmtId="0" fontId="69" fillId="2" borderId="48" xfId="0" applyFont="1" applyFill="1" applyBorder="1" applyAlignment="1" applyProtection="1">
      <alignment horizontal="center" vertical="center"/>
    </xf>
    <xf numFmtId="0" fontId="37" fillId="2" borderId="6" xfId="0" applyFont="1" applyFill="1" applyBorder="1" applyAlignment="1" applyProtection="1">
      <alignment horizontal="center" vertical="center"/>
    </xf>
    <xf numFmtId="0" fontId="37" fillId="2" borderId="20" xfId="0" applyFont="1" applyFill="1" applyBorder="1" applyAlignment="1" applyProtection="1">
      <alignment horizontal="center" vertical="center"/>
    </xf>
    <xf numFmtId="0" fontId="43" fillId="2" borderId="19" xfId="0" applyFont="1" applyFill="1" applyBorder="1" applyAlignment="1" applyProtection="1">
      <alignment horizontal="center"/>
    </xf>
    <xf numFmtId="0" fontId="43" fillId="2" borderId="17" xfId="0" applyFont="1" applyFill="1" applyBorder="1" applyAlignment="1" applyProtection="1">
      <alignment horizontal="center"/>
    </xf>
    <xf numFmtId="0" fontId="49" fillId="2" borderId="19" xfId="0" applyFont="1" applyFill="1" applyBorder="1" applyAlignment="1" applyProtection="1">
      <alignment horizontal="center"/>
    </xf>
    <xf numFmtId="0" fontId="49" fillId="2" borderId="16" xfId="0" applyFont="1" applyFill="1" applyBorder="1" applyAlignment="1" applyProtection="1">
      <alignment horizontal="center"/>
    </xf>
    <xf numFmtId="0" fontId="49" fillId="2" borderId="17" xfId="0" applyFont="1" applyFill="1" applyBorder="1" applyAlignment="1" applyProtection="1">
      <alignment horizontal="center"/>
    </xf>
    <xf numFmtId="0" fontId="43" fillId="11" borderId="46" xfId="0" applyFont="1" applyFill="1" applyBorder="1" applyAlignment="1" applyProtection="1">
      <alignment horizontal="center" vertical="center"/>
    </xf>
    <xf numFmtId="0" fontId="43" fillId="11" borderId="47" xfId="0" applyFont="1" applyFill="1" applyBorder="1" applyAlignment="1" applyProtection="1">
      <alignment horizontal="center" vertical="center"/>
    </xf>
    <xf numFmtId="0" fontId="43" fillId="6" borderId="0" xfId="0" applyFont="1" applyFill="1" applyBorder="1" applyAlignment="1" applyProtection="1">
      <alignment horizontal="center" vertical="center"/>
    </xf>
    <xf numFmtId="0" fontId="37" fillId="2" borderId="61" xfId="0" applyFont="1" applyFill="1" applyBorder="1" applyAlignment="1" applyProtection="1">
      <alignment horizontal="center" vertical="center"/>
    </xf>
    <xf numFmtId="0" fontId="43" fillId="2" borderId="67" xfId="0" applyFont="1" applyFill="1" applyBorder="1" applyAlignment="1" applyProtection="1">
      <alignment horizontal="center"/>
    </xf>
    <xf numFmtId="0" fontId="43" fillId="2" borderId="16" xfId="0" applyFont="1" applyFill="1" applyBorder="1" applyAlignment="1" applyProtection="1">
      <alignment horizontal="center"/>
    </xf>
    <xf numFmtId="0" fontId="44" fillId="2" borderId="70" xfId="0" applyFont="1" applyFill="1" applyBorder="1" applyAlignment="1" applyProtection="1">
      <alignment horizontal="center" vertical="center"/>
    </xf>
    <xf numFmtId="0" fontId="44" fillId="2" borderId="71" xfId="0" applyFont="1" applyFill="1" applyBorder="1" applyAlignment="1" applyProtection="1">
      <alignment horizontal="center" vertical="center"/>
    </xf>
    <xf numFmtId="0" fontId="44" fillId="2" borderId="72" xfId="0" applyFont="1" applyFill="1" applyBorder="1" applyAlignment="1" applyProtection="1">
      <alignment horizontal="center" vertical="center"/>
    </xf>
    <xf numFmtId="0" fontId="43" fillId="2" borderId="85" xfId="0" applyFont="1" applyFill="1" applyBorder="1" applyAlignment="1" applyProtection="1">
      <alignment horizontal="center"/>
    </xf>
    <xf numFmtId="0" fontId="43" fillId="2" borderId="86" xfId="0" applyFont="1" applyFill="1" applyBorder="1" applyAlignment="1" applyProtection="1">
      <alignment horizontal="center"/>
    </xf>
    <xf numFmtId="0" fontId="43" fillId="2" borderId="87" xfId="0" applyFont="1" applyFill="1" applyBorder="1" applyAlignment="1" applyProtection="1">
      <alignment horizontal="center"/>
    </xf>
    <xf numFmtId="0" fontId="49" fillId="2" borderId="89" xfId="0" applyFont="1" applyFill="1" applyBorder="1" applyAlignment="1" applyProtection="1">
      <alignment horizontal="left"/>
    </xf>
    <xf numFmtId="0" fontId="49" fillId="2" borderId="86" xfId="0" applyFont="1" applyFill="1" applyBorder="1" applyAlignment="1" applyProtection="1">
      <alignment horizontal="left"/>
    </xf>
    <xf numFmtId="0" fontId="49" fillId="2" borderId="90" xfId="0" applyFont="1" applyFill="1" applyBorder="1" applyAlignment="1" applyProtection="1">
      <alignment horizontal="left"/>
    </xf>
    <xf numFmtId="0" fontId="43" fillId="11" borderId="68" xfId="0" applyFont="1" applyFill="1" applyBorder="1" applyAlignment="1" applyProtection="1">
      <alignment horizontal="center" vertical="center"/>
    </xf>
    <xf numFmtId="0" fontId="43" fillId="11" borderId="69" xfId="0" applyFont="1" applyFill="1" applyBorder="1" applyAlignment="1" applyProtection="1">
      <alignment horizontal="center" vertical="center"/>
    </xf>
    <xf numFmtId="0" fontId="43" fillId="2" borderId="6" xfId="0" applyFont="1" applyFill="1" applyBorder="1" applyAlignment="1" applyProtection="1">
      <alignment horizontal="center" vertical="center"/>
    </xf>
    <xf numFmtId="0" fontId="43" fillId="2" borderId="61" xfId="0" applyFont="1" applyFill="1" applyBorder="1" applyAlignment="1" applyProtection="1">
      <alignment horizontal="center" vertical="center"/>
    </xf>
    <xf numFmtId="0" fontId="43" fillId="2" borderId="20" xfId="0" applyFont="1" applyFill="1" applyBorder="1" applyAlignment="1" applyProtection="1">
      <alignment horizontal="center" vertical="center"/>
    </xf>
    <xf numFmtId="0" fontId="58" fillId="2" borderId="6" xfId="0" applyFont="1" applyFill="1" applyBorder="1" applyAlignment="1" applyProtection="1">
      <alignment horizontal="center" vertical="center"/>
    </xf>
    <xf numFmtId="0" fontId="58" fillId="2" borderId="61" xfId="0" applyFont="1" applyFill="1" applyBorder="1" applyAlignment="1" applyProtection="1">
      <alignment horizontal="center" vertical="center"/>
    </xf>
    <xf numFmtId="0" fontId="58" fillId="2" borderId="20" xfId="0" applyFont="1" applyFill="1" applyBorder="1" applyAlignment="1" applyProtection="1">
      <alignment horizontal="center" vertical="center"/>
    </xf>
    <xf numFmtId="0" fontId="93" fillId="11" borderId="69" xfId="0" applyFont="1" applyFill="1" applyBorder="1" applyAlignment="1" applyProtection="1">
      <alignment horizontal="center" vertical="center"/>
    </xf>
    <xf numFmtId="0" fontId="93" fillId="11" borderId="88" xfId="0" applyFont="1" applyFill="1" applyBorder="1" applyAlignment="1" applyProtection="1">
      <alignment horizontal="center" vertical="center"/>
    </xf>
    <xf numFmtId="0" fontId="93" fillId="11" borderId="0" xfId="0" applyFont="1" applyFill="1" applyBorder="1" applyAlignment="1" applyProtection="1">
      <alignment horizontal="center" vertical="center"/>
    </xf>
    <xf numFmtId="0" fontId="93" fillId="11" borderId="45" xfId="0" applyFont="1" applyFill="1" applyBorder="1" applyAlignment="1" applyProtection="1">
      <alignment horizontal="center" vertical="center"/>
    </xf>
    <xf numFmtId="0" fontId="43" fillId="11" borderId="44" xfId="0" applyFont="1" applyFill="1" applyBorder="1" applyAlignment="1" applyProtection="1">
      <alignment horizontal="center" vertical="center"/>
    </xf>
    <xf numFmtId="0" fontId="43" fillId="11" borderId="0" xfId="0" applyFont="1" applyFill="1" applyBorder="1" applyAlignment="1" applyProtection="1">
      <alignment horizontal="center" vertical="center"/>
    </xf>
    <xf numFmtId="166" fontId="44" fillId="2" borderId="6" xfId="0" applyNumberFormat="1" applyFont="1" applyFill="1" applyBorder="1" applyAlignment="1" applyProtection="1">
      <alignment horizontal="center" vertical="center"/>
    </xf>
    <xf numFmtId="166" fontId="44" fillId="2" borderId="61" xfId="0" applyNumberFormat="1" applyFont="1" applyFill="1" applyBorder="1" applyAlignment="1" applyProtection="1">
      <alignment horizontal="center" vertical="center"/>
    </xf>
    <xf numFmtId="166" fontId="44" fillId="2" borderId="20" xfId="0" applyNumberFormat="1" applyFont="1" applyFill="1" applyBorder="1" applyAlignment="1" applyProtection="1">
      <alignment horizontal="center" vertical="center"/>
    </xf>
    <xf numFmtId="0" fontId="53" fillId="4" borderId="49" xfId="0" applyFont="1" applyFill="1" applyBorder="1" applyAlignment="1" applyProtection="1">
      <alignment horizontal="center" vertical="center" wrapText="1"/>
      <protection locked="0"/>
    </xf>
    <xf numFmtId="0" fontId="53" fillId="4" borderId="51" xfId="0" applyFont="1" applyFill="1" applyBorder="1" applyAlignment="1" applyProtection="1">
      <alignment horizontal="center" vertical="center" wrapText="1"/>
      <protection locked="0"/>
    </xf>
    <xf numFmtId="0" fontId="53" fillId="4" borderId="5" xfId="0" applyFont="1" applyFill="1" applyBorder="1" applyAlignment="1" applyProtection="1">
      <alignment horizontal="center" vertical="center" wrapText="1"/>
      <protection locked="0"/>
    </xf>
    <xf numFmtId="0" fontId="53" fillId="4" borderId="52" xfId="0" applyFont="1" applyFill="1" applyBorder="1" applyAlignment="1" applyProtection="1">
      <alignment horizontal="center" vertical="center" wrapText="1"/>
      <protection locked="0"/>
    </xf>
    <xf numFmtId="0" fontId="53" fillId="4" borderId="53" xfId="0" applyFont="1" applyFill="1" applyBorder="1" applyAlignment="1" applyProtection="1">
      <alignment horizontal="center" vertical="center" wrapText="1"/>
      <protection locked="0"/>
    </xf>
    <xf numFmtId="0" fontId="53" fillId="4" borderId="55" xfId="0" applyFont="1" applyFill="1" applyBorder="1" applyAlignment="1" applyProtection="1">
      <alignment horizontal="center" vertical="center" wrapText="1"/>
      <protection locked="0"/>
    </xf>
    <xf numFmtId="0" fontId="35" fillId="2" borderId="82" xfId="0" applyFont="1" applyFill="1" applyBorder="1" applyAlignment="1" applyProtection="1">
      <alignment horizontal="center" vertical="center"/>
    </xf>
    <xf numFmtId="0" fontId="35" fillId="2" borderId="83" xfId="0" applyFont="1" applyFill="1" applyBorder="1" applyAlignment="1" applyProtection="1">
      <alignment horizontal="center" vertical="center"/>
    </xf>
    <xf numFmtId="0" fontId="35" fillId="2" borderId="84" xfId="0" applyFont="1" applyFill="1" applyBorder="1" applyAlignment="1" applyProtection="1">
      <alignment horizontal="center" vertical="center"/>
    </xf>
    <xf numFmtId="0" fontId="43" fillId="2" borderId="64" xfId="0" applyFont="1" applyFill="1" applyBorder="1" applyAlignment="1" applyProtection="1">
      <alignment horizontal="center" vertical="center"/>
    </xf>
    <xf numFmtId="0" fontId="43" fillId="2" borderId="65" xfId="0" applyFont="1" applyFill="1" applyBorder="1" applyAlignment="1" applyProtection="1">
      <alignment horizontal="center" vertical="center"/>
    </xf>
    <xf numFmtId="0" fontId="43" fillId="2" borderId="66" xfId="0" applyFont="1" applyFill="1" applyBorder="1" applyAlignment="1" applyProtection="1">
      <alignment horizontal="center"/>
    </xf>
    <xf numFmtId="0" fontId="43" fillId="2" borderId="4" xfId="0" applyFont="1" applyFill="1" applyBorder="1" applyAlignment="1" applyProtection="1">
      <alignment horizontal="center"/>
    </xf>
    <xf numFmtId="0" fontId="43" fillId="2" borderId="74" xfId="0" applyFont="1" applyFill="1" applyBorder="1" applyAlignment="1" applyProtection="1">
      <alignment horizontal="justify" vertical="top"/>
    </xf>
    <xf numFmtId="0" fontId="43" fillId="2" borderId="67" xfId="0" applyFont="1" applyFill="1" applyBorder="1" applyAlignment="1" applyProtection="1">
      <alignment horizontal="justify" vertical="top"/>
    </xf>
    <xf numFmtId="0" fontId="43" fillId="2" borderId="75" xfId="0" applyFont="1" applyFill="1" applyBorder="1" applyAlignment="1" applyProtection="1">
      <alignment horizontal="justify" vertical="top"/>
    </xf>
    <xf numFmtId="0" fontId="43" fillId="2" borderId="76" xfId="0" applyFont="1" applyFill="1" applyBorder="1" applyAlignment="1" applyProtection="1">
      <alignment horizontal="justify" vertical="top"/>
    </xf>
    <xf numFmtId="0" fontId="43" fillId="2" borderId="0" xfId="0" applyFont="1" applyFill="1" applyBorder="1" applyAlignment="1" applyProtection="1">
      <alignment horizontal="justify" vertical="top"/>
    </xf>
    <xf numFmtId="0" fontId="43" fillId="2" borderId="29" xfId="0" applyFont="1" applyFill="1" applyBorder="1" applyAlignment="1" applyProtection="1">
      <alignment horizontal="justify" vertical="top"/>
    </xf>
    <xf numFmtId="0" fontId="43" fillId="2" borderId="77" xfId="0" applyFont="1" applyFill="1" applyBorder="1" applyAlignment="1" applyProtection="1">
      <alignment horizontal="justify" vertical="top"/>
    </xf>
    <xf numFmtId="0" fontId="43" fillId="2" borderId="78" xfId="0" applyFont="1" applyFill="1" applyBorder="1" applyAlignment="1" applyProtection="1">
      <alignment horizontal="justify" vertical="top"/>
    </xf>
    <xf numFmtId="0" fontId="43" fillId="2" borderId="79" xfId="0" applyFont="1" applyFill="1" applyBorder="1" applyAlignment="1" applyProtection="1">
      <alignment horizontal="justify" vertical="top"/>
    </xf>
    <xf numFmtId="0" fontId="49" fillId="2" borderId="91" xfId="0" applyFont="1" applyFill="1" applyBorder="1" applyAlignment="1" applyProtection="1">
      <alignment horizontal="left" vertical="top" wrapText="1"/>
    </xf>
    <xf numFmtId="0" fontId="49" fillId="2" borderId="80" xfId="0" applyFont="1" applyFill="1" applyBorder="1" applyAlignment="1" applyProtection="1">
      <alignment horizontal="left" vertical="top" wrapText="1"/>
    </xf>
    <xf numFmtId="0" fontId="49" fillId="2" borderId="92" xfId="0" applyFont="1" applyFill="1" applyBorder="1" applyAlignment="1" applyProtection="1">
      <alignment horizontal="left" vertical="top" wrapText="1"/>
    </xf>
    <xf numFmtId="0" fontId="43" fillId="2" borderId="93" xfId="0" applyFont="1" applyFill="1" applyBorder="1" applyAlignment="1" applyProtection="1">
      <alignment horizontal="center"/>
    </xf>
    <xf numFmtId="0" fontId="49" fillId="2" borderId="94" xfId="0" applyFont="1" applyFill="1" applyBorder="1" applyAlignment="1" applyProtection="1">
      <alignment horizontal="center"/>
    </xf>
    <xf numFmtId="0" fontId="44" fillId="2" borderId="19" xfId="0" applyFont="1" applyFill="1" applyBorder="1" applyAlignment="1" applyProtection="1">
      <alignment horizontal="center" vertical="center"/>
    </xf>
    <xf numFmtId="0" fontId="44" fillId="2" borderId="16" xfId="0" applyFont="1" applyFill="1" applyBorder="1" applyAlignment="1" applyProtection="1">
      <alignment horizontal="center" vertical="center"/>
    </xf>
    <xf numFmtId="0" fontId="44" fillId="2" borderId="17" xfId="0" applyFont="1" applyFill="1" applyBorder="1" applyAlignment="1" applyProtection="1">
      <alignment horizontal="center" vertical="center"/>
    </xf>
    <xf numFmtId="0" fontId="37" fillId="2" borderId="12" xfId="0" applyFont="1" applyFill="1" applyBorder="1" applyAlignment="1" applyProtection="1">
      <alignment horizontal="center" vertical="center"/>
    </xf>
    <xf numFmtId="0" fontId="37" fillId="2" borderId="80" xfId="0" applyFont="1" applyFill="1" applyBorder="1" applyAlignment="1" applyProtection="1">
      <alignment horizontal="center" vertical="center"/>
    </xf>
    <xf numFmtId="0" fontId="37" fillId="2" borderId="81" xfId="0" applyFont="1" applyFill="1" applyBorder="1" applyAlignment="1" applyProtection="1">
      <alignment horizontal="center" vertical="center"/>
    </xf>
    <xf numFmtId="169" fontId="69" fillId="2" borderId="6" xfId="0" applyNumberFormat="1" applyFont="1" applyFill="1" applyBorder="1" applyAlignment="1" applyProtection="1">
      <alignment horizontal="center" vertical="center"/>
    </xf>
    <xf numFmtId="169" fontId="69" fillId="2" borderId="20" xfId="0" applyNumberFormat="1" applyFont="1" applyFill="1" applyBorder="1" applyAlignment="1" applyProtection="1">
      <alignment horizontal="center" vertical="center"/>
    </xf>
    <xf numFmtId="0" fontId="37" fillId="2" borderId="95" xfId="0" applyFont="1" applyFill="1" applyBorder="1" applyAlignment="1" applyProtection="1">
      <alignment horizontal="center" vertical="justify"/>
    </xf>
    <xf numFmtId="0" fontId="37" fillId="2" borderId="67" xfId="0" applyFont="1" applyFill="1" applyBorder="1" applyAlignment="1" applyProtection="1">
      <alignment horizontal="center" vertical="justify"/>
    </xf>
    <xf numFmtId="0" fontId="37" fillId="2" borderId="75" xfId="0" applyFont="1" applyFill="1" applyBorder="1" applyAlignment="1" applyProtection="1">
      <alignment horizontal="center" vertical="justify"/>
    </xf>
    <xf numFmtId="0" fontId="37" fillId="2" borderId="44" xfId="0" applyFont="1" applyFill="1" applyBorder="1" applyAlignment="1" applyProtection="1">
      <alignment horizontal="center" vertical="justify"/>
    </xf>
    <xf numFmtId="0" fontId="37" fillId="2" borderId="0" xfId="0" applyFont="1" applyFill="1" applyBorder="1" applyAlignment="1" applyProtection="1">
      <alignment horizontal="center" vertical="justify"/>
    </xf>
    <xf numFmtId="0" fontId="37" fillId="2" borderId="29" xfId="0" applyFont="1" applyFill="1" applyBorder="1" applyAlignment="1" applyProtection="1">
      <alignment horizontal="center" vertical="justify"/>
    </xf>
    <xf numFmtId="0" fontId="37" fillId="2" borderId="46" xfId="0" applyFont="1" applyFill="1" applyBorder="1" applyAlignment="1" applyProtection="1">
      <alignment horizontal="center" vertical="justify"/>
    </xf>
    <xf numFmtId="0" fontId="37" fillId="2" borderId="47" xfId="0" applyFont="1" applyFill="1" applyBorder="1" applyAlignment="1" applyProtection="1">
      <alignment horizontal="center" vertical="justify"/>
    </xf>
    <xf numFmtId="0" fontId="37" fillId="2" borderId="96" xfId="0" applyFont="1" applyFill="1" applyBorder="1" applyAlignment="1" applyProtection="1">
      <alignment horizontal="center" vertical="justify"/>
    </xf>
    <xf numFmtId="1" fontId="61" fillId="2" borderId="97" xfId="0" applyNumberFormat="1" applyFont="1" applyFill="1" applyBorder="1" applyAlignment="1" applyProtection="1">
      <alignment horizontal="center" vertical="center"/>
    </xf>
    <xf numFmtId="0" fontId="61" fillId="2" borderId="98" xfId="0" applyFont="1" applyFill="1" applyBorder="1" applyAlignment="1" applyProtection="1">
      <alignment horizontal="center" vertical="center"/>
    </xf>
    <xf numFmtId="0" fontId="61" fillId="2" borderId="99" xfId="0" applyFont="1" applyFill="1" applyBorder="1" applyAlignment="1" applyProtection="1">
      <alignment horizontal="center" vertical="center"/>
    </xf>
    <xf numFmtId="167" fontId="44" fillId="2" borderId="100" xfId="0" applyNumberFormat="1" applyFont="1" applyFill="1" applyBorder="1" applyAlignment="1" applyProtection="1">
      <alignment horizontal="center" vertical="center"/>
    </xf>
    <xf numFmtId="167" fontId="44" fillId="2" borderId="2" xfId="0" applyNumberFormat="1" applyFont="1" applyFill="1" applyBorder="1" applyAlignment="1" applyProtection="1">
      <alignment horizontal="center" vertical="center"/>
    </xf>
    <xf numFmtId="0" fontId="43" fillId="2" borderId="101" xfId="0" applyFont="1" applyFill="1" applyBorder="1" applyAlignment="1" applyProtection="1">
      <alignment horizontal="center" vertical="center"/>
    </xf>
    <xf numFmtId="0" fontId="94" fillId="2" borderId="67" xfId="0" applyFont="1" applyFill="1" applyBorder="1" applyAlignment="1" applyProtection="1">
      <alignment horizontal="center" vertical="distributed"/>
    </xf>
    <xf numFmtId="0" fontId="0" fillId="0" borderId="67" xfId="0" applyBorder="1" applyAlignment="1">
      <alignment horizontal="center" vertical="distributed"/>
    </xf>
    <xf numFmtId="0" fontId="0" fillId="0" borderId="0" xfId="0" applyAlignment="1">
      <alignment horizontal="center" vertical="distributed"/>
    </xf>
    <xf numFmtId="0" fontId="0" fillId="0" borderId="12" xfId="0" applyBorder="1" applyAlignment="1">
      <alignment horizontal="center" vertical="distributed"/>
    </xf>
    <xf numFmtId="0" fontId="44" fillId="2" borderId="6" xfId="0" applyFont="1" applyFill="1" applyBorder="1" applyAlignment="1" applyProtection="1">
      <alignment horizontal="center" vertical="center"/>
    </xf>
    <xf numFmtId="0" fontId="44" fillId="2" borderId="61" xfId="0" applyFont="1" applyFill="1" applyBorder="1" applyAlignment="1" applyProtection="1">
      <alignment horizontal="center" vertical="center"/>
    </xf>
    <xf numFmtId="0" fontId="44" fillId="2" borderId="20" xfId="0" applyFont="1" applyFill="1" applyBorder="1" applyAlignment="1" applyProtection="1">
      <alignment horizontal="center" vertical="center"/>
    </xf>
    <xf numFmtId="0" fontId="94" fillId="2" borderId="74" xfId="0" applyFont="1" applyFill="1" applyBorder="1" applyAlignment="1" applyProtection="1">
      <alignment horizontal="center" vertical="justify"/>
    </xf>
    <xf numFmtId="0" fontId="94" fillId="2" borderId="67" xfId="0" applyFont="1" applyFill="1" applyBorder="1" applyAlignment="1" applyProtection="1">
      <alignment horizontal="center" vertical="justify"/>
    </xf>
    <xf numFmtId="0" fontId="94" fillId="2" borderId="102" xfId="0" applyFont="1" applyFill="1" applyBorder="1" applyAlignment="1" applyProtection="1">
      <alignment horizontal="center" vertical="justify"/>
    </xf>
    <xf numFmtId="0" fontId="94" fillId="2" borderId="76" xfId="0" applyFont="1" applyFill="1" applyBorder="1" applyAlignment="1" applyProtection="1">
      <alignment horizontal="center" vertical="justify"/>
    </xf>
    <xf numFmtId="0" fontId="94" fillId="2" borderId="0" xfId="0" applyFont="1" applyFill="1" applyBorder="1" applyAlignment="1" applyProtection="1">
      <alignment horizontal="center" vertical="justify"/>
    </xf>
    <xf numFmtId="0" fontId="94" fillId="2" borderId="45" xfId="0" applyFont="1" applyFill="1" applyBorder="1" applyAlignment="1" applyProtection="1">
      <alignment horizontal="center" vertical="justify"/>
    </xf>
    <xf numFmtId="0" fontId="94" fillId="2" borderId="103" xfId="0" applyFont="1" applyFill="1" applyBorder="1" applyAlignment="1" applyProtection="1">
      <alignment horizontal="center" vertical="justify"/>
    </xf>
    <xf numFmtId="0" fontId="94" fillId="2" borderId="47" xfId="0" applyFont="1" applyFill="1" applyBorder="1" applyAlignment="1" applyProtection="1">
      <alignment horizontal="center" vertical="justify"/>
    </xf>
    <xf numFmtId="0" fontId="94" fillId="2" borderId="48" xfId="0" applyFont="1" applyFill="1" applyBorder="1" applyAlignment="1" applyProtection="1">
      <alignment horizontal="center" vertical="justify"/>
    </xf>
    <xf numFmtId="0" fontId="95" fillId="2" borderId="89" xfId="0" applyFont="1" applyFill="1" applyBorder="1" applyAlignment="1" applyProtection="1">
      <alignment horizontal="center" wrapText="1"/>
    </xf>
    <xf numFmtId="0" fontId="95" fillId="2" borderId="86" xfId="0" applyFont="1" applyFill="1" applyBorder="1" applyAlignment="1" applyProtection="1">
      <alignment horizontal="center"/>
    </xf>
    <xf numFmtId="0" fontId="95" fillId="2" borderId="104" xfId="0" applyFont="1" applyFill="1" applyBorder="1" applyAlignment="1" applyProtection="1">
      <alignment horizontal="center"/>
    </xf>
    <xf numFmtId="0" fontId="94" fillId="2" borderId="75" xfId="0" applyFont="1" applyFill="1" applyBorder="1" applyAlignment="1" applyProtection="1">
      <alignment horizontal="center" vertical="justify"/>
    </xf>
    <xf numFmtId="0" fontId="94" fillId="2" borderId="29" xfId="0" applyFont="1" applyFill="1" applyBorder="1" applyAlignment="1" applyProtection="1">
      <alignment horizontal="center" vertical="justify"/>
    </xf>
    <xf numFmtId="0" fontId="94" fillId="2" borderId="96" xfId="0" applyFont="1" applyFill="1" applyBorder="1" applyAlignment="1" applyProtection="1">
      <alignment horizontal="center" vertical="justify"/>
    </xf>
    <xf numFmtId="0" fontId="43" fillId="0" borderId="77" xfId="0" applyFont="1" applyBorder="1" applyAlignment="1" applyProtection="1">
      <alignment horizontal="center"/>
    </xf>
    <xf numFmtId="0" fontId="43" fillId="0" borderId="79" xfId="0" applyFont="1" applyBorder="1" applyAlignment="1" applyProtection="1">
      <alignment horizontal="center"/>
    </xf>
    <xf numFmtId="0" fontId="43" fillId="2" borderId="105" xfId="0" applyFont="1" applyFill="1" applyBorder="1" applyAlignment="1" applyProtection="1">
      <alignment horizontal="center" vertical="center"/>
    </xf>
    <xf numFmtId="0" fontId="43" fillId="2" borderId="104" xfId="0" applyFont="1" applyFill="1" applyBorder="1" applyAlignment="1" applyProtection="1">
      <alignment horizontal="center" vertical="center"/>
    </xf>
    <xf numFmtId="0" fontId="44" fillId="2" borderId="95" xfId="0" applyFont="1" applyFill="1" applyBorder="1" applyAlignment="1" applyProtection="1">
      <alignment horizontal="center" vertical="center"/>
    </xf>
    <xf numFmtId="0" fontId="44" fillId="2" borderId="102" xfId="0" applyFont="1" applyFill="1" applyBorder="1" applyAlignment="1" applyProtection="1">
      <alignment horizontal="center" vertical="center"/>
    </xf>
    <xf numFmtId="0" fontId="43" fillId="2" borderId="4" xfId="0" applyFont="1" applyFill="1" applyBorder="1" applyAlignment="1" applyProtection="1">
      <alignment horizontal="center" wrapText="1"/>
    </xf>
    <xf numFmtId="0" fontId="44" fillId="2" borderId="73" xfId="0" applyFont="1" applyFill="1" applyBorder="1" applyAlignment="1" applyProtection="1">
      <alignment horizontal="center" vertical="center"/>
    </xf>
    <xf numFmtId="0" fontId="44" fillId="2" borderId="47" xfId="0" applyFont="1" applyFill="1" applyBorder="1" applyAlignment="1" applyProtection="1">
      <alignment horizontal="center" vertical="center"/>
    </xf>
    <xf numFmtId="0" fontId="44" fillId="2" borderId="48" xfId="0" applyFont="1" applyFill="1" applyBorder="1" applyAlignment="1" applyProtection="1">
      <alignment horizontal="center" vertical="center"/>
    </xf>
    <xf numFmtId="0" fontId="96" fillId="6" borderId="0" xfId="0" applyFont="1" applyFill="1" applyBorder="1" applyAlignment="1" applyProtection="1">
      <alignment horizontal="left" vertical="center"/>
    </xf>
    <xf numFmtId="0" fontId="43" fillId="2" borderId="42" xfId="0" applyFont="1" applyFill="1" applyBorder="1" applyAlignment="1" applyProtection="1">
      <alignment horizontal="center" vertical="center"/>
    </xf>
    <xf numFmtId="0" fontId="43" fillId="2" borderId="43" xfId="0" applyFont="1" applyFill="1" applyBorder="1" applyAlignment="1" applyProtection="1">
      <alignment horizontal="center" vertical="center"/>
    </xf>
    <xf numFmtId="0" fontId="43" fillId="2" borderId="46" xfId="0" applyFont="1" applyFill="1" applyBorder="1" applyAlignment="1" applyProtection="1">
      <alignment horizontal="center" vertical="center"/>
    </xf>
    <xf numFmtId="0" fontId="43" fillId="2" borderId="48" xfId="0" applyFont="1" applyFill="1" applyBorder="1" applyAlignment="1" applyProtection="1">
      <alignment horizontal="center" vertical="center"/>
    </xf>
    <xf numFmtId="0" fontId="44" fillId="2" borderId="106" xfId="0" applyFont="1" applyFill="1" applyBorder="1" applyAlignment="1" applyProtection="1">
      <alignment horizontal="center" vertical="center"/>
    </xf>
    <xf numFmtId="167" fontId="44" fillId="2" borderId="106" xfId="0" applyNumberFormat="1" applyFont="1" applyFill="1" applyBorder="1" applyAlignment="1" applyProtection="1">
      <alignment horizontal="center" vertical="center"/>
    </xf>
    <xf numFmtId="14" fontId="93" fillId="11" borderId="47" xfId="0" applyNumberFormat="1" applyFont="1" applyFill="1" applyBorder="1" applyAlignment="1" applyProtection="1">
      <alignment horizontal="center" vertical="center"/>
    </xf>
    <xf numFmtId="14" fontId="93" fillId="11" borderId="48" xfId="0" applyNumberFormat="1" applyFont="1" applyFill="1" applyBorder="1" applyAlignment="1" applyProtection="1">
      <alignment horizontal="center" vertical="center"/>
    </xf>
    <xf numFmtId="0" fontId="93" fillId="6" borderId="0" xfId="0" applyFont="1" applyFill="1" applyBorder="1" applyAlignment="1" applyProtection="1">
      <alignment horizontal="center" vertical="center"/>
    </xf>
    <xf numFmtId="0" fontId="44" fillId="2" borderId="0" xfId="0" applyFont="1" applyFill="1" applyBorder="1" applyAlignment="1" applyProtection="1">
      <alignment horizontal="center"/>
    </xf>
    <xf numFmtId="0" fontId="58" fillId="2" borderId="6" xfId="0" applyFont="1" applyFill="1" applyBorder="1" applyAlignment="1" applyProtection="1">
      <alignment horizontal="center"/>
    </xf>
    <xf numFmtId="0" fontId="58" fillId="2" borderId="61" xfId="0" applyFont="1" applyFill="1" applyBorder="1" applyAlignment="1" applyProtection="1">
      <alignment horizontal="center"/>
    </xf>
    <xf numFmtId="0" fontId="58" fillId="2" borderId="20" xfId="0" applyFont="1" applyFill="1" applyBorder="1" applyAlignment="1" applyProtection="1">
      <alignment horizontal="center"/>
    </xf>
    <xf numFmtId="1" fontId="73" fillId="2" borderId="62" xfId="0" applyNumberFormat="1" applyFont="1" applyFill="1" applyBorder="1" applyAlignment="1" applyProtection="1">
      <alignment horizontal="center" vertical="center"/>
    </xf>
    <xf numFmtId="1" fontId="73" fillId="2" borderId="63" xfId="0" applyNumberFormat="1" applyFont="1" applyFill="1" applyBorder="1" applyAlignment="1" applyProtection="1">
      <alignment horizontal="center" vertical="center"/>
    </xf>
    <xf numFmtId="0" fontId="92" fillId="2" borderId="6" xfId="0" applyFont="1" applyFill="1" applyBorder="1" applyAlignment="1" applyProtection="1">
      <alignment horizontal="center"/>
    </xf>
    <xf numFmtId="0" fontId="92" fillId="2" borderId="61" xfId="0" applyFont="1" applyFill="1" applyBorder="1" applyAlignment="1" applyProtection="1">
      <alignment horizontal="center"/>
    </xf>
    <xf numFmtId="0" fontId="92" fillId="2" borderId="20" xfId="0" applyFont="1" applyFill="1" applyBorder="1" applyAlignment="1" applyProtection="1">
      <alignment horizontal="center"/>
    </xf>
    <xf numFmtId="0" fontId="44" fillId="12" borderId="21" xfId="0" applyFont="1" applyFill="1" applyBorder="1" applyAlignment="1">
      <alignment horizontal="center" vertical="center"/>
    </xf>
    <xf numFmtId="0" fontId="97" fillId="15" borderId="19" xfId="0" applyFont="1" applyFill="1" applyBorder="1" applyAlignment="1">
      <alignment horizontal="center"/>
    </xf>
    <xf numFmtId="0" fontId="97" fillId="15" borderId="16" xfId="0" applyFont="1" applyFill="1" applyBorder="1" applyAlignment="1">
      <alignment horizontal="center"/>
    </xf>
    <xf numFmtId="0" fontId="97" fillId="15" borderId="17" xfId="0" applyFont="1" applyFill="1" applyBorder="1" applyAlignment="1">
      <alignment horizontal="center"/>
    </xf>
    <xf numFmtId="0" fontId="45" fillId="2" borderId="6" xfId="2" applyNumberFormat="1" applyFont="1" applyFill="1" applyBorder="1" applyAlignment="1" applyProtection="1">
      <alignment horizontal="center"/>
    </xf>
    <xf numFmtId="0" fontId="45" fillId="2" borderId="20" xfId="2" applyNumberFormat="1" applyFont="1" applyFill="1" applyBorder="1" applyAlignment="1" applyProtection="1">
      <alignment horizontal="center"/>
    </xf>
    <xf numFmtId="166" fontId="44" fillId="2" borderId="6" xfId="0" applyNumberFormat="1" applyFont="1" applyFill="1" applyBorder="1" applyAlignment="1" applyProtection="1">
      <alignment horizontal="center"/>
    </xf>
    <xf numFmtId="166" fontId="44" fillId="2" borderId="61" xfId="0" applyNumberFormat="1" applyFont="1" applyFill="1" applyBorder="1" applyAlignment="1" applyProtection="1">
      <alignment horizontal="center"/>
    </xf>
    <xf numFmtId="166" fontId="44" fillId="2" borderId="20" xfId="0" applyNumberFormat="1" applyFont="1" applyFill="1" applyBorder="1" applyAlignment="1" applyProtection="1">
      <alignment horizontal="center"/>
    </xf>
  </cellXfs>
  <cellStyles count="24">
    <cellStyle name="Comma" xfId="1" builtinId="3"/>
    <cellStyle name="Currency" xfId="2" builtinId="4"/>
    <cellStyle name="Hyperlink" xfId="3" builtinId="8"/>
    <cellStyle name="Normal" xfId="0" builtinId="0"/>
    <cellStyle name="Normal 10" xfId="4"/>
    <cellStyle name="Normal 2 10" xfId="5"/>
    <cellStyle name="Normal 2 2" xfId="6"/>
    <cellStyle name="Normal 2 2 2" xfId="7"/>
    <cellStyle name="Normal 2 2 2 2" xfId="8"/>
    <cellStyle name="Normal 2 2 3" xfId="9"/>
    <cellStyle name="Normal 2 3" xfId="10"/>
    <cellStyle name="Normal 2 3 2" xfId="11"/>
    <cellStyle name="Normal 2 3 2 2" xfId="12"/>
    <cellStyle name="Normal 2 3 3" xfId="13"/>
    <cellStyle name="Normal 2 4" xfId="14"/>
    <cellStyle name="Normal 2 5" xfId="15"/>
    <cellStyle name="Normal 2 6" xfId="16"/>
    <cellStyle name="Normal 2 7" xfId="17"/>
    <cellStyle name="Normal 2 8" xfId="18"/>
    <cellStyle name="Normal 2 9" xfId="19"/>
    <cellStyle name="Normal 3 2" xfId="20"/>
    <cellStyle name="Normal 3 3" xfId="21"/>
    <cellStyle name="Normal 39" xfId="22"/>
    <cellStyle name="Normal 4 2" xfId="23"/>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srodic/Desktop/OPERATIVNI%20LIZING%202013/Ugovori%20na%20operativnom%20lizingu%20-%2007.06.201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PREGLED%20POLISA%20OSIGURANJA%20i%20MENICA.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ENT PORTFOLIO"/>
      <sheetName val="Dnevni izvestaj "/>
    </sheetNames>
    <sheetDataSet>
      <sheetData sheetId="0" refreshError="1"/>
      <sheetData sheetId="1">
        <row r="2">
          <cell r="A2" t="str">
            <v>0015/08</v>
          </cell>
          <cell r="B2" t="str">
            <v>THYSSENKRUPP ELEVATORI DOO</v>
          </cell>
          <cell r="C2">
            <v>93.76</v>
          </cell>
          <cell r="E2" t="str">
            <v>ŠKODA ROOMSTER PRAKTIK 1.4 TDI</v>
          </cell>
          <cell r="F2">
            <v>38</v>
          </cell>
          <cell r="G2" t="str">
            <v>SME</v>
          </cell>
          <cell r="H2" t="str">
            <v>30-59</v>
          </cell>
          <cell r="I2">
            <v>0</v>
          </cell>
          <cell r="J2">
            <v>0</v>
          </cell>
          <cell r="K2">
            <v>93.76</v>
          </cell>
          <cell r="L2">
            <v>0</v>
          </cell>
          <cell r="M2">
            <v>0</v>
          </cell>
          <cell r="N2">
            <v>0</v>
          </cell>
          <cell r="O2">
            <v>0</v>
          </cell>
          <cell r="P2">
            <v>13174.53</v>
          </cell>
          <cell r="Q2">
            <v>345.06</v>
          </cell>
          <cell r="R2">
            <v>41010</v>
          </cell>
          <cell r="S2">
            <v>41547</v>
          </cell>
          <cell r="T2" t="str">
            <v>20065834</v>
          </cell>
          <cell r="U2" t="str">
            <v>103978660</v>
          </cell>
          <cell r="V2" t="str">
            <v>999-000945-00000191</v>
          </cell>
          <cell r="W2" t="str">
            <v>BULEVAR MIHAJLA PUPINA 10Ž/I</v>
          </cell>
          <cell r="X2" t="str">
            <v>RS-11000</v>
          </cell>
          <cell r="Y2" t="str">
            <v>BEOGRAD</v>
          </cell>
          <cell r="Z2" t="str">
            <v>011/2129612</v>
          </cell>
          <cell r="AA2" t="str">
            <v>063/285-923</v>
          </cell>
          <cell r="AB2" t="str">
            <v>MILAN RAKIĆ</v>
          </cell>
          <cell r="AC2" t="str">
            <v>natasa.mirosavljevic@thyssenkrupp.com</v>
          </cell>
          <cell r="AD2" t="str">
            <v>5</v>
          </cell>
          <cell r="AV2" t="str">
            <v>M. STEFANOVIC</v>
          </cell>
          <cell r="AW2" t="str">
            <v>BC BG2</v>
          </cell>
        </row>
        <row r="3">
          <cell r="A3" t="str">
            <v>0076/08</v>
          </cell>
          <cell r="B3" t="str">
            <v>THYSSENKRUPP ELEVATORI DOO</v>
          </cell>
          <cell r="C3">
            <v>46.88</v>
          </cell>
          <cell r="E3" t="str">
            <v>ŠKODA ROOMSTER PRAKTIK 1.4 TDI</v>
          </cell>
          <cell r="F3">
            <v>38</v>
          </cell>
          <cell r="G3" t="str">
            <v>SME</v>
          </cell>
          <cell r="H3" t="str">
            <v>30-59</v>
          </cell>
          <cell r="I3">
            <v>0</v>
          </cell>
          <cell r="J3">
            <v>0</v>
          </cell>
          <cell r="K3">
            <v>46.88</v>
          </cell>
          <cell r="L3">
            <v>0</v>
          </cell>
          <cell r="M3">
            <v>0</v>
          </cell>
          <cell r="N3">
            <v>0</v>
          </cell>
          <cell r="O3">
            <v>0</v>
          </cell>
          <cell r="P3">
            <v>12910.63</v>
          </cell>
          <cell r="Q3">
            <v>385.09</v>
          </cell>
          <cell r="R3">
            <v>41084</v>
          </cell>
          <cell r="S3">
            <v>41071</v>
          </cell>
          <cell r="T3" t="str">
            <v>20065834</v>
          </cell>
          <cell r="U3" t="str">
            <v>103978660</v>
          </cell>
          <cell r="V3" t="str">
            <v>999-000945-00000965</v>
          </cell>
          <cell r="W3" t="str">
            <v>BULEVAR MIHAJLA PUPINA 10Ž/I</v>
          </cell>
          <cell r="X3" t="str">
            <v>RS-11000</v>
          </cell>
          <cell r="Y3" t="str">
            <v>BEOGRAD</v>
          </cell>
          <cell r="Z3" t="str">
            <v>011/2129612</v>
          </cell>
          <cell r="AA3" t="str">
            <v>063/285-923</v>
          </cell>
          <cell r="AB3" t="str">
            <v>MILAN RAKIĆ</v>
          </cell>
          <cell r="AC3" t="str">
            <v>natasa.mirosavljevic@thyssenkrupp.com</v>
          </cell>
          <cell r="AD3" t="str">
            <v>5</v>
          </cell>
          <cell r="AV3" t="str">
            <v>M. STEFANOVIC</v>
          </cell>
          <cell r="AW3" t="str">
            <v>BC BG2</v>
          </cell>
        </row>
        <row r="4">
          <cell r="A4" t="str">
            <v>0251/08</v>
          </cell>
          <cell r="B4" t="str">
            <v>PUT - INŽENJERING DOO</v>
          </cell>
          <cell r="C4">
            <v>10821.03</v>
          </cell>
          <cell r="E4" t="str">
            <v>NOV UTOVARIVAČ HYUNDAI HL760-7A</v>
          </cell>
          <cell r="F4">
            <v>0</v>
          </cell>
          <cell r="G4" t="str">
            <v>SME</v>
          </cell>
          <cell r="H4" t="str">
            <v>Current</v>
          </cell>
          <cell r="I4">
            <v>0</v>
          </cell>
          <cell r="J4">
            <v>0</v>
          </cell>
          <cell r="K4">
            <v>0</v>
          </cell>
          <cell r="L4">
            <v>0</v>
          </cell>
          <cell r="M4">
            <v>0</v>
          </cell>
          <cell r="N4">
            <v>10821.04</v>
          </cell>
          <cell r="O4">
            <v>0</v>
          </cell>
          <cell r="P4">
            <v>153298.01999999999</v>
          </cell>
          <cell r="Q4">
            <v>3477.14</v>
          </cell>
          <cell r="R4">
            <v>41555</v>
          </cell>
          <cell r="S4">
            <v>41745</v>
          </cell>
          <cell r="T4" t="str">
            <v>06160000</v>
          </cell>
          <cell r="U4" t="str">
            <v>101007212</v>
          </cell>
          <cell r="V4" t="str">
            <v>999-000652-00003331</v>
          </cell>
          <cell r="W4" t="str">
            <v>KNJAŽEVAČKA BB</v>
          </cell>
          <cell r="X4" t="str">
            <v>RS-18000</v>
          </cell>
          <cell r="Y4" t="str">
            <v>NIŠ</v>
          </cell>
          <cell r="Z4" t="str">
            <v>018 215 355</v>
          </cell>
          <cell r="AA4" t="str">
            <v>063 410 200</v>
          </cell>
          <cell r="AB4" t="str">
            <v>MILENOVIĆ SRĐAN</v>
          </cell>
          <cell r="AC4" t="str">
            <v>office@putinzenjering.com</v>
          </cell>
          <cell r="AD4" t="str">
            <v>6</v>
          </cell>
          <cell r="AV4" t="str">
            <v>D. ZDRAVKOVIC</v>
          </cell>
          <cell r="AW4" t="str">
            <v>BC NI</v>
          </cell>
        </row>
        <row r="5">
          <cell r="A5" t="str">
            <v>0018/08</v>
          </cell>
          <cell r="B5" t="str">
            <v>AQUINA DOO</v>
          </cell>
          <cell r="C5">
            <v>6358.07</v>
          </cell>
          <cell r="E5" t="str">
            <v>IVECO DAILY 35S12V</v>
          </cell>
          <cell r="F5">
            <v>525</v>
          </cell>
          <cell r="G5" t="str">
            <v>SBB</v>
          </cell>
          <cell r="H5" t="str">
            <v>360+</v>
          </cell>
          <cell r="I5">
            <v>0</v>
          </cell>
          <cell r="J5">
            <v>0</v>
          </cell>
          <cell r="K5">
            <v>0</v>
          </cell>
          <cell r="L5">
            <v>0</v>
          </cell>
          <cell r="M5">
            <v>0</v>
          </cell>
          <cell r="N5">
            <v>0</v>
          </cell>
          <cell r="O5">
            <v>6358.09</v>
          </cell>
          <cell r="P5">
            <v>26326.15</v>
          </cell>
          <cell r="Q5">
            <v>557.97</v>
          </cell>
          <cell r="R5">
            <v>41380</v>
          </cell>
          <cell r="S5">
            <v>41325</v>
          </cell>
          <cell r="T5" t="str">
            <v>20185945</v>
          </cell>
          <cell r="U5" t="str">
            <v>104560717</v>
          </cell>
          <cell r="V5" t="str">
            <v>999-000961-00000269</v>
          </cell>
          <cell r="W5" t="str">
            <v>Intermarket (Aquina doo) Viline Vode BB</v>
          </cell>
          <cell r="X5" t="str">
            <v>RS-11000</v>
          </cell>
          <cell r="Y5" t="str">
            <v>BEOGRAD</v>
          </cell>
          <cell r="Z5" t="str">
            <v>011/2086-277</v>
          </cell>
          <cell r="AA5" t="str">
            <v>064/640-7062 GORAN</v>
          </cell>
          <cell r="AB5" t="str">
            <v/>
          </cell>
          <cell r="AC5" t="str">
            <v>aquinadoo@gmail.com</v>
          </cell>
          <cell r="AD5" t="str">
            <v>0</v>
          </cell>
          <cell r="AE5" t="str">
            <v>INTERMARKET DOO</v>
          </cell>
          <cell r="AF5" t="str">
            <v>07489323</v>
          </cell>
          <cell r="AG5" t="str">
            <v>VILINE VODE BB</v>
          </cell>
          <cell r="AH5" t="str">
            <v>RS-11000</v>
          </cell>
          <cell r="AI5" t="str">
            <v>BEOGRAD</v>
          </cell>
          <cell r="AJ5" t="str">
            <v>011/3292-071</v>
          </cell>
          <cell r="AV5" t="str">
            <v/>
          </cell>
          <cell r="AW5" t="str">
            <v>EFGL</v>
          </cell>
        </row>
        <row r="6">
          <cell r="A6" t="str">
            <v>0214/08</v>
          </cell>
          <cell r="B6" t="str">
            <v>BAZIS GRUPA DOO</v>
          </cell>
          <cell r="C6">
            <v>6965.92</v>
          </cell>
          <cell r="E6" t="str">
            <v>HONDA JAZZ 1.4 LS</v>
          </cell>
          <cell r="F6">
            <v>1168</v>
          </cell>
          <cell r="G6" t="str">
            <v>SME</v>
          </cell>
          <cell r="H6" t="str">
            <v>360+</v>
          </cell>
          <cell r="I6">
            <v>0</v>
          </cell>
          <cell r="J6">
            <v>0</v>
          </cell>
          <cell r="K6">
            <v>0</v>
          </cell>
          <cell r="L6">
            <v>0</v>
          </cell>
          <cell r="M6">
            <v>0</v>
          </cell>
          <cell r="N6">
            <v>0</v>
          </cell>
          <cell r="O6">
            <v>6965.93</v>
          </cell>
          <cell r="P6">
            <v>8583.6299999999992</v>
          </cell>
          <cell r="Q6">
            <v>277.5</v>
          </cell>
          <cell r="R6">
            <v>41543</v>
          </cell>
          <cell r="S6">
            <v>40828</v>
          </cell>
          <cell r="T6" t="str">
            <v>17331264</v>
          </cell>
          <cell r="U6" t="str">
            <v>100293432</v>
          </cell>
          <cell r="V6" t="str">
            <v>999-000445-00002895</v>
          </cell>
          <cell r="W6" t="str">
            <v>Grcica Milenka br. 39</v>
          </cell>
          <cell r="X6" t="str">
            <v>RS-11000</v>
          </cell>
          <cell r="Y6" t="str">
            <v>BEOGRAD</v>
          </cell>
          <cell r="Z6" t="str">
            <v>011/ 3820300</v>
          </cell>
          <cell r="AA6" t="str">
            <v>063/394062, 063/315-838 mirjana markovic</v>
          </cell>
          <cell r="AB6" t="str">
            <v>Petrovic Marko</v>
          </cell>
          <cell r="AC6" t="str">
            <v>mmarkovic@bazis.co.rs</v>
          </cell>
          <cell r="AD6" t="str">
            <v>10</v>
          </cell>
          <cell r="AE6" t="str">
            <v>PAVIŠIĆ SLAVICA</v>
          </cell>
          <cell r="AF6" t="str">
            <v>2309966715322</v>
          </cell>
          <cell r="AG6" t="str">
            <v>Dimitrija Marinkovića br. 12</v>
          </cell>
          <cell r="AH6" t="str">
            <v>RS-11000</v>
          </cell>
          <cell r="AI6" t="str">
            <v>BEOGRAD</v>
          </cell>
          <cell r="AJ6" t="str">
            <v/>
          </cell>
          <cell r="AK6" t="str">
            <v>PAVIŠIĆ PREDRAG</v>
          </cell>
          <cell r="AL6" t="str">
            <v>2707966710261</v>
          </cell>
          <cell r="AM6" t="str">
            <v>GRČIĆA MILENKA 39</v>
          </cell>
          <cell r="AN6" t="str">
            <v>RS-11000</v>
          </cell>
          <cell r="AO6" t="str">
            <v>BEOGRAD</v>
          </cell>
          <cell r="AP6" t="str">
            <v>011/397-5042</v>
          </cell>
          <cell r="AV6" t="str">
            <v/>
          </cell>
          <cell r="AW6" t="str">
            <v>EFGL</v>
          </cell>
        </row>
        <row r="7">
          <cell r="A7" t="str">
            <v>0217/08</v>
          </cell>
          <cell r="B7" t="str">
            <v>BAZIS GRUPA DOO</v>
          </cell>
          <cell r="C7">
            <v>6951.16</v>
          </cell>
          <cell r="E7" t="str">
            <v>HONDA JAZZ 1.4 LS</v>
          </cell>
          <cell r="F7">
            <v>1168</v>
          </cell>
          <cell r="G7" t="str">
            <v>SME</v>
          </cell>
          <cell r="H7" t="str">
            <v>360+</v>
          </cell>
          <cell r="I7">
            <v>0</v>
          </cell>
          <cell r="J7">
            <v>0</v>
          </cell>
          <cell r="K7">
            <v>0</v>
          </cell>
          <cell r="L7">
            <v>0</v>
          </cell>
          <cell r="M7">
            <v>0</v>
          </cell>
          <cell r="N7">
            <v>0</v>
          </cell>
          <cell r="O7">
            <v>6951.15</v>
          </cell>
          <cell r="P7">
            <v>8583.6299999999992</v>
          </cell>
          <cell r="Q7">
            <v>277.5</v>
          </cell>
          <cell r="R7">
            <v>41543</v>
          </cell>
          <cell r="S7">
            <v>40828</v>
          </cell>
          <cell r="T7" t="str">
            <v>17331264</v>
          </cell>
          <cell r="U7" t="str">
            <v>100293432</v>
          </cell>
          <cell r="V7" t="str">
            <v>999-000445-00002909</v>
          </cell>
          <cell r="W7" t="str">
            <v>Grcica Milenka br. 39</v>
          </cell>
          <cell r="X7" t="str">
            <v>RS-11000</v>
          </cell>
          <cell r="Y7" t="str">
            <v>BEOGRAD</v>
          </cell>
          <cell r="Z7" t="str">
            <v>011/ 3820300</v>
          </cell>
          <cell r="AA7" t="str">
            <v>063/394062, 063/315-838 mirjana markovic</v>
          </cell>
          <cell r="AB7" t="str">
            <v>Petrovic Marko</v>
          </cell>
          <cell r="AC7" t="str">
            <v>mmarkovic@bazis.co.rs</v>
          </cell>
          <cell r="AD7" t="str">
            <v>10</v>
          </cell>
          <cell r="AE7" t="str">
            <v>PAVIŠIĆ SLAVICA</v>
          </cell>
          <cell r="AF7" t="str">
            <v>2309966715322</v>
          </cell>
          <cell r="AG7" t="str">
            <v>Dimitrija Marinkovića br. 12</v>
          </cell>
          <cell r="AH7" t="str">
            <v>RS-11000</v>
          </cell>
          <cell r="AI7" t="str">
            <v>BEOGRAD</v>
          </cell>
          <cell r="AJ7" t="str">
            <v/>
          </cell>
          <cell r="AK7" t="str">
            <v>PAVIŠIĆ PREDRAG</v>
          </cell>
          <cell r="AL7" t="str">
            <v>2707966710261</v>
          </cell>
          <cell r="AM7" t="str">
            <v>GRČIĆA MILENKA 39</v>
          </cell>
          <cell r="AN7" t="str">
            <v>RS-11000</v>
          </cell>
          <cell r="AO7" t="str">
            <v>BEOGRAD</v>
          </cell>
          <cell r="AP7" t="str">
            <v>011/397-5042</v>
          </cell>
          <cell r="AV7" t="str">
            <v/>
          </cell>
          <cell r="AW7" t="str">
            <v>EFGL</v>
          </cell>
        </row>
        <row r="8">
          <cell r="A8" t="str">
            <v>0092/08</v>
          </cell>
          <cell r="B8" t="str">
            <v>BLUE SOFT DOO</v>
          </cell>
          <cell r="C8">
            <v>1273.6099999999999</v>
          </cell>
          <cell r="E8" t="str">
            <v>Zastava 10 Impressionnate</v>
          </cell>
          <cell r="F8">
            <v>802</v>
          </cell>
          <cell r="G8" t="str">
            <v>SBB</v>
          </cell>
          <cell r="H8" t="str">
            <v>360+</v>
          </cell>
          <cell r="I8">
            <v>0</v>
          </cell>
          <cell r="J8">
            <v>0</v>
          </cell>
          <cell r="K8">
            <v>230.2</v>
          </cell>
          <cell r="L8">
            <v>0</v>
          </cell>
          <cell r="M8">
            <v>0</v>
          </cell>
          <cell r="N8">
            <v>0</v>
          </cell>
          <cell r="O8">
            <v>1043.4000000000001</v>
          </cell>
          <cell r="P8">
            <v>6248.53</v>
          </cell>
          <cell r="Q8">
            <v>198.46</v>
          </cell>
          <cell r="R8">
            <v>41536</v>
          </cell>
          <cell r="S8">
            <v>41065</v>
          </cell>
          <cell r="T8" t="str">
            <v>17244175</v>
          </cell>
          <cell r="U8" t="str">
            <v>100200243</v>
          </cell>
          <cell r="V8" t="str">
            <v>999-001121-00002720</v>
          </cell>
          <cell r="W8" t="str">
            <v>Stevana Marković 8</v>
          </cell>
          <cell r="X8" t="str">
            <v>RS-11080</v>
          </cell>
          <cell r="Y8" t="str">
            <v>BEOGRAD</v>
          </cell>
          <cell r="Z8" t="str">
            <v>011/2107-747</v>
          </cell>
          <cell r="AA8" t="str">
            <v/>
          </cell>
          <cell r="AB8" t="str">
            <v/>
          </cell>
          <cell r="AC8" t="str">
            <v>office@bluesoft.rs</v>
          </cell>
          <cell r="AD8" t="str">
            <v>0</v>
          </cell>
          <cell r="AV8" t="str">
            <v/>
          </cell>
          <cell r="AW8" t="str">
            <v>EFGL</v>
          </cell>
        </row>
        <row r="9">
          <cell r="A9" t="str">
            <v>0257/08</v>
          </cell>
          <cell r="B9" t="str">
            <v>KALUDJEROVIĆ MILOŠ</v>
          </cell>
          <cell r="C9">
            <v>5978.41</v>
          </cell>
          <cell r="E9" t="str">
            <v>HYUNDAI TUCSON 2.0 CRDI 5VR GLS</v>
          </cell>
          <cell r="F9">
            <v>0</v>
          </cell>
          <cell r="G9" t="str">
            <v>INDIV</v>
          </cell>
          <cell r="H9" t="str">
            <v>Current</v>
          </cell>
          <cell r="I9">
            <v>0</v>
          </cell>
          <cell r="J9">
            <v>0</v>
          </cell>
          <cell r="K9">
            <v>0</v>
          </cell>
          <cell r="L9">
            <v>0</v>
          </cell>
          <cell r="M9">
            <v>0</v>
          </cell>
          <cell r="N9">
            <v>5978.41</v>
          </cell>
          <cell r="O9">
            <v>0</v>
          </cell>
          <cell r="P9">
            <v>19928.05</v>
          </cell>
          <cell r="Q9">
            <v>342.92</v>
          </cell>
          <cell r="R9">
            <v>41563</v>
          </cell>
          <cell r="S9">
            <v>41564</v>
          </cell>
          <cell r="T9" t="str">
            <v>0107968260013</v>
          </cell>
          <cell r="U9" t="str">
            <v/>
          </cell>
          <cell r="V9" t="str">
            <v>999-001358-00003439</v>
          </cell>
          <cell r="W9" t="str">
            <v>Gandijeva br.191/11</v>
          </cell>
          <cell r="X9" t="str">
            <v>RS-11000</v>
          </cell>
          <cell r="Y9" t="str">
            <v>BEOGRAD</v>
          </cell>
          <cell r="Z9" t="str">
            <v/>
          </cell>
          <cell r="AA9" t="str">
            <v>0648853206</v>
          </cell>
          <cell r="AB9" t="str">
            <v/>
          </cell>
          <cell r="AC9" t="str">
            <v>mkaludjerovic@efgleasing.rs</v>
          </cell>
          <cell r="AD9" t="str">
            <v>0</v>
          </cell>
          <cell r="AV9" t="str">
            <v/>
          </cell>
          <cell r="AW9" t="str">
            <v>EFGL</v>
          </cell>
        </row>
        <row r="10">
          <cell r="A10" t="str">
            <v>0057/08</v>
          </cell>
          <cell r="B10" t="str">
            <v>MVM COMPANY DOO</v>
          </cell>
          <cell r="C10">
            <v>791.27</v>
          </cell>
          <cell r="E10" t="str">
            <v>ZASTAVA KORAL IN 1.1 EKONOMIK VAN</v>
          </cell>
          <cell r="F10">
            <v>0</v>
          </cell>
          <cell r="G10" t="str">
            <v>SBB</v>
          </cell>
          <cell r="H10" t="str">
            <v>Current</v>
          </cell>
          <cell r="I10">
            <v>0</v>
          </cell>
          <cell r="J10">
            <v>0</v>
          </cell>
          <cell r="K10">
            <v>0</v>
          </cell>
          <cell r="L10">
            <v>0</v>
          </cell>
          <cell r="M10">
            <v>0</v>
          </cell>
          <cell r="N10">
            <v>791.27</v>
          </cell>
          <cell r="O10">
            <v>0</v>
          </cell>
          <cell r="P10">
            <v>5055.3599999999997</v>
          </cell>
          <cell r="Q10">
            <v>108.49</v>
          </cell>
          <cell r="R10">
            <v>41434</v>
          </cell>
          <cell r="S10">
            <v>41523</v>
          </cell>
          <cell r="T10" t="str">
            <v>17595822</v>
          </cell>
          <cell r="U10" t="str">
            <v>103704999</v>
          </cell>
          <cell r="V10" t="str">
            <v>999-001061-00000721</v>
          </cell>
          <cell r="W10" t="str">
            <v>Vojvođanska 387N</v>
          </cell>
          <cell r="X10" t="str">
            <v>RS-11271</v>
          </cell>
          <cell r="Y10" t="str">
            <v>SURČIN</v>
          </cell>
          <cell r="Z10" t="str">
            <v>+381 (0)11 4140 640</v>
          </cell>
          <cell r="AA10" t="str">
            <v>063/548-229; 063/208169 Mihailo</v>
          </cell>
          <cell r="AB10" t="str">
            <v>SNEŽANA JAKULIĆ</v>
          </cell>
          <cell r="AC10" t="str">
            <v>snezana.jakulic@mvmcompany.com</v>
          </cell>
          <cell r="AD10" t="str">
            <v>0</v>
          </cell>
          <cell r="AV10" t="str">
            <v/>
          </cell>
          <cell r="AW10" t="str">
            <v>EFGL</v>
          </cell>
        </row>
        <row r="11">
          <cell r="A11" t="str">
            <v>0064/08</v>
          </cell>
          <cell r="B11" t="str">
            <v>MVM COMPANY DOO</v>
          </cell>
          <cell r="C11">
            <v>791.27</v>
          </cell>
          <cell r="E11" t="str">
            <v>ZASTAVA KORAL IN 1.1 EKONOMIK VAN</v>
          </cell>
          <cell r="F11">
            <v>0</v>
          </cell>
          <cell r="G11" t="str">
            <v>SBB</v>
          </cell>
          <cell r="H11" t="str">
            <v>Current</v>
          </cell>
          <cell r="I11">
            <v>0</v>
          </cell>
          <cell r="J11">
            <v>0</v>
          </cell>
          <cell r="K11">
            <v>0</v>
          </cell>
          <cell r="L11">
            <v>0</v>
          </cell>
          <cell r="M11">
            <v>0</v>
          </cell>
          <cell r="N11">
            <v>791.27</v>
          </cell>
          <cell r="O11">
            <v>0</v>
          </cell>
          <cell r="P11">
            <v>5055.3599999999997</v>
          </cell>
          <cell r="Q11">
            <v>108.49</v>
          </cell>
          <cell r="R11">
            <v>41434</v>
          </cell>
          <cell r="S11">
            <v>41474</v>
          </cell>
          <cell r="T11" t="str">
            <v>17595822</v>
          </cell>
          <cell r="U11" t="str">
            <v>103704999</v>
          </cell>
          <cell r="V11" t="str">
            <v>999-001061-00000799</v>
          </cell>
          <cell r="W11" t="str">
            <v>Vojvođanska 387N</v>
          </cell>
          <cell r="X11" t="str">
            <v>RS-11271</v>
          </cell>
          <cell r="Y11" t="str">
            <v>SURČIN</v>
          </cell>
          <cell r="Z11" t="str">
            <v>+381 (0)11 4140 640</v>
          </cell>
          <cell r="AA11" t="str">
            <v>063/548-229; 063/208169 Mihailo</v>
          </cell>
          <cell r="AB11" t="str">
            <v>SNEŽANA JAKULIĆ</v>
          </cell>
          <cell r="AC11" t="str">
            <v>snezana.jakulic@mvmcompany.com</v>
          </cell>
          <cell r="AD11" t="str">
            <v>0</v>
          </cell>
          <cell r="AV11" t="str">
            <v/>
          </cell>
          <cell r="AW11" t="str">
            <v>EFGL</v>
          </cell>
        </row>
        <row r="12">
          <cell r="A12" t="str">
            <v>0065/08</v>
          </cell>
          <cell r="B12" t="str">
            <v>MVM COMPANY DOO</v>
          </cell>
          <cell r="C12">
            <v>791.27</v>
          </cell>
          <cell r="E12" t="str">
            <v>ZASTAVA KORAL IN 1.1 EKONOMIK VAN</v>
          </cell>
          <cell r="F12">
            <v>0</v>
          </cell>
          <cell r="G12" t="str">
            <v>SBB</v>
          </cell>
          <cell r="H12" t="str">
            <v>Current</v>
          </cell>
          <cell r="I12">
            <v>0</v>
          </cell>
          <cell r="J12">
            <v>0</v>
          </cell>
          <cell r="K12">
            <v>0</v>
          </cell>
          <cell r="L12">
            <v>0</v>
          </cell>
          <cell r="M12">
            <v>0</v>
          </cell>
          <cell r="N12">
            <v>791.27</v>
          </cell>
          <cell r="O12">
            <v>0</v>
          </cell>
          <cell r="P12">
            <v>5055.3599999999997</v>
          </cell>
          <cell r="Q12">
            <v>108.49</v>
          </cell>
          <cell r="R12">
            <v>41434</v>
          </cell>
          <cell r="S12">
            <v>41444</v>
          </cell>
          <cell r="T12" t="str">
            <v>17595822</v>
          </cell>
          <cell r="U12" t="str">
            <v>103704999</v>
          </cell>
          <cell r="V12" t="str">
            <v>999-001061-00000802</v>
          </cell>
          <cell r="W12" t="str">
            <v>Vojvođanska 387N</v>
          </cell>
          <cell r="X12" t="str">
            <v>RS-11271</v>
          </cell>
          <cell r="Y12" t="str">
            <v>SURČIN</v>
          </cell>
          <cell r="Z12" t="str">
            <v>+381 (0)11 4140 640</v>
          </cell>
          <cell r="AA12" t="str">
            <v>063/548-229; 063/208169 Mihailo</v>
          </cell>
          <cell r="AB12" t="str">
            <v>SNEŽANA JAKULIĆ</v>
          </cell>
          <cell r="AC12" t="str">
            <v>snezana.jakulic@mvmcompany.com</v>
          </cell>
          <cell r="AD12" t="str">
            <v>0</v>
          </cell>
          <cell r="AV12" t="str">
            <v/>
          </cell>
          <cell r="AW12" t="str">
            <v>EFGL</v>
          </cell>
        </row>
        <row r="13">
          <cell r="A13" t="str">
            <v>0290/08</v>
          </cell>
          <cell r="B13" t="str">
            <v>PETKOVIĆ DARJA</v>
          </cell>
          <cell r="C13">
            <v>976.48</v>
          </cell>
          <cell r="E13" t="str">
            <v>DACIA SANDERO AMBIANCE 1.4</v>
          </cell>
          <cell r="F13">
            <v>0</v>
          </cell>
          <cell r="G13" t="str">
            <v>INDIV</v>
          </cell>
          <cell r="H13" t="str">
            <v>Current</v>
          </cell>
          <cell r="I13">
            <v>0</v>
          </cell>
          <cell r="J13">
            <v>0</v>
          </cell>
          <cell r="K13">
            <v>0</v>
          </cell>
          <cell r="L13">
            <v>0</v>
          </cell>
          <cell r="M13">
            <v>0</v>
          </cell>
          <cell r="N13">
            <v>976.48</v>
          </cell>
          <cell r="O13">
            <v>0</v>
          </cell>
          <cell r="P13">
            <v>7323.56</v>
          </cell>
          <cell r="Q13">
            <v>147.66999999999999</v>
          </cell>
          <cell r="R13">
            <v>41591</v>
          </cell>
          <cell r="S13">
            <v>41759</v>
          </cell>
          <cell r="T13" t="str">
            <v>0412981715221</v>
          </cell>
          <cell r="U13" t="str">
            <v/>
          </cell>
          <cell r="V13" t="str">
            <v>999-001390-00003845</v>
          </cell>
          <cell r="W13" t="str">
            <v>Prvoboraca 30V</v>
          </cell>
          <cell r="X13" t="str">
            <v>RS-11000</v>
          </cell>
          <cell r="Y13" t="str">
            <v>BEOGRAD - RAKOVICA</v>
          </cell>
          <cell r="Z13" t="str">
            <v/>
          </cell>
          <cell r="AA13" t="str">
            <v>066/ 9 444 296, 065 25 50 995</v>
          </cell>
          <cell r="AB13" t="str">
            <v/>
          </cell>
          <cell r="AC13" t="str">
            <v>dpetkovic56@gmail.com</v>
          </cell>
          <cell r="AD13" t="str">
            <v>0</v>
          </cell>
          <cell r="AV13" t="str">
            <v/>
          </cell>
          <cell r="AW13" t="str">
            <v>EFGL</v>
          </cell>
        </row>
        <row r="14">
          <cell r="A14" t="str">
            <v>0075/08</v>
          </cell>
          <cell r="B14" t="str">
            <v>SAT OPTIK DOO INĐIJA</v>
          </cell>
          <cell r="C14">
            <v>7629.27</v>
          </cell>
          <cell r="E14" t="str">
            <v>DODGE NITRO 2.8 CRD SXT</v>
          </cell>
          <cell r="F14">
            <v>679</v>
          </cell>
          <cell r="G14" t="str">
            <v>SBB</v>
          </cell>
          <cell r="H14" t="str">
            <v>360+</v>
          </cell>
          <cell r="I14">
            <v>0</v>
          </cell>
          <cell r="J14">
            <v>0</v>
          </cell>
          <cell r="K14">
            <v>0</v>
          </cell>
          <cell r="L14">
            <v>0</v>
          </cell>
          <cell r="M14">
            <v>0</v>
          </cell>
          <cell r="N14">
            <v>0</v>
          </cell>
          <cell r="O14">
            <v>7629.24</v>
          </cell>
          <cell r="P14">
            <v>26482.97</v>
          </cell>
          <cell r="Q14">
            <v>861.86</v>
          </cell>
          <cell r="R14">
            <v>41448</v>
          </cell>
          <cell r="S14">
            <v>41138</v>
          </cell>
          <cell r="T14" t="str">
            <v>20798866</v>
          </cell>
          <cell r="U14" t="str">
            <v>107420881</v>
          </cell>
          <cell r="V14" t="str">
            <v>999-001084-00000958</v>
          </cell>
          <cell r="W14" t="str">
            <v>NOVOSADSKA 2 LOKAL 17</v>
          </cell>
          <cell r="X14" t="str">
            <v>RS-22320</v>
          </cell>
          <cell r="Y14" t="str">
            <v>INĐIJA</v>
          </cell>
          <cell r="Z14" t="str">
            <v>065/59-19-683; 0613136926</v>
          </cell>
          <cell r="AA14" t="str">
            <v>065/59-19-683; 0613136926</v>
          </cell>
          <cell r="AB14" t="str">
            <v/>
          </cell>
          <cell r="AC14" t="str">
            <v>satoptikdoo@gmail.com</v>
          </cell>
          <cell r="AD14" t="str">
            <v>0</v>
          </cell>
          <cell r="AE14" t="str">
            <v>GIREG NATALIJA</v>
          </cell>
          <cell r="AF14" t="str">
            <v>0506968715233</v>
          </cell>
          <cell r="AG14" t="str">
            <v>KRALJA PETRA OSLOBODIOCA 063</v>
          </cell>
          <cell r="AH14" t="str">
            <v>RS-22300</v>
          </cell>
          <cell r="AI14" t="str">
            <v>STARA PAZOVA</v>
          </cell>
          <cell r="AJ14" t="str">
            <v>066/003332</v>
          </cell>
          <cell r="AV14" t="str">
            <v/>
          </cell>
          <cell r="AW14" t="str">
            <v>EFGL</v>
          </cell>
        </row>
        <row r="15">
          <cell r="A15" t="str">
            <v>0294/08</v>
          </cell>
          <cell r="B15" t="str">
            <v>TEHNOLINK DOO</v>
          </cell>
          <cell r="C15">
            <v>3497.16</v>
          </cell>
          <cell r="E15" t="str">
            <v>CITROEN C6 EXCLUSIVE 2.7 HDI</v>
          </cell>
          <cell r="F15">
            <v>223</v>
          </cell>
          <cell r="G15" t="str">
            <v>SME</v>
          </cell>
          <cell r="H15" t="str">
            <v>180-359</v>
          </cell>
          <cell r="I15">
            <v>0</v>
          </cell>
          <cell r="J15">
            <v>176.74</v>
          </cell>
          <cell r="K15">
            <v>9.02</v>
          </cell>
          <cell r="L15">
            <v>10.17</v>
          </cell>
          <cell r="M15">
            <v>32.49</v>
          </cell>
          <cell r="N15">
            <v>3268.74</v>
          </cell>
          <cell r="O15">
            <v>0</v>
          </cell>
          <cell r="P15">
            <v>28451.09</v>
          </cell>
          <cell r="Q15">
            <v>709.8</v>
          </cell>
          <cell r="R15">
            <v>41597</v>
          </cell>
          <cell r="S15">
            <v>41654</v>
          </cell>
          <cell r="T15" t="str">
            <v>20096152</v>
          </cell>
          <cell r="U15" t="str">
            <v>104114596</v>
          </cell>
          <cell r="V15" t="str">
            <v>999-000314-00003900</v>
          </cell>
          <cell r="W15" t="str">
            <v>Ogledna polja 55</v>
          </cell>
          <cell r="X15" t="str">
            <v>RS-21233</v>
          </cell>
          <cell r="Y15" t="str">
            <v>ČENEJ</v>
          </cell>
          <cell r="Z15" t="str">
            <v>+381 21 3 101 303</v>
          </cell>
          <cell r="AA15" t="str">
            <v>060/88-11-012</v>
          </cell>
          <cell r="AB15" t="str">
            <v>Biljana Dragićević</v>
          </cell>
          <cell r="AC15" t="str">
            <v>daca.mijokov@tehnolink.net</v>
          </cell>
          <cell r="AD15" t="str">
            <v>7</v>
          </cell>
          <cell r="AV15" t="str">
            <v/>
          </cell>
          <cell r="AW15" t="str">
            <v>EFGL</v>
          </cell>
        </row>
        <row r="16">
          <cell r="A16" t="str">
            <v>0213/08</v>
          </cell>
          <cell r="B16" t="str">
            <v>JOVANOVIĆ MILAN</v>
          </cell>
          <cell r="C16">
            <v>189.65</v>
          </cell>
          <cell r="D16">
            <v>716.94</v>
          </cell>
          <cell r="E16" t="str">
            <v>RENAULT MEGAN SEDAN EXTREME 1.4 16V</v>
          </cell>
          <cell r="F16">
            <v>56</v>
          </cell>
          <cell r="G16" t="str">
            <v>INDIV</v>
          </cell>
          <cell r="H16" t="str">
            <v>30-59</v>
          </cell>
          <cell r="I16">
            <v>0</v>
          </cell>
          <cell r="J16">
            <v>175.1</v>
          </cell>
          <cell r="K16">
            <v>14.54</v>
          </cell>
          <cell r="L16">
            <v>0</v>
          </cell>
          <cell r="M16">
            <v>0</v>
          </cell>
          <cell r="N16">
            <v>0</v>
          </cell>
          <cell r="O16">
            <v>0</v>
          </cell>
          <cell r="P16">
            <v>11587.63</v>
          </cell>
          <cell r="Q16">
            <v>175.1</v>
          </cell>
          <cell r="R16">
            <v>41542</v>
          </cell>
          <cell r="S16">
            <v>41757</v>
          </cell>
          <cell r="T16" t="str">
            <v>3012979730038</v>
          </cell>
          <cell r="U16" t="str">
            <v/>
          </cell>
          <cell r="V16" t="str">
            <v>999-001308-00002802</v>
          </cell>
          <cell r="W16" t="str">
            <v>SELO BELOINJE</v>
          </cell>
          <cell r="X16" t="str">
            <v>RS-18360</v>
          </cell>
          <cell r="Y16" t="str">
            <v>SVRLJIG</v>
          </cell>
          <cell r="Z16" t="str">
            <v>018/611-847</v>
          </cell>
          <cell r="AA16" t="str">
            <v>069/300-14-72; 064/420-99-76</v>
          </cell>
          <cell r="AB16" t="str">
            <v/>
          </cell>
          <cell r="AC16" t="str">
            <v/>
          </cell>
          <cell r="AD16" t="str">
            <v>0</v>
          </cell>
          <cell r="AV16" t="str">
            <v/>
          </cell>
          <cell r="AW16" t="str">
            <v>INDIV</v>
          </cell>
        </row>
        <row r="17">
          <cell r="A17" t="str">
            <v>0152/08</v>
          </cell>
          <cell r="B17" t="str">
            <v>STOJKOVIĆ DANIJELA</v>
          </cell>
          <cell r="C17">
            <v>1419.08</v>
          </cell>
          <cell r="E17" t="str">
            <v>CHEVROLET SPARK 0.8 S</v>
          </cell>
          <cell r="F17">
            <v>0</v>
          </cell>
          <cell r="G17" t="str">
            <v>INDIV</v>
          </cell>
          <cell r="H17" t="str">
            <v>Current</v>
          </cell>
          <cell r="I17">
            <v>0</v>
          </cell>
          <cell r="J17">
            <v>0</v>
          </cell>
          <cell r="K17">
            <v>0</v>
          </cell>
          <cell r="L17">
            <v>0</v>
          </cell>
          <cell r="M17">
            <v>0</v>
          </cell>
          <cell r="N17">
            <v>1419.07</v>
          </cell>
          <cell r="O17">
            <v>0</v>
          </cell>
          <cell r="P17">
            <v>7489.55</v>
          </cell>
          <cell r="Q17">
            <v>145.69999999999999</v>
          </cell>
          <cell r="R17">
            <v>41501</v>
          </cell>
          <cell r="S17">
            <v>41758</v>
          </cell>
          <cell r="T17" t="str">
            <v>2506965715426</v>
          </cell>
          <cell r="U17" t="str">
            <v/>
          </cell>
          <cell r="V17" t="str">
            <v>999-001198-00001910</v>
          </cell>
          <cell r="W17" t="str">
            <v>NOVA 34.21</v>
          </cell>
          <cell r="X17" t="str">
            <v>RS-11400</v>
          </cell>
          <cell r="Y17" t="str">
            <v>MLADENOVAC</v>
          </cell>
          <cell r="Z17" t="str">
            <v>011/8230-213</v>
          </cell>
          <cell r="AA17" t="str">
            <v>063/331-269</v>
          </cell>
          <cell r="AB17" t="str">
            <v/>
          </cell>
          <cell r="AC17" t="str">
            <v>danijelastojkoviclife@gmail.com</v>
          </cell>
          <cell r="AD17" t="str">
            <v>0</v>
          </cell>
          <cell r="AE17" t="str">
            <v>STOJKOVIĆ VLADAN</v>
          </cell>
          <cell r="AF17" t="str">
            <v>2012959710096</v>
          </cell>
          <cell r="AG17" t="str">
            <v>NOVA 34.21</v>
          </cell>
          <cell r="AH17" t="str">
            <v>RS-11400</v>
          </cell>
          <cell r="AI17" t="str">
            <v>MLADENOVAC</v>
          </cell>
          <cell r="AJ17" t="str">
            <v/>
          </cell>
          <cell r="AV17" t="str">
            <v/>
          </cell>
          <cell r="AW17" t="str">
            <v>INDIV</v>
          </cell>
        </row>
        <row r="18">
          <cell r="A18" t="str">
            <v>0299/09</v>
          </cell>
          <cell r="B18" t="str">
            <v>CT MANAGEMENT &amp; CONSULTING SERVICES DOO</v>
          </cell>
          <cell r="E18" t="str">
            <v>LAND ROVER RANGE  ROVER 3.6 TDV</v>
          </cell>
          <cell r="F18">
            <v>0</v>
          </cell>
          <cell r="G18" t="str">
            <v>L CORP</v>
          </cell>
          <cell r="H18" t="str">
            <v>Current</v>
          </cell>
          <cell r="P18">
            <v>66144.009999999995</v>
          </cell>
          <cell r="Q18">
            <v>2039.09</v>
          </cell>
          <cell r="R18">
            <v>41382</v>
          </cell>
          <cell r="S18">
            <v>41465</v>
          </cell>
          <cell r="T18" t="str">
            <v>20489472</v>
          </cell>
          <cell r="U18" t="str">
            <v>105911279</v>
          </cell>
          <cell r="V18" t="str">
            <v>999-001529-00003969</v>
          </cell>
          <cell r="W18" t="str">
            <v>SAVSKI NASIP 7</v>
          </cell>
          <cell r="X18" t="str">
            <v>RS-11070</v>
          </cell>
          <cell r="Y18" t="str">
            <v>NOVI BEOGRAD</v>
          </cell>
          <cell r="Z18" t="str">
            <v>20-15-536; 20-15-521marija</v>
          </cell>
          <cell r="AA18" t="str">
            <v>065/20-15-536</v>
          </cell>
          <cell r="AB18" t="str">
            <v>NEBOJŠA CONIĆ</v>
          </cell>
          <cell r="AC18" t="str">
            <v>nebojsa.conic@spinnaker-nt.rs</v>
          </cell>
          <cell r="AD18" t="str">
            <v>5</v>
          </cell>
          <cell r="AE18" t="str">
            <v>COMTRADE IT SOLUTIONS AND SERVICES DOO</v>
          </cell>
          <cell r="AF18" t="str">
            <v>17335847</v>
          </cell>
          <cell r="AG18" t="str">
            <v>SAVSKI NASIP 7</v>
          </cell>
          <cell r="AH18" t="str">
            <v>RS-11000</v>
          </cell>
          <cell r="AI18" t="str">
            <v>BEOGRAD</v>
          </cell>
          <cell r="AJ18" t="str">
            <v>011/2015-536</v>
          </cell>
          <cell r="AV18" t="str">
            <v>I. PESIC</v>
          </cell>
          <cell r="AW18" t="str">
            <v>LC</v>
          </cell>
        </row>
        <row r="19">
          <cell r="A19" t="str">
            <v>0302/09</v>
          </cell>
          <cell r="B19" t="str">
            <v>CT MANAGEMENT &amp; CONSULTING SERVICES DOO</v>
          </cell>
          <cell r="E19" t="str">
            <v>BMW 330 XD TOURING</v>
          </cell>
          <cell r="F19">
            <v>0</v>
          </cell>
          <cell r="G19" t="str">
            <v>L CORP</v>
          </cell>
          <cell r="H19" t="str">
            <v>Current</v>
          </cell>
          <cell r="P19">
            <v>35997.19</v>
          </cell>
          <cell r="Q19">
            <v>1109.73</v>
          </cell>
          <cell r="R19">
            <v>41382</v>
          </cell>
          <cell r="S19">
            <v>41465</v>
          </cell>
          <cell r="T19" t="str">
            <v>20489472</v>
          </cell>
          <cell r="U19" t="str">
            <v>105911279</v>
          </cell>
          <cell r="V19" t="str">
            <v>999-001529-00003985</v>
          </cell>
          <cell r="W19" t="str">
            <v>SAVSKI NASIP 7</v>
          </cell>
          <cell r="X19" t="str">
            <v>RS-11070</v>
          </cell>
          <cell r="Y19" t="str">
            <v>NOVI BEOGRAD</v>
          </cell>
          <cell r="Z19" t="str">
            <v>20-15-536; 20-15-521marija</v>
          </cell>
          <cell r="AA19" t="str">
            <v>065/20-15-536</v>
          </cell>
          <cell r="AB19" t="str">
            <v>NEBOJŠA CONIĆ</v>
          </cell>
          <cell r="AC19" t="str">
            <v>nebojsa.conic@spinnaker-nt.rs</v>
          </cell>
          <cell r="AD19" t="str">
            <v>5</v>
          </cell>
          <cell r="AE19" t="str">
            <v>COMTRADE IT SOLUTIONS AND SERVICES DOO</v>
          </cell>
          <cell r="AF19" t="str">
            <v>17335847</v>
          </cell>
          <cell r="AG19" t="str">
            <v>SAVSKI NASIP 7</v>
          </cell>
          <cell r="AH19" t="str">
            <v>RS-11000</v>
          </cell>
          <cell r="AI19" t="str">
            <v>BEOGRAD</v>
          </cell>
          <cell r="AJ19" t="str">
            <v>011/2015-536</v>
          </cell>
          <cell r="AV19" t="str">
            <v>I. PESIC</v>
          </cell>
          <cell r="AW19" t="str">
            <v>LC</v>
          </cell>
        </row>
        <row r="20">
          <cell r="A20" t="str">
            <v>0285/08</v>
          </cell>
          <cell r="B20" t="str">
            <v>ALFA MEDIA GROUP DOO</v>
          </cell>
          <cell r="C20">
            <v>512.02</v>
          </cell>
          <cell r="E20" t="str">
            <v>KORAL IN 1.1 EKONOMIK VAN</v>
          </cell>
          <cell r="F20">
            <v>1062</v>
          </cell>
          <cell r="G20" t="str">
            <v>SME</v>
          </cell>
          <cell r="H20" t="str">
            <v>360+</v>
          </cell>
          <cell r="I20">
            <v>0</v>
          </cell>
          <cell r="J20">
            <v>0</v>
          </cell>
          <cell r="K20">
            <v>0</v>
          </cell>
          <cell r="L20">
            <v>0</v>
          </cell>
          <cell r="M20">
            <v>0</v>
          </cell>
          <cell r="N20">
            <v>0</v>
          </cell>
          <cell r="O20">
            <v>512.02</v>
          </cell>
          <cell r="P20">
            <v>1614.2</v>
          </cell>
          <cell r="Q20">
            <v>75.930000000000007</v>
          </cell>
          <cell r="R20">
            <v>41583</v>
          </cell>
          <cell r="S20">
            <v>40709</v>
          </cell>
          <cell r="T20" t="str">
            <v>17400860</v>
          </cell>
          <cell r="U20" t="str">
            <v>101020811</v>
          </cell>
          <cell r="V20" t="str">
            <v>999-001384-00003930</v>
          </cell>
          <cell r="W20" t="str">
            <v>VELJK A PETROVIĆA  85</v>
          </cell>
          <cell r="X20" t="str">
            <v>RS-11000</v>
          </cell>
          <cell r="Y20" t="str">
            <v>BEOGRAD</v>
          </cell>
          <cell r="Z20" t="str">
            <v>011/6642-754   011/2642 754</v>
          </cell>
          <cell r="AA20" t="str">
            <v>063/320-553   063/330-052   060/033-0307</v>
          </cell>
          <cell r="AB20" t="str">
            <v>MILOŠ ĆETKOVIĆ</v>
          </cell>
          <cell r="AC20" t="str">
            <v>office@alfamediagroup.com</v>
          </cell>
          <cell r="AD20" t="str">
            <v>11</v>
          </cell>
          <cell r="AV20" t="str">
            <v>M. LAZAREVIC</v>
          </cell>
          <cell r="AW20" t="str">
            <v>NPL</v>
          </cell>
        </row>
        <row r="21">
          <cell r="A21" t="str">
            <v>0264/08</v>
          </cell>
          <cell r="B21" t="str">
            <v>AM-PRODUKTVRŠAC DOO</v>
          </cell>
          <cell r="C21">
            <v>3249.63</v>
          </cell>
          <cell r="E21" t="str">
            <v>CHEVROLET CAPTIVA LT 2.0L</v>
          </cell>
          <cell r="F21">
            <v>1225</v>
          </cell>
          <cell r="G21" t="str">
            <v>SME</v>
          </cell>
          <cell r="H21" t="str">
            <v>360+</v>
          </cell>
          <cell r="I21">
            <v>0</v>
          </cell>
          <cell r="J21">
            <v>0</v>
          </cell>
          <cell r="K21">
            <v>0</v>
          </cell>
          <cell r="L21">
            <v>0</v>
          </cell>
          <cell r="M21">
            <v>0</v>
          </cell>
          <cell r="N21">
            <v>0</v>
          </cell>
          <cell r="O21">
            <v>3249.62</v>
          </cell>
          <cell r="P21">
            <v>8769.85</v>
          </cell>
          <cell r="Q21">
            <v>501.71</v>
          </cell>
          <cell r="R21">
            <v>41568</v>
          </cell>
          <cell r="S21">
            <v>40603</v>
          </cell>
          <cell r="T21" t="str">
            <v>08223220</v>
          </cell>
          <cell r="U21" t="str">
            <v>100913765</v>
          </cell>
          <cell r="V21" t="str">
            <v>999-000581-00003529</v>
          </cell>
          <cell r="W21" t="str">
            <v>Zelena pijaca bb</v>
          </cell>
          <cell r="X21" t="str">
            <v>RS-26300</v>
          </cell>
          <cell r="Y21" t="str">
            <v>VRŠAC</v>
          </cell>
          <cell r="Z21" t="str">
            <v>013/830-609</v>
          </cell>
          <cell r="AA21" t="str">
            <v>063/865 8303</v>
          </cell>
          <cell r="AB21" t="str">
            <v/>
          </cell>
          <cell r="AC21" t="str">
            <v>amproduktvrsac@hemo.net</v>
          </cell>
          <cell r="AD21" t="str">
            <v>10</v>
          </cell>
          <cell r="AE21" t="str">
            <v>PETROV SUZANA</v>
          </cell>
          <cell r="AF21" t="str">
            <v>0806968875013</v>
          </cell>
          <cell r="AG21" t="str">
            <v>Borivoja Stevanovića 51</v>
          </cell>
          <cell r="AH21" t="str">
            <v>RS-11000</v>
          </cell>
          <cell r="AI21" t="str">
            <v>BEOGRAD</v>
          </cell>
          <cell r="AJ21" t="str">
            <v>013/830-609</v>
          </cell>
          <cell r="AK21" t="str">
            <v>AGATONOVIC VLADIMIR</v>
          </cell>
          <cell r="AL21" t="str">
            <v>0806973870046</v>
          </cell>
          <cell r="AM21" t="str">
            <v>Suncani Trg 10/14</v>
          </cell>
          <cell r="AN21" t="str">
            <v>RS-26300</v>
          </cell>
          <cell r="AO21" t="str">
            <v>VRŠAC</v>
          </cell>
          <cell r="AP21" t="str">
            <v/>
          </cell>
          <cell r="AV21" t="str">
            <v/>
          </cell>
          <cell r="AW21" t="str">
            <v>NPL</v>
          </cell>
        </row>
        <row r="22">
          <cell r="A22" t="str">
            <v>0265/08</v>
          </cell>
          <cell r="B22" t="str">
            <v>AM-PRODUKTVRŠAC DOO</v>
          </cell>
          <cell r="C22">
            <v>3488.84</v>
          </cell>
          <cell r="E22" t="str">
            <v>CHEVROLET CAPTIVA LT 2.0L</v>
          </cell>
          <cell r="F22">
            <v>1225</v>
          </cell>
          <cell r="G22" t="str">
            <v>SME</v>
          </cell>
          <cell r="H22" t="str">
            <v>360+</v>
          </cell>
          <cell r="I22">
            <v>0</v>
          </cell>
          <cell r="J22">
            <v>0</v>
          </cell>
          <cell r="K22">
            <v>0</v>
          </cell>
          <cell r="L22">
            <v>0</v>
          </cell>
          <cell r="M22">
            <v>0</v>
          </cell>
          <cell r="N22">
            <v>0</v>
          </cell>
          <cell r="O22">
            <v>3488.83</v>
          </cell>
          <cell r="P22">
            <v>8769.85</v>
          </cell>
          <cell r="Q22">
            <v>501.71</v>
          </cell>
          <cell r="R22">
            <v>41568</v>
          </cell>
          <cell r="S22">
            <v>40571</v>
          </cell>
          <cell r="T22" t="str">
            <v>08223220</v>
          </cell>
          <cell r="U22" t="str">
            <v>100913765</v>
          </cell>
          <cell r="V22" t="str">
            <v>999-000581-00003537</v>
          </cell>
          <cell r="W22" t="str">
            <v>Zelena pijaca bb</v>
          </cell>
          <cell r="X22" t="str">
            <v>RS-26300</v>
          </cell>
          <cell r="Y22" t="str">
            <v>VRŠAC</v>
          </cell>
          <cell r="Z22" t="str">
            <v>013/830-609</v>
          </cell>
          <cell r="AA22" t="str">
            <v>063/865 8303</v>
          </cell>
          <cell r="AB22" t="str">
            <v/>
          </cell>
          <cell r="AC22" t="str">
            <v>amproduktvrsac@hemo.net</v>
          </cell>
          <cell r="AD22" t="str">
            <v>10</v>
          </cell>
          <cell r="AE22" t="str">
            <v>PETROV SUZANA</v>
          </cell>
          <cell r="AF22" t="str">
            <v>0806968875013</v>
          </cell>
          <cell r="AG22" t="str">
            <v>Borivoja Stevanovića 51</v>
          </cell>
          <cell r="AH22" t="str">
            <v>RS-11000</v>
          </cell>
          <cell r="AI22" t="str">
            <v>BEOGRAD</v>
          </cell>
          <cell r="AJ22" t="str">
            <v>013/830-609</v>
          </cell>
          <cell r="AK22" t="str">
            <v>AGATONOVIC VLADIMIR</v>
          </cell>
          <cell r="AL22" t="str">
            <v>0806973870046</v>
          </cell>
          <cell r="AM22" t="str">
            <v>Suncani Trg 10/14</v>
          </cell>
          <cell r="AN22" t="str">
            <v>RS-26300</v>
          </cell>
          <cell r="AO22" t="str">
            <v>VRŠAC</v>
          </cell>
          <cell r="AP22" t="str">
            <v/>
          </cell>
          <cell r="AV22" t="str">
            <v/>
          </cell>
          <cell r="AW22" t="str">
            <v>NPL</v>
          </cell>
        </row>
        <row r="23">
          <cell r="A23" t="str">
            <v>0266/08</v>
          </cell>
          <cell r="B23" t="str">
            <v>AM-PRODUKTVRŠAC DOO</v>
          </cell>
          <cell r="C23">
            <v>3489.04</v>
          </cell>
          <cell r="E23" t="str">
            <v>CHEVROLET CAPTIVA LT 2.0L</v>
          </cell>
          <cell r="F23">
            <v>1225</v>
          </cell>
          <cell r="G23" t="str">
            <v>SME</v>
          </cell>
          <cell r="H23" t="str">
            <v>360+</v>
          </cell>
          <cell r="I23">
            <v>0</v>
          </cell>
          <cell r="J23">
            <v>0</v>
          </cell>
          <cell r="K23">
            <v>0</v>
          </cell>
          <cell r="L23">
            <v>0</v>
          </cell>
          <cell r="M23">
            <v>0</v>
          </cell>
          <cell r="N23">
            <v>0</v>
          </cell>
          <cell r="O23">
            <v>3489.03</v>
          </cell>
          <cell r="P23">
            <v>8769.85</v>
          </cell>
          <cell r="Q23">
            <v>501.71</v>
          </cell>
          <cell r="R23">
            <v>41568</v>
          </cell>
          <cell r="S23">
            <v>40571</v>
          </cell>
          <cell r="T23" t="str">
            <v>08223220</v>
          </cell>
          <cell r="U23" t="str">
            <v>100913765</v>
          </cell>
          <cell r="V23" t="str">
            <v>999-000581-00003545</v>
          </cell>
          <cell r="W23" t="str">
            <v>Zelena pijaca bb</v>
          </cell>
          <cell r="X23" t="str">
            <v>RS-26300</v>
          </cell>
          <cell r="Y23" t="str">
            <v>VRŠAC</v>
          </cell>
          <cell r="Z23" t="str">
            <v>013/830-609</v>
          </cell>
          <cell r="AA23" t="str">
            <v>063/865 8303</v>
          </cell>
          <cell r="AB23" t="str">
            <v/>
          </cell>
          <cell r="AC23" t="str">
            <v>amproduktvrsac@hemo.net</v>
          </cell>
          <cell r="AD23" t="str">
            <v>10</v>
          </cell>
          <cell r="AE23" t="str">
            <v>PETROV SUZANA</v>
          </cell>
          <cell r="AF23" t="str">
            <v>0806968875013</v>
          </cell>
          <cell r="AG23" t="str">
            <v>Borivoja Stevanovića 51</v>
          </cell>
          <cell r="AH23" t="str">
            <v>RS-11000</v>
          </cell>
          <cell r="AI23" t="str">
            <v>BEOGRAD</v>
          </cell>
          <cell r="AJ23" t="str">
            <v>013/830-609</v>
          </cell>
          <cell r="AK23" t="str">
            <v>AGATONOVIC VLADIMIR</v>
          </cell>
          <cell r="AL23" t="str">
            <v>0806973870046</v>
          </cell>
          <cell r="AM23" t="str">
            <v>Suncani Trg 10/14</v>
          </cell>
          <cell r="AN23" t="str">
            <v>RS-26300</v>
          </cell>
          <cell r="AO23" t="str">
            <v>VRŠAC</v>
          </cell>
          <cell r="AP23" t="str">
            <v/>
          </cell>
          <cell r="AV23" t="str">
            <v/>
          </cell>
          <cell r="AW23" t="str">
            <v>NPL</v>
          </cell>
        </row>
        <row r="24">
          <cell r="A24" t="str">
            <v>0192/08</v>
          </cell>
          <cell r="B24" t="str">
            <v>B.M.A. DOO</v>
          </cell>
          <cell r="C24">
            <v>465.66</v>
          </cell>
          <cell r="E24" t="str">
            <v>FIAT DOBLO 1.9 JTD</v>
          </cell>
          <cell r="F24">
            <v>1680</v>
          </cell>
          <cell r="G24" t="str">
            <v>SBB</v>
          </cell>
          <cell r="H24" t="str">
            <v>360+</v>
          </cell>
          <cell r="I24">
            <v>0</v>
          </cell>
          <cell r="J24">
            <v>0</v>
          </cell>
          <cell r="K24">
            <v>0</v>
          </cell>
          <cell r="L24">
            <v>0</v>
          </cell>
          <cell r="M24">
            <v>0</v>
          </cell>
          <cell r="N24">
            <v>0</v>
          </cell>
          <cell r="O24">
            <v>465.65</v>
          </cell>
          <cell r="P24">
            <v>2626.95</v>
          </cell>
          <cell r="Q24">
            <v>338.64</v>
          </cell>
          <cell r="R24">
            <v>41533</v>
          </cell>
          <cell r="S24">
            <v>40091</v>
          </cell>
          <cell r="T24" t="str">
            <v>17548409</v>
          </cell>
          <cell r="U24" t="str">
            <v>103253687</v>
          </cell>
          <cell r="V24" t="str">
            <v>999-001281-00002556</v>
          </cell>
          <cell r="W24" t="str">
            <v>MILOŠA OBILIĆA BB</v>
          </cell>
          <cell r="X24" t="str">
            <v>RS-37000</v>
          </cell>
          <cell r="Y24" t="str">
            <v>KRUŠEVAC</v>
          </cell>
          <cell r="Z24" t="str">
            <v>037/887-536</v>
          </cell>
          <cell r="AA24" t="str">
            <v>065/261-4532</v>
          </cell>
          <cell r="AB24" t="str">
            <v/>
          </cell>
          <cell r="AC24" t="str">
            <v>ana2002ks@gmail.com</v>
          </cell>
          <cell r="AD24" t="str">
            <v>0</v>
          </cell>
          <cell r="AV24" t="str">
            <v/>
          </cell>
          <cell r="AW24" t="str">
            <v>NPL</v>
          </cell>
        </row>
        <row r="25">
          <cell r="A25" t="str">
            <v>0289/08</v>
          </cell>
          <cell r="B25" t="str">
            <v>BROD-PROMET DOO</v>
          </cell>
          <cell r="C25">
            <v>21782.34</v>
          </cell>
          <cell r="E25" t="str">
            <v>HYUNDAI SANTA FE 2.2 CRDI GLS 4WD</v>
          </cell>
          <cell r="F25">
            <v>1943</v>
          </cell>
          <cell r="G25" t="str">
            <v>SBB</v>
          </cell>
          <cell r="H25" t="str">
            <v>360+</v>
          </cell>
          <cell r="I25">
            <v>0</v>
          </cell>
          <cell r="J25">
            <v>0</v>
          </cell>
          <cell r="K25">
            <v>0</v>
          </cell>
          <cell r="L25">
            <v>0</v>
          </cell>
          <cell r="M25">
            <v>0</v>
          </cell>
          <cell r="N25">
            <v>0</v>
          </cell>
          <cell r="O25">
            <v>21782.35</v>
          </cell>
          <cell r="P25">
            <v>12430.57</v>
          </cell>
          <cell r="Q25">
            <v>793.01</v>
          </cell>
          <cell r="R25">
            <v>41588</v>
          </cell>
          <cell r="S25">
            <v>39876</v>
          </cell>
          <cell r="T25" t="str">
            <v>08330034</v>
          </cell>
          <cell r="U25" t="str">
            <v>100701776</v>
          </cell>
          <cell r="V25" t="str">
            <v>999-001387-00003839</v>
          </cell>
          <cell r="W25" t="str">
            <v>KARAĐORĐEVA 30</v>
          </cell>
          <cell r="X25" t="str">
            <v>RS-11130</v>
          </cell>
          <cell r="Y25" t="str">
            <v>KALUĐERICA</v>
          </cell>
          <cell r="Z25" t="str">
            <v>011/3412690</v>
          </cell>
          <cell r="AA25" t="str">
            <v>065/6452688, 066/099801 željko</v>
          </cell>
          <cell r="AB25" t="str">
            <v>DEJAN MITROVIĆ</v>
          </cell>
          <cell r="AC25" t="str">
            <v>brodpromet@gmail.com</v>
          </cell>
          <cell r="AD25" t="str">
            <v>0</v>
          </cell>
          <cell r="AV25" t="str">
            <v>AS</v>
          </cell>
          <cell r="AW25" t="str">
            <v>NPL</v>
          </cell>
        </row>
        <row r="26">
          <cell r="A26" t="str">
            <v>0235/08</v>
          </cell>
          <cell r="B26" t="str">
            <v>CORPORATE COMMUNICATION CENTER DOO</v>
          </cell>
          <cell r="C26">
            <v>13822.98</v>
          </cell>
          <cell r="E26" t="str">
            <v>RANGE ROVER SPORT SE</v>
          </cell>
          <cell r="F26">
            <v>1910</v>
          </cell>
          <cell r="G26" t="str">
            <v>SBB</v>
          </cell>
          <cell r="H26" t="str">
            <v>360+</v>
          </cell>
          <cell r="I26">
            <v>0</v>
          </cell>
          <cell r="J26">
            <v>0</v>
          </cell>
          <cell r="K26">
            <v>0</v>
          </cell>
          <cell r="L26">
            <v>0</v>
          </cell>
          <cell r="M26">
            <v>0</v>
          </cell>
          <cell r="N26">
            <v>0</v>
          </cell>
          <cell r="O26">
            <v>13822.96</v>
          </cell>
          <cell r="P26">
            <v>10313.61</v>
          </cell>
          <cell r="Q26">
            <v>1804.22</v>
          </cell>
          <cell r="R26">
            <v>41549</v>
          </cell>
          <cell r="S26">
            <v>39930</v>
          </cell>
          <cell r="T26" t="str">
            <v>17485580</v>
          </cell>
          <cell r="U26" t="str">
            <v>102912685</v>
          </cell>
          <cell r="V26" t="str">
            <v>999-001329-00003101</v>
          </cell>
          <cell r="W26" t="str">
            <v>PARTIZANSKE AVIJACIJE 10/12</v>
          </cell>
          <cell r="X26" t="str">
            <v>RS-11070</v>
          </cell>
          <cell r="Y26" t="str">
            <v>NOVI BEOGRAD</v>
          </cell>
          <cell r="Z26" t="str">
            <v>011/201-6900</v>
          </cell>
          <cell r="AA26" t="str">
            <v>064/641-3787, 064/641-3788 Jovan</v>
          </cell>
          <cell r="AB26" t="str">
            <v>MARINKOVIĆ SRĐAN</v>
          </cell>
          <cell r="AC26" t="str">
            <v>office@cocc.rs</v>
          </cell>
          <cell r="AD26" t="str">
            <v>0</v>
          </cell>
          <cell r="AV26" t="str">
            <v>AS</v>
          </cell>
          <cell r="AW26" t="str">
            <v>NPL</v>
          </cell>
        </row>
        <row r="27">
          <cell r="A27" t="str">
            <v>0236/08</v>
          </cell>
          <cell r="B27" t="str">
            <v>CORPORATE COMMUNICATION CENTER DOO</v>
          </cell>
          <cell r="C27">
            <v>2651.57</v>
          </cell>
          <cell r="E27" t="str">
            <v>FORD FIESTA 1.4 16V</v>
          </cell>
          <cell r="F27">
            <v>1910</v>
          </cell>
          <cell r="G27" t="str">
            <v>SBB</v>
          </cell>
          <cell r="H27" t="str">
            <v>360+</v>
          </cell>
          <cell r="I27">
            <v>0</v>
          </cell>
          <cell r="J27">
            <v>0</v>
          </cell>
          <cell r="K27">
            <v>0</v>
          </cell>
          <cell r="L27">
            <v>0</v>
          </cell>
          <cell r="M27">
            <v>0</v>
          </cell>
          <cell r="N27">
            <v>0</v>
          </cell>
          <cell r="O27">
            <v>2651.62</v>
          </cell>
          <cell r="P27">
            <v>1705.5</v>
          </cell>
          <cell r="Q27">
            <v>270.44</v>
          </cell>
          <cell r="R27">
            <v>41549</v>
          </cell>
          <cell r="S27">
            <v>39846</v>
          </cell>
          <cell r="T27" t="str">
            <v>17485580</v>
          </cell>
          <cell r="U27" t="str">
            <v>102912685</v>
          </cell>
          <cell r="V27" t="str">
            <v>999-001329-00003110</v>
          </cell>
          <cell r="W27" t="str">
            <v>PARTIZANSKE AVIJACIJE 10/12</v>
          </cell>
          <cell r="X27" t="str">
            <v>RS-11070</v>
          </cell>
          <cell r="Y27" t="str">
            <v>NOVI BEOGRAD</v>
          </cell>
          <cell r="Z27" t="str">
            <v>011/201-6900</v>
          </cell>
          <cell r="AA27" t="str">
            <v>064/641-3787, 064/641-3788 Jovan</v>
          </cell>
          <cell r="AB27" t="str">
            <v>MARINKOVIĆ SRĐAN</v>
          </cell>
          <cell r="AC27" t="str">
            <v>office@cocc.rs</v>
          </cell>
          <cell r="AD27" t="str">
            <v>0</v>
          </cell>
          <cell r="AV27" t="str">
            <v>AS</v>
          </cell>
          <cell r="AW27" t="str">
            <v>NPL</v>
          </cell>
        </row>
        <row r="28">
          <cell r="A28" t="str">
            <v>0134/08</v>
          </cell>
          <cell r="B28" t="str">
            <v>EURO TEER DOO</v>
          </cell>
          <cell r="C28">
            <v>4913.8999999999996</v>
          </cell>
          <cell r="E28" t="str">
            <v>CITROEN C3 X 1.4HDI</v>
          </cell>
          <cell r="F28">
            <v>1211</v>
          </cell>
          <cell r="G28" t="str">
            <v>SME</v>
          </cell>
          <cell r="H28" t="str">
            <v>360+</v>
          </cell>
          <cell r="I28">
            <v>0</v>
          </cell>
          <cell r="J28">
            <v>0</v>
          </cell>
          <cell r="K28">
            <v>0</v>
          </cell>
          <cell r="L28">
            <v>0</v>
          </cell>
          <cell r="M28">
            <v>0</v>
          </cell>
          <cell r="N28">
            <v>0</v>
          </cell>
          <cell r="O28">
            <v>4913.9399999999996</v>
          </cell>
          <cell r="P28">
            <v>8429.6200000000008</v>
          </cell>
          <cell r="Q28">
            <v>297.04000000000002</v>
          </cell>
          <cell r="R28">
            <v>41522</v>
          </cell>
          <cell r="S28">
            <v>40767</v>
          </cell>
          <cell r="T28" t="str">
            <v>07498667</v>
          </cell>
          <cell r="U28" t="str">
            <v>101182280</v>
          </cell>
          <cell r="V28" t="str">
            <v>999-001250-00002284</v>
          </cell>
          <cell r="W28" t="str">
            <v>KRUŽNI PUT 1-C</v>
          </cell>
          <cell r="X28" t="str">
            <v>RS-11309</v>
          </cell>
          <cell r="Y28" t="str">
            <v>LEŠTANE</v>
          </cell>
          <cell r="Z28" t="str">
            <v>011/8030-721</v>
          </cell>
          <cell r="AA28" t="str">
            <v>064/866-55-01</v>
          </cell>
          <cell r="AB28" t="str">
            <v>MIRJANA TADIĆ</v>
          </cell>
          <cell r="AC28" t="str">
            <v>office@euroteer.co.rs</v>
          </cell>
          <cell r="AD28" t="str">
            <v>11</v>
          </cell>
          <cell r="AV28" t="str">
            <v/>
          </cell>
          <cell r="AW28" t="str">
            <v>NPL</v>
          </cell>
        </row>
        <row r="29">
          <cell r="A29" t="str">
            <v>0191/08</v>
          </cell>
          <cell r="B29" t="str">
            <v>FAIR COMMERCE DOO</v>
          </cell>
          <cell r="C29">
            <v>18942.599999999999</v>
          </cell>
          <cell r="E29" t="str">
            <v>KOMBINOVANA MAŠINA TEREX 820 SA DOD.KAŠIKAMA OD 400MM I TRAPEZOIDNA KAŠIKA</v>
          </cell>
          <cell r="F29">
            <v>1319</v>
          </cell>
          <cell r="G29" t="str">
            <v>SME</v>
          </cell>
          <cell r="H29" t="str">
            <v>360+</v>
          </cell>
          <cell r="I29">
            <v>0</v>
          </cell>
          <cell r="J29">
            <v>0</v>
          </cell>
          <cell r="K29">
            <v>0</v>
          </cell>
          <cell r="L29">
            <v>0</v>
          </cell>
          <cell r="M29">
            <v>0</v>
          </cell>
          <cell r="N29">
            <v>0</v>
          </cell>
          <cell r="O29">
            <v>18942.580000000002</v>
          </cell>
          <cell r="P29">
            <v>35695.68</v>
          </cell>
          <cell r="Q29">
            <v>1489.82</v>
          </cell>
          <cell r="R29">
            <v>41532</v>
          </cell>
          <cell r="S29">
            <v>40571</v>
          </cell>
          <cell r="T29" t="str">
            <v>07920423</v>
          </cell>
          <cell r="U29" t="str">
            <v>100395448</v>
          </cell>
          <cell r="V29" t="str">
            <v>999-001279-00002541</v>
          </cell>
          <cell r="W29" t="str">
            <v>MILOŠA POCERCA 15</v>
          </cell>
          <cell r="X29" t="str">
            <v>RS-11000</v>
          </cell>
          <cell r="Y29" t="str">
            <v>BEOGRAD</v>
          </cell>
          <cell r="Z29" t="str">
            <v>011/3611-258  065/2864-000</v>
          </cell>
          <cell r="AA29" t="str">
            <v/>
          </cell>
          <cell r="AB29" t="str">
            <v/>
          </cell>
          <cell r="AC29" t="str">
            <v>fair@sbb.rs</v>
          </cell>
          <cell r="AD29" t="str">
            <v>11</v>
          </cell>
          <cell r="AE29" t="str">
            <v>S-INŽENJERING DOO</v>
          </cell>
          <cell r="AF29" t="str">
            <v>20575832</v>
          </cell>
          <cell r="AG29" t="str">
            <v>NADE DIMIĆ BB</v>
          </cell>
          <cell r="AH29" t="str">
            <v>RS-11211</v>
          </cell>
          <cell r="AI29" t="str">
            <v>BOR</v>
          </cell>
          <cell r="AJ29" t="str">
            <v>030/ 444 983</v>
          </cell>
          <cell r="AV29" t="str">
            <v/>
          </cell>
          <cell r="AW29" t="str">
            <v>NPL</v>
          </cell>
        </row>
        <row r="30">
          <cell r="A30" t="str">
            <v>0248/08</v>
          </cell>
          <cell r="B30" t="str">
            <v>GRADING INVEST DOO</v>
          </cell>
          <cell r="E30" t="str">
            <v>HYUNDAI BAGER R210NLC-7</v>
          </cell>
          <cell r="F30">
            <v>0</v>
          </cell>
          <cell r="G30" t="str">
            <v>SME</v>
          </cell>
          <cell r="H30" t="str">
            <v>Current</v>
          </cell>
          <cell r="P30">
            <v>58271.65</v>
          </cell>
          <cell r="Q30">
            <v>3200.11</v>
          </cell>
          <cell r="R30">
            <v>41554</v>
          </cell>
          <cell r="S30">
            <v>41506</v>
          </cell>
          <cell r="T30" t="str">
            <v>07802846</v>
          </cell>
          <cell r="U30" t="str">
            <v>100267243</v>
          </cell>
          <cell r="V30" t="str">
            <v>999-001336-00003271</v>
          </cell>
          <cell r="W30" t="str">
            <v>VASE PELAGIĆA 5</v>
          </cell>
          <cell r="X30" t="str">
            <v>RS-11000</v>
          </cell>
          <cell r="Y30" t="str">
            <v>BEOGRAD</v>
          </cell>
          <cell r="Z30" t="str">
            <v>011/2647-577</v>
          </cell>
          <cell r="AA30" t="str">
            <v>063/711-51-48</v>
          </cell>
          <cell r="AB30" t="str">
            <v>GORAN TANASKOVIĆ</v>
          </cell>
          <cell r="AC30" t="str">
            <v>gradingv@sbb.rs</v>
          </cell>
          <cell r="AD30" t="str">
            <v>7</v>
          </cell>
          <cell r="AE30" t="str">
            <v>ĐUKIĆ MILE</v>
          </cell>
          <cell r="AF30" t="str">
            <v>0511959710028</v>
          </cell>
          <cell r="AG30" t="str">
            <v>KRALJA VUKAŠINA 4</v>
          </cell>
          <cell r="AH30" t="str">
            <v>RS-11000</v>
          </cell>
          <cell r="AI30" t="str">
            <v>BEOGRAD</v>
          </cell>
          <cell r="AJ30" t="str">
            <v/>
          </cell>
          <cell r="AV30" t="str">
            <v/>
          </cell>
          <cell r="AW30" t="str">
            <v>NPL</v>
          </cell>
        </row>
        <row r="31">
          <cell r="A31" t="str">
            <v>0220/08</v>
          </cell>
          <cell r="B31" t="str">
            <v>HERMES-SJ DOO</v>
          </cell>
          <cell r="C31">
            <v>12071.82</v>
          </cell>
          <cell r="E31" t="str">
            <v>KRAN GMT 36</v>
          </cell>
          <cell r="F31">
            <v>1335</v>
          </cell>
          <cell r="G31" t="str">
            <v>SME</v>
          </cell>
          <cell r="H31" t="str">
            <v>360+</v>
          </cell>
          <cell r="I31">
            <v>0</v>
          </cell>
          <cell r="J31">
            <v>0</v>
          </cell>
          <cell r="K31">
            <v>0</v>
          </cell>
          <cell r="L31">
            <v>0</v>
          </cell>
          <cell r="M31">
            <v>0</v>
          </cell>
          <cell r="N31">
            <v>0</v>
          </cell>
          <cell r="O31">
            <v>12071.82</v>
          </cell>
          <cell r="P31">
            <v>18920.27</v>
          </cell>
          <cell r="Q31">
            <v>913.52</v>
          </cell>
          <cell r="R31">
            <v>41546</v>
          </cell>
          <cell r="S31">
            <v>41729</v>
          </cell>
          <cell r="T31" t="str">
            <v>08672784</v>
          </cell>
          <cell r="U31" t="str">
            <v>100717675</v>
          </cell>
          <cell r="V31" t="str">
            <v>999-001179-00002924</v>
          </cell>
          <cell r="W31" t="str">
            <v>KANALSKA 5</v>
          </cell>
          <cell r="X31" t="str">
            <v>RS-21000</v>
          </cell>
          <cell r="Y31" t="str">
            <v>NOVI SAD</v>
          </cell>
          <cell r="Z31" t="str">
            <v>021/633-3349</v>
          </cell>
          <cell r="AA31" t="str">
            <v/>
          </cell>
          <cell r="AB31" t="str">
            <v/>
          </cell>
          <cell r="AC31" t="str">
            <v>d.o.o.hermessj@gmail.com</v>
          </cell>
          <cell r="AD31" t="str">
            <v>11</v>
          </cell>
          <cell r="AV31" t="str">
            <v>P+OP</v>
          </cell>
          <cell r="AW31" t="str">
            <v>NPL</v>
          </cell>
        </row>
        <row r="32">
          <cell r="A32" t="str">
            <v>0263/08</v>
          </cell>
          <cell r="B32" t="str">
            <v>HERMES-SJ DOO</v>
          </cell>
          <cell r="C32">
            <v>30028.720000000001</v>
          </cell>
          <cell r="E32" t="str">
            <v>CITY KRAN GRD 40</v>
          </cell>
          <cell r="F32">
            <v>1329</v>
          </cell>
          <cell r="G32" t="str">
            <v>SME</v>
          </cell>
          <cell r="H32" t="str">
            <v>360+</v>
          </cell>
          <cell r="I32">
            <v>0</v>
          </cell>
          <cell r="J32">
            <v>0</v>
          </cell>
          <cell r="K32">
            <v>0</v>
          </cell>
          <cell r="L32">
            <v>0</v>
          </cell>
          <cell r="M32">
            <v>0</v>
          </cell>
          <cell r="N32">
            <v>0</v>
          </cell>
          <cell r="O32">
            <v>30028.71</v>
          </cell>
          <cell r="P32">
            <v>31026.48</v>
          </cell>
          <cell r="Q32">
            <v>1373.41</v>
          </cell>
          <cell r="R32">
            <v>41567</v>
          </cell>
          <cell r="S32">
            <v>40646</v>
          </cell>
          <cell r="T32" t="str">
            <v>08672784</v>
          </cell>
          <cell r="U32" t="str">
            <v>100717675</v>
          </cell>
          <cell r="V32" t="str">
            <v>999-001179-00003513</v>
          </cell>
          <cell r="W32" t="str">
            <v>KANALSKA 5</v>
          </cell>
          <cell r="X32" t="str">
            <v>RS-21000</v>
          </cell>
          <cell r="Y32" t="str">
            <v>NOVI SAD</v>
          </cell>
          <cell r="Z32" t="str">
            <v>021/633-3349</v>
          </cell>
          <cell r="AA32" t="str">
            <v/>
          </cell>
          <cell r="AB32" t="str">
            <v/>
          </cell>
          <cell r="AC32" t="str">
            <v>d.o.o.hermessj@gmail.com</v>
          </cell>
          <cell r="AD32" t="str">
            <v>11</v>
          </cell>
          <cell r="AV32" t="str">
            <v>P+OP</v>
          </cell>
          <cell r="AW32" t="str">
            <v>NPL</v>
          </cell>
        </row>
        <row r="33">
          <cell r="A33" t="str">
            <v>0138/08</v>
          </cell>
          <cell r="B33" t="str">
            <v>KARALIĆ - LINE ZORICA KARALIĆ ZR</v>
          </cell>
          <cell r="C33">
            <v>936.66</v>
          </cell>
          <cell r="E33" t="str">
            <v>RENAULT CLIO EXPRESSION 1.2 16V/5V</v>
          </cell>
          <cell r="F33">
            <v>1125</v>
          </cell>
          <cell r="G33" t="str">
            <v>SBB</v>
          </cell>
          <cell r="H33" t="str">
            <v>360+</v>
          </cell>
          <cell r="I33">
            <v>0</v>
          </cell>
          <cell r="J33">
            <v>0</v>
          </cell>
          <cell r="K33">
            <v>0</v>
          </cell>
          <cell r="L33">
            <v>0</v>
          </cell>
          <cell r="M33">
            <v>0</v>
          </cell>
          <cell r="N33">
            <v>0</v>
          </cell>
          <cell r="O33">
            <v>936.67</v>
          </cell>
          <cell r="P33">
            <v>6377.48</v>
          </cell>
          <cell r="Q33">
            <v>276.60000000000002</v>
          </cell>
          <cell r="R33">
            <v>41491</v>
          </cell>
          <cell r="S33">
            <v>40647</v>
          </cell>
          <cell r="T33" t="str">
            <v>54916663</v>
          </cell>
          <cell r="U33" t="str">
            <v>100478733</v>
          </cell>
          <cell r="V33" t="str">
            <v>999-001188-00001730</v>
          </cell>
          <cell r="W33" t="str">
            <v>BRUSKI PUT BB</v>
          </cell>
          <cell r="X33" t="str">
            <v>RS-37000</v>
          </cell>
          <cell r="Y33" t="str">
            <v>KRUŠEVAC</v>
          </cell>
          <cell r="Z33" t="str">
            <v>037/480-810</v>
          </cell>
          <cell r="AA33" t="str">
            <v>063/63-81-82</v>
          </cell>
          <cell r="AB33" t="str">
            <v/>
          </cell>
          <cell r="AC33" t="str">
            <v>karalicline@ptt.rs</v>
          </cell>
          <cell r="AD33" t="str">
            <v>0</v>
          </cell>
          <cell r="AV33" t="str">
            <v>ODUZETO</v>
          </cell>
          <cell r="AW33" t="str">
            <v>NPL</v>
          </cell>
        </row>
        <row r="34">
          <cell r="A34" t="str">
            <v>0155/08</v>
          </cell>
          <cell r="B34" t="str">
            <v>LA  PORTA  DOO</v>
          </cell>
          <cell r="C34">
            <v>3118.39</v>
          </cell>
          <cell r="E34" t="str">
            <v>JEEP PATRIOT 2,4 CVT2 SPORT</v>
          </cell>
          <cell r="F34">
            <v>941</v>
          </cell>
          <cell r="G34" t="str">
            <v>SBB</v>
          </cell>
          <cell r="H34" t="str">
            <v>360+</v>
          </cell>
          <cell r="I34">
            <v>0</v>
          </cell>
          <cell r="J34">
            <v>0</v>
          </cell>
          <cell r="K34">
            <v>0</v>
          </cell>
          <cell r="L34">
            <v>0</v>
          </cell>
          <cell r="M34">
            <v>0</v>
          </cell>
          <cell r="N34">
            <v>0</v>
          </cell>
          <cell r="O34">
            <v>3118.38</v>
          </cell>
          <cell r="P34">
            <v>14302.11</v>
          </cell>
          <cell r="Q34">
            <v>498.94</v>
          </cell>
          <cell r="R34">
            <v>41506</v>
          </cell>
          <cell r="S34">
            <v>40990</v>
          </cell>
          <cell r="T34" t="str">
            <v>17520563</v>
          </cell>
          <cell r="U34" t="str">
            <v>103186235</v>
          </cell>
          <cell r="V34" t="str">
            <v>999-001227-00001954</v>
          </cell>
          <cell r="W34" t="str">
            <v>OMLADINSKIH  BRIGADA 18b</v>
          </cell>
          <cell r="X34" t="str">
            <v>RS-11070</v>
          </cell>
          <cell r="Y34" t="str">
            <v>NOVI BEOGRAD</v>
          </cell>
          <cell r="Z34" t="str">
            <v>212-93-81  213-55-87</v>
          </cell>
          <cell r="AA34" t="str">
            <v>063/313-414</v>
          </cell>
          <cell r="AB34" t="str">
            <v/>
          </cell>
          <cell r="AC34" t="str">
            <v>laporta@yubc.net</v>
          </cell>
          <cell r="AD34" t="str">
            <v>0</v>
          </cell>
          <cell r="AV34" t="str">
            <v/>
          </cell>
          <cell r="AW34" t="str">
            <v>NPL</v>
          </cell>
        </row>
        <row r="35">
          <cell r="A35" t="str">
            <v>0238/08</v>
          </cell>
          <cell r="B35" t="str">
            <v>LASER TRADE DOO</v>
          </cell>
          <cell r="C35">
            <v>530.13</v>
          </cell>
          <cell r="E35" t="str">
            <v>KORAL IN 1.1 EKONOMIK VAN TNG</v>
          </cell>
          <cell r="F35">
            <v>1032</v>
          </cell>
          <cell r="G35" t="str">
            <v>SME</v>
          </cell>
          <cell r="H35" t="str">
            <v>360+</v>
          </cell>
          <cell r="I35">
            <v>0</v>
          </cell>
          <cell r="J35">
            <v>0</v>
          </cell>
          <cell r="K35">
            <v>0</v>
          </cell>
          <cell r="L35">
            <v>0</v>
          </cell>
          <cell r="M35">
            <v>0</v>
          </cell>
          <cell r="N35">
            <v>0</v>
          </cell>
          <cell r="O35">
            <v>530.14</v>
          </cell>
          <cell r="P35">
            <v>2397.36</v>
          </cell>
          <cell r="Q35">
            <v>98.76</v>
          </cell>
          <cell r="R35">
            <v>41549</v>
          </cell>
          <cell r="S35">
            <v>40716</v>
          </cell>
          <cell r="T35" t="str">
            <v>17301420</v>
          </cell>
          <cell r="U35" t="str">
            <v>100576397</v>
          </cell>
          <cell r="V35" t="str">
            <v>999-001331-00003140</v>
          </cell>
          <cell r="W35" t="str">
            <v>HAJDUK VELJKOVA BB</v>
          </cell>
          <cell r="X35" t="str">
            <v>RS-19000</v>
          </cell>
          <cell r="Y35" t="str">
            <v>ZAJEČAR</v>
          </cell>
          <cell r="Z35" t="str">
            <v>019/442-626</v>
          </cell>
          <cell r="AA35" t="str">
            <v>063/400-284</v>
          </cell>
          <cell r="AB35" t="str">
            <v>ALEKSANDAR JEREMIJIĆ</v>
          </cell>
          <cell r="AC35" t="str">
            <v>sasa@lasertrade.info</v>
          </cell>
          <cell r="AD35" t="str">
            <v>11</v>
          </cell>
          <cell r="AV35" t="str">
            <v>D. ZDRAVKOVIC</v>
          </cell>
          <cell r="AW35" t="str">
            <v>NPL</v>
          </cell>
        </row>
        <row r="36">
          <cell r="A36" t="str">
            <v>0239/08</v>
          </cell>
          <cell r="B36" t="str">
            <v>LASER TRADE DOO</v>
          </cell>
          <cell r="C36">
            <v>440.81</v>
          </cell>
          <cell r="E36" t="str">
            <v>KORAL IN 1.1 EKONOMIK VAN TNG</v>
          </cell>
          <cell r="F36">
            <v>1032</v>
          </cell>
          <cell r="G36" t="str">
            <v>SME</v>
          </cell>
          <cell r="H36" t="str">
            <v>360+</v>
          </cell>
          <cell r="I36">
            <v>0</v>
          </cell>
          <cell r="J36">
            <v>0</v>
          </cell>
          <cell r="K36">
            <v>0</v>
          </cell>
          <cell r="L36">
            <v>0</v>
          </cell>
          <cell r="M36">
            <v>0</v>
          </cell>
          <cell r="N36">
            <v>0</v>
          </cell>
          <cell r="O36">
            <v>440.81</v>
          </cell>
          <cell r="P36">
            <v>2397.36</v>
          </cell>
          <cell r="Q36">
            <v>98.76</v>
          </cell>
          <cell r="R36">
            <v>41549</v>
          </cell>
          <cell r="S36">
            <v>40686</v>
          </cell>
          <cell r="T36" t="str">
            <v>17301420</v>
          </cell>
          <cell r="U36" t="str">
            <v>100576397</v>
          </cell>
          <cell r="V36" t="str">
            <v>999-001331-00003159</v>
          </cell>
          <cell r="W36" t="str">
            <v>HAJDUK VELJKOVA BB</v>
          </cell>
          <cell r="X36" t="str">
            <v>RS-19000</v>
          </cell>
          <cell r="Y36" t="str">
            <v>ZAJEČAR</v>
          </cell>
          <cell r="Z36" t="str">
            <v>019/442-626</v>
          </cell>
          <cell r="AA36" t="str">
            <v>063/400-284</v>
          </cell>
          <cell r="AB36" t="str">
            <v>ALEKSANDAR JEREMIJIĆ</v>
          </cell>
          <cell r="AC36" t="str">
            <v>sasa@lasertrade.info</v>
          </cell>
          <cell r="AD36" t="str">
            <v>11</v>
          </cell>
          <cell r="AV36" t="str">
            <v>D. ZDRAVKOVIC</v>
          </cell>
          <cell r="AW36" t="str">
            <v>NPL</v>
          </cell>
        </row>
        <row r="37">
          <cell r="A37" t="str">
            <v>0123/08</v>
          </cell>
          <cell r="B37" t="str">
            <v>LIDER TRADE COMPANY DOO</v>
          </cell>
          <cell r="C37">
            <v>7937.31</v>
          </cell>
          <cell r="E37" t="str">
            <v>TOYOTA LAND CRUISER 3.0 D-4D 5D A/T5 EXECUTIVE</v>
          </cell>
          <cell r="F37">
            <v>1244</v>
          </cell>
          <cell r="G37" t="str">
            <v>SBB</v>
          </cell>
          <cell r="H37" t="str">
            <v>360+</v>
          </cell>
          <cell r="I37">
            <v>0</v>
          </cell>
          <cell r="J37">
            <v>0</v>
          </cell>
          <cell r="K37">
            <v>0</v>
          </cell>
          <cell r="L37">
            <v>0</v>
          </cell>
          <cell r="M37">
            <v>0</v>
          </cell>
          <cell r="N37">
            <v>0</v>
          </cell>
          <cell r="O37">
            <v>7937.29</v>
          </cell>
          <cell r="P37">
            <v>25917.74</v>
          </cell>
          <cell r="Q37">
            <v>1284.93</v>
          </cell>
          <cell r="R37">
            <v>41486</v>
          </cell>
          <cell r="S37">
            <v>40541</v>
          </cell>
          <cell r="T37" t="str">
            <v>20043563</v>
          </cell>
          <cell r="U37" t="str">
            <v>103880337</v>
          </cell>
          <cell r="V37" t="str">
            <v>999-001175-00001572</v>
          </cell>
          <cell r="W37" t="str">
            <v>BULEVAR AVNOJA 81</v>
          </cell>
          <cell r="X37" t="str">
            <v>RS-11000</v>
          </cell>
          <cell r="Y37" t="str">
            <v>BEOGRAD</v>
          </cell>
          <cell r="Z37" t="str">
            <v>011/311-60-19</v>
          </cell>
          <cell r="AA37" t="str">
            <v>065/31160-19 Đorđe</v>
          </cell>
          <cell r="AB37" t="str">
            <v/>
          </cell>
          <cell r="AC37" t="str">
            <v>liderdesk@sbb.rs</v>
          </cell>
          <cell r="AD37" t="str">
            <v>0</v>
          </cell>
          <cell r="AV37" t="str">
            <v/>
          </cell>
          <cell r="AW37" t="str">
            <v>NPL</v>
          </cell>
        </row>
        <row r="38">
          <cell r="A38" t="str">
            <v>0115/08</v>
          </cell>
          <cell r="B38" t="str">
            <v>MILANOV ŽARKO PG</v>
          </cell>
          <cell r="C38">
            <v>9217.5400000000009</v>
          </cell>
          <cell r="E38" t="str">
            <v>KOMBINOVANA MAŠINA BAGER - UTOVARIVAČ JCB 3 CX SUPER</v>
          </cell>
          <cell r="F38">
            <v>1911</v>
          </cell>
          <cell r="G38" t="str">
            <v>SBB</v>
          </cell>
          <cell r="H38" t="str">
            <v>360+</v>
          </cell>
          <cell r="I38">
            <v>0</v>
          </cell>
          <cell r="J38">
            <v>0</v>
          </cell>
          <cell r="K38">
            <v>0</v>
          </cell>
          <cell r="L38">
            <v>0</v>
          </cell>
          <cell r="M38">
            <v>0</v>
          </cell>
          <cell r="N38">
            <v>0</v>
          </cell>
          <cell r="O38">
            <v>9217.5400000000009</v>
          </cell>
          <cell r="P38">
            <v>10492.43</v>
          </cell>
          <cell r="Q38">
            <v>1754.91</v>
          </cell>
          <cell r="R38">
            <v>41484</v>
          </cell>
          <cell r="S38">
            <v>40077</v>
          </cell>
          <cell r="T38" t="str">
            <v>60653054</v>
          </cell>
          <cell r="U38" t="str">
            <v>SR1407986800057</v>
          </cell>
          <cell r="V38" t="str">
            <v>999-001167-00001508</v>
          </cell>
          <cell r="W38" t="str">
            <v>ĐORĐA BEŠLIJINA BB</v>
          </cell>
          <cell r="X38" t="str">
            <v>RS-21243</v>
          </cell>
          <cell r="Y38" t="str">
            <v>KOVILJ</v>
          </cell>
          <cell r="Z38" t="str">
            <v>021/888-568</v>
          </cell>
          <cell r="AA38" t="str">
            <v>064/227-89-22</v>
          </cell>
          <cell r="AB38" t="str">
            <v/>
          </cell>
          <cell r="AC38" t="str">
            <v/>
          </cell>
          <cell r="AD38" t="str">
            <v>0</v>
          </cell>
          <cell r="AE38" t="str">
            <v>MILANOV ŽARKO</v>
          </cell>
          <cell r="AF38" t="str">
            <v>1407986800057</v>
          </cell>
          <cell r="AG38" t="str">
            <v>VOJVOĐANSKIH BRIGADA 12</v>
          </cell>
          <cell r="AH38" t="str">
            <v>RS-21243</v>
          </cell>
          <cell r="AI38" t="str">
            <v>KOVILJ</v>
          </cell>
          <cell r="AJ38" t="str">
            <v>021/888-568</v>
          </cell>
          <cell r="AV38" t="str">
            <v/>
          </cell>
          <cell r="AW38" t="str">
            <v>NPL</v>
          </cell>
        </row>
        <row r="39">
          <cell r="A39" t="str">
            <v>0145/08</v>
          </cell>
          <cell r="B39" t="str">
            <v>PEPA TRGOVINSKA RADNJA  MARINA VUKOVIĆ</v>
          </cell>
          <cell r="C39">
            <v>2600</v>
          </cell>
          <cell r="E39" t="str">
            <v>RENAULT MEGANE SEDAN SXTREME 1.4 16V</v>
          </cell>
          <cell r="F39">
            <v>1441</v>
          </cell>
          <cell r="G39" t="str">
            <v>SBB</v>
          </cell>
          <cell r="H39" t="str">
            <v>360+</v>
          </cell>
          <cell r="I39">
            <v>0</v>
          </cell>
          <cell r="J39">
            <v>0</v>
          </cell>
          <cell r="K39">
            <v>0</v>
          </cell>
          <cell r="L39">
            <v>0</v>
          </cell>
          <cell r="M39">
            <v>0</v>
          </cell>
          <cell r="N39">
            <v>0</v>
          </cell>
          <cell r="O39">
            <v>2599.98</v>
          </cell>
          <cell r="P39">
            <v>5685.08</v>
          </cell>
          <cell r="Q39">
            <v>314.85000000000002</v>
          </cell>
          <cell r="R39">
            <v>41498</v>
          </cell>
          <cell r="S39">
            <v>40395</v>
          </cell>
          <cell r="T39" t="str">
            <v>60718920</v>
          </cell>
          <cell r="U39" t="str">
            <v>105044920</v>
          </cell>
          <cell r="V39" t="str">
            <v>999-001206-00001810</v>
          </cell>
          <cell r="W39" t="str">
            <v>PRIBOJSKA 88</v>
          </cell>
          <cell r="X39" t="str">
            <v>RS-18000</v>
          </cell>
          <cell r="Y39" t="str">
            <v>NIŠ</v>
          </cell>
          <cell r="Z39" t="str">
            <v>018/580-782</v>
          </cell>
          <cell r="AA39" t="str">
            <v>064/4454-577</v>
          </cell>
          <cell r="AB39" t="str">
            <v/>
          </cell>
          <cell r="AC39" t="str">
            <v>fuki@medianis.net</v>
          </cell>
          <cell r="AD39" t="str">
            <v>0</v>
          </cell>
          <cell r="AV39" t="str">
            <v>P+OP</v>
          </cell>
          <cell r="AW39" t="str">
            <v>NPL</v>
          </cell>
        </row>
        <row r="40">
          <cell r="A40" t="str">
            <v>0154/08</v>
          </cell>
          <cell r="B40" t="str">
            <v>PRODANOVIĆ DUŠICA</v>
          </cell>
          <cell r="C40">
            <v>997.19</v>
          </cell>
          <cell r="E40" t="str">
            <v>TOYOTA YARIS 1.3 VV-I HB 5D M/T5 R N B</v>
          </cell>
          <cell r="F40">
            <v>893</v>
          </cell>
          <cell r="G40" t="str">
            <v>INDIV</v>
          </cell>
          <cell r="H40" t="str">
            <v>360+</v>
          </cell>
          <cell r="I40">
            <v>0</v>
          </cell>
          <cell r="J40">
            <v>0</v>
          </cell>
          <cell r="K40">
            <v>0</v>
          </cell>
          <cell r="L40">
            <v>0</v>
          </cell>
          <cell r="M40">
            <v>0</v>
          </cell>
          <cell r="N40">
            <v>0</v>
          </cell>
          <cell r="O40">
            <v>997.18</v>
          </cell>
          <cell r="P40">
            <v>8108.54</v>
          </cell>
          <cell r="Q40">
            <v>242.48</v>
          </cell>
          <cell r="R40">
            <v>41505</v>
          </cell>
          <cell r="S40">
            <v>40892</v>
          </cell>
          <cell r="T40" t="str">
            <v>0703974189233</v>
          </cell>
          <cell r="U40" t="str">
            <v/>
          </cell>
          <cell r="V40" t="str">
            <v>999-001225-00001942</v>
          </cell>
          <cell r="W40" t="str">
            <v>MILUTINA MILANKOVIĆA 130/123</v>
          </cell>
          <cell r="X40" t="str">
            <v>RS-11000</v>
          </cell>
          <cell r="Y40" t="str">
            <v>BEOGRAD</v>
          </cell>
          <cell r="Z40" t="str">
            <v>063/433-133</v>
          </cell>
          <cell r="AA40" t="str">
            <v/>
          </cell>
          <cell r="AB40" t="str">
            <v/>
          </cell>
          <cell r="AC40" t="str">
            <v>ducaprodanovic@gmail.com</v>
          </cell>
          <cell r="AD40" t="str">
            <v>0</v>
          </cell>
          <cell r="AE40" t="str">
            <v>LIDER TRADE COMPANY DOO</v>
          </cell>
          <cell r="AF40" t="str">
            <v>20043563</v>
          </cell>
          <cell r="AG40" t="str">
            <v>BULEVAR AVNOJA 81</v>
          </cell>
          <cell r="AH40" t="str">
            <v>RS-11000</v>
          </cell>
          <cell r="AI40" t="str">
            <v>BEOGRAD</v>
          </cell>
          <cell r="AJ40" t="str">
            <v>011/311-60-19</v>
          </cell>
          <cell r="AV40" t="str">
            <v/>
          </cell>
          <cell r="AW40" t="str">
            <v>NPL</v>
          </cell>
        </row>
        <row r="41">
          <cell r="A41" t="str">
            <v>0085/08</v>
          </cell>
          <cell r="B41" t="str">
            <v>RADIO ENERGY FMM DOO</v>
          </cell>
          <cell r="C41">
            <v>7950.4</v>
          </cell>
          <cell r="E41" t="str">
            <v>RENAULT  SCENIC CONQUEST 1.6 16V</v>
          </cell>
          <cell r="F41">
            <v>2002</v>
          </cell>
          <cell r="G41" t="str">
            <v>SBB</v>
          </cell>
          <cell r="H41" t="str">
            <v>360+</v>
          </cell>
          <cell r="I41">
            <v>0</v>
          </cell>
          <cell r="J41">
            <v>0</v>
          </cell>
          <cell r="K41">
            <v>0</v>
          </cell>
          <cell r="L41">
            <v>0</v>
          </cell>
          <cell r="M41">
            <v>0</v>
          </cell>
          <cell r="N41">
            <v>0</v>
          </cell>
          <cell r="O41">
            <v>7950.39</v>
          </cell>
          <cell r="P41">
            <v>3841.95</v>
          </cell>
          <cell r="Q41">
            <v>364.34</v>
          </cell>
          <cell r="R41">
            <v>41456</v>
          </cell>
          <cell r="S41">
            <v>39913</v>
          </cell>
          <cell r="T41" t="str">
            <v>20202971</v>
          </cell>
          <cell r="U41" t="str">
            <v>104640915</v>
          </cell>
          <cell r="V41" t="str">
            <v>999-001103-00001076</v>
          </cell>
          <cell r="W41" t="str">
            <v>NIKOLE SKOBALJEVIĆA 105</v>
          </cell>
          <cell r="X41" t="str">
            <v>RS-16000</v>
          </cell>
          <cell r="Y41" t="str">
            <v>LESKOVAC</v>
          </cell>
          <cell r="Z41" t="str">
            <v>016/252-722</v>
          </cell>
          <cell r="AA41" t="str">
            <v>064/644-15-05</v>
          </cell>
          <cell r="AB41" t="str">
            <v/>
          </cell>
          <cell r="AC41" t="str">
            <v>alesisle@hotmail.com</v>
          </cell>
          <cell r="AD41" t="str">
            <v>0</v>
          </cell>
          <cell r="AV41" t="str">
            <v>P+OP; AS</v>
          </cell>
          <cell r="AW41" t="str">
            <v>NPL</v>
          </cell>
        </row>
        <row r="42">
          <cell r="A42" t="str">
            <v>0089/08</v>
          </cell>
          <cell r="B42" t="str">
            <v>SEMETRANS DOO</v>
          </cell>
          <cell r="C42">
            <v>5760.33</v>
          </cell>
          <cell r="E42" t="str">
            <v>POLUPRIKOLICA PAGANINICAR 137 PSL</v>
          </cell>
          <cell r="F42">
            <v>984</v>
          </cell>
          <cell r="G42" t="str">
            <v>SBB</v>
          </cell>
          <cell r="H42" t="str">
            <v>360+</v>
          </cell>
          <cell r="I42">
            <v>0</v>
          </cell>
          <cell r="J42">
            <v>0</v>
          </cell>
          <cell r="K42">
            <v>0</v>
          </cell>
          <cell r="L42">
            <v>0</v>
          </cell>
          <cell r="M42">
            <v>0</v>
          </cell>
          <cell r="N42">
            <v>0</v>
          </cell>
          <cell r="O42">
            <v>5760.34</v>
          </cell>
          <cell r="P42">
            <v>30923.01</v>
          </cell>
          <cell r="Q42">
            <v>1098.3499999999999</v>
          </cell>
          <cell r="R42">
            <v>41463</v>
          </cell>
          <cell r="S42">
            <v>40826</v>
          </cell>
          <cell r="T42" t="str">
            <v>20403730</v>
          </cell>
          <cell r="U42" t="str">
            <v>105541460</v>
          </cell>
          <cell r="V42" t="str">
            <v>999-001123-00001191</v>
          </cell>
          <cell r="W42" t="str">
            <v>MARKA AURELIJA BB</v>
          </cell>
          <cell r="X42" t="str">
            <v>RS-22000</v>
          </cell>
          <cell r="Y42" t="str">
            <v>SR. MITROVICA</v>
          </cell>
          <cell r="Z42" t="str">
            <v>022/622-242; 022/623-655</v>
          </cell>
          <cell r="AA42" t="str">
            <v>064/827-18-50; 063/589-223 gojko</v>
          </cell>
          <cell r="AB42" t="str">
            <v/>
          </cell>
          <cell r="AC42" t="str">
            <v>vesna.kremic@semetrans.rs</v>
          </cell>
          <cell r="AD42" t="str">
            <v>0</v>
          </cell>
          <cell r="AE42" t="str">
            <v>AGROSEME INVEST DOO</v>
          </cell>
          <cell r="AF42" t="str">
            <v>20237988</v>
          </cell>
          <cell r="AG42" t="str">
            <v>MARKA AURELIJA BB</v>
          </cell>
          <cell r="AH42" t="str">
            <v>RS-22000</v>
          </cell>
          <cell r="AI42" t="str">
            <v>SR. MITROVICA</v>
          </cell>
          <cell r="AJ42" t="str">
            <v>022/610-414</v>
          </cell>
          <cell r="AV42" t="str">
            <v/>
          </cell>
          <cell r="AW42" t="str">
            <v>NPL</v>
          </cell>
        </row>
        <row r="43">
          <cell r="A43" t="str">
            <v>0242/08</v>
          </cell>
          <cell r="B43" t="str">
            <v>SERBITA AGRAR DOO</v>
          </cell>
          <cell r="C43">
            <v>8803.66</v>
          </cell>
          <cell r="E43" t="str">
            <v>POLUPRIKOLICA PAGANINICAR I PRENOSNI REZERVOAR ZA DIZEL GORIVO</v>
          </cell>
          <cell r="F43">
            <v>1644</v>
          </cell>
          <cell r="G43" t="str">
            <v>SME</v>
          </cell>
          <cell r="H43" t="str">
            <v>360+</v>
          </cell>
          <cell r="I43">
            <v>0</v>
          </cell>
          <cell r="J43">
            <v>0</v>
          </cell>
          <cell r="K43">
            <v>0</v>
          </cell>
          <cell r="L43">
            <v>0</v>
          </cell>
          <cell r="M43">
            <v>0</v>
          </cell>
          <cell r="N43">
            <v>0</v>
          </cell>
          <cell r="O43">
            <v>8803.66</v>
          </cell>
          <cell r="P43">
            <v>10436.75</v>
          </cell>
          <cell r="Q43">
            <v>1044.24</v>
          </cell>
          <cell r="R43">
            <v>41567</v>
          </cell>
          <cell r="S43">
            <v>40120</v>
          </cell>
          <cell r="T43" t="str">
            <v>20116579</v>
          </cell>
          <cell r="U43" t="str">
            <v>104220619</v>
          </cell>
          <cell r="V43" t="str">
            <v>999-001327-00003485</v>
          </cell>
          <cell r="W43" t="str">
            <v>IVE LOLE RIBARA 6</v>
          </cell>
          <cell r="X43" t="str">
            <v>RS-23244</v>
          </cell>
          <cell r="Y43" t="str">
            <v>SUTJESKA</v>
          </cell>
          <cell r="Z43" t="str">
            <v>023/851-162</v>
          </cell>
          <cell r="AA43" t="str">
            <v>064/2800673</v>
          </cell>
          <cell r="AB43" t="str">
            <v>MLAĐAN KOROLIJA</v>
          </cell>
          <cell r="AC43" t="str">
            <v>serbitaagrar@mgnet.rs</v>
          </cell>
          <cell r="AD43" t="str">
            <v>11</v>
          </cell>
          <cell r="AV43" t="str">
            <v>AS</v>
          </cell>
          <cell r="AW43" t="str">
            <v>NPL</v>
          </cell>
        </row>
        <row r="44">
          <cell r="A44" t="str">
            <v>0120/08</v>
          </cell>
          <cell r="B44" t="str">
            <v>SONI-KOMERC DOO</v>
          </cell>
          <cell r="C44">
            <v>12599.9</v>
          </cell>
          <cell r="E44" t="str">
            <v>POLUPRIKOLICA PAGANINICAR 820 PSL</v>
          </cell>
          <cell r="F44">
            <v>1546</v>
          </cell>
          <cell r="G44" t="str">
            <v>SME</v>
          </cell>
          <cell r="H44" t="str">
            <v>360+</v>
          </cell>
          <cell r="I44">
            <v>0</v>
          </cell>
          <cell r="J44">
            <v>0</v>
          </cell>
          <cell r="K44">
            <v>0</v>
          </cell>
          <cell r="L44">
            <v>0</v>
          </cell>
          <cell r="M44">
            <v>0</v>
          </cell>
          <cell r="N44">
            <v>0</v>
          </cell>
          <cell r="O44">
            <v>12599.95</v>
          </cell>
          <cell r="P44">
            <v>22910.240000000002</v>
          </cell>
          <cell r="Q44">
            <v>1275.6300000000001</v>
          </cell>
          <cell r="R44">
            <v>41120</v>
          </cell>
          <cell r="S44">
            <v>40220</v>
          </cell>
          <cell r="T44" t="str">
            <v>08751854</v>
          </cell>
          <cell r="U44" t="str">
            <v>101237686</v>
          </cell>
          <cell r="V44" t="str">
            <v>999-001169-00001544</v>
          </cell>
          <cell r="W44" t="str">
            <v>DUNAVSKI PUT BB</v>
          </cell>
          <cell r="X44" t="str">
            <v>RS-21300</v>
          </cell>
          <cell r="Y44" t="str">
            <v>BEOČIN</v>
          </cell>
          <cell r="Z44" t="str">
            <v>021/872-926</v>
          </cell>
          <cell r="AA44" t="str">
            <v>064/64-11-209</v>
          </cell>
          <cell r="AB44" t="str">
            <v/>
          </cell>
          <cell r="AC44" t="str">
            <v>sonikomerc@yahoo.com</v>
          </cell>
          <cell r="AD44" t="str">
            <v>11</v>
          </cell>
          <cell r="AV44" t="str">
            <v>P+OP</v>
          </cell>
          <cell r="AW44" t="str">
            <v>NPL</v>
          </cell>
        </row>
        <row r="45">
          <cell r="A45" t="str">
            <v>0001/08</v>
          </cell>
          <cell r="B45" t="str">
            <v>SPEKTAR RSD DOO</v>
          </cell>
          <cell r="C45">
            <v>4380.07</v>
          </cell>
          <cell r="E45" t="str">
            <v>DIZEL VILJUŠKAR STILL RX70-25</v>
          </cell>
          <cell r="F45">
            <v>1264</v>
          </cell>
          <cell r="G45" t="str">
            <v>SME</v>
          </cell>
          <cell r="H45" t="str">
            <v>360+</v>
          </cell>
          <cell r="I45">
            <v>0</v>
          </cell>
          <cell r="J45">
            <v>0</v>
          </cell>
          <cell r="K45">
            <v>0</v>
          </cell>
          <cell r="L45">
            <v>0</v>
          </cell>
          <cell r="M45">
            <v>0</v>
          </cell>
          <cell r="N45">
            <v>0</v>
          </cell>
          <cell r="O45">
            <v>4380.08</v>
          </cell>
          <cell r="P45">
            <v>10987.58</v>
          </cell>
          <cell r="Q45">
            <v>462.05</v>
          </cell>
          <cell r="R45">
            <v>42088</v>
          </cell>
          <cell r="S45">
            <v>40590</v>
          </cell>
          <cell r="T45" t="str">
            <v>08789118</v>
          </cell>
          <cell r="U45" t="str">
            <v>102914847</v>
          </cell>
          <cell r="V45" t="str">
            <v>999-000876-00000013</v>
          </cell>
          <cell r="W45" t="str">
            <v>PANČEVAČKI PUT 221</v>
          </cell>
          <cell r="X45" t="str">
            <v>RS-11000</v>
          </cell>
          <cell r="Y45" t="str">
            <v>BEOGRAD</v>
          </cell>
          <cell r="Z45" t="str">
            <v>011 2748 029</v>
          </cell>
          <cell r="AA45" t="str">
            <v>063 102 1685</v>
          </cell>
          <cell r="AB45" t="str">
            <v>ROSIĆ MILKA</v>
          </cell>
          <cell r="AC45" t="str">
            <v>office@spektarrsd.rs</v>
          </cell>
          <cell r="AD45" t="str">
            <v>11</v>
          </cell>
          <cell r="AV45" t="str">
            <v/>
          </cell>
          <cell r="AW45" t="str">
            <v>NPL</v>
          </cell>
        </row>
        <row r="46">
          <cell r="A46" t="str">
            <v>0109/08</v>
          </cell>
          <cell r="B46" t="str">
            <v>STANKOVIĆ ALEKSANDAR</v>
          </cell>
          <cell r="C46">
            <v>3010.65</v>
          </cell>
          <cell r="E46" t="str">
            <v>SUZUKI SX4 1.5 GLX/5VR</v>
          </cell>
          <cell r="F46">
            <v>1137</v>
          </cell>
          <cell r="G46" t="str">
            <v>INDIV</v>
          </cell>
          <cell r="H46" t="str">
            <v>360+</v>
          </cell>
          <cell r="I46">
            <v>0</v>
          </cell>
          <cell r="J46">
            <v>0</v>
          </cell>
          <cell r="K46">
            <v>0</v>
          </cell>
          <cell r="L46">
            <v>0</v>
          </cell>
          <cell r="M46">
            <v>0</v>
          </cell>
          <cell r="N46">
            <v>0</v>
          </cell>
          <cell r="O46">
            <v>3010.65</v>
          </cell>
          <cell r="P46">
            <v>9245.94</v>
          </cell>
          <cell r="Q46">
            <v>347.55</v>
          </cell>
          <cell r="R46">
            <v>41477</v>
          </cell>
          <cell r="S46">
            <v>40654</v>
          </cell>
          <cell r="T46" t="str">
            <v>1608950710294</v>
          </cell>
          <cell r="U46" t="str">
            <v/>
          </cell>
          <cell r="V46" t="str">
            <v>999-001156-00001416</v>
          </cell>
          <cell r="W46" t="str">
            <v>Bulevar Oslobođenja 164</v>
          </cell>
          <cell r="X46" t="str">
            <v>RS-11000</v>
          </cell>
          <cell r="Y46" t="str">
            <v>BEOGRAD</v>
          </cell>
          <cell r="Z46" t="str">
            <v>011/2664-476</v>
          </cell>
          <cell r="AA46" t="str">
            <v>063/473-263</v>
          </cell>
          <cell r="AB46" t="str">
            <v/>
          </cell>
          <cell r="AC46" t="str">
            <v/>
          </cell>
          <cell r="AD46" t="str">
            <v>0</v>
          </cell>
          <cell r="AV46" t="str">
            <v/>
          </cell>
          <cell r="AW46" t="str">
            <v>NPL</v>
          </cell>
        </row>
        <row r="47">
          <cell r="A47" t="str">
            <v>0259/08</v>
          </cell>
          <cell r="B47" t="str">
            <v>STUDIO CRAFT INŽENJERING  DOO</v>
          </cell>
          <cell r="C47">
            <v>20763.39</v>
          </cell>
          <cell r="E47" t="str">
            <v>CRAN TEREX CBR32</v>
          </cell>
          <cell r="F47">
            <v>1806</v>
          </cell>
          <cell r="G47" t="str">
            <v>SME</v>
          </cell>
          <cell r="H47" t="str">
            <v>360+</v>
          </cell>
          <cell r="I47">
            <v>0</v>
          </cell>
          <cell r="J47">
            <v>0</v>
          </cell>
          <cell r="K47">
            <v>0</v>
          </cell>
          <cell r="L47">
            <v>0</v>
          </cell>
          <cell r="M47">
            <v>0</v>
          </cell>
          <cell r="N47">
            <v>0</v>
          </cell>
          <cell r="O47">
            <v>20763.39</v>
          </cell>
          <cell r="P47">
            <v>15467.62</v>
          </cell>
          <cell r="Q47">
            <v>1748.49</v>
          </cell>
          <cell r="R47">
            <v>41563</v>
          </cell>
          <cell r="S47">
            <v>39974</v>
          </cell>
          <cell r="T47" t="str">
            <v>20005190</v>
          </cell>
          <cell r="U47" t="str">
            <v>103771493</v>
          </cell>
          <cell r="V47" t="str">
            <v>999-001360-00003443</v>
          </cell>
          <cell r="W47" t="str">
            <v>KNEZA MILOŠA 44, I SPRAT</v>
          </cell>
          <cell r="X47" t="str">
            <v>RS-11000</v>
          </cell>
          <cell r="Y47" t="str">
            <v>BEOGRAD</v>
          </cell>
          <cell r="Z47" t="str">
            <v>011/3610-607</v>
          </cell>
          <cell r="AA47" t="str">
            <v>065/3200020 065/3200041 miloš</v>
          </cell>
          <cell r="AB47" t="str">
            <v>MILOŠ STANKOVIĆ</v>
          </cell>
          <cell r="AC47" t="str">
            <v>studio.craft@sezampro.yu</v>
          </cell>
          <cell r="AD47" t="str">
            <v>11</v>
          </cell>
          <cell r="AV47" t="str">
            <v>P+OP</v>
          </cell>
          <cell r="AW47" t="str">
            <v>NPL</v>
          </cell>
        </row>
        <row r="48">
          <cell r="A48" t="str">
            <v>0146/08</v>
          </cell>
          <cell r="B48" t="str">
            <v>ŽIVANIĆ GORDANA</v>
          </cell>
          <cell r="C48">
            <v>3282.84</v>
          </cell>
          <cell r="E48" t="str">
            <v>SUZUKI SWIFT 1.3 GS/3VR</v>
          </cell>
          <cell r="F48">
            <v>1750</v>
          </cell>
          <cell r="G48" t="str">
            <v>INDIV</v>
          </cell>
          <cell r="H48" t="str">
            <v>360+</v>
          </cell>
          <cell r="I48">
            <v>0</v>
          </cell>
          <cell r="J48">
            <v>0</v>
          </cell>
          <cell r="K48">
            <v>0</v>
          </cell>
          <cell r="L48">
            <v>0</v>
          </cell>
          <cell r="M48">
            <v>0</v>
          </cell>
          <cell r="N48">
            <v>0</v>
          </cell>
          <cell r="O48">
            <v>3282.83</v>
          </cell>
          <cell r="P48">
            <v>3993.36</v>
          </cell>
          <cell r="Q48">
            <v>312.39999999999998</v>
          </cell>
          <cell r="R48">
            <v>41498</v>
          </cell>
          <cell r="S48">
            <v>40039</v>
          </cell>
          <cell r="T48" t="str">
            <v>2403971885054</v>
          </cell>
          <cell r="U48" t="str">
            <v/>
          </cell>
          <cell r="V48" t="str">
            <v>999-001207-00001839</v>
          </cell>
          <cell r="W48" t="str">
            <v>Svetozara Markovića 48</v>
          </cell>
          <cell r="X48" t="str">
            <v>RS-22330</v>
          </cell>
          <cell r="Y48" t="str">
            <v>NOVA PAZOVA</v>
          </cell>
          <cell r="Z48" t="str">
            <v/>
          </cell>
          <cell r="AA48" t="str">
            <v>063/77-01-525</v>
          </cell>
          <cell r="AB48" t="str">
            <v/>
          </cell>
          <cell r="AC48" t="str">
            <v/>
          </cell>
          <cell r="AD48" t="str">
            <v>0</v>
          </cell>
          <cell r="AV48" t="str">
            <v/>
          </cell>
          <cell r="AW48" t="str">
            <v>NPL</v>
          </cell>
        </row>
        <row r="49">
          <cell r="A49" t="str">
            <v>0126/08</v>
          </cell>
          <cell r="B49" t="str">
            <v>AGROMARKET DOO</v>
          </cell>
          <cell r="C49">
            <v>16173.05</v>
          </cell>
          <cell r="E49" t="str">
            <v>MERCEDES BENZ SPRINTER 311 CDI KA</v>
          </cell>
          <cell r="F49">
            <v>685</v>
          </cell>
          <cell r="G49" t="str">
            <v>SME</v>
          </cell>
          <cell r="H49" t="str">
            <v>360+</v>
          </cell>
          <cell r="I49">
            <v>0</v>
          </cell>
          <cell r="J49">
            <v>0</v>
          </cell>
          <cell r="K49">
            <v>0</v>
          </cell>
          <cell r="L49">
            <v>0</v>
          </cell>
          <cell r="M49">
            <v>0</v>
          </cell>
          <cell r="N49">
            <v>6786.75</v>
          </cell>
          <cell r="O49">
            <v>9386.25</v>
          </cell>
          <cell r="P49">
            <v>38307.69</v>
          </cell>
          <cell r="Q49">
            <v>839.54</v>
          </cell>
          <cell r="R49">
            <v>41487</v>
          </cell>
          <cell r="S49">
            <v>41152</v>
          </cell>
          <cell r="T49" t="str">
            <v>07942290</v>
          </cell>
          <cell r="U49" t="str">
            <v>101064132</v>
          </cell>
          <cell r="V49" t="str">
            <v>999-001180-00001612</v>
          </cell>
          <cell r="W49" t="str">
            <v>BUKOVICA BB</v>
          </cell>
          <cell r="X49" t="str">
            <v>RS-32250</v>
          </cell>
          <cell r="Y49" t="str">
            <v>IVANJICA</v>
          </cell>
          <cell r="Z49" t="str">
            <v>032/641-148</v>
          </cell>
          <cell r="AA49" t="str">
            <v/>
          </cell>
          <cell r="AB49" t="str">
            <v/>
          </cell>
          <cell r="AC49" t="str">
            <v>agromarket@open.telekom.rs</v>
          </cell>
          <cell r="AD49" t="str">
            <v>11</v>
          </cell>
          <cell r="AV49" t="str">
            <v>SME/SBB</v>
          </cell>
          <cell r="AW49" t="str">
            <v>SBB</v>
          </cell>
        </row>
        <row r="50">
          <cell r="A50" t="str">
            <v>0307/09</v>
          </cell>
          <cell r="B50" t="str">
            <v>CITY RENT A CAR DOO</v>
          </cell>
          <cell r="E50" t="str">
            <v>FORD FIESTA 1.4 16 V</v>
          </cell>
          <cell r="F50">
            <v>0</v>
          </cell>
          <cell r="G50" t="str">
            <v>SBB</v>
          </cell>
          <cell r="H50" t="str">
            <v>Current</v>
          </cell>
          <cell r="P50">
            <v>2251.58</v>
          </cell>
          <cell r="Q50">
            <v>261.77999999999997</v>
          </cell>
          <cell r="R50">
            <v>40164</v>
          </cell>
          <cell r="S50">
            <v>40568</v>
          </cell>
          <cell r="T50" t="str">
            <v>20432748</v>
          </cell>
          <cell r="U50" t="str">
            <v>105652884</v>
          </cell>
          <cell r="V50" t="str">
            <v>999-001751-00004076</v>
          </cell>
          <cell r="W50" t="str">
            <v>Omladinskih brigada 90 a</v>
          </cell>
          <cell r="X50" t="str">
            <v>RS-11000</v>
          </cell>
          <cell r="Y50" t="str">
            <v>BEOGRAD</v>
          </cell>
          <cell r="Z50" t="str">
            <v>011/2258 784</v>
          </cell>
          <cell r="AA50" t="str">
            <v>064/1724-103</v>
          </cell>
          <cell r="AB50" t="str">
            <v>SAŠA ROMČEVIĆ</v>
          </cell>
          <cell r="AC50" t="str">
            <v>sasa.romcevic@cityrentacar.rs</v>
          </cell>
          <cell r="AD50" t="str">
            <v>0</v>
          </cell>
          <cell r="AV50" t="str">
            <v/>
          </cell>
          <cell r="AW50" t="str">
            <v>SBB</v>
          </cell>
        </row>
        <row r="51">
          <cell r="A51" t="str">
            <v>0026/08</v>
          </cell>
          <cell r="B51" t="str">
            <v>MET-KOM DOO</v>
          </cell>
          <cell r="C51">
            <v>11878.77</v>
          </cell>
          <cell r="E51" t="str">
            <v>ROVOKOPAČ UTOVARIVAČ CASE 695SR I DODATNA OPREMA</v>
          </cell>
          <cell r="F51">
            <v>0</v>
          </cell>
          <cell r="G51" t="str">
            <v>SBB</v>
          </cell>
          <cell r="H51" t="str">
            <v>Current</v>
          </cell>
          <cell r="I51">
            <v>0</v>
          </cell>
          <cell r="J51">
            <v>0</v>
          </cell>
          <cell r="K51">
            <v>0</v>
          </cell>
          <cell r="L51">
            <v>0</v>
          </cell>
          <cell r="M51">
            <v>0</v>
          </cell>
          <cell r="N51">
            <v>0</v>
          </cell>
          <cell r="O51">
            <v>11878.77</v>
          </cell>
          <cell r="P51">
            <v>89090.75</v>
          </cell>
          <cell r="Q51">
            <v>2158.0500000000002</v>
          </cell>
          <cell r="R51">
            <v>41387</v>
          </cell>
          <cell r="S51">
            <v>41754</v>
          </cell>
          <cell r="T51" t="str">
            <v>08633720</v>
          </cell>
          <cell r="U51" t="str">
            <v>100579455</v>
          </cell>
          <cell r="V51" t="str">
            <v>999-000976-00000340</v>
          </cell>
          <cell r="W51" t="str">
            <v>STEVANA SREMCA 88</v>
          </cell>
          <cell r="X51" t="str">
            <v>CZ-23300</v>
          </cell>
          <cell r="Y51" t="str">
            <v>KIKINDA</v>
          </cell>
          <cell r="Z51" t="str">
            <v>0230/434-690</v>
          </cell>
          <cell r="AA51" t="str">
            <v>064/8151-851</v>
          </cell>
          <cell r="AB51" t="str">
            <v/>
          </cell>
          <cell r="AC51" t="str">
            <v>met-kom@open.telekom.rs</v>
          </cell>
          <cell r="AD51" t="str">
            <v>0</v>
          </cell>
          <cell r="AV51" t="str">
            <v/>
          </cell>
          <cell r="AW51" t="str">
            <v>SBB</v>
          </cell>
        </row>
        <row r="52">
          <cell r="A52" t="str">
            <v>0056/08</v>
          </cell>
          <cell r="B52" t="str">
            <v>PANOINVEST DOO</v>
          </cell>
          <cell r="E52" t="str">
            <v>MINI BAGER TAKEUCHI TB 145 SA HIDRAULIČNIM ČEKIĆEM</v>
          </cell>
          <cell r="F52">
            <v>0</v>
          </cell>
          <cell r="G52" t="str">
            <v>SBB</v>
          </cell>
          <cell r="H52" t="str">
            <v>Current</v>
          </cell>
          <cell r="P52">
            <v>962.3</v>
          </cell>
          <cell r="Q52">
            <v>1666.57</v>
          </cell>
          <cell r="R52">
            <v>41379</v>
          </cell>
          <cell r="S52">
            <v>39913</v>
          </cell>
          <cell r="T52" t="str">
            <v>20443715</v>
          </cell>
          <cell r="U52" t="str">
            <v>105719517</v>
          </cell>
          <cell r="V52" t="str">
            <v>999-001340-00003263</v>
          </cell>
          <cell r="W52" t="str">
            <v>TEMERINSKA 95</v>
          </cell>
          <cell r="X52" t="str">
            <v>RS-21000</v>
          </cell>
          <cell r="Y52" t="str">
            <v>NOVI SAD</v>
          </cell>
          <cell r="Z52" t="str">
            <v>021/633-10-53</v>
          </cell>
          <cell r="AA52" t="str">
            <v>062-460-860</v>
          </cell>
          <cell r="AB52" t="str">
            <v/>
          </cell>
          <cell r="AC52" t="str">
            <v>office@panoinvest.co.rs</v>
          </cell>
          <cell r="AD52" t="str">
            <v>0</v>
          </cell>
          <cell r="AE52" t="str">
            <v>ĆULIBRK ZORAN</v>
          </cell>
          <cell r="AF52" t="str">
            <v>0602966810084</v>
          </cell>
          <cell r="AG52" t="str">
            <v>KNEZ MIHAJLOVA BLOK C 4</v>
          </cell>
          <cell r="AH52" t="str">
            <v>RS-25250</v>
          </cell>
          <cell r="AI52" t="str">
            <v>ODŽACI</v>
          </cell>
          <cell r="AJ52" t="str">
            <v>063/460-830</v>
          </cell>
          <cell r="AQ52">
            <v>1</v>
          </cell>
          <cell r="AR52" t="str">
            <v>TEHNOLINK DOO</v>
          </cell>
          <cell r="AS52" t="str">
            <v>Ogledna polja 55</v>
          </cell>
          <cell r="AT52" t="str">
            <v>ČENEJ</v>
          </cell>
          <cell r="AU52" t="str">
            <v>+381 21 3 101 303</v>
          </cell>
          <cell r="AV52" t="str">
            <v/>
          </cell>
          <cell r="AW52" t="str">
            <v>SBB</v>
          </cell>
        </row>
        <row r="53">
          <cell r="A53" t="str">
            <v>0256/08</v>
          </cell>
          <cell r="B53" t="str">
            <v>PERLA SZR VLADIMIR MISIC PR</v>
          </cell>
          <cell r="E53" t="str">
            <v>LADA NIVA 4X4, 1.7i/3v</v>
          </cell>
          <cell r="F53">
            <v>0</v>
          </cell>
          <cell r="G53" t="str">
            <v>SBB</v>
          </cell>
          <cell r="H53" t="str">
            <v>Current</v>
          </cell>
          <cell r="P53">
            <v>6076.14</v>
          </cell>
          <cell r="Q53">
            <v>159.62</v>
          </cell>
          <cell r="R53">
            <v>41563</v>
          </cell>
          <cell r="S53">
            <v>41674</v>
          </cell>
          <cell r="T53" t="str">
            <v>56024107</v>
          </cell>
          <cell r="U53" t="str">
            <v>102721972</v>
          </cell>
          <cell r="V53" t="str">
            <v>999-001345-00003408</v>
          </cell>
          <cell r="W53" t="str">
            <v>MILOJA ZAKIĆA 3</v>
          </cell>
          <cell r="X53" t="str">
            <v>RS-11000</v>
          </cell>
          <cell r="Y53" t="str">
            <v>BEOGRAD</v>
          </cell>
          <cell r="Z53" t="str">
            <v>2392909</v>
          </cell>
          <cell r="AA53" t="str">
            <v>064/3204216</v>
          </cell>
          <cell r="AB53" t="str">
            <v>GORDANA JORDOVIĆ</v>
          </cell>
          <cell r="AC53" t="str">
            <v>vladimirmisic43@yahoo.com</v>
          </cell>
          <cell r="AD53" t="str">
            <v>0</v>
          </cell>
          <cell r="AV53" t="str">
            <v/>
          </cell>
          <cell r="AW53" t="str">
            <v>SBB</v>
          </cell>
        </row>
      </sheetData>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Total Portfolio"/>
      <sheetName val="Pregled"/>
      <sheetName val="POLISE"/>
      <sheetName val="svi - 31.08.2014"/>
      <sheetName val="STATISTIKA - u pripremi"/>
    </sheetNames>
    <sheetDataSet>
      <sheetData sheetId="0">
        <row r="3">
          <cell r="A3" t="str">
            <v>01292/09</v>
          </cell>
          <cell r="B3" t="str">
            <v>A &amp; R MILISAV ARSENIJEVIĆ PR</v>
          </cell>
          <cell r="C3" t="str">
            <v>PLUG CETVOROBRAZNI OBRTAČ VOGEL NOOT</v>
          </cell>
          <cell r="D3" t="str">
            <v>IMOVINSKO OSIGURANJE</v>
          </cell>
          <cell r="E3" t="str">
            <v>DUNAV OSIGURANJE</v>
          </cell>
          <cell r="F3" t="str">
            <v>ZA ZATVARANJE</v>
          </cell>
          <cell r="G3">
            <v>42034</v>
          </cell>
          <cell r="H3" t="str">
            <v>UGOVOR ISTEKAO</v>
          </cell>
          <cell r="I3">
            <v>4</v>
          </cell>
          <cell r="J3">
            <v>2</v>
          </cell>
          <cell r="K3">
            <v>2</v>
          </cell>
          <cell r="L3">
            <v>0</v>
          </cell>
        </row>
        <row r="4">
          <cell r="A4" t="str">
            <v>02299/10</v>
          </cell>
          <cell r="B4" t="str">
            <v>A.D. JABUKA INDUSTRIJA SKROBA PANČEVO</v>
          </cell>
          <cell r="C4" t="str">
            <v>OPREMA ZA PROIZVODNJU FRUKTOZNIH SOKOVA</v>
          </cell>
          <cell r="D4" t="str">
            <v>IMOVINSKO OSIGURANJE</v>
          </cell>
          <cell r="E4" t="str">
            <v>WIENER STAEDTISCHE</v>
          </cell>
          <cell r="F4">
            <v>42863779</v>
          </cell>
          <cell r="G4">
            <v>41932</v>
          </cell>
          <cell r="H4" t="str">
            <v>42863779 POŽAR (IZLIV VODE, POPLAVA, BUJICA I VISOKE VODE), LOM, KRAĐA</v>
          </cell>
          <cell r="I4">
            <v>5</v>
          </cell>
          <cell r="J4">
            <v>3</v>
          </cell>
          <cell r="K4">
            <v>0</v>
          </cell>
          <cell r="L4">
            <v>0</v>
          </cell>
        </row>
        <row r="5">
          <cell r="A5" t="str">
            <v>01142/08</v>
          </cell>
          <cell r="B5" t="str">
            <v>A.G.V. SEPARACIJA AD</v>
          </cell>
          <cell r="C5" t="str">
            <v>SEJAČICA TEREX FINLAY 694T</v>
          </cell>
          <cell r="D5" t="str">
            <v>IMOVINSKO OSIGURANJE</v>
          </cell>
          <cell r="E5" t="str">
            <v>DDOR</v>
          </cell>
          <cell r="F5" t="str">
            <v>PREDMET LIZ NIJE LOCIRAN</v>
          </cell>
          <cell r="G5">
            <v>40443</v>
          </cell>
          <cell r="H5" t="str">
            <v>NIJE OBNOVLJENA - ISTEKLA</v>
          </cell>
          <cell r="I5">
            <v>9</v>
          </cell>
          <cell r="J5">
            <v>0</v>
          </cell>
          <cell r="K5">
            <v>0</v>
          </cell>
          <cell r="L5">
            <v>0</v>
          </cell>
        </row>
        <row r="6">
          <cell r="A6" t="str">
            <v>01273/08</v>
          </cell>
          <cell r="B6" t="str">
            <v>AGRO KOJIĆ DOO</v>
          </cell>
          <cell r="C6" t="str">
            <v>PLUG VOGEL NOOT</v>
          </cell>
          <cell r="D6" t="str">
            <v>IMOVINSKO OSIGURANJE</v>
          </cell>
          <cell r="E6" t="str">
            <v>UNIQA OSIGURANJE</v>
          </cell>
          <cell r="F6">
            <v>5005541</v>
          </cell>
          <cell r="G6">
            <v>42024</v>
          </cell>
          <cell r="H6" t="str">
            <v>5005541 KASKO</v>
          </cell>
          <cell r="I6">
            <v>3</v>
          </cell>
          <cell r="J6">
            <v>3</v>
          </cell>
          <cell r="K6">
            <v>0</v>
          </cell>
          <cell r="L6">
            <v>0</v>
          </cell>
        </row>
        <row r="7">
          <cell r="A7" t="str">
            <v>00463/07</v>
          </cell>
          <cell r="B7" t="str">
            <v>B92 AD</v>
          </cell>
          <cell r="C7" t="str">
            <v>SISTEM ZA STUDIJSKU I ENG OPREMU - XDCAM</v>
          </cell>
          <cell r="D7" t="str">
            <v>IMOVINSKO OSIGURANJE</v>
          </cell>
          <cell r="E7" t="str">
            <v>DUNAV OSIGURANJE</v>
          </cell>
          <cell r="F7" t="str">
            <v>ZA ZATVARANJE</v>
          </cell>
          <cell r="G7">
            <v>41695</v>
          </cell>
          <cell r="H7" t="str">
            <v>ZA ZATVARANJE</v>
          </cell>
          <cell r="I7">
            <v>5</v>
          </cell>
          <cell r="J7">
            <v>0</v>
          </cell>
          <cell r="K7">
            <v>0</v>
          </cell>
          <cell r="L7">
            <v>0</v>
          </cell>
        </row>
        <row r="8">
          <cell r="A8" t="str">
            <v>00470/07</v>
          </cell>
          <cell r="B8" t="str">
            <v>B92 AD</v>
          </cell>
          <cell r="C8" t="str">
            <v>OMNEON VIDEO SERVER SYSTEM</v>
          </cell>
          <cell r="D8" t="str">
            <v>IMOVINSKO OSIGURANJE</v>
          </cell>
          <cell r="E8" t="str">
            <v>DUNAV OSIGURANJE</v>
          </cell>
          <cell r="F8" t="str">
            <v>ZA ZATVARANJE</v>
          </cell>
          <cell r="G8">
            <v>41657</v>
          </cell>
          <cell r="H8" t="str">
            <v>ZA ZATVARANJE</v>
          </cell>
          <cell r="I8">
            <v>5</v>
          </cell>
          <cell r="J8">
            <v>0</v>
          </cell>
          <cell r="K8">
            <v>0</v>
          </cell>
          <cell r="L8">
            <v>0</v>
          </cell>
        </row>
        <row r="9">
          <cell r="A9" t="str">
            <v>00471/07</v>
          </cell>
          <cell r="B9" t="str">
            <v>B92 AD</v>
          </cell>
          <cell r="C9" t="str">
            <v>VIZRT - REAL TIME BROADCAST GRAPHICS SYSTEM</v>
          </cell>
          <cell r="D9" t="str">
            <v>IMOVINSKO OSIGURANJE</v>
          </cell>
          <cell r="E9" t="str">
            <v>DUNAV OSIGURANJE</v>
          </cell>
          <cell r="F9" t="str">
            <v>UGOVOR ISTEKAO</v>
          </cell>
          <cell r="G9">
            <v>41626</v>
          </cell>
          <cell r="H9" t="str">
            <v>UGOVOR ISTEKAO</v>
          </cell>
          <cell r="I9">
            <v>5</v>
          </cell>
          <cell r="J9">
            <v>0</v>
          </cell>
          <cell r="K9">
            <v>0</v>
          </cell>
          <cell r="L9">
            <v>0</v>
          </cell>
        </row>
        <row r="10">
          <cell r="A10" t="str">
            <v>00501/07</v>
          </cell>
          <cell r="B10" t="str">
            <v>B92 AD</v>
          </cell>
          <cell r="C10" t="str">
            <v>SISTEM ZA VIZUELNU KONTROLU SIGNALA</v>
          </cell>
          <cell r="D10" t="str">
            <v>IMOVINSKO OSIGURANJE</v>
          </cell>
          <cell r="E10" t="str">
            <v>DUNAV OSIGURANJE</v>
          </cell>
          <cell r="F10" t="str">
            <v>ZA ZATVARANJE</v>
          </cell>
          <cell r="G10">
            <v>41712</v>
          </cell>
          <cell r="H10" t="str">
            <v>UGOVOR ISTEKAO</v>
          </cell>
          <cell r="I10">
            <v>5</v>
          </cell>
          <cell r="J10">
            <v>0</v>
          </cell>
          <cell r="K10">
            <v>0</v>
          </cell>
          <cell r="L10">
            <v>0</v>
          </cell>
        </row>
        <row r="11">
          <cell r="A11" t="str">
            <v>00502/07</v>
          </cell>
          <cell r="B11" t="str">
            <v>B92 AD</v>
          </cell>
          <cell r="C11" t="str">
            <v>AUDIO SISTEM ZA EMITOVANJE PROGRAMA</v>
          </cell>
          <cell r="D11" t="str">
            <v>IMOVINSKO OSIGURANJE</v>
          </cell>
          <cell r="E11" t="str">
            <v>DUNAV OSIGURANJE</v>
          </cell>
          <cell r="F11" t="str">
            <v>ZA ZATVARANJE</v>
          </cell>
          <cell r="G11">
            <v>41698</v>
          </cell>
          <cell r="H11" t="str">
            <v>UGOVOR ISTEKAO</v>
          </cell>
          <cell r="I11">
            <v>5</v>
          </cell>
          <cell r="J11">
            <v>0</v>
          </cell>
          <cell r="K11">
            <v>0</v>
          </cell>
          <cell r="L11">
            <v>0</v>
          </cell>
        </row>
        <row r="12">
          <cell r="A12" t="str">
            <v>02635/11</v>
          </cell>
          <cell r="B12" t="str">
            <v>B92 AD</v>
          </cell>
          <cell r="C12" t="str">
            <v>SONY DXC-D55WSPH</v>
          </cell>
          <cell r="D12" t="str">
            <v>IMOVINSKO OSIGURANJE</v>
          </cell>
          <cell r="E12" t="str">
            <v>NEMA PODATKA</v>
          </cell>
          <cell r="F12" t="str">
            <v>UGOVOR ISTEKAO</v>
          </cell>
          <cell r="G12">
            <v>0</v>
          </cell>
          <cell r="H12">
            <v>0</v>
          </cell>
          <cell r="I12">
            <v>5</v>
          </cell>
          <cell r="J12">
            <v>0</v>
          </cell>
          <cell r="K12">
            <v>0</v>
          </cell>
          <cell r="L12">
            <v>0</v>
          </cell>
        </row>
        <row r="13">
          <cell r="A13" t="str">
            <v>02626/11</v>
          </cell>
          <cell r="B13" t="str">
            <v>BAČKA AD SIVAC - U RESTRUKTURIRANJU</v>
          </cell>
          <cell r="C13" t="str">
            <v>Germinator GASPARDO model GRANCHIO</v>
          </cell>
          <cell r="D13" t="str">
            <v>IMOVINSKO OSIGURANJE</v>
          </cell>
          <cell r="E13" t="str">
            <v>DUNAV OSIGURANJE</v>
          </cell>
          <cell r="F13" t="str">
            <v>00839962 4</v>
          </cell>
          <cell r="G13">
            <v>41938</v>
          </cell>
          <cell r="H13" t="str">
            <v>00839962 4 POŽAR (IZLIVANJE, POPLAVA), LOM, KRAĐA I RAZ.</v>
          </cell>
          <cell r="I13">
            <v>5</v>
          </cell>
          <cell r="J13">
            <v>0</v>
          </cell>
          <cell r="K13">
            <v>2</v>
          </cell>
          <cell r="L13">
            <v>0</v>
          </cell>
        </row>
        <row r="14">
          <cell r="A14" t="str">
            <v>02627/11</v>
          </cell>
          <cell r="B14" t="str">
            <v>BAČKA AD SIVAC - U RESTRUKTURIRANJU</v>
          </cell>
          <cell r="C14" t="str">
            <v>Sejalica GASPARDO MTI 12/12</v>
          </cell>
          <cell r="D14" t="str">
            <v>IMOVINSKO OSIGURANJE</v>
          </cell>
          <cell r="E14" t="str">
            <v>DUNAV OSIGURANJE</v>
          </cell>
          <cell r="F14" t="str">
            <v>00839961 3</v>
          </cell>
          <cell r="G14">
            <v>41938</v>
          </cell>
          <cell r="H14" t="str">
            <v xml:space="preserve">00839961 3 POŽAR (IZLIVANJE, POPLAVA), LOM, KRAĐA I RAZ. </v>
          </cell>
          <cell r="I14">
            <v>5</v>
          </cell>
          <cell r="J14">
            <v>0</v>
          </cell>
          <cell r="K14">
            <v>2</v>
          </cell>
          <cell r="L14">
            <v>0</v>
          </cell>
        </row>
        <row r="15">
          <cell r="A15" t="str">
            <v>02628/11</v>
          </cell>
          <cell r="B15" t="str">
            <v>BAČKA AD SIVAC - U RESTRUKTURIRANJU</v>
          </cell>
          <cell r="C15" t="str">
            <v>Setvospremac GRATOR 12M</v>
          </cell>
          <cell r="D15" t="str">
            <v>IMOVINSKO OSIGURANJE</v>
          </cell>
          <cell r="E15" t="str">
            <v>DUNAV OSIGURANJE</v>
          </cell>
          <cell r="F15" t="str">
            <v>00839960 2</v>
          </cell>
          <cell r="G15">
            <v>41938</v>
          </cell>
          <cell r="H15" t="str">
            <v>00839960 2 POŽAR (IZLIVANJE, POPLAVA), LOM, KRAĐA I RAZ.</v>
          </cell>
          <cell r="I15">
            <v>5</v>
          </cell>
          <cell r="J15">
            <v>0</v>
          </cell>
          <cell r="K15">
            <v>2</v>
          </cell>
          <cell r="L15">
            <v>0</v>
          </cell>
        </row>
        <row r="16">
          <cell r="A16" t="str">
            <v>02629/11</v>
          </cell>
          <cell r="B16" t="str">
            <v>BAČKA AD SIVAC - U RESTRUKTURIRANJU</v>
          </cell>
          <cell r="C16" t="str">
            <v>Rasturivac djubriva VICON ROXL 3450</v>
          </cell>
          <cell r="D16" t="str">
            <v>IMOVINSKO OSIGURANJE</v>
          </cell>
          <cell r="E16" t="str">
            <v>DUNAV OSIGURANJE</v>
          </cell>
          <cell r="F16" t="str">
            <v>00839959 1</v>
          </cell>
          <cell r="G16">
            <v>41938</v>
          </cell>
          <cell r="H16" t="str">
            <v>00839959 1 POŽAR (IZLIVANJE, POPLAVA), LOM, KRAĐA I RAZ.</v>
          </cell>
          <cell r="I16">
            <v>5</v>
          </cell>
          <cell r="J16">
            <v>0</v>
          </cell>
          <cell r="K16">
            <v>2</v>
          </cell>
          <cell r="L16">
            <v>0</v>
          </cell>
        </row>
        <row r="17">
          <cell r="A17" t="str">
            <v>00519/08</v>
          </cell>
          <cell r="B17" t="str">
            <v>BAY-COMPANY &amp; INVEST DOO</v>
          </cell>
          <cell r="C17" t="str">
            <v>MAŠINA ZA OBRADU METALA WATER JET</v>
          </cell>
          <cell r="D17" t="str">
            <v>IMOVINSKO OSIGURANJE</v>
          </cell>
          <cell r="E17" t="str">
            <v>WIENER STAEDTISCHE</v>
          </cell>
          <cell r="F17">
            <v>0</v>
          </cell>
          <cell r="G17">
            <v>42182</v>
          </cell>
          <cell r="H17">
            <v>1181828</v>
          </cell>
          <cell r="I17">
            <v>4</v>
          </cell>
          <cell r="J17">
            <v>0</v>
          </cell>
          <cell r="K17">
            <v>0</v>
          </cell>
          <cell r="L17">
            <v>0</v>
          </cell>
        </row>
        <row r="18">
          <cell r="A18" t="str">
            <v>01090/08</v>
          </cell>
          <cell r="B18" t="str">
            <v>BAY-COMPANY &amp; INVEST DOO</v>
          </cell>
          <cell r="C18" t="str">
            <v>CNC Strug Okuma 500 i CNC glodalica MAHO 900</v>
          </cell>
          <cell r="D18" t="str">
            <v>IMOVINSKO OSIGURANJE</v>
          </cell>
          <cell r="E18" t="str">
            <v>WIENER STAEDTISCHE</v>
          </cell>
          <cell r="F18">
            <v>0</v>
          </cell>
          <cell r="G18">
            <v>42182</v>
          </cell>
          <cell r="H18">
            <v>1181830</v>
          </cell>
          <cell r="I18">
            <v>4</v>
          </cell>
          <cell r="J18">
            <v>0</v>
          </cell>
          <cell r="K18">
            <v>0</v>
          </cell>
          <cell r="L18">
            <v>0</v>
          </cell>
        </row>
        <row r="19">
          <cell r="A19" t="str">
            <v>01334/09</v>
          </cell>
          <cell r="B19" t="str">
            <v>BAY-COMPANY &amp; INVEST DOO</v>
          </cell>
          <cell r="C19" t="str">
            <v>WATER MILING JET</v>
          </cell>
          <cell r="D19" t="str">
            <v>IMOVINSKO OSIGURANJE</v>
          </cell>
          <cell r="E19" t="str">
            <v>WIENER STAEDTISCHE</v>
          </cell>
          <cell r="F19">
            <v>1181900</v>
          </cell>
          <cell r="G19">
            <v>42200</v>
          </cell>
          <cell r="H19" t="str">
            <v>1181900 Požar, proširenje pokriće izlivanje vode iz vod. I kan.,lom, krađa i  razbojništvo</v>
          </cell>
          <cell r="I19">
            <v>4</v>
          </cell>
          <cell r="J19">
            <v>5</v>
          </cell>
          <cell r="K19">
            <v>0</v>
          </cell>
          <cell r="L19">
            <v>0</v>
          </cell>
        </row>
        <row r="20">
          <cell r="A20" t="str">
            <v>02415/10</v>
          </cell>
          <cell r="B20" t="str">
            <v>BAY-COMPANY &amp; INVEST DOO</v>
          </cell>
          <cell r="C20" t="str">
            <v>Glodalica MIKRON VC1000 TYPE 750/1000, TNC 426</v>
          </cell>
          <cell r="D20" t="str">
            <v>IMOVINSKO OSIGURANJE</v>
          </cell>
          <cell r="E20" t="str">
            <v>WIENER STAEDTISCHE</v>
          </cell>
          <cell r="F20">
            <v>0</v>
          </cell>
          <cell r="G20">
            <v>42182</v>
          </cell>
          <cell r="H20" t="str">
            <v>1181829 Požar, proširenje pokriće izlivanje vode iz vod. I kan.,lom, krađa i razbojništvo</v>
          </cell>
          <cell r="I20">
            <v>5</v>
          </cell>
          <cell r="J20">
            <v>6</v>
          </cell>
          <cell r="K20">
            <v>0</v>
          </cell>
          <cell r="L20">
            <v>0</v>
          </cell>
        </row>
        <row r="21">
          <cell r="A21" t="str">
            <v>02416/10</v>
          </cell>
          <cell r="B21" t="str">
            <v>BAY-COMPANY &amp; INVEST DOO</v>
          </cell>
          <cell r="C21" t="str">
            <v>STRUG GILDERMEISTER CTK 600</v>
          </cell>
          <cell r="D21" t="str">
            <v>IMOVINSKO OSIGURANJE</v>
          </cell>
          <cell r="E21" t="str">
            <v>WIENER STAEDTISCHE</v>
          </cell>
          <cell r="F21">
            <v>0</v>
          </cell>
          <cell r="G21">
            <v>42182</v>
          </cell>
          <cell r="H21" t="str">
            <v>1181854 Požar, proširenje pokriće izlivanje vode iz vod. I kan.,lom, krađa i razbojništvo</v>
          </cell>
          <cell r="I21">
            <v>5</v>
          </cell>
          <cell r="J21">
            <v>6</v>
          </cell>
          <cell r="K21">
            <v>0</v>
          </cell>
          <cell r="L21">
            <v>0</v>
          </cell>
        </row>
        <row r="22">
          <cell r="A22" t="str">
            <v>02483/11</v>
          </cell>
          <cell r="B22" t="str">
            <v>BAY-COMPANY &amp; INVEST DOO</v>
          </cell>
          <cell r="C22" t="str">
            <v>LINIJA ZA IZRADU PROFILA</v>
          </cell>
          <cell r="D22" t="str">
            <v>IMOVINSKO OSIGURANJE</v>
          </cell>
          <cell r="E22" t="str">
            <v>WIENER STAEDTISCHE</v>
          </cell>
          <cell r="F22">
            <v>0</v>
          </cell>
          <cell r="G22">
            <v>42182</v>
          </cell>
          <cell r="H22">
            <v>1181855</v>
          </cell>
          <cell r="I22">
            <v>5</v>
          </cell>
          <cell r="J22">
            <v>6</v>
          </cell>
          <cell r="K22">
            <v>0</v>
          </cell>
          <cell r="L22">
            <v>0</v>
          </cell>
        </row>
        <row r="23">
          <cell r="A23" t="str">
            <v>00253/07</v>
          </cell>
          <cell r="B23" t="str">
            <v>BAZIS GRUPA DOO</v>
          </cell>
          <cell r="C23" t="str">
            <v>MINI BAGER CASE CX 27</v>
          </cell>
          <cell r="D23" t="str">
            <v>IMOVINSKO OSIGURANJE</v>
          </cell>
          <cell r="E23" t="str">
            <v>UNIQA OSIGURANJE</v>
          </cell>
          <cell r="F23" t="str">
            <v>RASKINUTA POLISA</v>
          </cell>
          <cell r="G23">
            <v>42174</v>
          </cell>
          <cell r="H23" t="str">
            <v>RASKINUTA POLISA - PRODAT PREDMET</v>
          </cell>
          <cell r="I23">
            <v>5</v>
          </cell>
          <cell r="J23">
            <v>3</v>
          </cell>
          <cell r="K23">
            <v>0</v>
          </cell>
          <cell r="L23">
            <v>0</v>
          </cell>
        </row>
        <row r="24">
          <cell r="A24" t="str">
            <v>01050/08</v>
          </cell>
          <cell r="B24" t="str">
            <v>BD AGRO AD</v>
          </cell>
          <cell r="C24" t="str">
            <v>Izmuzište za ovce CASCADA 2x24</v>
          </cell>
          <cell r="D24" t="str">
            <v>IMOVINSKO OSIGURANJE</v>
          </cell>
          <cell r="E24" t="str">
            <v>DELTA GENERALI OSIGURANJE</v>
          </cell>
          <cell r="F24">
            <v>0</v>
          </cell>
          <cell r="G24">
            <v>41913</v>
          </cell>
          <cell r="H24">
            <v>4010612</v>
          </cell>
          <cell r="I24">
            <v>1</v>
          </cell>
          <cell r="J24">
            <v>0</v>
          </cell>
          <cell r="K24">
            <v>0</v>
          </cell>
          <cell r="L24">
            <v>0</v>
          </cell>
        </row>
        <row r="25">
          <cell r="A25" t="str">
            <v>00719/08</v>
          </cell>
          <cell r="B25" t="str">
            <v>BEA - SYSTEMS DOO</v>
          </cell>
          <cell r="C25" t="str">
            <v>MAŠINA ZA PAKOVANJE MLI-SPO MAX MILING SISTEM</v>
          </cell>
          <cell r="D25" t="str">
            <v>IMOVINSKO OSIGURANJE</v>
          </cell>
          <cell r="E25" t="str">
            <v>WIENER STAEDTISCHE</v>
          </cell>
          <cell r="F25" t="str">
            <v>PREDMET LIZ NIJE LOCIRAN</v>
          </cell>
          <cell r="G25">
            <v>41378</v>
          </cell>
          <cell r="H25" t="str">
            <v xml:space="preserve">NIJE OBNOVLJENA - ISTEKLA </v>
          </cell>
          <cell r="I25">
            <v>2</v>
          </cell>
          <cell r="J25">
            <v>1</v>
          </cell>
          <cell r="K25">
            <v>0</v>
          </cell>
          <cell r="L25">
            <v>0</v>
          </cell>
        </row>
        <row r="26">
          <cell r="A26" t="str">
            <v>02721/12</v>
          </cell>
          <cell r="B26" t="str">
            <v>BELLA-HRAST DOO</v>
          </cell>
          <cell r="C26" t="str">
            <v>Mašina za kantovanje pločastog materijala HOLZHER  SPRINT 1321-2</v>
          </cell>
          <cell r="D26" t="str">
            <v>IMOVINSKO OSIGURANJE</v>
          </cell>
          <cell r="E26" t="str">
            <v>WIENER STAEDTISCHE</v>
          </cell>
          <cell r="F26">
            <v>0</v>
          </cell>
          <cell r="G26">
            <v>42155</v>
          </cell>
          <cell r="H26" t="str">
            <v>ponuda 1123727, polisa 43665977</v>
          </cell>
        </row>
        <row r="27">
          <cell r="A27" t="str">
            <v>02551/11</v>
          </cell>
          <cell r="B27" t="str">
            <v>BEOHEMIJA DOO</v>
          </cell>
          <cell r="C27" t="str">
            <v>BLISTER MAŠINA, MODEL BPC35</v>
          </cell>
          <cell r="D27" t="str">
            <v>IMOVINSKO OSIGURANJE</v>
          </cell>
          <cell r="E27" t="str">
            <v>DDOR</v>
          </cell>
          <cell r="F27">
            <v>656634581</v>
          </cell>
          <cell r="G27">
            <v>42185</v>
          </cell>
          <cell r="H27" t="str">
            <v>656634581 -- 30.06.2014 promenjeno OD, ugovarač ERB Leasing</v>
          </cell>
          <cell r="I27">
            <v>5</v>
          </cell>
          <cell r="J27">
            <v>5</v>
          </cell>
          <cell r="K27">
            <v>0</v>
          </cell>
          <cell r="L27">
            <v>0</v>
          </cell>
        </row>
        <row r="28">
          <cell r="A28" t="str">
            <v>02586/11</v>
          </cell>
          <cell r="B28" t="str">
            <v>BEOHEMIJA-INHEM DOO</v>
          </cell>
          <cell r="C28" t="str">
            <v>Nova punilica neagresivnih tečnosti - proizvođač AMSY International LTD Hungary</v>
          </cell>
          <cell r="D28" t="str">
            <v>IMOVINSKO OSIGURANJE</v>
          </cell>
          <cell r="E28" t="str">
            <v>DUNAV OSIGURANJE</v>
          </cell>
          <cell r="F28" t="str">
            <v>00877150 1</v>
          </cell>
          <cell r="G28">
            <v>42219</v>
          </cell>
          <cell r="H28" t="str">
            <v>00877150 1</v>
          </cell>
        </row>
        <row r="29">
          <cell r="A29" t="str">
            <v>02664/11</v>
          </cell>
          <cell r="B29" t="str">
            <v>BEOHEMIJA-INHEM DOO</v>
          </cell>
          <cell r="C29" t="str">
            <v>Nova punilica neagresivnih tečnosti, proizvođač Amsy International LTD Hungary</v>
          </cell>
          <cell r="D29" t="str">
            <v>IMOVINSKO OSIGURANJE</v>
          </cell>
          <cell r="E29" t="str">
            <v>DUNAV OSIGURANJE</v>
          </cell>
          <cell r="F29">
            <v>8286316</v>
          </cell>
          <cell r="G29">
            <v>41978</v>
          </cell>
          <cell r="H29" t="str">
            <v>008286316    KRADJA</v>
          </cell>
        </row>
        <row r="30">
          <cell r="A30" t="str">
            <v>02714/12</v>
          </cell>
          <cell r="B30" t="str">
            <v>BEOHEMIJA-INHEM DOO</v>
          </cell>
          <cell r="C30" t="str">
            <v>Mašina za punjenje tečnog WC freša-proizvođač-AMSY INTERNATIONAL LDT Hungary  model LF2x4HD PG</v>
          </cell>
          <cell r="D30" t="str">
            <v>IMOVINSKO OSIGURANJE</v>
          </cell>
          <cell r="E30" t="str">
            <v>DUNAV OSIGURANJE</v>
          </cell>
          <cell r="F30">
            <v>8286375</v>
          </cell>
          <cell r="G30">
            <v>42145</v>
          </cell>
          <cell r="H30" t="str">
            <v>008286375 - KRADJA</v>
          </cell>
        </row>
        <row r="31">
          <cell r="A31" t="str">
            <v>02722/12</v>
          </cell>
          <cell r="B31" t="str">
            <v>BEOHEMIJA-INHEM DOO</v>
          </cell>
          <cell r="C31" t="str">
            <v>Mašina za orijentisanje boca, proizvođač AMSY INTERNATIONAL LTD HUNGARY</v>
          </cell>
          <cell r="D31" t="str">
            <v>IMOVINSKO OSIGURANJE</v>
          </cell>
          <cell r="E31" t="str">
            <v>DUNAV OSIGURANJE</v>
          </cell>
          <cell r="F31" t="str">
            <v>00858967 4</v>
          </cell>
          <cell r="G31">
            <v>42181</v>
          </cell>
          <cell r="H31" t="str">
            <v>00858967 4</v>
          </cell>
        </row>
        <row r="32">
          <cell r="A32" t="str">
            <v>02222/10</v>
          </cell>
          <cell r="B32" t="str">
            <v>BORA KEČIĆ-SPECIJALNI TRANSPORTI DOO</v>
          </cell>
          <cell r="C32" t="str">
            <v>PRENOSNI REZERVOAR ZA DIZEL GORIVO</v>
          </cell>
          <cell r="D32" t="str">
            <v>IMOVINSKO OSIGURANJE</v>
          </cell>
          <cell r="E32" t="str">
            <v>WIENER STAEDTISCHE</v>
          </cell>
          <cell r="F32" t="str">
            <v>ZA ZATVARANJE</v>
          </cell>
          <cell r="G32">
            <v>41875</v>
          </cell>
          <cell r="H32">
            <v>41252028</v>
          </cell>
          <cell r="I32">
            <v>5</v>
          </cell>
          <cell r="J32">
            <v>0</v>
          </cell>
          <cell r="K32">
            <v>0</v>
          </cell>
          <cell r="L32">
            <v>0</v>
          </cell>
        </row>
        <row r="33">
          <cell r="A33" t="str">
            <v>01216/08</v>
          </cell>
          <cell r="B33" t="str">
            <v>CARBOCHEM DOO</v>
          </cell>
          <cell r="C33" t="str">
            <v>SPE 20DC AUTOBLAST MAŠINA ZA PESKARENJE 3PH SA USISIVAČEM</v>
          </cell>
          <cell r="D33" t="str">
            <v>IMOVINSKO OSIGURANJE</v>
          </cell>
          <cell r="E33" t="str">
            <v>DELTA GENERALI OSIGURANJE</v>
          </cell>
          <cell r="F33" t="str">
            <v>POSTUPAK ODUZIMANJA</v>
          </cell>
          <cell r="G33">
            <v>40472</v>
          </cell>
          <cell r="H33" t="str">
            <v>NIJE OBNOVLJENA - ISTEKLA</v>
          </cell>
          <cell r="I33">
            <v>4</v>
          </cell>
          <cell r="J33">
            <v>0</v>
          </cell>
          <cell r="K33">
            <v>0</v>
          </cell>
          <cell r="L33">
            <v>0</v>
          </cell>
        </row>
        <row r="34">
          <cell r="A34" t="str">
            <v>01218/08</v>
          </cell>
          <cell r="B34" t="str">
            <v>CARBOCHEM DOO</v>
          </cell>
          <cell r="C34" t="str">
            <v>BEF 275-2 380/415 BLISTER MAŠINA SA PRIPADAJUĆIM USISIVAČEM BEF 275</v>
          </cell>
          <cell r="D34" t="str">
            <v>IMOVINSKO OSIGURANJE</v>
          </cell>
          <cell r="E34" t="str">
            <v>DELTA GENERALI OSIGURANJE</v>
          </cell>
          <cell r="F34" t="str">
            <v>ZA ZATVARANJE</v>
          </cell>
          <cell r="G34">
            <v>40472</v>
          </cell>
          <cell r="H34" t="str">
            <v>UGOVOR ISTEKAO, POLISA NIJE OBNOVLJENA - ISTEKLA</v>
          </cell>
          <cell r="I34">
            <v>4</v>
          </cell>
          <cell r="J34">
            <v>0</v>
          </cell>
          <cell r="K34">
            <v>0</v>
          </cell>
          <cell r="L34">
            <v>0</v>
          </cell>
        </row>
        <row r="35">
          <cell r="A35" t="str">
            <v>02398/10</v>
          </cell>
          <cell r="B35" t="str">
            <v>CARD-TRADE DOO</v>
          </cell>
          <cell r="C35" t="str">
            <v>Šestoredni kukuruzni adapter Capelo 6-70</v>
          </cell>
          <cell r="D35" t="str">
            <v>IMOVINSKO OSIGURANJE</v>
          </cell>
          <cell r="E35" t="str">
            <v>DUNAV OSIGURANJE</v>
          </cell>
          <cell r="F35" t="str">
            <v>00823549 6</v>
          </cell>
          <cell r="G35">
            <v>41932</v>
          </cell>
          <cell r="H35" t="str">
            <v>00823549 6</v>
          </cell>
          <cell r="I35">
            <v>5</v>
          </cell>
          <cell r="J35">
            <v>0</v>
          </cell>
          <cell r="K35">
            <v>2</v>
          </cell>
          <cell r="L35">
            <v>0</v>
          </cell>
        </row>
        <row r="36">
          <cell r="A36" t="str">
            <v>02469/10</v>
          </cell>
          <cell r="B36" t="str">
            <v>DAHLIA DOO</v>
          </cell>
          <cell r="C36" t="str">
            <v>LINIJA ZA PUNJENJE TUBA I PAKOVANJE FALC KARTONE</v>
          </cell>
          <cell r="D36" t="str">
            <v>IMOVINSKO OSIGURANJE</v>
          </cell>
          <cell r="E36" t="str">
            <v>DELTA GENERALI OSIGURANJE</v>
          </cell>
          <cell r="F36">
            <v>4012496</v>
          </cell>
          <cell r="G36">
            <v>42003</v>
          </cell>
          <cell r="H36">
            <v>4012496</v>
          </cell>
          <cell r="I36">
            <v>5</v>
          </cell>
          <cell r="J36">
            <v>3</v>
          </cell>
          <cell r="K36">
            <v>0</v>
          </cell>
          <cell r="L36">
            <v>0</v>
          </cell>
        </row>
        <row r="37">
          <cell r="A37" t="str">
            <v>02342/10</v>
          </cell>
          <cell r="B37" t="str">
            <v>DANILOV DEJAN PG</v>
          </cell>
          <cell r="C37" t="str">
            <v>ADAPTER CAPPELO ŠESTOREDNI SKLOPIVI</v>
          </cell>
          <cell r="D37" t="str">
            <v>IMOVINSKO OSIGURANJE</v>
          </cell>
          <cell r="E37" t="str">
            <v>WIENER STAEDTISCHE</v>
          </cell>
          <cell r="F37">
            <v>4159876</v>
          </cell>
          <cell r="G37">
            <v>42246</v>
          </cell>
          <cell r="H37">
            <v>4159876</v>
          </cell>
          <cell r="I37">
            <v>5</v>
          </cell>
          <cell r="J37">
            <v>0</v>
          </cell>
          <cell r="K37" t="str">
            <v>NE</v>
          </cell>
          <cell r="L37">
            <v>0</v>
          </cell>
        </row>
        <row r="38">
          <cell r="A38" t="str">
            <v>01885/09</v>
          </cell>
          <cell r="B38" t="str">
            <v>DENEZA M INŽENJERING D.O.O.</v>
          </cell>
          <cell r="C38" t="str">
            <v>MAŠINA HR 180 SA PRIPADAJUĆOM OPREMOM</v>
          </cell>
          <cell r="D38" t="e">
            <v>#N/A</v>
          </cell>
          <cell r="E38" t="str">
            <v>DELTA GENERALI OSIGURANJE</v>
          </cell>
          <cell r="F38" t="e">
            <v>#N/A</v>
          </cell>
          <cell r="G38" t="e">
            <v>#N/A</v>
          </cell>
          <cell r="H38" t="e">
            <v>#N/A</v>
          </cell>
          <cell r="I38">
            <v>3</v>
          </cell>
          <cell r="J38">
            <v>5</v>
          </cell>
          <cell r="K38">
            <v>0</v>
          </cell>
          <cell r="L38">
            <v>0</v>
          </cell>
        </row>
        <row r="39">
          <cell r="A39" t="str">
            <v>01891/09</v>
          </cell>
          <cell r="B39" t="str">
            <v>DENEZA M INŽENJERING D.O.O.</v>
          </cell>
          <cell r="C39" t="str">
            <v>HYDRAULIC EXTRACTOR D.800</v>
          </cell>
          <cell r="D39" t="str">
            <v>IMOVINSKO OSIGURANJE</v>
          </cell>
          <cell r="E39" t="str">
            <v>DELTA GENERALI OSIGURANJE</v>
          </cell>
          <cell r="F39" t="str">
            <v>ZA ZATVARANJE</v>
          </cell>
          <cell r="G39">
            <v>42005</v>
          </cell>
          <cell r="H39" t="str">
            <v>UGOVOR ISTEKAO</v>
          </cell>
          <cell r="I39">
            <v>3</v>
          </cell>
          <cell r="J39">
            <v>5</v>
          </cell>
          <cell r="K39">
            <v>0</v>
          </cell>
          <cell r="L39">
            <v>0</v>
          </cell>
        </row>
        <row r="40">
          <cell r="A40" t="str">
            <v>01892/09</v>
          </cell>
          <cell r="B40" t="str">
            <v>DENEZA M INŽENJERING D.O.O.</v>
          </cell>
          <cell r="C40" t="str">
            <v>Mašina HR 30/3 sa pripadajućom opremom</v>
          </cell>
          <cell r="D40" t="e">
            <v>#N/A</v>
          </cell>
          <cell r="E40" t="str">
            <v>DELTA GENERALI OSIGURANJE</v>
          </cell>
          <cell r="F40" t="e">
            <v>#N/A</v>
          </cell>
          <cell r="G40" t="e">
            <v>#N/A</v>
          </cell>
          <cell r="H40" t="e">
            <v>#N/A</v>
          </cell>
          <cell r="I40">
            <v>3</v>
          </cell>
          <cell r="J40">
            <v>5</v>
          </cell>
          <cell r="K40">
            <v>0</v>
          </cell>
          <cell r="L40">
            <v>0</v>
          </cell>
        </row>
        <row r="41">
          <cell r="A41" t="str">
            <v>01893/09</v>
          </cell>
          <cell r="B41" t="str">
            <v>DENEZA M INŽENJERING D.O.O.</v>
          </cell>
          <cell r="C41" t="str">
            <v>Desanding unit for mud treatment mod.MD1000HP, hydraulic drilling rig HR130,mixer MT 1000</v>
          </cell>
          <cell r="D41" t="e">
            <v>#N/A</v>
          </cell>
          <cell r="E41" t="str">
            <v>DELTA GENERALI OSIGURANJE</v>
          </cell>
          <cell r="F41" t="e">
            <v>#N/A</v>
          </cell>
          <cell r="G41" t="e">
            <v>#N/A</v>
          </cell>
          <cell r="H41" t="e">
            <v>#N/A</v>
          </cell>
          <cell r="I41">
            <v>3</v>
          </cell>
          <cell r="J41">
            <v>5</v>
          </cell>
          <cell r="K41">
            <v>0</v>
          </cell>
          <cell r="L41">
            <v>0</v>
          </cell>
        </row>
        <row r="42">
          <cell r="A42" t="str">
            <v>02452/10</v>
          </cell>
          <cell r="B42" t="str">
            <v>DOM ZDRAVLJA JEDRO</v>
          </cell>
          <cell r="C42" t="str">
            <v>TERAPIJSKA KOLICA APOLLO</v>
          </cell>
          <cell r="D42" t="str">
            <v>IMOVINSKO OSIGURANJE</v>
          </cell>
          <cell r="E42" t="str">
            <v>DELTA GENERALI OSIGURANJE</v>
          </cell>
          <cell r="F42">
            <v>4012248</v>
          </cell>
          <cell r="G42">
            <v>41993</v>
          </cell>
          <cell r="H42" t="str">
            <v>4012248 POŽAR, LOM , KRAĐA</v>
          </cell>
          <cell r="I42">
            <v>5</v>
          </cell>
          <cell r="J42">
            <v>0</v>
          </cell>
          <cell r="K42">
            <v>0</v>
          </cell>
          <cell r="L42">
            <v>0</v>
          </cell>
        </row>
        <row r="43">
          <cell r="A43" t="str">
            <v>02454/10</v>
          </cell>
          <cell r="B43" t="str">
            <v>DOM ZDRAVLJA JEDRO</v>
          </cell>
          <cell r="C43" t="str">
            <v>PEDIJATRIJSKI STO 4365, 4366- DONJA POLICA (5 KOMADA)</v>
          </cell>
          <cell r="D43" t="str">
            <v>IMOVINSKO OSIGURANJE</v>
          </cell>
          <cell r="E43" t="str">
            <v>DELTA GENERALI OSIGURANJE</v>
          </cell>
          <cell r="F43">
            <v>4012252</v>
          </cell>
          <cell r="G43">
            <v>41993</v>
          </cell>
          <cell r="H43" t="str">
            <v>4012252 B KOMBINACIJA  - NEMA UTAJU</v>
          </cell>
          <cell r="I43">
            <v>5</v>
          </cell>
          <cell r="J43">
            <v>0</v>
          </cell>
          <cell r="K43">
            <v>0</v>
          </cell>
          <cell r="L43">
            <v>0</v>
          </cell>
        </row>
        <row r="44">
          <cell r="A44" t="str">
            <v>02455/10</v>
          </cell>
          <cell r="B44" t="str">
            <v>DOM ZDRAVLJA JEDRO</v>
          </cell>
          <cell r="C44" t="str">
            <v>MELATRONIK 17 EN PARNI STERILIZATOR I MELACLEAN MAŠINA ZA PRANJE</v>
          </cell>
          <cell r="D44" t="str">
            <v>IMOVINSKO OSIGURANJE</v>
          </cell>
          <cell r="E44" t="str">
            <v>DELTA GENERALI OSIGURANJE</v>
          </cell>
          <cell r="F44">
            <v>4012253</v>
          </cell>
          <cell r="G44">
            <v>41993</v>
          </cell>
          <cell r="H44" t="str">
            <v>4012253 POŽAR, LOM , KRAĐA</v>
          </cell>
          <cell r="I44">
            <v>5</v>
          </cell>
          <cell r="J44">
            <v>0</v>
          </cell>
          <cell r="K44">
            <v>0</v>
          </cell>
          <cell r="L44">
            <v>0</v>
          </cell>
        </row>
        <row r="45">
          <cell r="A45" t="str">
            <v>02456/10</v>
          </cell>
          <cell r="B45" t="str">
            <v>DOM ZDRAVLJA JEDRO</v>
          </cell>
          <cell r="C45" t="str">
            <v>GINEKOLOŠKI STO ELITE 12524 SA KOČNICAMA, 12681 PROKTOLOŠKI NASLON, 12672 NASLON ZA NOGE</v>
          </cell>
          <cell r="D45" t="str">
            <v>IMOVINSKO OSIGURANJE</v>
          </cell>
          <cell r="E45" t="str">
            <v>DELTA GENERALI OSIGURANJE</v>
          </cell>
          <cell r="F45">
            <v>4012250</v>
          </cell>
          <cell r="G45">
            <v>41993</v>
          </cell>
          <cell r="H45" t="str">
            <v>4012250 POŽAR, LOM , KRAĐA</v>
          </cell>
          <cell r="I45">
            <v>5</v>
          </cell>
          <cell r="J45">
            <v>0</v>
          </cell>
          <cell r="K45">
            <v>0</v>
          </cell>
          <cell r="L45">
            <v>0</v>
          </cell>
        </row>
        <row r="46">
          <cell r="A46" t="str">
            <v>02457/10</v>
          </cell>
          <cell r="B46" t="str">
            <v>DOM ZDRAVLJA JEDRO</v>
          </cell>
          <cell r="C46" t="str">
            <v>GINEKOLOŠKI STO ELITE 12624, 81036 TOČKOVI SA KOČNICAMA 12672 NASLON ZA NOGE</v>
          </cell>
          <cell r="D46" t="str">
            <v>IMOVINSKO OSIGURANJE</v>
          </cell>
          <cell r="E46" t="str">
            <v>DELTA GENERALI OSIGURANJE</v>
          </cell>
          <cell r="F46">
            <v>4012251</v>
          </cell>
          <cell r="G46">
            <v>41993</v>
          </cell>
          <cell r="H46" t="str">
            <v>4012251 POŽAR, LOM , KRAĐA</v>
          </cell>
          <cell r="I46">
            <v>5</v>
          </cell>
          <cell r="J46">
            <v>0</v>
          </cell>
          <cell r="K46">
            <v>0</v>
          </cell>
          <cell r="L46">
            <v>0</v>
          </cell>
        </row>
        <row r="47">
          <cell r="A47" t="str">
            <v>02459/10</v>
          </cell>
          <cell r="B47" t="str">
            <v>DOM ZDRAVLJA JEDRO</v>
          </cell>
          <cell r="C47" t="str">
            <v>GINEKOLOŠKI STO ELANSA 11614-01, 11679-01 NASLON ZA GLAVU</v>
          </cell>
          <cell r="D47" t="str">
            <v>IMOVINSKO OSIGURANJE</v>
          </cell>
          <cell r="E47" t="str">
            <v>DELTA GENERALI OSIGURANJE</v>
          </cell>
          <cell r="F47">
            <v>4012249</v>
          </cell>
          <cell r="G47">
            <v>41993</v>
          </cell>
          <cell r="H47" t="str">
            <v>4012249 POŽAR, LOM , KRAĐA</v>
          </cell>
          <cell r="I47">
            <v>5</v>
          </cell>
          <cell r="J47">
            <v>0</v>
          </cell>
          <cell r="K47">
            <v>0</v>
          </cell>
          <cell r="L47">
            <v>0</v>
          </cell>
        </row>
        <row r="48">
          <cell r="A48" t="str">
            <v>02484/11</v>
          </cell>
          <cell r="B48" t="str">
            <v>DOM ZDRAVLJA JEDRO</v>
          </cell>
          <cell r="C48" t="str">
            <v>Medicinska oprema</v>
          </cell>
          <cell r="D48" t="str">
            <v>IMOVINSKO OSIGURANJE</v>
          </cell>
          <cell r="E48" t="str">
            <v>DELTA GENERALI OSIGURANJE</v>
          </cell>
          <cell r="F48">
            <v>4012518</v>
          </cell>
          <cell r="G48">
            <v>42031</v>
          </cell>
          <cell r="H48" t="str">
            <v>4012518 POŽAR, LOM , KRAĐA</v>
          </cell>
          <cell r="I48">
            <v>5</v>
          </cell>
          <cell r="J48">
            <v>0</v>
          </cell>
          <cell r="K48">
            <v>0</v>
          </cell>
          <cell r="L48">
            <v>0</v>
          </cell>
        </row>
        <row r="49">
          <cell r="A49" t="str">
            <v>02487/11</v>
          </cell>
          <cell r="B49" t="str">
            <v>DOM ZDRAVLJA JEDRO</v>
          </cell>
          <cell r="C49" t="str">
            <v>MEDICINSKA OPREMA</v>
          </cell>
          <cell r="D49" t="str">
            <v>IMOVINSKO OSIGURANJE</v>
          </cell>
          <cell r="E49" t="str">
            <v>DELTA GENERALI OSIGURANJE</v>
          </cell>
          <cell r="F49">
            <v>4012521</v>
          </cell>
          <cell r="G49">
            <v>42031</v>
          </cell>
          <cell r="H49" t="str">
            <v>4012521 POŽAR, LOM , KRAĐA</v>
          </cell>
          <cell r="I49">
            <v>5</v>
          </cell>
          <cell r="J49">
            <v>0</v>
          </cell>
          <cell r="K49">
            <v>0</v>
          </cell>
          <cell r="L49">
            <v>0</v>
          </cell>
        </row>
        <row r="50">
          <cell r="A50" t="str">
            <v>02829/12</v>
          </cell>
          <cell r="B50" t="str">
            <v>EKOSEKUND DOO BEOGRAD</v>
          </cell>
          <cell r="C50" t="str">
            <v>Industrijska oprema po predračunu dobavljača Centar Boban broj 250/0271</v>
          </cell>
          <cell r="D50" t="str">
            <v>IMOVINSKO OSIGURANJE</v>
          </cell>
          <cell r="E50" t="str">
            <v>BASLER OSIGURANJE</v>
          </cell>
          <cell r="F50">
            <v>5006711</v>
          </cell>
          <cell r="G50">
            <v>42061</v>
          </cell>
          <cell r="H50" t="str">
            <v>5006711 lom masine POŽAR (IZLIV), LOM,</v>
          </cell>
        </row>
        <row r="51">
          <cell r="A51" t="str">
            <v>02143/10</v>
          </cell>
          <cell r="B51" t="str">
            <v>EURODRIP DOO</v>
          </cell>
          <cell r="C51" t="str">
            <v>MAŠINA ZA NAVODNJAVANJE</v>
          </cell>
          <cell r="D51" t="str">
            <v>IMOVINSKO OSIGURANJE</v>
          </cell>
          <cell r="E51" t="str">
            <v>DUNAV OSIGURANJE</v>
          </cell>
          <cell r="F51" t="str">
            <v>ZA ZATVARANJE</v>
          </cell>
          <cell r="G51">
            <v>41717</v>
          </cell>
          <cell r="H51" t="str">
            <v>UGOVOR ISTEKAO</v>
          </cell>
          <cell r="I51">
            <v>5</v>
          </cell>
          <cell r="J51">
            <v>0</v>
          </cell>
          <cell r="K51">
            <v>0</v>
          </cell>
          <cell r="L51">
            <v>0</v>
          </cell>
        </row>
        <row r="52">
          <cell r="A52" t="str">
            <v>02554/11</v>
          </cell>
          <cell r="B52" t="str">
            <v>FPM AGROMEHANIKA A.D.</v>
          </cell>
          <cell r="C52" t="str">
            <v>CNC DOOSAN PUMA 2100M</v>
          </cell>
          <cell r="D52" t="str">
            <v>IMOVINSKO OSIGURANJE</v>
          </cell>
          <cell r="E52" t="str">
            <v>DDOR</v>
          </cell>
          <cell r="F52">
            <v>656144078</v>
          </cell>
          <cell r="G52">
            <v>42109</v>
          </cell>
          <cell r="H52">
            <v>656144078</v>
          </cell>
          <cell r="I52">
            <v>5</v>
          </cell>
          <cell r="J52">
            <v>0</v>
          </cell>
          <cell r="K52">
            <v>0</v>
          </cell>
          <cell r="L52">
            <v>0</v>
          </cell>
        </row>
        <row r="53">
          <cell r="A53" t="str">
            <v>02555/11</v>
          </cell>
          <cell r="B53" t="str">
            <v>FPM AGROMEHANIKA A.D.</v>
          </cell>
          <cell r="C53" t="str">
            <v>CNC DOOSAN PUMA 2600L</v>
          </cell>
          <cell r="D53" t="str">
            <v>IMOVINSKO OSIGURANJE</v>
          </cell>
          <cell r="E53" t="str">
            <v>DDOR</v>
          </cell>
          <cell r="F53">
            <v>656144078</v>
          </cell>
          <cell r="G53">
            <v>42109</v>
          </cell>
          <cell r="H53">
            <v>656144078</v>
          </cell>
          <cell r="I53">
            <v>5</v>
          </cell>
          <cell r="J53">
            <v>0</v>
          </cell>
          <cell r="K53">
            <v>0</v>
          </cell>
          <cell r="L53">
            <v>0</v>
          </cell>
        </row>
        <row r="54">
          <cell r="A54" t="str">
            <v>00668/08</v>
          </cell>
          <cell r="B54" t="str">
            <v>FRIGOLINE - STAR DOO</v>
          </cell>
          <cell r="C54" t="str">
            <v>MEŠINE ZA SEČENJE I SAVIJANJE LIMA</v>
          </cell>
          <cell r="D54" t="str">
            <v>IMOVINSKO OSIGURANJE</v>
          </cell>
          <cell r="E54" t="str">
            <v>DELTA GENERALI OSIGURANJE</v>
          </cell>
          <cell r="F54" t="str">
            <v>ZA ZATVARANJE</v>
          </cell>
          <cell r="G54">
            <v>41809</v>
          </cell>
          <cell r="H54" t="str">
            <v>4010011 ERB LEASING ugovarac i osiguranik</v>
          </cell>
          <cell r="I54">
            <v>4</v>
          </cell>
          <cell r="J54">
            <v>2</v>
          </cell>
          <cell r="K54">
            <v>2</v>
          </cell>
          <cell r="L54">
            <v>0</v>
          </cell>
        </row>
        <row r="55">
          <cell r="A55" t="str">
            <v>00273/07</v>
          </cell>
          <cell r="B55" t="str">
            <v>GOMBIT DOO</v>
          </cell>
          <cell r="C55" t="str">
            <v>INJECT STAR TAMBLER ECO 550</v>
          </cell>
          <cell r="D55" t="str">
            <v>IMOVINSKO OSIGURANJE</v>
          </cell>
          <cell r="E55" t="str">
            <v>DELTA GENERALI OSIGURANJE</v>
          </cell>
          <cell r="F55" t="str">
            <v>UGOVOR ISTEKAO</v>
          </cell>
          <cell r="G55">
            <v>41135</v>
          </cell>
          <cell r="H55" t="str">
            <v>UGOVOR ISTEKAO</v>
          </cell>
          <cell r="I55">
            <v>2</v>
          </cell>
          <cell r="J55">
            <v>2</v>
          </cell>
          <cell r="K55">
            <v>0</v>
          </cell>
          <cell r="L55">
            <v>0</v>
          </cell>
        </row>
        <row r="56">
          <cell r="A56" t="str">
            <v>03064/14</v>
          </cell>
          <cell r="B56" t="str">
            <v>GRAĐEVINSKI CENTAR DOO BEOGRAD</v>
          </cell>
          <cell r="C56" t="str">
            <v>Helikopterka dupla BARIKELL MK8 120 B&amp;S35HP</v>
          </cell>
          <cell r="D56" t="str">
            <v>IMOVINSKO OSIGURANJE</v>
          </cell>
          <cell r="E56" t="str">
            <v>DELTA GENERALI OSIGURANJE</v>
          </cell>
          <cell r="F56">
            <v>4012387</v>
          </cell>
          <cell r="G56">
            <v>42013</v>
          </cell>
          <cell r="H56" t="str">
            <v>4012387     POŽAR, proširenje pokriće izlivanje vode iz vod. I kan.poplava,lom, krađa i razbojništvo DEVIZNA KLAUZULA</v>
          </cell>
        </row>
        <row r="57">
          <cell r="A57" t="str">
            <v>02642/11</v>
          </cell>
          <cell r="B57" t="str">
            <v>GT COOP GORAN TANASKOVIĆ GPZR</v>
          </cell>
          <cell r="C57" t="str">
            <v>HYUNDAI BAGER R210NLC-7A</v>
          </cell>
          <cell r="D57" t="str">
            <v>IMOVINSKO OSIGURANJE</v>
          </cell>
          <cell r="E57" t="str">
            <v>WIENER STAEDTISCHE</v>
          </cell>
          <cell r="F57">
            <v>42831216</v>
          </cell>
          <cell r="G57">
            <v>41912</v>
          </cell>
          <cell r="H57" t="str">
            <v>polisa 42831216, ponuda 4137181  KASKO D PAKET RIZIKA NEMA UTAJU</v>
          </cell>
          <cell r="I57">
            <v>5</v>
          </cell>
          <cell r="J57">
            <v>5</v>
          </cell>
          <cell r="K57">
            <v>0</v>
          </cell>
          <cell r="L57">
            <v>0</v>
          </cell>
        </row>
        <row r="58">
          <cell r="A58" t="str">
            <v>00901/08</v>
          </cell>
          <cell r="B58" t="str">
            <v>ILANDŽA KOMERC DOO</v>
          </cell>
          <cell r="C58" t="str">
            <v>POLJOPRIVREDNA OPREMA PLUG KVERNLAND 7 - BRAZNI</v>
          </cell>
          <cell r="D58" t="str">
            <v>IMOVINSKO OSIGURANJE</v>
          </cell>
          <cell r="E58" t="str">
            <v>WIENER STAEDTISCHE</v>
          </cell>
          <cell r="F58" t="str">
            <v>ZA ZATVARANJE</v>
          </cell>
          <cell r="G58">
            <v>41429</v>
          </cell>
          <cell r="H58" t="str">
            <v>UGOVOR ISTEKAO</v>
          </cell>
          <cell r="I58">
            <v>3</v>
          </cell>
          <cell r="J58">
            <v>2</v>
          </cell>
          <cell r="K58">
            <v>2</v>
          </cell>
          <cell r="L58">
            <v>0</v>
          </cell>
        </row>
        <row r="59">
          <cell r="A59" t="str">
            <v>02279/10</v>
          </cell>
          <cell r="B59" t="str">
            <v>ILANDŽA KOMERC DOO</v>
          </cell>
          <cell r="C59" t="str">
            <v>BIG BALER QUADRANT 3400RF</v>
          </cell>
          <cell r="D59" t="str">
            <v>IMOVINSKO OSIGURANJE</v>
          </cell>
          <cell r="E59" t="str">
            <v>WIENER STAEDTISCHE</v>
          </cell>
          <cell r="F59">
            <v>4124981</v>
          </cell>
          <cell r="G59">
            <v>42186</v>
          </cell>
          <cell r="H59" t="str">
            <v>polisa 40947960, ponuda 4124981</v>
          </cell>
          <cell r="I59">
            <v>5</v>
          </cell>
          <cell r="J59">
            <v>2</v>
          </cell>
          <cell r="K59">
            <v>0</v>
          </cell>
          <cell r="L59">
            <v>0</v>
          </cell>
        </row>
        <row r="60">
          <cell r="A60" t="str">
            <v>02280/10</v>
          </cell>
          <cell r="B60" t="str">
            <v>ILANDŽA KOMERC DOO</v>
          </cell>
          <cell r="C60" t="str">
            <v>SAKUPLJAČ SENA LINER 1750 8M RADNOG ZAHVATA</v>
          </cell>
          <cell r="D60" t="str">
            <v>IMOVINSKO OSIGURANJE</v>
          </cell>
          <cell r="E60" t="str">
            <v>WIENER STAEDTISCHE</v>
          </cell>
          <cell r="F60">
            <v>4124142</v>
          </cell>
          <cell r="G60">
            <v>42186</v>
          </cell>
          <cell r="H60" t="str">
            <v>polisa 40924849, ponuda 4124142</v>
          </cell>
          <cell r="I60">
            <v>5</v>
          </cell>
          <cell r="J60">
            <v>2</v>
          </cell>
          <cell r="K60">
            <v>0</v>
          </cell>
          <cell r="L60">
            <v>0</v>
          </cell>
        </row>
        <row r="61">
          <cell r="A61" t="str">
            <v>02899/13</v>
          </cell>
          <cell r="B61" t="str">
            <v>IML DOO ŠABAC</v>
          </cell>
          <cell r="C61" t="str">
            <v>UREĐAJ ZA KONTORLU KVALITETA ŠTAMPE LITHEC DENSITRONIC FORMAT 74</v>
          </cell>
          <cell r="D61" t="str">
            <v>IMOVINSKO OSIGURANJE</v>
          </cell>
          <cell r="E61" t="str">
            <v>UNIQA OSIGURANJE</v>
          </cell>
          <cell r="F61" t="str">
            <v>54-952</v>
          </cell>
          <cell r="G61">
            <v>42064</v>
          </cell>
          <cell r="H61" t="str">
            <v>54-952</v>
          </cell>
        </row>
        <row r="62">
          <cell r="A62" t="str">
            <v>02891/13</v>
          </cell>
          <cell r="B62" t="str">
            <v>IMLEK AD</v>
          </cell>
          <cell r="C62" t="str">
            <v>Nova linija za etiketiranje sa pripadajućIm mašinama i opremom proizvođača KRONES</v>
          </cell>
          <cell r="D62" t="str">
            <v>IMOVINSKO OSIGURANJE</v>
          </cell>
          <cell r="E62" t="str">
            <v>UNIQA OSIGURANJE</v>
          </cell>
          <cell r="F62" t="str">
            <v>6-55403</v>
          </cell>
          <cell r="G62">
            <v>42041</v>
          </cell>
          <cell r="H62" t="str">
            <v>6-55403 polisa za lom za ugovore02891/13, 02892/13,02893/13, 02894/13</v>
          </cell>
        </row>
        <row r="63">
          <cell r="A63" t="str">
            <v>02892/13</v>
          </cell>
          <cell r="B63" t="str">
            <v>IMLEK AD</v>
          </cell>
          <cell r="C63" t="str">
            <v>Nova linija za obradu pet ambalaže duvanjem sa pripadajućim mašinama i opremom proizvođača SIDEL</v>
          </cell>
          <cell r="D63" t="str">
            <v>IMOVINSKO OSIGURANJE</v>
          </cell>
          <cell r="E63" t="str">
            <v>UNIQA OSIGURANJE</v>
          </cell>
          <cell r="F63" t="str">
            <v>6-55403</v>
          </cell>
          <cell r="G63">
            <v>42041</v>
          </cell>
          <cell r="H63" t="str">
            <v>6-55403 polisa za ugovore02891/13, 02892/13,02893/13, 02894/13 lom</v>
          </cell>
        </row>
        <row r="64">
          <cell r="A64" t="str">
            <v>02893/13</v>
          </cell>
          <cell r="B64" t="str">
            <v>IMLEK AD</v>
          </cell>
          <cell r="C64" t="str">
            <v>Nova klipna kompresorska linija visokog pritiska Tempo2, kapaciteta 1100m3/h, pritisak 40 bara sa pr</v>
          </cell>
          <cell r="D64" t="str">
            <v>IMOVINSKO OSIGURANJE</v>
          </cell>
          <cell r="E64" t="str">
            <v>UNIQA OSIGURANJE</v>
          </cell>
          <cell r="F64" t="str">
            <v>6-55403</v>
          </cell>
          <cell r="G64">
            <v>42041</v>
          </cell>
          <cell r="H64" t="str">
            <v>6-55403 polisa za ugovore02891/13, 02892/13,02893/13, 02894/13 lom</v>
          </cell>
        </row>
        <row r="65">
          <cell r="A65" t="str">
            <v>02894/13</v>
          </cell>
          <cell r="B65" t="str">
            <v>IMLEK AD</v>
          </cell>
          <cell r="C65" t="str">
            <v>Nova linija za automatsku paletizaciju sa pripadajućim mašinama i opremom proizvođača I.H.S.</v>
          </cell>
          <cell r="D65" t="str">
            <v>IMOVINSKO OSIGURANJE</v>
          </cell>
          <cell r="E65" t="str">
            <v>UNIQA OSIGURANJE</v>
          </cell>
          <cell r="F65" t="str">
            <v>6-55403</v>
          </cell>
          <cell r="G65">
            <v>42041</v>
          </cell>
          <cell r="H65" t="str">
            <v>6-55403 polisa za ugovore02891/13, 02892/13,02893/13, 02894/13 lom</v>
          </cell>
        </row>
        <row r="66">
          <cell r="A66" t="str">
            <v>02917/13</v>
          </cell>
          <cell r="B66" t="str">
            <v>IMLEK AD</v>
          </cell>
          <cell r="C66" t="str">
            <v>Nova KHS  linija za aseptično punjenje sa pripadajućom opremom</v>
          </cell>
          <cell r="D66" t="str">
            <v>IMOVINSKO OSIGURANJE</v>
          </cell>
          <cell r="E66" t="str">
            <v>UNIQA OSIGURANJE</v>
          </cell>
          <cell r="F66">
            <v>0</v>
          </cell>
          <cell r="G66">
            <v>42138</v>
          </cell>
          <cell r="H66" t="str">
            <v>6-56470</v>
          </cell>
        </row>
        <row r="67">
          <cell r="A67" t="str">
            <v>02954/13</v>
          </cell>
          <cell r="B67" t="str">
            <v>IMLEK AD</v>
          </cell>
          <cell r="C67" t="str">
            <v>NOVA KHS ASEPTIĆNA LINIJA ZA PUNJENJE SA PRIPADAJUĆOM OPREMOM</v>
          </cell>
          <cell r="D67" t="str">
            <v>IMOVINSKO OSIGURANJE</v>
          </cell>
          <cell r="E67" t="str">
            <v>UNIQA OSIGURANJE</v>
          </cell>
          <cell r="F67">
            <v>0</v>
          </cell>
          <cell r="G67">
            <v>42244</v>
          </cell>
          <cell r="H67" t="str">
            <v>6-58116 POŽAR,lom, krađa i razbojništvo</v>
          </cell>
        </row>
        <row r="68">
          <cell r="A68" t="str">
            <v>02275/10</v>
          </cell>
          <cell r="B68" t="str">
            <v>KIKIBER FARM NEBOJŠA FOLJANSKI</v>
          </cell>
          <cell r="C68" t="str">
            <v>SAKUPLJAČ SENA LINER 1750 8m RADNOG ZAHVATA</v>
          </cell>
          <cell r="D68" t="str">
            <v>IMOVINSKO OSIGURANJE</v>
          </cell>
          <cell r="E68" t="str">
            <v>WIENER STAEDTISCHE</v>
          </cell>
          <cell r="F68">
            <v>40875944</v>
          </cell>
          <cell r="G68">
            <v>42179</v>
          </cell>
          <cell r="H68" t="str">
            <v>polisa 40875944, ponuda 4117228</v>
          </cell>
          <cell r="I68">
            <v>5</v>
          </cell>
          <cell r="J68">
            <v>2</v>
          </cell>
          <cell r="K68">
            <v>0</v>
          </cell>
          <cell r="L68">
            <v>0</v>
          </cell>
        </row>
        <row r="69">
          <cell r="A69" t="str">
            <v>02277/10</v>
          </cell>
          <cell r="B69" t="str">
            <v>KIKIBER FARM NEBOJŠA FOLJANSKI</v>
          </cell>
          <cell r="C69" t="str">
            <v>BIG BALER QUADRANT 3400RC SA NOŽEM I DODATNOM OPREMOM</v>
          </cell>
          <cell r="D69" t="str">
            <v>IMOVINSKO OSIGURANJE</v>
          </cell>
          <cell r="E69" t="str">
            <v>WIENER STAEDTISCHE</v>
          </cell>
          <cell r="F69">
            <v>40875784</v>
          </cell>
          <cell r="G69">
            <v>42179</v>
          </cell>
          <cell r="H69" t="str">
            <v>polisa 40875784, ponuda 4120715</v>
          </cell>
          <cell r="I69">
            <v>5</v>
          </cell>
          <cell r="J69">
            <v>2</v>
          </cell>
          <cell r="K69">
            <v>0</v>
          </cell>
          <cell r="L69">
            <v>0</v>
          </cell>
        </row>
        <row r="70">
          <cell r="A70" t="str">
            <v>02323/10</v>
          </cell>
          <cell r="B70" t="str">
            <v>KIKIBER FARM NEBOJŠA FOLJANSKI</v>
          </cell>
          <cell r="C70" t="str">
            <v>SAKUPLJAČ SENA  CLAAS LINER 1750 8 M RADNOG ZAHVATA</v>
          </cell>
          <cell r="D70" t="str">
            <v>IMOVINSKO OSIGURANJE</v>
          </cell>
          <cell r="E70" t="str">
            <v>WIENER STAEDTISCHE</v>
          </cell>
          <cell r="F70">
            <v>0</v>
          </cell>
          <cell r="G70">
            <v>42225</v>
          </cell>
          <cell r="H70" t="str">
            <v>polisa 41200113, ponuda 4118573 D PAKET RIZIKA NEMA UTAJU</v>
          </cell>
          <cell r="I70">
            <v>5</v>
          </cell>
          <cell r="J70">
            <v>0</v>
          </cell>
          <cell r="K70">
            <v>2</v>
          </cell>
          <cell r="L70">
            <v>0</v>
          </cell>
        </row>
        <row r="71">
          <cell r="A71" t="str">
            <v>02908/13</v>
          </cell>
          <cell r="B71" t="str">
            <v>KIP KOMERC DOO BANATSKI KARLOVAC</v>
          </cell>
          <cell r="C71" t="str">
            <v>PLUG CETVOROBRAZNI OBRTAČ VOGEL NOOT</v>
          </cell>
          <cell r="D71" t="e">
            <v>#N/A</v>
          </cell>
          <cell r="E71" t="str">
            <v>DDOR</v>
          </cell>
          <cell r="F71" t="e">
            <v>#N/A</v>
          </cell>
          <cell r="G71" t="e">
            <v>#N/A</v>
          </cell>
          <cell r="H71" t="e">
            <v>#N/A</v>
          </cell>
        </row>
        <row r="72">
          <cell r="A72" t="str">
            <v>02734/12</v>
          </cell>
          <cell r="B72" t="str">
            <v>KNJAZ MILOŠ AD ARANĐELOVAC</v>
          </cell>
          <cell r="C72" t="str">
            <v>Navojna zatvaračica tip CSI 5310/360, series 5000</v>
          </cell>
          <cell r="D72" t="str">
            <v>IMOVINSKO OSIGURANJE</v>
          </cell>
          <cell r="E72" t="str">
            <v>DDOR</v>
          </cell>
          <cell r="F72">
            <v>655987501</v>
          </cell>
          <cell r="G72">
            <v>42081</v>
          </cell>
          <cell r="H72" t="str">
            <v>655987501, polisa obuhvata ugovore 02738/12, 02739/12 KASKO: UTAJA, KRAĐA, PRIRODNI RIZICI</v>
          </cell>
        </row>
        <row r="73">
          <cell r="A73" t="str">
            <v>02738/12</v>
          </cell>
          <cell r="B73" t="str">
            <v>KNJAZ MILOŠ AD ARANĐELOVAC</v>
          </cell>
          <cell r="C73" t="str">
            <v>Sistem za inspekciju paketa sa pratećom opremom  8 komada (po ponudi Tipteha broj 2012-01431)</v>
          </cell>
          <cell r="D73" t="str">
            <v>IMOVINSKO OSIGURANJE</v>
          </cell>
          <cell r="E73" t="str">
            <v>DDOR</v>
          </cell>
          <cell r="F73">
            <v>655987501</v>
          </cell>
          <cell r="G73">
            <v>42081</v>
          </cell>
          <cell r="H73" t="str">
            <v xml:space="preserve">655987501, polisa obuhvata ugovore 02738/12, 02739/12 POŽAR (IZLIVANJE, POPLAVA), LOM, KRAĐA I RAZ. </v>
          </cell>
        </row>
        <row r="74">
          <cell r="A74" t="str">
            <v>03078/14</v>
          </cell>
          <cell r="B74" t="str">
            <v>KNOTT-AUTOFLEX YUG DOO BEČEJ</v>
          </cell>
          <cell r="C74" t="str">
            <v>HIDRAULIČNA APKANT PRESA AD-R 40220</v>
          </cell>
          <cell r="D74" t="str">
            <v>IMOVINSKO OSIGURANJE</v>
          </cell>
          <cell r="E74" t="str">
            <v>DUNAV OSIGURANJE</v>
          </cell>
          <cell r="F74" t="str">
            <v>00862064 0</v>
          </cell>
          <cell r="G74">
            <v>42080</v>
          </cell>
          <cell r="H74" t="str">
            <v>00862064 0 POŽAR, proširenje pokriće izlivanje vode iz vod. I kan.,lom, krađa i razbojništvo</v>
          </cell>
        </row>
        <row r="75">
          <cell r="A75" t="str">
            <v>02430/10</v>
          </cell>
          <cell r="B75" t="str">
            <v>KOELEMAN FOODS PRODUCTS DOO</v>
          </cell>
          <cell r="C75" t="str">
            <v>MAŠINA ZA ZATVARANJE POKLOPACA ZA STAKLENE TEGLE TO 05-06</v>
          </cell>
          <cell r="D75" t="str">
            <v>IMOVINSKO OSIGURANJE</v>
          </cell>
          <cell r="E75" t="str">
            <v>UNIQA OSIGURANJE</v>
          </cell>
          <cell r="F75" t="str">
            <v>6-36617</v>
          </cell>
          <cell r="G75">
            <v>41972</v>
          </cell>
          <cell r="H75" t="str">
            <v>6-36617/2 6-36617/3 POŽAR, LOM , KRAĐA</v>
          </cell>
          <cell r="I75">
            <v>6</v>
          </cell>
          <cell r="J75">
            <v>0</v>
          </cell>
          <cell r="K75">
            <v>0</v>
          </cell>
          <cell r="L75">
            <v>0</v>
          </cell>
        </row>
        <row r="76">
          <cell r="A76" t="str">
            <v>00688/08</v>
          </cell>
          <cell r="B76" t="str">
            <v>KOMPANIJA IVA DOO</v>
          </cell>
          <cell r="C76" t="str">
            <v>PRAVOLINIJSKA KANTARICA HEBROCK AKV 3005 DK-F</v>
          </cell>
          <cell r="D76" t="str">
            <v>IMOVINSKO OSIGURANJE</v>
          </cell>
          <cell r="E76" t="str">
            <v>DUNAV OSIGURANJE</v>
          </cell>
          <cell r="F76" t="str">
            <v>ZA ZATVARANJE</v>
          </cell>
          <cell r="G76">
            <v>41772</v>
          </cell>
          <cell r="H76" t="str">
            <v>ZA ZATVARANJE</v>
          </cell>
          <cell r="I76">
            <v>5</v>
          </cell>
          <cell r="J76">
            <v>0</v>
          </cell>
          <cell r="K76">
            <v>0</v>
          </cell>
          <cell r="L76">
            <v>0</v>
          </cell>
        </row>
        <row r="77">
          <cell r="A77" t="str">
            <v>02659/11</v>
          </cell>
          <cell r="B77" t="str">
            <v>KOMPANIJA VOJVODINA PUT AD</v>
          </cell>
          <cell r="C77" t="str">
            <v>Asfaltna baza AMMANN UNIGLOBE 240 QUICK</v>
          </cell>
          <cell r="D77" t="str">
            <v>IMOVINSKO OSIGURANJE</v>
          </cell>
          <cell r="E77" t="str">
            <v>DDOR</v>
          </cell>
          <cell r="F77">
            <v>655519122</v>
          </cell>
          <cell r="G77">
            <v>41950</v>
          </cell>
          <cell r="H77" t="str">
            <v>655519122 KASKO: UTAJA, KRAĐA, PRIRODNI RIZICI</v>
          </cell>
        </row>
        <row r="78">
          <cell r="A78" t="str">
            <v>02958/13</v>
          </cell>
          <cell r="B78" t="str">
            <v>KRYOGAS DOO</v>
          </cell>
          <cell r="C78" t="str">
            <v>POLOVNO POSTROJENJE CNG SA PRIPADAJUĆOM OPREMOM</v>
          </cell>
          <cell r="D78" t="str">
            <v>IMOVINSKO OSIGURANJE</v>
          </cell>
          <cell r="E78" t="str">
            <v>DDOR</v>
          </cell>
          <cell r="F78">
            <v>655689925</v>
          </cell>
          <cell r="G78">
            <v>42027</v>
          </cell>
          <cell r="H78" t="str">
            <v>655689925 POŽAR, proširenje pokriće izlivanje vode iz vod. I kan.,lom, krađa i razbojništvo</v>
          </cell>
        </row>
        <row r="79">
          <cell r="A79" t="str">
            <v>03076/14</v>
          </cell>
          <cell r="B79" t="str">
            <v>KRYOGAS DOO</v>
          </cell>
          <cell r="C79" t="str">
            <v>KOMPRESOR ASPRO model IODM 115-4</v>
          </cell>
          <cell r="D79" t="str">
            <v>IMOVINSKO OSIGURANJE</v>
          </cell>
          <cell r="E79" t="str">
            <v>DDOR</v>
          </cell>
          <cell r="F79">
            <v>655861474</v>
          </cell>
          <cell r="G79">
            <v>42046</v>
          </cell>
          <cell r="H79" t="str">
            <v>655861474 POŽAR, proširenje pokriće izlivanje vode iz vod. I kan.,lom, krađa i razbojništvo</v>
          </cell>
        </row>
        <row r="80">
          <cell r="A80" t="str">
            <v>02439/10</v>
          </cell>
          <cell r="B80" t="str">
            <v>LOGISTICTEAMSEKULIĆ DOO</v>
          </cell>
          <cell r="C80" t="str">
            <v>FREONSKA RASHLADNA JEDINICA MP3-BEL</v>
          </cell>
          <cell r="D80" t="str">
            <v>IMOVINSKO OSIGURANJE</v>
          </cell>
          <cell r="E80" t="str">
            <v>DUNAV OSIGURANJE</v>
          </cell>
          <cell r="F80" t="str">
            <v>UGOVOR ISTEKAO</v>
          </cell>
          <cell r="G80">
            <v>41827</v>
          </cell>
          <cell r="H80" t="str">
            <v>UGOVOR ISTEKAO</v>
          </cell>
          <cell r="I80">
            <v>4</v>
          </cell>
          <cell r="J80">
            <v>3</v>
          </cell>
          <cell r="K80">
            <v>0</v>
          </cell>
          <cell r="L80">
            <v>0</v>
          </cell>
        </row>
        <row r="81">
          <cell r="A81" t="str">
            <v>02468/10</v>
          </cell>
          <cell r="B81" t="str">
            <v>M.I.P. DOO</v>
          </cell>
          <cell r="C81" t="str">
            <v>Automatska linija SRB-1400DV/APP-1000</v>
          </cell>
          <cell r="D81" t="str">
            <v>IMOVINSKO OSIGURANJE</v>
          </cell>
          <cell r="E81" t="str">
            <v>DUNAV OSIGURANJE</v>
          </cell>
          <cell r="F81" t="str">
            <v>00847197 1</v>
          </cell>
          <cell r="G81">
            <v>42001</v>
          </cell>
          <cell r="H81" t="str">
            <v>00847197 1 Požar, proširenje pokriće izlivanje vode iz vod. I kan.,lom, krađa i razbojništvo</v>
          </cell>
          <cell r="I81">
            <v>5</v>
          </cell>
          <cell r="J81">
            <v>0</v>
          </cell>
          <cell r="K81">
            <v>0</v>
          </cell>
          <cell r="L81">
            <v>0</v>
          </cell>
        </row>
        <row r="82">
          <cell r="A82" t="str">
            <v>02508/11</v>
          </cell>
          <cell r="B82" t="str">
            <v>M.I.P. DOO</v>
          </cell>
          <cell r="C82" t="str">
            <v>Automatska linija za proizvodnju monokomponentnih začina</v>
          </cell>
          <cell r="D82" t="str">
            <v>IMOVINSKO OSIGURANJE</v>
          </cell>
          <cell r="E82" t="str">
            <v>DUNAV OSIGURANJE</v>
          </cell>
          <cell r="F82" t="str">
            <v>00851515 0</v>
          </cell>
          <cell r="G82">
            <v>42059</v>
          </cell>
          <cell r="H82" t="str">
            <v>00851515 0 Požar, proširenje pokriće izlivanje vode iz vod. I kan.,lom, krađa i razbojništvo</v>
          </cell>
        </row>
        <row r="83">
          <cell r="A83" t="str">
            <v>01875/09</v>
          </cell>
          <cell r="B83" t="str">
            <v>MEGGLE SRBIJA DOO KRAGUJEVAC</v>
          </cell>
          <cell r="C83" t="str">
            <v>RAČUNARSKA OPREMA</v>
          </cell>
          <cell r="D83" t="str">
            <v>IMOVINSKO OSIGURANJE</v>
          </cell>
          <cell r="E83" t="str">
            <v>WIENER STAEDTISCHE</v>
          </cell>
          <cell r="F83">
            <v>1124103</v>
          </cell>
          <cell r="G83">
            <v>42038</v>
          </cell>
          <cell r="H83" t="str">
            <v>POLISA 40331533, PONUDA  1124103</v>
          </cell>
          <cell r="I83">
            <v>5</v>
          </cell>
          <cell r="J83">
            <v>2</v>
          </cell>
          <cell r="K83">
            <v>0</v>
          </cell>
          <cell r="L83">
            <v>0</v>
          </cell>
        </row>
        <row r="84">
          <cell r="A84" t="str">
            <v>01895/09</v>
          </cell>
          <cell r="B84" t="str">
            <v>MEGGLE SRBIJA DOO KRAGUJEVAC</v>
          </cell>
          <cell r="C84" t="str">
            <v>RAČUNARSKA OPREMA</v>
          </cell>
          <cell r="D84" t="str">
            <v>IMOVINSKO OSIGURANJE</v>
          </cell>
          <cell r="E84" t="str">
            <v>WIENER STAEDTISCHE</v>
          </cell>
          <cell r="F84">
            <v>1124104</v>
          </cell>
          <cell r="G84">
            <v>42038</v>
          </cell>
          <cell r="H84" t="str">
            <v>polisa 40331541, ponuda 1124104</v>
          </cell>
          <cell r="I84">
            <v>5</v>
          </cell>
          <cell r="J84">
            <v>2</v>
          </cell>
          <cell r="K84">
            <v>0</v>
          </cell>
          <cell r="L84">
            <v>0</v>
          </cell>
        </row>
        <row r="85">
          <cell r="A85" t="str">
            <v>02180/10</v>
          </cell>
          <cell r="B85" t="str">
            <v>MEGGLE SRBIJA DOO KRAGUJEVAC</v>
          </cell>
          <cell r="C85" t="str">
            <v>RASHLADNA KOMORA 320 m, 0-5, 37KW</v>
          </cell>
          <cell r="D85" t="str">
            <v>IMOVINSKO OSIGURANJE</v>
          </cell>
          <cell r="E85" t="str">
            <v>WIENER STAEDTISCHE</v>
          </cell>
          <cell r="F85">
            <v>41002125</v>
          </cell>
          <cell r="G85">
            <v>42173</v>
          </cell>
          <cell r="H85" t="str">
            <v>polisa 41002125 , ponuda 1137283 POŽAR (IZLIV VODE), LOM, KRAĐA</v>
          </cell>
          <cell r="I85">
            <v>6</v>
          </cell>
          <cell r="J85">
            <v>6</v>
          </cell>
          <cell r="K85">
            <v>0</v>
          </cell>
          <cell r="L85">
            <v>0</v>
          </cell>
        </row>
        <row r="86">
          <cell r="A86" t="str">
            <v>02421/10</v>
          </cell>
          <cell r="B86" t="str">
            <v>MEGGLE SRBIJA DOO KRAGUJEVAC</v>
          </cell>
          <cell r="C86" t="str">
            <v>Milchkuhltank mit Kaltaggregat 3000 l</v>
          </cell>
          <cell r="D86" t="str">
            <v>IMOVINSKO OSIGURANJE</v>
          </cell>
          <cell r="E86" t="str">
            <v>WIENER STAEDTISCHE</v>
          </cell>
          <cell r="F86">
            <v>1153170</v>
          </cell>
          <cell r="G86">
            <v>41988</v>
          </cell>
          <cell r="H86" t="str">
            <v>polisa 41662406, ponuda 1153170</v>
          </cell>
          <cell r="I86">
            <v>3</v>
          </cell>
          <cell r="J86">
            <v>2</v>
          </cell>
          <cell r="K86">
            <v>0</v>
          </cell>
          <cell r="L86">
            <v>0</v>
          </cell>
        </row>
        <row r="87">
          <cell r="A87" t="str">
            <v>02422/10</v>
          </cell>
          <cell r="B87" t="str">
            <v>MEGGLE SRBIJA DOO KRAGUJEVAC</v>
          </cell>
          <cell r="C87" t="str">
            <v>MILCHKUHLTANK MIT KALTAGGREGAT 5000 I</v>
          </cell>
          <cell r="D87" t="str">
            <v>IMOVINSKO OSIGURANJE</v>
          </cell>
          <cell r="E87" t="str">
            <v>WIENER STAEDTISCHE</v>
          </cell>
          <cell r="F87">
            <v>1153170</v>
          </cell>
          <cell r="G87">
            <v>41988</v>
          </cell>
          <cell r="H87" t="str">
            <v>polisa 41662406, ponuda 1153170</v>
          </cell>
          <cell r="I87">
            <v>3</v>
          </cell>
          <cell r="J87">
            <v>0</v>
          </cell>
          <cell r="K87">
            <v>0</v>
          </cell>
          <cell r="L87">
            <v>0</v>
          </cell>
        </row>
        <row r="88">
          <cell r="A88" t="str">
            <v>02423/10</v>
          </cell>
          <cell r="B88" t="str">
            <v>MEGGLE SRBIJA DOO KRAGUJEVAC</v>
          </cell>
          <cell r="C88" t="str">
            <v>Milchkuhltank mit Kaltaggregat 3300 I</v>
          </cell>
          <cell r="D88" t="str">
            <v>IMOVINSKO OSIGURANJE</v>
          </cell>
          <cell r="E88" t="str">
            <v>WIENER STAEDTISCHE</v>
          </cell>
          <cell r="F88">
            <v>1153170</v>
          </cell>
          <cell r="G88">
            <v>41988</v>
          </cell>
          <cell r="H88" t="str">
            <v>polisa 41662406, ponuda 1153170</v>
          </cell>
          <cell r="I88">
            <v>3</v>
          </cell>
          <cell r="J88">
            <v>2</v>
          </cell>
          <cell r="K88">
            <v>0</v>
          </cell>
          <cell r="L88">
            <v>0</v>
          </cell>
        </row>
        <row r="89">
          <cell r="A89" t="str">
            <v>02424/10</v>
          </cell>
          <cell r="B89" t="str">
            <v>MEGGLE SRBIJA DOO KRAGUJEVAC</v>
          </cell>
          <cell r="C89" t="str">
            <v>MILCHKUHLTANK MIT KALTAGGREGAT 3300 I</v>
          </cell>
          <cell r="D89" t="str">
            <v>IMOVINSKO OSIGURANJE</v>
          </cell>
          <cell r="E89" t="str">
            <v>WIENER STAEDTISCHE</v>
          </cell>
          <cell r="F89">
            <v>1153170</v>
          </cell>
          <cell r="G89">
            <v>41988</v>
          </cell>
          <cell r="H89" t="str">
            <v>polisa 41662406, ponuda 1153170</v>
          </cell>
          <cell r="I89">
            <v>3</v>
          </cell>
          <cell r="J89">
            <v>2</v>
          </cell>
          <cell r="K89">
            <v>0</v>
          </cell>
          <cell r="L89">
            <v>0</v>
          </cell>
        </row>
        <row r="90">
          <cell r="A90" t="str">
            <v>02425/10</v>
          </cell>
          <cell r="B90" t="str">
            <v>MEGGLE SRBIJA DOO KRAGUJEVAC</v>
          </cell>
          <cell r="C90" t="str">
            <v>Milchkuhltank mit Kaltaggeregat 150-650 l</v>
          </cell>
          <cell r="D90" t="str">
            <v>IMOVINSKO OSIGURANJE</v>
          </cell>
          <cell r="E90" t="str">
            <v>WIENER STAEDTISCHE</v>
          </cell>
          <cell r="F90">
            <v>1153170</v>
          </cell>
          <cell r="G90">
            <v>41988</v>
          </cell>
          <cell r="H90" t="str">
            <v>polisa 41662406, ponuda 1153170</v>
          </cell>
          <cell r="I90">
            <v>3</v>
          </cell>
          <cell r="J90">
            <v>2</v>
          </cell>
          <cell r="K90">
            <v>0</v>
          </cell>
          <cell r="L90">
            <v>0</v>
          </cell>
        </row>
        <row r="91">
          <cell r="A91" t="str">
            <v>02426/10</v>
          </cell>
          <cell r="B91" t="str">
            <v>MEGGLE SRBIJA DOO KRAGUJEVAC</v>
          </cell>
          <cell r="C91" t="str">
            <v>MILCHKUHLTANK MIT KALTAGGREGAT 480-650 I</v>
          </cell>
          <cell r="D91" t="str">
            <v>IMOVINSKO OSIGURANJE</v>
          </cell>
          <cell r="E91" t="str">
            <v>WIENER STAEDTISCHE</v>
          </cell>
          <cell r="F91">
            <v>1153170</v>
          </cell>
          <cell r="G91">
            <v>41988</v>
          </cell>
          <cell r="H91" t="str">
            <v>polisa 41662406, ponuda 1153170</v>
          </cell>
          <cell r="I91">
            <v>3</v>
          </cell>
          <cell r="J91">
            <v>2</v>
          </cell>
          <cell r="K91">
            <v>0</v>
          </cell>
          <cell r="L91">
            <v>0</v>
          </cell>
        </row>
        <row r="92">
          <cell r="A92" t="str">
            <v>02427/10</v>
          </cell>
          <cell r="B92" t="str">
            <v>MEGGLE SRBIJA DOO KRAGUJEVAC</v>
          </cell>
          <cell r="C92" t="str">
            <v>MILCHKUHLTANK MIT KALTAGGEREGAT   150-400 L</v>
          </cell>
          <cell r="D92" t="str">
            <v>IMOVINSKO OSIGURANJE</v>
          </cell>
          <cell r="E92" t="str">
            <v>WIENER STAEDTISCHE</v>
          </cell>
          <cell r="F92">
            <v>1153170</v>
          </cell>
          <cell r="G92">
            <v>41988</v>
          </cell>
          <cell r="H92" t="str">
            <v>polisa 41662406, ponuda 1153170</v>
          </cell>
          <cell r="I92">
            <v>3</v>
          </cell>
          <cell r="J92">
            <v>2</v>
          </cell>
          <cell r="K92">
            <v>0</v>
          </cell>
          <cell r="L92">
            <v>0</v>
          </cell>
        </row>
        <row r="93">
          <cell r="A93" t="str">
            <v>03050/13</v>
          </cell>
          <cell r="B93" t="str">
            <v>METAL LOGISTIC DOO</v>
          </cell>
          <cell r="C93" t="str">
            <v>LIEBHERR A904C LITRONIC-BAGER TOČKAŠ ZA OTPAD</v>
          </cell>
          <cell r="D93" t="str">
            <v>IMOVINSKO OSIGURANJE</v>
          </cell>
          <cell r="E93" t="str">
            <v>DUNAV OSIGURANJE</v>
          </cell>
          <cell r="F93" t="str">
            <v>89168942 2</v>
          </cell>
          <cell r="G93">
            <v>41971</v>
          </cell>
          <cell r="H93" t="str">
            <v>KASKO OSIGURANJE KASKO: UTAJA, KRAĐA</v>
          </cell>
        </row>
        <row r="94">
          <cell r="A94" t="str">
            <v>02523/11</v>
          </cell>
          <cell r="B94" t="str">
            <v>METER&amp;CONTROL DOO</v>
          </cell>
          <cell r="C94" t="str">
            <v>Alati za plastičnu obradu metala</v>
          </cell>
          <cell r="D94" t="str">
            <v>IMOVINSKO OSIGURANJE</v>
          </cell>
          <cell r="E94" t="str">
            <v>DUNAV OSIGURANJE</v>
          </cell>
          <cell r="F94">
            <v>8522990</v>
          </cell>
          <cell r="G94">
            <v>41992</v>
          </cell>
          <cell r="H94" t="str">
            <v>008522990       LOM Požar, proširenje pokriće izlivanje vode iz vod. I kan.POPLAVE I  BUJICE,lom, krađa i razbojništvo</v>
          </cell>
        </row>
        <row r="95">
          <cell r="A95" t="str">
            <v>01445/09</v>
          </cell>
          <cell r="B95" t="str">
            <v>MLEKARA KAČAREVIĆ DOO</v>
          </cell>
          <cell r="C95" t="str">
            <v>OPREMA</v>
          </cell>
          <cell r="D95" t="e">
            <v>#N/A</v>
          </cell>
          <cell r="E95" t="str">
            <v>DELTA GENERALI OSIGURANJE</v>
          </cell>
          <cell r="F95" t="e">
            <v>#N/A</v>
          </cell>
          <cell r="G95" t="e">
            <v>#N/A</v>
          </cell>
          <cell r="H95" t="e">
            <v>#N/A</v>
          </cell>
          <cell r="I95">
            <v>5</v>
          </cell>
          <cell r="J95">
            <v>0</v>
          </cell>
          <cell r="K95">
            <v>2</v>
          </cell>
          <cell r="L95">
            <v>0</v>
          </cell>
        </row>
        <row r="96">
          <cell r="A96" t="str">
            <v>00361/07</v>
          </cell>
          <cell r="B96" t="str">
            <v>MUNĆAN NIKOLA PG</v>
          </cell>
          <cell r="C96" t="str">
            <v>CLAAS ADAPTER 6-70</v>
          </cell>
          <cell r="D96" t="str">
            <v>IMOVINSKO OSIGURANJE</v>
          </cell>
          <cell r="E96" t="str">
            <v>DELTA GENERALI OSIGURANJE</v>
          </cell>
          <cell r="F96">
            <v>189010</v>
          </cell>
          <cell r="G96">
            <v>41908</v>
          </cell>
          <cell r="H96" t="str">
            <v>189010 KASKO B KOMBINACIJA  - NEMA UTAJU</v>
          </cell>
          <cell r="I96">
            <v>3</v>
          </cell>
          <cell r="J96">
            <v>0</v>
          </cell>
          <cell r="K96">
            <v>0</v>
          </cell>
          <cell r="L96">
            <v>0</v>
          </cell>
        </row>
        <row r="97">
          <cell r="A97" t="str">
            <v>02974/13</v>
          </cell>
          <cell r="B97" t="str">
            <v>NATURA TRADE DOO</v>
          </cell>
          <cell r="C97" t="str">
            <v>MAŠINA ZA PROIZVODNJU PAPIRNIH KESA NEWLONG SOS MAKING MACHINE 1546TS-536HS SOS</v>
          </cell>
          <cell r="D97" t="str">
            <v>IMOVINSKO OSIGURANJE</v>
          </cell>
          <cell r="E97" t="str">
            <v>DDOR</v>
          </cell>
          <cell r="F97">
            <v>656350758</v>
          </cell>
          <cell r="G97">
            <v>42147</v>
          </cell>
          <cell r="H97">
            <v>656350758</v>
          </cell>
        </row>
        <row r="98">
          <cell r="A98" t="str">
            <v>02625/11</v>
          </cell>
          <cell r="B98" t="str">
            <v>NESAM - M 2009 DOO</v>
          </cell>
          <cell r="C98" t="str">
            <v>BAGER GUSENICAR HYUNDAI R320LC-7A</v>
          </cell>
          <cell r="D98" t="str">
            <v>IMOVINSKO OSIGURANJE</v>
          </cell>
          <cell r="E98" t="str">
            <v>UNIQA OSIGURANJE</v>
          </cell>
          <cell r="F98">
            <v>5013105</v>
          </cell>
          <cell r="G98">
            <v>41917</v>
          </cell>
          <cell r="H98" t="str">
            <v>5013105 KASKO</v>
          </cell>
          <cell r="I98">
            <v>5</v>
          </cell>
          <cell r="J98">
            <v>3</v>
          </cell>
          <cell r="K98">
            <v>0</v>
          </cell>
          <cell r="L98">
            <v>0</v>
          </cell>
        </row>
        <row r="99">
          <cell r="A99" t="str">
            <v>00062/06</v>
          </cell>
          <cell r="B99" t="str">
            <v>OLYMPUS PLAZA FOOD PARKS YU D.O.O.</v>
          </cell>
          <cell r="C99" t="str">
            <v>Enterijerska oprema, spoljne tende na prozorima, svetleći natpisi i dekoracija</v>
          </cell>
          <cell r="D99" t="e">
            <v>#N/A</v>
          </cell>
          <cell r="E99" t="str">
            <v>DUNAV OSIGURANJE</v>
          </cell>
          <cell r="F99" t="e">
            <v>#N/A</v>
          </cell>
          <cell r="G99" t="e">
            <v>#N/A</v>
          </cell>
          <cell r="H99" t="e">
            <v>#N/A</v>
          </cell>
          <cell r="I99">
            <v>4</v>
          </cell>
          <cell r="J99">
            <v>0</v>
          </cell>
          <cell r="K99">
            <v>0</v>
          </cell>
          <cell r="L99">
            <v>0</v>
          </cell>
        </row>
        <row r="100">
          <cell r="A100" t="str">
            <v>00103/07</v>
          </cell>
          <cell r="B100" t="str">
            <v>OLYMPUS PLAZA FOOD PARKS YU D.O.O.</v>
          </cell>
          <cell r="C100" t="str">
            <v>Unutrašnja zidna lampa, 2 viseće lampe, jednonožni totem i anker</v>
          </cell>
          <cell r="D100" t="e">
            <v>#N/A</v>
          </cell>
          <cell r="E100" t="str">
            <v>DUNAV OSIGURANJE</v>
          </cell>
          <cell r="F100" t="e">
            <v>#N/A</v>
          </cell>
          <cell r="G100" t="e">
            <v>#N/A</v>
          </cell>
          <cell r="H100" t="e">
            <v>#N/A</v>
          </cell>
          <cell r="I100">
            <v>3</v>
          </cell>
          <cell r="J100">
            <v>0</v>
          </cell>
          <cell r="K100">
            <v>0</v>
          </cell>
          <cell r="L100">
            <v>0</v>
          </cell>
        </row>
        <row r="101">
          <cell r="A101" t="str">
            <v>00113/07</v>
          </cell>
          <cell r="B101" t="str">
            <v>OLYMPUS PLAZA FOOD PARKS YU D.O.O.</v>
          </cell>
          <cell r="C101" t="str">
            <v>Enterijerska i tehnološka kuhinjska oprema</v>
          </cell>
          <cell r="D101" t="e">
            <v>#N/A</v>
          </cell>
          <cell r="E101" t="str">
            <v>DUNAV OSIGURANJE</v>
          </cell>
          <cell r="F101" t="e">
            <v>#N/A</v>
          </cell>
          <cell r="G101" t="e">
            <v>#N/A</v>
          </cell>
          <cell r="H101" t="e">
            <v>#N/A</v>
          </cell>
          <cell r="I101">
            <v>2</v>
          </cell>
          <cell r="J101">
            <v>0</v>
          </cell>
          <cell r="K101">
            <v>0</v>
          </cell>
          <cell r="L101">
            <v>0</v>
          </cell>
        </row>
        <row r="102">
          <cell r="A102" t="str">
            <v>00114/07</v>
          </cell>
          <cell r="B102" t="str">
            <v>OLYMPUS PLAZA FOOD PARKS YU D.O.O.</v>
          </cell>
          <cell r="C102" t="str">
            <v>Zamrzivač u inoxu, grejna postolja za pice i burek u inoxu i električna konvekcijska pećnica</v>
          </cell>
          <cell r="D102" t="e">
            <v>#N/A</v>
          </cell>
          <cell r="E102" t="str">
            <v>DUNAV OSIGURANJE</v>
          </cell>
          <cell r="F102" t="e">
            <v>#N/A</v>
          </cell>
          <cell r="G102" t="e">
            <v>#N/A</v>
          </cell>
          <cell r="H102" t="e">
            <v>#N/A</v>
          </cell>
          <cell r="I102">
            <v>3</v>
          </cell>
          <cell r="J102">
            <v>0</v>
          </cell>
          <cell r="K102">
            <v>0</v>
          </cell>
          <cell r="L102">
            <v>0</v>
          </cell>
        </row>
        <row r="103">
          <cell r="A103" t="str">
            <v>00178/07</v>
          </cell>
          <cell r="B103" t="str">
            <v>OLYMPUS PLAZA FOOD PARKS YU D.O.O.</v>
          </cell>
          <cell r="C103" t="str">
            <v>Enterijerska i tehnološka kuhinjska oprema za objekat u Vrčinu</v>
          </cell>
          <cell r="D103" t="str">
            <v>IMOVINSKO OSIGURANJE</v>
          </cell>
          <cell r="E103" t="str">
            <v>DUNAV OSIGURANJE</v>
          </cell>
          <cell r="F103">
            <v>0</v>
          </cell>
          <cell r="G103">
            <v>41884</v>
          </cell>
          <cell r="H103" t="str">
            <v>008020821 - KRADJA</v>
          </cell>
          <cell r="I103">
            <v>4</v>
          </cell>
          <cell r="J103">
            <v>0</v>
          </cell>
          <cell r="K103">
            <v>0</v>
          </cell>
          <cell r="L103">
            <v>0</v>
          </cell>
        </row>
        <row r="104">
          <cell r="A104" t="str">
            <v>00182/07</v>
          </cell>
          <cell r="B104" t="str">
            <v>OLYMPUS PLAZA FOOD PARKS YU D.O.O.</v>
          </cell>
          <cell r="C104" t="str">
            <v>ENTERIJERSKA OPREMA</v>
          </cell>
          <cell r="D104" t="e">
            <v>#N/A</v>
          </cell>
          <cell r="E104" t="str">
            <v>DUNAV OSIGURANJE</v>
          </cell>
          <cell r="F104" t="e">
            <v>#N/A</v>
          </cell>
          <cell r="G104" t="e">
            <v>#N/A</v>
          </cell>
          <cell r="H104" t="e">
            <v>#N/A</v>
          </cell>
          <cell r="I104">
            <v>5</v>
          </cell>
          <cell r="J104">
            <v>0</v>
          </cell>
          <cell r="K104">
            <v>0</v>
          </cell>
          <cell r="L104">
            <v>0</v>
          </cell>
        </row>
        <row r="105">
          <cell r="A105" t="str">
            <v>00326/07</v>
          </cell>
          <cell r="B105" t="str">
            <v>OLYMPUS PLAZA FOOD PARKS YU D.O.O.</v>
          </cell>
          <cell r="C105" t="str">
            <v>RESTORANSKA OPREMA</v>
          </cell>
          <cell r="D105" t="str">
            <v>IMOVINSKO OSIGURANJE</v>
          </cell>
          <cell r="E105" t="str">
            <v>DUNAV OSIGURANJE</v>
          </cell>
          <cell r="F105">
            <v>8632853</v>
          </cell>
          <cell r="G105">
            <v>41997</v>
          </cell>
          <cell r="H105" t="str">
            <v>008632853 LOM</v>
          </cell>
          <cell r="I105">
            <v>3</v>
          </cell>
          <cell r="J105">
            <v>0</v>
          </cell>
          <cell r="K105">
            <v>0</v>
          </cell>
          <cell r="L105">
            <v>0</v>
          </cell>
        </row>
        <row r="106">
          <cell r="A106" t="str">
            <v>00327/07</v>
          </cell>
          <cell r="B106" t="str">
            <v>OLYMPUS PLAZA FOOD PARKS YU D.O.O.</v>
          </cell>
          <cell r="C106" t="str">
            <v>RESTORANSKA OPREMA</v>
          </cell>
          <cell r="D106" t="str">
            <v>IMOVINSKO OSIGURANJE</v>
          </cell>
          <cell r="E106" t="str">
            <v>DUNAV OSIGURANJE</v>
          </cell>
          <cell r="F106" t="str">
            <v>00863276 1</v>
          </cell>
          <cell r="G106">
            <v>41995</v>
          </cell>
          <cell r="H106" t="str">
            <v>00863276 1    - POZAR</v>
          </cell>
          <cell r="I106">
            <v>2</v>
          </cell>
          <cell r="J106">
            <v>0</v>
          </cell>
          <cell r="K106">
            <v>0</v>
          </cell>
          <cell r="L106">
            <v>0</v>
          </cell>
        </row>
        <row r="107">
          <cell r="A107" t="str">
            <v>00329/07</v>
          </cell>
          <cell r="B107" t="str">
            <v>OLYMPUS PLAZA FOOD PARKS YU D.O.O.</v>
          </cell>
          <cell r="C107" t="str">
            <v>RESTORANSKA OPREMA</v>
          </cell>
          <cell r="D107" t="e">
            <v>#N/A</v>
          </cell>
          <cell r="E107" t="str">
            <v>DUNAV OSIGURANJE</v>
          </cell>
          <cell r="F107" t="e">
            <v>#N/A</v>
          </cell>
          <cell r="G107" t="e">
            <v>#N/A</v>
          </cell>
          <cell r="H107" t="e">
            <v>#N/A</v>
          </cell>
          <cell r="I107">
            <v>3</v>
          </cell>
          <cell r="J107">
            <v>0</v>
          </cell>
          <cell r="K107">
            <v>0</v>
          </cell>
          <cell r="L107">
            <v>0</v>
          </cell>
        </row>
        <row r="108">
          <cell r="A108" t="str">
            <v>00330/07</v>
          </cell>
          <cell r="B108" t="str">
            <v>OLYMPUS PLAZA FOOD PARKS YU D.O.O.</v>
          </cell>
          <cell r="C108" t="str">
            <v>RESTORANSKA OPREMA</v>
          </cell>
          <cell r="D108" t="e">
            <v>#N/A</v>
          </cell>
          <cell r="E108" t="str">
            <v>DUNAV OSIGURANJE</v>
          </cell>
          <cell r="F108" t="e">
            <v>#N/A</v>
          </cell>
          <cell r="G108" t="e">
            <v>#N/A</v>
          </cell>
          <cell r="H108" t="e">
            <v>#N/A</v>
          </cell>
          <cell r="I108">
            <v>3</v>
          </cell>
          <cell r="J108">
            <v>0</v>
          </cell>
          <cell r="K108">
            <v>0</v>
          </cell>
          <cell r="L108">
            <v>0</v>
          </cell>
        </row>
        <row r="109">
          <cell r="A109" t="str">
            <v>00331/07</v>
          </cell>
          <cell r="B109" t="str">
            <v>OLYMPUS PLAZA FOOD PARKS YU D.O.O.</v>
          </cell>
          <cell r="C109" t="str">
            <v>RESTORANSKA OPREMA</v>
          </cell>
          <cell r="D109" t="str">
            <v>IMOVINSKO OSIGURANJE</v>
          </cell>
          <cell r="E109" t="str">
            <v>DUNAV OSIGURANJE</v>
          </cell>
          <cell r="F109">
            <v>8632794</v>
          </cell>
          <cell r="G109">
            <v>42000</v>
          </cell>
          <cell r="H109" t="str">
            <v>008632794    POZAR</v>
          </cell>
          <cell r="I109">
            <v>2</v>
          </cell>
          <cell r="J109">
            <v>0</v>
          </cell>
          <cell r="K109">
            <v>0</v>
          </cell>
          <cell r="L109">
            <v>0</v>
          </cell>
        </row>
        <row r="110">
          <cell r="A110" t="str">
            <v>00332/07</v>
          </cell>
          <cell r="B110" t="str">
            <v>OLYMPUS PLAZA FOOD PARKS YU D.O.O.</v>
          </cell>
          <cell r="C110" t="str">
            <v>REKLAMNA OPREMA</v>
          </cell>
          <cell r="D110" t="str">
            <v>IMOVINSKO OSIGURANJE</v>
          </cell>
          <cell r="E110" t="str">
            <v>DUNAV OSIGURANJE</v>
          </cell>
          <cell r="F110" t="str">
            <v>00863281 6</v>
          </cell>
          <cell r="G110">
            <v>42002</v>
          </cell>
          <cell r="H110" t="str">
            <v>00863281 6 KRAĐA</v>
          </cell>
          <cell r="I110">
            <v>2</v>
          </cell>
          <cell r="J110">
            <v>0</v>
          </cell>
          <cell r="K110">
            <v>0</v>
          </cell>
          <cell r="L110">
            <v>0</v>
          </cell>
        </row>
        <row r="111">
          <cell r="A111" t="str">
            <v>00338/07</v>
          </cell>
          <cell r="B111" t="str">
            <v>OLYMPUS PLAZA FOOD PARKS YU D.O.O.</v>
          </cell>
          <cell r="C111" t="str">
            <v>KOMPJUTERSKA I VIDEO OPREMA</v>
          </cell>
          <cell r="D111" t="str">
            <v>IMOVINSKO OSIGURANJE</v>
          </cell>
          <cell r="E111" t="str">
            <v>DUNAV OSIGURANJE</v>
          </cell>
          <cell r="F111">
            <v>8632864</v>
          </cell>
          <cell r="G111">
            <v>41997</v>
          </cell>
          <cell r="H111" t="str">
            <v>008632864  POZAR</v>
          </cell>
          <cell r="I111">
            <v>3</v>
          </cell>
          <cell r="J111">
            <v>0</v>
          </cell>
          <cell r="K111">
            <v>0</v>
          </cell>
          <cell r="L111">
            <v>0</v>
          </cell>
        </row>
        <row r="112">
          <cell r="A112" t="str">
            <v>00412/07</v>
          </cell>
          <cell r="B112" t="str">
            <v>OLYMPUS PLAZA FOOD PARKS YU D.O.O.</v>
          </cell>
          <cell r="C112" t="str">
            <v>RESTORANSKA OPREMA</v>
          </cell>
          <cell r="D112" t="str">
            <v>IMOVINSKO OSIGURANJE</v>
          </cell>
          <cell r="E112" t="str">
            <v>DUNAV OSIGURANJE</v>
          </cell>
          <cell r="F112" t="str">
            <v>00802098 3</v>
          </cell>
          <cell r="G112">
            <v>41572</v>
          </cell>
          <cell r="H112" t="str">
            <v>00802098 3 KRADJA  - pogresan osiguranik</v>
          </cell>
          <cell r="I112">
            <v>2</v>
          </cell>
          <cell r="J112">
            <v>0</v>
          </cell>
          <cell r="K112">
            <v>0</v>
          </cell>
          <cell r="L112">
            <v>0</v>
          </cell>
        </row>
        <row r="113">
          <cell r="A113" t="str">
            <v>00416/07</v>
          </cell>
          <cell r="B113" t="str">
            <v>OLYMPUS PLAZA FOOD PARKS YU D.O.O.</v>
          </cell>
          <cell r="C113" t="str">
            <v>RESTORANSKA OPREMA</v>
          </cell>
          <cell r="D113" t="str">
            <v>IMOVINSKO OSIGURANJE</v>
          </cell>
          <cell r="E113" t="str">
            <v>DUNAV OSIGURANJE</v>
          </cell>
          <cell r="F113">
            <v>8632816</v>
          </cell>
          <cell r="G113">
            <v>41997</v>
          </cell>
          <cell r="H113" t="str">
            <v>008632816    KRADJA</v>
          </cell>
          <cell r="I113">
            <v>2</v>
          </cell>
          <cell r="J113">
            <v>0</v>
          </cell>
          <cell r="K113">
            <v>0</v>
          </cell>
          <cell r="L113">
            <v>0</v>
          </cell>
        </row>
        <row r="114">
          <cell r="A114" t="str">
            <v>00753/08</v>
          </cell>
          <cell r="B114" t="str">
            <v>OLYMPUS PLAZA FOOD PARKS YU D.O.O.</v>
          </cell>
          <cell r="C114" t="str">
            <v>REKLMANI PANOI</v>
          </cell>
          <cell r="D114" t="str">
            <v>IMOVINSKO OSIGURANJE</v>
          </cell>
          <cell r="E114" t="str">
            <v>DUNAV OSIGURANJE</v>
          </cell>
          <cell r="F114">
            <v>8632864</v>
          </cell>
          <cell r="G114">
            <v>41997</v>
          </cell>
          <cell r="H114" t="str">
            <v>008632864   POZAR</v>
          </cell>
          <cell r="I114">
            <v>2</v>
          </cell>
          <cell r="J114">
            <v>0</v>
          </cell>
          <cell r="K114">
            <v>0</v>
          </cell>
          <cell r="L114">
            <v>0</v>
          </cell>
        </row>
        <row r="115">
          <cell r="A115" t="str">
            <v>00754/08</v>
          </cell>
          <cell r="B115" t="str">
            <v>OLYMPUS PLAZA FOOD PARKS YU D.O.O.</v>
          </cell>
          <cell r="C115" t="str">
            <v>ENTERIJERSKA OPREMA</v>
          </cell>
          <cell r="D115" t="str">
            <v>IMOVINSKO OSIGURANJE</v>
          </cell>
          <cell r="E115" t="str">
            <v>DUNAV OSIGURANJE</v>
          </cell>
          <cell r="F115">
            <v>0</v>
          </cell>
          <cell r="G115">
            <v>41554</v>
          </cell>
          <cell r="H115" t="str">
            <v>007709074 POZAR</v>
          </cell>
          <cell r="I115">
            <v>1</v>
          </cell>
          <cell r="J115">
            <v>0</v>
          </cell>
          <cell r="K115">
            <v>0</v>
          </cell>
          <cell r="L115">
            <v>0</v>
          </cell>
        </row>
        <row r="116">
          <cell r="A116" t="str">
            <v>00818/08</v>
          </cell>
          <cell r="B116" t="str">
            <v>OLYMPUS PLAZA FOOD PARKS YU D.O.O.</v>
          </cell>
          <cell r="C116" t="str">
            <v>RAČUNARSKA OPREMA</v>
          </cell>
          <cell r="D116" t="str">
            <v>IMOVINSKO OSIGURANJE</v>
          </cell>
          <cell r="E116" t="str">
            <v>DUNAV OSIGURANJE</v>
          </cell>
          <cell r="F116">
            <v>0</v>
          </cell>
          <cell r="G116">
            <v>41554</v>
          </cell>
          <cell r="H116" t="str">
            <v>007709074 POZAR</v>
          </cell>
          <cell r="I116">
            <v>2</v>
          </cell>
          <cell r="J116">
            <v>0</v>
          </cell>
          <cell r="K116">
            <v>0</v>
          </cell>
          <cell r="L116">
            <v>0</v>
          </cell>
        </row>
        <row r="117">
          <cell r="A117" t="str">
            <v>00848/08</v>
          </cell>
          <cell r="B117" t="str">
            <v>OLYMPUS PLAZA FOOD PARKS YU D.O.O.</v>
          </cell>
          <cell r="C117" t="str">
            <v>RAČUNARSKA I KANCELARIJSKA OPREMA</v>
          </cell>
          <cell r="D117" t="str">
            <v>IMOVINSKO OSIGURANJE</v>
          </cell>
          <cell r="E117" t="str">
            <v>DUNAV OSIGURANJE</v>
          </cell>
          <cell r="F117">
            <v>0</v>
          </cell>
          <cell r="G117">
            <v>41554</v>
          </cell>
          <cell r="H117" t="str">
            <v>007709074 POZAR</v>
          </cell>
          <cell r="I117">
            <v>1</v>
          </cell>
          <cell r="J117">
            <v>0</v>
          </cell>
          <cell r="K117">
            <v>0</v>
          </cell>
          <cell r="L117">
            <v>0</v>
          </cell>
        </row>
        <row r="118">
          <cell r="A118" t="str">
            <v>00852/08</v>
          </cell>
          <cell r="B118" t="str">
            <v>OLYMPUS PLAZA FOOD PARKS YU D.O.O.</v>
          </cell>
          <cell r="C118" t="str">
            <v>POLICE, PLASTIKA ZA CENE I REGAL STALAŽA</v>
          </cell>
          <cell r="D118" t="str">
            <v>IMOVINSKO OSIGURANJE</v>
          </cell>
          <cell r="E118" t="str">
            <v>DUNAV OSIGURANJE</v>
          </cell>
          <cell r="F118">
            <v>0</v>
          </cell>
          <cell r="G118">
            <v>41554</v>
          </cell>
          <cell r="H118" t="str">
            <v>007709074 POZAR</v>
          </cell>
          <cell r="I118">
            <v>1</v>
          </cell>
          <cell r="J118">
            <v>0</v>
          </cell>
          <cell r="K118">
            <v>0</v>
          </cell>
          <cell r="L118">
            <v>0</v>
          </cell>
        </row>
        <row r="119">
          <cell r="A119" t="str">
            <v>00869/08</v>
          </cell>
          <cell r="B119" t="str">
            <v>OLYMPUS PLAZA FOOD PARKS YU D.O.O.</v>
          </cell>
          <cell r="C119" t="str">
            <v>SVETLEĆA REKLAMA, TOTEM I ANKER ZA TOTEM</v>
          </cell>
          <cell r="D119" t="str">
            <v>IMOVINSKO OSIGURANJE</v>
          </cell>
          <cell r="E119" t="str">
            <v>DUNAV OSIGURANJE</v>
          </cell>
          <cell r="F119" t="str">
            <v>00863283 1</v>
          </cell>
          <cell r="G119">
            <v>42001</v>
          </cell>
          <cell r="H119" t="str">
            <v>00863283 1 LOM</v>
          </cell>
          <cell r="I119">
            <v>2</v>
          </cell>
          <cell r="J119">
            <v>0</v>
          </cell>
          <cell r="K119">
            <v>0</v>
          </cell>
          <cell r="L119">
            <v>0</v>
          </cell>
        </row>
        <row r="120">
          <cell r="A120" t="str">
            <v>00974/08</v>
          </cell>
          <cell r="B120" t="str">
            <v>OLYMPUS PLAZA FOOD PARKS YU D.O.O.</v>
          </cell>
          <cell r="C120" t="str">
            <v>RESTORANSKA OPREMA</v>
          </cell>
          <cell r="D120" t="str">
            <v>IMOVINSKO OSIGURANJE</v>
          </cell>
          <cell r="E120" t="str">
            <v>DUNAV OSIGURANJE</v>
          </cell>
          <cell r="F120">
            <v>0</v>
          </cell>
          <cell r="G120">
            <v>41554</v>
          </cell>
          <cell r="H120" t="str">
            <v>007709074 POZAR</v>
          </cell>
          <cell r="I120">
            <v>2</v>
          </cell>
          <cell r="J120">
            <v>0</v>
          </cell>
          <cell r="K120">
            <v>0</v>
          </cell>
          <cell r="L120">
            <v>0</v>
          </cell>
        </row>
        <row r="121">
          <cell r="A121" t="str">
            <v>01117/08</v>
          </cell>
          <cell r="B121" t="str">
            <v>OLYMPUS PLAZA FOOD PARKS YU D.O.O.</v>
          </cell>
          <cell r="C121" t="str">
            <v>OPREMA</v>
          </cell>
          <cell r="D121" t="str">
            <v>IMOVINSKO OSIGURANJE</v>
          </cell>
          <cell r="E121" t="str">
            <v>DUNAV OSIGURANJE</v>
          </cell>
          <cell r="F121">
            <v>0</v>
          </cell>
          <cell r="G121">
            <v>41554</v>
          </cell>
          <cell r="H121" t="str">
            <v>007709074 POZAR</v>
          </cell>
          <cell r="I121">
            <v>1</v>
          </cell>
          <cell r="J121">
            <v>0</v>
          </cell>
          <cell r="K121">
            <v>0</v>
          </cell>
          <cell r="L121">
            <v>0</v>
          </cell>
        </row>
        <row r="122">
          <cell r="A122" t="str">
            <v>01238/08</v>
          </cell>
          <cell r="B122" t="str">
            <v>P.S.P. EVROTIM DOO</v>
          </cell>
          <cell r="C122" t="str">
            <v>HIDRAULIČNA BUŠILICA SAMOHODNA MINI DRILL HR-30/3</v>
          </cell>
          <cell r="D122" t="str">
            <v>IMOVINSKO OSIGURANJE</v>
          </cell>
          <cell r="E122" t="str">
            <v>DELTA GENERALI OSIGURANJE</v>
          </cell>
          <cell r="F122" t="str">
            <v>UGOVOR ISTEKAO</v>
          </cell>
          <cell r="G122">
            <v>42065</v>
          </cell>
          <cell r="H122" t="str">
            <v>UGOVOR ISTEKAO</v>
          </cell>
          <cell r="I122">
            <v>4</v>
          </cell>
          <cell r="J122">
            <v>0</v>
          </cell>
          <cell r="K122">
            <v>2</v>
          </cell>
          <cell r="L122">
            <v>0</v>
          </cell>
        </row>
        <row r="123">
          <cell r="A123" t="str">
            <v>02403/10</v>
          </cell>
          <cell r="B123" t="str">
            <v>PAJA TREJD ZLATKO MARKOVIĆ PR</v>
          </cell>
          <cell r="C123" t="str">
            <v>KUKURUZNI ADAPTER CLAAS</v>
          </cell>
          <cell r="D123" t="str">
            <v>IMOVINSKO OSIGURANJE</v>
          </cell>
          <cell r="E123" t="str">
            <v>WIENER STAEDTISCHE</v>
          </cell>
          <cell r="F123">
            <v>41502795</v>
          </cell>
          <cell r="G123">
            <v>41940</v>
          </cell>
          <cell r="H123" t="str">
            <v>41502795 D PAKET RIZIKA NEMA UTAJU</v>
          </cell>
          <cell r="I123">
            <v>3</v>
          </cell>
          <cell r="J123">
            <v>2</v>
          </cell>
          <cell r="K123">
            <v>2</v>
          </cell>
          <cell r="L123">
            <v>0</v>
          </cell>
        </row>
        <row r="124">
          <cell r="A124" t="str">
            <v>02971/13</v>
          </cell>
          <cell r="B124" t="str">
            <v>PG ĆALIĆ ZORAN</v>
          </cell>
          <cell r="C124" t="str">
            <v>HEDER ŽITNI CLAAS</v>
          </cell>
          <cell r="D124" t="str">
            <v>IMOVINSKO OSIGURANJE</v>
          </cell>
          <cell r="E124" t="str">
            <v>DDOR</v>
          </cell>
          <cell r="F124">
            <v>655573871</v>
          </cell>
          <cell r="G124">
            <v>41913</v>
          </cell>
          <cell r="H124" t="str">
            <v>655573871 POŽAR, proširenje pokriće izlivanje vode iz vod. I kan.poplava,lom, krađa i razbojništvo aktivirano bez polise- polisa pribavljena 26.11.2013 AMB</v>
          </cell>
        </row>
        <row r="125">
          <cell r="A125" t="str">
            <v>02972/13</v>
          </cell>
          <cell r="B125" t="str">
            <v>PG ĆALIĆ ZORAN</v>
          </cell>
          <cell r="C125" t="str">
            <v>KOLICA ZA HEDER</v>
          </cell>
          <cell r="D125" t="str">
            <v>IMOVINSKO OSIGURANJE</v>
          </cell>
          <cell r="E125" t="str">
            <v>DDOR</v>
          </cell>
          <cell r="F125">
            <v>655574242</v>
          </cell>
          <cell r="G125">
            <v>41913</v>
          </cell>
          <cell r="H125" t="str">
            <v>655574242 POŽAR, proširenje pokriće izlivanje vode iz vod. I kan.poplava,lom, krađa i razbojništvo</v>
          </cell>
        </row>
        <row r="126">
          <cell r="A126" t="str">
            <v>02941/13</v>
          </cell>
          <cell r="B126" t="str">
            <v>PG CVEJIĆ VOJISLAV</v>
          </cell>
          <cell r="C126" t="str">
            <v>HEDER ŽITNI CLAAS C 600 I KOLICA ZA HEDER</v>
          </cell>
          <cell r="D126" t="str">
            <v>IMOVINSKO OSIGURANJE</v>
          </cell>
          <cell r="E126" t="str">
            <v>UNIQA OSIGURANJE</v>
          </cell>
          <cell r="F126">
            <v>0</v>
          </cell>
          <cell r="G126">
            <v>42188</v>
          </cell>
          <cell r="H126" t="str">
            <v>78-4977</v>
          </cell>
        </row>
        <row r="127">
          <cell r="A127" t="str">
            <v>02942/13</v>
          </cell>
          <cell r="B127" t="str">
            <v>PG CVEJIĆ VOJISLAV</v>
          </cell>
          <cell r="C127" t="str">
            <v>ADAPTER LINEAR 6R SKLOPIVI</v>
          </cell>
          <cell r="D127" t="str">
            <v>IMOVINSKO OSIGURANJE</v>
          </cell>
          <cell r="E127" t="str">
            <v>UNIQA OSIGURANJE</v>
          </cell>
          <cell r="F127">
            <v>0</v>
          </cell>
          <cell r="G127">
            <v>42188</v>
          </cell>
          <cell r="H127" t="str">
            <v>78-4977</v>
          </cell>
        </row>
        <row r="128">
          <cell r="A128" t="str">
            <v>02960/13</v>
          </cell>
          <cell r="B128" t="str">
            <v>PG KOTARAC DRAGAN</v>
          </cell>
          <cell r="C128" t="str">
            <v>ADAPTER CAPELLO 5R fiksni</v>
          </cell>
          <cell r="D128" t="str">
            <v>IMOVINSKO OSIGURANJE</v>
          </cell>
          <cell r="E128" t="str">
            <v>DELTA GENERALI OSIGURANJE</v>
          </cell>
          <cell r="F128">
            <v>234079</v>
          </cell>
          <cell r="G128">
            <v>41885</v>
          </cell>
          <cell r="H128" t="str">
            <v>234079 B KOMBINACIJA  - NEMA UTAJU</v>
          </cell>
        </row>
        <row r="129">
          <cell r="A129" t="str">
            <v>02968/13</v>
          </cell>
          <cell r="B129" t="str">
            <v>PG LETICA NIKOLIĆ</v>
          </cell>
          <cell r="C129" t="str">
            <v>kukuruzni adapter CONSPEED LINEAR 4-70 C+ dodatak za suncokret kukuruznog adaptera</v>
          </cell>
          <cell r="D129" t="str">
            <v>IMOVINSKO OSIGURANJE</v>
          </cell>
          <cell r="E129" t="str">
            <v>DUNAV OSIGURANJE</v>
          </cell>
          <cell r="F129" t="str">
            <v>89153951 5</v>
          </cell>
          <cell r="G129">
            <v>41898</v>
          </cell>
          <cell r="H129" t="str">
            <v xml:space="preserve">89153951 5 KASKO: UTAJA, KRAĐA polisa kasko pokriva i predmete finansiranja na ug.02966/13 i 02967/13 </v>
          </cell>
        </row>
        <row r="130">
          <cell r="A130" t="str">
            <v>02925/13</v>
          </cell>
          <cell r="B130" t="str">
            <v>PG MARČIĆEV DRAGAN</v>
          </cell>
          <cell r="C130" t="str">
            <v>Heder žitni CLAAS C 490 i kolica za heder</v>
          </cell>
          <cell r="D130" t="str">
            <v>IMOVINSKO OSIGURANJE</v>
          </cell>
          <cell r="E130" t="str">
            <v>DDOR</v>
          </cell>
          <cell r="F130">
            <v>656301017</v>
          </cell>
          <cell r="G130">
            <v>42148</v>
          </cell>
          <cell r="H130" t="str">
            <v>656301017 POŽAR, proširenje pokriće izlivanje vode iz vod. I kan.poplava,lom, krađa i razbojništvo</v>
          </cell>
        </row>
        <row r="131">
          <cell r="A131" t="str">
            <v>02946/13</v>
          </cell>
          <cell r="B131" t="str">
            <v>PG MARČIĆEV DRAGAN</v>
          </cell>
          <cell r="C131" t="str">
            <v>ADAPTER CONSPEED LINEAR 5-70 C</v>
          </cell>
          <cell r="D131" t="str">
            <v>IMOVINSKO OSIGURANJE</v>
          </cell>
          <cell r="E131" t="str">
            <v>DDOR</v>
          </cell>
          <cell r="F131">
            <v>0</v>
          </cell>
          <cell r="G131">
            <v>42230</v>
          </cell>
          <cell r="H131" t="str">
            <v>655146876 POŽAR, proširenje pokriće izlivanje vode iz vod. I kan.poplava,lom, krađa i razbojništvo</v>
          </cell>
        </row>
        <row r="132">
          <cell r="A132" t="str">
            <v>02923/13</v>
          </cell>
          <cell r="B132" t="str">
            <v>PG VARGA OTO</v>
          </cell>
          <cell r="C132" t="str">
            <v>Heder žitni CLAAS C 490 i kolica za heder</v>
          </cell>
          <cell r="D132" t="str">
            <v>IMOVINSKO OSIGURANJE</v>
          </cell>
          <cell r="E132" t="str">
            <v>DDOR</v>
          </cell>
          <cell r="F132">
            <v>656269339</v>
          </cell>
          <cell r="G132">
            <v>42144</v>
          </cell>
          <cell r="H132" t="str">
            <v>656269339 KASKO: UTAJA, KRAĐA</v>
          </cell>
        </row>
        <row r="133">
          <cell r="A133" t="str">
            <v>02961/13</v>
          </cell>
          <cell r="B133" t="str">
            <v>PG VIŠKOVIĆ MARKO</v>
          </cell>
          <cell r="C133" t="str">
            <v>ADAPTER CONSPEED 8-70 FC</v>
          </cell>
          <cell r="D133" t="str">
            <v>IMOVINSKO OSIGURANJE</v>
          </cell>
          <cell r="E133" t="str">
            <v>DDOR</v>
          </cell>
          <cell r="F133">
            <v>655259448</v>
          </cell>
          <cell r="G133">
            <v>41888</v>
          </cell>
          <cell r="H133" t="str">
            <v>655259448 POŽAR,lom, krađa i razbojništvo</v>
          </cell>
        </row>
        <row r="134">
          <cell r="A134" t="str">
            <v>03077/14</v>
          </cell>
          <cell r="B134" t="str">
            <v>PG ŽIVKOV NIKOLA</v>
          </cell>
          <cell r="C134" t="str">
            <v>ADAPTER CONSPEED LINEAR 8-70FC</v>
          </cell>
          <cell r="D134" t="str">
            <v>IMOVINSKO OSIGURANJE</v>
          </cell>
          <cell r="E134" t="str">
            <v>DDOR</v>
          </cell>
          <cell r="F134">
            <v>655898070</v>
          </cell>
          <cell r="G134">
            <v>42053</v>
          </cell>
          <cell r="H134" t="str">
            <v>655898070 POŽAR,KRAĐA</v>
          </cell>
        </row>
        <row r="135">
          <cell r="A135" t="str">
            <v>02918/13</v>
          </cell>
          <cell r="B135" t="str">
            <v>PREGIS PLUS DOO PANČEVO</v>
          </cell>
          <cell r="C135" t="str">
            <v>MAŠINA ZA PROIZVODNJU EKSERA: MAŠINA COIL NAIL MACHINE TIP NCNT-33 I MAŠINA NAIL ROLLING MACHINE TIP</v>
          </cell>
          <cell r="D135" t="str">
            <v>IMOVINSKO OSIGURANJE</v>
          </cell>
          <cell r="E135" t="str">
            <v>UNIQA OSIGURANJE</v>
          </cell>
          <cell r="F135" t="str">
            <v>54-1421</v>
          </cell>
          <cell r="G135">
            <v>42139</v>
          </cell>
          <cell r="H135" t="str">
            <v>54-1421</v>
          </cell>
        </row>
        <row r="136">
          <cell r="A136" t="str">
            <v>02919/13</v>
          </cell>
          <cell r="B136" t="str">
            <v>PREGIS PLUS DOO PANČEVO</v>
          </cell>
          <cell r="C136" t="str">
            <v>Mašina za pravljenje eksera proizvođača ENKOTEC,tip NOE 1</v>
          </cell>
          <cell r="D136" t="str">
            <v>IMOVINSKO OSIGURANJE</v>
          </cell>
          <cell r="E136" t="str">
            <v>UNIQA OSIGURANJE</v>
          </cell>
          <cell r="F136" t="str">
            <v>54-1420</v>
          </cell>
          <cell r="G136">
            <v>42139</v>
          </cell>
          <cell r="H136" t="str">
            <v>54-1420</v>
          </cell>
        </row>
        <row r="137">
          <cell r="A137" t="str">
            <v>00866/08</v>
          </cell>
          <cell r="B137" t="str">
            <v>RADAL - COM DOO</v>
          </cell>
          <cell r="C137" t="str">
            <v>DROBILICA ZA KAMEN STONE CRUFNER</v>
          </cell>
          <cell r="D137" t="str">
            <v>IMOVINSKO OSIGURANJE</v>
          </cell>
          <cell r="E137" t="str">
            <v>WIENER STAEDTISCHE</v>
          </cell>
          <cell r="F137" t="str">
            <v>PREDMET LIZ NIJE LOCIRAN</v>
          </cell>
          <cell r="G137">
            <v>41435</v>
          </cell>
          <cell r="H137" t="str">
            <v xml:space="preserve">NIJE OBNOVLJENA - ISTEKLA </v>
          </cell>
          <cell r="I137">
            <v>3</v>
          </cell>
          <cell r="J137">
            <v>3</v>
          </cell>
          <cell r="K137">
            <v>0</v>
          </cell>
          <cell r="L137">
            <v>0</v>
          </cell>
        </row>
        <row r="138">
          <cell r="A138" t="str">
            <v>02345/10</v>
          </cell>
          <cell r="B138" t="str">
            <v>RADOVANOVIĆ NEMANJA  PG</v>
          </cell>
          <cell r="C138" t="str">
            <v>ADAPTER CAPPELO ŠESTOREDNI, SKLOPIVI</v>
          </cell>
          <cell r="D138" t="str">
            <v>IMOVINSKO OSIGURANJE</v>
          </cell>
          <cell r="E138" t="str">
            <v>WIENER STAEDTISCHE</v>
          </cell>
          <cell r="F138">
            <v>41498845</v>
          </cell>
          <cell r="G138">
            <v>41922</v>
          </cell>
          <cell r="H138" t="str">
            <v>ponuda 4124996 polisa 41498845</v>
          </cell>
          <cell r="I138">
            <v>5</v>
          </cell>
          <cell r="J138">
            <v>0</v>
          </cell>
          <cell r="K138">
            <v>2</v>
          </cell>
          <cell r="L138">
            <v>0</v>
          </cell>
        </row>
        <row r="139">
          <cell r="A139" t="str">
            <v>02751/12</v>
          </cell>
          <cell r="B139" t="str">
            <v>RENT EVENT DOO</v>
          </cell>
          <cell r="C139" t="str">
            <v>2 ZAŠTITNE OGRADE M200, 1 ZAŠTITNA OGRADA CRASH SA DODATNOM OPREMOM</v>
          </cell>
          <cell r="D139" t="str">
            <v>IMOVINSKO OSIGURANJE</v>
          </cell>
          <cell r="E139" t="str">
            <v>DDOR</v>
          </cell>
          <cell r="F139">
            <v>655499085</v>
          </cell>
          <cell r="G139">
            <v>41956</v>
          </cell>
          <cell r="H139" t="str">
            <v>655499085    POLISA VAZI I ZA UGOVORE 02752/12 I 02753/12 POŽAR(IZLIVANJE, POPLAVA),KRAĐA</v>
          </cell>
        </row>
        <row r="140">
          <cell r="A140" t="str">
            <v>02753/12</v>
          </cell>
          <cell r="B140" t="str">
            <v>RENT EVENT DOO</v>
          </cell>
          <cell r="C140" t="str">
            <v>PAVILJONI I LOGISTIČKA OPREMA</v>
          </cell>
          <cell r="D140" t="str">
            <v>IMOVINSKO OSIGURANJE</v>
          </cell>
          <cell r="E140" t="str">
            <v>DDOR</v>
          </cell>
          <cell r="F140">
            <v>655499085</v>
          </cell>
          <cell r="G140">
            <v>42017</v>
          </cell>
          <cell r="H140" t="str">
            <v>655499085   POLISA VAZI I ZA UGOVORE 02752/12 I 02751/12 KASKO: UTAJA, KRAĐA, PRIRODNI RIZICI</v>
          </cell>
        </row>
        <row r="141">
          <cell r="A141" t="str">
            <v>02513/11</v>
          </cell>
          <cell r="B141" t="str">
            <v>S.A.B. ESTETIK DOO BEOGRAD</v>
          </cell>
          <cell r="C141" t="str">
            <v>Stabilna pumpa za beton - marka: SERMAC, tip: SCH 80</v>
          </cell>
          <cell r="D141" t="str">
            <v>IMOVINSKO OSIGURANJE</v>
          </cell>
          <cell r="E141" t="str">
            <v>UNIQA OSIGURANJE</v>
          </cell>
          <cell r="F141">
            <v>5011406</v>
          </cell>
          <cell r="G141">
            <v>42092</v>
          </cell>
          <cell r="H141" t="str">
            <v>5011406 A EKSKLUZIV  KRAĐA,UTAJA</v>
          </cell>
          <cell r="I141">
            <v>5</v>
          </cell>
          <cell r="J141">
            <v>3</v>
          </cell>
          <cell r="K141">
            <v>0</v>
          </cell>
          <cell r="L141">
            <v>0</v>
          </cell>
        </row>
        <row r="142">
          <cell r="A142" t="str">
            <v>01581/09</v>
          </cell>
          <cell r="B142" t="str">
            <v>SAVA KOVAČEVIĆ AD</v>
          </cell>
          <cell r="C142" t="str">
            <v>HOLMER TARUP BS I HOLMER VADILICA PV6 50CM</v>
          </cell>
          <cell r="D142" t="str">
            <v>IMOVINSKO OSIGURANJE</v>
          </cell>
          <cell r="E142" t="str">
            <v>DUNAV OSIGURANJE</v>
          </cell>
          <cell r="F142" t="str">
            <v>ZA ZATVARANJE</v>
          </cell>
          <cell r="G142">
            <v>41878</v>
          </cell>
          <cell r="H142" t="str">
            <v>00845049 2  KRADJA, LOM, POZAR POŽAR, DOPUNSKA IZLIVANJE VODE, POPLAVA BUJICA, I VISOKA VODA, PROVALNA KRAĐA I LOM</v>
          </cell>
          <cell r="I142">
            <v>5</v>
          </cell>
          <cell r="J142">
            <v>2</v>
          </cell>
          <cell r="K142">
            <v>2</v>
          </cell>
          <cell r="L142">
            <v>0</v>
          </cell>
        </row>
        <row r="143">
          <cell r="A143" t="str">
            <v>02977/13</v>
          </cell>
          <cell r="B143" t="str">
            <v>SILA AD</v>
          </cell>
          <cell r="C143" t="str">
            <v>MAŠINA ZA SAVIJANJE ČVORASTIH LANACA</v>
          </cell>
          <cell r="D143" t="str">
            <v>IMOVINSKO OSIGURANJE</v>
          </cell>
          <cell r="E143" t="str">
            <v>DDOR</v>
          </cell>
          <cell r="F143">
            <v>655397214</v>
          </cell>
          <cell r="G143">
            <v>41923</v>
          </cell>
          <cell r="H143" t="str">
            <v>655397214 POŽAR, proširenje pokriće izlivanje vode iz vod. I kan.poplava,lom, krađa i razbojništvo polisa važi i za Ugovore 02978,02979,02980,02981</v>
          </cell>
        </row>
        <row r="144">
          <cell r="A144" t="str">
            <v>02978/13</v>
          </cell>
          <cell r="B144" t="str">
            <v>SILA AD</v>
          </cell>
          <cell r="C144" t="str">
            <v>MAŠINA ZA SAVIJANJE ČVORASTIH LANACA</v>
          </cell>
          <cell r="D144" t="str">
            <v>IMOVINSKO OSIGURANJE</v>
          </cell>
          <cell r="E144" t="str">
            <v>DDOR</v>
          </cell>
          <cell r="F144">
            <v>655397214</v>
          </cell>
          <cell r="G144">
            <v>41923</v>
          </cell>
          <cell r="H144" t="str">
            <v>655397214 POŽAR, proširenje pokriće izlivanje vode iz vod. I kan.poplava,lom, krađa i razbojništvo</v>
          </cell>
        </row>
        <row r="145">
          <cell r="A145" t="str">
            <v>02979/13</v>
          </cell>
          <cell r="B145" t="str">
            <v>SILA AD</v>
          </cell>
          <cell r="C145" t="str">
            <v>MAŠINA ZA VARENJE LANACA</v>
          </cell>
          <cell r="D145" t="str">
            <v>IMOVINSKO OSIGURANJE</v>
          </cell>
          <cell r="E145" t="str">
            <v>DDOR</v>
          </cell>
          <cell r="F145">
            <v>655397214</v>
          </cell>
          <cell r="G145">
            <v>41923</v>
          </cell>
          <cell r="H145" t="str">
            <v>655397214 POŽAR, proširenje pokriće izlivanje vode iz vod. I kan.poplava,lom, krađa i razbojništvo</v>
          </cell>
        </row>
        <row r="146">
          <cell r="A146" t="str">
            <v>02980/13</v>
          </cell>
          <cell r="B146" t="str">
            <v>SILA AD</v>
          </cell>
          <cell r="C146" t="str">
            <v>MAŠINA ZA VARENJE LANACA</v>
          </cell>
          <cell r="D146" t="str">
            <v>IMOVINSKO OSIGURANJE</v>
          </cell>
          <cell r="E146" t="str">
            <v>DDOR</v>
          </cell>
          <cell r="F146">
            <v>655397214</v>
          </cell>
          <cell r="G146">
            <v>41923</v>
          </cell>
          <cell r="H146" t="str">
            <v>655397214 POŽAR, proširenje pokriće izlivanje vode iz vod. I kan.poplava,lom, krađa i razbojništvo</v>
          </cell>
        </row>
        <row r="147">
          <cell r="A147" t="str">
            <v>02981/13</v>
          </cell>
          <cell r="B147" t="str">
            <v>SILA AD</v>
          </cell>
          <cell r="C147" t="str">
            <v>OPREMA ZA PROIZVODNJU PLASTIČNE STRANICE KALEMA</v>
          </cell>
          <cell r="D147" t="str">
            <v>IMOVINSKO OSIGURANJE</v>
          </cell>
          <cell r="E147" t="str">
            <v>DDOR</v>
          </cell>
          <cell r="F147">
            <v>655397214</v>
          </cell>
          <cell r="G147">
            <v>41923</v>
          </cell>
          <cell r="H147" t="str">
            <v>655397214 POŽAR, proširenje pokriće izlivanje vode iz vod. I kan.poplava,lom, krađa i razbojništvo</v>
          </cell>
        </row>
        <row r="148">
          <cell r="A148" t="str">
            <v>02266/10</v>
          </cell>
          <cell r="B148" t="str">
            <v>SILBO DOO</v>
          </cell>
          <cell r="C148" t="str">
            <v>RASHLADNA KOMORA 640M, 0-5C</v>
          </cell>
          <cell r="D148" t="str">
            <v>IMOVINSKO OSIGURANJE</v>
          </cell>
          <cell r="E148" t="str">
            <v>WIENER STAEDTISCHE</v>
          </cell>
          <cell r="F148">
            <v>1167453</v>
          </cell>
          <cell r="G148">
            <v>42096</v>
          </cell>
          <cell r="H148" t="str">
            <v>ponuda 1167453, polisa 43489643</v>
          </cell>
          <cell r="I148">
            <v>3</v>
          </cell>
          <cell r="J148">
            <v>0</v>
          </cell>
          <cell r="K148">
            <v>0</v>
          </cell>
          <cell r="L148">
            <v>0</v>
          </cell>
        </row>
        <row r="149">
          <cell r="A149" t="str">
            <v>02343/10</v>
          </cell>
          <cell r="B149" t="str">
            <v>SILBO DOO</v>
          </cell>
          <cell r="C149" t="str">
            <v>PRENOSNI REZERVOAR ZA DIZEL GORIVO - AMA</v>
          </cell>
          <cell r="D149" t="str">
            <v>IMOVINSKO OSIGURANJE</v>
          </cell>
          <cell r="E149" t="str">
            <v>WIENER STAEDTISCHE</v>
          </cell>
          <cell r="F149">
            <v>41718908</v>
          </cell>
          <cell r="G149">
            <v>41995</v>
          </cell>
          <cell r="H149" t="str">
            <v>ponuda 1154326,polisa 41718908 POŽAR (IZLIVANJA), LOM, KRAĐA</v>
          </cell>
          <cell r="I149">
            <v>3</v>
          </cell>
          <cell r="J149">
            <v>0</v>
          </cell>
          <cell r="K149">
            <v>0</v>
          </cell>
          <cell r="L149">
            <v>0</v>
          </cell>
        </row>
        <row r="150">
          <cell r="A150" t="str">
            <v>02528/11</v>
          </cell>
          <cell r="B150" t="str">
            <v>SILBO DOO</v>
          </cell>
          <cell r="C150" t="str">
            <v>RASHLADNA KOMORA 850 m3 0-4C 64 kw</v>
          </cell>
          <cell r="D150" t="str">
            <v>IMOVINSKO OSIGURANJE</v>
          </cell>
          <cell r="E150" t="str">
            <v>WIENER STAEDTISCHE</v>
          </cell>
          <cell r="F150">
            <v>42003760</v>
          </cell>
          <cell r="G150">
            <v>42114</v>
          </cell>
          <cell r="H150" t="str">
            <v>42003760 Požar, proširenje pokriće izlivanje vode iz vod. I kan.,lom, krađa i razbojništvo</v>
          </cell>
          <cell r="I150">
            <v>3</v>
          </cell>
          <cell r="J150">
            <v>0</v>
          </cell>
          <cell r="K150">
            <v>0</v>
          </cell>
          <cell r="L150">
            <v>0</v>
          </cell>
        </row>
        <row r="151">
          <cell r="A151" t="str">
            <v>02683/12</v>
          </cell>
          <cell r="B151" t="str">
            <v>SILBO DOO</v>
          </cell>
          <cell r="C151" t="str">
            <v>PSION EP10 RAČUNAR SA PRIPADAJUĆIM MCC SOFTVEROM 26 KOMADA</v>
          </cell>
          <cell r="D151" t="str">
            <v>IMOVINSKO OSIGURANJE</v>
          </cell>
          <cell r="E151" t="str">
            <v>BASLER OSIGURANJE</v>
          </cell>
          <cell r="F151">
            <v>5001840</v>
          </cell>
          <cell r="G151">
            <v>42029</v>
          </cell>
          <cell r="H151" t="str">
            <v>5001840 LOM</v>
          </cell>
          <cell r="I151">
            <v>3</v>
          </cell>
          <cell r="J151">
            <v>0</v>
          </cell>
          <cell r="K151">
            <v>0</v>
          </cell>
          <cell r="L151">
            <v>0</v>
          </cell>
        </row>
        <row r="152">
          <cell r="A152" t="str">
            <v>02697/12</v>
          </cell>
          <cell r="B152" t="str">
            <v>SILBO DOO</v>
          </cell>
          <cell r="C152" t="str">
            <v>TERMINAL ZA TERENSKU PRODAJU EP10, 14 KOMADA</v>
          </cell>
          <cell r="D152" t="str">
            <v>IMOVINSKO OSIGURANJE</v>
          </cell>
          <cell r="E152" t="str">
            <v>WIENER STAEDTISCHE</v>
          </cell>
          <cell r="F152">
            <v>43646733</v>
          </cell>
          <cell r="G152">
            <v>42139</v>
          </cell>
          <cell r="H152" t="str">
            <v>ponuda 1170676, polisa 43646733</v>
          </cell>
        </row>
        <row r="153">
          <cell r="A153" t="str">
            <v>02717/12</v>
          </cell>
          <cell r="B153" t="str">
            <v>SILBO DOO</v>
          </cell>
          <cell r="C153" t="str">
            <v>STM-4 Sparrow sa pripadajućim softverom, 98 komada</v>
          </cell>
          <cell r="D153" t="str">
            <v>IMOVINSKO OSIGURANJE</v>
          </cell>
          <cell r="E153" t="str">
            <v>WIENER STAEDTISCHE</v>
          </cell>
          <cell r="F153">
            <v>1172173</v>
          </cell>
          <cell r="G153">
            <v>42203</v>
          </cell>
          <cell r="H153" t="str">
            <v>ponuda 1172173, polisa 44124603 Osiguranje pokretne tehnike - osnovno pokriće*</v>
          </cell>
        </row>
        <row r="154">
          <cell r="A154" t="str">
            <v>02718/12</v>
          </cell>
          <cell r="B154" t="str">
            <v>SILBO DOO</v>
          </cell>
          <cell r="C154" t="str">
            <v>STM - 4 Eagle sa pripadajućim softverom, 48 komada</v>
          </cell>
          <cell r="D154" t="str">
            <v>IMOVINSKO OSIGURANJE</v>
          </cell>
          <cell r="E154" t="str">
            <v>WIENER STAEDTISCHE</v>
          </cell>
          <cell r="F154">
            <v>1172173</v>
          </cell>
          <cell r="G154">
            <v>42203</v>
          </cell>
          <cell r="H154" t="str">
            <v>Ponuda 1172173, polisa 44124603 Osiguranje pokretne tehnike - osnovno pokriće*</v>
          </cell>
        </row>
        <row r="155">
          <cell r="A155" t="str">
            <v>02719/12</v>
          </cell>
          <cell r="B155" t="str">
            <v>SILBO DOO</v>
          </cell>
          <cell r="C155" t="str">
            <v>STM-4 Eagle sa pripadajućim softverom, 4 komada</v>
          </cell>
          <cell r="D155" t="str">
            <v>IMOVINSKO OSIGURANJE</v>
          </cell>
          <cell r="E155" t="str">
            <v>WIENER STAEDTISCHE</v>
          </cell>
          <cell r="F155">
            <v>1172173</v>
          </cell>
          <cell r="G155">
            <v>42203</v>
          </cell>
          <cell r="H155" t="str">
            <v>Ponuda 1172173, polisa 44124603 Osiguranje pokretne tehnike - osnovno pokriće*</v>
          </cell>
        </row>
        <row r="156">
          <cell r="A156" t="str">
            <v>02720/12</v>
          </cell>
          <cell r="B156" t="str">
            <v>SILBO DOO</v>
          </cell>
          <cell r="C156" t="str">
            <v>Sky Track RD-04 sa pripadajućim softverom, količina 5</v>
          </cell>
          <cell r="D156" t="str">
            <v>IMOVINSKO OSIGURANJE</v>
          </cell>
          <cell r="E156" t="str">
            <v>WIENER STAEDTISCHE</v>
          </cell>
          <cell r="F156">
            <v>1172173</v>
          </cell>
          <cell r="G156">
            <v>42203</v>
          </cell>
          <cell r="H156" t="str">
            <v>Ponuda 1172173, polisa 44124603 Osiguranje pokretne tehnike - osnovno pokriće*</v>
          </cell>
        </row>
        <row r="157">
          <cell r="A157" t="str">
            <v>02973/13</v>
          </cell>
          <cell r="B157" t="str">
            <v>SILBO DOO</v>
          </cell>
          <cell r="C157" t="str">
            <v>RUČNI RAČUNAR OMNIL XT15 sa baterijama i pripadajućom opremom</v>
          </cell>
          <cell r="D157" t="str">
            <v>IMOVINSKO OSIGURANJE</v>
          </cell>
          <cell r="E157" t="str">
            <v>WIENER STAEDTISCHE</v>
          </cell>
          <cell r="F157">
            <v>46291771</v>
          </cell>
          <cell r="G157">
            <v>41992</v>
          </cell>
          <cell r="H157" t="str">
            <v>ponuda 1188454, polisa 46291771 Kombinovano osiguranje pokretne tehnike*</v>
          </cell>
        </row>
        <row r="158">
          <cell r="A158" t="str">
            <v>02681/12</v>
          </cell>
          <cell r="B158" t="str">
            <v>SRBOEXPORT RENT DOO OBRENOVAC-ZABREŽJE</v>
          </cell>
          <cell r="C158" t="str">
            <v>LINIJA ZA UZDUŽNO SEČENJE LIMA 2/1550</v>
          </cell>
          <cell r="D158" t="str">
            <v>IMOVINSKO OSIGURANJE</v>
          </cell>
          <cell r="E158" t="str">
            <v>NEMA PODATKA</v>
          </cell>
          <cell r="F158" t="str">
            <v>aktivirano bez polise</v>
          </cell>
          <cell r="G158">
            <v>0</v>
          </cell>
          <cell r="H158">
            <v>0</v>
          </cell>
          <cell r="I158">
            <v>5</v>
          </cell>
          <cell r="J158">
            <v>3</v>
          </cell>
          <cell r="K158">
            <v>2</v>
          </cell>
          <cell r="L158">
            <v>0</v>
          </cell>
        </row>
        <row r="159">
          <cell r="A159" t="str">
            <v>03074/14</v>
          </cell>
          <cell r="B159" t="str">
            <v>SRC SISTEMSKE INTEGRACIJE  DOO BEOGRAD</v>
          </cell>
          <cell r="C159" t="str">
            <v>RAČUNARSKA OPREMA</v>
          </cell>
          <cell r="D159" t="str">
            <v>IMOVINSKO OSIGURANJE</v>
          </cell>
          <cell r="E159" t="str">
            <v>DELTA GENERALI OSIGURANJE</v>
          </cell>
          <cell r="F159">
            <v>4012424</v>
          </cell>
          <cell r="G159">
            <v>42026</v>
          </cell>
          <cell r="H159" t="str">
            <v>4012424 Kombinovano osiguranje pokretne tehnike*</v>
          </cell>
        </row>
        <row r="160">
          <cell r="A160" t="str">
            <v>02984/13</v>
          </cell>
          <cell r="B160" t="str">
            <v>STARI TAMIŠ AD</v>
          </cell>
          <cell r="C160" t="str">
            <v>PLUG LEMKEN  VO9 5+1 N-120 PD</v>
          </cell>
          <cell r="D160" t="str">
            <v>IMOVINSKO OSIGURANJE</v>
          </cell>
          <cell r="E160" t="str">
            <v>UNIQA OSIGURANJE</v>
          </cell>
          <cell r="F160" t="str">
            <v>78-6181</v>
          </cell>
          <cell r="G160">
            <v>41929</v>
          </cell>
          <cell r="H160" t="str">
            <v>78-6181 KASKO POLISA A EKSKLUZIV  KRAĐA,UTAJA</v>
          </cell>
        </row>
        <row r="161">
          <cell r="A161" t="str">
            <v>02577/11</v>
          </cell>
          <cell r="B161" t="str">
            <v>STO POSTO DOO</v>
          </cell>
          <cell r="C161" t="str">
            <v>LINIJA EKSTRUDIRANJA SOJE I ŽITARICA  ALMEX 7T/H</v>
          </cell>
          <cell r="D161" t="str">
            <v>IMOVINSKO OSIGURANJE</v>
          </cell>
          <cell r="E161" t="str">
            <v>TRIGLAV  OSIGURANJE AD</v>
          </cell>
          <cell r="F161">
            <v>100000010372</v>
          </cell>
          <cell r="G161">
            <v>42062</v>
          </cell>
          <cell r="H161" t="str">
            <v>0100000010372  - POZAR POŽAR (IZLIVANJE, POPLAVA), LOM, KRAĐA I RAZ.</v>
          </cell>
        </row>
        <row r="162">
          <cell r="A162" t="str">
            <v>02982/13</v>
          </cell>
          <cell r="B162" t="str">
            <v>SZR PRIRODA</v>
          </cell>
          <cell r="C162" t="str">
            <v>ZATVARAČICA ZA PAŠTETU</v>
          </cell>
          <cell r="D162" t="str">
            <v>IMOVINSKO OSIGURANJE</v>
          </cell>
          <cell r="E162" t="str">
            <v>DUNAV OSIGURANJE</v>
          </cell>
          <cell r="F162" t="str">
            <v>00849803 3</v>
          </cell>
          <cell r="G162">
            <v>41928</v>
          </cell>
          <cell r="H162" t="str">
            <v>00849803 3 POŽAR,lom, krađa i razbojništvo</v>
          </cell>
        </row>
        <row r="163">
          <cell r="A163" t="str">
            <v>02636/11</v>
          </cell>
          <cell r="B163" t="str">
            <v>TIMEX OFFICE DOO</v>
          </cell>
          <cell r="C163" t="str">
            <v>AUTOMATSKI ZAKIVAČ CONSTANTIN HANG 065-01</v>
          </cell>
          <cell r="D163" t="str">
            <v>IMOVINSKO OSIGURANJE</v>
          </cell>
          <cell r="E163" t="str">
            <v>DUNAV OSIGURANJE</v>
          </cell>
          <cell r="F163">
            <v>0</v>
          </cell>
          <cell r="G163">
            <v>42034</v>
          </cell>
          <cell r="H163" t="str">
            <v>00824897 3</v>
          </cell>
          <cell r="I163">
            <v>5</v>
          </cell>
          <cell r="J163">
            <v>5</v>
          </cell>
          <cell r="K163">
            <v>0</v>
          </cell>
          <cell r="L163">
            <v>0</v>
          </cell>
        </row>
        <row r="164">
          <cell r="A164" t="str">
            <v>02637/11</v>
          </cell>
          <cell r="B164" t="str">
            <v>TIMEX OFFICE DOO</v>
          </cell>
          <cell r="C164" t="str">
            <v>Poluautomatska linija za izradu kasiranih kutija od tvrde lepenke</v>
          </cell>
          <cell r="D164" t="str">
            <v>IMOVINSKO OSIGURANJE</v>
          </cell>
          <cell r="E164" t="str">
            <v>DUNAV OSIGURANJE</v>
          </cell>
          <cell r="F164">
            <v>0</v>
          </cell>
          <cell r="G164">
            <v>42034</v>
          </cell>
          <cell r="H164" t="str">
            <v>00824897 3</v>
          </cell>
          <cell r="I164">
            <v>5</v>
          </cell>
          <cell r="J164">
            <v>3</v>
          </cell>
          <cell r="K164">
            <v>0</v>
          </cell>
          <cell r="L164">
            <v>0</v>
          </cell>
        </row>
        <row r="165">
          <cell r="A165" t="str">
            <v>02638/11</v>
          </cell>
          <cell r="B165" t="str">
            <v>TIMEX OFFICE DOO</v>
          </cell>
          <cell r="C165" t="str">
            <v>UNIRAY ROLL STANCNA FORM B1</v>
          </cell>
          <cell r="D165" t="str">
            <v>IMOVINSKO OSIGURANJE</v>
          </cell>
          <cell r="E165" t="str">
            <v>DUNAV OSIGURANJE</v>
          </cell>
          <cell r="F165">
            <v>0</v>
          </cell>
          <cell r="G165">
            <v>42034</v>
          </cell>
          <cell r="H165" t="str">
            <v>00824896 2</v>
          </cell>
          <cell r="I165">
            <v>5</v>
          </cell>
          <cell r="J165">
            <v>5</v>
          </cell>
          <cell r="K165">
            <v>0</v>
          </cell>
          <cell r="L165">
            <v>0</v>
          </cell>
        </row>
        <row r="166">
          <cell r="A166" t="str">
            <v>02194/10</v>
          </cell>
          <cell r="B166" t="str">
            <v>TOTAL DOO</v>
          </cell>
          <cell r="C166" t="str">
            <v>OPREMA ZA TEHNIČKI PREGLED PO PREDRAČUNU BR 1758/10</v>
          </cell>
          <cell r="D166" t="str">
            <v>IMOVINSKO OSIGURANJE</v>
          </cell>
          <cell r="E166" t="str">
            <v>WIENER STAEDTISCHE</v>
          </cell>
          <cell r="F166" t="str">
            <v>RASKINUTA POLISA</v>
          </cell>
          <cell r="G166">
            <v>42036</v>
          </cell>
          <cell r="H166" t="str">
            <v>POLISA RASKINUTA od strane OD</v>
          </cell>
          <cell r="I166">
            <v>4</v>
          </cell>
          <cell r="J166">
            <v>3</v>
          </cell>
          <cell r="K166">
            <v>0</v>
          </cell>
          <cell r="L166">
            <v>0</v>
          </cell>
        </row>
        <row r="167">
          <cell r="A167" t="str">
            <v>02910/13</v>
          </cell>
          <cell r="B167" t="str">
            <v>TRGOPREVOZ DAS DOO POŽAREVAC</v>
          </cell>
          <cell r="C167" t="str">
            <v>MAŠINA ZA LIVENJE PLASTIKE ARBURG GOLDEN EDITION 470C-1500-400</v>
          </cell>
          <cell r="D167" t="e">
            <v>#N/A</v>
          </cell>
          <cell r="E167" t="str">
            <v>UNIQA OSIGURANJE</v>
          </cell>
          <cell r="F167" t="e">
            <v>#N/A</v>
          </cell>
          <cell r="G167" t="e">
            <v>#N/A</v>
          </cell>
          <cell r="H167" t="e">
            <v>#N/A</v>
          </cell>
        </row>
        <row r="168">
          <cell r="A168" t="str">
            <v>00269/07</v>
          </cell>
          <cell r="B168" t="str">
            <v>TRGOPREVOZ DOO</v>
          </cell>
          <cell r="C168" t="str">
            <v>MAŠINA ZA LIVENJE PLASTIKE ARBURG GOLDEN EDITION 320C-500-170</v>
          </cell>
          <cell r="D168" t="str">
            <v>IMOVINSKO OSIGURANJE</v>
          </cell>
          <cell r="E168" t="str">
            <v>DUNAV OSIGURANJE</v>
          </cell>
          <cell r="F168" t="str">
            <v>POSTUPAK ODUZIMANJA</v>
          </cell>
          <cell r="G168">
            <v>40837</v>
          </cell>
          <cell r="H168" t="str">
            <v>NIJE OBNOVLJENA - ISTEKLA</v>
          </cell>
          <cell r="I168">
            <v>2</v>
          </cell>
          <cell r="J168">
            <v>3</v>
          </cell>
          <cell r="K168">
            <v>0</v>
          </cell>
          <cell r="L168">
            <v>0</v>
          </cell>
        </row>
        <row r="169">
          <cell r="A169" t="str">
            <v>02670/11</v>
          </cell>
          <cell r="B169" t="str">
            <v>VENTURA DOO</v>
          </cell>
          <cell r="C169" t="str">
            <v>MAGNETNA REZONANCA</v>
          </cell>
          <cell r="D169" t="str">
            <v>IMOVINSKO OSIGURANJE</v>
          </cell>
          <cell r="E169" t="str">
            <v>UNIQA OSIGURANJE</v>
          </cell>
          <cell r="F169">
            <v>0</v>
          </cell>
          <cell r="G169">
            <v>42133</v>
          </cell>
          <cell r="H169" t="str">
            <v>6-49295 POŽAR (IZLIVANJE, POPLAVA), LOM, KRAĐA I RAZ.</v>
          </cell>
          <cell r="I169">
            <v>10</v>
          </cell>
          <cell r="J169">
            <v>10</v>
          </cell>
          <cell r="K169">
            <v>10</v>
          </cell>
          <cell r="L169">
            <v>0</v>
          </cell>
        </row>
        <row r="170">
          <cell r="A170" t="str">
            <v>00497/07</v>
          </cell>
          <cell r="B170" t="str">
            <v>VERDI SZTR MARKO MIJAILOVIĆ</v>
          </cell>
          <cell r="C170" t="str">
            <v>HOLZ-HER 1255 SA OPREMOM</v>
          </cell>
          <cell r="D170" t="str">
            <v>IMOVINSKO OSIGURANJE</v>
          </cell>
          <cell r="E170" t="str">
            <v>DELTA GENERALI OSIGURANJE</v>
          </cell>
          <cell r="F170" t="str">
            <v>AKTIVIRAN BB UGOVOR</v>
          </cell>
          <cell r="G170">
            <v>41268</v>
          </cell>
          <cell r="H170" t="str">
            <v>AKTIVIRAN BB UGOVOR</v>
          </cell>
          <cell r="I170">
            <v>5</v>
          </cell>
          <cell r="J170">
            <v>0</v>
          </cell>
          <cell r="K170">
            <v>2</v>
          </cell>
          <cell r="L170">
            <v>0</v>
          </cell>
        </row>
        <row r="171">
          <cell r="A171" t="str">
            <v>02461/10</v>
          </cell>
          <cell r="B171" t="str">
            <v>VEROPOULOS DOO BEOGRAD</v>
          </cell>
          <cell r="C171" t="str">
            <v>Hidraulični lift Q2.043.406 Q=1500 kg</v>
          </cell>
          <cell r="D171" t="str">
            <v>IMOVINSKO OSIGURANJE</v>
          </cell>
          <cell r="E171" t="str">
            <v>DDOR</v>
          </cell>
          <cell r="F171">
            <v>655785483</v>
          </cell>
          <cell r="G171">
            <v>42005</v>
          </cell>
          <cell r="H171" t="str">
            <v>655785483 - polisa obuhvata ugovore o liziingu 02461/10, 02463/10, 02462/10, 02464/10, 02466/10, 02465/10,02467/10 i 2512/11 KASKO: UTAJA, KRAĐA, PRIRODNI RIZICI</v>
          </cell>
          <cell r="I171">
            <v>5</v>
          </cell>
          <cell r="J171">
            <v>0</v>
          </cell>
          <cell r="K171">
            <v>0</v>
          </cell>
          <cell r="L171">
            <v>0</v>
          </cell>
        </row>
        <row r="172">
          <cell r="A172" t="str">
            <v>02462/10</v>
          </cell>
          <cell r="B172" t="str">
            <v>VEROPOULOS DOO BEOGRAD</v>
          </cell>
          <cell r="C172" t="str">
            <v>HIDRAULIČNI LIFT Q 2.043.451 Q= 800 KG</v>
          </cell>
          <cell r="D172" t="str">
            <v>IMOVINSKO OSIGURANJE</v>
          </cell>
          <cell r="E172" t="str">
            <v>DDOR</v>
          </cell>
          <cell r="F172">
            <v>655785483</v>
          </cell>
          <cell r="G172">
            <v>42005</v>
          </cell>
          <cell r="H172" t="str">
            <v>655785483 - polisa obuhvata ugovore o liziingu 02461/10, 02463/10, 02462/10, 02464/10, 02466/10, 02465/10,02467/10 i 2512/11 KASKO: UTAJA, KRAĐA, PRIRODNI RIZICI</v>
          </cell>
          <cell r="I172">
            <v>5</v>
          </cell>
          <cell r="J172">
            <v>0</v>
          </cell>
          <cell r="K172">
            <v>0</v>
          </cell>
          <cell r="L172">
            <v>0</v>
          </cell>
        </row>
        <row r="173">
          <cell r="A173" t="str">
            <v>02463/10</v>
          </cell>
          <cell r="B173" t="str">
            <v>VEROPOULOS DOO BEOGRAD</v>
          </cell>
          <cell r="C173" t="str">
            <v>Eskalatori po ponudi br 1106/10</v>
          </cell>
          <cell r="D173" t="str">
            <v>IMOVINSKO OSIGURANJE</v>
          </cell>
          <cell r="E173" t="str">
            <v>DDOR</v>
          </cell>
          <cell r="F173">
            <v>655785483</v>
          </cell>
          <cell r="G173">
            <v>42005</v>
          </cell>
          <cell r="H173" t="str">
            <v>655785483 - polisa obuhvata ugovore o liziingu 02461/10, 02463/10, 02462/10, 02464/10, 02466/10, 02465/10,02467/10 i 2512/11 KASKO: UTAJA, KRAĐA, PRIRODNI RIZICI</v>
          </cell>
          <cell r="I173">
            <v>5</v>
          </cell>
          <cell r="J173">
            <v>0</v>
          </cell>
          <cell r="K173">
            <v>0</v>
          </cell>
          <cell r="L173">
            <v>0</v>
          </cell>
        </row>
        <row r="174">
          <cell r="A174" t="str">
            <v>02464/10</v>
          </cell>
          <cell r="B174" t="str">
            <v>VEROPOULOS DOO BEOGRAD</v>
          </cell>
          <cell r="C174" t="str">
            <v>Eskalatori po ponudi br. 1106/10</v>
          </cell>
          <cell r="D174" t="str">
            <v>IMOVINSKO OSIGURANJE</v>
          </cell>
          <cell r="E174" t="str">
            <v>DDOR</v>
          </cell>
          <cell r="F174">
            <v>655785483</v>
          </cell>
          <cell r="G174">
            <v>42005</v>
          </cell>
          <cell r="H174" t="str">
            <v>655785483 - polisa obuhvata ugovore o liziingu 02461/10, 02463/10, 02462/10, 02464/10, 02466/10, 02465/10,02467/10 i 2512/11 KASKO: UTAJA, KRAĐA, PRIRODNI RIZICI</v>
          </cell>
          <cell r="I174">
            <v>5</v>
          </cell>
          <cell r="J174">
            <v>0</v>
          </cell>
          <cell r="K174">
            <v>0</v>
          </cell>
          <cell r="L174">
            <v>0</v>
          </cell>
        </row>
        <row r="175">
          <cell r="A175" t="str">
            <v>02465/10</v>
          </cell>
          <cell r="B175" t="str">
            <v>VEROPOULOS DOO BEOGRAD</v>
          </cell>
          <cell r="C175" t="str">
            <v>HIDRAULIČNI LIFT Q 2.043.435 Q= 1500KG</v>
          </cell>
          <cell r="D175" t="str">
            <v>IMOVINSKO OSIGURANJE</v>
          </cell>
          <cell r="E175" t="str">
            <v>DDOR</v>
          </cell>
          <cell r="F175">
            <v>655785483</v>
          </cell>
          <cell r="G175">
            <v>42005</v>
          </cell>
          <cell r="H175" t="str">
            <v>655785483 - polisa obuhvata ugovore o liziingu 02461/10, 02463/10, 02462/10, 02464/10, 02466/10, 02465/10,02467/10 i 2512/11 KASKO: UTAJA, KRAĐA, PRIRODNI RIZICI</v>
          </cell>
          <cell r="I175">
            <v>5</v>
          </cell>
          <cell r="J175">
            <v>0</v>
          </cell>
          <cell r="K175">
            <v>0</v>
          </cell>
          <cell r="L175">
            <v>0</v>
          </cell>
        </row>
        <row r="176">
          <cell r="A176" t="str">
            <v>02466/10</v>
          </cell>
          <cell r="B176" t="str">
            <v>VEROPOULOS DOO BEOGRAD</v>
          </cell>
          <cell r="C176" t="str">
            <v>Hidraulični lift Q2.043.435 Q=1500kg</v>
          </cell>
          <cell r="D176" t="str">
            <v>IMOVINSKO OSIGURANJE</v>
          </cell>
          <cell r="E176" t="str">
            <v>DDOR</v>
          </cell>
          <cell r="F176">
            <v>655785483</v>
          </cell>
          <cell r="G176">
            <v>42005</v>
          </cell>
          <cell r="H176" t="str">
            <v>655785483 - polisa obuhvata ugovore o liziingu 02461/10, 02463/10, 02462/10, 02464/10, 02466/10, 02465/10,02467/10 i 2512/11 KASKO: UTAJA, KRAĐA, PRIRODNI RIZICI</v>
          </cell>
          <cell r="I176">
            <v>5</v>
          </cell>
          <cell r="J176">
            <v>0</v>
          </cell>
          <cell r="K176">
            <v>0</v>
          </cell>
          <cell r="L176">
            <v>0</v>
          </cell>
        </row>
        <row r="177">
          <cell r="A177" t="str">
            <v>02467/10</v>
          </cell>
          <cell r="B177" t="str">
            <v>VEROPOULOS DOO BEOGRAD</v>
          </cell>
          <cell r="C177" t="str">
            <v>Hidraulični lift Q 2.043.406 Q=1500kg</v>
          </cell>
          <cell r="D177" t="str">
            <v>IMOVINSKO OSIGURANJE</v>
          </cell>
          <cell r="E177" t="str">
            <v>DDOR</v>
          </cell>
          <cell r="F177">
            <v>655785483</v>
          </cell>
          <cell r="G177">
            <v>42005</v>
          </cell>
          <cell r="H177" t="str">
            <v>655785483 - polisa obuhvata ugovore o liziingu 02461/10, 02463/10, 02462/10, 02464/10, 02466/10, 02465/10,02467/10 i 2512/11 KASKO: UTAJA, KRAĐA, PRIRODNI RIZICI</v>
          </cell>
          <cell r="I177">
            <v>5</v>
          </cell>
          <cell r="J177">
            <v>0</v>
          </cell>
          <cell r="K177">
            <v>0</v>
          </cell>
          <cell r="L177">
            <v>0</v>
          </cell>
        </row>
        <row r="178">
          <cell r="A178" t="str">
            <v>02512/11</v>
          </cell>
          <cell r="B178" t="str">
            <v>VEROPOULOS DOO BEOGRAD</v>
          </cell>
          <cell r="C178" t="str">
            <v>Sistem kontrole ulaska za automobile</v>
          </cell>
          <cell r="D178" t="str">
            <v>IMOVINSKO OSIGURANJE</v>
          </cell>
          <cell r="E178" t="str">
            <v>DDOR</v>
          </cell>
          <cell r="F178">
            <v>655785483</v>
          </cell>
          <cell r="G178">
            <v>42005</v>
          </cell>
          <cell r="H178" t="str">
            <v>655785483 - polisa obuhvata ugovore o liziingu 02461/10, 02463/10, 02462/10, 02464/10, 02466/10, 02465/10,02467/10 i 2512/11 KASKO: UTAJA, KRAĐA, PRIRODNI RIZICI</v>
          </cell>
        </row>
        <row r="179">
          <cell r="A179" t="str">
            <v>02802/12</v>
          </cell>
          <cell r="B179" t="str">
            <v>VEROPOULOS DOO BEOGRAD</v>
          </cell>
          <cell r="C179" t="str">
            <v>Hidraulični teretni lift sa pratiocem Q=1500kg,2/2</v>
          </cell>
          <cell r="D179" t="str">
            <v>IMOVINSKO OSIGURANJE</v>
          </cell>
          <cell r="E179" t="str">
            <v>DDOR</v>
          </cell>
          <cell r="F179">
            <v>655786044</v>
          </cell>
          <cell r="G179">
            <v>42028</v>
          </cell>
          <cell r="H179" t="str">
            <v>655786044 polisa važi za ugovore 02802/12,02804/12 KASKO: UTAJA, KRAĐA, PRIRODNI RIZICI</v>
          </cell>
        </row>
        <row r="180">
          <cell r="A180" t="str">
            <v>02803/12</v>
          </cell>
          <cell r="B180" t="str">
            <v>VEROPOULOS DOO BEOGRAD</v>
          </cell>
          <cell r="C180" t="str">
            <v>Informacioni sistem HUBIE ERP sa pripadajućom opremom detaljno opisana u ponudi 149/2012</v>
          </cell>
          <cell r="D180" t="str">
            <v>IMOVINSKO OSIGURANJE</v>
          </cell>
          <cell r="E180" t="str">
            <v>DDOR</v>
          </cell>
          <cell r="F180">
            <v>655785483</v>
          </cell>
          <cell r="G180">
            <v>42028</v>
          </cell>
          <cell r="H180" t="str">
            <v>655785483 - polisa obuhvata ugovore o liziingu 02461/10, 02463/10, 02462/10, 02464/10, 02466/10, 02465/10,02467/10 i 2512/11 KASKO: UTAJA, KRAĐA, PRIRODNI RIZICI</v>
          </cell>
        </row>
        <row r="181">
          <cell r="A181" t="str">
            <v>02804/12</v>
          </cell>
          <cell r="B181" t="str">
            <v>VEROPOULOS DOO BEOGRAD</v>
          </cell>
          <cell r="C181" t="str">
            <v>Elektronska oprema za zaštitu artikala od krađe priozvođača CHECKPOINT</v>
          </cell>
          <cell r="D181" t="str">
            <v>IMOVINSKO OSIGURANJE</v>
          </cell>
          <cell r="E181" t="str">
            <v>DDOR</v>
          </cell>
          <cell r="F181">
            <v>655786044</v>
          </cell>
          <cell r="G181">
            <v>42028</v>
          </cell>
          <cell r="H181" t="str">
            <v>655786044 polisa važi za ugovore 02802/12,02804/12 KASKO: UTAJA, KRAĐA, PRIRODNI RIZICI</v>
          </cell>
        </row>
        <row r="182">
          <cell r="A182" t="str">
            <v>02728/12</v>
          </cell>
          <cell r="B182" t="str">
            <v>VICTORIA LOGISTIC DOO</v>
          </cell>
          <cell r="C182" t="str">
            <v>LEMKEN PLUG MODEL  EUROPAL 8</v>
          </cell>
          <cell r="D182" t="str">
            <v>IMOVINSKO OSIGURANJE</v>
          </cell>
          <cell r="E182" t="str">
            <v>DELTA GENERALI OSIGURANJE</v>
          </cell>
          <cell r="F182">
            <v>0</v>
          </cell>
          <cell r="G182">
            <v>42224</v>
          </cell>
          <cell r="H182" t="str">
            <v>232717  KASKO B KOMBINACIJA  + LOM- NEMA UTAJU</v>
          </cell>
        </row>
        <row r="183">
          <cell r="A183" t="str">
            <v>02730/12</v>
          </cell>
          <cell r="B183" t="str">
            <v>VICTORIA LOGISTIC DOO</v>
          </cell>
          <cell r="C183" t="str">
            <v>WELGER D 6060 PRESA ZA BALIRANJE SENA</v>
          </cell>
          <cell r="D183" t="str">
            <v>IMOVINSKO OSIGURANJE</v>
          </cell>
          <cell r="E183" t="str">
            <v>DELTA GENERALI OSIGURANJE</v>
          </cell>
          <cell r="F183">
            <v>247081</v>
          </cell>
          <cell r="G183">
            <v>42189</v>
          </cell>
          <cell r="H183" t="str">
            <v>247081 KASKO</v>
          </cell>
        </row>
        <row r="184">
          <cell r="A184" t="str">
            <v>02732/12</v>
          </cell>
          <cell r="B184" t="str">
            <v>VICTORIA LOGISTIC DOO</v>
          </cell>
          <cell r="C184" t="str">
            <v>LELY HIBISCUS 855 CD GRABLJE ZA SENO I SLAMU (SA PRIPADAJUĆOM OPREMOM)</v>
          </cell>
          <cell r="D184" t="str">
            <v>IMOVINSKO OSIGURANJE</v>
          </cell>
          <cell r="E184" t="str">
            <v>DELTA GENERALI OSIGURANJE</v>
          </cell>
          <cell r="F184">
            <v>247080</v>
          </cell>
          <cell r="G184">
            <v>42189</v>
          </cell>
          <cell r="H184" t="str">
            <v>247080  -kasko</v>
          </cell>
        </row>
        <row r="185">
          <cell r="A185" t="str">
            <v>01119/08</v>
          </cell>
          <cell r="B185" t="str">
            <v>VIN &amp; ZIG COMPANY DOO</v>
          </cell>
          <cell r="C185" t="str">
            <v>OPREMA ZA SUPERMARKETE</v>
          </cell>
          <cell r="D185" t="str">
            <v>IMOVINSKO OSIGURANJE</v>
          </cell>
          <cell r="E185" t="str">
            <v>DUNAV OSIGURANJE</v>
          </cell>
          <cell r="F185" t="str">
            <v>PREDMET LIZ NIJE LOCIRAN</v>
          </cell>
          <cell r="G185">
            <v>40451</v>
          </cell>
          <cell r="H185" t="str">
            <v>NIJE OBNOVLJENA - ISTEKLA</v>
          </cell>
          <cell r="I185">
            <v>3</v>
          </cell>
          <cell r="J185">
            <v>0</v>
          </cell>
          <cell r="K185">
            <v>0</v>
          </cell>
          <cell r="L185">
            <v>0</v>
          </cell>
        </row>
        <row r="186">
          <cell r="A186" t="str">
            <v>01582/09</v>
          </cell>
          <cell r="B186" t="str">
            <v>VIŠNJICA DUĆANI AD</v>
          </cell>
          <cell r="C186" t="str">
            <v>OPREMA ZA SUPERMARKETE</v>
          </cell>
          <cell r="D186" t="str">
            <v>IMOVINSKO OSIGURANJE</v>
          </cell>
          <cell r="E186" t="str">
            <v>UNIQA OSIGURANJE</v>
          </cell>
          <cell r="F186" t="str">
            <v>6-60071</v>
          </cell>
          <cell r="G186">
            <v>42028</v>
          </cell>
          <cell r="H186" t="str">
            <v>6-60071 LOM MASINE</v>
          </cell>
          <cell r="I186">
            <v>3</v>
          </cell>
          <cell r="J186">
            <v>0</v>
          </cell>
          <cell r="K186">
            <v>0</v>
          </cell>
          <cell r="L186">
            <v>0</v>
          </cell>
        </row>
        <row r="187">
          <cell r="A187" t="str">
            <v>01583/09</v>
          </cell>
          <cell r="B187" t="str">
            <v>VIŠNJICA DUĆANI AD</v>
          </cell>
          <cell r="C187" t="str">
            <v>OPREMA ZA SUPERMARKETE</v>
          </cell>
          <cell r="D187" t="str">
            <v>IMOVINSKO OSIGURANJE</v>
          </cell>
          <cell r="E187" t="str">
            <v>UNIQA OSIGURANJE</v>
          </cell>
          <cell r="F187" t="str">
            <v>6-60071</v>
          </cell>
          <cell r="G187">
            <v>42028</v>
          </cell>
          <cell r="H187" t="str">
            <v>6-60071  LOM MASINE</v>
          </cell>
          <cell r="I187">
            <v>3</v>
          </cell>
          <cell r="J187">
            <v>0</v>
          </cell>
          <cell r="K187">
            <v>0</v>
          </cell>
          <cell r="L187">
            <v>0</v>
          </cell>
        </row>
        <row r="188">
          <cell r="A188" t="str">
            <v>01584/09</v>
          </cell>
          <cell r="B188" t="str">
            <v>VIŠNJICA DUĆANI AD</v>
          </cell>
          <cell r="C188" t="str">
            <v>KASAPULT  SCS THERA 250/NSC 3 KOM</v>
          </cell>
          <cell r="D188" t="str">
            <v>IMOVINSKO OSIGURANJE</v>
          </cell>
          <cell r="E188" t="str">
            <v>UNIQA OSIGURANJE</v>
          </cell>
          <cell r="F188" t="str">
            <v>6-60071</v>
          </cell>
          <cell r="G188">
            <v>42028</v>
          </cell>
          <cell r="H188" t="str">
            <v>6-60071  LOM MASINE polisa obuhvata ugovore 1582/09, 1583/09, 1584/09 i 1585/09</v>
          </cell>
          <cell r="I188">
            <v>3</v>
          </cell>
          <cell r="J188">
            <v>0</v>
          </cell>
          <cell r="K188">
            <v>0</v>
          </cell>
          <cell r="L188">
            <v>0</v>
          </cell>
        </row>
        <row r="189">
          <cell r="A189" t="str">
            <v>01585/09</v>
          </cell>
          <cell r="B189" t="str">
            <v>VIŠNJICA DUĆANI AD</v>
          </cell>
          <cell r="C189" t="str">
            <v>SREDNJA GONDOLA  DIMENZIJA 5650x850x2300</v>
          </cell>
          <cell r="D189" t="str">
            <v>IMOVINSKO OSIGURANJE</v>
          </cell>
          <cell r="E189" t="str">
            <v>UNIQA OSIGURANJE</v>
          </cell>
          <cell r="F189" t="str">
            <v>6-46439</v>
          </cell>
          <cell r="G189">
            <v>42028</v>
          </cell>
          <cell r="H189" t="str">
            <v>6-46439  LOM MASINE</v>
          </cell>
          <cell r="I189">
            <v>3</v>
          </cell>
          <cell r="J189">
            <v>0</v>
          </cell>
          <cell r="K189">
            <v>0</v>
          </cell>
          <cell r="L189">
            <v>0</v>
          </cell>
        </row>
        <row r="190">
          <cell r="A190" t="str">
            <v>01867/09</v>
          </cell>
          <cell r="B190" t="str">
            <v>VIŠNJICA DUĆANI AD</v>
          </cell>
          <cell r="C190" t="str">
            <v>MONTAŽNE RASHLADNE KOMORE ZA MESO I DELIKATES, PANELI d-6 cm (2 KOMADA)</v>
          </cell>
          <cell r="D190" t="str">
            <v>IMOVINSKO OSIGURANJE</v>
          </cell>
          <cell r="E190" t="str">
            <v>UNIQA OSIGURANJE</v>
          </cell>
          <cell r="F190" t="str">
            <v>6-46442</v>
          </cell>
          <cell r="G190">
            <v>42028</v>
          </cell>
          <cell r="H190" t="str">
            <v>6-46442  LOM MASINA</v>
          </cell>
          <cell r="I190">
            <v>5</v>
          </cell>
          <cell r="J190">
            <v>0</v>
          </cell>
          <cell r="K190">
            <v>0</v>
          </cell>
          <cell r="L190">
            <v>0</v>
          </cell>
        </row>
        <row r="191">
          <cell r="A191" t="str">
            <v>01910/09</v>
          </cell>
          <cell r="B191" t="str">
            <v>VIŠNJICA DUĆANI AD</v>
          </cell>
          <cell r="C191" t="str">
            <v>HLADNI STO SA KLIZNIM VRATIMA-2 KOM (L 1.5 m i L 1.0 m) I RASHLADNI ORMAN ZA GN POSUDE-PUNA VRATA</v>
          </cell>
          <cell r="D191" t="str">
            <v>IMOVINSKO OSIGURANJE</v>
          </cell>
          <cell r="E191" t="str">
            <v>NEMA PODATKA</v>
          </cell>
          <cell r="F191">
            <v>0</v>
          </cell>
          <cell r="G191">
            <v>41988</v>
          </cell>
          <cell r="H191" t="str">
            <v>jedna polisa pokriva vise ug. proveriti da OD  nije na polisi ukljucilo I ovaj ugovor</v>
          </cell>
          <cell r="I191">
            <v>5</v>
          </cell>
          <cell r="J191">
            <v>0</v>
          </cell>
          <cell r="K191">
            <v>0</v>
          </cell>
          <cell r="L191">
            <v>0</v>
          </cell>
        </row>
        <row r="192">
          <cell r="A192" t="str">
            <v>01977/10</v>
          </cell>
          <cell r="B192" t="str">
            <v>VIŠNJICA DUĆANI AD</v>
          </cell>
          <cell r="C192" t="str">
            <v>OPREMA</v>
          </cell>
          <cell r="D192" t="str">
            <v>IMOVINSKO OSIGURANJE</v>
          </cell>
          <cell r="E192" t="str">
            <v>UNIQA OSIGURANJE</v>
          </cell>
          <cell r="F192" t="str">
            <v>6-60065</v>
          </cell>
          <cell r="G192">
            <v>42037</v>
          </cell>
          <cell r="H192" t="str">
            <v>6-60065 LOM</v>
          </cell>
          <cell r="I192">
            <v>5</v>
          </cell>
          <cell r="J192">
            <v>0</v>
          </cell>
          <cell r="K192">
            <v>0</v>
          </cell>
          <cell r="L192">
            <v>0</v>
          </cell>
        </row>
        <row r="193">
          <cell r="A193" t="str">
            <v>01979/10</v>
          </cell>
          <cell r="B193" t="str">
            <v>VIŠNJICA DUĆANI AD</v>
          </cell>
          <cell r="C193" t="str">
            <v>OPREMA-RASHLADNE VITRINE</v>
          </cell>
          <cell r="D193" t="str">
            <v>IMOVINSKO OSIGURANJE</v>
          </cell>
          <cell r="E193" t="str">
            <v>UNIQA OSIGURANJE</v>
          </cell>
          <cell r="F193" t="str">
            <v>6-60065</v>
          </cell>
          <cell r="G193">
            <v>42037</v>
          </cell>
          <cell r="H193" t="str">
            <v>6-60065  LOM</v>
          </cell>
          <cell r="I193">
            <v>5</v>
          </cell>
          <cell r="J193">
            <v>0</v>
          </cell>
          <cell r="K193">
            <v>0</v>
          </cell>
          <cell r="L193">
            <v>0</v>
          </cell>
        </row>
        <row r="194">
          <cell r="A194" t="str">
            <v>02015/10</v>
          </cell>
          <cell r="B194" t="str">
            <v>VIŠNJICA DUĆANI AD</v>
          </cell>
          <cell r="C194" t="str">
            <v>TOPLOTNA PUMPA AERMEC UR320CF</v>
          </cell>
          <cell r="D194" t="str">
            <v>IMOVINSKO OSIGURANJE</v>
          </cell>
          <cell r="E194" t="str">
            <v>UNIQA OSIGURANJE</v>
          </cell>
          <cell r="F194" t="str">
            <v>6-60068</v>
          </cell>
          <cell r="G194">
            <v>42038</v>
          </cell>
          <cell r="H194" t="str">
            <v>6-60068  lom masine</v>
          </cell>
          <cell r="I194">
            <v>5</v>
          </cell>
          <cell r="J194">
            <v>0</v>
          </cell>
          <cell r="K194">
            <v>0</v>
          </cell>
          <cell r="L194">
            <v>0</v>
          </cell>
        </row>
        <row r="195">
          <cell r="A195" t="str">
            <v>02643/11</v>
          </cell>
          <cell r="B195" t="str">
            <v>VIŠNJICA DUĆANI AD</v>
          </cell>
          <cell r="C195" t="str">
            <v>Otvorena rashladna vitrina za mleko i mlečne proizvode L350cm+410cm</v>
          </cell>
          <cell r="D195" t="str">
            <v>IMOVINSKO OSIGURANJE</v>
          </cell>
          <cell r="E195" t="str">
            <v>UNIQA OSIGURANJE</v>
          </cell>
          <cell r="F195" t="str">
            <v>6-43549</v>
          </cell>
          <cell r="G195">
            <v>41910</v>
          </cell>
          <cell r="H195" t="str">
            <v>6-43549 LOM</v>
          </cell>
          <cell r="I195">
            <v>5</v>
          </cell>
          <cell r="J195">
            <v>0</v>
          </cell>
          <cell r="K195">
            <v>0</v>
          </cell>
          <cell r="L195">
            <v>0</v>
          </cell>
        </row>
        <row r="196">
          <cell r="A196" t="str">
            <v>02644/11</v>
          </cell>
          <cell r="B196" t="str">
            <v>VIŠNJICA DUĆANI AD</v>
          </cell>
          <cell r="C196" t="str">
            <v>Oprema po predračunu 11-016-000182</v>
          </cell>
          <cell r="D196" t="str">
            <v>IMOVINSKO OSIGURANJE</v>
          </cell>
          <cell r="E196" t="str">
            <v>UNIQA OSIGURANJE</v>
          </cell>
          <cell r="F196" t="str">
            <v>6-43550</v>
          </cell>
          <cell r="G196">
            <v>41910</v>
          </cell>
          <cell r="H196" t="str">
            <v>6-43550 LOM</v>
          </cell>
        </row>
        <row r="197">
          <cell r="A197" t="str">
            <v>02645/11</v>
          </cell>
          <cell r="B197" t="str">
            <v>VIŠNJICA DUĆANI AD</v>
          </cell>
          <cell r="C197" t="str">
            <v>Oprema po predračunu 11-016-000181</v>
          </cell>
          <cell r="D197" t="str">
            <v>IMOVINSKO OSIGURANJE</v>
          </cell>
          <cell r="E197" t="str">
            <v>UNIQA OSIGURANJE</v>
          </cell>
          <cell r="F197" t="str">
            <v>6-43551</v>
          </cell>
          <cell r="G197">
            <v>41910</v>
          </cell>
          <cell r="H197" t="str">
            <v>6-43551 LOM</v>
          </cell>
        </row>
        <row r="198">
          <cell r="A198" t="str">
            <v>01080/08</v>
          </cell>
          <cell r="B198" t="str">
            <v>VOJVODINA AD</v>
          </cell>
          <cell r="C198" t="str">
            <v>MLEKOVOD ZA MUZU KRAVA</v>
          </cell>
          <cell r="D198" t="str">
            <v>IMOVINSKO OSIGURANJE</v>
          </cell>
          <cell r="E198" t="str">
            <v>DELTA GENERALI OSIGURANJE</v>
          </cell>
          <cell r="F198">
            <v>4012021</v>
          </cell>
          <cell r="G198">
            <v>41920</v>
          </cell>
          <cell r="H198" t="str">
            <v>4012021 POŽAR (DOPUNSKO IZLIV. POPLAVA, BUJICA), LOM,</v>
          </cell>
          <cell r="I198">
            <v>1</v>
          </cell>
          <cell r="J198">
            <v>0</v>
          </cell>
          <cell r="K198">
            <v>0</v>
          </cell>
          <cell r="L198">
            <v>0</v>
          </cell>
        </row>
        <row r="199">
          <cell r="A199" t="str">
            <v>00849/08</v>
          </cell>
          <cell r="B199" t="str">
            <v>VUJOŠEVIĆ GRADITELJI DOO</v>
          </cell>
          <cell r="C199" t="str">
            <v>MAŠINA ZA MALTERISANJE G4</v>
          </cell>
          <cell r="D199" t="str">
            <v>IMOVINSKO OSIGURANJE</v>
          </cell>
          <cell r="E199" t="str">
            <v>DUNAV OSIGURANJE</v>
          </cell>
          <cell r="F199" t="str">
            <v>PREDMET LIZ NIJE LOCIRAN</v>
          </cell>
          <cell r="G199">
            <v>40816</v>
          </cell>
          <cell r="H199" t="str">
            <v xml:space="preserve">NIJE OBNOVLJENA - ISTEKLA </v>
          </cell>
          <cell r="I199">
            <v>7</v>
          </cell>
          <cell r="J199">
            <v>0</v>
          </cell>
          <cell r="K199">
            <v>2</v>
          </cell>
          <cell r="L199">
            <v>0</v>
          </cell>
        </row>
        <row r="200">
          <cell r="A200" t="str">
            <v>03080/14</v>
          </cell>
          <cell r="B200" t="str">
            <v>KNOTT-AUTOFLEX YUG DOO BEČEJ</v>
          </cell>
          <cell r="C200" t="str">
            <v>CNC HORIZONTALNI STRUG DOOSAN LYNX 220B SA UPRAVLJANJEM</v>
          </cell>
          <cell r="D200" t="str">
            <v>IMOVINSKO OSIGURANJE</v>
          </cell>
          <cell r="E200" t="str">
            <v>DDOR</v>
          </cell>
          <cell r="F200">
            <v>656393964</v>
          </cell>
          <cell r="G200">
            <v>42150</v>
          </cell>
          <cell r="H200" t="str">
            <v>656393964          požar-poplava,bujica ,visoka voda,izlivanje vode iz instalacija lom mašine Aneks polise za provalnu krađu</v>
          </cell>
        </row>
        <row r="201">
          <cell r="A201" t="str">
            <v>02967/13</v>
          </cell>
          <cell r="B201" t="str">
            <v>PG LETICA NIKOLIĆ</v>
          </cell>
          <cell r="C201" t="str">
            <v>ŽITNI HEDER 4,5 METARA SKLOPIVI</v>
          </cell>
          <cell r="D201" t="str">
            <v>IMOVINSKO OSIGURANJE</v>
          </cell>
          <cell r="E201" t="str">
            <v>DUNAV OSIGURANJE</v>
          </cell>
          <cell r="F201" t="str">
            <v>89153951 5</v>
          </cell>
          <cell r="G201">
            <v>41898</v>
          </cell>
          <cell r="H201" t="str">
            <v>89153951 5   KASKO POLISA      polisa pokrive i predmete finansiranja po Ugovorima 02967/13 i 02968/13</v>
          </cell>
        </row>
        <row r="202">
          <cell r="A202" t="str">
            <v>00053/06</v>
          </cell>
          <cell r="B202" t="str">
            <v>OLYMPUS PLAZA FOOD PARKS YU D.O.O.</v>
          </cell>
          <cell r="C202" t="str">
            <v>Oprema tehnološke kuhinje na objektu Perper restorana u Sopotu</v>
          </cell>
          <cell r="D202" t="str">
            <v>IMOVINSKO OSIGURANJE</v>
          </cell>
          <cell r="E202" t="str">
            <v>DUNAV OSIGURANJE</v>
          </cell>
          <cell r="F202">
            <v>0</v>
          </cell>
          <cell r="G202">
            <v>41630</v>
          </cell>
          <cell r="H202" t="str">
            <v>00661998 1</v>
          </cell>
          <cell r="I202">
            <v>5</v>
          </cell>
          <cell r="J202">
            <v>0</v>
          </cell>
          <cell r="K202">
            <v>0</v>
          </cell>
          <cell r="L202">
            <v>0</v>
          </cell>
        </row>
        <row r="203">
          <cell r="A203" t="str">
            <v>00325/07</v>
          </cell>
          <cell r="B203" t="str">
            <v>OLYMPUS PLAZA FOOD PARKS YU D.O.O.</v>
          </cell>
          <cell r="C203" t="str">
            <v>RESTORANSKA OPREMA</v>
          </cell>
          <cell r="D203" t="str">
            <v>IMOVINSKO OSIGURANJE</v>
          </cell>
          <cell r="E203" t="str">
            <v>DUNAV OSIGURANJE</v>
          </cell>
          <cell r="F203">
            <v>0</v>
          </cell>
          <cell r="G203">
            <v>41676</v>
          </cell>
          <cell r="H203" t="str">
            <v>za ugovor vezane polise 00674987 5,00674988 6</v>
          </cell>
          <cell r="I203">
            <v>2</v>
          </cell>
          <cell r="J203">
            <v>0</v>
          </cell>
          <cell r="K203">
            <v>0</v>
          </cell>
          <cell r="L203">
            <v>0</v>
          </cell>
        </row>
        <row r="204">
          <cell r="A204" t="str">
            <v>00328/07</v>
          </cell>
          <cell r="B204" t="str">
            <v>OLYMPUS PLAZA FOOD PARKS YU D.O.O.</v>
          </cell>
          <cell r="C204" t="str">
            <v>KOMPJUTERSKA I VIDEO OPREMA</v>
          </cell>
          <cell r="D204" t="str">
            <v>IMOVINSKO OSIGURANJE</v>
          </cell>
          <cell r="E204" t="str">
            <v>DUNAV OSIGURANJE</v>
          </cell>
          <cell r="F204">
            <v>0</v>
          </cell>
          <cell r="G204">
            <v>41564</v>
          </cell>
          <cell r="H204" t="str">
            <v>lom polisom pokriveni ugovori 00754/08,00852/08,00818/08,00974/08,00848/08,01117/08</v>
          </cell>
          <cell r="I204">
            <v>2</v>
          </cell>
          <cell r="J204">
            <v>0</v>
          </cell>
          <cell r="K204">
            <v>0</v>
          </cell>
          <cell r="L204">
            <v>0</v>
          </cell>
        </row>
        <row r="205">
          <cell r="A205" t="str">
            <v>01293/09</v>
          </cell>
          <cell r="B205" t="str">
            <v>A &amp; R MILISAV ARSENIJEVIĆ PR</v>
          </cell>
          <cell r="C205" t="str">
            <v>TRAKTOR CLAAS AXION 830</v>
          </cell>
          <cell r="D205" t="str">
            <v>KASKO OSIGURANJE</v>
          </cell>
          <cell r="E205" t="str">
            <v>DUNAV OSIGURANJE</v>
          </cell>
          <cell r="F205" t="str">
            <v>ZA ZATVARANJE</v>
          </cell>
          <cell r="G205">
            <v>42034</v>
          </cell>
          <cell r="H205" t="str">
            <v>UGOVOR ISTEKAO</v>
          </cell>
          <cell r="I205">
            <v>5</v>
          </cell>
          <cell r="J205">
            <v>3</v>
          </cell>
          <cell r="K205">
            <v>2</v>
          </cell>
          <cell r="L205">
            <v>0</v>
          </cell>
        </row>
        <row r="206">
          <cell r="A206" t="str">
            <v>02391/10</v>
          </cell>
          <cell r="B206" t="str">
            <v>A.D. ZAŠTITA NA RADU BEOGRAD</v>
          </cell>
          <cell r="C206" t="str">
            <v>HYUNDAI I30 1,6 CRDI 5VR GL</v>
          </cell>
          <cell r="D206" t="str">
            <v>KASKO OSIGURANJE</v>
          </cell>
          <cell r="E206" t="str">
            <v>DDOR</v>
          </cell>
          <cell r="F206">
            <v>655363489</v>
          </cell>
          <cell r="G206">
            <v>41924</v>
          </cell>
          <cell r="H206" t="str">
            <v>655363489 KASKO: UTAJA, KRAĐA, PRIRODNI RIZICI</v>
          </cell>
          <cell r="I206">
            <v>5</v>
          </cell>
          <cell r="J206">
            <v>0</v>
          </cell>
          <cell r="K206">
            <v>0</v>
          </cell>
          <cell r="L206">
            <v>0</v>
          </cell>
        </row>
        <row r="207">
          <cell r="A207" t="str">
            <v>02260/10</v>
          </cell>
          <cell r="B207" t="str">
            <v>A.T.P.  STEVANOVIĆ  MILAN STEVANOVIĆ PR</v>
          </cell>
          <cell r="C207" t="str">
            <v>BAGER GUSENIČAR HYUNDAI R210NLC-7A</v>
          </cell>
          <cell r="D207" t="str">
            <v>KASKO OSIGURANJE</v>
          </cell>
          <cell r="E207" t="str">
            <v>DUNAV OSIGURANJE</v>
          </cell>
          <cell r="F207" t="str">
            <v>89153839 5</v>
          </cell>
          <cell r="G207">
            <v>42194</v>
          </cell>
          <cell r="H207" t="str">
            <v>89153839 5</v>
          </cell>
          <cell r="I207">
            <v>2</v>
          </cell>
          <cell r="J207">
            <v>0</v>
          </cell>
          <cell r="K207">
            <v>0</v>
          </cell>
          <cell r="L207">
            <v>0</v>
          </cell>
        </row>
        <row r="208">
          <cell r="A208" t="str">
            <v>03052/13</v>
          </cell>
          <cell r="B208" t="str">
            <v>ABC INVESTMENTS CORPORATION DOO</v>
          </cell>
          <cell r="C208" t="str">
            <v>SUBARU IMPREZA 1.5R</v>
          </cell>
          <cell r="D208" t="str">
            <v>KASKO OSIGURANJE</v>
          </cell>
          <cell r="E208" t="str">
            <v>DDOR</v>
          </cell>
          <cell r="F208">
            <v>655601672</v>
          </cell>
          <cell r="G208">
            <v>41975</v>
          </cell>
          <cell r="H208" t="str">
            <v>655601672 KASKO: UTAJA, KRAĐA</v>
          </cell>
        </row>
        <row r="209">
          <cell r="A209" t="str">
            <v>01877/09</v>
          </cell>
          <cell r="B209" t="str">
            <v>ADVL PR</v>
          </cell>
          <cell r="C209" t="str">
            <v>HYUNDAI I30 1.4 DOHC 5VR GL</v>
          </cell>
          <cell r="D209" t="str">
            <v>KASKO OSIGURANJE</v>
          </cell>
          <cell r="E209" t="str">
            <v>DELTA GENERALI OSIGURANJE</v>
          </cell>
          <cell r="F209">
            <v>192466</v>
          </cell>
          <cell r="G209">
            <v>41995</v>
          </cell>
          <cell r="H209" t="str">
            <v>192466 B KOMBINACIJA  - NEMA UTAJU</v>
          </cell>
          <cell r="I209">
            <v>5</v>
          </cell>
          <cell r="J209">
            <v>3</v>
          </cell>
          <cell r="K209">
            <v>0</v>
          </cell>
          <cell r="L209">
            <v>0</v>
          </cell>
        </row>
        <row r="210">
          <cell r="A210" t="str">
            <v>02685/12</v>
          </cell>
          <cell r="B210" t="str">
            <v>AFTER ART DOO</v>
          </cell>
          <cell r="C210" t="str">
            <v>LAND ROVER DISCOVERY 4 SE</v>
          </cell>
          <cell r="D210" t="str">
            <v>KASKO OSIGURANJE</v>
          </cell>
          <cell r="E210" t="str">
            <v>SAVA OSIGURANJE</v>
          </cell>
          <cell r="F210">
            <v>9000</v>
          </cell>
          <cell r="G210">
            <v>42030</v>
          </cell>
          <cell r="H210" t="str">
            <v>00009000 POTPUNI I KOMBINOVANI KASKO</v>
          </cell>
          <cell r="I210">
            <v>5</v>
          </cell>
          <cell r="J210">
            <v>3</v>
          </cell>
          <cell r="K210">
            <v>0</v>
          </cell>
          <cell r="L210">
            <v>0</v>
          </cell>
        </row>
        <row r="211">
          <cell r="A211" t="str">
            <v>03062/14</v>
          </cell>
          <cell r="B211" t="str">
            <v>AGENCIJA BODRA DOO</v>
          </cell>
          <cell r="C211" t="str">
            <v>HYUNDAI I30 1.6 CRDI</v>
          </cell>
          <cell r="D211" t="str">
            <v>KASKO OSIGURANJE</v>
          </cell>
          <cell r="E211" t="str">
            <v>DDOR</v>
          </cell>
          <cell r="F211">
            <v>655829414</v>
          </cell>
          <cell r="G211">
            <v>42035</v>
          </cell>
          <cell r="H211" t="str">
            <v>655829414  KASKO, NEMA UTAJU</v>
          </cell>
        </row>
        <row r="212">
          <cell r="A212" t="str">
            <v>03063/14</v>
          </cell>
          <cell r="B212" t="str">
            <v>AGENCIJA BODRA DOO</v>
          </cell>
          <cell r="C212" t="str">
            <v>HYUNDAI I20 1.2 DOHC 5VR L</v>
          </cell>
          <cell r="D212" t="str">
            <v>KASKO OSIGURANJE</v>
          </cell>
          <cell r="E212" t="str">
            <v>DDOR</v>
          </cell>
          <cell r="F212">
            <v>655829554</v>
          </cell>
          <cell r="G212">
            <v>42035</v>
          </cell>
          <cell r="H212" t="str">
            <v>655829554  KASKO, NEMA UTAJU</v>
          </cell>
        </row>
        <row r="213">
          <cell r="A213" t="str">
            <v>01274/08</v>
          </cell>
          <cell r="B213" t="str">
            <v>AGRO KOJIĆ DOO</v>
          </cell>
          <cell r="C213" t="str">
            <v>TRAKTOR CLAAS AXION 810</v>
          </cell>
          <cell r="D213" t="str">
            <v>KASKO OSIGURANJE</v>
          </cell>
          <cell r="E213" t="str">
            <v>UNIQA OSIGURANJE</v>
          </cell>
          <cell r="F213">
            <v>5005541</v>
          </cell>
          <cell r="G213">
            <v>42024</v>
          </cell>
          <cell r="H213">
            <v>5005541</v>
          </cell>
          <cell r="I213">
            <v>5</v>
          </cell>
          <cell r="J213">
            <v>3</v>
          </cell>
          <cell r="K213">
            <v>0</v>
          </cell>
          <cell r="L213">
            <v>0</v>
          </cell>
        </row>
        <row r="214">
          <cell r="A214" t="str">
            <v>01478/09</v>
          </cell>
          <cell r="B214" t="str">
            <v>AGRO KOJIĆ DOO</v>
          </cell>
          <cell r="C214" t="str">
            <v>TRAKTOR CLAAS CELTIS 436</v>
          </cell>
          <cell r="D214" t="str">
            <v>KASKO OSIGURANJE</v>
          </cell>
          <cell r="E214" t="str">
            <v>UNIQA OSIGURANJE</v>
          </cell>
          <cell r="F214" t="str">
            <v>UGOVOR ISTEKAO</v>
          </cell>
          <cell r="G214">
            <v>41823</v>
          </cell>
          <cell r="H214" t="str">
            <v>5002689 A EKSKLUZIV  KRAĐA,UTAJA</v>
          </cell>
          <cell r="I214">
            <v>5</v>
          </cell>
          <cell r="J214">
            <v>0</v>
          </cell>
          <cell r="K214">
            <v>2</v>
          </cell>
          <cell r="L214">
            <v>0</v>
          </cell>
        </row>
        <row r="215">
          <cell r="A215" t="str">
            <v>01589/09</v>
          </cell>
          <cell r="B215" t="str">
            <v>ALCA TRGOVINA DOO</v>
          </cell>
          <cell r="C215" t="str">
            <v>IVECO EUROCARGO ML120E18</v>
          </cell>
          <cell r="D215" t="str">
            <v>KASKO OSIGURANJE</v>
          </cell>
          <cell r="E215" t="str">
            <v>DUNAV OSIGURANJE</v>
          </cell>
          <cell r="F215" t="str">
            <v>ZA ZATVARANJE</v>
          </cell>
          <cell r="G215">
            <v>41882</v>
          </cell>
          <cell r="H215" t="str">
            <v>UGOVOR ISTEKAO</v>
          </cell>
          <cell r="I215">
            <v>4</v>
          </cell>
          <cell r="J215">
            <v>0</v>
          </cell>
          <cell r="K215">
            <v>0</v>
          </cell>
          <cell r="L215">
            <v>0</v>
          </cell>
        </row>
        <row r="216">
          <cell r="A216" t="str">
            <v>01590/09</v>
          </cell>
          <cell r="B216" t="str">
            <v>ALCA TRGOVINA DOO</v>
          </cell>
          <cell r="C216" t="str">
            <v>IVECO DAILY 50C15V</v>
          </cell>
          <cell r="D216" t="str">
            <v>KASKO OSIGURANJE</v>
          </cell>
          <cell r="E216" t="str">
            <v>DUNAV OSIGURANJE</v>
          </cell>
          <cell r="F216" t="str">
            <v>ZA ZATVARANJE</v>
          </cell>
          <cell r="G216">
            <v>41882</v>
          </cell>
          <cell r="H216" t="str">
            <v>UGOVOR ISTEKAO</v>
          </cell>
          <cell r="I216">
            <v>3</v>
          </cell>
          <cell r="J216">
            <v>0</v>
          </cell>
          <cell r="K216">
            <v>0</v>
          </cell>
          <cell r="L216">
            <v>0</v>
          </cell>
        </row>
        <row r="217">
          <cell r="A217" t="str">
            <v>01591/09</v>
          </cell>
          <cell r="B217" t="str">
            <v>ALCA TRGOVINA DOO</v>
          </cell>
          <cell r="C217" t="str">
            <v>IVECO DAILY 50C15V</v>
          </cell>
          <cell r="D217" t="str">
            <v>KASKO OSIGURANJE</v>
          </cell>
          <cell r="E217" t="str">
            <v>DUNAV OSIGURANJE</v>
          </cell>
          <cell r="F217" t="str">
            <v>ZA ZATVARANJE</v>
          </cell>
          <cell r="G217">
            <v>41882</v>
          </cell>
          <cell r="H217" t="str">
            <v>UGOVOR ISTEKAO</v>
          </cell>
          <cell r="I217">
            <v>8</v>
          </cell>
          <cell r="J217">
            <v>0</v>
          </cell>
          <cell r="K217">
            <v>0</v>
          </cell>
          <cell r="L217">
            <v>0</v>
          </cell>
        </row>
        <row r="218">
          <cell r="A218" t="str">
            <v>01987/10</v>
          </cell>
          <cell r="B218" t="str">
            <v>ALCA TRGOVINA DOO</v>
          </cell>
          <cell r="C218" t="str">
            <v>IVECO DAILY 65C17V</v>
          </cell>
          <cell r="D218" t="str">
            <v>KASKO OSIGURANJE</v>
          </cell>
          <cell r="E218" t="str">
            <v>DUNAV OSIGURANJE</v>
          </cell>
          <cell r="F218">
            <v>892066840</v>
          </cell>
          <cell r="G218">
            <v>42039</v>
          </cell>
          <cell r="H218" t="str">
            <v xml:space="preserve">892066840 KASKO. UTAJA. KRAĐA </v>
          </cell>
          <cell r="I218">
            <v>3</v>
          </cell>
          <cell r="J218">
            <v>0</v>
          </cell>
          <cell r="K218">
            <v>0</v>
          </cell>
          <cell r="L218">
            <v>0</v>
          </cell>
        </row>
        <row r="219">
          <cell r="A219" t="str">
            <v>01988/10</v>
          </cell>
          <cell r="B219" t="str">
            <v>ALCA TRGOVINA DOO</v>
          </cell>
          <cell r="C219" t="str">
            <v>IVECO DAILY 65C17V</v>
          </cell>
          <cell r="D219" t="str">
            <v>KASKO OSIGURANJE</v>
          </cell>
          <cell r="E219" t="str">
            <v>DUNAV OSIGURANJE</v>
          </cell>
          <cell r="F219">
            <v>892066825</v>
          </cell>
          <cell r="G219">
            <v>42039</v>
          </cell>
          <cell r="H219" t="str">
            <v>892066825 KASKO. UTAJA. KRAĐA</v>
          </cell>
          <cell r="I219">
            <v>3</v>
          </cell>
          <cell r="J219">
            <v>0</v>
          </cell>
          <cell r="K219">
            <v>0</v>
          </cell>
          <cell r="L219">
            <v>0</v>
          </cell>
        </row>
        <row r="220">
          <cell r="A220" t="str">
            <v>01989/10</v>
          </cell>
          <cell r="B220" t="str">
            <v>ALCA TRGOVINA DOO</v>
          </cell>
          <cell r="C220" t="str">
            <v>IVECO DAILY 65C17V</v>
          </cell>
          <cell r="D220" t="str">
            <v>KASKO OSIGURANJE</v>
          </cell>
          <cell r="E220" t="str">
            <v>DUNAV OSIGURANJE</v>
          </cell>
          <cell r="F220">
            <v>892066836</v>
          </cell>
          <cell r="G220">
            <v>42039</v>
          </cell>
          <cell r="H220" t="str">
            <v>892066836 KASKO. UTAJA. KRAĐA</v>
          </cell>
          <cell r="I220">
            <v>3</v>
          </cell>
          <cell r="J220">
            <v>0</v>
          </cell>
          <cell r="K220">
            <v>0</v>
          </cell>
          <cell r="L220">
            <v>0</v>
          </cell>
        </row>
        <row r="221">
          <cell r="A221" t="str">
            <v>01990/10</v>
          </cell>
          <cell r="B221" t="str">
            <v>ALCA TRGOVINA DOO</v>
          </cell>
          <cell r="C221" t="str">
            <v>IVECO DAILY 65C17V</v>
          </cell>
          <cell r="D221" t="str">
            <v>KASKO OSIGURANJE</v>
          </cell>
          <cell r="E221" t="str">
            <v>DUNAV OSIGURANJE</v>
          </cell>
          <cell r="F221">
            <v>892066814</v>
          </cell>
          <cell r="G221">
            <v>42039</v>
          </cell>
          <cell r="H221" t="str">
            <v>892066814 KASKO. UTAJA. KRAĐA</v>
          </cell>
          <cell r="I221">
            <v>3</v>
          </cell>
          <cell r="J221">
            <v>0</v>
          </cell>
          <cell r="K221">
            <v>0</v>
          </cell>
          <cell r="L221">
            <v>0</v>
          </cell>
        </row>
        <row r="222">
          <cell r="A222" t="str">
            <v>02021/10</v>
          </cell>
          <cell r="B222" t="str">
            <v>ALCA TRGOVINA DOO</v>
          </cell>
          <cell r="C222" t="str">
            <v>VILJUŠKAR</v>
          </cell>
          <cell r="D222" t="str">
            <v>KASKO OSIGURANJE</v>
          </cell>
          <cell r="E222" t="str">
            <v>DUNAV OSIGURANJE</v>
          </cell>
          <cell r="F222" t="str">
            <v>00838619 5</v>
          </cell>
          <cell r="G222">
            <v>42074</v>
          </cell>
          <cell r="H222" t="str">
            <v>00838619 5 POŽAR (IZLIV VODE, POPLAVA, BUJICA I VISOKE VODE), LOM, KRAĐA</v>
          </cell>
          <cell r="I222">
            <v>3</v>
          </cell>
          <cell r="J222">
            <v>0</v>
          </cell>
          <cell r="K222">
            <v>0</v>
          </cell>
          <cell r="L222">
            <v>0</v>
          </cell>
        </row>
        <row r="223">
          <cell r="A223" t="str">
            <v>02022/10</v>
          </cell>
          <cell r="B223" t="str">
            <v>ALCA TRGOVINA DOO</v>
          </cell>
          <cell r="C223" t="str">
            <v>VILJUŠKAR</v>
          </cell>
          <cell r="D223" t="str">
            <v>KASKO OSIGURANJE</v>
          </cell>
          <cell r="E223" t="str">
            <v>DUNAV OSIGURANJE</v>
          </cell>
          <cell r="F223" t="str">
            <v>00838620 6</v>
          </cell>
          <cell r="G223">
            <v>42074</v>
          </cell>
          <cell r="H223" t="str">
            <v>00838620 6 POŽAR (IZLIV VODE, POPLAVA, BUJICA I VISOKE VODE), LOM, KRAĐA</v>
          </cell>
          <cell r="I223">
            <v>3</v>
          </cell>
          <cell r="J223">
            <v>0</v>
          </cell>
          <cell r="K223">
            <v>0</v>
          </cell>
          <cell r="L223">
            <v>0</v>
          </cell>
        </row>
        <row r="224">
          <cell r="A224" t="str">
            <v>02062/10</v>
          </cell>
          <cell r="B224" t="str">
            <v>ALCA TRGOVINA DOO</v>
          </cell>
          <cell r="C224" t="str">
            <v>IVECO STRALIS AT260S42 Y/P</v>
          </cell>
          <cell r="D224" t="str">
            <v>KASKO OSIGURANJE</v>
          </cell>
          <cell r="E224" t="str">
            <v>DUNAV OSIGURANJE</v>
          </cell>
          <cell r="F224">
            <v>892008460</v>
          </cell>
          <cell r="G224">
            <v>42068</v>
          </cell>
          <cell r="H224" t="str">
            <v>892008460 KASKO: UTAJA, KRAĐA</v>
          </cell>
          <cell r="I224">
            <v>4</v>
          </cell>
          <cell r="J224">
            <v>0</v>
          </cell>
          <cell r="K224">
            <v>0</v>
          </cell>
          <cell r="L224">
            <v>0</v>
          </cell>
        </row>
        <row r="225">
          <cell r="A225" t="str">
            <v>02063/10</v>
          </cell>
          <cell r="B225" t="str">
            <v>ALCA TRGOVINA DOO</v>
          </cell>
          <cell r="C225" t="str">
            <v>IVECO STRALIS AT260S42 Y/P</v>
          </cell>
          <cell r="D225" t="str">
            <v>KASKO OSIGURANJE</v>
          </cell>
          <cell r="E225" t="str">
            <v>DUNAV OSIGURANJE</v>
          </cell>
          <cell r="F225">
            <v>892008456</v>
          </cell>
          <cell r="G225">
            <v>42068</v>
          </cell>
          <cell r="H225" t="str">
            <v>892008456 KASKO: UTAJA, KRAĐA</v>
          </cell>
          <cell r="I225">
            <v>4</v>
          </cell>
          <cell r="J225">
            <v>0</v>
          </cell>
          <cell r="K225">
            <v>0</v>
          </cell>
          <cell r="L225">
            <v>0</v>
          </cell>
        </row>
        <row r="226">
          <cell r="A226" t="str">
            <v>02198/10</v>
          </cell>
          <cell r="B226" t="str">
            <v>ALCA TRGOVINA DOO</v>
          </cell>
          <cell r="C226" t="str">
            <v>VILJUŠKAR LINDE R14S</v>
          </cell>
          <cell r="D226" t="str">
            <v>KASKO OSIGURANJE</v>
          </cell>
          <cell r="E226" t="str">
            <v>DUNAV OSIGURANJE</v>
          </cell>
          <cell r="F226">
            <v>0</v>
          </cell>
          <cell r="G226">
            <v>42163</v>
          </cell>
          <cell r="H226">
            <v>8402391</v>
          </cell>
          <cell r="I226">
            <v>3</v>
          </cell>
          <cell r="J226">
            <v>0</v>
          </cell>
          <cell r="K226">
            <v>0</v>
          </cell>
          <cell r="L226">
            <v>0</v>
          </cell>
        </row>
        <row r="227">
          <cell r="A227" t="str">
            <v>02227/10</v>
          </cell>
          <cell r="B227" t="str">
            <v>ALCA TRGOVINA DOO</v>
          </cell>
          <cell r="C227" t="str">
            <v>VILJUŠKAR R 14S</v>
          </cell>
          <cell r="D227" t="str">
            <v>KASKO OSIGURANJE</v>
          </cell>
          <cell r="E227" t="str">
            <v>DUNAV OSIGURANJE</v>
          </cell>
          <cell r="F227">
            <v>0</v>
          </cell>
          <cell r="G227">
            <v>42163</v>
          </cell>
          <cell r="H227">
            <v>8402380</v>
          </cell>
          <cell r="I227">
            <v>3</v>
          </cell>
          <cell r="J227">
            <v>0</v>
          </cell>
          <cell r="K227">
            <v>0</v>
          </cell>
          <cell r="L227">
            <v>0</v>
          </cell>
        </row>
        <row r="228">
          <cell r="A228" t="str">
            <v>02308/10</v>
          </cell>
          <cell r="B228" t="str">
            <v>ALCA TRGOVINA DOO</v>
          </cell>
          <cell r="C228" t="str">
            <v>OPEL VECTRA 1,9 CDTI</v>
          </cell>
          <cell r="D228" t="str">
            <v>KASKO OSIGURANJE</v>
          </cell>
          <cell r="E228" t="str">
            <v>DUNAV OSIGURANJE</v>
          </cell>
          <cell r="F228">
            <v>0</v>
          </cell>
          <cell r="G228">
            <v>42207</v>
          </cell>
          <cell r="H228" t="str">
            <v>89183411 2 KASKO:   UTAJA KRAĐA</v>
          </cell>
          <cell r="I228">
            <v>5</v>
          </cell>
          <cell r="J228">
            <v>0</v>
          </cell>
          <cell r="K228">
            <v>0</v>
          </cell>
          <cell r="L228">
            <v>0</v>
          </cell>
        </row>
        <row r="229">
          <cell r="A229" t="str">
            <v>02309/10</v>
          </cell>
          <cell r="B229" t="str">
            <v>ALCA TRGOVINA DOO</v>
          </cell>
          <cell r="C229" t="str">
            <v>OPEL VECTRA 1,9 CDTI</v>
          </cell>
          <cell r="D229" t="str">
            <v>KASKO OSIGURANJE</v>
          </cell>
          <cell r="E229" t="str">
            <v>DUNAV OSIGURANJE</v>
          </cell>
          <cell r="F229">
            <v>0</v>
          </cell>
          <cell r="G229">
            <v>42207</v>
          </cell>
          <cell r="H229" t="str">
            <v>89183410 1 KASKO:   UTAJA KRAĐA</v>
          </cell>
          <cell r="I229">
            <v>5</v>
          </cell>
          <cell r="J229">
            <v>0</v>
          </cell>
          <cell r="K229">
            <v>0</v>
          </cell>
          <cell r="L229">
            <v>0</v>
          </cell>
        </row>
        <row r="230">
          <cell r="A230" t="str">
            <v>02310/10</v>
          </cell>
          <cell r="B230" t="str">
            <v>ALCA TRGOVINA DOO</v>
          </cell>
          <cell r="C230" t="str">
            <v>OPEL VECTRA 1,9 CDTI</v>
          </cell>
          <cell r="D230" t="str">
            <v>KASKO OSIGURANJE</v>
          </cell>
          <cell r="E230" t="str">
            <v>DUNAV OSIGURANJE</v>
          </cell>
          <cell r="F230">
            <v>0</v>
          </cell>
          <cell r="G230">
            <v>42207</v>
          </cell>
          <cell r="H230" t="str">
            <v>89183410 1 KASKO:   UTAJA KRAĐA</v>
          </cell>
          <cell r="I230">
            <v>5</v>
          </cell>
          <cell r="J230">
            <v>0</v>
          </cell>
          <cell r="K230">
            <v>0</v>
          </cell>
          <cell r="L230">
            <v>0</v>
          </cell>
        </row>
        <row r="231">
          <cell r="A231" t="str">
            <v>01535/09</v>
          </cell>
          <cell r="B231" t="str">
            <v>ALF STR MIROSLAV FILIPOVIĆ</v>
          </cell>
          <cell r="C231" t="str">
            <v>HYUNDAI I 30 1.4 DOHC</v>
          </cell>
          <cell r="D231" t="e">
            <v>#N/A</v>
          </cell>
          <cell r="E231" t="str">
            <v>UNIQA OSIGURANJE</v>
          </cell>
          <cell r="F231" t="e">
            <v>#N/A</v>
          </cell>
          <cell r="G231" t="e">
            <v>#N/A</v>
          </cell>
          <cell r="H231" t="e">
            <v>#N/A</v>
          </cell>
          <cell r="I231">
            <v>9</v>
          </cell>
          <cell r="J231">
            <v>0</v>
          </cell>
          <cell r="K231">
            <v>0</v>
          </cell>
          <cell r="L231">
            <v>0</v>
          </cell>
        </row>
        <row r="232">
          <cell r="A232" t="str">
            <v>01673/09</v>
          </cell>
          <cell r="B232" t="str">
            <v>ANĐELKOVIĆ PERICA</v>
          </cell>
          <cell r="C232" t="str">
            <v>HYUNDAI I20 1.2 DOHC 5VR GL</v>
          </cell>
          <cell r="D232" t="str">
            <v>KASKO OSIGURANJE</v>
          </cell>
          <cell r="E232" t="str">
            <v>DELTA GENERALI OSIGURANJE</v>
          </cell>
          <cell r="F232">
            <v>186076</v>
          </cell>
          <cell r="G232">
            <v>41906</v>
          </cell>
          <cell r="H232" t="str">
            <v>186076 B KOMBINACIJA  - NEMA UTAJU</v>
          </cell>
          <cell r="I232">
            <v>5</v>
          </cell>
          <cell r="J232">
            <v>0</v>
          </cell>
          <cell r="K232">
            <v>0</v>
          </cell>
          <cell r="L232">
            <v>0</v>
          </cell>
        </row>
        <row r="233">
          <cell r="A233" t="str">
            <v>01744/09</v>
          </cell>
          <cell r="B233" t="str">
            <v>ARANĐELOVIĆ LJUBIŠA</v>
          </cell>
          <cell r="C233" t="str">
            <v>HYUNDAI I30 1,4 DOHC 5VR GL</v>
          </cell>
          <cell r="D233" t="str">
            <v>KASKO OSIGURANJE</v>
          </cell>
          <cell r="E233" t="str">
            <v>DDOR</v>
          </cell>
          <cell r="F233">
            <v>655389054</v>
          </cell>
          <cell r="G233">
            <v>41938</v>
          </cell>
          <cell r="H233" t="str">
            <v>655389054 KASKO: UTAJA, KRAĐA</v>
          </cell>
          <cell r="I233">
            <v>5</v>
          </cell>
          <cell r="J233">
            <v>0</v>
          </cell>
          <cell r="K233">
            <v>0</v>
          </cell>
          <cell r="L233">
            <v>0</v>
          </cell>
        </row>
        <row r="234">
          <cell r="A234" t="str">
            <v>02138/10</v>
          </cell>
          <cell r="B234" t="str">
            <v>ARSIĆ JELENA</v>
          </cell>
          <cell r="C234" t="str">
            <v>HYUNDAI I 20 1.2 DOHC 5VR L</v>
          </cell>
          <cell r="D234" t="str">
            <v>KASKO OSIGURANJE</v>
          </cell>
          <cell r="E234" t="str">
            <v>DELTA GENERALI OSIGURANJE</v>
          </cell>
          <cell r="F234">
            <v>197530</v>
          </cell>
          <cell r="G234">
            <v>42094</v>
          </cell>
          <cell r="H234" t="str">
            <v>197530 B KOMBINACIJA  - NEMA UTAJU</v>
          </cell>
          <cell r="I234">
            <v>5</v>
          </cell>
          <cell r="J234">
            <v>0</v>
          </cell>
          <cell r="K234">
            <v>0</v>
          </cell>
          <cell r="L234">
            <v>0</v>
          </cell>
        </row>
        <row r="235">
          <cell r="A235" t="str">
            <v>02190/10</v>
          </cell>
          <cell r="B235" t="str">
            <v>ARSIĆ ZVONKO</v>
          </cell>
          <cell r="C235" t="str">
            <v>HYUNDAI I30 1,6 CRDI 5VR GLS</v>
          </cell>
          <cell r="D235" t="str">
            <v>KASKO OSIGURANJE</v>
          </cell>
          <cell r="E235" t="str">
            <v>DELTA GENERALI OSIGURANJE</v>
          </cell>
          <cell r="F235">
            <v>199967</v>
          </cell>
          <cell r="G235">
            <v>42124</v>
          </cell>
          <cell r="H235" t="str">
            <v>199967 B KOMBINACIJA  - NEMA UTAJU</v>
          </cell>
          <cell r="I235">
            <v>5</v>
          </cell>
          <cell r="J235">
            <v>0</v>
          </cell>
          <cell r="K235">
            <v>0</v>
          </cell>
          <cell r="L235">
            <v>0</v>
          </cell>
        </row>
        <row r="236">
          <cell r="A236" t="str">
            <v>01567/09</v>
          </cell>
          <cell r="B236" t="str">
            <v>ATELJEVIĆ ANA</v>
          </cell>
          <cell r="C236" t="str">
            <v>HYUNDAI I 20 1.2 DOHC 5VR GL</v>
          </cell>
          <cell r="D236" t="e">
            <v>#N/A</v>
          </cell>
          <cell r="E236" t="str">
            <v>DELTA GENERALI OSIGURANJE</v>
          </cell>
          <cell r="F236" t="e">
            <v>#N/A</v>
          </cell>
          <cell r="G236" t="e">
            <v>#N/A</v>
          </cell>
          <cell r="H236" t="e">
            <v>#N/A</v>
          </cell>
          <cell r="I236">
            <v>5</v>
          </cell>
          <cell r="J236">
            <v>0</v>
          </cell>
          <cell r="K236">
            <v>0</v>
          </cell>
          <cell r="L236">
            <v>0</v>
          </cell>
        </row>
        <row r="237">
          <cell r="A237" t="str">
            <v>01770/09</v>
          </cell>
          <cell r="B237" t="str">
            <v>ATLAS DOO UŽICE</v>
          </cell>
          <cell r="C237" t="str">
            <v>HYUNDAI I30 1.6 CRDI 5VR GL</v>
          </cell>
          <cell r="D237" t="str">
            <v>KASKO OSIGURANJE</v>
          </cell>
          <cell r="E237" t="str">
            <v>DUNAV OSIGURANJE</v>
          </cell>
          <cell r="F237">
            <v>891839981</v>
          </cell>
          <cell r="G237">
            <v>41949</v>
          </cell>
          <cell r="H237" t="str">
            <v>89149785 4 KASKO: UTAJA, KRAĐA</v>
          </cell>
          <cell r="I237">
            <v>5</v>
          </cell>
          <cell r="J237">
            <v>0</v>
          </cell>
          <cell r="K237">
            <v>0</v>
          </cell>
          <cell r="L237">
            <v>0</v>
          </cell>
        </row>
        <row r="238">
          <cell r="A238" t="str">
            <v>02026/10</v>
          </cell>
          <cell r="B238" t="str">
            <v>ATLAS DOO UŽICE</v>
          </cell>
          <cell r="C238" t="str">
            <v>HYUNDAI I30 1.6 CRDI 5VR GL</v>
          </cell>
          <cell r="D238" t="str">
            <v>KASKO OSIGURANJE</v>
          </cell>
          <cell r="E238" t="str">
            <v>DUNAV OSIGURANJE</v>
          </cell>
          <cell r="F238">
            <v>891908791</v>
          </cell>
          <cell r="G238">
            <v>42051</v>
          </cell>
          <cell r="H238" t="str">
            <v>891908791 KASKO: UTAJA, KRAĐA</v>
          </cell>
        </row>
        <row r="239">
          <cell r="A239" t="str">
            <v>02349/10</v>
          </cell>
          <cell r="B239" t="str">
            <v>AUTORITAS INVESTMENTS DOO</v>
          </cell>
          <cell r="C239" t="str">
            <v>HYUNDAI I30 1,4 DOHC 5VR GL</v>
          </cell>
          <cell r="D239" t="str">
            <v>KASKO OSIGURANJE</v>
          </cell>
          <cell r="E239" t="str">
            <v>DDOR</v>
          </cell>
          <cell r="F239">
            <v>8500435352</v>
          </cell>
          <cell r="G239">
            <v>41891</v>
          </cell>
          <cell r="H239" t="str">
            <v>8500435352 KASKO: UTAJA, KRAĐA, PRIRODNI RIZICI</v>
          </cell>
          <cell r="I239">
            <v>5</v>
          </cell>
          <cell r="J239">
            <v>3</v>
          </cell>
          <cell r="K239">
            <v>0</v>
          </cell>
          <cell r="L239">
            <v>0</v>
          </cell>
        </row>
        <row r="240">
          <cell r="A240" t="str">
            <v>02350/10</v>
          </cell>
          <cell r="B240" t="str">
            <v>AUTORITAS INVESTMENTS DOO</v>
          </cell>
          <cell r="C240" t="str">
            <v>HYUNDAI I30 1,4 DOHC 5VR GL</v>
          </cell>
          <cell r="D240" t="str">
            <v>KASKO OSIGURANJE</v>
          </cell>
          <cell r="E240" t="str">
            <v>DDOR</v>
          </cell>
          <cell r="F240">
            <v>8500435402</v>
          </cell>
          <cell r="G240">
            <v>41891</v>
          </cell>
          <cell r="H240" t="str">
            <v>8500435402 KASKO: UTAJA, KRAĐA, PRIRODNI RIZICI</v>
          </cell>
          <cell r="I240">
            <v>5</v>
          </cell>
          <cell r="J240">
            <v>3</v>
          </cell>
          <cell r="K240">
            <v>0</v>
          </cell>
          <cell r="L240">
            <v>0</v>
          </cell>
        </row>
        <row r="241">
          <cell r="A241" t="str">
            <v>02351/10</v>
          </cell>
          <cell r="B241" t="str">
            <v>AUTORITAS INVESTMENTS DOO</v>
          </cell>
          <cell r="C241" t="str">
            <v>HYUNDAI I30 1,4 DOHC 5VR GL</v>
          </cell>
          <cell r="D241" t="str">
            <v>KASKO OSIGURANJE</v>
          </cell>
          <cell r="E241" t="str">
            <v>DDOR</v>
          </cell>
          <cell r="F241">
            <v>8500435428</v>
          </cell>
          <cell r="G241">
            <v>41891</v>
          </cell>
          <cell r="H241" t="str">
            <v>8500435428 KASKO: UTAJA, KRAĐA, PRIRODNI RIZICI</v>
          </cell>
          <cell r="I241">
            <v>4</v>
          </cell>
          <cell r="J241">
            <v>3</v>
          </cell>
          <cell r="K241">
            <v>0</v>
          </cell>
          <cell r="L241">
            <v>0</v>
          </cell>
        </row>
        <row r="242">
          <cell r="A242" t="str">
            <v>02916/13</v>
          </cell>
          <cell r="B242" t="str">
            <v>AVALA ADA DOO BEOGRAD</v>
          </cell>
          <cell r="C242" t="str">
            <v>Putničko vozilo novo Hyundai Santa Fe 2.0 CRDI 5V</v>
          </cell>
          <cell r="D242" t="str">
            <v>KASKO OSIGURANJE</v>
          </cell>
          <cell r="E242" t="str">
            <v>WIENER STAEDTISCHE</v>
          </cell>
          <cell r="F242">
            <v>4165871</v>
          </cell>
          <cell r="G242">
            <v>42131</v>
          </cell>
          <cell r="H242" t="str">
            <v>4165871 - 05.05.14 - promena OD u WSO NEMA UTAJU</v>
          </cell>
        </row>
        <row r="243">
          <cell r="A243" t="str">
            <v>02125/10</v>
          </cell>
          <cell r="B243" t="str">
            <v>BAJAT TANJA</v>
          </cell>
          <cell r="C243" t="str">
            <v>HYUNDAI I 30 1.4 DOHC 5VR GL</v>
          </cell>
          <cell r="D243" t="str">
            <v>KASKO OSIGURANJE</v>
          </cell>
          <cell r="E243" t="str">
            <v>UNIQA OSIGURANJE</v>
          </cell>
          <cell r="F243">
            <v>5007787</v>
          </cell>
          <cell r="G243">
            <v>42092</v>
          </cell>
          <cell r="H243" t="str">
            <v>5007787 A EKSKLUZIV  KRAĐA,UTAJA</v>
          </cell>
        </row>
        <row r="244">
          <cell r="A244" t="str">
            <v>02075/10</v>
          </cell>
          <cell r="B244" t="str">
            <v>BAJČETIĆ BORIS</v>
          </cell>
          <cell r="C244" t="str">
            <v>HYUNDAI I 30 1.4 DOHC 5VR GL</v>
          </cell>
          <cell r="D244" t="str">
            <v>KASKO OSIGURANJE</v>
          </cell>
          <cell r="E244" t="str">
            <v>UNIQA OSIGURANJE</v>
          </cell>
          <cell r="F244">
            <v>5007221</v>
          </cell>
          <cell r="G244">
            <v>42066</v>
          </cell>
          <cell r="H244" t="str">
            <v>5007221 A EKSKLUZIV  KRAĐA,UTAJA</v>
          </cell>
          <cell r="I244">
            <v>5</v>
          </cell>
          <cell r="J244">
            <v>0</v>
          </cell>
          <cell r="K244">
            <v>0</v>
          </cell>
          <cell r="L244">
            <v>0</v>
          </cell>
        </row>
        <row r="245">
          <cell r="A245" t="str">
            <v>01666/09</v>
          </cell>
          <cell r="B245" t="str">
            <v>BALANESKOVIĆ DRAGIŠA</v>
          </cell>
          <cell r="C245" t="str">
            <v>HYUNDAI I 20 1.2 DOHC 5VR GL</v>
          </cell>
          <cell r="D245" t="str">
            <v>KASKO OSIGURANJE</v>
          </cell>
          <cell r="E245" t="str">
            <v>DELTA GENERALI OSIGURANJE</v>
          </cell>
          <cell r="F245">
            <v>186010</v>
          </cell>
          <cell r="G245">
            <v>41904</v>
          </cell>
          <cell r="H245" t="str">
            <v>186010 B KOMBINACIJA  - NEMA UTAJU</v>
          </cell>
          <cell r="I245">
            <v>5</v>
          </cell>
          <cell r="J245">
            <v>0</v>
          </cell>
          <cell r="K245">
            <v>0</v>
          </cell>
          <cell r="L245">
            <v>0</v>
          </cell>
        </row>
        <row r="246">
          <cell r="A246" t="str">
            <v>02965/13</v>
          </cell>
          <cell r="B246" t="str">
            <v>BALKANTRON DOO</v>
          </cell>
          <cell r="C246" t="str">
            <v>MERCEDES-BENZ G 350 BlueEFFICIENCY</v>
          </cell>
          <cell r="D246" t="str">
            <v>KASKO OSIGURANJE</v>
          </cell>
          <cell r="E246" t="str">
            <v>UNIQA OSIGURANJE</v>
          </cell>
          <cell r="F246" t="str">
            <v>78-5785</v>
          </cell>
          <cell r="G246">
            <v>41892</v>
          </cell>
          <cell r="H246" t="str">
            <v>78-5785 A+ EKSKLUZIV: KRAĐA, UTAJA</v>
          </cell>
        </row>
        <row r="247">
          <cell r="A247" t="str">
            <v>01911/09</v>
          </cell>
          <cell r="B247" t="str">
            <v>BANKOVIĆ RADOMIR</v>
          </cell>
          <cell r="C247" t="str">
            <v>HYUNDAI I30 1.6 CRDI 5VR GL</v>
          </cell>
          <cell r="D247" t="str">
            <v>KASKO OSIGURANJE</v>
          </cell>
          <cell r="E247" t="str">
            <v>UNIQA OSIGURANJE</v>
          </cell>
          <cell r="F247">
            <v>5007016</v>
          </cell>
          <cell r="G247">
            <v>42003</v>
          </cell>
          <cell r="H247" t="str">
            <v>5007016 A EKSKLUZIV  KRAĐA,UTAJA</v>
          </cell>
          <cell r="I247">
            <v>5</v>
          </cell>
          <cell r="J247">
            <v>0</v>
          </cell>
          <cell r="K247">
            <v>0</v>
          </cell>
          <cell r="L247">
            <v>0</v>
          </cell>
        </row>
        <row r="248">
          <cell r="A248" t="str">
            <v>01667/09</v>
          </cell>
          <cell r="B248" t="str">
            <v>BARIŠIĆ VESNA</v>
          </cell>
          <cell r="C248" t="str">
            <v>HYUNDAI I 20 1.2 DOHC 5VR GL</v>
          </cell>
          <cell r="D248" t="str">
            <v>KASKO OSIGURANJE</v>
          </cell>
          <cell r="E248" t="str">
            <v>DELTA GENERALI OSIGURANJE</v>
          </cell>
          <cell r="F248">
            <v>186436</v>
          </cell>
          <cell r="G248">
            <v>41905</v>
          </cell>
          <cell r="H248" t="str">
            <v>186436 B KOMBINACIJA  - NEMA UTAJU</v>
          </cell>
          <cell r="I248">
            <v>5</v>
          </cell>
          <cell r="J248">
            <v>0</v>
          </cell>
          <cell r="K248">
            <v>0</v>
          </cell>
          <cell r="L248">
            <v>0</v>
          </cell>
        </row>
        <row r="249">
          <cell r="A249" t="str">
            <v>01337/09</v>
          </cell>
          <cell r="B249" t="str">
            <v>BAY-COMPANY &amp; INVEST DOO</v>
          </cell>
          <cell r="C249" t="str">
            <v>GTI VILJUŠKAR CLARK</v>
          </cell>
          <cell r="D249" t="str">
            <v>KASKO OSIGURANJE</v>
          </cell>
          <cell r="E249" t="str">
            <v>DDOR</v>
          </cell>
          <cell r="F249">
            <v>0</v>
          </cell>
          <cell r="G249">
            <v>42202</v>
          </cell>
          <cell r="H249">
            <v>654998020</v>
          </cell>
          <cell r="I249">
            <v>5</v>
          </cell>
          <cell r="J249">
            <v>5</v>
          </cell>
          <cell r="K249">
            <v>0</v>
          </cell>
          <cell r="L249">
            <v>0</v>
          </cell>
        </row>
        <row r="250">
          <cell r="A250" t="str">
            <v>00472/07</v>
          </cell>
          <cell r="B250" t="str">
            <v>BAZIS GRUPA DOO</v>
          </cell>
          <cell r="C250" t="str">
            <v>Viljuškar Mast explorer H30DA 2WD</v>
          </cell>
          <cell r="D250" t="str">
            <v>KASKO OSIGURANJE</v>
          </cell>
          <cell r="E250" t="str">
            <v>DELTA GENERALI OSIGURANJE</v>
          </cell>
          <cell r="F250" t="str">
            <v>RASKINUTA POLISA</v>
          </cell>
          <cell r="G250">
            <v>41824</v>
          </cell>
          <cell r="H250" t="str">
            <v>RASKINUTA POLISA</v>
          </cell>
          <cell r="I250">
            <v>5</v>
          </cell>
          <cell r="J250">
            <v>0</v>
          </cell>
          <cell r="K250">
            <v>0</v>
          </cell>
          <cell r="L250">
            <v>0</v>
          </cell>
        </row>
        <row r="251">
          <cell r="A251" t="str">
            <v>00554/08</v>
          </cell>
          <cell r="B251" t="str">
            <v>BAZIS GRUPA DOO</v>
          </cell>
          <cell r="C251" t="str">
            <v>UTOVARIVAČ CASE 40 EU</v>
          </cell>
          <cell r="D251" t="str">
            <v>KASKO OSIGURANJE</v>
          </cell>
          <cell r="E251" t="str">
            <v>DELTA GENERALI OSIGURANJE</v>
          </cell>
          <cell r="F251" t="str">
            <v>RASKINUTA POLISA</v>
          </cell>
          <cell r="G251">
            <v>42189</v>
          </cell>
          <cell r="H251" t="str">
            <v>RASKINUTA POLISA - PRODAT PREDMET</v>
          </cell>
          <cell r="I251">
            <v>3</v>
          </cell>
          <cell r="J251">
            <v>2</v>
          </cell>
          <cell r="K251">
            <v>0</v>
          </cell>
          <cell r="L251">
            <v>0</v>
          </cell>
        </row>
        <row r="252">
          <cell r="A252" t="str">
            <v>01265/08</v>
          </cell>
          <cell r="B252" t="str">
            <v>BAZIS GRUPA DOO</v>
          </cell>
          <cell r="C252" t="str">
            <v>KOMBINOVANA MAŠINA CASE 695MB1</v>
          </cell>
          <cell r="D252" t="str">
            <v>KASKO OSIGURANJE</v>
          </cell>
          <cell r="E252" t="str">
            <v>DELTA GENERALI OSIGURANJE</v>
          </cell>
          <cell r="F252" t="str">
            <v>RASKINUTA POLISA</v>
          </cell>
          <cell r="G252">
            <v>42189</v>
          </cell>
          <cell r="H252" t="str">
            <v>RASKINUTA POLISA</v>
          </cell>
          <cell r="I252">
            <v>3</v>
          </cell>
          <cell r="J252">
            <v>3</v>
          </cell>
          <cell r="K252">
            <v>0</v>
          </cell>
          <cell r="L252">
            <v>0</v>
          </cell>
        </row>
        <row r="253">
          <cell r="A253" t="str">
            <v>02314/10</v>
          </cell>
          <cell r="B253" t="str">
            <v>BAZIS GRUPA DOO</v>
          </cell>
          <cell r="C253" t="str">
            <v>ROVOKOPAČ UTOVARIVAČ CASE 695SR MS4PSC</v>
          </cell>
          <cell r="D253" t="str">
            <v>KASKO OSIGURANJE</v>
          </cell>
          <cell r="E253" t="str">
            <v>DELTA GENERALI OSIGURANJE</v>
          </cell>
          <cell r="F253" t="str">
            <v>RASKINUTA POLISA</v>
          </cell>
          <cell r="G253">
            <v>42189</v>
          </cell>
          <cell r="H253" t="str">
            <v>RASKINUTA POLISA</v>
          </cell>
          <cell r="I253">
            <v>3</v>
          </cell>
          <cell r="J253">
            <v>2</v>
          </cell>
          <cell r="K253">
            <v>0</v>
          </cell>
          <cell r="L253">
            <v>0</v>
          </cell>
        </row>
        <row r="254">
          <cell r="A254" t="str">
            <v>02315/10</v>
          </cell>
          <cell r="B254" t="str">
            <v>BAZIS GRUPA DOO</v>
          </cell>
          <cell r="C254" t="str">
            <v>SAMOHODNA MEŠALICA HERA DB3500T</v>
          </cell>
          <cell r="D254" t="str">
            <v>KASKO OSIGURANJE</v>
          </cell>
          <cell r="E254" t="str">
            <v>DELTA GENERALI OSIGURANJE</v>
          </cell>
          <cell r="F254" t="str">
            <v>RASKINUTA POLISA</v>
          </cell>
          <cell r="G254">
            <v>42189</v>
          </cell>
          <cell r="H254" t="str">
            <v>RASKINUTA POLISA - NA LAGERU</v>
          </cell>
          <cell r="I254">
            <v>3</v>
          </cell>
          <cell r="J254">
            <v>2</v>
          </cell>
          <cell r="K254">
            <v>0</v>
          </cell>
          <cell r="L254">
            <v>0</v>
          </cell>
        </row>
        <row r="255">
          <cell r="A255" t="str">
            <v>01755/09</v>
          </cell>
          <cell r="B255" t="str">
            <v>BEOBARS DOO</v>
          </cell>
          <cell r="C255" t="str">
            <v>HYUNDAI I30 1.4 DOHC 5VR GL</v>
          </cell>
          <cell r="D255" t="str">
            <v>KASKO OSIGURANJE</v>
          </cell>
          <cell r="E255" t="str">
            <v>DELTA GENERALI OSIGURANJE</v>
          </cell>
          <cell r="F255">
            <v>188641</v>
          </cell>
          <cell r="G255">
            <v>41941</v>
          </cell>
          <cell r="H255" t="str">
            <v>188641 B KOMBINACIJA  - NEMA UTAJU</v>
          </cell>
          <cell r="I255">
            <v>5</v>
          </cell>
          <cell r="J255">
            <v>0</v>
          </cell>
          <cell r="K255">
            <v>0</v>
          </cell>
          <cell r="L255">
            <v>0</v>
          </cell>
        </row>
        <row r="256">
          <cell r="A256" t="str">
            <v>01902/09</v>
          </cell>
          <cell r="B256" t="str">
            <v>BEO-PEK DOO BEOGRAD</v>
          </cell>
          <cell r="C256" t="str">
            <v>HYUNDAI I30 1.4 DOHC 5VR GL</v>
          </cell>
          <cell r="D256" t="str">
            <v>KASKO OSIGURANJE</v>
          </cell>
          <cell r="E256" t="str">
            <v>WIENER STAEDTISCHE</v>
          </cell>
          <cell r="F256">
            <v>4122948</v>
          </cell>
          <cell r="G256">
            <v>41998</v>
          </cell>
          <cell r="H256" t="str">
            <v xml:space="preserve">40216551polisa ponuda 4122948 D PAKET RIZIKA NEMA UTAJU </v>
          </cell>
          <cell r="I256">
            <v>5</v>
          </cell>
          <cell r="J256">
            <v>0</v>
          </cell>
          <cell r="K256">
            <v>0</v>
          </cell>
          <cell r="L256">
            <v>0</v>
          </cell>
        </row>
        <row r="257">
          <cell r="A257" t="str">
            <v>02951/13</v>
          </cell>
          <cell r="B257" t="str">
            <v>BESLAĆ TRANS DOO</v>
          </cell>
          <cell r="C257" t="str">
            <v>KAMION VOLVO FES 42R</v>
          </cell>
          <cell r="D257" t="str">
            <v>KASKO OSIGURANJE</v>
          </cell>
          <cell r="E257" t="str">
            <v>DELTA GENERALI OSIGURANJE</v>
          </cell>
          <cell r="F257">
            <v>233801</v>
          </cell>
          <cell r="G257">
            <v>42238</v>
          </cell>
          <cell r="H257" t="str">
            <v>233801 B KOMBINACIJA  - NEMA UTAJU</v>
          </cell>
        </row>
        <row r="258">
          <cell r="A258" t="str">
            <v>01908/09</v>
          </cell>
          <cell r="B258" t="str">
            <v>BIJELOVIĆ ZORAN</v>
          </cell>
          <cell r="C258" t="str">
            <v>HYUNDAI I30 1.6 CRDI 5VR GLS</v>
          </cell>
          <cell r="D258" t="str">
            <v>KASKO OSIGURANJE</v>
          </cell>
          <cell r="E258" t="str">
            <v>DELTA GENERALI OSIGURANJE</v>
          </cell>
          <cell r="F258">
            <v>192442</v>
          </cell>
          <cell r="G258">
            <v>41996</v>
          </cell>
          <cell r="H258" t="str">
            <v>192442 B KOMBINACIJA  - NEMA UTAJU</v>
          </cell>
          <cell r="I258">
            <v>5</v>
          </cell>
          <cell r="J258">
            <v>0</v>
          </cell>
          <cell r="K258">
            <v>0</v>
          </cell>
          <cell r="L258">
            <v>0</v>
          </cell>
        </row>
        <row r="259">
          <cell r="A259" t="str">
            <v>02174/10</v>
          </cell>
          <cell r="B259" t="str">
            <v>BIKOVIĆ SIMEON</v>
          </cell>
          <cell r="C259" t="str">
            <v>HYUNDAI I30 1,4 DOHC 5VR GL</v>
          </cell>
          <cell r="D259" t="str">
            <v>KASKO OSIGURANJE</v>
          </cell>
          <cell r="E259" t="str">
            <v>WIENER STAEDTISCHE</v>
          </cell>
          <cell r="F259">
            <v>40616459</v>
          </cell>
          <cell r="G259">
            <v>42115</v>
          </cell>
          <cell r="H259">
            <v>40616459</v>
          </cell>
          <cell r="I259">
            <v>5</v>
          </cell>
          <cell r="J259">
            <v>0</v>
          </cell>
          <cell r="K259">
            <v>0</v>
          </cell>
          <cell r="L259">
            <v>0</v>
          </cell>
        </row>
        <row r="260">
          <cell r="A260" t="str">
            <v>02203/10</v>
          </cell>
          <cell r="B260" t="str">
            <v>BILBIJA ILIJA</v>
          </cell>
          <cell r="C260" t="str">
            <v>HYUNDAI I30 1,6 CRDI 5VR GL</v>
          </cell>
          <cell r="D260" t="str">
            <v>KASKO OSIGURANJE</v>
          </cell>
          <cell r="E260" t="str">
            <v>WIENER STAEDTISCHE</v>
          </cell>
          <cell r="F260">
            <v>40685809</v>
          </cell>
          <cell r="G260">
            <v>42136</v>
          </cell>
          <cell r="H260" t="str">
            <v>ponuda 4127007, polisa 40685809 D PAKET RIZIKA NEMA UTAJU</v>
          </cell>
          <cell r="I260">
            <v>5</v>
          </cell>
          <cell r="J260">
            <v>0</v>
          </cell>
          <cell r="K260">
            <v>0</v>
          </cell>
          <cell r="L260">
            <v>0</v>
          </cell>
        </row>
        <row r="261">
          <cell r="A261" t="str">
            <v>02097/10</v>
          </cell>
          <cell r="B261" t="str">
            <v>BILJANA STANKOVIĆ</v>
          </cell>
          <cell r="C261" t="str">
            <v>HYUNDAI I 30 1.6 CRDI 5VR GL</v>
          </cell>
          <cell r="D261" t="str">
            <v>KASKO OSIGURANJE</v>
          </cell>
          <cell r="E261" t="str">
            <v>DELTA GENERALI OSIGURANJE</v>
          </cell>
          <cell r="F261">
            <v>196570</v>
          </cell>
          <cell r="G261">
            <v>42081</v>
          </cell>
          <cell r="H261" t="str">
            <v>196570 B KOMBINACIJA  - NEMA UTAJU</v>
          </cell>
          <cell r="I261">
            <v>5</v>
          </cell>
          <cell r="J261">
            <v>0</v>
          </cell>
          <cell r="K261">
            <v>0</v>
          </cell>
          <cell r="L261">
            <v>0</v>
          </cell>
        </row>
        <row r="262">
          <cell r="A262" t="str">
            <v>02163/10</v>
          </cell>
          <cell r="B262" t="str">
            <v>BILJE BORČA DOO</v>
          </cell>
          <cell r="C262" t="str">
            <v>HYUNDAI I30 1,6 CRDI 5VR GLS</v>
          </cell>
          <cell r="D262" t="str">
            <v>KASKO OSIGURANJE</v>
          </cell>
          <cell r="E262" t="str">
            <v>WIENER STAEDTISCHE</v>
          </cell>
          <cell r="F262">
            <v>40585939</v>
          </cell>
          <cell r="G262">
            <v>42109</v>
          </cell>
          <cell r="H262" t="str">
            <v>40585939 D PAKET RIZIKA</v>
          </cell>
          <cell r="I262">
            <v>2</v>
          </cell>
          <cell r="J262">
            <v>0</v>
          </cell>
          <cell r="K262">
            <v>0</v>
          </cell>
          <cell r="L262">
            <v>0</v>
          </cell>
        </row>
        <row r="263">
          <cell r="A263" t="str">
            <v>01922/10</v>
          </cell>
          <cell r="B263" t="str">
            <v>BJELICA NEVENKA</v>
          </cell>
          <cell r="C263" t="str">
            <v>HYUNDAI I20 1.2 DOHC 5VR L</v>
          </cell>
          <cell r="D263" t="str">
            <v>KASKO OSIGURANJE</v>
          </cell>
          <cell r="E263" t="str">
            <v>WIENER STAEDTISCHE</v>
          </cell>
          <cell r="F263">
            <v>4121499</v>
          </cell>
          <cell r="G263">
            <v>42018</v>
          </cell>
          <cell r="H263" t="str">
            <v>ponuda 4121499, polisa 40269848 D PAKET RIZIKA NEMA UTAJU</v>
          </cell>
          <cell r="I263">
            <v>5</v>
          </cell>
          <cell r="J263">
            <v>0</v>
          </cell>
          <cell r="K263">
            <v>0</v>
          </cell>
          <cell r="L263">
            <v>0</v>
          </cell>
        </row>
        <row r="264">
          <cell r="A264" t="str">
            <v>01866/09</v>
          </cell>
          <cell r="B264" t="str">
            <v>BJELOBRK DRAGANA</v>
          </cell>
          <cell r="C264" t="str">
            <v>HYUNDAI I30 1.4 DOHC 5VR GL</v>
          </cell>
          <cell r="D264" t="str">
            <v>KASKO OSIGURANJE</v>
          </cell>
          <cell r="E264" t="str">
            <v>DUNAV OSIGURANJE</v>
          </cell>
          <cell r="F264">
            <v>892000410</v>
          </cell>
          <cell r="G264">
            <v>41996</v>
          </cell>
          <cell r="H264" t="str">
            <v>892000410 KASKO: UTAJA, KRAĐA</v>
          </cell>
          <cell r="I264">
            <v>5</v>
          </cell>
          <cell r="J264">
            <v>0</v>
          </cell>
          <cell r="K264">
            <v>0</v>
          </cell>
          <cell r="L264">
            <v>0</v>
          </cell>
        </row>
        <row r="265">
          <cell r="A265" t="str">
            <v>02073/10</v>
          </cell>
          <cell r="B265" t="str">
            <v>BLAGOJE ERDELJAN PG</v>
          </cell>
          <cell r="C265" t="str">
            <v>ŠKODA YETI 2.0 TDI EXPERIENCE 4X4</v>
          </cell>
          <cell r="D265" t="str">
            <v>KASKO OSIGURANJE</v>
          </cell>
          <cell r="E265" t="str">
            <v>DELTA GENERALI OSIGURANJE</v>
          </cell>
          <cell r="F265">
            <v>196308</v>
          </cell>
          <cell r="G265">
            <v>42071</v>
          </cell>
          <cell r="H265" t="str">
            <v>196308 B KOMBINACIJA  - NEMA UTAJU</v>
          </cell>
          <cell r="I265">
            <v>5</v>
          </cell>
          <cell r="J265">
            <v>0</v>
          </cell>
          <cell r="K265">
            <v>2</v>
          </cell>
          <cell r="L265">
            <v>0</v>
          </cell>
        </row>
        <row r="266">
          <cell r="A266" t="str">
            <v>01565/09</v>
          </cell>
          <cell r="B266" t="str">
            <v>BLAŽEVIĆ VUJOVIĆ BRANKA</v>
          </cell>
          <cell r="C266" t="str">
            <v>HYUNDAI I 30 1,4 DOHC 5VR GL</v>
          </cell>
          <cell r="D266" t="e">
            <v>#N/A</v>
          </cell>
          <cell r="E266" t="str">
            <v>DELTA GENERALI OSIGURANJE</v>
          </cell>
          <cell r="F266" t="e">
            <v>#N/A</v>
          </cell>
          <cell r="G266" t="e">
            <v>#N/A</v>
          </cell>
          <cell r="H266" t="e">
            <v>#N/A</v>
          </cell>
          <cell r="I266">
            <v>5</v>
          </cell>
          <cell r="J266">
            <v>0</v>
          </cell>
          <cell r="K266">
            <v>0</v>
          </cell>
          <cell r="L266">
            <v>0</v>
          </cell>
        </row>
        <row r="267">
          <cell r="A267" t="str">
            <v>01834/09</v>
          </cell>
          <cell r="B267" t="str">
            <v>BOJIĆ NENAD</v>
          </cell>
          <cell r="C267" t="str">
            <v>HYUNDAI I30 1.4 DOHC 5VR GL</v>
          </cell>
          <cell r="D267" t="str">
            <v>KASKO OSIGURANJE</v>
          </cell>
          <cell r="E267" t="str">
            <v>WIENER STAEDTISCHE</v>
          </cell>
          <cell r="F267">
            <v>40184035</v>
          </cell>
          <cell r="G267">
            <v>41981</v>
          </cell>
          <cell r="H267" t="str">
            <v>ponuda 4123563, polisa 40184035 D PAKET RIZIKA NEMA UTAJU</v>
          </cell>
          <cell r="I267">
            <v>5</v>
          </cell>
          <cell r="J267">
            <v>0</v>
          </cell>
          <cell r="K267">
            <v>0</v>
          </cell>
          <cell r="L267">
            <v>0</v>
          </cell>
        </row>
        <row r="268">
          <cell r="A268" t="str">
            <v>01754/09</v>
          </cell>
          <cell r="B268" t="str">
            <v>BOJOVIĆ MILOŠ</v>
          </cell>
          <cell r="C268" t="str">
            <v>HYUNDAI I 20 1.2 DOHC 5 VR GL</v>
          </cell>
          <cell r="D268" t="str">
            <v>KASKO OSIGURANJE</v>
          </cell>
          <cell r="E268" t="str">
            <v>DELTA GENERALI OSIGURANJE</v>
          </cell>
          <cell r="F268">
            <v>188450</v>
          </cell>
          <cell r="G268">
            <v>41941</v>
          </cell>
          <cell r="H268" t="str">
            <v>188450 B KOMBINACIJA  - NEMA UTAJU</v>
          </cell>
          <cell r="I268">
            <v>5</v>
          </cell>
          <cell r="J268">
            <v>0</v>
          </cell>
          <cell r="K268">
            <v>0</v>
          </cell>
          <cell r="L268">
            <v>0</v>
          </cell>
        </row>
        <row r="269">
          <cell r="A269" t="str">
            <v>01779/09</v>
          </cell>
          <cell r="B269" t="str">
            <v>BOMA DOO</v>
          </cell>
          <cell r="C269" t="str">
            <v>HYUNDAI I30 1.4 DOHC 5VR GL</v>
          </cell>
          <cell r="D269" t="str">
            <v>KASKO OSIGURANJE</v>
          </cell>
          <cell r="E269" t="str">
            <v>DELTA GENERALI OSIGURANJE</v>
          </cell>
          <cell r="F269">
            <v>189716</v>
          </cell>
          <cell r="G269">
            <v>41954</v>
          </cell>
          <cell r="H269" t="str">
            <v>189716 B KOMBINACIJA  - NEMA UTAJU</v>
          </cell>
          <cell r="I269">
            <v>5</v>
          </cell>
          <cell r="J269">
            <v>0</v>
          </cell>
          <cell r="K269">
            <v>0</v>
          </cell>
          <cell r="L269">
            <v>0</v>
          </cell>
        </row>
        <row r="270">
          <cell r="A270" t="str">
            <v>00652/08</v>
          </cell>
          <cell r="B270" t="str">
            <v>BOMIDA DOO</v>
          </cell>
          <cell r="C270" t="str">
            <v>Kia sportage new 2.0 gas</v>
          </cell>
          <cell r="D270" t="str">
            <v>KASKO OSIGURANJE</v>
          </cell>
          <cell r="E270" t="str">
            <v>DELTA GENERALI OSIGURANJE</v>
          </cell>
          <cell r="F270">
            <v>202221</v>
          </cell>
          <cell r="G270">
            <v>42171</v>
          </cell>
          <cell r="H270" t="str">
            <v>202221 B KOMBINACIJA  - NEMA UTAJU</v>
          </cell>
          <cell r="I270">
            <v>4</v>
          </cell>
          <cell r="J270">
            <v>0</v>
          </cell>
          <cell r="K270">
            <v>0</v>
          </cell>
          <cell r="L270">
            <v>0</v>
          </cell>
        </row>
        <row r="271">
          <cell r="A271" t="str">
            <v>01398/09</v>
          </cell>
          <cell r="B271" t="str">
            <v>BONČIĆ LJUBOMIR</v>
          </cell>
          <cell r="C271" t="str">
            <v>RENAULT MEGANE BERLINE</v>
          </cell>
          <cell r="D271" t="e">
            <v>#N/A</v>
          </cell>
          <cell r="E271" t="str">
            <v>DUNAV OSIGURANJE</v>
          </cell>
          <cell r="F271" t="e">
            <v>#N/A</v>
          </cell>
          <cell r="G271" t="e">
            <v>#N/A</v>
          </cell>
          <cell r="H271" t="e">
            <v>#N/A</v>
          </cell>
          <cell r="I271">
            <v>5</v>
          </cell>
          <cell r="J271">
            <v>0</v>
          </cell>
          <cell r="K271">
            <v>0</v>
          </cell>
          <cell r="L271">
            <v>0</v>
          </cell>
        </row>
        <row r="272">
          <cell r="A272" t="str">
            <v>00858/08</v>
          </cell>
          <cell r="B272" t="str">
            <v>BONDŽIĆ &amp; K DOO</v>
          </cell>
          <cell r="C272" t="str">
            <v>TELESKOPSKI VILJUŠKAR MARKE FARESIN HANDLERS TIP FH 17.40</v>
          </cell>
          <cell r="D272" t="str">
            <v>KASKO OSIGURANJE</v>
          </cell>
          <cell r="E272" t="str">
            <v>WIENER STAEDTISCHE</v>
          </cell>
          <cell r="F272" t="str">
            <v>PREDMET LIZ NIJE LOCIRAN</v>
          </cell>
          <cell r="G272">
            <v>41181</v>
          </cell>
          <cell r="H272" t="str">
            <v>NIJE OBNOVLJENA - ISTEKLA</v>
          </cell>
          <cell r="I272">
            <v>2</v>
          </cell>
          <cell r="J272">
            <v>0</v>
          </cell>
          <cell r="K272">
            <v>0</v>
          </cell>
          <cell r="L272">
            <v>0</v>
          </cell>
        </row>
        <row r="273">
          <cell r="A273" t="str">
            <v>02170/10</v>
          </cell>
          <cell r="B273" t="str">
            <v>BONIFAR DOO</v>
          </cell>
          <cell r="C273" t="str">
            <v>HYUNDAI I30 1,6 CRDI 5VR GL</v>
          </cell>
          <cell r="D273" t="str">
            <v>KASKO OSIGURANJE</v>
          </cell>
          <cell r="E273" t="str">
            <v>UNIQA OSIGURANJE</v>
          </cell>
          <cell r="F273">
            <v>5007875</v>
          </cell>
          <cell r="G273">
            <v>42116</v>
          </cell>
          <cell r="H273" t="str">
            <v>5007875 A EKSKLUZIV  KRAĐA,UTAJA</v>
          </cell>
          <cell r="I273">
            <v>5</v>
          </cell>
          <cell r="J273">
            <v>0</v>
          </cell>
          <cell r="K273">
            <v>0</v>
          </cell>
          <cell r="L273">
            <v>0</v>
          </cell>
        </row>
        <row r="274">
          <cell r="A274" t="str">
            <v>02171/10</v>
          </cell>
          <cell r="B274" t="str">
            <v>BONIFAR DOO</v>
          </cell>
          <cell r="C274" t="str">
            <v>HYUNDAI I30 1,6 CRDI 5VR GL</v>
          </cell>
          <cell r="D274" t="str">
            <v>KASKO OSIGURANJE</v>
          </cell>
          <cell r="E274" t="str">
            <v>UNIQA OSIGURANJE</v>
          </cell>
          <cell r="F274">
            <v>5007876</v>
          </cell>
          <cell r="G274">
            <v>42116</v>
          </cell>
          <cell r="H274" t="str">
            <v xml:space="preserve">5007876 A EKSKLUZIV  KRAĐA,UTAJA </v>
          </cell>
          <cell r="I274">
            <v>5</v>
          </cell>
          <cell r="J274">
            <v>0</v>
          </cell>
          <cell r="K274">
            <v>0</v>
          </cell>
          <cell r="L274">
            <v>0</v>
          </cell>
        </row>
        <row r="275">
          <cell r="A275" t="str">
            <v>01738/09</v>
          </cell>
          <cell r="B275" t="str">
            <v>BONVER  GROUP DOO</v>
          </cell>
          <cell r="C275" t="str">
            <v>TOYOTA 52-8FDJ35</v>
          </cell>
          <cell r="D275" t="str">
            <v>KASKO OSIGURANJE</v>
          </cell>
          <cell r="E275" t="str">
            <v>DELTA GENERALI OSIGURANJE</v>
          </cell>
          <cell r="F275" t="str">
            <v>PREDMET LIZ NIJE LOCIRAN</v>
          </cell>
          <cell r="G275">
            <v>40837</v>
          </cell>
          <cell r="H275" t="str">
            <v>NIJE OBNOVLJENA - ISTEKLA</v>
          </cell>
          <cell r="I275">
            <v>2</v>
          </cell>
          <cell r="J275">
            <v>0</v>
          </cell>
          <cell r="K275">
            <v>0</v>
          </cell>
          <cell r="L275">
            <v>0</v>
          </cell>
        </row>
        <row r="276">
          <cell r="A276" t="str">
            <v>01739/09</v>
          </cell>
          <cell r="B276" t="str">
            <v>BONVER  GROUP DOO</v>
          </cell>
          <cell r="C276" t="str">
            <v>TOYOTA 52-8FDJ35</v>
          </cell>
          <cell r="D276" t="str">
            <v>KASKO OSIGURANJE</v>
          </cell>
          <cell r="E276" t="str">
            <v>DELTA GENERALI OSIGURANJE</v>
          </cell>
          <cell r="F276" t="str">
            <v>PREDMET LIZ NIJE LOCIRAN</v>
          </cell>
          <cell r="G276">
            <v>40837</v>
          </cell>
          <cell r="H276" t="str">
            <v>NIJE OBNOVLJENA - ISTEKLA</v>
          </cell>
          <cell r="I276">
            <v>2</v>
          </cell>
          <cell r="J276">
            <v>0</v>
          </cell>
          <cell r="K276">
            <v>0</v>
          </cell>
          <cell r="L276">
            <v>0</v>
          </cell>
        </row>
        <row r="277">
          <cell r="A277" t="str">
            <v>01593/09</v>
          </cell>
          <cell r="B277" t="str">
            <v>BOOKS COMPANY DOO</v>
          </cell>
          <cell r="C277" t="str">
            <v>OPEL CORSA ENJOY 1.4 XEP</v>
          </cell>
          <cell r="D277" t="e">
            <v>#N/A</v>
          </cell>
          <cell r="E277" t="str">
            <v>WIENER STAEDTISCHE</v>
          </cell>
          <cell r="F277" t="e">
            <v>#N/A</v>
          </cell>
          <cell r="G277" t="e">
            <v>#N/A</v>
          </cell>
          <cell r="H277" t="e">
            <v>#N/A</v>
          </cell>
          <cell r="I277">
            <v>5</v>
          </cell>
          <cell r="J277">
            <v>0</v>
          </cell>
          <cell r="K277">
            <v>0</v>
          </cell>
          <cell r="L277">
            <v>0</v>
          </cell>
        </row>
        <row r="278">
          <cell r="A278" t="str">
            <v>00543/08</v>
          </cell>
          <cell r="B278" t="str">
            <v>BORA KEČIĆ ATP A.D.</v>
          </cell>
          <cell r="C278" t="str">
            <v>Utovarivač SEM ZL60G-E</v>
          </cell>
          <cell r="D278" t="str">
            <v>KASKO OSIGURANJE</v>
          </cell>
          <cell r="E278" t="str">
            <v>DUNAV OSIGURANJE</v>
          </cell>
          <cell r="F278" t="str">
            <v>ZA ZATVARANJE</v>
          </cell>
          <cell r="G278">
            <v>41721</v>
          </cell>
          <cell r="H278" t="str">
            <v>UGOVOR ISTEKAO</v>
          </cell>
          <cell r="I278">
            <v>4</v>
          </cell>
          <cell r="J278">
            <v>4</v>
          </cell>
          <cell r="K278">
            <v>0</v>
          </cell>
          <cell r="L278">
            <v>0</v>
          </cell>
        </row>
        <row r="279">
          <cell r="A279" t="str">
            <v>02056/10</v>
          </cell>
          <cell r="B279" t="str">
            <v>BOŠKO IVANIŠEVIĆ</v>
          </cell>
          <cell r="C279" t="str">
            <v>HYUNDAI I 30 1.4 DOHC 5VR GL</v>
          </cell>
          <cell r="D279" t="str">
            <v>KASKO OSIGURANJE</v>
          </cell>
          <cell r="E279" t="str">
            <v>DUNAV OSIGURANJE</v>
          </cell>
          <cell r="F279">
            <v>891854762</v>
          </cell>
          <cell r="G279">
            <v>42058</v>
          </cell>
          <cell r="H279" t="str">
            <v>891854762 KASKO. KRAĐA, NEMA UTAJU</v>
          </cell>
          <cell r="I279">
            <v>5</v>
          </cell>
          <cell r="J279">
            <v>0</v>
          </cell>
          <cell r="K279">
            <v>0</v>
          </cell>
          <cell r="L279">
            <v>0</v>
          </cell>
        </row>
        <row r="280">
          <cell r="A280" t="str">
            <v>01563/09</v>
          </cell>
          <cell r="B280" t="str">
            <v>BOŽANIĆ DUŠICA</v>
          </cell>
          <cell r="C280" t="str">
            <v>HYUDNAI I 20 1.4 DOHC CRDI 5VR GL</v>
          </cell>
          <cell r="D280" t="e">
            <v>#N/A</v>
          </cell>
          <cell r="E280" t="str">
            <v>DUNAV OSIGURANJE</v>
          </cell>
          <cell r="F280" t="e">
            <v>#N/A</v>
          </cell>
          <cell r="G280" t="e">
            <v>#N/A</v>
          </cell>
          <cell r="H280" t="e">
            <v>#N/A</v>
          </cell>
          <cell r="I280">
            <v>5</v>
          </cell>
          <cell r="J280">
            <v>0</v>
          </cell>
          <cell r="K280">
            <v>0</v>
          </cell>
          <cell r="L280">
            <v>0</v>
          </cell>
        </row>
        <row r="281">
          <cell r="A281" t="str">
            <v>03065/14</v>
          </cell>
          <cell r="B281" t="str">
            <v>BPP GROUP DOO</v>
          </cell>
          <cell r="C281" t="str">
            <v>ROVOKOPAČ UTOVARIVAČ CASE 695SR MS4PSC</v>
          </cell>
          <cell r="D281" t="str">
            <v>KASKO OSIGURANJE</v>
          </cell>
          <cell r="E281" t="str">
            <v>DELTA GENERALI OSIGURANJE</v>
          </cell>
          <cell r="F281">
            <v>239358</v>
          </cell>
          <cell r="G281">
            <v>42019</v>
          </cell>
          <cell r="H281" t="str">
            <v>239358 B KOMBINACIJA  - NEMA UTAJU</v>
          </cell>
        </row>
        <row r="282">
          <cell r="A282" t="str">
            <v>02780/12</v>
          </cell>
          <cell r="B282" t="str">
            <v>BRAĆA CRNOMARKOVIĆ DOO</v>
          </cell>
          <cell r="C282" t="str">
            <v>TEGLJAČ DAF FT XF105.460</v>
          </cell>
          <cell r="D282" t="str">
            <v>KASKO OSIGURANJE</v>
          </cell>
          <cell r="E282" t="str">
            <v>DUNAV OSIGURANJE</v>
          </cell>
          <cell r="F282" t="str">
            <v>89167979 5</v>
          </cell>
          <cell r="G282">
            <v>41944</v>
          </cell>
          <cell r="H282" t="str">
            <v>89167979 5 KASKO:   UTAJA KRAĐA</v>
          </cell>
        </row>
        <row r="283">
          <cell r="A283" t="str">
            <v>02781/12</v>
          </cell>
          <cell r="B283" t="str">
            <v>BRAĆA CRNOMARKOVIĆ DOO</v>
          </cell>
          <cell r="C283" t="str">
            <v>TEGLJAČ DAF FT XF105.460</v>
          </cell>
          <cell r="D283" t="str">
            <v>KASKO OSIGURANJE</v>
          </cell>
          <cell r="E283" t="str">
            <v>DUNAV OSIGURANJE</v>
          </cell>
          <cell r="F283" t="str">
            <v>89167978 4</v>
          </cell>
          <cell r="G283">
            <v>41944</v>
          </cell>
          <cell r="H283" t="str">
            <v>89167978 4 KASKO:   UTAJA KRAĐA</v>
          </cell>
        </row>
        <row r="284">
          <cell r="A284" t="str">
            <v>02801/12</v>
          </cell>
          <cell r="B284" t="str">
            <v>BRAĆA CRNOMARKOVIĆ DOO</v>
          </cell>
          <cell r="C284" t="str">
            <v>TEGLJAČ DAF FT XF105.460</v>
          </cell>
          <cell r="D284" t="str">
            <v>KASKO OSIGURANJE</v>
          </cell>
          <cell r="E284" t="str">
            <v>DUNAV OSIGURANJE</v>
          </cell>
          <cell r="F284">
            <v>891961626</v>
          </cell>
          <cell r="G284">
            <v>41976</v>
          </cell>
          <cell r="H284" t="str">
            <v>13.12.2013. ispravljen period trajanja polise, bio pogrešan do 3.12.2014, polisa vraćena u dunav na ispravku. AMB 891961626 KASKO: UTAJA I KRAĐA</v>
          </cell>
        </row>
        <row r="285">
          <cell r="A285" t="str">
            <v>02937/13</v>
          </cell>
          <cell r="B285" t="str">
            <v>BRAĆA CRNOMARKOVIĆ DOO</v>
          </cell>
          <cell r="C285" t="str">
            <v>TROOSOVINSKA POLUPRIKOLICA SKO 24/L-13,4 FP 60 COOL</v>
          </cell>
          <cell r="D285" t="str">
            <v>KASKO OSIGURANJE</v>
          </cell>
          <cell r="E285" t="str">
            <v>DUNAV OSIGURANJE</v>
          </cell>
          <cell r="F285" t="str">
            <v>89210041 4</v>
          </cell>
          <cell r="G285">
            <v>42190</v>
          </cell>
          <cell r="H285" t="str">
            <v>89210041 4</v>
          </cell>
        </row>
        <row r="286">
          <cell r="A286" t="str">
            <v>02938/13</v>
          </cell>
          <cell r="B286" t="str">
            <v>BRAĆA CRNOMARKOVIĆ DOO</v>
          </cell>
          <cell r="C286" t="str">
            <v>TROOSOVINSKA POLUPRIKOLICA SKO 24/L-13,4 FP 60 COOL</v>
          </cell>
          <cell r="D286" t="str">
            <v>KASKO OSIGURANJE</v>
          </cell>
          <cell r="E286" t="str">
            <v>DUNAV OSIGURANJE</v>
          </cell>
          <cell r="F286" t="str">
            <v>89210040 3</v>
          </cell>
          <cell r="G286">
            <v>42190</v>
          </cell>
          <cell r="H286" t="str">
            <v>89210040 3</v>
          </cell>
        </row>
        <row r="287">
          <cell r="A287" t="str">
            <v>02939/13</v>
          </cell>
          <cell r="B287" t="str">
            <v>BRAĆA CRNOMARKOVIĆ DOO</v>
          </cell>
          <cell r="C287" t="str">
            <v>TROOSOVINSKA POLUPRIKOLICA  SKO 24/L-13,4 FP 60 COOL</v>
          </cell>
          <cell r="D287" t="str">
            <v>KASKO OSIGURANJE</v>
          </cell>
          <cell r="E287" t="str">
            <v>DUNAV OSIGURANJE</v>
          </cell>
          <cell r="F287" t="str">
            <v>89210042 5</v>
          </cell>
          <cell r="G287">
            <v>42190</v>
          </cell>
          <cell r="H287" t="str">
            <v>89210042 5</v>
          </cell>
        </row>
        <row r="288">
          <cell r="A288" t="str">
            <v>02943/13</v>
          </cell>
          <cell r="B288" t="str">
            <v>BRAĆA CRNOMARKOVIĆ DOO</v>
          </cell>
          <cell r="C288" t="str">
            <v>TROOSOVINSKA POLUPRIKOLICA  SKO 24/L-13,4 FP 60 COOL</v>
          </cell>
          <cell r="D288" t="str">
            <v>KASKO OSIGURANJE</v>
          </cell>
          <cell r="E288" t="str">
            <v>DUNAV OSIGURANJE</v>
          </cell>
          <cell r="F288" t="str">
            <v>89210114 0</v>
          </cell>
          <cell r="G288">
            <v>42200</v>
          </cell>
          <cell r="H288" t="str">
            <v>89210114 0 KASKO: UTAJA, KRAĐA</v>
          </cell>
        </row>
        <row r="289">
          <cell r="A289" t="str">
            <v>02944/13</v>
          </cell>
          <cell r="B289" t="str">
            <v>BRAĆA CRNOMARKOVIĆ DOO</v>
          </cell>
          <cell r="C289" t="str">
            <v>TROOSOVINSKA  POLUPRIKOLICA  SKO 24/L-13,4 FP 60 COOL</v>
          </cell>
          <cell r="D289" t="str">
            <v>KASKO OSIGURANJE</v>
          </cell>
          <cell r="E289" t="str">
            <v>DUNAV OSIGURANJE</v>
          </cell>
          <cell r="F289" t="str">
            <v>89210115 1</v>
          </cell>
          <cell r="G289">
            <v>42200</v>
          </cell>
          <cell r="H289" t="str">
            <v>89210115 1 KASKO: UTAJA, KRAĐA</v>
          </cell>
        </row>
        <row r="290">
          <cell r="A290" t="str">
            <v>02295/10</v>
          </cell>
          <cell r="B290" t="str">
            <v>BRKAN ZDRAVKO</v>
          </cell>
          <cell r="C290" t="str">
            <v>HYUNDAI I30 1,4 DOHC 5VR GL</v>
          </cell>
          <cell r="D290" t="str">
            <v>KASKO OSIGURANJE</v>
          </cell>
          <cell r="E290" t="str">
            <v>DDOR</v>
          </cell>
          <cell r="F290">
            <v>656642204</v>
          </cell>
          <cell r="G290">
            <v>42190</v>
          </cell>
          <cell r="H290">
            <v>656642204</v>
          </cell>
          <cell r="I290">
            <v>5</v>
          </cell>
          <cell r="J290">
            <v>0</v>
          </cell>
          <cell r="K290">
            <v>0</v>
          </cell>
          <cell r="L290">
            <v>0</v>
          </cell>
        </row>
        <row r="291">
          <cell r="A291" t="str">
            <v>02101/10</v>
          </cell>
          <cell r="B291" t="str">
            <v>BRUNO KANGLER-BURSAĆ</v>
          </cell>
          <cell r="C291" t="str">
            <v>HYUNDAI I30 1.4 DOHC 5VR GL</v>
          </cell>
          <cell r="D291" t="str">
            <v>KASKO OSIGURANJE</v>
          </cell>
          <cell r="E291" t="str">
            <v>DELTA GENERALI OSIGURANJE</v>
          </cell>
          <cell r="F291">
            <v>196792</v>
          </cell>
          <cell r="G291">
            <v>42080</v>
          </cell>
          <cell r="H291" t="str">
            <v>196792 B KOMBINACIJA  - NEMA UTAJU</v>
          </cell>
          <cell r="I291">
            <v>5</v>
          </cell>
          <cell r="J291">
            <v>0</v>
          </cell>
          <cell r="K291">
            <v>0</v>
          </cell>
          <cell r="L291">
            <v>0</v>
          </cell>
        </row>
        <row r="292">
          <cell r="A292" t="str">
            <v>02929/13</v>
          </cell>
          <cell r="B292" t="str">
            <v>BRZMIN DOO BRZEĆE</v>
          </cell>
          <cell r="C292" t="str">
            <v>MAN KIPER TGS 33.400 6X4 BB</v>
          </cell>
          <cell r="D292" t="str">
            <v>KASKO OSIGURANJE</v>
          </cell>
          <cell r="E292" t="str">
            <v>UNIQA OSIGURANJE</v>
          </cell>
          <cell r="F292" t="str">
            <v>78-4632</v>
          </cell>
          <cell r="G292">
            <v>42162</v>
          </cell>
          <cell r="H292" t="str">
            <v>78-4632</v>
          </cell>
        </row>
        <row r="293">
          <cell r="A293" t="str">
            <v>01788/09</v>
          </cell>
          <cell r="B293" t="str">
            <v>BUKOVIK STKR BRANKO AĆIMOVIĆ PR</v>
          </cell>
          <cell r="C293" t="str">
            <v>HYUNDAI I30 1.6 CRDI 5VR GLS</v>
          </cell>
          <cell r="D293" t="str">
            <v>KASKO OSIGURANJE</v>
          </cell>
          <cell r="E293" t="str">
            <v>DUNAV OSIGURANJE</v>
          </cell>
          <cell r="F293">
            <v>891845485</v>
          </cell>
          <cell r="G293">
            <v>41961</v>
          </cell>
          <cell r="H293" t="str">
            <v>89161055 4 KASKO: UTAJA, KRAĐA</v>
          </cell>
          <cell r="I293">
            <v>5</v>
          </cell>
          <cell r="J293">
            <v>0</v>
          </cell>
          <cell r="K293">
            <v>0</v>
          </cell>
          <cell r="L293">
            <v>0</v>
          </cell>
        </row>
        <row r="294">
          <cell r="A294" t="str">
            <v>02759/12</v>
          </cell>
          <cell r="B294" t="str">
            <v>BULIĆ CO DOO</v>
          </cell>
          <cell r="D294" t="str">
            <v>KASKO OSIGURANJE</v>
          </cell>
          <cell r="E294" t="str">
            <v>DUNAV OSIGURANJE</v>
          </cell>
          <cell r="F294">
            <v>891962411</v>
          </cell>
          <cell r="G294">
            <v>41964</v>
          </cell>
          <cell r="H294" t="str">
            <v>891962411 KASKO:   UTAJA KRAĐA</v>
          </cell>
        </row>
        <row r="295">
          <cell r="A295" t="str">
            <v>02760/12</v>
          </cell>
          <cell r="B295" t="str">
            <v>BULIĆ CO DOO</v>
          </cell>
          <cell r="D295" t="str">
            <v>KASKO OSIGURANJE</v>
          </cell>
          <cell r="E295" t="str">
            <v>DUNAV OSIGURANJE</v>
          </cell>
          <cell r="F295">
            <v>891962400</v>
          </cell>
          <cell r="G295">
            <v>41964</v>
          </cell>
          <cell r="H295" t="str">
            <v xml:space="preserve">891962400    KASKO:   UTAJA KRAĐA </v>
          </cell>
        </row>
        <row r="296">
          <cell r="A296" t="str">
            <v>02002/10</v>
          </cell>
          <cell r="B296" t="str">
            <v>BULJEVIĆ SAVA</v>
          </cell>
          <cell r="C296" t="str">
            <v>HYUNDAI I30 1.6 CRDI</v>
          </cell>
          <cell r="D296" t="str">
            <v>KASKO OSIGURANJE</v>
          </cell>
          <cell r="E296" t="str">
            <v>UNIQA OSIGURANJE</v>
          </cell>
          <cell r="F296">
            <v>5007101</v>
          </cell>
          <cell r="G296">
            <v>42036</v>
          </cell>
          <cell r="H296" t="str">
            <v>5007101 A EKSKLUZIV  KRAĐA,UTAJA</v>
          </cell>
          <cell r="I296">
            <v>5</v>
          </cell>
          <cell r="J296">
            <v>0</v>
          </cell>
          <cell r="K296">
            <v>0</v>
          </cell>
          <cell r="L296">
            <v>0</v>
          </cell>
        </row>
        <row r="297">
          <cell r="A297" t="str">
            <v>01921/10</v>
          </cell>
          <cell r="B297" t="str">
            <v>BUNIĆ MARIJA</v>
          </cell>
          <cell r="C297" t="str">
            <v>HYUNDAI I30 1.4 DOHC 5VR GL</v>
          </cell>
          <cell r="D297" t="str">
            <v>KASKO OSIGURANJE</v>
          </cell>
          <cell r="E297" t="str">
            <v>UNIQA OSIGURANJE</v>
          </cell>
          <cell r="F297">
            <v>5006627</v>
          </cell>
          <cell r="G297">
            <v>42016</v>
          </cell>
          <cell r="H297" t="str">
            <v>5006627 A EKSKLUZIV  KRAĐA,UTAJA</v>
          </cell>
          <cell r="I297">
            <v>5</v>
          </cell>
          <cell r="J297">
            <v>0</v>
          </cell>
          <cell r="K297">
            <v>0</v>
          </cell>
          <cell r="L297">
            <v>0</v>
          </cell>
        </row>
        <row r="298">
          <cell r="A298" t="str">
            <v>01669/09</v>
          </cell>
          <cell r="B298" t="str">
            <v>ČAUŠEVIĆ ZLATKO</v>
          </cell>
          <cell r="C298" t="str">
            <v>HYUNDAI I30 1.4 DOHC 5VR GL</v>
          </cell>
          <cell r="D298" t="str">
            <v>KASKO OSIGURANJE</v>
          </cell>
          <cell r="E298" t="str">
            <v>DELTA GENERALI OSIGURANJE</v>
          </cell>
          <cell r="F298">
            <v>185940</v>
          </cell>
          <cell r="G298">
            <v>41906</v>
          </cell>
          <cell r="H298" t="str">
            <v>185940 B KOMBINACIJA  - NEMA UTAJU</v>
          </cell>
          <cell r="I298">
            <v>5</v>
          </cell>
          <cell r="J298">
            <v>0</v>
          </cell>
          <cell r="K298">
            <v>0</v>
          </cell>
          <cell r="L298">
            <v>0</v>
          </cell>
        </row>
        <row r="299">
          <cell r="A299" t="str">
            <v>02045/10</v>
          </cell>
          <cell r="B299" t="str">
            <v>CD SYSTEM DOO BEOGRAD</v>
          </cell>
          <cell r="C299" t="str">
            <v>HYUNDAI I 30 1.6 CRDI 5VR GL</v>
          </cell>
          <cell r="D299" t="str">
            <v>KASKO OSIGURANJE</v>
          </cell>
          <cell r="E299" t="str">
            <v>WIENER STAEDTISCHE</v>
          </cell>
          <cell r="F299">
            <v>4124616</v>
          </cell>
          <cell r="G299">
            <v>42051</v>
          </cell>
          <cell r="H299" t="str">
            <v>ponuda 4124616, polisa 40368686</v>
          </cell>
          <cell r="I299">
            <v>5</v>
          </cell>
          <cell r="J299">
            <v>0</v>
          </cell>
          <cell r="K299">
            <v>0</v>
          </cell>
          <cell r="L299">
            <v>0</v>
          </cell>
        </row>
        <row r="300">
          <cell r="A300" t="str">
            <v>02099/10</v>
          </cell>
          <cell r="B300" t="str">
            <v>CD SYSTEM DOO BEOGRAD</v>
          </cell>
          <cell r="C300" t="str">
            <v>HYUNDAI I 30 1.6 CRDI 5 VR GL</v>
          </cell>
          <cell r="D300" t="e">
            <v>#N/A</v>
          </cell>
          <cell r="E300" t="str">
            <v>WIENER STAEDTISCHE</v>
          </cell>
          <cell r="F300" t="e">
            <v>#N/A</v>
          </cell>
          <cell r="G300" t="e">
            <v>#N/A</v>
          </cell>
          <cell r="H300" t="e">
            <v>#N/A</v>
          </cell>
          <cell r="I300">
            <v>5</v>
          </cell>
          <cell r="J300">
            <v>0</v>
          </cell>
          <cell r="K300">
            <v>0</v>
          </cell>
          <cell r="L300">
            <v>0</v>
          </cell>
        </row>
        <row r="301">
          <cell r="A301" t="str">
            <v>01983/10</v>
          </cell>
          <cell r="B301" t="str">
            <v>ČEJOVIĆ DEJAN</v>
          </cell>
          <cell r="C301" t="str">
            <v>HYUNDAI I30 1.4 DOHC 5VR GL</v>
          </cell>
          <cell r="D301" t="str">
            <v>KASKO OSIGURANJE</v>
          </cell>
          <cell r="E301" t="str">
            <v>UNIQA OSIGURANJE</v>
          </cell>
          <cell r="F301">
            <v>5007076</v>
          </cell>
          <cell r="G301">
            <v>42030</v>
          </cell>
          <cell r="H301" t="str">
            <v>5007076 A EKSKLUZIV  KRAĐA,UTAJA</v>
          </cell>
          <cell r="I301">
            <v>5</v>
          </cell>
          <cell r="J301">
            <v>0</v>
          </cell>
          <cell r="K301">
            <v>0</v>
          </cell>
          <cell r="L301">
            <v>0</v>
          </cell>
        </row>
        <row r="302">
          <cell r="A302" t="str">
            <v>01825/09</v>
          </cell>
          <cell r="B302" t="str">
            <v>CENTAR ZA ISPITIVANJE NAMIRNICA DOO</v>
          </cell>
          <cell r="C302" t="str">
            <v>PUNTO EMOTION  1888</v>
          </cell>
          <cell r="D302" t="str">
            <v>KASKO OSIGURANJE</v>
          </cell>
          <cell r="E302" t="str">
            <v>DUNAV OSIGURANJE</v>
          </cell>
          <cell r="F302" t="str">
            <v>89198897 4</v>
          </cell>
          <cell r="G302">
            <v>41975</v>
          </cell>
          <cell r="H302" t="str">
            <v>89166104 6 KASKO: UTAJA, KRAĐA</v>
          </cell>
          <cell r="I302">
            <v>5</v>
          </cell>
          <cell r="J302">
            <v>0</v>
          </cell>
          <cell r="K302">
            <v>0</v>
          </cell>
          <cell r="L302">
            <v>0</v>
          </cell>
        </row>
        <row r="303">
          <cell r="A303" t="str">
            <v>01924/10</v>
          </cell>
          <cell r="B303" t="str">
            <v>CENTAR ZA STRANE JEZIKE MATILDA PR</v>
          </cell>
          <cell r="C303" t="str">
            <v>HYUNDAI I30 1.6 CRDI 5VR GL</v>
          </cell>
          <cell r="D303" t="str">
            <v>KASKO OSIGURANJE</v>
          </cell>
          <cell r="E303" t="str">
            <v>DELTA GENERALI OSIGURANJE</v>
          </cell>
          <cell r="F303">
            <v>193202</v>
          </cell>
          <cell r="G303">
            <v>42018</v>
          </cell>
          <cell r="H303" t="str">
            <v>193202 B KOMBINACIJA  - NEMA UTAJU</v>
          </cell>
          <cell r="I303">
            <v>5</v>
          </cell>
          <cell r="J303">
            <v>3</v>
          </cell>
          <cell r="K303">
            <v>0</v>
          </cell>
          <cell r="L303">
            <v>0</v>
          </cell>
        </row>
        <row r="304">
          <cell r="A304" t="str">
            <v>01896/09</v>
          </cell>
          <cell r="B304" t="str">
            <v>ĆETKOVIĆ PREDRAG</v>
          </cell>
          <cell r="C304" t="str">
            <v>HYUNDAI I30 CW</v>
          </cell>
          <cell r="D304" t="str">
            <v>KASKO OSIGURANJE</v>
          </cell>
          <cell r="E304" t="str">
            <v>DDOR</v>
          </cell>
          <cell r="F304">
            <v>655679660</v>
          </cell>
          <cell r="G304">
            <v>41996</v>
          </cell>
          <cell r="H304" t="str">
            <v>655679660 KASKO: UTAJA, KRAĐA, PRIRODNI  RIZICI</v>
          </cell>
          <cell r="I304">
            <v>5</v>
          </cell>
          <cell r="J304">
            <v>0</v>
          </cell>
          <cell r="K304">
            <v>0</v>
          </cell>
          <cell r="L304">
            <v>0</v>
          </cell>
        </row>
        <row r="305">
          <cell r="A305" t="str">
            <v>01876/09</v>
          </cell>
          <cell r="B305" t="str">
            <v>ČIČOVAČKI MARKO</v>
          </cell>
          <cell r="C305" t="str">
            <v>HYUNDAI I30 1.4 DOHC 5VR GL</v>
          </cell>
          <cell r="D305" t="str">
            <v>KASKO OSIGURANJE</v>
          </cell>
          <cell r="E305" t="str">
            <v>WIENER STAEDTISCHE</v>
          </cell>
          <cell r="F305">
            <v>40210571</v>
          </cell>
          <cell r="G305">
            <v>41997</v>
          </cell>
          <cell r="H305" t="str">
            <v>ponuda 4122946, polisa 40210571 D PAKET RIZIKA NEMA UTAJU</v>
          </cell>
          <cell r="I305">
            <v>5</v>
          </cell>
          <cell r="J305">
            <v>0</v>
          </cell>
          <cell r="K305">
            <v>0</v>
          </cell>
          <cell r="L305">
            <v>0</v>
          </cell>
        </row>
        <row r="306">
          <cell r="A306" t="str">
            <v>01928/10</v>
          </cell>
          <cell r="B306" t="str">
            <v>ČIKARIĆ VESNA</v>
          </cell>
          <cell r="C306" t="str">
            <v>HYUNDAI I 20 1.4 CRDI 5VR GL</v>
          </cell>
          <cell r="D306" t="str">
            <v>KASKO OSIGURANJE</v>
          </cell>
          <cell r="E306" t="str">
            <v>UNIQA OSIGURANJE</v>
          </cell>
          <cell r="F306">
            <v>5007040</v>
          </cell>
          <cell r="G306">
            <v>42018</v>
          </cell>
          <cell r="H306" t="str">
            <v>5007040 A EKSKLUZIV  KRAĐA,UTAJA</v>
          </cell>
          <cell r="I306">
            <v>5</v>
          </cell>
          <cell r="J306">
            <v>0</v>
          </cell>
          <cell r="K306">
            <v>0</v>
          </cell>
          <cell r="L306">
            <v>0</v>
          </cell>
        </row>
        <row r="307">
          <cell r="A307" t="str">
            <v>02334/10</v>
          </cell>
          <cell r="B307" t="str">
            <v>ĆIRIĆ DRAGAN</v>
          </cell>
          <cell r="C307" t="str">
            <v>HYUNDAI I30 1,4 DOHC 5VR GL</v>
          </cell>
          <cell r="D307" t="str">
            <v>KASKO OSIGURANJE</v>
          </cell>
          <cell r="E307" t="str">
            <v>DDOR</v>
          </cell>
          <cell r="F307">
            <v>656921574</v>
          </cell>
          <cell r="G307">
            <v>42226</v>
          </cell>
          <cell r="H307" t="str">
            <v>656921574 KASKO: UTAJA, KRAĐA, PRIRODNI RIZICI</v>
          </cell>
          <cell r="I307">
            <v>5</v>
          </cell>
          <cell r="J307">
            <v>0</v>
          </cell>
          <cell r="K307">
            <v>0</v>
          </cell>
          <cell r="L307">
            <v>0</v>
          </cell>
        </row>
        <row r="308">
          <cell r="A308" t="str">
            <v>01562/09</v>
          </cell>
          <cell r="B308" t="str">
            <v>ČITAKOVIĆ DRAGAN</v>
          </cell>
          <cell r="C308" t="str">
            <v>HYUNDAI I 20 1.4 CRDI 5VR GL</v>
          </cell>
          <cell r="D308" t="e">
            <v>#N/A</v>
          </cell>
          <cell r="E308" t="str">
            <v>WIENER STAEDTISCHE</v>
          </cell>
          <cell r="F308" t="e">
            <v>#N/A</v>
          </cell>
          <cell r="G308" t="e">
            <v>#N/A</v>
          </cell>
          <cell r="H308" t="e">
            <v>#N/A</v>
          </cell>
          <cell r="I308">
            <v>5</v>
          </cell>
          <cell r="J308">
            <v>0</v>
          </cell>
          <cell r="K308">
            <v>0</v>
          </cell>
          <cell r="L308">
            <v>0</v>
          </cell>
        </row>
        <row r="309">
          <cell r="A309" t="str">
            <v>01661/09</v>
          </cell>
          <cell r="B309" t="str">
            <v>CITY RENT A CAR DOO</v>
          </cell>
          <cell r="C309" t="str">
            <v>HYUNDAI SANTA FE 2.2 CRDI 5VR GLS</v>
          </cell>
          <cell r="D309" t="str">
            <v>KASKO OSIGURANJE</v>
          </cell>
          <cell r="E309" t="str">
            <v>DDOR</v>
          </cell>
          <cell r="F309">
            <v>655236578</v>
          </cell>
          <cell r="G309">
            <v>41906</v>
          </cell>
          <cell r="H309" t="str">
            <v>655236578 KASKO: UTAJA, KRAĐA</v>
          </cell>
          <cell r="I309">
            <v>5</v>
          </cell>
          <cell r="J309">
            <v>0</v>
          </cell>
          <cell r="K309">
            <v>0</v>
          </cell>
          <cell r="L309">
            <v>0</v>
          </cell>
        </row>
        <row r="310">
          <cell r="A310" t="str">
            <v>01664/09</v>
          </cell>
          <cell r="B310" t="str">
            <v>CITY RENT A CAR DOO</v>
          </cell>
          <cell r="C310" t="str">
            <v>ŠKODA OCTAVIA A5 FL ELEGANCE</v>
          </cell>
          <cell r="D310" t="str">
            <v>KASKO OSIGURANJE</v>
          </cell>
          <cell r="E310" t="str">
            <v>DDOR</v>
          </cell>
          <cell r="F310">
            <v>655236628</v>
          </cell>
          <cell r="G310">
            <v>41906</v>
          </cell>
          <cell r="H310" t="str">
            <v>655236628 KASKO: UTAJA, KRAĐA</v>
          </cell>
          <cell r="I310">
            <v>5</v>
          </cell>
          <cell r="J310">
            <v>0</v>
          </cell>
          <cell r="K310">
            <v>0</v>
          </cell>
          <cell r="L310">
            <v>0</v>
          </cell>
        </row>
        <row r="311">
          <cell r="A311" t="str">
            <v>02161/10</v>
          </cell>
          <cell r="B311" t="str">
            <v>CLIPART SZTR</v>
          </cell>
          <cell r="C311" t="str">
            <v>HYUNDAI I20 1,2 DOHC GL 5VR</v>
          </cell>
          <cell r="D311" t="str">
            <v>KASKO OSIGURANJE</v>
          </cell>
          <cell r="E311" t="str">
            <v>DDOR</v>
          </cell>
          <cell r="F311">
            <v>656220514</v>
          </cell>
          <cell r="G311">
            <v>42109</v>
          </cell>
          <cell r="H311" t="str">
            <v>656220514 KASKO: UTAJA, KRAĐA, PRIRODNI RIZICI</v>
          </cell>
          <cell r="I311">
            <v>5</v>
          </cell>
          <cell r="J311">
            <v>0</v>
          </cell>
          <cell r="K311">
            <v>0</v>
          </cell>
          <cell r="L311">
            <v>0</v>
          </cell>
        </row>
        <row r="312">
          <cell r="A312" t="str">
            <v>02641/11</v>
          </cell>
          <cell r="B312" t="str">
            <v>ČOLIĆ DELIĆ MARIJA</v>
          </cell>
          <cell r="C312" t="str">
            <v>BMW 116I 3 TUERER</v>
          </cell>
          <cell r="D312" t="str">
            <v>KASKO OSIGURANJE</v>
          </cell>
          <cell r="E312" t="str">
            <v>WIENER STAEDTISCHE</v>
          </cell>
          <cell r="F312">
            <v>42876326</v>
          </cell>
          <cell r="G312">
            <v>41905</v>
          </cell>
          <cell r="H312" t="str">
            <v>ponuda 4137833, polisa 42876326 D PAKET RIZIKA NEMA UTAJU</v>
          </cell>
        </row>
        <row r="313">
          <cell r="A313" t="str">
            <v>01597/09</v>
          </cell>
          <cell r="B313" t="str">
            <v>CONIĆ NEBOJŠA</v>
          </cell>
          <cell r="C313" t="str">
            <v>HYUNDAI I 30 1.6 CRDI 5VR GLS</v>
          </cell>
          <cell r="D313" t="e">
            <v>#N/A</v>
          </cell>
          <cell r="E313" t="str">
            <v>DDOR</v>
          </cell>
          <cell r="F313" t="e">
            <v>#N/A</v>
          </cell>
          <cell r="G313" t="e">
            <v>#N/A</v>
          </cell>
          <cell r="H313" t="e">
            <v>#N/A</v>
          </cell>
          <cell r="I313">
            <v>5</v>
          </cell>
          <cell r="J313">
            <v>0</v>
          </cell>
          <cell r="K313">
            <v>0</v>
          </cell>
          <cell r="L313">
            <v>0</v>
          </cell>
        </row>
        <row r="314">
          <cell r="A314" t="str">
            <v>02411/10</v>
          </cell>
          <cell r="B314" t="str">
            <v>COOL TEAM DOO</v>
          </cell>
          <cell r="C314" t="str">
            <v>MERCEDES BENZ ACTROS 1844 LS</v>
          </cell>
          <cell r="D314" t="str">
            <v>KASKO OSIGURANJE</v>
          </cell>
          <cell r="E314" t="str">
            <v>GLOBOS OSIGURANJE</v>
          </cell>
          <cell r="F314">
            <v>515043</v>
          </cell>
          <cell r="G314">
            <v>41956</v>
          </cell>
          <cell r="H314" t="str">
            <v>515043 KASKO: KRAĐA</v>
          </cell>
          <cell r="I314">
            <v>5</v>
          </cell>
          <cell r="J314">
            <v>0</v>
          </cell>
          <cell r="K314">
            <v>0</v>
          </cell>
          <cell r="L314">
            <v>0</v>
          </cell>
        </row>
        <row r="315">
          <cell r="A315" t="str">
            <v>02444/10</v>
          </cell>
          <cell r="B315" t="str">
            <v>COOL TEAM DOO</v>
          </cell>
          <cell r="C315" t="str">
            <v>PRIKLJUČNO VOZILO POLUPRIKOLICA KOGEL SN 24</v>
          </cell>
          <cell r="D315" t="str">
            <v>KASKO OSIGURANJE</v>
          </cell>
          <cell r="E315" t="str">
            <v>DUNAV OSIGURANJE</v>
          </cell>
          <cell r="F315">
            <v>891605120</v>
          </cell>
          <cell r="G315">
            <v>41986</v>
          </cell>
          <cell r="H315" t="str">
            <v>891605120 KASKO:   UTAJA KRAĐA</v>
          </cell>
          <cell r="I315">
            <v>3</v>
          </cell>
          <cell r="J315">
            <v>0</v>
          </cell>
          <cell r="K315">
            <v>0</v>
          </cell>
          <cell r="L315">
            <v>0</v>
          </cell>
        </row>
        <row r="316">
          <cell r="A316" t="str">
            <v>02519/11</v>
          </cell>
          <cell r="B316" t="str">
            <v>COPEX DOO</v>
          </cell>
          <cell r="C316" t="str">
            <v>TRAKTOR CLAAS AXOS 340 CX</v>
          </cell>
          <cell r="D316" t="str">
            <v>KASKO OSIGURANJE</v>
          </cell>
          <cell r="E316" t="str">
            <v>WIENER STAEDTISCHE</v>
          </cell>
          <cell r="F316">
            <v>4133549</v>
          </cell>
          <cell r="G316">
            <v>42085</v>
          </cell>
          <cell r="H316" t="str">
            <v>ponuda 4133549, polisa 41884332</v>
          </cell>
          <cell r="I316">
            <v>5</v>
          </cell>
          <cell r="J316">
            <v>0</v>
          </cell>
          <cell r="K316">
            <v>0</v>
          </cell>
          <cell r="L316">
            <v>0</v>
          </cell>
        </row>
        <row r="317">
          <cell r="A317" t="str">
            <v>02684/12</v>
          </cell>
          <cell r="B317" t="str">
            <v>CORE DISTRIBUTION  DOO</v>
          </cell>
          <cell r="C317" t="str">
            <v>Opel Insignia edition A20DTH</v>
          </cell>
          <cell r="D317" t="str">
            <v>KASKO OSIGURANJE</v>
          </cell>
          <cell r="E317" t="str">
            <v>DELTA GENERALI OSIGURANJE</v>
          </cell>
          <cell r="F317">
            <v>238538</v>
          </cell>
          <cell r="G317">
            <v>42027</v>
          </cell>
          <cell r="H317" t="str">
            <v>238538 B KOMBINACIJA  - NEMA UTAJU</v>
          </cell>
          <cell r="I317">
            <v>5</v>
          </cell>
          <cell r="J317">
            <v>0</v>
          </cell>
          <cell r="K317">
            <v>0</v>
          </cell>
          <cell r="L317">
            <v>0</v>
          </cell>
        </row>
        <row r="318">
          <cell r="A318" t="str">
            <v>02320/10</v>
          </cell>
          <cell r="B318" t="str">
            <v>ĆOSIĆ MILIJANA</v>
          </cell>
          <cell r="C318" t="str">
            <v>HYUNDAI I30 1,4 DOHC 5VR GL</v>
          </cell>
          <cell r="D318" t="str">
            <v>KASKO OSIGURANJE</v>
          </cell>
          <cell r="E318" t="str">
            <v>DDOR</v>
          </cell>
          <cell r="F318">
            <v>656781416</v>
          </cell>
          <cell r="G318">
            <v>42219</v>
          </cell>
          <cell r="H318" t="str">
            <v>656781416 KASKO: UTAJA, KRAĐA, PRIRODNI RIZICI</v>
          </cell>
          <cell r="I318">
            <v>5</v>
          </cell>
          <cell r="J318">
            <v>0</v>
          </cell>
          <cell r="K318">
            <v>0</v>
          </cell>
          <cell r="L318">
            <v>0</v>
          </cell>
        </row>
        <row r="319">
          <cell r="A319" t="str">
            <v>02052/10</v>
          </cell>
          <cell r="B319" t="str">
            <v>CT MANAGEMENT &amp; CONSULTING SERVICES DOO</v>
          </cell>
          <cell r="C319" t="str">
            <v>TOYOTA LAND CRUISER 150 3.0 D-4D A/T</v>
          </cell>
          <cell r="D319" t="str">
            <v>KASKO OSIGURANJE</v>
          </cell>
          <cell r="E319" t="str">
            <v>UNIQA OSIGURANJE</v>
          </cell>
          <cell r="F319">
            <v>5007195</v>
          </cell>
          <cell r="G319">
            <v>42060</v>
          </cell>
          <cell r="H319">
            <v>5007195</v>
          </cell>
          <cell r="I319">
            <v>5</v>
          </cell>
          <cell r="J319">
            <v>3</v>
          </cell>
          <cell r="K319">
            <v>0</v>
          </cell>
          <cell r="L319">
            <v>0</v>
          </cell>
        </row>
        <row r="320">
          <cell r="A320" t="str">
            <v>02108/10</v>
          </cell>
          <cell r="B320" t="str">
            <v>ČUKIĆ GORDANA</v>
          </cell>
          <cell r="C320" t="str">
            <v>HYUNDAI I 30 1.4 DOHC 5VR GL</v>
          </cell>
          <cell r="D320" t="str">
            <v>KASKO OSIGURANJE</v>
          </cell>
          <cell r="E320" t="str">
            <v>WIENER STAEDTISCHE</v>
          </cell>
          <cell r="F320">
            <v>4124625</v>
          </cell>
          <cell r="G320">
            <v>42085</v>
          </cell>
          <cell r="H320" t="str">
            <v>ponuda 4124625, polisa 40564353 D PAKET RIZIKA NEMA UTAJU</v>
          </cell>
          <cell r="I320">
            <v>5</v>
          </cell>
          <cell r="J320">
            <v>0</v>
          </cell>
          <cell r="K320">
            <v>0</v>
          </cell>
          <cell r="L320">
            <v>0</v>
          </cell>
        </row>
        <row r="321">
          <cell r="A321" t="str">
            <v>01916/10</v>
          </cell>
          <cell r="B321" t="str">
            <v>CVETIĆ RADOSLAV</v>
          </cell>
          <cell r="C321" t="str">
            <v>HYUNDAI I20 1.2 DOHC 5VR GL</v>
          </cell>
          <cell r="D321" t="str">
            <v>KASKO OSIGURANJE</v>
          </cell>
          <cell r="E321" t="str">
            <v>WIENER STAEDTISCHE</v>
          </cell>
          <cell r="F321">
            <v>40257484</v>
          </cell>
          <cell r="G321">
            <v>42016</v>
          </cell>
          <cell r="H321">
            <v>40257484</v>
          </cell>
          <cell r="I321">
            <v>5</v>
          </cell>
          <cell r="J321">
            <v>0</v>
          </cell>
          <cell r="K321">
            <v>0</v>
          </cell>
          <cell r="L321">
            <v>0</v>
          </cell>
        </row>
        <row r="322">
          <cell r="A322" t="str">
            <v>02254/10</v>
          </cell>
          <cell r="B322" t="str">
            <v>ĐAKOVIĆ JANKOVIĆ OLIVERA</v>
          </cell>
          <cell r="C322" t="str">
            <v>HYUNDAI I30 1,4 DOHC 5VR GL</v>
          </cell>
          <cell r="D322" t="str">
            <v>KASKO OSIGURANJE</v>
          </cell>
          <cell r="E322" t="str">
            <v>DELTA GENERALI OSIGURANJE</v>
          </cell>
          <cell r="F322">
            <v>202204</v>
          </cell>
          <cell r="G322">
            <v>42163</v>
          </cell>
          <cell r="H322" t="str">
            <v>202204 B KOMBINACIJA  - NEMA UTAJU</v>
          </cell>
          <cell r="I322">
            <v>5</v>
          </cell>
          <cell r="J322">
            <v>0</v>
          </cell>
          <cell r="K322">
            <v>0</v>
          </cell>
          <cell r="L322">
            <v>0</v>
          </cell>
        </row>
        <row r="323">
          <cell r="A323" t="str">
            <v>01098/08</v>
          </cell>
          <cell r="B323" t="str">
            <v>DDD GROUP DOO</v>
          </cell>
          <cell r="C323" t="str">
            <v>POLUPRIKOLICA SCHWARZMULLER</v>
          </cell>
          <cell r="D323" t="str">
            <v>KASKO OSIGURANJE</v>
          </cell>
          <cell r="E323" t="str">
            <v>WIENER STAEDTISCHE</v>
          </cell>
          <cell r="F323" t="str">
            <v>PREDMET LIZ NIJE LOCIRAN</v>
          </cell>
          <cell r="G323">
            <v>41941</v>
          </cell>
          <cell r="H323">
            <v>40067947</v>
          </cell>
          <cell r="I323">
            <v>1</v>
          </cell>
          <cell r="J323">
            <v>3</v>
          </cell>
          <cell r="K323">
            <v>0</v>
          </cell>
          <cell r="L323">
            <v>0</v>
          </cell>
        </row>
        <row r="324">
          <cell r="A324" t="str">
            <v>01526/09</v>
          </cell>
          <cell r="B324" t="str">
            <v>DEEVA AGENCIJA ZA PROJEKTOVANJE DEVIĆ</v>
          </cell>
          <cell r="C324" t="str">
            <v>HYUNDAI I 30 1.4 DOHC 5VR GL</v>
          </cell>
          <cell r="D324" t="str">
            <v>KASKO OSIGURANJE</v>
          </cell>
          <cell r="E324" t="str">
            <v>WIENER STAEDTISCHE</v>
          </cell>
          <cell r="F324">
            <v>4163043</v>
          </cell>
          <cell r="G324">
            <v>41986</v>
          </cell>
          <cell r="H324" t="str">
            <v>4163043 D PAKET RIZIKA NEMA UTAJU</v>
          </cell>
          <cell r="I324">
            <v>5</v>
          </cell>
          <cell r="J324">
            <v>0</v>
          </cell>
          <cell r="K324">
            <v>0</v>
          </cell>
          <cell r="L324">
            <v>0</v>
          </cell>
        </row>
        <row r="325">
          <cell r="A325" t="str">
            <v>02682/11</v>
          </cell>
          <cell r="B325" t="str">
            <v>DELTA HOLDING DOO</v>
          </cell>
          <cell r="C325" t="str">
            <v>BMW 318D</v>
          </cell>
          <cell r="D325" t="str">
            <v>KASKO OSIGURANJE</v>
          </cell>
          <cell r="E325" t="str">
            <v>DELTA GENERALI OSIGURANJE</v>
          </cell>
          <cell r="F325">
            <v>211252</v>
          </cell>
          <cell r="G325">
            <v>42029</v>
          </cell>
          <cell r="H325">
            <v>211252</v>
          </cell>
        </row>
        <row r="326">
          <cell r="A326" t="str">
            <v>01986/10</v>
          </cell>
          <cell r="B326" t="str">
            <v>DENDA DRAGOLJUB</v>
          </cell>
          <cell r="C326" t="str">
            <v>HYUNDAI I30 1.4 DOHC 5VR GL</v>
          </cell>
          <cell r="D326" t="str">
            <v>KASKO OSIGURANJE</v>
          </cell>
          <cell r="E326" t="str">
            <v>UNIQA OSIGURANJE</v>
          </cell>
          <cell r="F326">
            <v>5007097</v>
          </cell>
          <cell r="G326">
            <v>42033</v>
          </cell>
          <cell r="H326" t="str">
            <v>5007097 A EKSKLUZIV  KRAĐA,UTAJA</v>
          </cell>
          <cell r="I326">
            <v>5</v>
          </cell>
          <cell r="J326">
            <v>0</v>
          </cell>
          <cell r="K326">
            <v>0</v>
          </cell>
          <cell r="L326">
            <v>0</v>
          </cell>
        </row>
        <row r="327">
          <cell r="A327" t="str">
            <v>01886/09</v>
          </cell>
          <cell r="B327" t="str">
            <v>DENEZA M INŽENJERING D.O.O.</v>
          </cell>
          <cell r="C327" t="str">
            <v>MERCEDES BENZ ACTROS 3346 S/33 6x4</v>
          </cell>
          <cell r="D327" t="e">
            <v>#N/A</v>
          </cell>
          <cell r="E327" t="str">
            <v>UNIQA OSIGURANJE</v>
          </cell>
          <cell r="F327" t="e">
            <v>#N/A</v>
          </cell>
          <cell r="G327" t="e">
            <v>#N/A</v>
          </cell>
          <cell r="H327" t="e">
            <v>#N/A</v>
          </cell>
          <cell r="I327">
            <v>3</v>
          </cell>
          <cell r="J327">
            <v>5</v>
          </cell>
          <cell r="K327">
            <v>0</v>
          </cell>
          <cell r="L327">
            <v>0</v>
          </cell>
        </row>
        <row r="328">
          <cell r="A328" t="str">
            <v>01887/09</v>
          </cell>
          <cell r="B328" t="str">
            <v>DENEZA M INŽENJERING D.O.O.</v>
          </cell>
          <cell r="C328" t="str">
            <v>MERCEDES BENZ ACTROS 3341 K/33 6x4</v>
          </cell>
          <cell r="D328" t="e">
            <v>#N/A</v>
          </cell>
          <cell r="E328" t="str">
            <v>UNIQA OSIGURANJE</v>
          </cell>
          <cell r="F328" t="e">
            <v>#N/A</v>
          </cell>
          <cell r="G328" t="e">
            <v>#N/A</v>
          </cell>
          <cell r="H328" t="e">
            <v>#N/A</v>
          </cell>
          <cell r="I328">
            <v>3</v>
          </cell>
          <cell r="J328">
            <v>5</v>
          </cell>
          <cell r="K328">
            <v>0</v>
          </cell>
          <cell r="L328">
            <v>0</v>
          </cell>
        </row>
        <row r="329">
          <cell r="A329" t="str">
            <v>01888/09</v>
          </cell>
          <cell r="B329" t="str">
            <v>DENEZA M INŽENJERING D.O.O.</v>
          </cell>
          <cell r="C329" t="str">
            <v>MERCEDES BENZ ACTROS 3341 K/33 6X4</v>
          </cell>
          <cell r="D329" t="e">
            <v>#N/A</v>
          </cell>
          <cell r="E329" t="str">
            <v>UNIQA OSIGURANJE</v>
          </cell>
          <cell r="F329" t="e">
            <v>#N/A</v>
          </cell>
          <cell r="G329" t="e">
            <v>#N/A</v>
          </cell>
          <cell r="H329" t="e">
            <v>#N/A</v>
          </cell>
          <cell r="I329">
            <v>3</v>
          </cell>
          <cell r="J329">
            <v>5</v>
          </cell>
          <cell r="K329">
            <v>0</v>
          </cell>
          <cell r="L329">
            <v>0</v>
          </cell>
        </row>
        <row r="330">
          <cell r="A330" t="str">
            <v>01889/09</v>
          </cell>
          <cell r="B330" t="str">
            <v>DENEZA M INŽENJERING D.O.O.</v>
          </cell>
          <cell r="C330" t="str">
            <v>MERCEDES BENZ ACTROS 3341 K/33 6X4</v>
          </cell>
          <cell r="D330" t="str">
            <v>KASKO OSIGURANJE</v>
          </cell>
          <cell r="E330" t="str">
            <v>UNIQA OSIGURANJE</v>
          </cell>
          <cell r="F330" t="str">
            <v>78-8092</v>
          </cell>
          <cell r="G330">
            <v>42095</v>
          </cell>
          <cell r="H330" t="str">
            <v>5004176 - 01.04.201-01.042015 -nova polisa 78-8092 A EKSKLUZIV  KRAĐA,UTAJA</v>
          </cell>
          <cell r="I330">
            <v>3</v>
          </cell>
          <cell r="J330">
            <v>5</v>
          </cell>
          <cell r="K330">
            <v>0</v>
          </cell>
          <cell r="L330">
            <v>0</v>
          </cell>
        </row>
        <row r="331">
          <cell r="A331" t="str">
            <v>01890/09</v>
          </cell>
          <cell r="B331" t="str">
            <v>DENEZA M INŽENJERING D.O.O.</v>
          </cell>
          <cell r="C331" t="str">
            <v>MERCEDES BENZ ACTROS 3341 K/33 6X4</v>
          </cell>
          <cell r="D331" t="e">
            <v>#N/A</v>
          </cell>
          <cell r="E331" t="str">
            <v>UNIQA OSIGURANJE</v>
          </cell>
          <cell r="F331" t="e">
            <v>#N/A</v>
          </cell>
          <cell r="G331" t="e">
            <v>#N/A</v>
          </cell>
          <cell r="H331" t="e">
            <v>#N/A</v>
          </cell>
          <cell r="I331">
            <v>3</v>
          </cell>
          <cell r="J331">
            <v>5</v>
          </cell>
          <cell r="K331">
            <v>0</v>
          </cell>
          <cell r="L331">
            <v>0</v>
          </cell>
        </row>
        <row r="332">
          <cell r="A332" t="str">
            <v>02399/10</v>
          </cell>
          <cell r="B332" t="str">
            <v>DENEZA M INŽENJERING D.O.O.</v>
          </cell>
          <cell r="C332" t="str">
            <v>Hyundai I30 1.6 CRDI 5VR GL</v>
          </cell>
          <cell r="D332" t="str">
            <v>KASKO OSIGURANJE</v>
          </cell>
          <cell r="E332" t="str">
            <v>WIENER STAEDTISCHE</v>
          </cell>
          <cell r="F332">
            <v>4160147</v>
          </cell>
          <cell r="G332">
            <v>41934</v>
          </cell>
          <cell r="H332" t="str">
            <v>4160147 novi broj ponude,polisa 46009481 polisa na godinu dana 4149678 PONUDA D PAKET RIZIKA NEMA UTAJU</v>
          </cell>
          <cell r="I332">
            <v>3</v>
          </cell>
          <cell r="J332">
            <v>0</v>
          </cell>
          <cell r="K332">
            <v>2</v>
          </cell>
          <cell r="L332">
            <v>0</v>
          </cell>
        </row>
        <row r="333">
          <cell r="A333" t="str">
            <v>02400/10</v>
          </cell>
          <cell r="B333" t="str">
            <v>DENEZA M INŽENJERING D.O.O.</v>
          </cell>
          <cell r="C333" t="str">
            <v>Hyundai I30 1.6 CRDI 5VR GL</v>
          </cell>
          <cell r="D333" t="str">
            <v>KASKO OSIGURANJE</v>
          </cell>
          <cell r="E333" t="str">
            <v>WIENER STAEDTISCHE</v>
          </cell>
          <cell r="F333">
            <v>4160148</v>
          </cell>
          <cell r="G333">
            <v>41934</v>
          </cell>
          <cell r="H333" t="str">
            <v>4160148 novi broj ponude,polisa 46009481 4149677      PONUDA D PAKET RIZIKA NEMA UTAJU</v>
          </cell>
          <cell r="I333">
            <v>3</v>
          </cell>
          <cell r="J333">
            <v>0</v>
          </cell>
          <cell r="K333">
            <v>2</v>
          </cell>
          <cell r="L333">
            <v>0</v>
          </cell>
        </row>
        <row r="334">
          <cell r="A334" t="str">
            <v>02401/10</v>
          </cell>
          <cell r="B334" t="str">
            <v>DENEZA M INŽENJERING D.O.O.</v>
          </cell>
          <cell r="C334" t="str">
            <v>Hyundai I30 1.6 CRDI 5VR GL</v>
          </cell>
          <cell r="D334" t="str">
            <v>KASKO OSIGURANJE</v>
          </cell>
          <cell r="E334" t="str">
            <v>WIENER STAEDTISCHE</v>
          </cell>
          <cell r="F334">
            <v>4160149</v>
          </cell>
          <cell r="G334">
            <v>41934</v>
          </cell>
          <cell r="H334" t="str">
            <v>4160149 novi broj ponude,polisa 46009529  4149676      PONUDA D PAKET RIZIKA NEMA UTAJU</v>
          </cell>
          <cell r="I334">
            <v>3</v>
          </cell>
          <cell r="J334">
            <v>0</v>
          </cell>
          <cell r="K334">
            <v>2</v>
          </cell>
          <cell r="L334">
            <v>0</v>
          </cell>
        </row>
        <row r="335">
          <cell r="A335" t="str">
            <v>02402/10</v>
          </cell>
          <cell r="B335" t="str">
            <v>DENEZA M INŽENJERING D.O.O.</v>
          </cell>
          <cell r="C335" t="str">
            <v>Hyundai I30 1.6 CRDI 5VR GL</v>
          </cell>
          <cell r="D335" t="str">
            <v>KASKO OSIGURANJE</v>
          </cell>
          <cell r="E335" t="str">
            <v>WIENER STAEDTISCHE</v>
          </cell>
          <cell r="F335">
            <v>4160150</v>
          </cell>
          <cell r="G335">
            <v>41934</v>
          </cell>
          <cell r="H335" t="str">
            <v>4160150 novi broj ponude,polisa 46009422     4149675 PONUDA D PAKET RIZIKA NEMA UTAJU</v>
          </cell>
          <cell r="I335">
            <v>3</v>
          </cell>
          <cell r="J335">
            <v>0</v>
          </cell>
          <cell r="K335">
            <v>2</v>
          </cell>
          <cell r="L335">
            <v>0</v>
          </cell>
        </row>
        <row r="336">
          <cell r="A336" t="str">
            <v>02921/13</v>
          </cell>
          <cell r="B336" t="str">
            <v>DEVČIĆ ŽELJKO</v>
          </cell>
          <cell r="C336" t="str">
            <v>Toyota Avensis 1.6 Valvematic SD M/T6 TERRA</v>
          </cell>
          <cell r="D336" t="str">
            <v>KASKO OSIGURANJE</v>
          </cell>
          <cell r="E336" t="str">
            <v>UNIQA OSIGURANJE</v>
          </cell>
          <cell r="F336" t="str">
            <v>78-4217</v>
          </cell>
          <cell r="G336">
            <v>42138</v>
          </cell>
          <cell r="H336" t="str">
            <v>78-4217 A+ EKSKLUZIV: KRAĐA, UTAJA</v>
          </cell>
        </row>
        <row r="337">
          <cell r="A337" t="str">
            <v>02195/10</v>
          </cell>
          <cell r="B337" t="str">
            <v>DIMITROV LJUBOMIR</v>
          </cell>
          <cell r="C337" t="str">
            <v>HYUNDAI I20 1.2 DOHC 5VR GL</v>
          </cell>
          <cell r="D337" t="str">
            <v>KASKO OSIGURANJE</v>
          </cell>
          <cell r="E337" t="str">
            <v>DELTA GENERALI OSIGURANJE</v>
          </cell>
          <cell r="F337">
            <v>200389</v>
          </cell>
          <cell r="G337">
            <v>42130</v>
          </cell>
          <cell r="H337" t="str">
            <v>200389 B KOMBINACIJA  - NEMA UTAJU</v>
          </cell>
          <cell r="I337">
            <v>5</v>
          </cell>
          <cell r="J337">
            <v>0</v>
          </cell>
          <cell r="K337">
            <v>0</v>
          </cell>
          <cell r="L337">
            <v>0</v>
          </cell>
        </row>
        <row r="338">
          <cell r="A338" t="str">
            <v>01868/09</v>
          </cell>
          <cell r="B338" t="str">
            <v>DIREKCIJA ZA IZGRADNJU I RAZVOJ JP KUČEV</v>
          </cell>
          <cell r="C338" t="str">
            <v>VAZ 21214 LADA NIVA 1.7 4X4</v>
          </cell>
          <cell r="D338" t="str">
            <v>KASKO OSIGURANJE</v>
          </cell>
          <cell r="E338" t="str">
            <v>WIENER STAEDTISCHE</v>
          </cell>
          <cell r="F338">
            <v>4115803</v>
          </cell>
          <cell r="G338">
            <v>41996</v>
          </cell>
          <cell r="H338" t="str">
            <v>ponuda 4115803, polisa 40208201 D PAKET RIZIKA NEMA UTAJU</v>
          </cell>
          <cell r="I338">
            <v>5</v>
          </cell>
          <cell r="J338">
            <v>0</v>
          </cell>
          <cell r="K338">
            <v>2</v>
          </cell>
          <cell r="L338">
            <v>0</v>
          </cell>
        </row>
        <row r="339">
          <cell r="A339" t="str">
            <v>00876/08</v>
          </cell>
          <cell r="B339" t="str">
            <v>DIREKCIJA ZA IZGRADNJU JP ZAJEČAR</v>
          </cell>
          <cell r="C339" t="str">
            <v>Opel Vectra Elegance Z18XER 5DR MT5</v>
          </cell>
          <cell r="D339" t="str">
            <v>KASKO OSIGURANJE</v>
          </cell>
          <cell r="E339" t="str">
            <v>DUNAV OSIGURANJE</v>
          </cell>
          <cell r="F339" t="str">
            <v>76757310 0</v>
          </cell>
          <cell r="G339">
            <v>41898</v>
          </cell>
          <cell r="H339" t="str">
            <v xml:space="preserve">76757310 0 KASKO:  KRAĐA  </v>
          </cell>
          <cell r="I339">
            <v>4</v>
          </cell>
          <cell r="J339">
            <v>0</v>
          </cell>
          <cell r="K339">
            <v>0</v>
          </cell>
          <cell r="L339">
            <v>0</v>
          </cell>
        </row>
        <row r="340">
          <cell r="A340" t="str">
            <v>02779/12</v>
          </cell>
          <cell r="B340" t="str">
            <v>DIREKCIJA ZA URBANIZAM I IZGRADNJU RAŠKA</v>
          </cell>
          <cell r="C340" t="str">
            <v>Greder proizvođač DINGSHENG TAINGONG marka TGT  model PY160H</v>
          </cell>
          <cell r="D340" t="str">
            <v>KASKO OSIGURANJE</v>
          </cell>
          <cell r="E340" t="str">
            <v>DDOR</v>
          </cell>
          <cell r="F340">
            <v>656019387</v>
          </cell>
          <cell r="G340">
            <v>42085</v>
          </cell>
          <cell r="H340" t="str">
            <v>656019387 KASKO: UTAJA, KRAĐA, PRIRODNI RIZICI</v>
          </cell>
        </row>
        <row r="341">
          <cell r="A341" t="str">
            <v>02779/12</v>
          </cell>
          <cell r="B341" t="str">
            <v>DIREKCIJA ZA URBANIZAM I IZGRADNJU RAŠKA</v>
          </cell>
          <cell r="C341" t="e">
            <v>#N/A</v>
          </cell>
          <cell r="D341" t="str">
            <v>KASKO OSIGURANJE</v>
          </cell>
          <cell r="E341" t="str">
            <v>DDOR</v>
          </cell>
          <cell r="F341">
            <v>656019387</v>
          </cell>
          <cell r="G341">
            <v>42085</v>
          </cell>
          <cell r="H341" t="str">
            <v>656019387 KASKO: UTAJA, KRAĐA, PRIRODNI RIZICI</v>
          </cell>
        </row>
        <row r="342">
          <cell r="A342" t="str">
            <v>02263/10</v>
          </cell>
          <cell r="B342" t="str">
            <v>ĐISALOV BOŽANA</v>
          </cell>
          <cell r="C342" t="str">
            <v>HYUNDAI I20 1,2 DOHC 5VR GL</v>
          </cell>
          <cell r="D342" t="str">
            <v>KASKO OSIGURANJE</v>
          </cell>
          <cell r="E342" t="str">
            <v>DDOR</v>
          </cell>
          <cell r="F342">
            <v>656434115</v>
          </cell>
          <cell r="G342">
            <v>42169</v>
          </cell>
          <cell r="H342">
            <v>656434115</v>
          </cell>
          <cell r="I342">
            <v>5</v>
          </cell>
          <cell r="J342">
            <v>0</v>
          </cell>
          <cell r="K342">
            <v>0</v>
          </cell>
          <cell r="L342">
            <v>0</v>
          </cell>
        </row>
        <row r="343">
          <cell r="A343" t="str">
            <v>01382/09</v>
          </cell>
          <cell r="B343" t="str">
            <v>ĐOKOVIĆ BOJAN</v>
          </cell>
          <cell r="C343" t="str">
            <v>MAZDA 6/TE</v>
          </cell>
          <cell r="D343" t="e">
            <v>#N/A</v>
          </cell>
          <cell r="E343" t="str">
            <v>UNIQA OSIGURANJE</v>
          </cell>
          <cell r="F343" t="e">
            <v>#N/A</v>
          </cell>
          <cell r="G343" t="e">
            <v>#N/A</v>
          </cell>
          <cell r="H343" t="e">
            <v>#N/A</v>
          </cell>
          <cell r="I343">
            <v>5</v>
          </cell>
          <cell r="J343">
            <v>3</v>
          </cell>
          <cell r="K343">
            <v>0</v>
          </cell>
          <cell r="L343">
            <v>0</v>
          </cell>
        </row>
        <row r="344">
          <cell r="A344" t="str">
            <v>02453/10</v>
          </cell>
          <cell r="B344" t="str">
            <v>DOM ZDRAVLJA JEDRO</v>
          </cell>
          <cell r="C344" t="str">
            <v>HONDA CR-V 2.0 5D PE ELEG. LIFE. SE</v>
          </cell>
          <cell r="D344" t="str">
            <v>KASKO OSIGURANJE</v>
          </cell>
          <cell r="E344" t="str">
            <v>DELTA GENERALI OSIGURANJE</v>
          </cell>
          <cell r="F344">
            <v>192888</v>
          </cell>
          <cell r="G344">
            <v>42003</v>
          </cell>
          <cell r="H344" t="str">
            <v>192888 B KOMBINACIJA  - NEMA UTAJU</v>
          </cell>
          <cell r="I344">
            <v>5</v>
          </cell>
          <cell r="J344">
            <v>0</v>
          </cell>
          <cell r="K344">
            <v>0</v>
          </cell>
          <cell r="L344">
            <v>0</v>
          </cell>
        </row>
        <row r="345">
          <cell r="A345" t="str">
            <v>02485/11</v>
          </cell>
          <cell r="B345" t="str">
            <v>DOM ZDRAVLJA JEDRO</v>
          </cell>
          <cell r="C345" t="str">
            <v>Fiat Grande Punto  RST 1.2 Active 5P</v>
          </cell>
          <cell r="D345" t="str">
            <v>KASKO OSIGURANJE</v>
          </cell>
          <cell r="E345" t="str">
            <v>DELTA GENERALI OSIGURANJE</v>
          </cell>
          <cell r="F345">
            <v>209481</v>
          </cell>
          <cell r="G345">
            <v>42039</v>
          </cell>
          <cell r="H345" t="str">
            <v>209481 B KOMBINACIJA  - NEMA UTAJU</v>
          </cell>
          <cell r="I345">
            <v>5</v>
          </cell>
          <cell r="J345">
            <v>0</v>
          </cell>
          <cell r="K345">
            <v>0</v>
          </cell>
          <cell r="L345">
            <v>0</v>
          </cell>
        </row>
        <row r="346">
          <cell r="A346" t="str">
            <v>02486/11</v>
          </cell>
          <cell r="B346" t="str">
            <v>DOM ZDRAVLJA JEDRO</v>
          </cell>
          <cell r="C346" t="str">
            <v>Toyota Yaris 1.3 VVT-I 5v STELLA AC</v>
          </cell>
          <cell r="D346" t="str">
            <v>KASKO OSIGURANJE</v>
          </cell>
          <cell r="E346" t="str">
            <v>DELTA GENERALI OSIGURANJE</v>
          </cell>
          <cell r="F346">
            <v>209480</v>
          </cell>
          <cell r="G346">
            <v>42038</v>
          </cell>
          <cell r="H346" t="str">
            <v>209480 B KOMBINACIJA  - NEMA UTAJU</v>
          </cell>
          <cell r="I346">
            <v>5</v>
          </cell>
          <cell r="J346">
            <v>0</v>
          </cell>
          <cell r="K346">
            <v>0</v>
          </cell>
          <cell r="L346">
            <v>0</v>
          </cell>
        </row>
        <row r="347">
          <cell r="A347" t="str">
            <v>02122/10</v>
          </cell>
          <cell r="B347" t="str">
            <v>DOMAZET UROŠ</v>
          </cell>
          <cell r="C347" t="str">
            <v>HYUNDAI I30 1,4 DOHC 5VR GL</v>
          </cell>
          <cell r="D347" t="str">
            <v>KASKO OSIGURANJE</v>
          </cell>
          <cell r="E347" t="str">
            <v>UNIQA OSIGURANJE</v>
          </cell>
          <cell r="F347">
            <v>5007769</v>
          </cell>
          <cell r="G347">
            <v>42089</v>
          </cell>
          <cell r="H347" t="str">
            <v>5007769 A EKSKLUZIV  KRAĐA,UTAJA</v>
          </cell>
          <cell r="I347">
            <v>5</v>
          </cell>
          <cell r="J347">
            <v>0</v>
          </cell>
          <cell r="K347">
            <v>0</v>
          </cell>
          <cell r="L347">
            <v>0</v>
          </cell>
        </row>
        <row r="348">
          <cell r="A348" t="str">
            <v>02033/10</v>
          </cell>
          <cell r="B348" t="str">
            <v>ĐORĐE NIKOLIĆ</v>
          </cell>
          <cell r="C348" t="str">
            <v>HYUNDAI I20 DOHC 5VR GL</v>
          </cell>
          <cell r="D348" t="str">
            <v>KASKO OSIGURANJE</v>
          </cell>
          <cell r="E348" t="str">
            <v>UNIQA OSIGURANJE</v>
          </cell>
          <cell r="F348">
            <v>5007147</v>
          </cell>
          <cell r="G348">
            <v>42046</v>
          </cell>
          <cell r="H348" t="str">
            <v>5007147 A EKSKLUZIV  KRAĐA,UTAJA</v>
          </cell>
          <cell r="I348">
            <v>5</v>
          </cell>
          <cell r="J348">
            <v>0</v>
          </cell>
          <cell r="K348">
            <v>0</v>
          </cell>
          <cell r="L348">
            <v>0</v>
          </cell>
        </row>
        <row r="349">
          <cell r="A349" t="str">
            <v>01543/09</v>
          </cell>
          <cell r="B349" t="str">
            <v>ĐORĐEVIĆ DRAGAN</v>
          </cell>
          <cell r="C349" t="str">
            <v>HYUNDAI I 201.2 DOHC 5VR GL</v>
          </cell>
          <cell r="D349" t="e">
            <v>#N/A</v>
          </cell>
          <cell r="E349" t="str">
            <v>DELTA GENERALI OSIGURANJE</v>
          </cell>
          <cell r="F349" t="e">
            <v>#N/A</v>
          </cell>
          <cell r="G349" t="e">
            <v>#N/A</v>
          </cell>
          <cell r="H349" t="e">
            <v>#N/A</v>
          </cell>
          <cell r="I349">
            <v>5</v>
          </cell>
          <cell r="J349">
            <v>0</v>
          </cell>
          <cell r="K349">
            <v>0</v>
          </cell>
          <cell r="L349">
            <v>0</v>
          </cell>
        </row>
        <row r="350">
          <cell r="A350" t="str">
            <v>01833/09</v>
          </cell>
          <cell r="B350" t="str">
            <v>ĐORĐEVIĆ MIRKO</v>
          </cell>
          <cell r="C350" t="str">
            <v>HYUNDAI I30 1.4 DOHC 5VR GL</v>
          </cell>
          <cell r="D350" t="str">
            <v>KASKO OSIGURANJE</v>
          </cell>
          <cell r="E350" t="str">
            <v>WIENER STAEDTISCHE</v>
          </cell>
          <cell r="F350">
            <v>4122942</v>
          </cell>
          <cell r="G350">
            <v>41988</v>
          </cell>
          <cell r="H350" t="str">
            <v>ponuda 4122942, polisa 40163840 D PAKET RIZIKA NEMA UTAJU</v>
          </cell>
          <cell r="I350">
            <v>5</v>
          </cell>
          <cell r="J350">
            <v>0</v>
          </cell>
          <cell r="K350">
            <v>0</v>
          </cell>
          <cell r="L350">
            <v>0</v>
          </cell>
        </row>
        <row r="351">
          <cell r="A351" t="str">
            <v>01259/08</v>
          </cell>
          <cell r="B351" t="str">
            <v>ĐORĐEVIĆ STANISLAVA</v>
          </cell>
          <cell r="C351" t="str">
            <v>AUDI A4 2.0 TDI AVANT MULTITRONIC</v>
          </cell>
          <cell r="D351" t="str">
            <v>KASKO OSIGURANJE</v>
          </cell>
          <cell r="E351" t="str">
            <v>DUNAV OSIGURANJE</v>
          </cell>
          <cell r="F351" t="str">
            <v>89206540 3</v>
          </cell>
          <cell r="G351">
            <v>42084</v>
          </cell>
          <cell r="H351" t="str">
            <v>891666020 KASKO: UTAJA, KRAĐA</v>
          </cell>
          <cell r="I351">
            <v>4</v>
          </cell>
          <cell r="J351">
            <v>0</v>
          </cell>
          <cell r="K351">
            <v>0</v>
          </cell>
          <cell r="L351">
            <v>0</v>
          </cell>
        </row>
        <row r="352">
          <cell r="A352" t="str">
            <v>02007/10</v>
          </cell>
          <cell r="B352" t="str">
            <v>ĐORIĆ DANIJELA</v>
          </cell>
          <cell r="C352" t="str">
            <v>HYUNDAI I30 1.4 DOHC 5VR GL</v>
          </cell>
          <cell r="D352" t="str">
            <v>KASKO OSIGURANJE</v>
          </cell>
          <cell r="E352" t="str">
            <v>UNIQA OSIGURANJE</v>
          </cell>
          <cell r="F352">
            <v>5007114</v>
          </cell>
          <cell r="G352">
            <v>42038</v>
          </cell>
          <cell r="H352" t="str">
            <v>5007114 A EKSKLUZIV  KRAĐA,UTAJA</v>
          </cell>
          <cell r="I352">
            <v>5</v>
          </cell>
          <cell r="J352">
            <v>0</v>
          </cell>
          <cell r="K352">
            <v>0</v>
          </cell>
          <cell r="L352">
            <v>0</v>
          </cell>
        </row>
        <row r="353">
          <cell r="A353" t="str">
            <v>02710/12</v>
          </cell>
          <cell r="B353" t="str">
            <v>DOSITEJ DOO BEOGRAD</v>
          </cell>
          <cell r="C353" t="str">
            <v>RENAULT PREMIUM 410.19 T</v>
          </cell>
          <cell r="D353" t="str">
            <v>KASKO OSIGURANJE</v>
          </cell>
          <cell r="E353" t="str">
            <v>DUNAV OSIGURANJE</v>
          </cell>
          <cell r="F353" t="str">
            <v>89201234 3</v>
          </cell>
          <cell r="G353">
            <v>42121</v>
          </cell>
          <cell r="H353" t="str">
            <v>9003128 KASKO:   UTAJA KRAĐA</v>
          </cell>
          <cell r="I353">
            <v>5</v>
          </cell>
          <cell r="J353">
            <v>0</v>
          </cell>
          <cell r="K353">
            <v>0</v>
          </cell>
          <cell r="L353">
            <v>0</v>
          </cell>
        </row>
        <row r="354">
          <cell r="A354" t="str">
            <v>02711/12</v>
          </cell>
          <cell r="B354" t="str">
            <v>DOSITEJ DOO BEOGRAD</v>
          </cell>
          <cell r="C354" t="str">
            <v>RENAULT PREMIUM 410.19 T</v>
          </cell>
          <cell r="D354" t="str">
            <v>KASKO OSIGURANJE</v>
          </cell>
          <cell r="E354" t="str">
            <v>DUNAV OSIGURANJE</v>
          </cell>
          <cell r="F354" t="str">
            <v>89201232 1</v>
          </cell>
          <cell r="G354">
            <v>42121</v>
          </cell>
          <cell r="H354" t="str">
            <v>89201232 1 KASKO:   UTAJA KRAĐA</v>
          </cell>
          <cell r="I354">
            <v>5</v>
          </cell>
          <cell r="J354">
            <v>0</v>
          </cell>
          <cell r="K354">
            <v>0</v>
          </cell>
          <cell r="L354">
            <v>0</v>
          </cell>
        </row>
        <row r="355">
          <cell r="A355" t="str">
            <v>02712/12</v>
          </cell>
          <cell r="B355" t="str">
            <v>DOSITEJ DOO BEOGRAD</v>
          </cell>
          <cell r="C355" t="str">
            <v>RENAULT PREMIUM 410.19 T</v>
          </cell>
          <cell r="D355" t="str">
            <v>KASKO OSIGURANJE</v>
          </cell>
          <cell r="E355" t="str">
            <v>DUNAV OSIGURANJE</v>
          </cell>
          <cell r="F355" t="str">
            <v>89201233 2</v>
          </cell>
          <cell r="G355">
            <v>42121</v>
          </cell>
          <cell r="H355" t="str">
            <v>89201233 2 KASKO:   UTAJA KRAĐA</v>
          </cell>
          <cell r="I355">
            <v>5</v>
          </cell>
          <cell r="J355">
            <v>0</v>
          </cell>
          <cell r="K355">
            <v>0</v>
          </cell>
          <cell r="L355">
            <v>0</v>
          </cell>
        </row>
        <row r="356">
          <cell r="A356" t="str">
            <v>02713/12</v>
          </cell>
          <cell r="B356" t="str">
            <v>DOSITEJ DOO BEOGRAD</v>
          </cell>
          <cell r="C356" t="str">
            <v>RENAULT PREMIUM 410.19 T</v>
          </cell>
          <cell r="D356" t="str">
            <v>KASKO OSIGURANJE</v>
          </cell>
          <cell r="E356" t="str">
            <v>DUNAV OSIGURANJE</v>
          </cell>
          <cell r="F356" t="str">
            <v>89201235 4</v>
          </cell>
          <cell r="G356">
            <v>42121</v>
          </cell>
          <cell r="H356" t="str">
            <v>89201235 4 KASKO:   UTAJA KRAĐA</v>
          </cell>
          <cell r="I356">
            <v>5</v>
          </cell>
          <cell r="J356">
            <v>0</v>
          </cell>
          <cell r="K356">
            <v>0</v>
          </cell>
          <cell r="L356">
            <v>0</v>
          </cell>
        </row>
        <row r="357">
          <cell r="A357" t="str">
            <v>02783/12</v>
          </cell>
          <cell r="B357" t="str">
            <v>DOSITEJ DOO BEOGRAD</v>
          </cell>
          <cell r="C357" t="str">
            <v>POLOVAN TEGLJAČ RENAULT PREMIUM 410.19 T</v>
          </cell>
          <cell r="D357" t="str">
            <v>KASKO OSIGURANJE</v>
          </cell>
          <cell r="E357" t="str">
            <v>BASLER OSIGURANJE</v>
          </cell>
          <cell r="F357">
            <v>9004027</v>
          </cell>
          <cell r="G357">
            <v>41941</v>
          </cell>
          <cell r="H357" t="str">
            <v>9004027 9002107 stari broj polise KASKO: UTAJA I KRAĐA</v>
          </cell>
        </row>
        <row r="358">
          <cell r="A358" t="str">
            <v>02784/12</v>
          </cell>
          <cell r="B358" t="str">
            <v>DOSITEJ DOO BEOGRAD</v>
          </cell>
          <cell r="C358" t="str">
            <v>POLOVAN TEGLJAČ RENAULT PREMIUM 410.19 T</v>
          </cell>
          <cell r="D358" t="str">
            <v>KASKO OSIGURANJE</v>
          </cell>
          <cell r="E358" t="str">
            <v>BASLER OSIGURANJE</v>
          </cell>
          <cell r="F358">
            <v>9004028</v>
          </cell>
          <cell r="G358">
            <v>41941</v>
          </cell>
          <cell r="H358" t="str">
            <v>9004028  9002108 stari broj polise KASKO: UTAJA I KRAĐA</v>
          </cell>
        </row>
        <row r="359">
          <cell r="A359" t="str">
            <v>02785/12</v>
          </cell>
          <cell r="B359" t="str">
            <v>DOSITEJ DOO BEOGRAD</v>
          </cell>
          <cell r="C359" t="str">
            <v>Polovan tegljač Renault Premium 410.19 T</v>
          </cell>
          <cell r="D359" t="str">
            <v>KASKO OSIGURANJE</v>
          </cell>
          <cell r="E359" t="str">
            <v>BASLER OSIGURANJE</v>
          </cell>
          <cell r="F359">
            <v>9004029</v>
          </cell>
          <cell r="G359">
            <v>41941</v>
          </cell>
          <cell r="H359" t="str">
            <v>9004029  9002110 stari broj polise KASKO: UTAJA I KRAĐA</v>
          </cell>
        </row>
        <row r="360">
          <cell r="A360" t="str">
            <v>02786/12</v>
          </cell>
          <cell r="B360" t="str">
            <v>DOSITEJ DOO BEOGRAD</v>
          </cell>
          <cell r="C360" t="str">
            <v>Polovan tegljač Renault Premium 410.19 T</v>
          </cell>
          <cell r="D360" t="str">
            <v>KASKO OSIGURANJE</v>
          </cell>
          <cell r="E360" t="str">
            <v>BASLER OSIGURANJE</v>
          </cell>
          <cell r="F360">
            <v>9004030</v>
          </cell>
          <cell r="G360">
            <v>41941</v>
          </cell>
          <cell r="H360" t="str">
            <v>9004030  9002111 stari broj polise KASKO: UTAJA I KRAĐA</v>
          </cell>
        </row>
        <row r="361">
          <cell r="A361" t="str">
            <v>02985/13</v>
          </cell>
          <cell r="B361" t="str">
            <v>DOSITEJ DOO BEOGRAD</v>
          </cell>
          <cell r="C361" t="str">
            <v>POLOVAN TEGLJAČ RENAULT PREMIUM 450</v>
          </cell>
          <cell r="D361" t="str">
            <v>KASKO OSIGURANJE</v>
          </cell>
          <cell r="E361" t="str">
            <v>DUNAV OSIGURANJE</v>
          </cell>
          <cell r="F361" t="str">
            <v>89167619 2</v>
          </cell>
          <cell r="G361">
            <v>41934</v>
          </cell>
          <cell r="H361" t="str">
            <v>89167619 2 KASKO: UTAJA, KRAĐA</v>
          </cell>
        </row>
        <row r="362">
          <cell r="A362" t="str">
            <v>02986/13</v>
          </cell>
          <cell r="B362" t="str">
            <v>DOSITEJ DOO BEOGRAD</v>
          </cell>
          <cell r="C362" t="str">
            <v>POLOVAN TEGLJAČ RENAULT PREMIUM 450</v>
          </cell>
          <cell r="D362" t="str">
            <v>KASKO OSIGURANJE</v>
          </cell>
          <cell r="E362" t="str">
            <v>DUNAV OSIGURANJE</v>
          </cell>
          <cell r="F362" t="str">
            <v>89167620 3</v>
          </cell>
          <cell r="G362">
            <v>41934</v>
          </cell>
          <cell r="H362" t="str">
            <v>89167620 3 KASKO: UTAJA, KRAĐA</v>
          </cell>
        </row>
        <row r="363">
          <cell r="A363" t="str">
            <v>02987/13</v>
          </cell>
          <cell r="B363" t="str">
            <v>DOSITEJ DOO BEOGRAD</v>
          </cell>
          <cell r="C363" t="str">
            <v>POLOVAN TEGLJAČ RENAULT PREMIUM 450</v>
          </cell>
          <cell r="D363" t="str">
            <v>KASKO OSIGURANJE</v>
          </cell>
          <cell r="E363" t="str">
            <v>DUNAV OSIGURANJE</v>
          </cell>
          <cell r="F363" t="str">
            <v>89167621 4</v>
          </cell>
          <cell r="G363">
            <v>41934</v>
          </cell>
          <cell r="H363" t="str">
            <v>89167621 4 KASKO: UTAJA, KRAĐA</v>
          </cell>
        </row>
        <row r="364">
          <cell r="A364" t="str">
            <v>00746/08</v>
          </cell>
          <cell r="B364" t="str">
            <v>DOVOX TRADE DOO</v>
          </cell>
          <cell r="C364" t="str">
            <v>FIAT 500 1.2 POP</v>
          </cell>
          <cell r="D364" t="str">
            <v>KASKO OSIGURANJE</v>
          </cell>
          <cell r="E364" t="str">
            <v>DDOR</v>
          </cell>
          <cell r="F364" t="str">
            <v>PREDMET LIZ NIJE LOCIRAN</v>
          </cell>
          <cell r="G364">
            <v>40394</v>
          </cell>
          <cell r="H364" t="str">
            <v>NIJE OBNOVLJENA - ISTEKLA</v>
          </cell>
          <cell r="I364">
            <v>4</v>
          </cell>
          <cell r="J364">
            <v>0</v>
          </cell>
          <cell r="K364">
            <v>2</v>
          </cell>
          <cell r="L364">
            <v>0</v>
          </cell>
        </row>
        <row r="365">
          <cell r="A365" t="str">
            <v>02187/10</v>
          </cell>
          <cell r="B365" t="str">
            <v>DRAGELJEVIĆ SNEŽANA</v>
          </cell>
          <cell r="C365" t="str">
            <v>HYUNDAI I30 1,6 CRDI 5VR GLS</v>
          </cell>
          <cell r="D365" t="str">
            <v>KASKO OSIGURANJE</v>
          </cell>
          <cell r="E365" t="str">
            <v>UNIQA OSIGURANJE</v>
          </cell>
          <cell r="F365">
            <v>5007899</v>
          </cell>
          <cell r="G365">
            <v>42122</v>
          </cell>
          <cell r="H365" t="str">
            <v>5007899 PAKET EXCLUSIVE A+</v>
          </cell>
          <cell r="I365">
            <v>5</v>
          </cell>
          <cell r="J365">
            <v>0</v>
          </cell>
          <cell r="K365">
            <v>0</v>
          </cell>
          <cell r="L365">
            <v>0</v>
          </cell>
        </row>
        <row r="366">
          <cell r="A366" t="str">
            <v>02412/10</v>
          </cell>
          <cell r="B366" t="str">
            <v>DRAGOVIĆ RAJKO</v>
          </cell>
          <cell r="C366" t="str">
            <v>CHEVROLET CRUZE 1.6 LS</v>
          </cell>
          <cell r="D366" t="str">
            <v>KASKO OSIGURANJE</v>
          </cell>
          <cell r="E366" t="str">
            <v>WIENER STAEDTISCHE</v>
          </cell>
          <cell r="F366">
            <v>4125926</v>
          </cell>
          <cell r="G366">
            <v>41974</v>
          </cell>
          <cell r="H366" t="str">
            <v>41587098  ponuda 4125926 D PAKET RIZIKA NEMA UTAJU</v>
          </cell>
          <cell r="I366">
            <v>5</v>
          </cell>
          <cell r="J366">
            <v>0</v>
          </cell>
          <cell r="K366">
            <v>0</v>
          </cell>
          <cell r="L366">
            <v>0</v>
          </cell>
        </row>
        <row r="367">
          <cell r="A367" t="str">
            <v>02076/10</v>
          </cell>
          <cell r="B367" t="str">
            <v>DRAKULIĆ SUZANA</v>
          </cell>
          <cell r="C367" t="str">
            <v>HYUNDAI I30 1,4 DOHC 5VR GL</v>
          </cell>
          <cell r="D367" t="str">
            <v>KASKO OSIGURANJE</v>
          </cell>
          <cell r="E367" t="str">
            <v>DELTA GENERALI OSIGURANJE</v>
          </cell>
          <cell r="F367">
            <v>196202</v>
          </cell>
          <cell r="G367">
            <v>42066</v>
          </cell>
          <cell r="H367" t="str">
            <v>196202 B KOMBINACIJA  - NEMA UTAJU</v>
          </cell>
          <cell r="I367">
            <v>5</v>
          </cell>
          <cell r="J367">
            <v>0</v>
          </cell>
          <cell r="K367">
            <v>0</v>
          </cell>
          <cell r="L367">
            <v>0</v>
          </cell>
        </row>
        <row r="368">
          <cell r="A368" t="str">
            <v>02826/12</v>
          </cell>
          <cell r="B368" t="str">
            <v>DRESSING ART DOO BEOGRAD</v>
          </cell>
          <cell r="C368" t="str">
            <v>BMW  X3  xDrive 20d</v>
          </cell>
          <cell r="D368" t="str">
            <v>KASKO OSIGURANJE</v>
          </cell>
          <cell r="E368" t="str">
            <v>DELTA GENERALI OSIGURANJE</v>
          </cell>
          <cell r="F368">
            <v>222809</v>
          </cell>
          <cell r="G368">
            <v>41958</v>
          </cell>
          <cell r="H368" t="str">
            <v>222809 B KOMBINACIJA  - NEMA UTAJU</v>
          </cell>
        </row>
        <row r="369">
          <cell r="A369" t="str">
            <v>02028/10</v>
          </cell>
          <cell r="B369" t="str">
            <v>DRNDA FUAD</v>
          </cell>
          <cell r="C369" t="str">
            <v>HYUNDAI I30 1.4 DOHC 5VR GL</v>
          </cell>
          <cell r="D369" t="str">
            <v>KASKO OSIGURANJE</v>
          </cell>
          <cell r="E369" t="str">
            <v>WIENER STAEDTISCHE</v>
          </cell>
          <cell r="F369">
            <v>4124613</v>
          </cell>
          <cell r="G369">
            <v>42047</v>
          </cell>
          <cell r="H369" t="str">
            <v>polisa 40369013 ponuda 4124613 D PAKET RIZIKA NEMA UTAJU</v>
          </cell>
          <cell r="I369">
            <v>5</v>
          </cell>
          <cell r="J369">
            <v>0</v>
          </cell>
          <cell r="K369">
            <v>0</v>
          </cell>
          <cell r="L369">
            <v>0</v>
          </cell>
        </row>
        <row r="370">
          <cell r="A370" t="str">
            <v>01637/09</v>
          </cell>
          <cell r="B370" t="str">
            <v>DROBNJAK MILIĆ</v>
          </cell>
          <cell r="C370" t="str">
            <v>HYUNDAI I30 1.6 CRDI</v>
          </cell>
          <cell r="D370" t="str">
            <v>KASKO OSIGURANJE</v>
          </cell>
          <cell r="E370" t="str">
            <v>DUNAV OSIGURANJE</v>
          </cell>
          <cell r="F370" t="str">
            <v>89181916 5</v>
          </cell>
          <cell r="G370">
            <v>41900</v>
          </cell>
          <cell r="H370" t="str">
            <v>89181916 5 KASKO: UTAJA, KRAĐA</v>
          </cell>
          <cell r="I370">
            <v>5</v>
          </cell>
          <cell r="J370">
            <v>0</v>
          </cell>
          <cell r="K370">
            <v>0</v>
          </cell>
          <cell r="L370">
            <v>0</v>
          </cell>
        </row>
        <row r="371">
          <cell r="A371" t="str">
            <v>02449/10</v>
          </cell>
          <cell r="B371" t="str">
            <v>DS MARKET STR SONJA MANOJLOVIĆ</v>
          </cell>
          <cell r="C371" t="str">
            <v>HYUNDAI TUCSON 5VR GLS 2,0 DOHC 4WD 5 BRZ</v>
          </cell>
          <cell r="D371" t="str">
            <v>KASKO OSIGURANJE</v>
          </cell>
          <cell r="E371" t="str">
            <v>DDOR</v>
          </cell>
          <cell r="F371">
            <v>8500514271</v>
          </cell>
          <cell r="G371">
            <v>41990</v>
          </cell>
          <cell r="H371" t="str">
            <v>8500514271 KASKO: UTAJA, KRAĐA, PRIRODNI RIZICI</v>
          </cell>
          <cell r="I371">
            <v>5</v>
          </cell>
          <cell r="J371">
            <v>0</v>
          </cell>
          <cell r="K371">
            <v>0</v>
          </cell>
          <cell r="L371">
            <v>0</v>
          </cell>
        </row>
        <row r="372">
          <cell r="A372" t="str">
            <v>01596/09</v>
          </cell>
          <cell r="B372" t="str">
            <v>DUBAJIĆ SRETA</v>
          </cell>
          <cell r="C372" t="str">
            <v>HYUNDAI I 20 1.2 DOHC 5VR GL</v>
          </cell>
          <cell r="D372" t="e">
            <v>#N/A</v>
          </cell>
          <cell r="E372" t="str">
            <v>WIENER STAEDTISCHE</v>
          </cell>
          <cell r="F372" t="e">
            <v>#N/A</v>
          </cell>
          <cell r="G372" t="e">
            <v>#N/A</v>
          </cell>
          <cell r="H372" t="e">
            <v>#N/A</v>
          </cell>
          <cell r="I372">
            <v>5</v>
          </cell>
          <cell r="J372">
            <v>0</v>
          </cell>
          <cell r="K372">
            <v>0</v>
          </cell>
          <cell r="L372">
            <v>0</v>
          </cell>
        </row>
        <row r="373">
          <cell r="A373" t="str">
            <v>01564/09</v>
          </cell>
          <cell r="B373" t="str">
            <v>ĐURĐEVIĆ PETAR</v>
          </cell>
          <cell r="C373" t="str">
            <v>HYUNDAI I 30 1.6 CRDI 5VR GLS</v>
          </cell>
          <cell r="D373" t="e">
            <v>#N/A</v>
          </cell>
          <cell r="E373" t="str">
            <v>WIENER STAEDTISCHE</v>
          </cell>
          <cell r="F373" t="e">
            <v>#N/A</v>
          </cell>
          <cell r="G373" t="e">
            <v>#N/A</v>
          </cell>
          <cell r="H373" t="e">
            <v>#N/A</v>
          </cell>
          <cell r="I373">
            <v>5</v>
          </cell>
          <cell r="J373">
            <v>0</v>
          </cell>
          <cell r="K373">
            <v>0</v>
          </cell>
          <cell r="L373">
            <v>0</v>
          </cell>
        </row>
        <row r="374">
          <cell r="A374" t="str">
            <v>01776/09</v>
          </cell>
          <cell r="B374" t="str">
            <v>ĐURICA NEDA</v>
          </cell>
          <cell r="C374" t="str">
            <v>HYUNDAI I 30 1.6 CRDI EU</v>
          </cell>
          <cell r="D374" t="str">
            <v>KASKO OSIGURANJE</v>
          </cell>
          <cell r="E374" t="str">
            <v>DDOR</v>
          </cell>
          <cell r="F374">
            <v>8500503068</v>
          </cell>
          <cell r="G374">
            <v>41962</v>
          </cell>
          <cell r="H374" t="str">
            <v>8500243574 KASKO: UTAJA, KRAĐA</v>
          </cell>
          <cell r="I374">
            <v>5</v>
          </cell>
          <cell r="J374">
            <v>0</v>
          </cell>
          <cell r="K374">
            <v>0</v>
          </cell>
          <cell r="L374">
            <v>0</v>
          </cell>
        </row>
        <row r="375">
          <cell r="A375" t="str">
            <v>01948/10</v>
          </cell>
          <cell r="B375" t="str">
            <v>ĐURKOVIĆ BILJANA</v>
          </cell>
          <cell r="C375" t="str">
            <v>HYUNDAI I30 1.6 CRDI 5VR GL</v>
          </cell>
          <cell r="D375" t="str">
            <v>KASKO OSIGURANJE</v>
          </cell>
          <cell r="E375" t="str">
            <v>WIENER STAEDTISCHE</v>
          </cell>
          <cell r="F375">
            <v>4122979</v>
          </cell>
          <cell r="G375">
            <v>42030</v>
          </cell>
          <cell r="H375" t="str">
            <v>polisa 40295691, ponuda 4122979 D PAKET RIZIKA NEMA UTAJU</v>
          </cell>
          <cell r="I375">
            <v>5</v>
          </cell>
          <cell r="J375">
            <v>0</v>
          </cell>
          <cell r="K375">
            <v>0</v>
          </cell>
          <cell r="L375">
            <v>0</v>
          </cell>
        </row>
        <row r="376">
          <cell r="A376" t="str">
            <v>01774/09</v>
          </cell>
          <cell r="B376" t="str">
            <v>EKO - SAN DOO</v>
          </cell>
          <cell r="C376" t="str">
            <v>HYUNDAI I 30 1.4 DOHC 5VR GL</v>
          </cell>
          <cell r="D376" t="str">
            <v>KASKO OSIGURANJE</v>
          </cell>
          <cell r="E376" t="str">
            <v>UNIQA OSIGURANJE</v>
          </cell>
          <cell r="F376">
            <v>5006798</v>
          </cell>
          <cell r="G376">
            <v>41952</v>
          </cell>
          <cell r="H376" t="str">
            <v>5006798 A EKSKLUZIV  KRAĐA,UTAJA</v>
          </cell>
          <cell r="I376">
            <v>5</v>
          </cell>
          <cell r="J376">
            <v>0</v>
          </cell>
          <cell r="K376">
            <v>0</v>
          </cell>
          <cell r="L376">
            <v>0</v>
          </cell>
        </row>
        <row r="377">
          <cell r="A377" t="str">
            <v>01792/09</v>
          </cell>
          <cell r="B377" t="str">
            <v>EKO-MIG GORNJI VRATARI DOO</v>
          </cell>
          <cell r="C377" t="str">
            <v>HYUNDAI I30 1.4 DOHC 5VR GL</v>
          </cell>
          <cell r="D377" t="str">
            <v>KASKO OSIGURANJE</v>
          </cell>
          <cell r="E377" t="str">
            <v>DELTA GENERALI OSIGURANJE</v>
          </cell>
          <cell r="F377">
            <v>190640</v>
          </cell>
          <cell r="G377">
            <v>41966</v>
          </cell>
          <cell r="H377" t="str">
            <v>190640 B KOMBINACIJA  - NEMA UTAJU</v>
          </cell>
          <cell r="I377">
            <v>5</v>
          </cell>
          <cell r="J377">
            <v>0</v>
          </cell>
          <cell r="K377">
            <v>0</v>
          </cell>
          <cell r="L377">
            <v>0</v>
          </cell>
        </row>
        <row r="378">
          <cell r="A378" t="str">
            <v>02221/10</v>
          </cell>
          <cell r="B378" t="str">
            <v>ELITECH SR DOO</v>
          </cell>
          <cell r="C378" t="str">
            <v>HYUNADI I30 1,6 CRDI 5VR GL</v>
          </cell>
          <cell r="D378" t="str">
            <v>KASKO OSIGURANJE</v>
          </cell>
          <cell r="E378" t="str">
            <v>WIENER STAEDTISCHE</v>
          </cell>
          <cell r="F378">
            <v>4124639</v>
          </cell>
          <cell r="G378">
            <v>42145</v>
          </cell>
          <cell r="H378" t="str">
            <v>ponuda 4124639, polisa 40723326 D PAKET RIZIKA NEMA UTAJU</v>
          </cell>
          <cell r="I378">
            <v>5</v>
          </cell>
          <cell r="J378">
            <v>0</v>
          </cell>
          <cell r="K378">
            <v>0</v>
          </cell>
          <cell r="L378">
            <v>0</v>
          </cell>
        </row>
        <row r="379">
          <cell r="A379" t="str">
            <v>01772/09</v>
          </cell>
          <cell r="B379" t="str">
            <v>ELVIAL DOO</v>
          </cell>
          <cell r="C379" t="str">
            <v>HYUNDAI I 10 1.1 SOHC 5VR GL</v>
          </cell>
          <cell r="D379" t="str">
            <v>KASKO OSIGURANJE</v>
          </cell>
          <cell r="E379" t="str">
            <v>WIENER STAEDTISCHE</v>
          </cell>
          <cell r="F379">
            <v>4122930</v>
          </cell>
          <cell r="G379">
            <v>41954</v>
          </cell>
          <cell r="H379" t="str">
            <v xml:space="preserve">ponuda 4122930 D PAKET RIZIKA NEMA UTAJU </v>
          </cell>
          <cell r="I379">
            <v>5</v>
          </cell>
          <cell r="J379">
            <v>0</v>
          </cell>
          <cell r="K379">
            <v>0</v>
          </cell>
          <cell r="L379">
            <v>0</v>
          </cell>
        </row>
        <row r="380">
          <cell r="A380" t="str">
            <v>01773/09</v>
          </cell>
          <cell r="B380" t="str">
            <v>ELVIAL DOO</v>
          </cell>
          <cell r="C380" t="str">
            <v>HYUNDAI I 10 1.1 SOHC 5VR GL</v>
          </cell>
          <cell r="D380" t="str">
            <v>KASKO OSIGURANJE</v>
          </cell>
          <cell r="E380" t="str">
            <v>WIENER STAEDTISCHE</v>
          </cell>
          <cell r="F380">
            <v>4122931</v>
          </cell>
          <cell r="G380">
            <v>41954</v>
          </cell>
          <cell r="H380" t="str">
            <v>ponuda 4122931 D PAKET RIZIKA NEMA UTAJU</v>
          </cell>
          <cell r="I380">
            <v>5</v>
          </cell>
          <cell r="J380">
            <v>0</v>
          </cell>
          <cell r="K380">
            <v>0</v>
          </cell>
          <cell r="L380">
            <v>0</v>
          </cell>
        </row>
        <row r="381">
          <cell r="A381" t="str">
            <v>02035/10</v>
          </cell>
          <cell r="B381" t="str">
            <v>EMINENCE DOO</v>
          </cell>
          <cell r="C381" t="str">
            <v>HYUNDAI I20 1.4 DOHC 5VR</v>
          </cell>
          <cell r="D381" t="str">
            <v>KASKO OSIGURANJE</v>
          </cell>
          <cell r="E381" t="str">
            <v>DELTA GENERALI OSIGURANJE</v>
          </cell>
          <cell r="F381">
            <v>193666</v>
          </cell>
          <cell r="G381">
            <v>42047</v>
          </cell>
          <cell r="H381" t="str">
            <v>193666 B KOMBINACIJA  - NEMA UTAJU</v>
          </cell>
          <cell r="I381">
            <v>2</v>
          </cell>
          <cell r="J381">
            <v>1</v>
          </cell>
          <cell r="K381">
            <v>0</v>
          </cell>
          <cell r="L381">
            <v>0</v>
          </cell>
        </row>
        <row r="382">
          <cell r="A382" t="str">
            <v>02036/10</v>
          </cell>
          <cell r="B382" t="str">
            <v>EMINENCE DOO</v>
          </cell>
          <cell r="C382" t="str">
            <v>HYUNDAI I20 1.4 DOHC 5VR GL</v>
          </cell>
          <cell r="D382" t="str">
            <v>KASKO OSIGURANJE</v>
          </cell>
          <cell r="E382" t="str">
            <v>DELTA GENERALI OSIGURANJE</v>
          </cell>
          <cell r="F382">
            <v>193667</v>
          </cell>
          <cell r="G382">
            <v>42047</v>
          </cell>
          <cell r="H382" t="str">
            <v>193667 B KOMBINACIJA  - NEMA UTAJU</v>
          </cell>
          <cell r="I382">
            <v>2</v>
          </cell>
          <cell r="J382">
            <v>1</v>
          </cell>
          <cell r="K382">
            <v>0</v>
          </cell>
          <cell r="L382">
            <v>0</v>
          </cell>
        </row>
        <row r="383">
          <cell r="A383" t="str">
            <v>02037/10</v>
          </cell>
          <cell r="B383" t="str">
            <v>EMINENCE DOO</v>
          </cell>
          <cell r="C383" t="str">
            <v>HYUNDAI I30 1.6 CRDI 5VR GLS</v>
          </cell>
          <cell r="D383" t="str">
            <v>KASKO OSIGURANJE</v>
          </cell>
          <cell r="E383" t="str">
            <v>DELTA GENERALI OSIGURANJE</v>
          </cell>
          <cell r="F383">
            <v>193671</v>
          </cell>
          <cell r="G383">
            <v>42047</v>
          </cell>
          <cell r="H383" t="str">
            <v>193671 B KOMBINACIJA  - NEMA UTAJU</v>
          </cell>
          <cell r="I383">
            <v>3</v>
          </cell>
          <cell r="J383">
            <v>1</v>
          </cell>
          <cell r="K383">
            <v>0</v>
          </cell>
          <cell r="L383">
            <v>0</v>
          </cell>
        </row>
        <row r="384">
          <cell r="A384" t="str">
            <v>02741/12</v>
          </cell>
          <cell r="B384" t="str">
            <v>EMINENCE DOO</v>
          </cell>
          <cell r="C384" t="str">
            <v>CHEVROLET CRUZE 1.6 LS PLUS 4D</v>
          </cell>
          <cell r="D384" t="str">
            <v>KASKO OSIGURANJE</v>
          </cell>
          <cell r="E384" t="str">
            <v>DELTA GENERALI OSIGURANJE</v>
          </cell>
          <cell r="F384">
            <v>218946</v>
          </cell>
          <cell r="G384">
            <v>42217</v>
          </cell>
          <cell r="H384" t="str">
            <v>218946 B KOMBINACIJA  - NEMA UTAJU</v>
          </cell>
        </row>
        <row r="385">
          <cell r="A385" t="str">
            <v>02905/13</v>
          </cell>
          <cell r="B385" t="str">
            <v>EMINENCE DOO</v>
          </cell>
          <cell r="C385" t="str">
            <v>Novo putničko vozilo Škoda Octavia A5  Elegance 1.6 TDI CR DPF</v>
          </cell>
          <cell r="D385" t="str">
            <v>KASKO OSIGURANJE</v>
          </cell>
          <cell r="E385" t="str">
            <v>DELTA GENERALI OSIGURANJE</v>
          </cell>
          <cell r="F385">
            <v>227079</v>
          </cell>
          <cell r="G385">
            <v>42075</v>
          </cell>
          <cell r="H385" t="str">
            <v>227079 B KOMBINACIJA  - NEMA UTAJU</v>
          </cell>
        </row>
        <row r="386">
          <cell r="A386" t="str">
            <v>02996/13</v>
          </cell>
          <cell r="B386" t="str">
            <v>EMINENCE DOO</v>
          </cell>
          <cell r="C386" t="str">
            <v>HYUNDAI ELANTRA 1.6DOHC 4VR GL</v>
          </cell>
          <cell r="D386" t="str">
            <v>KASKO OSIGURANJE</v>
          </cell>
          <cell r="E386" t="str">
            <v>DELTA GENERALI OSIGURANJE</v>
          </cell>
          <cell r="F386">
            <v>236898</v>
          </cell>
          <cell r="G386">
            <v>41964</v>
          </cell>
          <cell r="H386" t="str">
            <v>236898  polisa ističe pre ugovora B KOMBINACIJA  - NEMA UTAJU</v>
          </cell>
        </row>
        <row r="387">
          <cell r="A387" t="str">
            <v>02997/13</v>
          </cell>
          <cell r="B387" t="str">
            <v>EMINENCE DOO</v>
          </cell>
          <cell r="C387" t="str">
            <v>HYUNDAI ELANTRA 1.6DOHC 4VR GL</v>
          </cell>
          <cell r="D387" t="str">
            <v>KASKO OSIGURANJE</v>
          </cell>
          <cell r="E387" t="str">
            <v>DELTA GENERALI OSIGURANJE</v>
          </cell>
          <cell r="F387">
            <v>236900</v>
          </cell>
          <cell r="G387">
            <v>41964</v>
          </cell>
          <cell r="H387" t="str">
            <v>236900 polisa stiče pre ugovora B KOMBINACIJA  - NEMA UTAJU</v>
          </cell>
        </row>
        <row r="388">
          <cell r="A388" t="str">
            <v>02998/13</v>
          </cell>
          <cell r="B388" t="str">
            <v>EMINENCE DOO</v>
          </cell>
          <cell r="C388" t="str">
            <v>HYUNDAI ELANTRA 1.6 DOHC 4VR GL</v>
          </cell>
          <cell r="D388" t="str">
            <v>KASKO OSIGURANJE</v>
          </cell>
          <cell r="E388" t="str">
            <v>DELTA GENERALI OSIGURANJE</v>
          </cell>
          <cell r="F388">
            <v>236899</v>
          </cell>
          <cell r="G388">
            <v>41964</v>
          </cell>
          <cell r="H388" t="str">
            <v>236899 polisa ističe pre ugovora B KOMBINACIJA  - NEMA UTAJU</v>
          </cell>
        </row>
        <row r="389">
          <cell r="A389" t="str">
            <v>02999/13</v>
          </cell>
          <cell r="B389" t="str">
            <v>EMINENCE DOO</v>
          </cell>
          <cell r="C389" t="str">
            <v>HYUNDAI ELANTRA 1.6 DOHC 4VR GL</v>
          </cell>
          <cell r="D389" t="str">
            <v>KASKO OSIGURANJE</v>
          </cell>
          <cell r="E389" t="str">
            <v>DELTA GENERALI OSIGURANJE</v>
          </cell>
          <cell r="F389">
            <v>236901</v>
          </cell>
          <cell r="G389">
            <v>41964</v>
          </cell>
          <cell r="H389" t="str">
            <v>236901 ističe pre ugovora B KOMBINACIJA  - NEMA UTAJU</v>
          </cell>
        </row>
        <row r="390">
          <cell r="A390" t="str">
            <v>03000/13</v>
          </cell>
          <cell r="B390" t="str">
            <v>EMINENCE DOO</v>
          </cell>
          <cell r="C390" t="str">
            <v>HYUNDAI ELANTRA 1.6 DOHC 4VR GL</v>
          </cell>
          <cell r="D390" t="str">
            <v>KASKO OSIGURANJE</v>
          </cell>
          <cell r="E390" t="str">
            <v>DELTA GENERALI OSIGURANJE</v>
          </cell>
          <cell r="F390">
            <v>236893</v>
          </cell>
          <cell r="G390">
            <v>41964</v>
          </cell>
          <cell r="H390" t="str">
            <v>236893      polisa ističe pre ugovora B KOMBINACIJA  - NEMA UTAJU</v>
          </cell>
        </row>
        <row r="391">
          <cell r="A391" t="str">
            <v>03001/13</v>
          </cell>
          <cell r="B391" t="str">
            <v>EMINENCE DOO</v>
          </cell>
          <cell r="C391" t="str">
            <v>HYUNDAI ELANTRA 1.6 DOHC 4VR GL</v>
          </cell>
          <cell r="D391" t="str">
            <v>KASKO OSIGURANJE</v>
          </cell>
          <cell r="E391" t="str">
            <v>DELTA GENERALI OSIGURANJE</v>
          </cell>
          <cell r="F391">
            <v>236897</v>
          </cell>
          <cell r="G391">
            <v>41964</v>
          </cell>
          <cell r="H391" t="str">
            <v>236897 polisa ističe pre ugovora B KOMBINACIJA  - NEMA UTAJU</v>
          </cell>
        </row>
        <row r="392">
          <cell r="A392" t="str">
            <v>03002/13</v>
          </cell>
          <cell r="B392" t="str">
            <v>EMINENCE DOO</v>
          </cell>
          <cell r="C392" t="str">
            <v>HYUNDAI ELANTRA 1.6 DOHC 4VR GL</v>
          </cell>
          <cell r="D392" t="str">
            <v>KASKO OSIGURANJE</v>
          </cell>
          <cell r="E392" t="str">
            <v>DELTA GENERALI OSIGURANJE</v>
          </cell>
          <cell r="F392">
            <v>236896</v>
          </cell>
          <cell r="G392">
            <v>41964</v>
          </cell>
          <cell r="H392" t="str">
            <v>236896  polisa ističe pre ugovora B KOMBINACIJA  - NEMA UTAJU</v>
          </cell>
        </row>
        <row r="393">
          <cell r="A393" t="str">
            <v>03003/13</v>
          </cell>
          <cell r="B393" t="str">
            <v>EMINENCE DOO</v>
          </cell>
          <cell r="C393" t="str">
            <v>FIAT 500L 1.4 95 KS NACIONALE</v>
          </cell>
          <cell r="D393" t="str">
            <v>KASKO OSIGURANJE</v>
          </cell>
          <cell r="E393" t="str">
            <v>DELTA GENERALI OSIGURANJE</v>
          </cell>
          <cell r="F393">
            <v>237223</v>
          </cell>
          <cell r="G393">
            <v>41972</v>
          </cell>
          <cell r="H393" t="str">
            <v>237223 B KOMBINACIJA  - NEMA UTAJU</v>
          </cell>
        </row>
        <row r="394">
          <cell r="A394" t="str">
            <v>03004/13</v>
          </cell>
          <cell r="B394" t="str">
            <v>EMINENCE DOO</v>
          </cell>
          <cell r="C394" t="str">
            <v>FIAT 500L 1.4 95KS NACIONALE</v>
          </cell>
          <cell r="D394" t="str">
            <v>KASKO OSIGURANJE</v>
          </cell>
          <cell r="E394" t="str">
            <v>DELTA GENERALI OSIGURANJE</v>
          </cell>
          <cell r="F394">
            <v>237225</v>
          </cell>
          <cell r="G394">
            <v>41972</v>
          </cell>
          <cell r="H394" t="str">
            <v>237225 B KOMBINACIJA  - NEMA UTAJU</v>
          </cell>
        </row>
        <row r="395">
          <cell r="A395" t="str">
            <v>03005/13</v>
          </cell>
          <cell r="B395" t="str">
            <v>EMINENCE DOO</v>
          </cell>
          <cell r="C395" t="str">
            <v>FIAT 500L 1.4 95 KS NACIONALE</v>
          </cell>
          <cell r="D395" t="str">
            <v>KASKO OSIGURANJE</v>
          </cell>
          <cell r="E395" t="str">
            <v>DELTA GENERALI OSIGURANJE</v>
          </cell>
          <cell r="F395">
            <v>237226</v>
          </cell>
          <cell r="G395">
            <v>41972</v>
          </cell>
          <cell r="H395" t="str">
            <v>237226 B KOMBINACIJA  - NEMA UTAJU</v>
          </cell>
        </row>
        <row r="396">
          <cell r="A396" t="str">
            <v>03006/13</v>
          </cell>
          <cell r="B396" t="str">
            <v>EMINENCE DOO</v>
          </cell>
          <cell r="C396" t="str">
            <v>FIAT 500L 1.4 95KS NACIONAL</v>
          </cell>
          <cell r="D396" t="str">
            <v>KASKO OSIGURANJE</v>
          </cell>
          <cell r="E396" t="str">
            <v>DELTA GENERALI OSIGURANJE</v>
          </cell>
          <cell r="F396">
            <v>237227</v>
          </cell>
          <cell r="G396">
            <v>41972</v>
          </cell>
          <cell r="H396" t="str">
            <v>237227 B KOMBINACIJA  - NEMA UTAJU</v>
          </cell>
        </row>
        <row r="397">
          <cell r="A397" t="str">
            <v>03007/13</v>
          </cell>
          <cell r="B397" t="str">
            <v>EMINENCE DOO</v>
          </cell>
          <cell r="C397" t="str">
            <v>FIAT 500L 1.4 95 KS NACIONALE</v>
          </cell>
          <cell r="D397" t="str">
            <v>KASKO OSIGURANJE</v>
          </cell>
          <cell r="E397" t="str">
            <v>DELTA GENERALI OSIGURANJE</v>
          </cell>
          <cell r="F397">
            <v>237231</v>
          </cell>
          <cell r="G397">
            <v>41972</v>
          </cell>
          <cell r="H397" t="str">
            <v>237231 B KOMBINACIJA  - NEMA UTAJU</v>
          </cell>
        </row>
        <row r="398">
          <cell r="A398" t="str">
            <v>03008/13</v>
          </cell>
          <cell r="B398" t="str">
            <v>EMINENCE DOO</v>
          </cell>
          <cell r="C398" t="str">
            <v>FIAT 500L 1.4 95KS NACIONALE</v>
          </cell>
          <cell r="D398" t="str">
            <v>KASKO OSIGURANJE</v>
          </cell>
          <cell r="E398" t="str">
            <v>DELTA GENERALI OSIGURANJE</v>
          </cell>
          <cell r="F398">
            <v>237230</v>
          </cell>
          <cell r="G398">
            <v>41972</v>
          </cell>
          <cell r="H398" t="str">
            <v>237230 B KOMBINACIJA  - NEMA UTAJU</v>
          </cell>
        </row>
        <row r="399">
          <cell r="A399" t="str">
            <v>03009/13</v>
          </cell>
          <cell r="B399" t="str">
            <v>EMINENCE DOO</v>
          </cell>
          <cell r="C399" t="str">
            <v>FIAT 500L 1.4 95KS NACIONALE</v>
          </cell>
          <cell r="D399" t="str">
            <v>KASKO OSIGURANJE</v>
          </cell>
          <cell r="E399" t="str">
            <v>DELTA GENERALI OSIGURANJE</v>
          </cell>
          <cell r="F399">
            <v>237229</v>
          </cell>
          <cell r="G399">
            <v>41972</v>
          </cell>
          <cell r="H399" t="str">
            <v>237229 B KOMBINACIJA  - NEMA UTAJU</v>
          </cell>
        </row>
        <row r="400">
          <cell r="A400" t="str">
            <v>03010/13</v>
          </cell>
          <cell r="B400" t="str">
            <v>EMINENCE DOO</v>
          </cell>
          <cell r="C400" t="str">
            <v>FIAT 500L 1.4 95KS NACIONALE</v>
          </cell>
          <cell r="D400" t="str">
            <v>KASKO OSIGURANJE</v>
          </cell>
          <cell r="E400" t="str">
            <v>DELTA GENERALI OSIGURANJE</v>
          </cell>
          <cell r="F400">
            <v>237228</v>
          </cell>
          <cell r="G400">
            <v>41972</v>
          </cell>
          <cell r="H400" t="str">
            <v>237228 B KOMBINACIJA  - NEMA UTAJU</v>
          </cell>
        </row>
        <row r="401">
          <cell r="A401" t="str">
            <v>03011/13</v>
          </cell>
          <cell r="B401" t="str">
            <v>EMINENCE DOO</v>
          </cell>
          <cell r="C401" t="str">
            <v>FIAT 500L 1.4 95 KS NACIONALE</v>
          </cell>
          <cell r="D401" t="str">
            <v>KASKO OSIGURANJE</v>
          </cell>
          <cell r="E401" t="str">
            <v>DELTA GENERALI OSIGURANJE</v>
          </cell>
          <cell r="F401">
            <v>237322</v>
          </cell>
          <cell r="G401">
            <v>41972</v>
          </cell>
          <cell r="H401" t="str">
            <v>237322 B KOMBINACIJA  - NEMA UTAJU</v>
          </cell>
        </row>
        <row r="402">
          <cell r="A402" t="str">
            <v>03012/13</v>
          </cell>
          <cell r="B402" t="str">
            <v>EMINENCE DOO</v>
          </cell>
          <cell r="C402" t="str">
            <v>FIAT 500L 1.4 95KS NACIONALE</v>
          </cell>
          <cell r="D402" t="str">
            <v>KASKO OSIGURANJE</v>
          </cell>
          <cell r="E402" t="str">
            <v>DELTA GENERALI OSIGURANJE</v>
          </cell>
          <cell r="F402">
            <v>237321</v>
          </cell>
          <cell r="G402">
            <v>41972</v>
          </cell>
          <cell r="H402" t="str">
            <v>237321 B KOMBINACIJA  - NEMA UTAJU</v>
          </cell>
        </row>
        <row r="403">
          <cell r="A403" t="str">
            <v>03013/13</v>
          </cell>
          <cell r="B403" t="str">
            <v>EMINENCE DOO</v>
          </cell>
          <cell r="C403" t="str">
            <v>FIAT 500L 1.4 95KS NACIONALE</v>
          </cell>
          <cell r="D403" t="str">
            <v>KASKO OSIGURANJE</v>
          </cell>
          <cell r="E403" t="str">
            <v>DELTA GENERALI OSIGURANJE</v>
          </cell>
          <cell r="F403">
            <v>237320</v>
          </cell>
          <cell r="G403">
            <v>41972</v>
          </cell>
          <cell r="H403" t="str">
            <v>237320 B KOMBINACIJA  - NEMA UTAJU</v>
          </cell>
        </row>
        <row r="404">
          <cell r="A404" t="str">
            <v>03014/13</v>
          </cell>
          <cell r="B404" t="str">
            <v>EMINENCE DOO</v>
          </cell>
          <cell r="C404" t="str">
            <v>FIAT 500L 1.4 95KS NACIONALE</v>
          </cell>
          <cell r="D404" t="str">
            <v>KASKO OSIGURANJE</v>
          </cell>
          <cell r="E404" t="str">
            <v>DELTA GENERALI OSIGURANJE</v>
          </cell>
          <cell r="F404">
            <v>237315</v>
          </cell>
          <cell r="G404">
            <v>41972</v>
          </cell>
          <cell r="H404" t="str">
            <v>237315 B KOMBINACIJA  - NEMA UTAJU</v>
          </cell>
        </row>
        <row r="405">
          <cell r="A405" t="str">
            <v>03015/13</v>
          </cell>
          <cell r="B405" t="str">
            <v>EMINENCE DOO</v>
          </cell>
          <cell r="C405" t="str">
            <v>FIAT 500L 1.4 95KS NACIONALE</v>
          </cell>
          <cell r="D405" t="str">
            <v>KASKO OSIGURANJE</v>
          </cell>
          <cell r="E405" t="str">
            <v>DELTA GENERALI OSIGURANJE</v>
          </cell>
          <cell r="F405">
            <v>237316</v>
          </cell>
          <cell r="G405">
            <v>41972</v>
          </cell>
          <cell r="H405" t="str">
            <v>237316 B KOMBINACIJA  - NEMA UTAJU</v>
          </cell>
        </row>
        <row r="406">
          <cell r="A406" t="str">
            <v>03016/13</v>
          </cell>
          <cell r="B406" t="str">
            <v>EMINENCE DOO</v>
          </cell>
          <cell r="C406" t="str">
            <v>FIAT 500L 1.495KS NACIONALE</v>
          </cell>
          <cell r="D406" t="str">
            <v>KASKO OSIGURANJE</v>
          </cell>
          <cell r="E406" t="str">
            <v>DELTA GENERALI OSIGURANJE</v>
          </cell>
          <cell r="F406">
            <v>237319</v>
          </cell>
          <cell r="G406">
            <v>41972</v>
          </cell>
          <cell r="H406" t="str">
            <v>237319 B KOMBINACIJA  - NEMA UTAJU</v>
          </cell>
        </row>
        <row r="407">
          <cell r="A407" t="str">
            <v>03017/13</v>
          </cell>
          <cell r="B407" t="str">
            <v>EMINENCE DOO</v>
          </cell>
          <cell r="C407" t="str">
            <v>FIAT 500L 1.4 95KS NACIONALE</v>
          </cell>
          <cell r="D407" t="str">
            <v>KASKO OSIGURANJE</v>
          </cell>
          <cell r="E407" t="str">
            <v>DELTA GENERALI OSIGURANJE</v>
          </cell>
          <cell r="F407">
            <v>237317</v>
          </cell>
          <cell r="G407">
            <v>41972</v>
          </cell>
          <cell r="H407" t="str">
            <v>237317 B KOMBINACIJA  - NEMA UTAJU</v>
          </cell>
        </row>
        <row r="408">
          <cell r="A408" t="str">
            <v>03018/13</v>
          </cell>
          <cell r="B408" t="str">
            <v>EMINENCE DOO</v>
          </cell>
          <cell r="C408" t="str">
            <v>FIAT 500L 1.4 95KS NACIONALE</v>
          </cell>
          <cell r="D408" t="str">
            <v>KASKO OSIGURANJE</v>
          </cell>
          <cell r="E408" t="str">
            <v>DELTA GENERALI OSIGURANJE</v>
          </cell>
          <cell r="F408">
            <v>237318</v>
          </cell>
          <cell r="G408">
            <v>41972</v>
          </cell>
          <cell r="H408" t="str">
            <v>237318 B KOMBINACIJA  - NEMA UTAJU</v>
          </cell>
        </row>
        <row r="409">
          <cell r="A409" t="str">
            <v>03019/13</v>
          </cell>
          <cell r="B409" t="str">
            <v>EMINENCE DOO</v>
          </cell>
          <cell r="C409" t="str">
            <v>FIAT 500L 1.4 95KS NACIONALE</v>
          </cell>
          <cell r="D409" t="str">
            <v>KASKO OSIGURANJE</v>
          </cell>
          <cell r="E409" t="str">
            <v>DELTA GENERALI OSIGURANJE</v>
          </cell>
          <cell r="F409">
            <v>237402</v>
          </cell>
          <cell r="G409">
            <v>41975</v>
          </cell>
          <cell r="H409" t="str">
            <v>237402 B KOMBINACIJA  - NEMA UTAJU</v>
          </cell>
        </row>
        <row r="410">
          <cell r="A410" t="str">
            <v>03020/13</v>
          </cell>
          <cell r="B410" t="str">
            <v>EMINENCE DOO</v>
          </cell>
          <cell r="C410" t="str">
            <v>FIAT 500L 1.4 95KS NACIONALE</v>
          </cell>
          <cell r="D410" t="str">
            <v>KASKO OSIGURANJE</v>
          </cell>
          <cell r="E410" t="str">
            <v>DELTA GENERALI OSIGURANJE</v>
          </cell>
          <cell r="F410">
            <v>237400</v>
          </cell>
          <cell r="G410">
            <v>41975</v>
          </cell>
          <cell r="H410" t="str">
            <v>237400 B KOMBINACIJA  - NEMA UTAJU</v>
          </cell>
        </row>
        <row r="411">
          <cell r="A411" t="str">
            <v>03021/13</v>
          </cell>
          <cell r="B411" t="str">
            <v>EMINENCE DOO</v>
          </cell>
          <cell r="C411" t="str">
            <v>FIAT 500L 1.4 95KS NACIONALE</v>
          </cell>
          <cell r="D411" t="str">
            <v>KASKO OSIGURANJE</v>
          </cell>
          <cell r="E411" t="str">
            <v>DELTA GENERALI OSIGURANJE</v>
          </cell>
          <cell r="F411">
            <v>237401</v>
          </cell>
          <cell r="G411">
            <v>41975</v>
          </cell>
          <cell r="H411" t="str">
            <v>237401 B KOMBINACIJA  - NEMA UTAJU</v>
          </cell>
        </row>
        <row r="412">
          <cell r="A412" t="str">
            <v>03022/13</v>
          </cell>
          <cell r="B412" t="str">
            <v>EMINENCE DOO</v>
          </cell>
          <cell r="C412" t="str">
            <v>FIAT 500L 1.4 95KS NACIONALE</v>
          </cell>
          <cell r="D412" t="str">
            <v>KASKO OSIGURANJE</v>
          </cell>
          <cell r="E412" t="str">
            <v>DELTA GENERALI OSIGURANJE</v>
          </cell>
          <cell r="F412">
            <v>237399</v>
          </cell>
          <cell r="G412">
            <v>41975</v>
          </cell>
          <cell r="H412" t="str">
            <v>237399 B KOMBINACIJA  - NEMA UTAJU</v>
          </cell>
        </row>
        <row r="413">
          <cell r="A413" t="str">
            <v>03023/13</v>
          </cell>
          <cell r="B413" t="str">
            <v>EMINENCE DOO</v>
          </cell>
          <cell r="C413" t="str">
            <v>FIAT 500L 1.4 95KS NACIONALE</v>
          </cell>
          <cell r="D413" t="str">
            <v>KASKO OSIGURANJE</v>
          </cell>
          <cell r="E413" t="str">
            <v>DELTA GENERALI OSIGURANJE</v>
          </cell>
          <cell r="F413">
            <v>237398</v>
          </cell>
          <cell r="G413">
            <v>41975</v>
          </cell>
          <cell r="H413" t="str">
            <v>237398 B KOMBINACIJA  - NEMA UTAJU</v>
          </cell>
        </row>
        <row r="414">
          <cell r="A414" t="str">
            <v>03024/13</v>
          </cell>
          <cell r="B414" t="str">
            <v>EMINENCE DOO</v>
          </cell>
          <cell r="C414" t="str">
            <v>FIAT 500L 1.4 95KS NACIONALE</v>
          </cell>
          <cell r="D414" t="str">
            <v>KASKO OSIGURANJE</v>
          </cell>
          <cell r="E414" t="str">
            <v>DELTA GENERALI OSIGURANJE</v>
          </cell>
          <cell r="F414">
            <v>237397</v>
          </cell>
          <cell r="G414">
            <v>41975</v>
          </cell>
          <cell r="H414" t="str">
            <v>237397 B KOMBINACIJA  - NEMA UTAJU</v>
          </cell>
        </row>
        <row r="415">
          <cell r="A415" t="str">
            <v>03025/13</v>
          </cell>
          <cell r="B415" t="str">
            <v>EMINENCE DOO</v>
          </cell>
          <cell r="C415" t="str">
            <v>FIAT 500L 1.4 95KS NACIONALE</v>
          </cell>
          <cell r="D415" t="str">
            <v>KASKO OSIGURANJE</v>
          </cell>
          <cell r="E415" t="str">
            <v>DELTA GENERALI OSIGURANJE</v>
          </cell>
          <cell r="F415">
            <v>237396</v>
          </cell>
          <cell r="G415">
            <v>41975</v>
          </cell>
          <cell r="H415" t="str">
            <v>237396 B KOMBINACIJA  - NEMA UTAJU</v>
          </cell>
        </row>
        <row r="416">
          <cell r="A416" t="str">
            <v>03026/13</v>
          </cell>
          <cell r="B416" t="str">
            <v>EMINENCE DOO</v>
          </cell>
          <cell r="C416" t="str">
            <v>FIAT 500L 1.4 95KS NACIONALE</v>
          </cell>
          <cell r="D416" t="str">
            <v>KASKO OSIGURANJE</v>
          </cell>
          <cell r="E416" t="str">
            <v>DELTA GENERALI OSIGURANJE</v>
          </cell>
          <cell r="F416">
            <v>237395</v>
          </cell>
          <cell r="G416">
            <v>41975</v>
          </cell>
          <cell r="H416" t="str">
            <v>237395 B KOMBINACIJA  - NEMA UTAJU</v>
          </cell>
        </row>
        <row r="417">
          <cell r="A417" t="str">
            <v>03027/13</v>
          </cell>
          <cell r="B417" t="str">
            <v>EMINENCE DOO</v>
          </cell>
          <cell r="C417" t="str">
            <v>FIAT 500L 1.4 95KS NACIONALE</v>
          </cell>
          <cell r="D417" t="str">
            <v>KASKO OSIGURANJE</v>
          </cell>
          <cell r="E417" t="str">
            <v>DELTA GENERALI OSIGURANJE</v>
          </cell>
          <cell r="F417">
            <v>237519</v>
          </cell>
          <cell r="G417">
            <v>41977</v>
          </cell>
          <cell r="H417" t="str">
            <v>237519 B KOMBINACIJA  - NEMA UTAJU</v>
          </cell>
        </row>
        <row r="418">
          <cell r="A418" t="str">
            <v>03028/13</v>
          </cell>
          <cell r="B418" t="str">
            <v>EMINENCE DOO</v>
          </cell>
          <cell r="C418" t="str">
            <v>FIAT 500L 1.4 95KS NACIONALE</v>
          </cell>
          <cell r="D418" t="str">
            <v>KASKO OSIGURANJE</v>
          </cell>
          <cell r="E418" t="str">
            <v>DELTA GENERALI OSIGURANJE</v>
          </cell>
          <cell r="F418">
            <v>237518</v>
          </cell>
          <cell r="G418">
            <v>41977</v>
          </cell>
          <cell r="H418" t="str">
            <v>237518 B KOMBINACIJA  - NEMA UTAJU</v>
          </cell>
        </row>
        <row r="419">
          <cell r="A419" t="str">
            <v>03029/13</v>
          </cell>
          <cell r="B419" t="str">
            <v>EMINENCE DOO</v>
          </cell>
          <cell r="C419" t="str">
            <v>FIAT 500L 1.4 95KS NACIONALE</v>
          </cell>
          <cell r="D419" t="str">
            <v>KASKO OSIGURANJE</v>
          </cell>
          <cell r="E419" t="str">
            <v>DELTA GENERALI OSIGURANJE</v>
          </cell>
          <cell r="F419">
            <v>237517</v>
          </cell>
          <cell r="G419">
            <v>41977</v>
          </cell>
          <cell r="H419" t="str">
            <v>237517 B KOMBINACIJA  - NEMA UTAJU</v>
          </cell>
        </row>
        <row r="420">
          <cell r="A420" t="str">
            <v>03030/13</v>
          </cell>
          <cell r="B420" t="str">
            <v>EMINENCE DOO</v>
          </cell>
          <cell r="C420" t="str">
            <v>FIAT 500L 1.4 95KS NACIONALE</v>
          </cell>
          <cell r="D420" t="str">
            <v>KASKO OSIGURANJE</v>
          </cell>
          <cell r="E420" t="str">
            <v>DELTA GENERALI OSIGURANJE</v>
          </cell>
          <cell r="F420">
            <v>237497</v>
          </cell>
          <cell r="G420">
            <v>41977</v>
          </cell>
          <cell r="H420" t="str">
            <v>237497 B KOMBINACIJA  - NEMA UTAJU</v>
          </cell>
        </row>
        <row r="421">
          <cell r="A421" t="str">
            <v>03031/13</v>
          </cell>
          <cell r="B421" t="str">
            <v>EMINENCE DOO</v>
          </cell>
          <cell r="C421" t="str">
            <v>FIAT 500L 1.4 95KS NACIONALE</v>
          </cell>
          <cell r="D421" t="str">
            <v>KASKO OSIGURANJE</v>
          </cell>
          <cell r="E421" t="str">
            <v>DELTA GENERALI OSIGURANJE</v>
          </cell>
          <cell r="F421">
            <v>237498</v>
          </cell>
          <cell r="G421">
            <v>41977</v>
          </cell>
          <cell r="H421" t="str">
            <v>237498 B KOMBINACIJA  - NEMA UTAJU</v>
          </cell>
        </row>
        <row r="422">
          <cell r="A422" t="str">
            <v>03032/13</v>
          </cell>
          <cell r="B422" t="str">
            <v>EMINENCE DOO</v>
          </cell>
          <cell r="C422" t="str">
            <v>FIAT 500L 1.4 95KS NACIONALE</v>
          </cell>
          <cell r="D422" t="str">
            <v>KASKO OSIGURANJE</v>
          </cell>
          <cell r="E422" t="str">
            <v>DELTA GENERALI OSIGURANJE</v>
          </cell>
          <cell r="F422">
            <v>237499</v>
          </cell>
          <cell r="G422">
            <v>41977</v>
          </cell>
          <cell r="H422" t="str">
            <v>237499 B KOMBINACIJA  - NEMA UTAJU</v>
          </cell>
        </row>
        <row r="423">
          <cell r="A423" t="str">
            <v>03033/13</v>
          </cell>
          <cell r="B423" t="str">
            <v>EMINENCE DOO</v>
          </cell>
          <cell r="C423" t="str">
            <v>FIAT 500L 1.4 95KS NACIONALE</v>
          </cell>
          <cell r="D423" t="str">
            <v>KASKO OSIGURANJE</v>
          </cell>
          <cell r="E423" t="str">
            <v>DELTA GENERALI OSIGURANJE</v>
          </cell>
          <cell r="F423">
            <v>237500</v>
          </cell>
          <cell r="G423">
            <v>41977</v>
          </cell>
          <cell r="H423" t="str">
            <v>237500 B KOMBINACIJA  - NEMA UTAJU</v>
          </cell>
        </row>
        <row r="424">
          <cell r="A424" t="str">
            <v>03034/13</v>
          </cell>
          <cell r="B424" t="str">
            <v>EMINENCE DOO</v>
          </cell>
          <cell r="C424" t="str">
            <v>FIAT 500L 1.4 95KS NACIONALE</v>
          </cell>
          <cell r="D424" t="str">
            <v>KASKO OSIGURANJE</v>
          </cell>
          <cell r="E424" t="str">
            <v>DELTA GENERALI OSIGURANJE</v>
          </cell>
          <cell r="F424">
            <v>237501</v>
          </cell>
          <cell r="G424">
            <v>41977</v>
          </cell>
          <cell r="H424" t="str">
            <v>237501 B KOMBINACIJA  - NEMA UTAJU</v>
          </cell>
        </row>
        <row r="425">
          <cell r="A425" t="str">
            <v>03035/13</v>
          </cell>
          <cell r="B425" t="str">
            <v>EMINENCE DOO</v>
          </cell>
          <cell r="C425" t="str">
            <v>FIAT 500L 1.4 95KS NACIONALE</v>
          </cell>
          <cell r="D425" t="str">
            <v>KASKO OSIGURANJE</v>
          </cell>
          <cell r="E425" t="str">
            <v>DELTA GENERALI OSIGURANJE</v>
          </cell>
          <cell r="F425">
            <v>237503</v>
          </cell>
          <cell r="G425">
            <v>41977</v>
          </cell>
          <cell r="H425" t="str">
            <v>237503 B KOMBINACIJA  - NEMA UTAJU</v>
          </cell>
        </row>
        <row r="426">
          <cell r="A426" t="str">
            <v>03036/13</v>
          </cell>
          <cell r="B426" t="str">
            <v>EMINENCE DOO</v>
          </cell>
          <cell r="C426" t="str">
            <v>FIAT 500L 1.4 95KS NACIONALE</v>
          </cell>
          <cell r="D426" t="str">
            <v>KASKO OSIGURANJE</v>
          </cell>
          <cell r="E426" t="str">
            <v>DELTA GENERALI OSIGURANJE</v>
          </cell>
          <cell r="F426">
            <v>237504</v>
          </cell>
          <cell r="G426">
            <v>41977</v>
          </cell>
          <cell r="H426" t="str">
            <v>237504 B KOMBINACIJA  - NEMA UTAJU</v>
          </cell>
        </row>
        <row r="427">
          <cell r="A427" t="str">
            <v>03037/13</v>
          </cell>
          <cell r="B427" t="str">
            <v>EMINENCE DOO</v>
          </cell>
          <cell r="C427" t="str">
            <v>FIAT 500L 1.4 95KS NACIONALE</v>
          </cell>
          <cell r="D427" t="str">
            <v>KASKO OSIGURANJE</v>
          </cell>
          <cell r="E427" t="str">
            <v>DELTA GENERALI OSIGURANJE</v>
          </cell>
          <cell r="F427">
            <v>237505</v>
          </cell>
          <cell r="G427">
            <v>41977</v>
          </cell>
          <cell r="H427" t="str">
            <v>237505 B KOMBINACIJA  - NEMA UTAJU</v>
          </cell>
        </row>
        <row r="428">
          <cell r="A428" t="str">
            <v>03038/13</v>
          </cell>
          <cell r="B428" t="str">
            <v>EMINENCE DOO</v>
          </cell>
          <cell r="C428" t="str">
            <v>FIAT 500L 1.4 95KS NACIONALE</v>
          </cell>
          <cell r="D428" t="str">
            <v>KASKO OSIGURANJE</v>
          </cell>
          <cell r="E428" t="str">
            <v>DELTA GENERALI OSIGURANJE</v>
          </cell>
          <cell r="F428">
            <v>237496</v>
          </cell>
          <cell r="G428">
            <v>41977</v>
          </cell>
          <cell r="H428" t="str">
            <v>237496 B KOMBINACIJA  - NEMA UTAJU</v>
          </cell>
        </row>
        <row r="429">
          <cell r="A429" t="str">
            <v>03039/13</v>
          </cell>
          <cell r="B429" t="str">
            <v>EMINENCE DOO</v>
          </cell>
          <cell r="C429" t="str">
            <v>FIAT 500L 1.4 95KS NACIONALE</v>
          </cell>
          <cell r="D429" t="str">
            <v>KASKO OSIGURANJE</v>
          </cell>
          <cell r="E429" t="str">
            <v>DELTA GENERALI OSIGURANJE</v>
          </cell>
          <cell r="F429">
            <v>237507</v>
          </cell>
          <cell r="G429">
            <v>41977</v>
          </cell>
          <cell r="H429" t="str">
            <v>237507 B KOMBINACIJA  - NEMA UTAJU</v>
          </cell>
        </row>
        <row r="430">
          <cell r="A430" t="str">
            <v>03040/13</v>
          </cell>
          <cell r="B430" t="str">
            <v>EMINENCE DOO</v>
          </cell>
          <cell r="C430" t="str">
            <v>FIAT 500L 1.4 95KS NACIONALE</v>
          </cell>
          <cell r="D430" t="str">
            <v>KASKO OSIGURANJE</v>
          </cell>
          <cell r="E430" t="str">
            <v>DELTA GENERALI OSIGURANJE</v>
          </cell>
          <cell r="F430">
            <v>237508</v>
          </cell>
          <cell r="G430">
            <v>41977</v>
          </cell>
          <cell r="H430" t="str">
            <v>237508 B KOMBINACIJA  - NEMA UTAJU</v>
          </cell>
        </row>
        <row r="431">
          <cell r="A431" t="str">
            <v>03041/13</v>
          </cell>
          <cell r="B431" t="str">
            <v>EMINENCE DOO</v>
          </cell>
          <cell r="C431" t="str">
            <v>FIAT 500L 1.4 95KS NACIONALE</v>
          </cell>
          <cell r="D431" t="str">
            <v>KASKO OSIGURANJE</v>
          </cell>
          <cell r="E431" t="str">
            <v>DELTA GENERALI OSIGURANJE</v>
          </cell>
          <cell r="F431">
            <v>237509</v>
          </cell>
          <cell r="G431">
            <v>41977</v>
          </cell>
          <cell r="H431" t="str">
            <v>237509 B KOMBINACIJA  - NEMA UTAJU</v>
          </cell>
        </row>
        <row r="432">
          <cell r="A432" t="str">
            <v>03042/13</v>
          </cell>
          <cell r="B432" t="str">
            <v>EMINENCE DOO</v>
          </cell>
          <cell r="C432" t="str">
            <v>FIAT 500L 1.4 95KS NACIONALE</v>
          </cell>
          <cell r="D432" t="str">
            <v>KASKO OSIGURANJE</v>
          </cell>
          <cell r="E432" t="str">
            <v>DELTA GENERALI OSIGURANJE</v>
          </cell>
          <cell r="F432">
            <v>237502</v>
          </cell>
          <cell r="G432">
            <v>41977</v>
          </cell>
          <cell r="H432" t="str">
            <v>237502 B KOMBINACIJA  - NEMA UTAJU</v>
          </cell>
        </row>
        <row r="433">
          <cell r="A433" t="str">
            <v>03043/13</v>
          </cell>
          <cell r="B433" t="str">
            <v>EMINENCE DOO</v>
          </cell>
          <cell r="C433" t="str">
            <v>FIAT 500L 1.4 95KS NACIONALE</v>
          </cell>
          <cell r="D433" t="str">
            <v>KASKO OSIGURANJE</v>
          </cell>
          <cell r="E433" t="str">
            <v>DELTA GENERALI OSIGURANJE</v>
          </cell>
          <cell r="F433">
            <v>237510</v>
          </cell>
          <cell r="G433">
            <v>41977</v>
          </cell>
          <cell r="H433" t="str">
            <v>237510 B KOMBINACIJA  - NEMA UTAJU</v>
          </cell>
        </row>
        <row r="434">
          <cell r="A434" t="str">
            <v>03044/13</v>
          </cell>
          <cell r="B434" t="str">
            <v>EMINENCE DOO</v>
          </cell>
          <cell r="C434" t="str">
            <v>FIAT 500L 1.4 95KS NACIONALE</v>
          </cell>
          <cell r="D434" t="str">
            <v>KASKO OSIGURANJE</v>
          </cell>
          <cell r="E434" t="str">
            <v>DELTA GENERALI OSIGURANJE</v>
          </cell>
          <cell r="F434">
            <v>237511</v>
          </cell>
          <cell r="G434">
            <v>41977</v>
          </cell>
          <cell r="H434" t="str">
            <v>237511 B KOMBINACIJA  - NEMA UTAJU</v>
          </cell>
        </row>
        <row r="435">
          <cell r="A435" t="str">
            <v>03045/13</v>
          </cell>
          <cell r="B435" t="str">
            <v>EMINENCE DOO</v>
          </cell>
          <cell r="C435" t="str">
            <v>FIAT 500L 1.4 95KS NACIONALE</v>
          </cell>
          <cell r="D435" t="str">
            <v>KASKO OSIGURANJE</v>
          </cell>
          <cell r="E435" t="str">
            <v>DELTA GENERALI OSIGURANJE</v>
          </cell>
          <cell r="F435">
            <v>237512</v>
          </cell>
          <cell r="G435">
            <v>41977</v>
          </cell>
          <cell r="H435" t="str">
            <v>237512 B KOMBINACIJA  - NEMA UTAJU</v>
          </cell>
        </row>
        <row r="436">
          <cell r="A436" t="str">
            <v>03046/13</v>
          </cell>
          <cell r="B436" t="str">
            <v>EMINENCE DOO</v>
          </cell>
          <cell r="C436" t="str">
            <v>FIAT 500L 1.4 95KS NACIONALE</v>
          </cell>
          <cell r="D436" t="str">
            <v>KASKO OSIGURANJE</v>
          </cell>
          <cell r="E436" t="str">
            <v>DELTA GENERALI OSIGURANJE</v>
          </cell>
          <cell r="F436">
            <v>237513</v>
          </cell>
          <cell r="G436">
            <v>41977</v>
          </cell>
          <cell r="H436" t="str">
            <v>237513 B KOMBINACIJA  - NEMA UTAJU</v>
          </cell>
        </row>
        <row r="437">
          <cell r="A437" t="str">
            <v>03047/13</v>
          </cell>
          <cell r="B437" t="str">
            <v>EMINENCE DOO</v>
          </cell>
          <cell r="C437" t="str">
            <v>FIAT 500L 1.4 95KS NACIONALE</v>
          </cell>
          <cell r="D437" t="str">
            <v>KASKO OSIGURANJE</v>
          </cell>
          <cell r="E437" t="str">
            <v>DELTA GENERALI OSIGURANJE</v>
          </cell>
          <cell r="F437">
            <v>237514</v>
          </cell>
          <cell r="G437">
            <v>41977</v>
          </cell>
          <cell r="H437" t="str">
            <v>237514 B KOMBINACIJA  - NEMA UTAJU</v>
          </cell>
        </row>
        <row r="438">
          <cell r="A438" t="str">
            <v>03048/13</v>
          </cell>
          <cell r="B438" t="str">
            <v>EMINENCE DOO</v>
          </cell>
          <cell r="C438" t="str">
            <v>FIAT 500L 1.4 95KS NACIONALE</v>
          </cell>
          <cell r="D438" t="str">
            <v>KASKO OSIGURANJE</v>
          </cell>
          <cell r="E438" t="str">
            <v>DELTA GENERALI OSIGURANJE</v>
          </cell>
          <cell r="F438">
            <v>237515</v>
          </cell>
          <cell r="G438">
            <v>41977</v>
          </cell>
          <cell r="H438" t="str">
            <v>237515 B KOMBINACIJA  - NEMA UTAJU</v>
          </cell>
        </row>
        <row r="439">
          <cell r="A439" t="str">
            <v>03049/13</v>
          </cell>
          <cell r="B439" t="str">
            <v>EMINENCE DOO</v>
          </cell>
          <cell r="C439" t="str">
            <v>FIAT 500L 1.4 95KS NACIONALE</v>
          </cell>
          <cell r="D439" t="str">
            <v>KASKO OSIGURANJE</v>
          </cell>
          <cell r="E439" t="str">
            <v>DELTA GENERALI OSIGURANJE</v>
          </cell>
          <cell r="F439">
            <v>237516</v>
          </cell>
          <cell r="G439">
            <v>41977</v>
          </cell>
          <cell r="H439" t="str">
            <v>237516 B KOMBINACIJA  - NEMA UTAJU</v>
          </cell>
        </row>
        <row r="440">
          <cell r="A440" t="str">
            <v>03051/13</v>
          </cell>
          <cell r="B440" t="str">
            <v>EMINENCE DOO</v>
          </cell>
          <cell r="C440" t="str">
            <v>FIAT 500L 1.4 95KS NACIONALE</v>
          </cell>
          <cell r="D440" t="str">
            <v>KASKO OSIGURANJE</v>
          </cell>
          <cell r="E440" t="str">
            <v>DELTA GENERALI OSIGURANJE</v>
          </cell>
          <cell r="F440">
            <v>237506</v>
          </cell>
          <cell r="G440">
            <v>41977</v>
          </cell>
          <cell r="H440" t="str">
            <v>237506 B KOMBINACIJA  - NEMA UTAJU</v>
          </cell>
        </row>
        <row r="441">
          <cell r="A441" t="str">
            <v>03061/13</v>
          </cell>
          <cell r="B441" t="str">
            <v>EMINENCE DOO</v>
          </cell>
          <cell r="C441" t="str">
            <v>AUDI A4 1.8 TFSI MULTITRONIC</v>
          </cell>
          <cell r="D441" t="str">
            <v>KASKO OSIGURANJE</v>
          </cell>
          <cell r="E441" t="str">
            <v>DELTA GENERALI OSIGURANJE</v>
          </cell>
          <cell r="F441">
            <v>238583</v>
          </cell>
          <cell r="G441">
            <v>42000</v>
          </cell>
          <cell r="H441" t="str">
            <v>238583 B KOMBINACIJA  - NEMA UTAJU</v>
          </cell>
        </row>
        <row r="442">
          <cell r="A442" t="str">
            <v>03060/13</v>
          </cell>
          <cell r="B442" t="str">
            <v>EMINENCE DOO</v>
          </cell>
          <cell r="C442" t="str">
            <v>AUDI A4 1.8 TFSI MULTITRONIC</v>
          </cell>
          <cell r="D442" t="str">
            <v>KASKO OSIGURANJE</v>
          </cell>
          <cell r="E442" t="str">
            <v>DELTA GENERALI OSIGURANJE</v>
          </cell>
          <cell r="F442">
            <v>238582</v>
          </cell>
          <cell r="G442">
            <v>42000</v>
          </cell>
          <cell r="H442" t="str">
            <v>238582 B KOMBINACIJA  - NEMA UTAJU</v>
          </cell>
        </row>
        <row r="443">
          <cell r="A443" t="str">
            <v>03059/13</v>
          </cell>
          <cell r="B443" t="str">
            <v>EMINENCE DOO</v>
          </cell>
          <cell r="C443" t="str">
            <v>AUDI A4 1.8 TFSI MULTITRONIC</v>
          </cell>
          <cell r="D443" t="str">
            <v>KASKO OSIGURANJE</v>
          </cell>
          <cell r="E443" t="str">
            <v>DELTA GENERALI OSIGURANJE</v>
          </cell>
          <cell r="F443">
            <v>238579</v>
          </cell>
          <cell r="G443">
            <v>42000</v>
          </cell>
          <cell r="H443" t="str">
            <v>238579 B KOMBINACIJA  - NEMA UTAJU</v>
          </cell>
        </row>
        <row r="444">
          <cell r="A444" t="str">
            <v>03058/13</v>
          </cell>
          <cell r="B444" t="str">
            <v>EMINENCE DOO</v>
          </cell>
          <cell r="C444" t="str">
            <v>AUDI A4 1.8 TFSI MULTITRONIC</v>
          </cell>
          <cell r="D444" t="str">
            <v>KASKO OSIGURANJE</v>
          </cell>
          <cell r="E444" t="str">
            <v>DELTA GENERALI OSIGURANJE</v>
          </cell>
          <cell r="F444">
            <v>238580</v>
          </cell>
          <cell r="G444">
            <v>42000</v>
          </cell>
          <cell r="H444" t="str">
            <v>238580 B KOMBINACIJA  - NEMA UTAJU</v>
          </cell>
        </row>
        <row r="445">
          <cell r="A445" t="str">
            <v>03057/13</v>
          </cell>
          <cell r="B445" t="str">
            <v>EMINENCE DOO</v>
          </cell>
          <cell r="C445" t="str">
            <v>AUDI A4 1.8 TFSI MULTITRONIC</v>
          </cell>
          <cell r="D445" t="str">
            <v>KASKO OSIGURANJE</v>
          </cell>
          <cell r="E445" t="str">
            <v>DELTA GENERALI OSIGURANJE</v>
          </cell>
          <cell r="F445">
            <v>238581</v>
          </cell>
          <cell r="G445">
            <v>42000</v>
          </cell>
          <cell r="H445" t="str">
            <v>238581 B KOMBINACIJA  - NEMA UTAJU</v>
          </cell>
        </row>
        <row r="446">
          <cell r="A446" t="str">
            <v>03056/13</v>
          </cell>
          <cell r="B446" t="str">
            <v>EMINENCE DOO</v>
          </cell>
          <cell r="C446" t="str">
            <v>HYUNDAI I30 1.4 DOHC 5VR GL KARAVAN</v>
          </cell>
          <cell r="D446" t="str">
            <v>KASKO OSIGURANJE</v>
          </cell>
          <cell r="E446" t="str">
            <v>DELTA GENERALI OSIGURANJE</v>
          </cell>
          <cell r="F446">
            <v>238389</v>
          </cell>
          <cell r="G446">
            <v>41999</v>
          </cell>
          <cell r="H446" t="str">
            <v>238389 B KOMBINACIJA  - NEMA UTAJU</v>
          </cell>
        </row>
        <row r="447">
          <cell r="A447" t="str">
            <v>03055/13</v>
          </cell>
          <cell r="B447" t="str">
            <v>EMINENCE DOO</v>
          </cell>
          <cell r="C447" t="str">
            <v>HYUNDAI I30 1.4 DOHC 5 VR GL KARAVAN</v>
          </cell>
          <cell r="D447" t="str">
            <v>KASKO OSIGURANJE</v>
          </cell>
          <cell r="E447" t="str">
            <v>DELTA GENERALI OSIGURANJE</v>
          </cell>
          <cell r="F447">
            <v>238390</v>
          </cell>
          <cell r="G447">
            <v>41999</v>
          </cell>
          <cell r="H447" t="str">
            <v>238390 B KOMBINACIJA  - NEMA UTAJU</v>
          </cell>
        </row>
        <row r="448">
          <cell r="A448" t="str">
            <v>03054/13</v>
          </cell>
          <cell r="B448" t="str">
            <v>EMINENCE DOO</v>
          </cell>
          <cell r="C448" t="str">
            <v>HYUNDAI I30 1.4 DOHC 5VR GL KARAVAN</v>
          </cell>
          <cell r="D448" t="str">
            <v>KASKO OSIGURANJE</v>
          </cell>
          <cell r="E448" t="str">
            <v>DELTA GENERALI OSIGURANJE</v>
          </cell>
          <cell r="F448">
            <v>238391</v>
          </cell>
          <cell r="G448">
            <v>41999</v>
          </cell>
          <cell r="H448" t="str">
            <v>238391 B KOMBINACIJA  - NEMA UTAJU</v>
          </cell>
        </row>
        <row r="449">
          <cell r="A449" t="str">
            <v>03053/13</v>
          </cell>
          <cell r="B449" t="str">
            <v>EMINENCE DOO</v>
          </cell>
          <cell r="C449" t="str">
            <v>AUDI A4 1.8 TFSI MULTITRONIC</v>
          </cell>
          <cell r="D449" t="str">
            <v>KASKO OSIGURANJE</v>
          </cell>
          <cell r="E449" t="str">
            <v>DELTA GENERALI OSIGURANJE</v>
          </cell>
          <cell r="F449">
            <v>238578</v>
          </cell>
          <cell r="G449">
            <v>42000</v>
          </cell>
          <cell r="H449" t="str">
            <v>238578 B KOMBINACIJA  - NEMA UTAJU</v>
          </cell>
        </row>
        <row r="450">
          <cell r="A450" t="str">
            <v>03067/14</v>
          </cell>
          <cell r="B450" t="str">
            <v>EMINENCE DOO</v>
          </cell>
          <cell r="C450" t="str">
            <v>FIAT BRAVO 1.6 MJTD 105KS EASY</v>
          </cell>
          <cell r="D450" t="str">
            <v>KASKO OSIGURANJE</v>
          </cell>
          <cell r="E450" t="str">
            <v>DELTA GENERALI OSIGURANJE</v>
          </cell>
          <cell r="F450">
            <v>239386</v>
          </cell>
          <cell r="G450">
            <v>42024</v>
          </cell>
          <cell r="H450" t="str">
            <v>239386 B KOMBINACIJA  - NEMA UTAJU</v>
          </cell>
        </row>
        <row r="451">
          <cell r="A451" t="str">
            <v>03068/14</v>
          </cell>
          <cell r="B451" t="str">
            <v>EMINENCE DOO</v>
          </cell>
          <cell r="C451" t="str">
            <v>FIAT BRAVO 1.6 MJTD 105KS EASY</v>
          </cell>
          <cell r="D451" t="str">
            <v>KASKO OSIGURANJE</v>
          </cell>
          <cell r="E451" t="str">
            <v>DELTA GENERALI OSIGURANJE</v>
          </cell>
          <cell r="F451">
            <v>239384</v>
          </cell>
          <cell r="G451">
            <v>42024</v>
          </cell>
          <cell r="H451" t="str">
            <v>239384 B KOMBINACIJA  - NEMA UTAJU</v>
          </cell>
        </row>
        <row r="452">
          <cell r="A452" t="str">
            <v>03069/14</v>
          </cell>
          <cell r="B452" t="str">
            <v>EMINENCE DOO</v>
          </cell>
          <cell r="C452" t="str">
            <v>FIAT BRAVO 1.6 MJTD 105KS EASY</v>
          </cell>
          <cell r="D452" t="str">
            <v>KASKO OSIGURANJE</v>
          </cell>
          <cell r="E452" t="str">
            <v>DELTA GENERALI OSIGURANJE</v>
          </cell>
          <cell r="F452">
            <v>239387</v>
          </cell>
          <cell r="G452">
            <v>42024</v>
          </cell>
          <cell r="H452" t="str">
            <v>239387 B KOMBINACIJA  - NEMA UTAJU</v>
          </cell>
        </row>
        <row r="453">
          <cell r="A453" t="str">
            <v>03070/14</v>
          </cell>
          <cell r="B453" t="str">
            <v>EMINENCE DOO</v>
          </cell>
          <cell r="C453" t="str">
            <v>FIAT BRAVO 1.6 MJTD 105KS EASY</v>
          </cell>
          <cell r="D453" t="str">
            <v>KASKO OSIGURANJE</v>
          </cell>
          <cell r="E453" t="str">
            <v>DELTA GENERALI OSIGURANJE</v>
          </cell>
          <cell r="F453">
            <v>239721</v>
          </cell>
          <cell r="G453">
            <v>42032</v>
          </cell>
          <cell r="H453" t="str">
            <v>239721 B KOMBINACIJA  - NEMA UTAJU</v>
          </cell>
        </row>
        <row r="454">
          <cell r="A454" t="str">
            <v>03071/14</v>
          </cell>
          <cell r="B454" t="str">
            <v>EMINENCE DOO</v>
          </cell>
          <cell r="C454" t="str">
            <v>FIAT BRAVO 1.6 MJTD 105KS EASY</v>
          </cell>
          <cell r="D454" t="str">
            <v>KASKO OSIGURANJE</v>
          </cell>
          <cell r="E454" t="str">
            <v>DELTA GENERALI OSIGURANJE</v>
          </cell>
          <cell r="F454">
            <v>239718</v>
          </cell>
          <cell r="G454">
            <v>42032</v>
          </cell>
          <cell r="H454" t="str">
            <v>239718 B KOMBINACIJA  - NEMA UTAJU</v>
          </cell>
        </row>
        <row r="455">
          <cell r="A455" t="str">
            <v>03072/14</v>
          </cell>
          <cell r="B455" t="str">
            <v>EMINENCE DOO</v>
          </cell>
          <cell r="C455" t="str">
            <v>FIAT BRAVO 1.6 MJTD 105KS EASY</v>
          </cell>
          <cell r="D455" t="str">
            <v>KASKO OSIGURANJE</v>
          </cell>
          <cell r="E455" t="str">
            <v>DELTA GENERALI OSIGURANJE</v>
          </cell>
          <cell r="F455">
            <v>239720</v>
          </cell>
          <cell r="G455">
            <v>42032</v>
          </cell>
          <cell r="H455" t="str">
            <v>239720 B KOMBINACIJA  - NEMA UTAJU</v>
          </cell>
        </row>
        <row r="456">
          <cell r="A456" t="str">
            <v>03073/14</v>
          </cell>
          <cell r="B456" t="str">
            <v>EMINENCE DOO</v>
          </cell>
          <cell r="C456" t="str">
            <v>FIAT BRAVO 1.6 MJTD 105KS EASY</v>
          </cell>
          <cell r="D456" t="str">
            <v>KASKO OSIGURANJE</v>
          </cell>
          <cell r="E456" t="str">
            <v>DELTA GENERALI OSIGURANJE</v>
          </cell>
          <cell r="F456">
            <v>239719</v>
          </cell>
          <cell r="G456">
            <v>42032</v>
          </cell>
          <cell r="H456" t="str">
            <v>239719 B KOMBINACIJA  - NEMA UTAJU</v>
          </cell>
        </row>
        <row r="457">
          <cell r="A457" t="str">
            <v>02417/10</v>
          </cell>
          <cell r="B457" t="str">
            <v>ENERGOTEHNIKA - JUŽNA BAČKA DOO</v>
          </cell>
          <cell r="C457" t="str">
            <v>PEUGEOT PARTNER ORIGIN XR 1.4E B5</v>
          </cell>
          <cell r="D457" t="str">
            <v>KASKO OSIGURANJE</v>
          </cell>
          <cell r="E457" t="str">
            <v>WIENER STAEDTISCHE</v>
          </cell>
          <cell r="F457">
            <v>41577113</v>
          </cell>
          <cell r="G457">
            <v>41968</v>
          </cell>
          <cell r="H457" t="str">
            <v>4130937 Požar, proširenje pokriće izlivanje vode iz vod. I kan.,lom, krađa i razbojništvo</v>
          </cell>
          <cell r="I457">
            <v>12</v>
          </cell>
          <cell r="J457">
            <v>0</v>
          </cell>
          <cell r="K457">
            <v>0</v>
          </cell>
          <cell r="L457">
            <v>0</v>
          </cell>
        </row>
        <row r="458">
          <cell r="A458" t="str">
            <v>02418/10</v>
          </cell>
          <cell r="B458" t="str">
            <v>ENERGOTEHNIKA - JUŽNA BAČKA DOO</v>
          </cell>
          <cell r="C458" t="str">
            <v>PEUGEOT PARTNER ORGN 1 6H B5</v>
          </cell>
          <cell r="D458" t="str">
            <v>KASKO OSIGURANJE</v>
          </cell>
          <cell r="E458" t="str">
            <v>WIENER STAEDTISCHE</v>
          </cell>
          <cell r="F458">
            <v>41577295</v>
          </cell>
          <cell r="G458">
            <v>41968</v>
          </cell>
          <cell r="H458" t="str">
            <v xml:space="preserve">4130938 D PAKET RIZIKA NEMA UTAJU </v>
          </cell>
          <cell r="I458">
            <v>10</v>
          </cell>
          <cell r="J458">
            <v>0</v>
          </cell>
          <cell r="K458">
            <v>0</v>
          </cell>
          <cell r="L458">
            <v>0</v>
          </cell>
        </row>
        <row r="459">
          <cell r="A459" t="str">
            <v>02419/10</v>
          </cell>
          <cell r="B459" t="str">
            <v>ENERGOTEHNIKA - JUŽNA BAČKA DOO</v>
          </cell>
          <cell r="C459" t="str">
            <v>PEUGEOT PARTNER ORGN 1 6 HDI B5</v>
          </cell>
          <cell r="D459" t="str">
            <v>KASKO OSIGURANJE</v>
          </cell>
          <cell r="E459" t="str">
            <v>WIENER STAEDTISCHE</v>
          </cell>
          <cell r="F459">
            <v>41577234</v>
          </cell>
          <cell r="G459">
            <v>41968</v>
          </cell>
          <cell r="H459" t="str">
            <v>4130939 D PAKET RIZIKA NEMA UTAJU</v>
          </cell>
          <cell r="I459">
            <v>10</v>
          </cell>
          <cell r="J459">
            <v>0</v>
          </cell>
          <cell r="K459">
            <v>0</v>
          </cell>
          <cell r="L459">
            <v>0</v>
          </cell>
        </row>
        <row r="460">
          <cell r="A460" t="str">
            <v>02420/10</v>
          </cell>
          <cell r="B460" t="str">
            <v>ENERGOTEHNIKA - JUŽNA BAČKA DOO</v>
          </cell>
          <cell r="C460" t="str">
            <v>IVECO DAILY 50C15V</v>
          </cell>
          <cell r="D460" t="str">
            <v>KASKO OSIGURANJE</v>
          </cell>
          <cell r="E460" t="str">
            <v>WIENER STAEDTISCHE</v>
          </cell>
          <cell r="F460">
            <v>41577383</v>
          </cell>
          <cell r="G460">
            <v>41968</v>
          </cell>
          <cell r="H460" t="str">
            <v xml:space="preserve">4130936 D PAKET RIZIKA NEMA UTAJU </v>
          </cell>
          <cell r="I460">
            <v>10</v>
          </cell>
          <cell r="J460">
            <v>0</v>
          </cell>
          <cell r="K460">
            <v>0</v>
          </cell>
          <cell r="L460">
            <v>0</v>
          </cell>
        </row>
        <row r="461">
          <cell r="A461" t="str">
            <v>01592/09</v>
          </cell>
          <cell r="B461" t="str">
            <v>EOS MATRIX DOO</v>
          </cell>
          <cell r="C461" t="str">
            <v>AUDI A3 1.9 TDI SPORTBACK AMBIENTE</v>
          </cell>
          <cell r="D461" t="e">
            <v>#N/A</v>
          </cell>
          <cell r="E461" t="str">
            <v>UNIQA OSIGURANJE</v>
          </cell>
          <cell r="F461" t="e">
            <v>#N/A</v>
          </cell>
          <cell r="G461" t="e">
            <v>#N/A</v>
          </cell>
          <cell r="H461" t="e">
            <v>#N/A</v>
          </cell>
          <cell r="I461">
            <v>7</v>
          </cell>
          <cell r="J461">
            <v>0</v>
          </cell>
          <cell r="K461">
            <v>0</v>
          </cell>
          <cell r="L461">
            <v>0</v>
          </cell>
        </row>
        <row r="462">
          <cell r="A462" t="str">
            <v>02623/11</v>
          </cell>
          <cell r="B462" t="str">
            <v>EOS MATRIX DOO</v>
          </cell>
          <cell r="C462" t="str">
            <v>Audi A4 2.0 TDI</v>
          </cell>
          <cell r="D462" t="str">
            <v>KASKO OSIGURANJE</v>
          </cell>
          <cell r="E462" t="str">
            <v>UNIQA OSIGURANJE</v>
          </cell>
          <cell r="F462">
            <v>5011770</v>
          </cell>
          <cell r="G462">
            <v>42239</v>
          </cell>
          <cell r="H462" t="str">
            <v>5011770 A EKSKLUZIV  KRAĐA,UTAJA</v>
          </cell>
          <cell r="I462">
            <v>5</v>
          </cell>
          <cell r="J462">
            <v>0</v>
          </cell>
          <cell r="K462">
            <v>0</v>
          </cell>
          <cell r="L462">
            <v>0</v>
          </cell>
        </row>
        <row r="463">
          <cell r="A463" t="str">
            <v>01969/10</v>
          </cell>
          <cell r="B463" t="str">
            <v>ERDELJAC ALEKSANDAR</v>
          </cell>
          <cell r="C463" t="str">
            <v>HYUNDAI I30 1.4 DOHC 5VR GL</v>
          </cell>
          <cell r="D463" t="str">
            <v>KASKO OSIGURANJE</v>
          </cell>
          <cell r="E463" t="str">
            <v>UNIQA OSIGURANJE</v>
          </cell>
          <cell r="F463">
            <v>5007067</v>
          </cell>
          <cell r="G463">
            <v>42029</v>
          </cell>
          <cell r="H463" t="str">
            <v>5007067 A EKSKLUZIV  KRAĐA,UTAJA</v>
          </cell>
          <cell r="I463">
            <v>5</v>
          </cell>
          <cell r="J463">
            <v>0</v>
          </cell>
          <cell r="K463">
            <v>0</v>
          </cell>
          <cell r="L463">
            <v>0</v>
          </cell>
        </row>
        <row r="464">
          <cell r="A464" t="str">
            <v>01717/09</v>
          </cell>
          <cell r="B464" t="str">
            <v>EUROAUTO DOO</v>
          </cell>
          <cell r="C464" t="str">
            <v>HYUNDAI I30 1.6 CRDI 5VR GL</v>
          </cell>
          <cell r="D464" t="str">
            <v>KASKO OSIGURANJE</v>
          </cell>
          <cell r="E464" t="str">
            <v>WIENER STAEDTISCHE</v>
          </cell>
          <cell r="F464">
            <v>3985482</v>
          </cell>
          <cell r="G464">
            <v>41924</v>
          </cell>
          <cell r="H464" t="str">
            <v>4122909    ponuda polisa 3985482 D PAKET RIZIKA NEMA UTAJU</v>
          </cell>
          <cell r="I464">
            <v>5</v>
          </cell>
          <cell r="J464">
            <v>0</v>
          </cell>
          <cell r="K464">
            <v>0</v>
          </cell>
          <cell r="L464">
            <v>0</v>
          </cell>
        </row>
        <row r="465">
          <cell r="A465" t="str">
            <v>02347/10</v>
          </cell>
          <cell r="B465" t="str">
            <v>EUROAUTO DOO</v>
          </cell>
          <cell r="C465" t="str">
            <v>VOLKSWAGEN T5 GP LR 2.0TDI</v>
          </cell>
          <cell r="D465" t="str">
            <v>KASKO OSIGURANJE</v>
          </cell>
          <cell r="E465" t="str">
            <v>WIENER STAEDTISCHE</v>
          </cell>
          <cell r="F465">
            <v>41376610</v>
          </cell>
          <cell r="G465">
            <v>41890</v>
          </cell>
          <cell r="H465" t="str">
            <v>ponuda 4124643,polisa 41376610</v>
          </cell>
          <cell r="I465">
            <v>5</v>
          </cell>
          <cell r="J465">
            <v>0</v>
          </cell>
          <cell r="K465">
            <v>0</v>
          </cell>
          <cell r="L465">
            <v>0</v>
          </cell>
        </row>
        <row r="466">
          <cell r="A466" t="str">
            <v>01842/09</v>
          </cell>
          <cell r="B466" t="str">
            <v>EUROBANK EFG  A.D. BEOGRAD</v>
          </cell>
          <cell r="C466" t="str">
            <v>AUDI A4 LIMOUSINE 1.8 TFSI</v>
          </cell>
          <cell r="D466" t="str">
            <v>KASKO OSIGURANJE</v>
          </cell>
          <cell r="E466" t="str">
            <v>DELTA GENERALI OSIGURANJE</v>
          </cell>
          <cell r="F466" t="str">
            <v>NA LAGERU - POLISA ISTEKLA</v>
          </cell>
          <cell r="G466">
            <v>41857</v>
          </cell>
          <cell r="H466">
            <v>232923</v>
          </cell>
        </row>
        <row r="467">
          <cell r="A467" t="str">
            <v>01843/09</v>
          </cell>
          <cell r="B467" t="str">
            <v>EUROBANK EFG  A.D. BEOGRAD</v>
          </cell>
          <cell r="C467" t="str">
            <v>AUDI A4 LIMOUSINE 1.8 TFSI</v>
          </cell>
          <cell r="D467" t="str">
            <v>KASKO OSIGURANJE</v>
          </cell>
          <cell r="E467" t="str">
            <v>DELTA GENERALI OSIGURANJE</v>
          </cell>
          <cell r="F467" t="str">
            <v>ZA ZATVARANJE</v>
          </cell>
          <cell r="G467">
            <v>41857</v>
          </cell>
          <cell r="H467">
            <v>232921</v>
          </cell>
        </row>
        <row r="468">
          <cell r="A468" t="str">
            <v>02726/12</v>
          </cell>
          <cell r="B468" t="str">
            <v>EUROBANK EFG  A.D. BEOGRAD</v>
          </cell>
          <cell r="C468" t="str">
            <v>AUDI A4 LIMOUSINE 1.8 TFSI</v>
          </cell>
          <cell r="D468" t="str">
            <v>KASKO OSIGURANJE</v>
          </cell>
          <cell r="E468" t="str">
            <v>DELTA GENERALI OSIGURANJE</v>
          </cell>
          <cell r="F468" t="str">
            <v>ZA ZATVARANJE</v>
          </cell>
          <cell r="G468">
            <v>41857</v>
          </cell>
          <cell r="H468">
            <v>232917</v>
          </cell>
        </row>
        <row r="469">
          <cell r="A469" t="str">
            <v>02432/10</v>
          </cell>
          <cell r="B469" t="str">
            <v>FARMALOGIST DOO BEOGRAD</v>
          </cell>
          <cell r="C469" t="str">
            <v>GTI Električni stacker BT SPE 160</v>
          </cell>
          <cell r="D469" t="str">
            <v>KASKO OSIGURANJE</v>
          </cell>
          <cell r="E469" t="str">
            <v>DDOR</v>
          </cell>
          <cell r="F469">
            <v>655546612</v>
          </cell>
          <cell r="G469">
            <v>41968</v>
          </cell>
          <cell r="H469" t="str">
            <v>655546612 KASKO: UTAJA, KRAĐA, PRIRODNI RIZICI</v>
          </cell>
          <cell r="I469">
            <v>5</v>
          </cell>
          <cell r="J469">
            <v>0</v>
          </cell>
          <cell r="K469">
            <v>0</v>
          </cell>
          <cell r="L469">
            <v>0</v>
          </cell>
        </row>
        <row r="470">
          <cell r="A470" t="str">
            <v>02658/11</v>
          </cell>
          <cell r="B470" t="str">
            <v>FE PROM DOO</v>
          </cell>
          <cell r="C470" t="str">
            <v>BMW 520D</v>
          </cell>
          <cell r="D470" t="str">
            <v>KASKO OSIGURANJE</v>
          </cell>
          <cell r="E470" t="str">
            <v>DUNAV OSIGURANJE</v>
          </cell>
          <cell r="F470" t="str">
            <v>89191014 3</v>
          </cell>
          <cell r="G470">
            <v>41938</v>
          </cell>
          <cell r="H470" t="str">
            <v>89191014 3 KASKO:   UTAJA KRAĐA</v>
          </cell>
          <cell r="I470">
            <v>5</v>
          </cell>
          <cell r="J470">
            <v>0</v>
          </cell>
          <cell r="K470">
            <v>0</v>
          </cell>
          <cell r="L470">
            <v>0</v>
          </cell>
        </row>
        <row r="471">
          <cell r="A471" t="str">
            <v>02288/10</v>
          </cell>
          <cell r="B471" t="str">
            <v>FILIPOVIĆ MIRJANA</v>
          </cell>
          <cell r="C471" t="str">
            <v>HYUNDAI I30 1,4 DOHC 5VR GL</v>
          </cell>
          <cell r="D471" t="str">
            <v>KASKO OSIGURANJE</v>
          </cell>
          <cell r="E471" t="str">
            <v>DDOR</v>
          </cell>
          <cell r="F471">
            <v>656568268</v>
          </cell>
          <cell r="G471">
            <v>42180</v>
          </cell>
          <cell r="H471" t="str">
            <v>656568268 KASKO: UTAJA, KRAĐA, PRIRODNI RIZICI</v>
          </cell>
          <cell r="I471">
            <v>5</v>
          </cell>
          <cell r="J471">
            <v>0</v>
          </cell>
          <cell r="K471">
            <v>0</v>
          </cell>
          <cell r="L471">
            <v>0</v>
          </cell>
        </row>
        <row r="472">
          <cell r="A472" t="str">
            <v>02739/12</v>
          </cell>
          <cell r="B472" t="str">
            <v>FLUIDRA ADRIATIC DOO BEOGRAD</v>
          </cell>
          <cell r="C472" t="str">
            <v>Škoda Octavia A5 Elegance 1.6TDI</v>
          </cell>
          <cell r="D472" t="str">
            <v>KASKO OSIGURANJE</v>
          </cell>
          <cell r="E472" t="str">
            <v>DELTA GENERALI OSIGURANJE</v>
          </cell>
          <cell r="F472">
            <v>218862</v>
          </cell>
          <cell r="G472">
            <v>42215</v>
          </cell>
          <cell r="H472" t="str">
            <v>218862 B KOMBINACIJA  - NEMA UTAJU</v>
          </cell>
        </row>
        <row r="473">
          <cell r="A473" t="str">
            <v>02740/12</v>
          </cell>
          <cell r="B473" t="str">
            <v>FLUIDRA ADRIATIC DOO BEOGRAD</v>
          </cell>
          <cell r="C473" t="str">
            <v>Škoda Octavia A5 Elegance 1.6TDI</v>
          </cell>
          <cell r="D473" t="str">
            <v>KASKO OSIGURANJE</v>
          </cell>
          <cell r="E473" t="str">
            <v>DELTA GENERALI OSIGURANJE</v>
          </cell>
          <cell r="F473">
            <v>218863</v>
          </cell>
          <cell r="G473">
            <v>42215</v>
          </cell>
          <cell r="H473" t="str">
            <v>218863 B KOMBINACIJA  - NEMA UTAJU</v>
          </cell>
        </row>
        <row r="474">
          <cell r="A474" t="str">
            <v>02969/13</v>
          </cell>
          <cell r="B474" t="str">
            <v>FLUIDRA ADRIATIC DOO BEOGRAD</v>
          </cell>
          <cell r="C474" t="str">
            <v>ŠKODA OCTAVIA A7 ELEGANCE 1.6 TDI</v>
          </cell>
          <cell r="D474" t="str">
            <v>KASKO OSIGURANJE</v>
          </cell>
          <cell r="E474" t="str">
            <v>DELTA GENERALI OSIGURANJE</v>
          </cell>
          <cell r="F474">
            <v>234516</v>
          </cell>
          <cell r="G474">
            <v>41901</v>
          </cell>
          <cell r="H474" t="str">
            <v>234516 B KOMBINACIJA  - NEMA UTAJU</v>
          </cell>
        </row>
        <row r="475">
          <cell r="A475" t="str">
            <v>02696/12</v>
          </cell>
          <cell r="B475" t="str">
            <v>FRENKY MOTORS DOO</v>
          </cell>
          <cell r="C475" t="str">
            <v>VOLKSWAGEN AMAROK HIGHLINE 4MOTION</v>
          </cell>
          <cell r="D475" t="str">
            <v>KASKO OSIGURANJE</v>
          </cell>
          <cell r="E475" t="str">
            <v>DUNAV OSIGURANJE</v>
          </cell>
          <cell r="F475">
            <v>892048850</v>
          </cell>
          <cell r="G475">
            <v>42093</v>
          </cell>
          <cell r="H475" t="str">
            <v>892048850 KASKO:   UTAJA KRAĐA</v>
          </cell>
          <cell r="I475">
            <v>5</v>
          </cell>
          <cell r="J475">
            <v>3</v>
          </cell>
          <cell r="K475">
            <v>0</v>
          </cell>
          <cell r="L475">
            <v>0</v>
          </cell>
        </row>
        <row r="476">
          <cell r="A476" t="str">
            <v>01865/09</v>
          </cell>
          <cell r="B476" t="str">
            <v>GAJIĆ BOJANA</v>
          </cell>
          <cell r="C476" t="str">
            <v>HYUNDAI I30 1.4 DOHC 5VR GL</v>
          </cell>
          <cell r="D476" t="str">
            <v>KASKO OSIGURANJE</v>
          </cell>
          <cell r="E476" t="str">
            <v>DDOR</v>
          </cell>
          <cell r="F476">
            <v>655633782</v>
          </cell>
          <cell r="G476">
            <v>41988</v>
          </cell>
          <cell r="H476" t="str">
            <v>655633782 KASKO: UTAJA, KRAĐA</v>
          </cell>
          <cell r="I476">
            <v>5</v>
          </cell>
          <cell r="J476">
            <v>0</v>
          </cell>
          <cell r="K476">
            <v>0</v>
          </cell>
          <cell r="L476">
            <v>0</v>
          </cell>
        </row>
        <row r="477">
          <cell r="A477" t="str">
            <v>01841/09</v>
          </cell>
          <cell r="B477" t="str">
            <v>GAK NIKOLA</v>
          </cell>
          <cell r="C477" t="str">
            <v>HYUNDAI I30 1.4 DOHC 5VR GL</v>
          </cell>
          <cell r="D477" t="str">
            <v>KASKO OSIGURANJE</v>
          </cell>
          <cell r="E477" t="str">
            <v>WIENER STAEDTISCHE</v>
          </cell>
          <cell r="F477">
            <v>4123245</v>
          </cell>
          <cell r="G477">
            <v>41984</v>
          </cell>
          <cell r="H477" t="str">
            <v>ponuda  4123245, polisa 40193062 D PAKET RIZIKA NEMA UTAJU</v>
          </cell>
          <cell r="I477">
            <v>5</v>
          </cell>
          <cell r="J477">
            <v>0</v>
          </cell>
          <cell r="K477">
            <v>0</v>
          </cell>
          <cell r="L477">
            <v>0</v>
          </cell>
        </row>
        <row r="478">
          <cell r="A478" t="str">
            <v>01627/09</v>
          </cell>
          <cell r="B478" t="str">
            <v>GALIĆ MILOŠ</v>
          </cell>
          <cell r="C478" t="str">
            <v>OPEL ASTRA CLASSIC 5DR</v>
          </cell>
          <cell r="D478" t="str">
            <v>KASKO OSIGURANJE</v>
          </cell>
          <cell r="E478" t="str">
            <v>WIENER STAEDTISCHE</v>
          </cell>
          <cell r="F478">
            <v>3904048</v>
          </cell>
          <cell r="G478">
            <v>41897</v>
          </cell>
          <cell r="H478" t="str">
            <v xml:space="preserve">ponuda 4122903, polisa 3904048 D PAKET RIZIKA NEMA UTAJU </v>
          </cell>
          <cell r="I478">
            <v>5</v>
          </cell>
          <cell r="J478">
            <v>0</v>
          </cell>
          <cell r="K478">
            <v>0</v>
          </cell>
          <cell r="L478">
            <v>0</v>
          </cell>
        </row>
        <row r="479">
          <cell r="A479" t="str">
            <v>02446/10</v>
          </cell>
          <cell r="B479" t="str">
            <v>GASTPRO DOO</v>
          </cell>
          <cell r="C479" t="str">
            <v>HYUNDAI I30 1.6 CRDI 5VR GL</v>
          </cell>
          <cell r="D479" t="str">
            <v>KASKO OSIGURANJE</v>
          </cell>
          <cell r="E479" t="str">
            <v>WIENER STAEDTISCHE</v>
          </cell>
          <cell r="F479">
            <v>4131260</v>
          </cell>
          <cell r="G479">
            <v>41995</v>
          </cell>
          <cell r="H479" t="str">
            <v>ponuda 4131260 POLISA 41676517 D PAKET RIZIKA NEMA UTAJU</v>
          </cell>
          <cell r="I479">
            <v>5</v>
          </cell>
          <cell r="J479">
            <v>0</v>
          </cell>
          <cell r="K479">
            <v>4</v>
          </cell>
          <cell r="L479">
            <v>0</v>
          </cell>
        </row>
        <row r="480">
          <cell r="A480" t="str">
            <v>02447/10</v>
          </cell>
          <cell r="B480" t="str">
            <v>GASTPRO DOO</v>
          </cell>
          <cell r="C480" t="str">
            <v>HYUNDAI H-1 2.5 CRDI FURGON 3S DUGI GL</v>
          </cell>
          <cell r="D480" t="str">
            <v>KASKO OSIGURANJE</v>
          </cell>
          <cell r="E480" t="str">
            <v>WIENER STAEDTISCHE</v>
          </cell>
          <cell r="F480">
            <v>4131322</v>
          </cell>
          <cell r="G480">
            <v>41995</v>
          </cell>
          <cell r="H480" t="str">
            <v>ponuda 4131322 POLISA 41676525 D PAKET RIZIKA NEMA UTAJU</v>
          </cell>
          <cell r="I480">
            <v>5</v>
          </cell>
          <cell r="J480">
            <v>0</v>
          </cell>
          <cell r="K480">
            <v>4</v>
          </cell>
          <cell r="L480">
            <v>0</v>
          </cell>
        </row>
        <row r="481">
          <cell r="A481" t="str">
            <v>02178/10</v>
          </cell>
          <cell r="B481" t="str">
            <v>GOJGIĆ DRAGAN</v>
          </cell>
          <cell r="C481" t="str">
            <v>HYUNDAI I30 1,6 CRDI 5VR GL</v>
          </cell>
          <cell r="D481" t="str">
            <v>KASKO OSIGURANJE</v>
          </cell>
          <cell r="E481" t="str">
            <v>UNIQA OSIGURANJE</v>
          </cell>
          <cell r="F481">
            <v>5007516</v>
          </cell>
          <cell r="G481">
            <v>42123</v>
          </cell>
          <cell r="H481" t="str">
            <v>5007516 A EKSKLUZIV  KRAĐA,UTAJA</v>
          </cell>
          <cell r="I481">
            <v>5</v>
          </cell>
          <cell r="J481">
            <v>0</v>
          </cell>
          <cell r="K481">
            <v>0</v>
          </cell>
          <cell r="L481">
            <v>0</v>
          </cell>
        </row>
        <row r="482">
          <cell r="A482" t="str">
            <v>02158/10</v>
          </cell>
          <cell r="B482" t="str">
            <v>GOLUBOVIĆ STOJANOVIĆ ALEKSANDRA</v>
          </cell>
          <cell r="C482" t="str">
            <v>HYUNDAI I30 1,6  CRDI  5VR GL</v>
          </cell>
          <cell r="D482" t="str">
            <v>KASKO OSIGURANJE</v>
          </cell>
          <cell r="E482" t="str">
            <v>UNIQA OSIGURANJE</v>
          </cell>
          <cell r="F482">
            <v>5007833</v>
          </cell>
          <cell r="G482">
            <v>42106</v>
          </cell>
          <cell r="H482" t="str">
            <v>5007833 A EKSKLUZIV  KRAĐA,UTAJA</v>
          </cell>
          <cell r="I482">
            <v>5</v>
          </cell>
          <cell r="J482">
            <v>0</v>
          </cell>
          <cell r="K482">
            <v>0</v>
          </cell>
          <cell r="L482">
            <v>0</v>
          </cell>
        </row>
        <row r="483">
          <cell r="A483" t="str">
            <v>02559/11</v>
          </cell>
          <cell r="B483" t="str">
            <v>GRAĐEVINSKI CENTAR DOO BEOGRAD</v>
          </cell>
          <cell r="C483" t="str">
            <v>VILJUŠKAR CATERPILLAR DP30N</v>
          </cell>
          <cell r="D483" t="str">
            <v>KASKO OSIGURANJE</v>
          </cell>
          <cell r="E483" t="str">
            <v>DELTA GENERALI OSIGURANJE</v>
          </cell>
          <cell r="F483" t="str">
            <v>ZA ZATVARANJE</v>
          </cell>
          <cell r="G483">
            <v>41796</v>
          </cell>
          <cell r="H483" t="str">
            <v>202262 B KOMBINACIJA  - NEMA UTAJU</v>
          </cell>
          <cell r="I483">
            <v>6</v>
          </cell>
          <cell r="J483">
            <v>5</v>
          </cell>
          <cell r="K483">
            <v>0</v>
          </cell>
          <cell r="L483">
            <v>0</v>
          </cell>
        </row>
        <row r="484">
          <cell r="A484" t="str">
            <v>01745/09</v>
          </cell>
          <cell r="B484" t="str">
            <v>GRAND PACIFIC DOO</v>
          </cell>
          <cell r="C484" t="str">
            <v>LAND ROVER</v>
          </cell>
          <cell r="D484" t="str">
            <v>KASKO OSIGURANJE</v>
          </cell>
          <cell r="E484" t="str">
            <v>WIENER STAEDTISCHE</v>
          </cell>
          <cell r="F484">
            <v>40034424</v>
          </cell>
          <cell r="G484">
            <v>41935</v>
          </cell>
          <cell r="H484" t="str">
            <v>ponuda 4122923 polisa 40034424  D PAKET RIZIKA NEMA UTAJU</v>
          </cell>
          <cell r="I484">
            <v>5</v>
          </cell>
          <cell r="J484">
            <v>0</v>
          </cell>
          <cell r="K484">
            <v>0</v>
          </cell>
          <cell r="L484">
            <v>0</v>
          </cell>
        </row>
        <row r="485">
          <cell r="A485" t="str">
            <v>01898/09</v>
          </cell>
          <cell r="B485" t="str">
            <v>GRBIĆ SINIŠA</v>
          </cell>
          <cell r="C485" t="str">
            <v>HYUNDAI I30 1.4 DOHC 5VR GL</v>
          </cell>
          <cell r="D485" t="str">
            <v>KASKO OSIGURANJE</v>
          </cell>
          <cell r="E485" t="str">
            <v>DELTA GENERALI OSIGURANJE</v>
          </cell>
          <cell r="F485">
            <v>192151</v>
          </cell>
          <cell r="G485">
            <v>42004</v>
          </cell>
          <cell r="H485" t="str">
            <v>192151 B KOMBINACIJA  - NEMA UTAJU</v>
          </cell>
          <cell r="I485">
            <v>5</v>
          </cell>
          <cell r="J485">
            <v>0</v>
          </cell>
          <cell r="K485">
            <v>0</v>
          </cell>
          <cell r="L485">
            <v>0</v>
          </cell>
        </row>
        <row r="486">
          <cell r="A486" t="str">
            <v>02824/12</v>
          </cell>
          <cell r="B486" t="str">
            <v>GREENTECH DOO NOVI SAD</v>
          </cell>
          <cell r="C486" t="str">
            <v>AUDI Q5 QUATTRO 2.0 TDI S-TRONIC</v>
          </cell>
          <cell r="D486" t="str">
            <v>KASKO OSIGURANJE</v>
          </cell>
          <cell r="E486" t="str">
            <v>UNIQA OSIGURANJE</v>
          </cell>
          <cell r="F486" t="str">
            <v>78-2183/01</v>
          </cell>
          <cell r="G486">
            <v>41949</v>
          </cell>
          <cell r="H486" t="str">
            <v>78-2183 Promena osiguravajuće kuće. 06.11.2013. klijent presao u Dunav, polisa 891919313 , 13.11.2013 Dunav polisa raskinuta i klijent se vratio u Uniqa o. A EKSKLUZIV  KRAĐA,UTAJA</v>
          </cell>
        </row>
        <row r="487">
          <cell r="A487" t="str">
            <v>02648/11</v>
          </cell>
          <cell r="B487" t="str">
            <v>GT COOP GORAN TANASKOVIĆ GPZR</v>
          </cell>
          <cell r="C487" t="str">
            <v>MERCEDES-BENZ ACTROS - KIPER 4141 8x6</v>
          </cell>
          <cell r="D487" t="str">
            <v>KASKO OSIGURANJE</v>
          </cell>
          <cell r="E487" t="str">
            <v>WIENER STAEDTISCHE</v>
          </cell>
          <cell r="F487">
            <v>4141278</v>
          </cell>
          <cell r="G487">
            <v>42195</v>
          </cell>
          <cell r="H487" t="str">
            <v>ponuda 4141278, polisa 43643137</v>
          </cell>
          <cell r="I487">
            <v>5</v>
          </cell>
          <cell r="J487">
            <v>3</v>
          </cell>
          <cell r="K487">
            <v>0</v>
          </cell>
          <cell r="L487">
            <v>0</v>
          </cell>
        </row>
        <row r="488">
          <cell r="A488" t="str">
            <v>02649/11</v>
          </cell>
          <cell r="B488" t="str">
            <v>GT COOP GORAN TANASKOVIĆ GPZR</v>
          </cell>
          <cell r="C488" t="str">
            <v>MERCEDES-BENZ ACTROS - KIPER 4141 8x6</v>
          </cell>
          <cell r="D488" t="str">
            <v>KASKO OSIGURANJE</v>
          </cell>
          <cell r="E488" t="str">
            <v>WIENER STAEDTISCHE</v>
          </cell>
          <cell r="F488">
            <v>4141277</v>
          </cell>
          <cell r="G488">
            <v>42195</v>
          </cell>
          <cell r="H488" t="str">
            <v>ponuda 4141277, polisa 43643102</v>
          </cell>
          <cell r="I488">
            <v>5</v>
          </cell>
          <cell r="J488">
            <v>3</v>
          </cell>
          <cell r="K488">
            <v>0</v>
          </cell>
          <cell r="L488">
            <v>0</v>
          </cell>
        </row>
        <row r="489">
          <cell r="A489" t="str">
            <v>02169/10</v>
          </cell>
          <cell r="B489" t="str">
            <v>GVOZDENOVIĆ VLADAN</v>
          </cell>
          <cell r="C489" t="str">
            <v>HYUNDAI I30 1,6 CRDI 5VR GL</v>
          </cell>
          <cell r="D489" t="str">
            <v>KASKO OSIGURANJE</v>
          </cell>
          <cell r="E489" t="str">
            <v>DDOR</v>
          </cell>
          <cell r="F489">
            <v>656163482</v>
          </cell>
          <cell r="G489">
            <v>42114</v>
          </cell>
          <cell r="H489" t="str">
            <v>656163482 KASKO: UTAJA, KRAĐA, PRIRODNI RIZICI</v>
          </cell>
          <cell r="I489">
            <v>5</v>
          </cell>
          <cell r="J489">
            <v>0</v>
          </cell>
          <cell r="K489">
            <v>0</v>
          </cell>
          <cell r="L489">
            <v>0</v>
          </cell>
        </row>
        <row r="490">
          <cell r="A490" t="str">
            <v>02192/10</v>
          </cell>
          <cell r="B490" t="str">
            <v>HIBRID AD</v>
          </cell>
          <cell r="C490" t="str">
            <v>HYUNDAI I20 1.2 DOHC 5VR L</v>
          </cell>
          <cell r="D490" t="str">
            <v>KASKO OSIGURANJE</v>
          </cell>
          <cell r="E490" t="str">
            <v>UNIQA OSIGURANJE</v>
          </cell>
          <cell r="F490" t="str">
            <v>5-5007929</v>
          </cell>
          <cell r="G490">
            <v>42130</v>
          </cell>
          <cell r="H490" t="str">
            <v>5-5007929 A EKSKLUZIV  KRAĐA,UTAJA</v>
          </cell>
          <cell r="I490">
            <v>5</v>
          </cell>
          <cell r="J490">
            <v>0</v>
          </cell>
          <cell r="K490">
            <v>0</v>
          </cell>
          <cell r="L490">
            <v>0</v>
          </cell>
        </row>
        <row r="491">
          <cell r="A491" t="str">
            <v>02193/10</v>
          </cell>
          <cell r="B491" t="str">
            <v>HIBRID AD</v>
          </cell>
          <cell r="C491" t="str">
            <v>HYUNDAI I20 1.2 DOHC 5VR L</v>
          </cell>
          <cell r="D491" t="str">
            <v>KASKO OSIGURANJE</v>
          </cell>
          <cell r="E491" t="str">
            <v>UNIQA OSIGURANJE</v>
          </cell>
          <cell r="F491">
            <v>5007930</v>
          </cell>
          <cell r="G491">
            <v>42130</v>
          </cell>
          <cell r="H491" t="str">
            <v>5-5007930 A EKSKLUZIV  KRAĐA,UTAJA</v>
          </cell>
          <cell r="I491">
            <v>5</v>
          </cell>
          <cell r="J491">
            <v>0</v>
          </cell>
          <cell r="K491">
            <v>0</v>
          </cell>
          <cell r="L491">
            <v>0</v>
          </cell>
        </row>
        <row r="492">
          <cell r="A492" t="str">
            <v>02199/10</v>
          </cell>
          <cell r="B492" t="str">
            <v>HIBRID AD</v>
          </cell>
          <cell r="C492" t="str">
            <v>HYUNDAI I30 1,6 CRDI 5VR GL</v>
          </cell>
          <cell r="D492" t="str">
            <v>KASKO OSIGURANJE</v>
          </cell>
          <cell r="E492" t="str">
            <v>UNIQA OSIGURANJE</v>
          </cell>
          <cell r="F492">
            <v>5007931</v>
          </cell>
          <cell r="G492">
            <v>42130</v>
          </cell>
          <cell r="H492" t="str">
            <v>5-5007931 A EKSKLUZIV  KRAĐA,UTAJA</v>
          </cell>
          <cell r="I492">
            <v>5</v>
          </cell>
          <cell r="J492">
            <v>0</v>
          </cell>
          <cell r="K492">
            <v>0</v>
          </cell>
          <cell r="L492">
            <v>0</v>
          </cell>
        </row>
        <row r="493">
          <cell r="A493" t="str">
            <v>02200/10</v>
          </cell>
          <cell r="B493" t="str">
            <v>HIBRID AD</v>
          </cell>
          <cell r="C493" t="str">
            <v>HYUNDAI I30 1,6 CRDI 5VR GL</v>
          </cell>
          <cell r="D493" t="str">
            <v>KASKO OSIGURANJE</v>
          </cell>
          <cell r="E493" t="str">
            <v>UNIQA OSIGURANJE</v>
          </cell>
          <cell r="F493" t="str">
            <v>5-5007932</v>
          </cell>
          <cell r="G493">
            <v>42130</v>
          </cell>
          <cell r="H493" t="str">
            <v>5-5007932 A EKSKLUZIV  KRAĐA,UTAJA</v>
          </cell>
          <cell r="I493">
            <v>5</v>
          </cell>
          <cell r="J493">
            <v>0</v>
          </cell>
          <cell r="K493">
            <v>0</v>
          </cell>
          <cell r="L493">
            <v>0</v>
          </cell>
        </row>
        <row r="494">
          <cell r="A494" t="str">
            <v>01933/10</v>
          </cell>
          <cell r="B494" t="str">
            <v>HINIĆ NADICA</v>
          </cell>
          <cell r="C494" t="str">
            <v>HYUNDAI I20 1.2 DOHC 5VR</v>
          </cell>
          <cell r="D494" t="str">
            <v>KASKO OSIGURANJE</v>
          </cell>
          <cell r="E494" t="str">
            <v>WIENER STAEDTISCHE</v>
          </cell>
          <cell r="F494">
            <v>40269936</v>
          </cell>
          <cell r="G494">
            <v>42022</v>
          </cell>
          <cell r="H494" t="str">
            <v>polisa 40269936 D PAKET RIZIKA NEMA UTAJU</v>
          </cell>
          <cell r="I494">
            <v>5</v>
          </cell>
          <cell r="J494">
            <v>0</v>
          </cell>
          <cell r="K494">
            <v>0</v>
          </cell>
          <cell r="L494">
            <v>0</v>
          </cell>
        </row>
        <row r="495">
          <cell r="A495" t="str">
            <v>01985/10</v>
          </cell>
          <cell r="B495" t="str">
            <v>HODŽIĆ SAFET</v>
          </cell>
          <cell r="C495" t="str">
            <v>HYUNDAI I30 1.4 DOHC 5VR GL</v>
          </cell>
          <cell r="D495" t="str">
            <v>KASKO OSIGURANJE</v>
          </cell>
          <cell r="E495" t="str">
            <v>UNIQA OSIGURANJE</v>
          </cell>
          <cell r="F495">
            <v>5007094</v>
          </cell>
          <cell r="G495">
            <v>42032</v>
          </cell>
          <cell r="H495" t="str">
            <v>5007094 A EKSKLUZIV  KRAĐA,UTAJA</v>
          </cell>
          <cell r="I495">
            <v>5</v>
          </cell>
          <cell r="J495">
            <v>0</v>
          </cell>
          <cell r="K495">
            <v>0</v>
          </cell>
          <cell r="L495">
            <v>0</v>
          </cell>
        </row>
        <row r="496">
          <cell r="A496" t="str">
            <v>02113/10</v>
          </cell>
          <cell r="B496" t="str">
            <v>HRNJAZ MILICA</v>
          </cell>
          <cell r="C496" t="str">
            <v>HYUNDAI I 20 1.2 DOHC 5VR L</v>
          </cell>
          <cell r="D496" t="str">
            <v>KASKO OSIGURANJE</v>
          </cell>
          <cell r="E496" t="str">
            <v>WIENER STAEDTISCHE</v>
          </cell>
          <cell r="F496">
            <v>40584514</v>
          </cell>
          <cell r="G496">
            <v>42101</v>
          </cell>
          <cell r="H496" t="str">
            <v>40584514 D PAKET RIZIKA NEMA UTAJU</v>
          </cell>
          <cell r="I496">
            <v>5</v>
          </cell>
          <cell r="J496">
            <v>0</v>
          </cell>
          <cell r="K496">
            <v>0</v>
          </cell>
          <cell r="L496">
            <v>0</v>
          </cell>
        </row>
        <row r="497">
          <cell r="A497" t="str">
            <v>01864/09</v>
          </cell>
          <cell r="B497" t="str">
            <v>HUM ŽIŽ DOO BEOGRAD</v>
          </cell>
          <cell r="C497" t="str">
            <v>MITSUBISHI FD-25-T</v>
          </cell>
          <cell r="D497" t="str">
            <v>KASKO OSIGURANJE</v>
          </cell>
          <cell r="E497" t="str">
            <v>DDOR</v>
          </cell>
          <cell r="F497" t="str">
            <v>PREDMET LIZ NIJE LOCIRAN</v>
          </cell>
          <cell r="G497">
            <v>40832</v>
          </cell>
          <cell r="H497" t="str">
            <v>NIJE OBNOVLJENA - ISTEKLA</v>
          </cell>
          <cell r="I497">
            <v>4</v>
          </cell>
          <cell r="J497">
            <v>0</v>
          </cell>
          <cell r="K497">
            <v>0</v>
          </cell>
          <cell r="L497">
            <v>0</v>
          </cell>
        </row>
        <row r="498">
          <cell r="A498" t="str">
            <v>02762/12</v>
          </cell>
          <cell r="B498" t="str">
            <v>HYUNDAI AUTO DOO</v>
          </cell>
          <cell r="C498" t="str">
            <v>Hyundai I10, 5VR GL 1, A SOHC</v>
          </cell>
          <cell r="D498" t="str">
            <v>KASKO OSIGURANJE</v>
          </cell>
          <cell r="E498" t="str">
            <v>TRIGLAV  OSIGURANJE AD</v>
          </cell>
          <cell r="F498">
            <v>30000010210</v>
          </cell>
          <cell r="G498">
            <v>41995</v>
          </cell>
          <cell r="H498" t="str">
            <v>030000010210 KASKO: UTAJA I KRAĐA</v>
          </cell>
        </row>
        <row r="499">
          <cell r="A499" t="str">
            <v>02769/12</v>
          </cell>
          <cell r="B499" t="str">
            <v>HYUNDAI AUTO DOO</v>
          </cell>
          <cell r="C499" t="str">
            <v>Hyundai IX35, 5VR GL 1.7 CRD</v>
          </cell>
          <cell r="D499" t="str">
            <v>KASKO OSIGURANJE</v>
          </cell>
          <cell r="E499" t="str">
            <v>TRIGLAV  OSIGURANJE AD</v>
          </cell>
          <cell r="F499">
            <v>30000010216</v>
          </cell>
          <cell r="G499">
            <v>41994</v>
          </cell>
          <cell r="H499" t="str">
            <v>030000010216 KASKO: UTAJA I KRAĐA</v>
          </cell>
        </row>
        <row r="500">
          <cell r="A500" t="str">
            <v>02772/12</v>
          </cell>
          <cell r="B500" t="str">
            <v>HYUNDAI AUTO DOO</v>
          </cell>
          <cell r="C500" t="str">
            <v>Hyundai I 30, 5VR GLS 1.4 CR</v>
          </cell>
          <cell r="D500" t="str">
            <v>KASKO OSIGURANJE</v>
          </cell>
          <cell r="E500" t="str">
            <v>TRIGLAV  OSIGURANJE AD</v>
          </cell>
          <cell r="F500">
            <v>30000010196</v>
          </cell>
          <cell r="G500">
            <v>41995</v>
          </cell>
          <cell r="H500" t="str">
            <v>030000010196 KASKO: UTAJA I KRAĐA</v>
          </cell>
        </row>
        <row r="501">
          <cell r="A501" t="str">
            <v>02773/12</v>
          </cell>
          <cell r="B501" t="str">
            <v>HYUNDAI AUTO DOO</v>
          </cell>
          <cell r="C501" t="str">
            <v>Hyundai I 30, 5VR GLS 1.4 MP</v>
          </cell>
          <cell r="D501" t="str">
            <v>KASKO OSIGURANJE</v>
          </cell>
          <cell r="E501" t="str">
            <v>TRIGLAV  OSIGURANJE AD</v>
          </cell>
          <cell r="F501">
            <v>30000010199</v>
          </cell>
          <cell r="G501">
            <v>41994</v>
          </cell>
          <cell r="H501" t="str">
            <v>030000010199 KASKO: UTAJA I KRAĐA</v>
          </cell>
        </row>
        <row r="502">
          <cell r="A502" t="str">
            <v>02774/12</v>
          </cell>
          <cell r="B502" t="str">
            <v>HYUNDAI AUTO DOO</v>
          </cell>
          <cell r="C502" t="str">
            <v>Hyundai Elantra 4VR GL 1.6</v>
          </cell>
          <cell r="D502" t="str">
            <v>KASKO OSIGURANJE</v>
          </cell>
          <cell r="E502" t="str">
            <v>TRIGLAV  OSIGURANJE AD</v>
          </cell>
          <cell r="F502">
            <v>30000010214</v>
          </cell>
          <cell r="G502">
            <v>41993</v>
          </cell>
          <cell r="H502" t="str">
            <v>030000010214 KASKO: UTAJA I KRAĐA</v>
          </cell>
        </row>
        <row r="503">
          <cell r="A503" t="str">
            <v>02775/12</v>
          </cell>
          <cell r="B503" t="str">
            <v>HYUNDAI AUTO DOO</v>
          </cell>
          <cell r="C503" t="str">
            <v>Hyundai Santa FE 5vr gls 2</v>
          </cell>
          <cell r="D503" t="str">
            <v>KASKO OSIGURANJE</v>
          </cell>
          <cell r="E503" t="str">
            <v>TRIGLAV  OSIGURANJE AD</v>
          </cell>
          <cell r="F503">
            <v>30000010226</v>
          </cell>
          <cell r="G503">
            <v>41998</v>
          </cell>
          <cell r="H503" t="str">
            <v>030000010226 KASKO: UTAJA I KRAĐA</v>
          </cell>
        </row>
        <row r="504">
          <cell r="A504" t="str">
            <v>02776/12</v>
          </cell>
          <cell r="B504" t="str">
            <v>HYUNDAI AUTO DOO</v>
          </cell>
          <cell r="C504" t="str">
            <v>Hyundai  I 10, 5VR GL 1.1 SOHC</v>
          </cell>
          <cell r="D504" t="str">
            <v>KASKO OSIGURANJE</v>
          </cell>
          <cell r="E504" t="str">
            <v>TRIGLAV  OSIGURANJE AD</v>
          </cell>
          <cell r="F504">
            <v>30000010223</v>
          </cell>
          <cell r="G504">
            <v>41994</v>
          </cell>
          <cell r="H504" t="str">
            <v>030000010223 KASKO: UTAJA I KRAĐA</v>
          </cell>
        </row>
        <row r="505">
          <cell r="A505" t="str">
            <v>02777/12</v>
          </cell>
          <cell r="B505" t="str">
            <v>HYUNDAI AUTO DOO</v>
          </cell>
          <cell r="C505" t="str">
            <v>Hyundai I 10, 5VR GL 1.1 SOHC</v>
          </cell>
          <cell r="D505" t="str">
            <v>KASKO OSIGURANJE</v>
          </cell>
          <cell r="E505" t="str">
            <v>TRIGLAV  OSIGURANJE AD</v>
          </cell>
          <cell r="F505">
            <v>30000010224</v>
          </cell>
          <cell r="G505">
            <v>41993</v>
          </cell>
          <cell r="H505" t="str">
            <v>030000010224 KASKO: UTAJA I KRAĐA</v>
          </cell>
        </row>
        <row r="506">
          <cell r="A506" t="str">
            <v>02778/12</v>
          </cell>
          <cell r="B506" t="str">
            <v>HYUNDAI AUTO DOO</v>
          </cell>
          <cell r="C506" t="str">
            <v>Hyundai I 10, 5VR GL 1.1 SOHC</v>
          </cell>
          <cell r="D506" t="str">
            <v>KASKO OSIGURANJE</v>
          </cell>
          <cell r="E506" t="str">
            <v>TRIGLAV  OSIGURANJE AD</v>
          </cell>
          <cell r="F506">
            <v>30000010220</v>
          </cell>
          <cell r="G506">
            <v>41994</v>
          </cell>
          <cell r="H506" t="str">
            <v>030000010220 KASKO: UTAJA I KRAĐA</v>
          </cell>
        </row>
        <row r="507">
          <cell r="A507" t="str">
            <v>02789/12</v>
          </cell>
          <cell r="B507" t="str">
            <v>HYUNDAI AUTO DOO</v>
          </cell>
          <cell r="C507" t="str">
            <v>Hyundai I20 5 VR L 1.2 DOHC</v>
          </cell>
          <cell r="D507" t="str">
            <v>KASKO OSIGURANJE</v>
          </cell>
          <cell r="E507" t="str">
            <v>TRIGLAV  OSIGURANJE AD</v>
          </cell>
          <cell r="F507">
            <v>30000010202</v>
          </cell>
          <cell r="G507">
            <v>41994</v>
          </cell>
          <cell r="H507" t="str">
            <v>030000010202 KASKO: UTAJA I KRAĐA</v>
          </cell>
        </row>
        <row r="508">
          <cell r="A508" t="str">
            <v>02790/12</v>
          </cell>
          <cell r="B508" t="str">
            <v>HYUNDAI AUTO DOO</v>
          </cell>
          <cell r="C508" t="str">
            <v>Hyundai I20 5 VR L 1.2 DOHC</v>
          </cell>
          <cell r="D508" t="str">
            <v>KASKO OSIGURANJE</v>
          </cell>
          <cell r="E508" t="str">
            <v>TRIGLAV  OSIGURANJE AD</v>
          </cell>
          <cell r="F508">
            <v>30000010203</v>
          </cell>
          <cell r="G508">
            <v>41998</v>
          </cell>
          <cell r="H508" t="str">
            <v>030000010203 KASKO: UTAJA I KRAĐA</v>
          </cell>
        </row>
        <row r="509">
          <cell r="A509" t="str">
            <v>02791/12</v>
          </cell>
          <cell r="B509" t="str">
            <v>HYUNDAI AUTO DOO</v>
          </cell>
          <cell r="C509" t="str">
            <v>Hyundai I20 5 VR L 1.2 DOHC</v>
          </cell>
          <cell r="D509" t="str">
            <v>KASKO OSIGURANJE</v>
          </cell>
          <cell r="E509" t="str">
            <v>TRIGLAV  OSIGURANJE AD</v>
          </cell>
          <cell r="F509">
            <v>30000010229</v>
          </cell>
          <cell r="G509">
            <v>41995</v>
          </cell>
          <cell r="H509" t="str">
            <v>030000010229 KASKO: UTAJA I KRAĐA</v>
          </cell>
        </row>
        <row r="510">
          <cell r="A510" t="str">
            <v>02792/12</v>
          </cell>
          <cell r="B510" t="str">
            <v>HYUNDAI AUTO DOO</v>
          </cell>
          <cell r="C510" t="str">
            <v>Hyundai I20 5VR L 1.2 DOHC</v>
          </cell>
          <cell r="D510" t="str">
            <v>KASKO OSIGURANJE</v>
          </cell>
          <cell r="E510" t="str">
            <v>TRIGLAV  OSIGURANJE AD</v>
          </cell>
          <cell r="F510">
            <v>30000010201</v>
          </cell>
          <cell r="G510">
            <v>41995</v>
          </cell>
          <cell r="H510" t="str">
            <v>030000010201 KASKO: UTAJA I KRAĐA</v>
          </cell>
        </row>
        <row r="511">
          <cell r="A511" t="str">
            <v>02793/12</v>
          </cell>
          <cell r="B511" t="str">
            <v>HYUNDAI AUTO DOO</v>
          </cell>
          <cell r="C511" t="str">
            <v>Hyundai I20 5VR L 1.2 DOHC</v>
          </cell>
          <cell r="D511" t="str">
            <v>KASKO OSIGURANJE</v>
          </cell>
          <cell r="E511" t="str">
            <v>TRIGLAV  OSIGURANJE AD</v>
          </cell>
          <cell r="F511">
            <v>30000010183</v>
          </cell>
          <cell r="G511">
            <v>41998</v>
          </cell>
          <cell r="H511" t="str">
            <v>030000010183 KASKO: UTAJA I KRAĐA</v>
          </cell>
        </row>
        <row r="512">
          <cell r="A512" t="str">
            <v>02796/12</v>
          </cell>
          <cell r="B512" t="str">
            <v>HYUNDAI AUTO DOO</v>
          </cell>
          <cell r="C512" t="str">
            <v>Hyundai I20 5 VR L 1.2 DOHC</v>
          </cell>
          <cell r="D512" t="str">
            <v>KASKO OSIGURANJE</v>
          </cell>
          <cell r="E512" t="str">
            <v>TRIGLAV  OSIGURANJE AD</v>
          </cell>
          <cell r="F512">
            <v>30000010195</v>
          </cell>
          <cell r="G512">
            <v>41995</v>
          </cell>
          <cell r="H512" t="str">
            <v>030000010195 KASKO: UTAJA I KRAĐA</v>
          </cell>
        </row>
        <row r="513">
          <cell r="A513" t="str">
            <v>02800/12</v>
          </cell>
          <cell r="B513" t="str">
            <v>HYUNDAI AUTO DOO</v>
          </cell>
          <cell r="C513" t="str">
            <v>Hyundai I20 5VR L 1.2 DOHC</v>
          </cell>
          <cell r="D513" t="str">
            <v>KASKO OSIGURANJE</v>
          </cell>
          <cell r="E513" t="str">
            <v>TRIGLAV  OSIGURANJE AD</v>
          </cell>
          <cell r="F513">
            <v>30000010194</v>
          </cell>
          <cell r="G513">
            <v>41995</v>
          </cell>
          <cell r="H513" t="str">
            <v>030000010194 KASKO: UTAJA I KRAĐA</v>
          </cell>
        </row>
        <row r="514">
          <cell r="A514" t="str">
            <v>02805/12</v>
          </cell>
          <cell r="B514" t="str">
            <v>HYUNDAI AUTO DOO</v>
          </cell>
          <cell r="C514" t="str">
            <v>HYUNDAI I10 5VR GL 1.1 SOHC</v>
          </cell>
          <cell r="D514" t="str">
            <v>KASKO OSIGURANJE</v>
          </cell>
          <cell r="E514" t="str">
            <v>TRIGLAV  OSIGURANJE AD</v>
          </cell>
          <cell r="F514">
            <v>30000010208</v>
          </cell>
          <cell r="G514">
            <v>41995</v>
          </cell>
          <cell r="H514" t="str">
            <v>030000010208 KASKO: UTAJA I KRAĐA</v>
          </cell>
        </row>
        <row r="515">
          <cell r="A515" t="str">
            <v>02807/12</v>
          </cell>
          <cell r="B515" t="str">
            <v>HYUNDAI AUTO DOO</v>
          </cell>
          <cell r="C515" t="str">
            <v>HYUNDAI I 10 5 VR GL 1.1 SOHC</v>
          </cell>
          <cell r="D515" t="str">
            <v>KASKO OSIGURANJE</v>
          </cell>
          <cell r="E515" t="str">
            <v>TRIGLAV  OSIGURANJE AD</v>
          </cell>
          <cell r="F515">
            <v>30000010209</v>
          </cell>
          <cell r="G515">
            <v>41994</v>
          </cell>
          <cell r="H515" t="str">
            <v>030000010209 KASKO: UTAJA I KRAĐA</v>
          </cell>
        </row>
        <row r="516">
          <cell r="A516" t="str">
            <v>02808/12</v>
          </cell>
          <cell r="B516" t="str">
            <v>HYUNDAI AUTO DOO</v>
          </cell>
          <cell r="C516" t="str">
            <v>HYUNDAI I 10 5VR GL 1.1 SOHC</v>
          </cell>
          <cell r="D516" t="str">
            <v>KASKO OSIGURANJE</v>
          </cell>
          <cell r="E516" t="str">
            <v>TRIGLAV  OSIGURANJE AD</v>
          </cell>
          <cell r="F516" t="str">
            <v>PRIJAVLJENA UTAJA</v>
          </cell>
          <cell r="G516">
            <v>41994</v>
          </cell>
          <cell r="H516">
            <v>30000006151</v>
          </cell>
        </row>
        <row r="517">
          <cell r="A517" t="str">
            <v>02809/12</v>
          </cell>
          <cell r="B517" t="str">
            <v>HYUNDAI AUTO DOO</v>
          </cell>
          <cell r="C517" t="str">
            <v>HYUNDAI I 10 5VR GL 1.1 SOHC</v>
          </cell>
          <cell r="D517" t="str">
            <v>KASKO OSIGURANJE</v>
          </cell>
          <cell r="E517" t="str">
            <v>TRIGLAV  OSIGURANJE AD</v>
          </cell>
          <cell r="F517">
            <v>30000010206</v>
          </cell>
          <cell r="G517">
            <v>41994</v>
          </cell>
          <cell r="H517" t="str">
            <v>030000010206 KASKO: UTAJA I KRAĐA</v>
          </cell>
        </row>
        <row r="518">
          <cell r="A518" t="str">
            <v>02812/12</v>
          </cell>
          <cell r="B518" t="str">
            <v>HYUNDAI AUTO DOO</v>
          </cell>
          <cell r="C518" t="str">
            <v>HYUNDAI I 20 5VR L 1.2 DOHC</v>
          </cell>
          <cell r="D518" t="str">
            <v>KASKO OSIGURANJE</v>
          </cell>
          <cell r="E518" t="str">
            <v>TRIGLAV  OSIGURANJE AD</v>
          </cell>
          <cell r="F518">
            <v>0</v>
          </cell>
          <cell r="G518">
            <v>41992</v>
          </cell>
          <cell r="H518">
            <v>30000006150</v>
          </cell>
        </row>
        <row r="519">
          <cell r="A519" t="str">
            <v>02814/12</v>
          </cell>
          <cell r="B519" t="str">
            <v>HYUNDAI AUTO DOO</v>
          </cell>
          <cell r="C519" t="str">
            <v>HYUNDAI I 20 3VR L 1.2 DOHC</v>
          </cell>
          <cell r="D519" t="str">
            <v>KASKO OSIGURANJE</v>
          </cell>
          <cell r="E519" t="str">
            <v>TRIGLAV  OSIGURANJE AD</v>
          </cell>
          <cell r="F519">
            <v>30000010225</v>
          </cell>
          <cell r="G519">
            <v>41993</v>
          </cell>
          <cell r="H519" t="str">
            <v>030000010225 KASKO: UTAJA I KRAĐA</v>
          </cell>
        </row>
        <row r="520">
          <cell r="A520" t="str">
            <v>02815/12</v>
          </cell>
          <cell r="B520" t="str">
            <v>HYUNDAI AUTO DOO</v>
          </cell>
          <cell r="C520" t="str">
            <v>HYUNDAI I 20 5VR GL 1.2 DOHC</v>
          </cell>
          <cell r="D520" t="str">
            <v>KASKO OSIGURANJE</v>
          </cell>
          <cell r="E520" t="str">
            <v>TRIGLAV  OSIGURANJE AD</v>
          </cell>
          <cell r="F520">
            <v>30000010204</v>
          </cell>
          <cell r="G520">
            <v>41995</v>
          </cell>
          <cell r="H520" t="str">
            <v>030000010204 KASKO: UTAJA I KRAĐA</v>
          </cell>
        </row>
        <row r="521">
          <cell r="A521" t="str">
            <v>02819/12</v>
          </cell>
          <cell r="B521" t="str">
            <v>HYUNDAI AUTO DOO</v>
          </cell>
          <cell r="C521" t="str">
            <v>HYUNDAI I 30 5VR GL 1.4 DOHC</v>
          </cell>
          <cell r="D521" t="str">
            <v>KASKO OSIGURANJE</v>
          </cell>
          <cell r="E521" t="str">
            <v>TRIGLAV  OSIGURANJE AD</v>
          </cell>
          <cell r="F521" t="str">
            <v>PRIJAVLJENA UTAJA</v>
          </cell>
          <cell r="G521">
            <v>41998</v>
          </cell>
          <cell r="H521">
            <v>30000006203</v>
          </cell>
        </row>
        <row r="522">
          <cell r="A522" t="str">
            <v>02820/12</v>
          </cell>
          <cell r="B522" t="str">
            <v>HYUNDAI AUTO DOO</v>
          </cell>
          <cell r="C522" t="str">
            <v>HYUNDAI IX 20 5VR GLS 1.4 CR</v>
          </cell>
          <cell r="D522" t="str">
            <v>KASKO OSIGURANJE</v>
          </cell>
          <cell r="E522" t="str">
            <v>TRIGLAV  OSIGURANJE AD</v>
          </cell>
          <cell r="F522">
            <v>30000010218</v>
          </cell>
          <cell r="G522">
            <v>41995</v>
          </cell>
          <cell r="H522" t="str">
            <v>030000010218 KASKO: UTAJA I KRAĐA</v>
          </cell>
        </row>
        <row r="523">
          <cell r="A523" t="str">
            <v>02821/12</v>
          </cell>
          <cell r="B523" t="str">
            <v>HYUNDAI AUTO DOO</v>
          </cell>
          <cell r="C523" t="str">
            <v>HYUNDAI IX 20 5VR GLS 1.4 CR</v>
          </cell>
          <cell r="D523" t="str">
            <v>KASKO OSIGURANJE</v>
          </cell>
          <cell r="E523" t="str">
            <v>TRIGLAV  OSIGURANJE AD</v>
          </cell>
          <cell r="F523" t="str">
            <v>PRIJAVLJENA UTAJA</v>
          </cell>
          <cell r="G523">
            <v>41995</v>
          </cell>
          <cell r="H523">
            <v>30000006197</v>
          </cell>
        </row>
        <row r="524">
          <cell r="A524" t="str">
            <v>02822/12</v>
          </cell>
          <cell r="B524" t="str">
            <v>HYUNDAI AUTO DOO</v>
          </cell>
          <cell r="C524" t="str">
            <v>HYUNDAI IX20 5VR GL 1.4 CRD</v>
          </cell>
          <cell r="D524" t="str">
            <v>KASKO OSIGURANJE</v>
          </cell>
          <cell r="E524" t="str">
            <v>TRIGLAV  OSIGURANJE AD</v>
          </cell>
          <cell r="F524">
            <v>30000010217</v>
          </cell>
          <cell r="G524">
            <v>41995</v>
          </cell>
          <cell r="H524" t="str">
            <v>030000010217 KASKO: UTAJA I KRAĐA</v>
          </cell>
        </row>
        <row r="525">
          <cell r="A525" t="str">
            <v>02823/12</v>
          </cell>
          <cell r="B525" t="str">
            <v>HYUNDAI AUTO DOO</v>
          </cell>
          <cell r="C525" t="str">
            <v>HYUNDAI I 40 5VR GL 1.7 CRDI</v>
          </cell>
          <cell r="D525" t="str">
            <v>KASKO OSIGURANJE</v>
          </cell>
          <cell r="E525" t="str">
            <v>TRIGLAV  OSIGURANJE AD</v>
          </cell>
          <cell r="F525">
            <v>30000010205</v>
          </cell>
          <cell r="G525">
            <v>41995</v>
          </cell>
          <cell r="H525" t="str">
            <v>030000010205 KASKO: UTAJA I KRAĐA</v>
          </cell>
        </row>
        <row r="526">
          <cell r="A526" t="str">
            <v>01932/10</v>
          </cell>
          <cell r="B526" t="str">
            <v>IGNJATOVIĆ ALEKSANDAR</v>
          </cell>
          <cell r="C526" t="str">
            <v>HYUNDAI I20 DOHC 5VR L</v>
          </cell>
          <cell r="D526" t="str">
            <v>KASKO OSIGURANJE</v>
          </cell>
          <cell r="E526" t="str">
            <v>DELTA GENERALI OSIGURANJE</v>
          </cell>
          <cell r="F526">
            <v>192602</v>
          </cell>
          <cell r="G526">
            <v>42019</v>
          </cell>
          <cell r="H526" t="str">
            <v>192602 B KOMBINACIJA  - NEMA UTAJU</v>
          </cell>
          <cell r="I526">
            <v>5</v>
          </cell>
          <cell r="J526">
            <v>0</v>
          </cell>
          <cell r="K526">
            <v>0</v>
          </cell>
          <cell r="L526">
            <v>0</v>
          </cell>
        </row>
        <row r="527">
          <cell r="A527" t="str">
            <v>02253/10</v>
          </cell>
          <cell r="B527" t="str">
            <v>IGNJATOVIĆ BOŽIDAR</v>
          </cell>
          <cell r="C527" t="str">
            <v>HYUNDAI I30 1,4 DOHC 5VR GL</v>
          </cell>
          <cell r="D527" t="str">
            <v>KASKO OSIGURANJE</v>
          </cell>
          <cell r="E527" t="str">
            <v>DDOR</v>
          </cell>
          <cell r="F527">
            <v>656458163</v>
          </cell>
          <cell r="G527">
            <v>42162</v>
          </cell>
          <cell r="H527" t="str">
            <v>656458163 KASKO: UTAJA, KRAĐA, PRIRODNI RIZICI</v>
          </cell>
          <cell r="I527">
            <v>5</v>
          </cell>
          <cell r="J527">
            <v>0</v>
          </cell>
          <cell r="K527">
            <v>0</v>
          </cell>
          <cell r="L527">
            <v>0</v>
          </cell>
        </row>
        <row r="528">
          <cell r="A528" t="str">
            <v>00847/08</v>
          </cell>
          <cell r="B528" t="str">
            <v>ILANDŽA KOMERC DOO</v>
          </cell>
          <cell r="C528" t="str">
            <v>TRAKTOR CLAAS ARES 657</v>
          </cell>
          <cell r="D528" t="str">
            <v>KASKO OSIGURANJE</v>
          </cell>
          <cell r="E528" t="str">
            <v>WIENER STAEDTISCHE</v>
          </cell>
          <cell r="F528" t="str">
            <v>ZA ZATVARANJE</v>
          </cell>
          <cell r="G528">
            <v>41762</v>
          </cell>
          <cell r="H528" t="str">
            <v>UGOVOR ISTEKAO</v>
          </cell>
          <cell r="I528">
            <v>5</v>
          </cell>
          <cell r="J528">
            <v>0</v>
          </cell>
          <cell r="K528">
            <v>0</v>
          </cell>
          <cell r="L528">
            <v>0</v>
          </cell>
        </row>
        <row r="529">
          <cell r="A529" t="str">
            <v>00902/08</v>
          </cell>
          <cell r="B529" t="str">
            <v>ILANDŽA KOMERC DOO</v>
          </cell>
          <cell r="C529" t="str">
            <v>TRAKTOR CLAAS XERION 3300</v>
          </cell>
          <cell r="D529" t="str">
            <v>KASKO OSIGURANJE</v>
          </cell>
          <cell r="E529" t="str">
            <v>WIENER STAEDTISCHE</v>
          </cell>
          <cell r="F529" t="str">
            <v>ZA ZATVARANJE</v>
          </cell>
          <cell r="G529">
            <v>41643</v>
          </cell>
          <cell r="H529" t="str">
            <v>UGOVOR ISTEKAO</v>
          </cell>
          <cell r="I529">
            <v>3</v>
          </cell>
          <cell r="J529">
            <v>2</v>
          </cell>
          <cell r="K529">
            <v>2</v>
          </cell>
          <cell r="L529">
            <v>0</v>
          </cell>
        </row>
        <row r="530">
          <cell r="A530" t="str">
            <v>02281/10</v>
          </cell>
          <cell r="B530" t="str">
            <v>ILANDŽA KOMERC DOO</v>
          </cell>
          <cell r="C530" t="str">
            <v>TELEHENDER SCHORPIN 7030 SA KAŠIKOM</v>
          </cell>
          <cell r="D530" t="str">
            <v>KASKO OSIGURANJE</v>
          </cell>
          <cell r="E530" t="str">
            <v>WIENER STAEDTISCHE</v>
          </cell>
          <cell r="F530">
            <v>4124143</v>
          </cell>
          <cell r="G530">
            <v>42186</v>
          </cell>
          <cell r="H530" t="str">
            <v>polisa 40955901, ponuda 4124143</v>
          </cell>
          <cell r="I530">
            <v>5</v>
          </cell>
          <cell r="J530">
            <v>2</v>
          </cell>
          <cell r="K530">
            <v>0</v>
          </cell>
          <cell r="L530">
            <v>0</v>
          </cell>
        </row>
        <row r="531">
          <cell r="A531" t="str">
            <v>02282/10</v>
          </cell>
          <cell r="B531" t="str">
            <v>ILANDŽA KOMERC DOO</v>
          </cell>
          <cell r="C531" t="str">
            <v>TRAKTOR ARION 540 CIS SA KAŠIKOM</v>
          </cell>
          <cell r="D531" t="str">
            <v>KASKO OSIGURANJE</v>
          </cell>
          <cell r="E531" t="str">
            <v>WIENER STAEDTISCHE</v>
          </cell>
          <cell r="F531">
            <v>4124144</v>
          </cell>
          <cell r="G531">
            <v>42186</v>
          </cell>
          <cell r="H531" t="str">
            <v>polisa 40923758 , ponuda 4124144</v>
          </cell>
          <cell r="I531">
            <v>5</v>
          </cell>
          <cell r="J531">
            <v>2</v>
          </cell>
          <cell r="K531">
            <v>2</v>
          </cell>
          <cell r="L531">
            <v>0</v>
          </cell>
        </row>
        <row r="532">
          <cell r="A532" t="str">
            <v>02283/10</v>
          </cell>
          <cell r="B532" t="str">
            <v>ILANDŽA KOMERC DOO</v>
          </cell>
          <cell r="C532" t="str">
            <v>TRAKTOR AXION 840 C-MATIC</v>
          </cell>
          <cell r="D532" t="str">
            <v>KASKO OSIGURANJE</v>
          </cell>
          <cell r="E532" t="str">
            <v>WIENER STAEDTISCHE</v>
          </cell>
          <cell r="F532">
            <v>4117230</v>
          </cell>
          <cell r="G532">
            <v>42186</v>
          </cell>
          <cell r="H532" t="str">
            <v>polisa 40924814, ponuda 4117230</v>
          </cell>
          <cell r="I532">
            <v>5</v>
          </cell>
          <cell r="J532">
            <v>2</v>
          </cell>
          <cell r="K532">
            <v>0</v>
          </cell>
          <cell r="L532">
            <v>0</v>
          </cell>
        </row>
        <row r="533">
          <cell r="A533" t="str">
            <v>02259/10</v>
          </cell>
          <cell r="B533" t="str">
            <v>ILIĆ ALEKSANDAR</v>
          </cell>
          <cell r="C533" t="str">
            <v>HYUNDAI I30 1,4 DOHC 5VR GL</v>
          </cell>
          <cell r="D533" t="str">
            <v>KASKO OSIGURANJE</v>
          </cell>
          <cell r="E533" t="str">
            <v>WIENER STAEDTISCHE</v>
          </cell>
          <cell r="F533">
            <v>40861243</v>
          </cell>
          <cell r="G533">
            <v>42170</v>
          </cell>
          <cell r="H533" t="str">
            <v>polisa 40861243, ponuda 4127261</v>
          </cell>
          <cell r="I533">
            <v>5</v>
          </cell>
          <cell r="J533">
            <v>0</v>
          </cell>
          <cell r="K533">
            <v>0</v>
          </cell>
          <cell r="L533">
            <v>0</v>
          </cell>
        </row>
        <row r="534">
          <cell r="A534" t="str">
            <v>01706/09</v>
          </cell>
          <cell r="B534" t="str">
            <v>ILIĆ MILOŠ</v>
          </cell>
          <cell r="C534" t="str">
            <v>HYUNDAI I 30 1.4 DOHC 5VR GL</v>
          </cell>
          <cell r="D534" t="str">
            <v>KASKO OSIGURANJE</v>
          </cell>
          <cell r="E534" t="str">
            <v>DELTA GENERALI OSIGURANJE</v>
          </cell>
          <cell r="F534">
            <v>187160</v>
          </cell>
          <cell r="G534">
            <v>41918</v>
          </cell>
          <cell r="H534" t="str">
            <v>187160 B KOMBINACIJA  - NEMA UTAJU</v>
          </cell>
          <cell r="I534">
            <v>5</v>
          </cell>
          <cell r="J534">
            <v>0</v>
          </cell>
          <cell r="K534">
            <v>0</v>
          </cell>
          <cell r="L534">
            <v>0</v>
          </cell>
        </row>
        <row r="535">
          <cell r="A535" t="str">
            <v>02243/10</v>
          </cell>
          <cell r="B535" t="str">
            <v>IMLEK AD</v>
          </cell>
          <cell r="C535" t="str">
            <v>Mitsubishi Fuso</v>
          </cell>
          <cell r="D535" t="str">
            <v>KASKO OSIGURANJE</v>
          </cell>
          <cell r="E535" t="str">
            <v>DELTA GENERALI OSIGURANJE</v>
          </cell>
          <cell r="F535">
            <v>233019</v>
          </cell>
          <cell r="G535">
            <v>42242</v>
          </cell>
          <cell r="H535" t="str">
            <v>233019 B KOMBINACIJA  - NEMA UTAJU</v>
          </cell>
          <cell r="I535">
            <v>2</v>
          </cell>
          <cell r="J535">
            <v>0</v>
          </cell>
          <cell r="K535">
            <v>0</v>
          </cell>
          <cell r="L535">
            <v>0</v>
          </cell>
        </row>
        <row r="536">
          <cell r="A536" t="str">
            <v>02244/10</v>
          </cell>
          <cell r="B536" t="str">
            <v>IMLEK AD</v>
          </cell>
          <cell r="C536" t="str">
            <v>Mitsubishi Fuso</v>
          </cell>
          <cell r="D536" t="str">
            <v>KASKO OSIGURANJE</v>
          </cell>
          <cell r="E536" t="str">
            <v>DELTA GENERALI OSIGURANJE</v>
          </cell>
          <cell r="F536">
            <v>233020</v>
          </cell>
          <cell r="G536">
            <v>42242</v>
          </cell>
          <cell r="H536" t="str">
            <v>233020 B KOMBINACIJA  - NEMA UTAJU</v>
          </cell>
          <cell r="I536">
            <v>2</v>
          </cell>
          <cell r="J536">
            <v>0</v>
          </cell>
          <cell r="K536">
            <v>0</v>
          </cell>
          <cell r="L536">
            <v>0</v>
          </cell>
        </row>
        <row r="537">
          <cell r="A537" t="str">
            <v>02245/10</v>
          </cell>
          <cell r="B537" t="str">
            <v>IMLEK AD</v>
          </cell>
          <cell r="C537" t="str">
            <v>mitsubishi fuso</v>
          </cell>
          <cell r="D537" t="str">
            <v>KASKO OSIGURANJE</v>
          </cell>
          <cell r="E537" t="str">
            <v>DELTA GENERALI OSIGURANJE</v>
          </cell>
          <cell r="F537">
            <v>233017</v>
          </cell>
          <cell r="G537">
            <v>42242</v>
          </cell>
          <cell r="H537" t="str">
            <v>233017 B KOMBINACIJA  - NEMA UTAJU</v>
          </cell>
          <cell r="I537">
            <v>2</v>
          </cell>
          <cell r="J537">
            <v>0</v>
          </cell>
          <cell r="K537">
            <v>0</v>
          </cell>
          <cell r="L537">
            <v>0</v>
          </cell>
        </row>
        <row r="538">
          <cell r="A538" t="str">
            <v>02246/10</v>
          </cell>
          <cell r="B538" t="str">
            <v>IMLEK AD</v>
          </cell>
          <cell r="C538" t="str">
            <v>mitsubishi fuso</v>
          </cell>
          <cell r="D538" t="str">
            <v>KASKO OSIGURANJE</v>
          </cell>
          <cell r="E538" t="str">
            <v>DELTA GENERALI OSIGURANJE</v>
          </cell>
          <cell r="F538">
            <v>233018</v>
          </cell>
          <cell r="G538">
            <v>42242</v>
          </cell>
          <cell r="H538" t="str">
            <v>233018 B KOMBINACIJA  - NEMA UTAJU</v>
          </cell>
          <cell r="I538">
            <v>2</v>
          </cell>
          <cell r="J538">
            <v>0</v>
          </cell>
          <cell r="K538">
            <v>0</v>
          </cell>
          <cell r="L538">
            <v>0</v>
          </cell>
        </row>
        <row r="539">
          <cell r="A539" t="str">
            <v>02272/10</v>
          </cell>
          <cell r="B539" t="str">
            <v>IMLEK AD</v>
          </cell>
          <cell r="C539" t="str">
            <v>MITSUBISHI FUSO</v>
          </cell>
          <cell r="D539" t="str">
            <v>KASKO OSIGURANJE</v>
          </cell>
          <cell r="E539" t="str">
            <v>DELTA GENERALI OSIGURANJE</v>
          </cell>
          <cell r="F539">
            <v>233021</v>
          </cell>
          <cell r="G539">
            <v>42242</v>
          </cell>
          <cell r="H539" t="str">
            <v>233021 B KOMBINACIJA  - NEMA UTAJU</v>
          </cell>
          <cell r="I539">
            <v>2</v>
          </cell>
          <cell r="J539">
            <v>0</v>
          </cell>
          <cell r="K539">
            <v>0</v>
          </cell>
          <cell r="L539">
            <v>0</v>
          </cell>
        </row>
        <row r="540">
          <cell r="A540" t="str">
            <v>02273/10</v>
          </cell>
          <cell r="B540" t="str">
            <v>IMLEK AD</v>
          </cell>
          <cell r="C540" t="str">
            <v>MITSUBISHI FUSO</v>
          </cell>
          <cell r="D540" t="str">
            <v>KASKO OSIGURANJE</v>
          </cell>
          <cell r="E540" t="str">
            <v>DELTA GENERALI OSIGURANJE</v>
          </cell>
          <cell r="F540">
            <v>233014</v>
          </cell>
          <cell r="G540">
            <v>42242</v>
          </cell>
          <cell r="H540" t="str">
            <v>233014 B KOMBINACIJA  - NEMA UTAJU</v>
          </cell>
          <cell r="I540">
            <v>2</v>
          </cell>
          <cell r="J540">
            <v>0</v>
          </cell>
          <cell r="K540">
            <v>0</v>
          </cell>
          <cell r="L540">
            <v>0</v>
          </cell>
        </row>
        <row r="541">
          <cell r="A541" t="str">
            <v>02274/10</v>
          </cell>
          <cell r="B541" t="str">
            <v>IMLEK AD</v>
          </cell>
          <cell r="C541" t="str">
            <v>MITSUBISHI FUSO</v>
          </cell>
          <cell r="D541" t="str">
            <v>KASKO OSIGURANJE</v>
          </cell>
          <cell r="E541" t="str">
            <v>DELTA GENERALI OSIGURANJE</v>
          </cell>
          <cell r="F541">
            <v>233016</v>
          </cell>
          <cell r="G541">
            <v>42242</v>
          </cell>
          <cell r="H541" t="str">
            <v>233016 B KOMBINACIJA  - NEMA UTAJU</v>
          </cell>
          <cell r="I541">
            <v>2</v>
          </cell>
          <cell r="J541">
            <v>0</v>
          </cell>
          <cell r="K541">
            <v>0</v>
          </cell>
          <cell r="L541">
            <v>0</v>
          </cell>
        </row>
        <row r="542">
          <cell r="A542" t="str">
            <v>02312/10</v>
          </cell>
          <cell r="B542" t="str">
            <v>IMLEK AD</v>
          </cell>
          <cell r="C542" t="str">
            <v>MITSUBISHI FUSO CANTER 7C15 3850</v>
          </cell>
          <cell r="D542" t="str">
            <v>KASKO OSIGURANJE</v>
          </cell>
          <cell r="E542" t="str">
            <v>DELTA GENERALI OSIGURANJE</v>
          </cell>
          <cell r="F542">
            <v>233015</v>
          </cell>
          <cell r="G542">
            <v>42242</v>
          </cell>
          <cell r="H542" t="str">
            <v>233015 B KOMBINACIJA  - NEMA UTAJU</v>
          </cell>
          <cell r="I542">
            <v>2</v>
          </cell>
          <cell r="J542">
            <v>0</v>
          </cell>
          <cell r="K542">
            <v>0</v>
          </cell>
          <cell r="L542">
            <v>0</v>
          </cell>
        </row>
        <row r="543">
          <cell r="A543" t="str">
            <v>02326/10</v>
          </cell>
          <cell r="B543" t="str">
            <v>IMLEK AD</v>
          </cell>
          <cell r="C543" t="str">
            <v>MERCEDES - BENZ ATEGO 1216/36 4X2</v>
          </cell>
          <cell r="D543" t="str">
            <v>KASKO OSIGURANJE</v>
          </cell>
          <cell r="E543" t="str">
            <v>DELTA GENERALI OSIGURANJE</v>
          </cell>
          <cell r="F543">
            <v>233010</v>
          </cell>
          <cell r="G543">
            <v>42239</v>
          </cell>
          <cell r="H543" t="str">
            <v>233010 B KOMBINACIJA  - NEMA UTAJU</v>
          </cell>
          <cell r="I543">
            <v>2</v>
          </cell>
          <cell r="J543">
            <v>0</v>
          </cell>
          <cell r="K543">
            <v>0</v>
          </cell>
          <cell r="L543">
            <v>0</v>
          </cell>
        </row>
        <row r="544">
          <cell r="A544" t="str">
            <v>02327/10</v>
          </cell>
          <cell r="B544" t="str">
            <v>IMLEK AD</v>
          </cell>
          <cell r="C544" t="str">
            <v>MERCEDES - BENZ ATEGO 1216/36 4X2</v>
          </cell>
          <cell r="D544" t="str">
            <v>KASKO OSIGURANJE</v>
          </cell>
          <cell r="E544" t="str">
            <v>DELTA GENERALI OSIGURANJE</v>
          </cell>
          <cell r="F544">
            <v>233009</v>
          </cell>
          <cell r="G544">
            <v>42239</v>
          </cell>
          <cell r="H544" t="str">
            <v>233009 B KOMBINACIJA  - NEMA UTAJU</v>
          </cell>
          <cell r="I544">
            <v>2</v>
          </cell>
          <cell r="J544">
            <v>0</v>
          </cell>
          <cell r="K544">
            <v>0</v>
          </cell>
          <cell r="L544">
            <v>0</v>
          </cell>
        </row>
        <row r="545">
          <cell r="A545" t="str">
            <v>02328/10</v>
          </cell>
          <cell r="B545" t="str">
            <v>IMLEK AD</v>
          </cell>
          <cell r="C545" t="str">
            <v>MERCEDES - BENZ ATEGO 1216/36 4X2</v>
          </cell>
          <cell r="D545" t="str">
            <v>KASKO OSIGURANJE</v>
          </cell>
          <cell r="E545" t="str">
            <v>DELTA GENERALI OSIGURANJE</v>
          </cell>
          <cell r="F545">
            <v>233013</v>
          </cell>
          <cell r="G545">
            <v>42239</v>
          </cell>
          <cell r="H545" t="str">
            <v>233013 B KOMBINACIJA  - NEMA UTAJU</v>
          </cell>
          <cell r="I545">
            <v>2</v>
          </cell>
          <cell r="J545">
            <v>0</v>
          </cell>
          <cell r="K545">
            <v>0</v>
          </cell>
          <cell r="L545">
            <v>0</v>
          </cell>
        </row>
        <row r="546">
          <cell r="A546" t="str">
            <v>02329/10</v>
          </cell>
          <cell r="B546" t="str">
            <v>IMLEK AD</v>
          </cell>
          <cell r="C546" t="str">
            <v>MERCEDES -BENZ ACTROS 1836L/48 4X2</v>
          </cell>
          <cell r="D546" t="str">
            <v>KASKO OSIGURANJE</v>
          </cell>
          <cell r="E546" t="str">
            <v>DELTA GENERALI OSIGURANJE</v>
          </cell>
          <cell r="F546">
            <v>233007</v>
          </cell>
          <cell r="G546">
            <v>42239</v>
          </cell>
          <cell r="H546" t="str">
            <v>233007 B KOMBINACIJA  - NEMA UTAJU</v>
          </cell>
          <cell r="I546">
            <v>2</v>
          </cell>
          <cell r="J546">
            <v>0</v>
          </cell>
          <cell r="K546">
            <v>0</v>
          </cell>
          <cell r="L546">
            <v>0</v>
          </cell>
        </row>
        <row r="547">
          <cell r="A547" t="str">
            <v>02330/10</v>
          </cell>
          <cell r="B547" t="str">
            <v>IMLEK AD</v>
          </cell>
          <cell r="C547" t="str">
            <v>MERCEDES-BENZ ACTROS 1836L/48 4X2</v>
          </cell>
          <cell r="D547" t="str">
            <v>KASKO OSIGURANJE</v>
          </cell>
          <cell r="E547" t="str">
            <v>DELTA GENERALI OSIGURANJE</v>
          </cell>
          <cell r="F547">
            <v>233012</v>
          </cell>
          <cell r="G547">
            <v>42239</v>
          </cell>
          <cell r="H547" t="str">
            <v>233012 B KOMBINACIJA  - NEMA UTAJU</v>
          </cell>
          <cell r="I547">
            <v>2</v>
          </cell>
          <cell r="J547">
            <v>0</v>
          </cell>
          <cell r="K547">
            <v>0</v>
          </cell>
          <cell r="L547">
            <v>0</v>
          </cell>
        </row>
        <row r="548">
          <cell r="A548" t="str">
            <v>02331/10</v>
          </cell>
          <cell r="B548" t="str">
            <v>IMLEK AD</v>
          </cell>
          <cell r="C548" t="str">
            <v>MERCEDES-BENZ ACTROS 1836L/48 4X2</v>
          </cell>
          <cell r="D548" t="str">
            <v>KASKO OSIGURANJE</v>
          </cell>
          <cell r="E548" t="str">
            <v>DELTA GENERALI OSIGURANJE</v>
          </cell>
          <cell r="F548">
            <v>233011</v>
          </cell>
          <cell r="G548">
            <v>42239</v>
          </cell>
          <cell r="H548" t="str">
            <v>233011 B KOMBINACIJA  - NEMA UTAJU</v>
          </cell>
          <cell r="I548">
            <v>2</v>
          </cell>
          <cell r="J548">
            <v>0</v>
          </cell>
          <cell r="K548">
            <v>0</v>
          </cell>
          <cell r="L548">
            <v>0</v>
          </cell>
        </row>
        <row r="549">
          <cell r="A549" t="str">
            <v>02355/10</v>
          </cell>
          <cell r="B549" t="str">
            <v>IMLEK AD</v>
          </cell>
          <cell r="C549" t="str">
            <v>Mitsubishi Fuso Canter 7C15 3850</v>
          </cell>
          <cell r="D549" t="str">
            <v>KASKO OSIGURANJE</v>
          </cell>
          <cell r="E549" t="str">
            <v>DELTA GENERALI OSIGURANJE</v>
          </cell>
          <cell r="F549">
            <v>234471</v>
          </cell>
          <cell r="G549">
            <v>41897</v>
          </cell>
          <cell r="H549" t="str">
            <v>234471 B KOMBINACIJA  - NEMA UTAJU</v>
          </cell>
          <cell r="I549">
            <v>2</v>
          </cell>
          <cell r="J549">
            <v>0</v>
          </cell>
          <cell r="K549">
            <v>0</v>
          </cell>
          <cell r="L549">
            <v>0</v>
          </cell>
        </row>
        <row r="550">
          <cell r="A550" t="str">
            <v>02356/10</v>
          </cell>
          <cell r="B550" t="str">
            <v>IMLEK AD</v>
          </cell>
          <cell r="C550" t="str">
            <v>Mitsubishi Fuso Canter 7C15 3850</v>
          </cell>
          <cell r="D550" t="str">
            <v>KASKO OSIGURANJE</v>
          </cell>
          <cell r="E550" t="str">
            <v>DELTA GENERALI OSIGURANJE</v>
          </cell>
          <cell r="F550">
            <v>234470</v>
          </cell>
          <cell r="G550">
            <v>41897</v>
          </cell>
          <cell r="H550" t="str">
            <v>234470 B KOMBINACIJA  - NEMA UTAJU</v>
          </cell>
          <cell r="I550">
            <v>2</v>
          </cell>
          <cell r="J550">
            <v>0</v>
          </cell>
          <cell r="K550">
            <v>0</v>
          </cell>
          <cell r="L550">
            <v>0</v>
          </cell>
        </row>
        <row r="551">
          <cell r="A551" t="str">
            <v>02357/10</v>
          </cell>
          <cell r="B551" t="str">
            <v>IMLEK AD</v>
          </cell>
          <cell r="C551" t="str">
            <v>Mitsubishi Fuso Canter 7C15 3850</v>
          </cell>
          <cell r="D551" t="str">
            <v>KASKO OSIGURANJE</v>
          </cell>
          <cell r="E551" t="str">
            <v>DELTA GENERALI OSIGURANJE</v>
          </cell>
          <cell r="F551">
            <v>234473</v>
          </cell>
          <cell r="G551">
            <v>41897</v>
          </cell>
          <cell r="H551" t="str">
            <v>234473 B KOMBINACIJA  - NEMA UTAJU</v>
          </cell>
          <cell r="I551">
            <v>2</v>
          </cell>
          <cell r="J551">
            <v>0</v>
          </cell>
          <cell r="K551">
            <v>0</v>
          </cell>
          <cell r="L551">
            <v>0</v>
          </cell>
        </row>
        <row r="552">
          <cell r="A552" t="str">
            <v>02358/10</v>
          </cell>
          <cell r="B552" t="str">
            <v>IMLEK AD</v>
          </cell>
          <cell r="C552" t="str">
            <v>Mitsubishi Fuso Canter 7C15 3850</v>
          </cell>
          <cell r="D552" t="str">
            <v>KASKO OSIGURANJE</v>
          </cell>
          <cell r="E552" t="str">
            <v>DELTA GENERALI OSIGURANJE</v>
          </cell>
          <cell r="F552">
            <v>234472</v>
          </cell>
          <cell r="G552">
            <v>41897</v>
          </cell>
          <cell r="H552" t="str">
            <v>B KOMBINACIJA  - NEMA UTAJU</v>
          </cell>
          <cell r="I552">
            <v>2</v>
          </cell>
          <cell r="J552">
            <v>0</v>
          </cell>
          <cell r="K552">
            <v>0</v>
          </cell>
          <cell r="L552">
            <v>0</v>
          </cell>
        </row>
        <row r="553">
          <cell r="A553" t="str">
            <v>02366/10</v>
          </cell>
          <cell r="B553" t="str">
            <v>IMLEK AD</v>
          </cell>
          <cell r="C553" t="str">
            <v>MITSUBISHI FUSO CANTER 7C15 3850</v>
          </cell>
          <cell r="D553" t="str">
            <v>KASKO OSIGURANJE</v>
          </cell>
          <cell r="E553" t="str">
            <v>DELTA GENERALI OSIGURANJE</v>
          </cell>
          <cell r="F553">
            <v>234476</v>
          </cell>
          <cell r="G553">
            <v>41903</v>
          </cell>
          <cell r="H553" t="str">
            <v>234476 B KOMBINACIJA  - NEMA UTAJU</v>
          </cell>
          <cell r="I553">
            <v>2</v>
          </cell>
          <cell r="J553">
            <v>0</v>
          </cell>
          <cell r="K553">
            <v>0</v>
          </cell>
          <cell r="L553">
            <v>0</v>
          </cell>
        </row>
        <row r="554">
          <cell r="A554" t="str">
            <v>02367/10</v>
          </cell>
          <cell r="B554" t="str">
            <v>IMLEK AD</v>
          </cell>
          <cell r="C554" t="str">
            <v>MITSUBISHI FUSO CANTER 7C15 3850</v>
          </cell>
          <cell r="D554" t="str">
            <v>KASKO OSIGURANJE</v>
          </cell>
          <cell r="E554" t="str">
            <v>DELTA GENERALI OSIGURANJE</v>
          </cell>
          <cell r="F554">
            <v>234481</v>
          </cell>
          <cell r="G554">
            <v>41903</v>
          </cell>
          <cell r="H554" t="str">
            <v>234481 B KOMBINACIJA  - NEMA UTAJU</v>
          </cell>
          <cell r="I554">
            <v>2</v>
          </cell>
          <cell r="J554">
            <v>0</v>
          </cell>
          <cell r="K554">
            <v>0</v>
          </cell>
          <cell r="L554">
            <v>0</v>
          </cell>
        </row>
        <row r="555">
          <cell r="A555" t="str">
            <v>02368/10</v>
          </cell>
          <cell r="B555" t="str">
            <v>IMLEK AD</v>
          </cell>
          <cell r="C555" t="str">
            <v>MITSUBISHI FUSO CANTER 7C15 3850</v>
          </cell>
          <cell r="D555" t="str">
            <v>KASKO OSIGURANJE</v>
          </cell>
          <cell r="E555" t="str">
            <v>DELTA GENERALI OSIGURANJE</v>
          </cell>
          <cell r="F555">
            <v>234475</v>
          </cell>
          <cell r="G555">
            <v>41903</v>
          </cell>
          <cell r="H555" t="str">
            <v>234475 B KOMBINACIJA  - NEMA UTAJU</v>
          </cell>
          <cell r="I555">
            <v>2</v>
          </cell>
          <cell r="J555">
            <v>0</v>
          </cell>
          <cell r="K555">
            <v>0</v>
          </cell>
          <cell r="L555">
            <v>0</v>
          </cell>
        </row>
        <row r="556">
          <cell r="A556" t="str">
            <v>02369/10</v>
          </cell>
          <cell r="B556" t="str">
            <v>IMLEK AD</v>
          </cell>
          <cell r="C556" t="str">
            <v>MITSUBISHI FUSO CANTER 7C15 3850</v>
          </cell>
          <cell r="D556" t="str">
            <v>KASKO OSIGURANJE</v>
          </cell>
          <cell r="E556" t="str">
            <v>DELTA GENERALI OSIGURANJE</v>
          </cell>
          <cell r="F556">
            <v>234480</v>
          </cell>
          <cell r="G556">
            <v>41903</v>
          </cell>
          <cell r="H556" t="str">
            <v>234480 B KOMBINACIJA  - NEMA UTAJU</v>
          </cell>
          <cell r="I556">
            <v>2</v>
          </cell>
          <cell r="J556">
            <v>0</v>
          </cell>
          <cell r="K556">
            <v>0</v>
          </cell>
          <cell r="L556">
            <v>0</v>
          </cell>
        </row>
        <row r="557">
          <cell r="A557" t="str">
            <v>02370/10</v>
          </cell>
          <cell r="B557" t="str">
            <v>IMLEK AD</v>
          </cell>
          <cell r="C557" t="str">
            <v>MITSUBISHI FUSO CANTER 7C15 3850</v>
          </cell>
          <cell r="D557" t="str">
            <v>KASKO OSIGURANJE</v>
          </cell>
          <cell r="E557" t="str">
            <v>DELTA GENERALI OSIGURANJE</v>
          </cell>
          <cell r="F557">
            <v>234478</v>
          </cell>
          <cell r="G557">
            <v>41903</v>
          </cell>
          <cell r="H557" t="str">
            <v>234478 B KOMBINACIJA  - NEMA UTAJU</v>
          </cell>
          <cell r="I557">
            <v>2</v>
          </cell>
          <cell r="J557">
            <v>0</v>
          </cell>
          <cell r="K557">
            <v>0</v>
          </cell>
          <cell r="L557">
            <v>0</v>
          </cell>
        </row>
        <row r="558">
          <cell r="A558" t="str">
            <v>02371/10</v>
          </cell>
          <cell r="B558" t="str">
            <v>IMLEK AD</v>
          </cell>
          <cell r="C558" t="str">
            <v>Mitsubishi Fuso Canter 7C15 3850</v>
          </cell>
          <cell r="D558" t="str">
            <v>KASKO OSIGURANJE</v>
          </cell>
          <cell r="E558" t="str">
            <v>DELTA GENERALI OSIGURANJE</v>
          </cell>
          <cell r="F558">
            <v>234479</v>
          </cell>
          <cell r="G558">
            <v>41903</v>
          </cell>
          <cell r="H558" t="str">
            <v>234479 B KOMBINACIJA  - NEMA UTAJU</v>
          </cell>
          <cell r="I558">
            <v>2</v>
          </cell>
          <cell r="J558">
            <v>0</v>
          </cell>
          <cell r="K558">
            <v>0</v>
          </cell>
          <cell r="L558">
            <v>0</v>
          </cell>
        </row>
        <row r="559">
          <cell r="A559" t="str">
            <v>02372/10</v>
          </cell>
          <cell r="B559" t="str">
            <v>IMLEK AD</v>
          </cell>
          <cell r="C559" t="str">
            <v>Mitsubishi Fuso Canter 7C15 3850</v>
          </cell>
          <cell r="D559" t="str">
            <v>KASKO OSIGURANJE</v>
          </cell>
          <cell r="E559" t="str">
            <v>DELTA GENERALI OSIGURANJE</v>
          </cell>
          <cell r="F559">
            <v>234474</v>
          </cell>
          <cell r="G559">
            <v>41903</v>
          </cell>
          <cell r="H559" t="str">
            <v>234474 B KOMBINACIJA  - NEMA UTAJU</v>
          </cell>
          <cell r="I559">
            <v>2</v>
          </cell>
          <cell r="J559">
            <v>0</v>
          </cell>
          <cell r="K559">
            <v>0</v>
          </cell>
          <cell r="L559">
            <v>0</v>
          </cell>
        </row>
        <row r="560">
          <cell r="A560" t="str">
            <v>02373/10</v>
          </cell>
          <cell r="B560" t="str">
            <v>IMLEK AD</v>
          </cell>
          <cell r="C560" t="str">
            <v>MITSUBISHI FUSO CANTER 7C15 3850</v>
          </cell>
          <cell r="D560" t="str">
            <v>KASKO OSIGURANJE</v>
          </cell>
          <cell r="E560" t="str">
            <v>DELTA GENERALI OSIGURANJE</v>
          </cell>
          <cell r="F560">
            <v>234477</v>
          </cell>
          <cell r="G560">
            <v>41910</v>
          </cell>
          <cell r="H560" t="str">
            <v>234477 B KOMBINACIJA  - NEMA UTAJU</v>
          </cell>
          <cell r="I560">
            <v>2</v>
          </cell>
          <cell r="J560">
            <v>0</v>
          </cell>
          <cell r="K560">
            <v>0</v>
          </cell>
          <cell r="L560">
            <v>0</v>
          </cell>
        </row>
        <row r="561">
          <cell r="A561" t="str">
            <v>02300/10</v>
          </cell>
          <cell r="B561" t="str">
            <v>IMPERIAL GRADNJA DOO</v>
          </cell>
          <cell r="C561" t="str">
            <v>HYUNDAI I30 1,4 DOHC 5VR GLS</v>
          </cell>
          <cell r="D561" t="str">
            <v>KASKO OSIGURANJE</v>
          </cell>
          <cell r="E561" t="str">
            <v>DDOR</v>
          </cell>
          <cell r="F561">
            <v>655340446</v>
          </cell>
          <cell r="G561">
            <v>41909</v>
          </cell>
          <cell r="H561" t="str">
            <v>655340446 POŽAR (IZLIV VODE, POPLAVA, BUJICA I VISOKE VODE), LOM, KRAĐA</v>
          </cell>
        </row>
        <row r="562">
          <cell r="A562" t="str">
            <v>02716/12</v>
          </cell>
          <cell r="B562" t="str">
            <v>IN TIME EXPRESS DOO</v>
          </cell>
          <cell r="C562" t="str">
            <v>ŠKODA YETI EXPERIENCE 2.0 TDI 4x4 103KW DSG</v>
          </cell>
          <cell r="D562" t="str">
            <v>KASKO OSIGURANJE</v>
          </cell>
          <cell r="E562" t="str">
            <v>DUNAV OSIGURANJE</v>
          </cell>
          <cell r="F562" t="str">
            <v>89206735 2</v>
          </cell>
          <cell r="G562">
            <v>42138</v>
          </cell>
          <cell r="H562" t="str">
            <v>89206735 2 KASKO:   UTAJA KRAĐA</v>
          </cell>
        </row>
        <row r="563">
          <cell r="A563" t="str">
            <v>01638/09</v>
          </cell>
          <cell r="B563" t="str">
            <v>INDUSTRIE MAURIZIO PERUZZO BALKAN DOO</v>
          </cell>
          <cell r="C563" t="str">
            <v>HYUNDAI I30 1.4 DOHC 5VR GL</v>
          </cell>
          <cell r="D563" t="str">
            <v>KASKO OSIGURANJE</v>
          </cell>
          <cell r="E563" t="str">
            <v>DELTA GENERALI OSIGURANJE</v>
          </cell>
          <cell r="F563">
            <v>186613</v>
          </cell>
          <cell r="G563">
            <v>41899</v>
          </cell>
          <cell r="H563" t="str">
            <v>186613 B KOMBINACIJA  - NEMA UTAJU</v>
          </cell>
          <cell r="I563">
            <v>5</v>
          </cell>
          <cell r="J563">
            <v>3</v>
          </cell>
          <cell r="K563">
            <v>0</v>
          </cell>
          <cell r="L563">
            <v>0</v>
          </cell>
        </row>
        <row r="564">
          <cell r="A564" t="str">
            <v>02526/11</v>
          </cell>
          <cell r="B564" t="str">
            <v>INDUSTRIE MAURIZIO PERUZZO BALKAN DOO</v>
          </cell>
          <cell r="C564" t="str">
            <v>DACIA DUSTER AMBIANCE 4*2 1.5 dCi</v>
          </cell>
          <cell r="D564" t="str">
            <v>KASKO OSIGURANJE</v>
          </cell>
          <cell r="E564" t="str">
            <v>DUNAV OSIGURANJE</v>
          </cell>
          <cell r="F564" t="str">
            <v>89214954 3</v>
          </cell>
          <cell r="G564">
            <v>42100</v>
          </cell>
          <cell r="H564" t="str">
            <v>89214954 3 KASKO:   UTAJA KRAĐA</v>
          </cell>
          <cell r="I564">
            <v>11</v>
          </cell>
          <cell r="J564">
            <v>0</v>
          </cell>
          <cell r="K564">
            <v>0</v>
          </cell>
          <cell r="L564">
            <v>0</v>
          </cell>
        </row>
        <row r="565">
          <cell r="A565" t="str">
            <v>01835/09</v>
          </cell>
          <cell r="B565" t="str">
            <v>INSTAL TEH DOO</v>
          </cell>
          <cell r="C565" t="str">
            <v>FIAT 500 1.2 LOUNGE</v>
          </cell>
          <cell r="D565" t="str">
            <v>KASKO OSIGURANJE</v>
          </cell>
          <cell r="E565" t="str">
            <v>DELTA GENERALI OSIGURANJE</v>
          </cell>
          <cell r="F565">
            <v>208676</v>
          </cell>
          <cell r="G565">
            <v>41980</v>
          </cell>
          <cell r="H565" t="str">
            <v>208676 B KOMBINACIJA  - NEMA UTAJU</v>
          </cell>
          <cell r="I565">
            <v>5</v>
          </cell>
          <cell r="J565">
            <v>0</v>
          </cell>
          <cell r="K565">
            <v>0</v>
          </cell>
          <cell r="L565">
            <v>0</v>
          </cell>
        </row>
        <row r="566">
          <cell r="A566" t="str">
            <v>01919/10</v>
          </cell>
          <cell r="B566" t="str">
            <v>INSTAL TEH DOO</v>
          </cell>
          <cell r="C566" t="str">
            <v>FIAT SCUDO</v>
          </cell>
          <cell r="D566" t="str">
            <v>KASKO OSIGURANJE</v>
          </cell>
          <cell r="E566" t="str">
            <v>DELTA GENERALI OSIGURANJE</v>
          </cell>
          <cell r="F566">
            <v>192333</v>
          </cell>
          <cell r="G566">
            <v>42012</v>
          </cell>
          <cell r="H566" t="str">
            <v>192333 B KOMBINACIJA  - NEMA UTAJU</v>
          </cell>
          <cell r="I566">
            <v>5</v>
          </cell>
          <cell r="J566">
            <v>0</v>
          </cell>
          <cell r="K566">
            <v>0</v>
          </cell>
          <cell r="L566">
            <v>0</v>
          </cell>
        </row>
        <row r="567">
          <cell r="A567" t="str">
            <v>02472/11</v>
          </cell>
          <cell r="B567" t="str">
            <v>INSTAL TEH DOO</v>
          </cell>
          <cell r="C567" t="str">
            <v>PRIKOLICA ZASTAVA INPRO TERA 1800 A2.4.304</v>
          </cell>
          <cell r="D567" t="str">
            <v>KASKO OSIGURANJE</v>
          </cell>
          <cell r="E567" t="str">
            <v>DUNAV OSIGURANJE</v>
          </cell>
          <cell r="F567">
            <v>892072915</v>
          </cell>
          <cell r="G567">
            <v>42079</v>
          </cell>
          <cell r="H567" t="str">
            <v>892072915 KASKO:   UTAJA KRAĐA</v>
          </cell>
          <cell r="I567">
            <v>5</v>
          </cell>
          <cell r="J567">
            <v>0</v>
          </cell>
          <cell r="K567">
            <v>0</v>
          </cell>
          <cell r="L567">
            <v>0</v>
          </cell>
        </row>
        <row r="568">
          <cell r="A568" t="str">
            <v>01636/09</v>
          </cell>
          <cell r="B568" t="str">
            <v>INSTITUT ZA EKONOMIKU POLJOPRIVREDE</v>
          </cell>
          <cell r="C568" t="str">
            <v>HYUNDAI I30</v>
          </cell>
          <cell r="D568" t="str">
            <v>KASKO OSIGURANJE</v>
          </cell>
          <cell r="E568" t="str">
            <v>DELTA GENERALI OSIGURANJE</v>
          </cell>
          <cell r="F568">
            <v>185780</v>
          </cell>
          <cell r="G568">
            <v>41898</v>
          </cell>
          <cell r="H568" t="str">
            <v xml:space="preserve">185780  B KOMBINACIJA  - NEMA UTAJU    </v>
          </cell>
          <cell r="I568">
            <v>5</v>
          </cell>
          <cell r="J568">
            <v>0</v>
          </cell>
          <cell r="K568">
            <v>0</v>
          </cell>
          <cell r="L568">
            <v>0</v>
          </cell>
        </row>
        <row r="569">
          <cell r="A569" t="str">
            <v>01929/10</v>
          </cell>
          <cell r="B569" t="str">
            <v>INSTITUT ZA NUKLEARNE NAUKE "VINČA"</v>
          </cell>
          <cell r="C569" t="str">
            <v>HYUNDAI I 30 1.4 DOHC 5VR GL</v>
          </cell>
          <cell r="D569" t="str">
            <v>KASKO OSIGURANJE</v>
          </cell>
          <cell r="E569" t="str">
            <v>DELTA GENERALI OSIGURANJE</v>
          </cell>
          <cell r="F569">
            <v>193395</v>
          </cell>
          <cell r="G569">
            <v>42018</v>
          </cell>
          <cell r="H569" t="str">
            <v>193395 B KOMBINACIJA  - NEMA UTAJU</v>
          </cell>
          <cell r="I569">
            <v>10</v>
          </cell>
          <cell r="J569">
            <v>0</v>
          </cell>
          <cell r="K569">
            <v>0</v>
          </cell>
          <cell r="L569">
            <v>0</v>
          </cell>
        </row>
        <row r="570">
          <cell r="A570" t="str">
            <v>02382/10</v>
          </cell>
          <cell r="B570" t="str">
            <v>INTERGRAPHIC DOO</v>
          </cell>
          <cell r="C570" t="str">
            <v>HYUNDAI I30 1,6 CRDI 5VR GL</v>
          </cell>
          <cell r="D570" t="str">
            <v>KASKO OSIGURANJE</v>
          </cell>
          <cell r="E570" t="str">
            <v>DDOR</v>
          </cell>
          <cell r="F570">
            <v>655346872</v>
          </cell>
          <cell r="G570">
            <v>41912</v>
          </cell>
          <cell r="H570" t="str">
            <v>655346872 KASKO: UTAJA, KRAĐA, PRIRODNI RIZICI</v>
          </cell>
          <cell r="I570">
            <v>5</v>
          </cell>
          <cell r="J570">
            <v>0</v>
          </cell>
          <cell r="K570">
            <v>0</v>
          </cell>
          <cell r="L570">
            <v>0</v>
          </cell>
        </row>
        <row r="571">
          <cell r="A571" t="str">
            <v>02617/11</v>
          </cell>
          <cell r="B571" t="str">
            <v>INTERKOMERC AD BEOGRAD</v>
          </cell>
          <cell r="C571" t="str">
            <v>Škoda Fabia Van Plus 1.6 TDI CR DPF</v>
          </cell>
          <cell r="D571" t="str">
            <v>KASKO OSIGURANJE</v>
          </cell>
          <cell r="E571" t="str">
            <v>DUNAV OSIGURANJE</v>
          </cell>
          <cell r="F571">
            <v>891927385</v>
          </cell>
          <cell r="G571">
            <v>41894</v>
          </cell>
          <cell r="H571" t="str">
            <v>891927385 KASKO:   UTAJA KRAĐA, PREMIJA PLAĆENA DO 12.09.2014</v>
          </cell>
          <cell r="I571">
            <v>5</v>
          </cell>
          <cell r="J571">
            <v>0</v>
          </cell>
          <cell r="K571">
            <v>0</v>
          </cell>
          <cell r="L571">
            <v>0</v>
          </cell>
        </row>
        <row r="572">
          <cell r="A572" t="str">
            <v>02618/11</v>
          </cell>
          <cell r="B572" t="str">
            <v>INTERKOMERC AD BEOGRAD</v>
          </cell>
          <cell r="C572" t="str">
            <v>Škoda Fabia Ambiente 1.6 TDI CR DPF</v>
          </cell>
          <cell r="D572" t="str">
            <v>KASKO OSIGURANJE</v>
          </cell>
          <cell r="E572" t="str">
            <v>DUNAV OSIGURANJE</v>
          </cell>
          <cell r="F572">
            <v>891927304</v>
          </cell>
          <cell r="G572">
            <v>41894</v>
          </cell>
          <cell r="H572" t="str">
            <v>891927304 KASKO:   UTAJA KRAĐA, PREMIJA PLAĆENA DO 12.09.2014</v>
          </cell>
          <cell r="I572">
            <v>5</v>
          </cell>
          <cell r="J572">
            <v>0</v>
          </cell>
          <cell r="K572">
            <v>0</v>
          </cell>
          <cell r="L572">
            <v>0</v>
          </cell>
        </row>
        <row r="573">
          <cell r="A573" t="str">
            <v>02619/11</v>
          </cell>
          <cell r="B573" t="str">
            <v>INTERKOMERC AD BEOGRAD</v>
          </cell>
          <cell r="C573" t="str">
            <v>Škoda Fabia Ambiente 1.6 TDI CR DPF</v>
          </cell>
          <cell r="D573" t="str">
            <v>KASKO OSIGURANJE</v>
          </cell>
          <cell r="E573" t="str">
            <v>DUNAV OSIGURANJE</v>
          </cell>
          <cell r="F573">
            <v>891927400</v>
          </cell>
          <cell r="G573">
            <v>41894</v>
          </cell>
          <cell r="H573" t="str">
            <v>89192740 0 KASKO:   UTAJA KRAĐA, PREMIJA PLAĆENA DO 12.09.2014</v>
          </cell>
          <cell r="I573">
            <v>5</v>
          </cell>
          <cell r="J573">
            <v>0</v>
          </cell>
          <cell r="K573">
            <v>0</v>
          </cell>
          <cell r="L573">
            <v>0</v>
          </cell>
        </row>
        <row r="574">
          <cell r="A574" t="str">
            <v>02620/11</v>
          </cell>
          <cell r="B574" t="str">
            <v>INTERKOMERC AD BEOGRAD</v>
          </cell>
          <cell r="C574" t="str">
            <v>Škoda Fabia Ambiente 1.6 TDI CR DPF</v>
          </cell>
          <cell r="D574" t="str">
            <v>KASKO OSIGURANJE</v>
          </cell>
          <cell r="E574" t="str">
            <v>DUNAV OSIGURANJE</v>
          </cell>
          <cell r="F574" t="str">
            <v>89192741 1</v>
          </cell>
          <cell r="G574">
            <v>41894</v>
          </cell>
          <cell r="H574" t="str">
            <v>89192741 1 KASKO:   UTAJA KRAĐA, PREMIJA PLAĆENA DO 12.09.2014</v>
          </cell>
          <cell r="I574">
            <v>5</v>
          </cell>
          <cell r="J574">
            <v>0</v>
          </cell>
          <cell r="K574">
            <v>0</v>
          </cell>
          <cell r="L574">
            <v>0</v>
          </cell>
        </row>
        <row r="575">
          <cell r="A575" t="str">
            <v>02621/11</v>
          </cell>
          <cell r="B575" t="str">
            <v>INTERKOMERC AD BEOGRAD</v>
          </cell>
          <cell r="C575" t="str">
            <v>Škoda Fabia Ambiente 1.6 TDI CR DPF</v>
          </cell>
          <cell r="D575" t="str">
            <v>KASKO OSIGURANJE</v>
          </cell>
          <cell r="E575" t="str">
            <v>DUNAV OSIGURANJE</v>
          </cell>
          <cell r="F575">
            <v>891927396</v>
          </cell>
          <cell r="G575">
            <v>41894</v>
          </cell>
          <cell r="H575" t="str">
            <v>891927396 KASKO:   UTAJA KRAĐA, PREMIJA PLAĆENA DO 12.09.2014</v>
          </cell>
          <cell r="I575">
            <v>5</v>
          </cell>
          <cell r="J575">
            <v>0</v>
          </cell>
          <cell r="K575">
            <v>0</v>
          </cell>
          <cell r="L575">
            <v>0</v>
          </cell>
        </row>
        <row r="576">
          <cell r="A576" t="str">
            <v>02622/11</v>
          </cell>
          <cell r="B576" t="str">
            <v>INTERKOMERC AD BEOGRAD</v>
          </cell>
          <cell r="C576" t="str">
            <v>Škoda Roomster Praktik 1.6 TDI</v>
          </cell>
          <cell r="D576" t="str">
            <v>KASKO OSIGURANJE</v>
          </cell>
          <cell r="E576" t="str">
            <v>DUNAV OSIGURANJE</v>
          </cell>
          <cell r="F576">
            <v>891927374</v>
          </cell>
          <cell r="G576">
            <v>41894</v>
          </cell>
          <cell r="H576" t="str">
            <v>891927374 KASKO:   UTAJA KRAĐA, PREMIJA PLAĆENA DO 12.09.2014</v>
          </cell>
          <cell r="I576">
            <v>5</v>
          </cell>
          <cell r="J576">
            <v>0</v>
          </cell>
          <cell r="K576">
            <v>0</v>
          </cell>
          <cell r="L576">
            <v>0</v>
          </cell>
        </row>
        <row r="577">
          <cell r="A577" t="str">
            <v>02633/11</v>
          </cell>
          <cell r="B577" t="str">
            <v>INTERKOMERC AD BEOGRAD</v>
          </cell>
          <cell r="C577" t="str">
            <v>SKODA OCTAVIA AMBIENTE 1.9 TDI</v>
          </cell>
          <cell r="D577" t="str">
            <v>KASKO OSIGURANJE</v>
          </cell>
          <cell r="E577" t="str">
            <v>DUNAV OSIGURANJE</v>
          </cell>
          <cell r="F577" t="str">
            <v>89192742 2</v>
          </cell>
          <cell r="G577">
            <v>41894</v>
          </cell>
          <cell r="H577" t="str">
            <v>89192742 2 KASKO:   UTAJA KRAĐA, PREMIJA PLAĆENA DO 12.09.2014</v>
          </cell>
          <cell r="I577">
            <v>5</v>
          </cell>
          <cell r="J577">
            <v>0</v>
          </cell>
          <cell r="K577">
            <v>0</v>
          </cell>
          <cell r="L577">
            <v>0</v>
          </cell>
        </row>
        <row r="578">
          <cell r="A578" t="str">
            <v>02634/11</v>
          </cell>
          <cell r="B578" t="str">
            <v>INTERKOMERC AD BEOGRAD</v>
          </cell>
          <cell r="C578" t="str">
            <v>ŠKODA OCTAVIA AMBIENTE 1.9 TDI</v>
          </cell>
          <cell r="D578" t="str">
            <v>KASKO OSIGURANJE</v>
          </cell>
          <cell r="E578" t="str">
            <v>DUNAV OSIGURANJE</v>
          </cell>
          <cell r="F578">
            <v>891927293</v>
          </cell>
          <cell r="G578">
            <v>41894</v>
          </cell>
          <cell r="H578" t="str">
            <v>891927293 KASKO:   UTAJA KRAĐA, PREMIJA PLAĆENA DO 12.09.2014</v>
          </cell>
        </row>
        <row r="579">
          <cell r="A579" t="str">
            <v>01914/09</v>
          </cell>
          <cell r="B579" t="str">
            <v>INTRACOM TELECOM DOO BEOGRAD</v>
          </cell>
          <cell r="C579" t="str">
            <v>HYUNDAI I30 1.4 DOHC 5VR GL</v>
          </cell>
          <cell r="D579" t="str">
            <v>KASKO OSIGURANJE</v>
          </cell>
          <cell r="E579" t="str">
            <v>DELTA GENERALI OSIGURANJE</v>
          </cell>
          <cell r="F579">
            <v>192517</v>
          </cell>
          <cell r="G579">
            <v>42003</v>
          </cell>
          <cell r="H579" t="str">
            <v>192517 B KOMBINACIJA  - NEMA UTAJU</v>
          </cell>
          <cell r="I579">
            <v>5</v>
          </cell>
          <cell r="J579">
            <v>0</v>
          </cell>
          <cell r="K579">
            <v>0</v>
          </cell>
          <cell r="L579">
            <v>0</v>
          </cell>
        </row>
        <row r="580">
          <cell r="A580" t="str">
            <v>02517/11</v>
          </cell>
          <cell r="B580" t="str">
            <v>ISOMAT DOO</v>
          </cell>
          <cell r="C580" t="str">
            <v>Mercedes Benz Atego 1018/4x2/3020, tovarni sanduk, utovarna rampa</v>
          </cell>
          <cell r="D580" t="str">
            <v>KASKO OSIGURANJE</v>
          </cell>
          <cell r="E580" t="str">
            <v>UNIQA OSIGURANJE</v>
          </cell>
          <cell r="F580">
            <v>232594</v>
          </cell>
          <cell r="G580">
            <v>42566</v>
          </cell>
          <cell r="H580" t="str">
            <v>232594 A EKSKLUZIV  KRAĐA,UTAJA</v>
          </cell>
          <cell r="I580">
            <v>5</v>
          </cell>
          <cell r="J580">
            <v>0</v>
          </cell>
          <cell r="K580">
            <v>0</v>
          </cell>
          <cell r="L580">
            <v>0</v>
          </cell>
        </row>
        <row r="581">
          <cell r="A581" t="str">
            <v>02085/10</v>
          </cell>
          <cell r="B581" t="str">
            <v>IŠTVAN ČASAR</v>
          </cell>
          <cell r="C581" t="str">
            <v>HYUNDAI I30 1.4 DOHC 5VR GL</v>
          </cell>
          <cell r="D581" t="str">
            <v>KASKO OSIGURANJE</v>
          </cell>
          <cell r="E581" t="str">
            <v>WIENER STAEDTISCHE</v>
          </cell>
          <cell r="F581">
            <v>40555764</v>
          </cell>
          <cell r="G581">
            <v>42075</v>
          </cell>
          <cell r="H581" t="str">
            <v>ponuda 4123814 , polisa 40555764 D PAKET RIZIKA NEMA UTAJU</v>
          </cell>
          <cell r="I581">
            <v>5</v>
          </cell>
          <cell r="J581">
            <v>0</v>
          </cell>
          <cell r="K581">
            <v>0</v>
          </cell>
          <cell r="L581">
            <v>0</v>
          </cell>
        </row>
        <row r="582">
          <cell r="A582" t="str">
            <v>02904/13</v>
          </cell>
          <cell r="B582" t="str">
            <v>ITRAVEL GROUP DOO BEOGRAD</v>
          </cell>
          <cell r="C582" t="str">
            <v>Polovno putničko vozilo SUZUKI SX4 1.5 GLX/5VR</v>
          </cell>
          <cell r="D582" t="str">
            <v>KASKO OSIGURANJE</v>
          </cell>
          <cell r="E582" t="str">
            <v>DELTA GENERALI OSIGURANJE</v>
          </cell>
          <cell r="F582">
            <v>227280</v>
          </cell>
          <cell r="G582">
            <v>42078</v>
          </cell>
          <cell r="H582" t="str">
            <v>227280 B KOMBINACIJA  - NEMA UTAJU</v>
          </cell>
        </row>
        <row r="583">
          <cell r="A583" t="str">
            <v>02175/10</v>
          </cell>
          <cell r="B583" t="str">
            <v>IVANA DŽUNIĆ</v>
          </cell>
          <cell r="C583" t="str">
            <v>HYUNDAI I30 1.4 DOHC 5VR GL</v>
          </cell>
          <cell r="D583" t="str">
            <v>KASKO OSIGURANJE</v>
          </cell>
          <cell r="E583" t="str">
            <v>DELTA GENERALI OSIGURANJE</v>
          </cell>
          <cell r="F583">
            <v>199288</v>
          </cell>
          <cell r="G583">
            <v>42116</v>
          </cell>
          <cell r="H583" t="str">
            <v>199288 B KOMBINACIJA  - NEMA UTAJU</v>
          </cell>
          <cell r="I583">
            <v>5</v>
          </cell>
          <cell r="J583">
            <v>0</v>
          </cell>
          <cell r="K583">
            <v>0</v>
          </cell>
          <cell r="L583">
            <v>0</v>
          </cell>
        </row>
        <row r="584">
          <cell r="A584" t="str">
            <v>01678/09</v>
          </cell>
          <cell r="B584" t="str">
            <v>IZOLA - TERM ZR MIODRAG CVETKOVIĆ</v>
          </cell>
          <cell r="C584" t="str">
            <v>HYUNDAI I 30 1.6 CRDI 5VR CW</v>
          </cell>
          <cell r="D584" t="str">
            <v>KASKO OSIGURANJE</v>
          </cell>
          <cell r="E584" t="str">
            <v>DELTA GENERALI OSIGURANJE</v>
          </cell>
          <cell r="F584">
            <v>186241</v>
          </cell>
          <cell r="G584">
            <v>41907</v>
          </cell>
          <cell r="H584" t="str">
            <v>186241 B KOMBINACIJA  - NEMA UTAJU</v>
          </cell>
          <cell r="I584">
            <v>5</v>
          </cell>
          <cell r="J584">
            <v>0</v>
          </cell>
          <cell r="K584">
            <v>0</v>
          </cell>
          <cell r="L584">
            <v>0</v>
          </cell>
        </row>
        <row r="585">
          <cell r="A585" t="str">
            <v>01818/09</v>
          </cell>
          <cell r="B585" t="str">
            <v>JANIĆ IRENA</v>
          </cell>
          <cell r="C585" t="str">
            <v>HYUNDAI I20 1.2 DOHC 5VR GL</v>
          </cell>
          <cell r="D585" t="str">
            <v>KASKO OSIGURANJE</v>
          </cell>
          <cell r="E585" t="str">
            <v>DELTA GENERALI OSIGURANJE</v>
          </cell>
          <cell r="F585">
            <v>190755</v>
          </cell>
          <cell r="G585">
            <v>41970</v>
          </cell>
          <cell r="H585" t="str">
            <v>190755 B KOMBINACIJA  - NEMA UTAJU</v>
          </cell>
          <cell r="I585">
            <v>5</v>
          </cell>
          <cell r="J585">
            <v>0</v>
          </cell>
          <cell r="K585">
            <v>0</v>
          </cell>
          <cell r="L585">
            <v>0</v>
          </cell>
        </row>
        <row r="586">
          <cell r="A586" t="str">
            <v>01963/10</v>
          </cell>
          <cell r="B586" t="str">
            <v>JANKOVIĆ AKSENTIJEVIĆ BLAŽENKA</v>
          </cell>
          <cell r="C586" t="str">
            <v>HYUNDAI I30 1.4 DOHC 5VR GL</v>
          </cell>
          <cell r="D586" t="str">
            <v>KASKO OSIGURANJE</v>
          </cell>
          <cell r="E586" t="str">
            <v>UNIQA OSIGURANJE</v>
          </cell>
          <cell r="F586">
            <v>5007061</v>
          </cell>
          <cell r="G586">
            <v>42029</v>
          </cell>
          <cell r="H586" t="str">
            <v>5007061 A EKSKLUZIV  KRAĐA,UTAJA</v>
          </cell>
          <cell r="I586">
            <v>5</v>
          </cell>
          <cell r="J586">
            <v>0</v>
          </cell>
          <cell r="K586">
            <v>0</v>
          </cell>
          <cell r="L586">
            <v>0</v>
          </cell>
        </row>
        <row r="587">
          <cell r="A587" t="str">
            <v>01599/09</v>
          </cell>
          <cell r="B587" t="str">
            <v>JANKOVIĆ DRAGAN</v>
          </cell>
          <cell r="C587" t="str">
            <v>HYUNDAI I30 1.6 CRDI 5VR</v>
          </cell>
          <cell r="D587" t="e">
            <v>#N/A</v>
          </cell>
          <cell r="E587" t="str">
            <v>WIENER STAEDTISCHE</v>
          </cell>
          <cell r="F587" t="e">
            <v>#N/A</v>
          </cell>
          <cell r="G587" t="e">
            <v>#N/A</v>
          </cell>
          <cell r="H587" t="e">
            <v>#N/A</v>
          </cell>
          <cell r="I587">
            <v>5</v>
          </cell>
          <cell r="J587">
            <v>0</v>
          </cell>
          <cell r="K587">
            <v>0</v>
          </cell>
          <cell r="L587">
            <v>0</v>
          </cell>
        </row>
        <row r="588">
          <cell r="A588" t="str">
            <v>02827/12</v>
          </cell>
          <cell r="B588" t="str">
            <v>JAVNO PREDUZEĆE VODOKANAL BEČEJ</v>
          </cell>
          <cell r="C588" t="str">
            <v>OPEL INSIGNIA NB COSMO A16LET MT6</v>
          </cell>
          <cell r="D588" t="str">
            <v>KASKO OSIGURANJE</v>
          </cell>
          <cell r="E588" t="str">
            <v>DDOR</v>
          </cell>
          <cell r="F588">
            <v>655419620</v>
          </cell>
          <cell r="G588">
            <v>41966</v>
          </cell>
          <cell r="H588" t="str">
            <v>653921254 KASKO: UTAJA, KRAĐA, PRIRODNI RIZICI</v>
          </cell>
        </row>
        <row r="589">
          <cell r="A589" t="str">
            <v>01837/09</v>
          </cell>
          <cell r="B589" t="str">
            <v>JEFTIĆ DARKO</v>
          </cell>
          <cell r="C589" t="str">
            <v>HYUNDAI I30 1.4 DOHC 5VR GL</v>
          </cell>
          <cell r="D589" t="str">
            <v>KASKO OSIGURANJE</v>
          </cell>
          <cell r="E589" t="str">
            <v>DELTA GENERALI OSIGURANJE</v>
          </cell>
          <cell r="F589">
            <v>191409</v>
          </cell>
          <cell r="G589">
            <v>41989</v>
          </cell>
          <cell r="H589">
            <v>191409</v>
          </cell>
          <cell r="I589">
            <v>5</v>
          </cell>
          <cell r="J589">
            <v>0</v>
          </cell>
          <cell r="K589">
            <v>0</v>
          </cell>
          <cell r="L589">
            <v>0</v>
          </cell>
        </row>
        <row r="590">
          <cell r="A590" t="str">
            <v>02157/10</v>
          </cell>
          <cell r="B590" t="str">
            <v>JELESIJEVIĆ GLIGORIĆ ALEKSANDRA</v>
          </cell>
          <cell r="C590" t="str">
            <v>HYUNDAI I30 1,4 DOHC 5VR GL</v>
          </cell>
          <cell r="D590" t="str">
            <v>KASKO OSIGURANJE</v>
          </cell>
          <cell r="E590" t="str">
            <v>UNIQA OSIGURANJE</v>
          </cell>
          <cell r="F590" t="str">
            <v>5-5007830</v>
          </cell>
          <cell r="G590">
            <v>42106</v>
          </cell>
          <cell r="H590">
            <v>5007830</v>
          </cell>
          <cell r="I590">
            <v>5</v>
          </cell>
          <cell r="J590">
            <v>0</v>
          </cell>
          <cell r="K590">
            <v>0</v>
          </cell>
          <cell r="L590">
            <v>0</v>
          </cell>
        </row>
        <row r="591">
          <cell r="A591" t="str">
            <v>01676/09</v>
          </cell>
          <cell r="B591" t="str">
            <v>JEREMIĆ MARKO</v>
          </cell>
          <cell r="C591" t="str">
            <v>HYUNDAI I 20 DOHC GL 5VR</v>
          </cell>
          <cell r="D591" t="str">
            <v>KASKO OSIGURANJE</v>
          </cell>
          <cell r="E591" t="str">
            <v>DELTA GENERALI OSIGURANJE</v>
          </cell>
          <cell r="F591">
            <v>186249</v>
          </cell>
          <cell r="G591">
            <v>41907</v>
          </cell>
          <cell r="H591" t="str">
            <v>186249 B KOMBINACIJA  - NEMA UTAJU</v>
          </cell>
          <cell r="I591">
            <v>5</v>
          </cell>
          <cell r="J591">
            <v>0</v>
          </cell>
          <cell r="K591">
            <v>0</v>
          </cell>
          <cell r="L591">
            <v>0</v>
          </cell>
        </row>
        <row r="592">
          <cell r="A592" t="str">
            <v>02409/10</v>
          </cell>
          <cell r="B592" t="str">
            <v>JEREMIĆ MARKO</v>
          </cell>
          <cell r="C592" t="str">
            <v>CITROEN C4 X 1.6 HDI</v>
          </cell>
          <cell r="D592" t="str">
            <v>KASKO OSIGURANJE</v>
          </cell>
          <cell r="E592" t="str">
            <v>UNIQA OSIGURANJE</v>
          </cell>
          <cell r="F592">
            <v>5008445</v>
          </cell>
          <cell r="G592">
            <v>41947</v>
          </cell>
          <cell r="H592" t="str">
            <v>5008445 A EKSKLUZIV  KRAĐA,UTAJA</v>
          </cell>
          <cell r="I592">
            <v>5</v>
          </cell>
          <cell r="J592">
            <v>0</v>
          </cell>
          <cell r="K592">
            <v>0</v>
          </cell>
          <cell r="L592">
            <v>0</v>
          </cell>
        </row>
        <row r="593">
          <cell r="A593" t="str">
            <v>02065/10</v>
          </cell>
          <cell r="B593" t="str">
            <v>JEVTOVIĆ ZORAN</v>
          </cell>
          <cell r="C593" t="str">
            <v>HYUNDAI I 30 1.6 CRDI 5VR GL</v>
          </cell>
          <cell r="D593" t="str">
            <v>KASKO OSIGURANJE</v>
          </cell>
          <cell r="E593" t="str">
            <v>DDOR</v>
          </cell>
          <cell r="F593">
            <v>655916641</v>
          </cell>
          <cell r="G593">
            <v>42061</v>
          </cell>
          <cell r="H593" t="str">
            <v>655916641 KASKO: UTAJA, KRAĐA, PRIRODNI RIZICI</v>
          </cell>
          <cell r="I593">
            <v>5</v>
          </cell>
          <cell r="J593">
            <v>0</v>
          </cell>
          <cell r="K593">
            <v>0</v>
          </cell>
          <cell r="L593">
            <v>0</v>
          </cell>
        </row>
        <row r="594">
          <cell r="A594" t="str">
            <v>01968/10</v>
          </cell>
          <cell r="B594" t="str">
            <v>JOKANOVIĆ VESNA</v>
          </cell>
          <cell r="C594" t="str">
            <v>HYUNDAI I30 1.4 DOHC 5VR GL</v>
          </cell>
          <cell r="D594" t="str">
            <v>KASKO OSIGURANJE</v>
          </cell>
          <cell r="E594" t="str">
            <v>WIENER STAEDTISCHE</v>
          </cell>
          <cell r="F594">
            <v>40300497</v>
          </cell>
          <cell r="G594">
            <v>42031</v>
          </cell>
          <cell r="H594" t="str">
            <v>ponuda 4124604, polisa 40300497 D PAKET RIZIKA NEMA UTAJU</v>
          </cell>
          <cell r="I594">
            <v>5</v>
          </cell>
          <cell r="J594">
            <v>0</v>
          </cell>
          <cell r="K594">
            <v>0</v>
          </cell>
          <cell r="L594">
            <v>0</v>
          </cell>
        </row>
        <row r="595">
          <cell r="A595" t="str">
            <v>01951/10</v>
          </cell>
          <cell r="B595" t="str">
            <v>JOKSIĆ SLOBODAN</v>
          </cell>
          <cell r="C595" t="str">
            <v>HYUNDAI I20 1.2 DOHC GL 5VR</v>
          </cell>
          <cell r="D595" t="str">
            <v>KASKO OSIGURANJE</v>
          </cell>
          <cell r="E595" t="str">
            <v>DUNAV OSIGURANJE</v>
          </cell>
          <cell r="F595">
            <v>891684312</v>
          </cell>
          <cell r="G595">
            <v>42025</v>
          </cell>
          <cell r="H595" t="str">
            <v>891684312 KASKO: UTAJA, KRAĐA</v>
          </cell>
          <cell r="I595">
            <v>5</v>
          </cell>
          <cell r="J595">
            <v>0</v>
          </cell>
          <cell r="K595">
            <v>0</v>
          </cell>
          <cell r="L595">
            <v>0</v>
          </cell>
        </row>
        <row r="596">
          <cell r="A596" t="str">
            <v>02111/10</v>
          </cell>
          <cell r="B596" t="str">
            <v>JOVANČIĆ LJUBICA</v>
          </cell>
          <cell r="C596" t="str">
            <v>HYUNDAI I 20 1.2 DOHC 5VR GL</v>
          </cell>
          <cell r="D596" t="str">
            <v>KASKO OSIGURANJE</v>
          </cell>
          <cell r="E596" t="str">
            <v>DDOR</v>
          </cell>
          <cell r="F596">
            <v>655943595</v>
          </cell>
          <cell r="G596">
            <v>42086</v>
          </cell>
          <cell r="H596" t="str">
            <v>655943595 KASKO: UTAJA, KRAĐA, PRIRODNI RIZICI</v>
          </cell>
          <cell r="I596">
            <v>5</v>
          </cell>
          <cell r="J596">
            <v>0</v>
          </cell>
          <cell r="K596">
            <v>0</v>
          </cell>
          <cell r="L596">
            <v>0</v>
          </cell>
        </row>
        <row r="597">
          <cell r="A597" t="str">
            <v>01505/09</v>
          </cell>
          <cell r="B597" t="str">
            <v>JOVANOVIĆ DRAGO</v>
          </cell>
          <cell r="C597" t="str">
            <v>HYUNDAI I 30 1.4 DOHC 5VR GL</v>
          </cell>
          <cell r="D597" t="str">
            <v>KASKO OSIGURANJE</v>
          </cell>
          <cell r="E597" t="str">
            <v>WIENER STAEDTISCHE</v>
          </cell>
          <cell r="F597" t="str">
            <v>RASKINUTA POLISA</v>
          </cell>
          <cell r="G597">
            <v>42036</v>
          </cell>
          <cell r="H597" t="str">
            <v>POLISA RASKINUTA od strane OD</v>
          </cell>
          <cell r="I597">
            <v>5</v>
          </cell>
          <cell r="J597">
            <v>0</v>
          </cell>
          <cell r="K597">
            <v>0</v>
          </cell>
          <cell r="L597">
            <v>0</v>
          </cell>
        </row>
        <row r="598">
          <cell r="A598" t="str">
            <v>01524/09</v>
          </cell>
          <cell r="B598" t="str">
            <v>JOVANOVIĆ JELICA</v>
          </cell>
          <cell r="C598" t="str">
            <v>HYUNDAI I 20 1.2 DOHC 5VR GL</v>
          </cell>
          <cell r="D598" t="e">
            <v>#N/A</v>
          </cell>
          <cell r="E598" t="str">
            <v>DELTA GENERALI OSIGURANJE</v>
          </cell>
          <cell r="F598" t="e">
            <v>#N/A</v>
          </cell>
          <cell r="G598" t="e">
            <v>#N/A</v>
          </cell>
          <cell r="H598" t="e">
            <v>#N/A</v>
          </cell>
          <cell r="I598">
            <v>5</v>
          </cell>
          <cell r="J598">
            <v>0</v>
          </cell>
          <cell r="K598">
            <v>0</v>
          </cell>
          <cell r="L598">
            <v>0</v>
          </cell>
        </row>
        <row r="599">
          <cell r="A599" t="str">
            <v>01704/09</v>
          </cell>
          <cell r="B599" t="str">
            <v>JOVANOVIĆ JOVICA</v>
          </cell>
          <cell r="C599" t="str">
            <v>HYUNDAI I 20 1.2 DOHC 5VR GL</v>
          </cell>
          <cell r="D599" t="str">
            <v>KASKO OSIGURANJE</v>
          </cell>
          <cell r="E599" t="str">
            <v>DELTA GENERALI OSIGURANJE</v>
          </cell>
          <cell r="F599">
            <v>186480</v>
          </cell>
          <cell r="G599">
            <v>41917</v>
          </cell>
          <cell r="H599" t="str">
            <v>186480 B KOMBINACIJA  - NEMA UTAJU</v>
          </cell>
          <cell r="I599">
            <v>5</v>
          </cell>
          <cell r="J599">
            <v>0</v>
          </cell>
          <cell r="K599">
            <v>0</v>
          </cell>
          <cell r="L599">
            <v>0</v>
          </cell>
        </row>
        <row r="600">
          <cell r="A600" t="str">
            <v>02165/10</v>
          </cell>
          <cell r="B600" t="str">
            <v>JOVANOVIĆ PREDRAG</v>
          </cell>
          <cell r="C600" t="str">
            <v>HYUNDAI I30 1,4 DOHC 5VR GLS</v>
          </cell>
          <cell r="D600" t="str">
            <v>KASKO OSIGURANJE</v>
          </cell>
          <cell r="E600" t="str">
            <v>DELTA GENERALI OSIGURANJE</v>
          </cell>
          <cell r="F600">
            <v>198455</v>
          </cell>
          <cell r="G600">
            <v>42110</v>
          </cell>
          <cell r="H600" t="str">
            <v>198455 B KOMBINACIJA  - NEMA UTAJU</v>
          </cell>
          <cell r="I600">
            <v>5</v>
          </cell>
          <cell r="J600">
            <v>0</v>
          </cell>
          <cell r="K600">
            <v>0</v>
          </cell>
          <cell r="L600">
            <v>0</v>
          </cell>
        </row>
        <row r="601">
          <cell r="A601" t="str">
            <v>02117/10</v>
          </cell>
          <cell r="B601" t="str">
            <v>JOVANOVIĆ TAMARA</v>
          </cell>
          <cell r="C601" t="str">
            <v>HYUNDAI I 30 1.6 CRDI 5 VR GLS</v>
          </cell>
          <cell r="D601" t="str">
            <v>KASKO OSIGURANJE</v>
          </cell>
          <cell r="E601" t="str">
            <v>WIENER STAEDTISCHE</v>
          </cell>
          <cell r="F601">
            <v>40561224</v>
          </cell>
          <cell r="G601">
            <v>42087</v>
          </cell>
          <cell r="H601" t="str">
            <v>ponuda 4124627, polisa 40561224 D PAKET RIZIKA NEMA UTAJU</v>
          </cell>
          <cell r="I601">
            <v>5</v>
          </cell>
          <cell r="J601">
            <v>0</v>
          </cell>
          <cell r="K601">
            <v>0</v>
          </cell>
          <cell r="L601">
            <v>0</v>
          </cell>
        </row>
        <row r="602">
          <cell r="A602" t="str">
            <v>02179/10</v>
          </cell>
          <cell r="B602" t="str">
            <v>JOVANOVIĆ VASILIJA</v>
          </cell>
          <cell r="C602" t="str">
            <v>HYUNDAI I20 1,2 DOHC 5VR GL</v>
          </cell>
          <cell r="D602" t="str">
            <v>KASKO OSIGURANJE</v>
          </cell>
          <cell r="E602" t="str">
            <v>UNIQA OSIGURANJE</v>
          </cell>
          <cell r="F602">
            <v>5007883</v>
          </cell>
          <cell r="G602">
            <v>42117</v>
          </cell>
          <cell r="H602" t="str">
            <v>5007883 A EKSKLUZIV  KRAĐA,UTAJA</v>
          </cell>
          <cell r="I602">
            <v>5</v>
          </cell>
          <cell r="J602">
            <v>0</v>
          </cell>
          <cell r="K602">
            <v>0</v>
          </cell>
          <cell r="L602">
            <v>0</v>
          </cell>
        </row>
        <row r="603">
          <cell r="A603" t="str">
            <v>02003/10</v>
          </cell>
          <cell r="B603" t="str">
            <v>JOVANOVIĆ ZORAN</v>
          </cell>
          <cell r="C603" t="str">
            <v>HYUNDAI I30 1.4 DOHC 5VR GL</v>
          </cell>
          <cell r="D603" t="str">
            <v>KASKO OSIGURANJE</v>
          </cell>
          <cell r="E603" t="str">
            <v>UNIQA OSIGURANJE</v>
          </cell>
          <cell r="F603">
            <v>5007108</v>
          </cell>
          <cell r="G603">
            <v>42037</v>
          </cell>
          <cell r="H603" t="str">
            <v>5007108 A EKSKLUZIV  KRAĐA,UTAJA</v>
          </cell>
          <cell r="I603">
            <v>5</v>
          </cell>
          <cell r="J603">
            <v>0</v>
          </cell>
          <cell r="K603">
            <v>0</v>
          </cell>
          <cell r="L603">
            <v>0</v>
          </cell>
        </row>
        <row r="604">
          <cell r="A604" t="str">
            <v>02119/10</v>
          </cell>
          <cell r="B604" t="str">
            <v>JOVIĆ DUŠAN</v>
          </cell>
          <cell r="C604" t="str">
            <v>HYUNDAI I30 1,6 CRDI 5VR GL</v>
          </cell>
          <cell r="D604" t="str">
            <v>KASKO OSIGURANJE</v>
          </cell>
          <cell r="E604" t="str">
            <v>DELTA GENERALI OSIGURANJE</v>
          </cell>
          <cell r="F604">
            <v>197529</v>
          </cell>
          <cell r="G604">
            <v>42092</v>
          </cell>
          <cell r="H604" t="str">
            <v>197529 B KOMBINACIJA  - NEMA UTAJU</v>
          </cell>
          <cell r="I604">
            <v>5</v>
          </cell>
          <cell r="J604">
            <v>0</v>
          </cell>
          <cell r="K604">
            <v>0</v>
          </cell>
          <cell r="L604">
            <v>0</v>
          </cell>
        </row>
        <row r="605">
          <cell r="A605" t="str">
            <v>00492/07</v>
          </cell>
          <cell r="B605" t="str">
            <v>JUGOHEMIJA - FARMACIJA DOO</v>
          </cell>
          <cell r="C605" t="str">
            <v>FIAT GRANDE PUNTO 1.2 ACTIVE 5P</v>
          </cell>
          <cell r="D605" t="str">
            <v>KASKO OSIGURANJE</v>
          </cell>
          <cell r="E605" t="str">
            <v>DELTA GENERALI OSIGURANJE</v>
          </cell>
          <cell r="F605" t="str">
            <v>RASKINUTA POLISA</v>
          </cell>
          <cell r="G605">
            <v>41998</v>
          </cell>
          <cell r="H605" t="str">
            <v>RASKINUTA POLISA - NA LAGERU</v>
          </cell>
          <cell r="I605">
            <v>4</v>
          </cell>
          <cell r="J605">
            <v>0</v>
          </cell>
          <cell r="K605">
            <v>0</v>
          </cell>
          <cell r="L605">
            <v>0</v>
          </cell>
        </row>
        <row r="606">
          <cell r="A606" t="str">
            <v>00493/07</v>
          </cell>
          <cell r="B606" t="str">
            <v>JUGOHEMIJA - FARMACIJA DOO</v>
          </cell>
          <cell r="C606" t="str">
            <v>FIAT GRANDE PUNTO 1.2 ACTIVE 5P</v>
          </cell>
          <cell r="D606" t="str">
            <v>KASKO OSIGURANJE</v>
          </cell>
          <cell r="E606" t="str">
            <v>DELTA GENERALI OSIGURANJE</v>
          </cell>
          <cell r="F606" t="str">
            <v>RASKINUTA POLISA</v>
          </cell>
          <cell r="G606">
            <v>41998</v>
          </cell>
          <cell r="H606" t="str">
            <v>RASKINUTA POLISA - NA LAGERU</v>
          </cell>
          <cell r="I606">
            <v>4</v>
          </cell>
          <cell r="J606">
            <v>0</v>
          </cell>
          <cell r="K606">
            <v>0</v>
          </cell>
          <cell r="L606">
            <v>0</v>
          </cell>
        </row>
        <row r="607">
          <cell r="A607" t="str">
            <v>00494/07</v>
          </cell>
          <cell r="B607" t="str">
            <v>JUGOHEMIJA - FARMACIJA DOO</v>
          </cell>
          <cell r="C607" t="str">
            <v>FIAT GRANDE PUNTO 1.2 ACTIVE 5P</v>
          </cell>
          <cell r="D607" t="str">
            <v>KASKO OSIGURANJE</v>
          </cell>
          <cell r="E607" t="str">
            <v>DELTA GENERALI OSIGURANJE</v>
          </cell>
          <cell r="F607" t="str">
            <v>RASKINUTA POLISA</v>
          </cell>
          <cell r="G607">
            <v>41998</v>
          </cell>
          <cell r="H607" t="str">
            <v>RASKINUTA POLISA - NA LAGERU</v>
          </cell>
          <cell r="I607">
            <v>4</v>
          </cell>
          <cell r="J607">
            <v>0</v>
          </cell>
          <cell r="K607">
            <v>0</v>
          </cell>
          <cell r="L607">
            <v>0</v>
          </cell>
        </row>
        <row r="608">
          <cell r="A608" t="str">
            <v>00508/07</v>
          </cell>
          <cell r="B608" t="str">
            <v>JUGOHEMIJA - FARMACIJA DOO</v>
          </cell>
          <cell r="C608" t="str">
            <v>DUCATO FURGON 2.2 JTD 35</v>
          </cell>
          <cell r="D608" t="str">
            <v>KASKO OSIGURANJE</v>
          </cell>
          <cell r="E608" t="str">
            <v>DELTA GENERALI OSIGURANJE</v>
          </cell>
          <cell r="F608" t="str">
            <v>RASKINUTA POLISA</v>
          </cell>
          <cell r="G608">
            <v>42018</v>
          </cell>
          <cell r="H608" t="str">
            <v>RASKINUTA POLISA - NA LAGERU</v>
          </cell>
          <cell r="I608">
            <v>4</v>
          </cell>
          <cell r="J608">
            <v>0</v>
          </cell>
          <cell r="K608">
            <v>0</v>
          </cell>
          <cell r="L608">
            <v>0</v>
          </cell>
        </row>
        <row r="609">
          <cell r="A609" t="str">
            <v>00509/07</v>
          </cell>
          <cell r="B609" t="str">
            <v>JUGOHEMIJA - FARMACIJA DOO</v>
          </cell>
          <cell r="C609" t="str">
            <v>FIAT DUCATO FURGON 2.2 JTD 35</v>
          </cell>
          <cell r="D609" t="str">
            <v>KASKO OSIGURANJE</v>
          </cell>
          <cell r="E609" t="str">
            <v>DELTA GENERALI OSIGURANJE</v>
          </cell>
          <cell r="F609" t="str">
            <v>RASKINUTA POLISA</v>
          </cell>
          <cell r="G609">
            <v>42018</v>
          </cell>
          <cell r="H609" t="str">
            <v>RASKINUTA POLISA - NA LAGERU</v>
          </cell>
          <cell r="I609">
            <v>4</v>
          </cell>
          <cell r="J609">
            <v>0</v>
          </cell>
          <cell r="K609">
            <v>0</v>
          </cell>
          <cell r="L609">
            <v>0</v>
          </cell>
        </row>
        <row r="610">
          <cell r="A610" t="str">
            <v>00510/07</v>
          </cell>
          <cell r="B610" t="str">
            <v>JUGOHEMIJA - FARMACIJA DOO</v>
          </cell>
          <cell r="C610" t="str">
            <v>FIAT DUCATO FURGON 2.2 JTD 35</v>
          </cell>
          <cell r="D610" t="str">
            <v>KASKO OSIGURANJE</v>
          </cell>
          <cell r="E610" t="str">
            <v>DELTA GENERALI OSIGURANJE</v>
          </cell>
          <cell r="F610" t="str">
            <v>RASKINUTA POLISA</v>
          </cell>
          <cell r="G610">
            <v>42018</v>
          </cell>
          <cell r="H610" t="str">
            <v>RASKINUTA POLISA - NA LAGERU</v>
          </cell>
          <cell r="I610">
            <v>4</v>
          </cell>
          <cell r="J610">
            <v>0</v>
          </cell>
          <cell r="K610">
            <v>0</v>
          </cell>
          <cell r="L610">
            <v>0</v>
          </cell>
        </row>
        <row r="611">
          <cell r="A611" t="str">
            <v>01272/08</v>
          </cell>
          <cell r="B611" t="str">
            <v>JUGOHEMIJA - FARMACIJA DOO</v>
          </cell>
          <cell r="C611" t="str">
            <v>HONDA ACCORD 2.0 4D ELEGANCE</v>
          </cell>
          <cell r="D611" t="str">
            <v>KASKO OSIGURANJE</v>
          </cell>
          <cell r="E611" t="str">
            <v>DELTA GENERALI OSIGURANJE</v>
          </cell>
          <cell r="F611" t="str">
            <v>RASKINUTA POLISA</v>
          </cell>
          <cell r="G611">
            <v>41999</v>
          </cell>
          <cell r="H611" t="str">
            <v>RASKINUTA POLISA - PRODAT PREDMET</v>
          </cell>
          <cell r="I611">
            <v>3</v>
          </cell>
          <cell r="J611">
            <v>0</v>
          </cell>
          <cell r="K611">
            <v>0</v>
          </cell>
          <cell r="L611">
            <v>0</v>
          </cell>
        </row>
        <row r="612">
          <cell r="A612" t="str">
            <v>01291/09</v>
          </cell>
          <cell r="B612" t="str">
            <v>JUGOHEMIJA - FARMACIJA DOO</v>
          </cell>
          <cell r="C612" t="str">
            <v>FIAT DOBLO CARGO 1.9 JTD PL</v>
          </cell>
          <cell r="D612" t="str">
            <v>KASKO OSIGURANJE</v>
          </cell>
          <cell r="E612" t="str">
            <v>DELTA GENERALI OSIGURANJE</v>
          </cell>
          <cell r="F612" t="str">
            <v>RASKINUTA POLISA</v>
          </cell>
          <cell r="G612">
            <v>42027</v>
          </cell>
          <cell r="H612" t="str">
            <v>RASKINUTA POLISA - PRODAT PREDMET</v>
          </cell>
          <cell r="I612">
            <v>3</v>
          </cell>
          <cell r="J612">
            <v>0</v>
          </cell>
          <cell r="K612">
            <v>0</v>
          </cell>
          <cell r="L612">
            <v>0</v>
          </cell>
        </row>
        <row r="613">
          <cell r="A613" t="str">
            <v>01307/09</v>
          </cell>
          <cell r="B613" t="str">
            <v>JUGOHEMIJA - FARMACIJA DOO</v>
          </cell>
          <cell r="C613" t="str">
            <v>FIAT GRANDE PUNTO 1.2 ACTIVE 5P</v>
          </cell>
          <cell r="D613" t="str">
            <v>KASKO OSIGURANJE</v>
          </cell>
          <cell r="E613" t="str">
            <v>DELTA GENERALI OSIGURANJE</v>
          </cell>
          <cell r="F613" t="str">
            <v>RASKINUTA POLISA</v>
          </cell>
          <cell r="G613">
            <v>42073</v>
          </cell>
          <cell r="H613" t="str">
            <v>RASKINUTA POLISA - NA LAGERU</v>
          </cell>
          <cell r="I613">
            <v>3</v>
          </cell>
          <cell r="J613">
            <v>0</v>
          </cell>
          <cell r="K613">
            <v>0</v>
          </cell>
          <cell r="L613">
            <v>0</v>
          </cell>
        </row>
        <row r="614">
          <cell r="A614" t="str">
            <v>01566/09</v>
          </cell>
          <cell r="B614" t="str">
            <v>JUGOHEMIJA - FARMACIJA DOO</v>
          </cell>
          <cell r="C614" t="str">
            <v>FIAT GRANDE PUNTO 1.4 DINAMIC 5P</v>
          </cell>
          <cell r="D614" t="str">
            <v>KASKO OSIGURANJE</v>
          </cell>
          <cell r="E614" t="str">
            <v>DELTA GENERALI OSIGURANJE</v>
          </cell>
          <cell r="F614" t="str">
            <v>RASKINUTA POLISA</v>
          </cell>
          <cell r="G614">
            <v>41876</v>
          </cell>
          <cell r="H614" t="str">
            <v>RASKINUTA POLISA - NA LAGERU</v>
          </cell>
          <cell r="I614">
            <v>3</v>
          </cell>
          <cell r="J614">
            <v>0</v>
          </cell>
          <cell r="K614">
            <v>0</v>
          </cell>
          <cell r="L614">
            <v>0</v>
          </cell>
        </row>
        <row r="615">
          <cell r="A615" t="str">
            <v>01610/09</v>
          </cell>
          <cell r="B615" t="str">
            <v>JUGOHEMIJA - FARMACIJA DOO</v>
          </cell>
          <cell r="C615" t="str">
            <v>FIAT GRANDE PUNTO 1.4 DOMINIC 5P</v>
          </cell>
          <cell r="D615" t="str">
            <v>KASKO OSIGURANJE</v>
          </cell>
          <cell r="E615" t="str">
            <v>DDOR</v>
          </cell>
          <cell r="F615" t="str">
            <v>RASKINUTA POLISA</v>
          </cell>
          <cell r="G615">
            <v>41972</v>
          </cell>
          <cell r="H615" t="str">
            <v>SLUŽBENO VOZILO</v>
          </cell>
          <cell r="I615">
            <v>3</v>
          </cell>
          <cell r="J615">
            <v>0</v>
          </cell>
          <cell r="K615">
            <v>0</v>
          </cell>
          <cell r="L615">
            <v>0</v>
          </cell>
        </row>
        <row r="616">
          <cell r="A616" t="str">
            <v>01716/09</v>
          </cell>
          <cell r="B616" t="str">
            <v>JUGOHEMIJA - FARMACIJA DOO</v>
          </cell>
          <cell r="C616" t="str">
            <v>FIAT GRANDE PUNTO 1.4 DINAMIC 5P</v>
          </cell>
          <cell r="D616" t="str">
            <v>KASKO OSIGURANJE</v>
          </cell>
          <cell r="E616" t="str">
            <v>DDOR</v>
          </cell>
          <cell r="F616">
            <v>0</v>
          </cell>
          <cell r="G616">
            <v>42146</v>
          </cell>
          <cell r="H616" t="str">
            <v>PREDMET DAT NA KORIŠĆENJE ANTONISU. POLISA SKLOPLJENA U NOV.2013 NA 6 MESECI.</v>
          </cell>
          <cell r="I616">
            <v>3</v>
          </cell>
          <cell r="J616">
            <v>0</v>
          </cell>
          <cell r="K616">
            <v>0</v>
          </cell>
          <cell r="L616">
            <v>0</v>
          </cell>
        </row>
        <row r="617">
          <cell r="A617" t="str">
            <v>01812/09</v>
          </cell>
          <cell r="B617" t="str">
            <v>JUGOHEMIJA - FARMACIJA DOO</v>
          </cell>
          <cell r="C617" t="str">
            <v>FIAT DUCATO FURGON 2.2 JTD 33 LH2 - 13m3</v>
          </cell>
          <cell r="D617" t="str">
            <v>KASKO OSIGURANJE</v>
          </cell>
          <cell r="E617" t="str">
            <v>DELTA GENERALI OSIGURANJE</v>
          </cell>
          <cell r="F617" t="str">
            <v>RASKINUTA POLISA</v>
          </cell>
          <cell r="G617">
            <v>41974</v>
          </cell>
          <cell r="H617" t="str">
            <v>RASKINUTA POLISA - NA LAGERU</v>
          </cell>
          <cell r="I617">
            <v>3</v>
          </cell>
          <cell r="J617">
            <v>0</v>
          </cell>
          <cell r="K617">
            <v>0</v>
          </cell>
          <cell r="L617">
            <v>0</v>
          </cell>
        </row>
        <row r="618">
          <cell r="A618" t="str">
            <v>01955/10</v>
          </cell>
          <cell r="B618" t="str">
            <v>JUGOHEMIJA - FARMACIJA DOO</v>
          </cell>
          <cell r="C618" t="str">
            <v>FIAT DUCATO FURGON 2.2 JTD</v>
          </cell>
          <cell r="D618" t="str">
            <v>KASKO OSIGURANJE</v>
          </cell>
          <cell r="E618" t="str">
            <v>DELTA GENERALI OSIGURANJE</v>
          </cell>
          <cell r="F618" t="str">
            <v>RASKINUTA POLISA</v>
          </cell>
          <cell r="G618">
            <v>41974</v>
          </cell>
          <cell r="H618" t="str">
            <v>RASKINUTA POLISA - NA LAGERU</v>
          </cell>
          <cell r="I618">
            <v>3</v>
          </cell>
          <cell r="J618">
            <v>0</v>
          </cell>
          <cell r="K618">
            <v>0</v>
          </cell>
          <cell r="L618">
            <v>0</v>
          </cell>
        </row>
        <row r="619">
          <cell r="A619" t="str">
            <v>00272/07</v>
          </cell>
          <cell r="B619" t="str">
            <v>JUGOHEMIJA AD</v>
          </cell>
          <cell r="C619" t="str">
            <v>HONDA CIVIC 1.8 4D ES</v>
          </cell>
          <cell r="D619" t="str">
            <v>KASKO OSIGURANJE</v>
          </cell>
          <cell r="E619" t="str">
            <v>DDOR</v>
          </cell>
          <cell r="F619" t="str">
            <v>RASKINUTA POLISA</v>
          </cell>
          <cell r="G619">
            <v>41972</v>
          </cell>
          <cell r="H619" t="str">
            <v>SLUŽBENO VOZILO</v>
          </cell>
          <cell r="I619">
            <v>5</v>
          </cell>
          <cell r="J619">
            <v>0</v>
          </cell>
          <cell r="K619">
            <v>0</v>
          </cell>
          <cell r="L619">
            <v>0</v>
          </cell>
        </row>
        <row r="620">
          <cell r="A620" t="str">
            <v>01253/08</v>
          </cell>
          <cell r="B620" t="str">
            <v>JUGOHEMIJA AD</v>
          </cell>
          <cell r="C620" t="str">
            <v>HONDA CIVIC 1.8 4D PE ES</v>
          </cell>
          <cell r="D620" t="str">
            <v>KASKO OSIGURANJE</v>
          </cell>
          <cell r="E620" t="str">
            <v>DELTA GENERALI OSIGURANJE</v>
          </cell>
          <cell r="F620" t="str">
            <v>RASKINUTA POLISA</v>
          </cell>
          <cell r="G620">
            <v>41984</v>
          </cell>
          <cell r="H620" t="str">
            <v>RASKINUTA POLISA - PRODAT PREDMET</v>
          </cell>
          <cell r="I620">
            <v>3</v>
          </cell>
          <cell r="J620">
            <v>0</v>
          </cell>
          <cell r="K620">
            <v>0</v>
          </cell>
          <cell r="L620">
            <v>0</v>
          </cell>
        </row>
        <row r="621">
          <cell r="A621" t="str">
            <v>01304/09</v>
          </cell>
          <cell r="B621" t="str">
            <v>JUGOHEMIJA AD</v>
          </cell>
          <cell r="C621" t="str">
            <v>ELEKTROVILJUŠKAR XE18AC</v>
          </cell>
          <cell r="D621" t="str">
            <v>KASKO OSIGURANJE</v>
          </cell>
          <cell r="E621" t="str">
            <v>DELTA GENERALI OSIGURANJE</v>
          </cell>
          <cell r="F621" t="str">
            <v>RASKINUTA POLISA</v>
          </cell>
          <cell r="G621">
            <v>42069</v>
          </cell>
          <cell r="H621" t="str">
            <v>RASKINUTA POLISA - NA LAGERU</v>
          </cell>
          <cell r="I621">
            <v>3</v>
          </cell>
          <cell r="J621">
            <v>0</v>
          </cell>
          <cell r="K621">
            <v>0</v>
          </cell>
          <cell r="L621">
            <v>0</v>
          </cell>
        </row>
        <row r="622">
          <cell r="A622" t="str">
            <v>01329/09</v>
          </cell>
          <cell r="B622" t="str">
            <v>JUGOHEMIJA AD</v>
          </cell>
          <cell r="C622" t="str">
            <v>FIAT GRANDE PUNTO1.2 ACTIVE 5P</v>
          </cell>
          <cell r="D622" t="str">
            <v>KASKO OSIGURANJE</v>
          </cell>
          <cell r="E622" t="str">
            <v>DELTA GENERALI OSIGURANJE</v>
          </cell>
          <cell r="F622" t="str">
            <v>RASKINUTA POLISA</v>
          </cell>
          <cell r="G622">
            <v>42086</v>
          </cell>
          <cell r="H622" t="str">
            <v>RASKINUTA POLISA - PRODAT PREDMET</v>
          </cell>
          <cell r="I622">
            <v>3</v>
          </cell>
          <cell r="J622">
            <v>0</v>
          </cell>
          <cell r="K622">
            <v>0</v>
          </cell>
          <cell r="L622">
            <v>0</v>
          </cell>
        </row>
        <row r="623">
          <cell r="A623" t="str">
            <v>02926/13</v>
          </cell>
          <cell r="B623" t="str">
            <v>JUNGLE DOO BEOGRAD</v>
          </cell>
          <cell r="C623" t="str">
            <v>NOVO PUTNIČKO VOZILO RANGE ROVER EVOQUE PRESTIGE SD4</v>
          </cell>
          <cell r="D623" t="str">
            <v>KASKO OSIGURANJE</v>
          </cell>
          <cell r="E623" t="str">
            <v>BASLER OSIGURANJE</v>
          </cell>
          <cell r="F623">
            <v>9004802</v>
          </cell>
          <cell r="G623">
            <v>42152</v>
          </cell>
          <cell r="H623" t="str">
            <v>9004802 KASKO: UTAJA, KRAĐA</v>
          </cell>
        </row>
        <row r="624">
          <cell r="A624" t="str">
            <v>02006/10</v>
          </cell>
          <cell r="B624" t="str">
            <v>KAJGANA-BORKOVIĆ SLAVICA</v>
          </cell>
          <cell r="C624" t="str">
            <v>HYUNDAI I30 1.4 DOHC 5VR GL</v>
          </cell>
          <cell r="D624" t="str">
            <v>KASKO OSIGURANJE</v>
          </cell>
          <cell r="E624" t="str">
            <v>UNIQA OSIGURANJE</v>
          </cell>
          <cell r="F624">
            <v>5007113</v>
          </cell>
          <cell r="G624">
            <v>42039</v>
          </cell>
          <cell r="H624" t="str">
            <v>5007113 A EKSKLUZIV  KRAĐA,UTAJA</v>
          </cell>
          <cell r="I624">
            <v>5</v>
          </cell>
          <cell r="J624">
            <v>0</v>
          </cell>
          <cell r="K624">
            <v>0</v>
          </cell>
          <cell r="L624">
            <v>0</v>
          </cell>
        </row>
        <row r="625">
          <cell r="A625" t="str">
            <v>00431/07</v>
          </cell>
          <cell r="B625" t="str">
            <v>KAMENOREZAČKA RADNJA TRIFUNOVIĆ MIROSLAV</v>
          </cell>
          <cell r="C625" t="str">
            <v>KAMION GAZ 330202-571 4X2</v>
          </cell>
          <cell r="D625" t="str">
            <v>KASKO OSIGURANJE</v>
          </cell>
          <cell r="E625" t="str">
            <v>WIENER STAEDTISCHE</v>
          </cell>
          <cell r="F625" t="str">
            <v>RASKINUTA POLISA</v>
          </cell>
          <cell r="G625">
            <v>42036</v>
          </cell>
          <cell r="H625" t="str">
            <v>POLISA RASKINUTA od strane OD</v>
          </cell>
          <cell r="I625">
            <v>5</v>
          </cell>
          <cell r="J625">
            <v>3</v>
          </cell>
          <cell r="K625">
            <v>0</v>
          </cell>
          <cell r="L625">
            <v>0</v>
          </cell>
        </row>
        <row r="626">
          <cell r="A626" t="str">
            <v>01743/09</v>
          </cell>
          <cell r="B626" t="str">
            <v>KANDIĆ SLOBODAN</v>
          </cell>
          <cell r="C626" t="str">
            <v>HYUNDAI I 30 1.4 DOHC 5VR GL</v>
          </cell>
          <cell r="D626" t="str">
            <v>KASKO OSIGURANJE</v>
          </cell>
          <cell r="E626" t="str">
            <v>WIENER STAEDTISCHE</v>
          </cell>
          <cell r="F626">
            <v>40067891</v>
          </cell>
          <cell r="G626">
            <v>41938</v>
          </cell>
          <cell r="H626" t="str">
            <v>40067891 4122926 D PAKET RIZIKA NEMA UTAJU</v>
          </cell>
          <cell r="I626">
            <v>5</v>
          </cell>
          <cell r="J626">
            <v>0</v>
          </cell>
          <cell r="K626">
            <v>0</v>
          </cell>
          <cell r="L626">
            <v>0</v>
          </cell>
        </row>
        <row r="627">
          <cell r="A627" t="str">
            <v>02152/10</v>
          </cell>
          <cell r="B627" t="str">
            <v>KARANIKIĆ NIKOLA</v>
          </cell>
          <cell r="C627" t="str">
            <v>HYUNDAI I30 1,6 CRDI 5VR GL</v>
          </cell>
          <cell r="D627" t="str">
            <v>KASKO OSIGURANJE</v>
          </cell>
          <cell r="E627" t="str">
            <v>UNIQA OSIGURANJE</v>
          </cell>
          <cell r="F627">
            <v>5007808</v>
          </cell>
          <cell r="G627">
            <v>42102</v>
          </cell>
          <cell r="H627" t="str">
            <v>5007808 A EKSKLUZIV  KRAĐA,UTAJA</v>
          </cell>
          <cell r="I627">
            <v>5</v>
          </cell>
          <cell r="J627">
            <v>0</v>
          </cell>
          <cell r="K627">
            <v>0</v>
          </cell>
          <cell r="L627">
            <v>0</v>
          </cell>
        </row>
        <row r="628">
          <cell r="A628" t="str">
            <v>02012/10</v>
          </cell>
          <cell r="B628" t="str">
            <v>KARLOVČAN LJUPKA</v>
          </cell>
          <cell r="C628" t="str">
            <v>HYUNDAI I30 1.4 DOHC 5VR GLS</v>
          </cell>
          <cell r="D628" t="str">
            <v>KASKO OSIGURANJE</v>
          </cell>
          <cell r="E628" t="str">
            <v>DELTA GENERALI OSIGURANJE</v>
          </cell>
          <cell r="F628">
            <v>194984</v>
          </cell>
          <cell r="G628">
            <v>42038</v>
          </cell>
          <cell r="H628" t="str">
            <v>194984 B KOMBINACIJA  - NEMA UTAJU</v>
          </cell>
          <cell r="I628">
            <v>5</v>
          </cell>
          <cell r="J628">
            <v>0</v>
          </cell>
          <cell r="K628">
            <v>0</v>
          </cell>
          <cell r="L628">
            <v>0</v>
          </cell>
        </row>
        <row r="629">
          <cell r="A629" t="str">
            <v>02276/10</v>
          </cell>
          <cell r="B629" t="str">
            <v>KIKIBER FARM NEBOJŠA FOLJANSKI</v>
          </cell>
          <cell r="C629" t="str">
            <v>TELEHENDER SCHORPIN 7030 SA KAŠIKOM I DODATNOM OPREMOM</v>
          </cell>
          <cell r="D629" t="str">
            <v>KASKO OSIGURANJE</v>
          </cell>
          <cell r="E629" t="str">
            <v>WIENER STAEDTISCHE</v>
          </cell>
          <cell r="F629">
            <v>40876226</v>
          </cell>
          <cell r="G629">
            <v>42179</v>
          </cell>
          <cell r="H629" t="str">
            <v>polisa 40876226, ponuda 4117229</v>
          </cell>
          <cell r="I629">
            <v>5</v>
          </cell>
          <cell r="J629">
            <v>2</v>
          </cell>
          <cell r="K629">
            <v>0</v>
          </cell>
          <cell r="L629">
            <v>0</v>
          </cell>
        </row>
        <row r="630">
          <cell r="A630" t="str">
            <v>02278/10</v>
          </cell>
          <cell r="B630" t="str">
            <v>KIKIBER FARM NEBOJŠA FOLJANSKI</v>
          </cell>
          <cell r="C630" t="str">
            <v>TRAKTOR FENDT 930/21/2098</v>
          </cell>
          <cell r="D630" t="str">
            <v>KASKO OSIGURANJE</v>
          </cell>
          <cell r="E630" t="str">
            <v>NEMA PODATKA</v>
          </cell>
          <cell r="F630">
            <v>0</v>
          </cell>
          <cell r="G630">
            <v>42179</v>
          </cell>
          <cell r="H630" t="str">
            <v>polisa/ponuda 4120714 kod WS stornirana 06.09.2010. i nije dostavljena nova polisa</v>
          </cell>
          <cell r="I630">
            <v>5</v>
          </cell>
          <cell r="J630">
            <v>2</v>
          </cell>
          <cell r="K630">
            <v>0</v>
          </cell>
          <cell r="L630">
            <v>0</v>
          </cell>
        </row>
        <row r="631">
          <cell r="A631" t="str">
            <v>02324/10</v>
          </cell>
          <cell r="B631" t="str">
            <v>KIKIBER FARM NEBOJŠA FOLJANSKI</v>
          </cell>
          <cell r="C631" t="str">
            <v>TRAKTOR CLAAS AXION 820 CEBIS</v>
          </cell>
          <cell r="D631" t="str">
            <v>KASKO OSIGURANJE</v>
          </cell>
          <cell r="E631" t="str">
            <v>WIENER STAEDTISCHE</v>
          </cell>
          <cell r="F631">
            <v>0</v>
          </cell>
          <cell r="G631">
            <v>42225</v>
          </cell>
          <cell r="H631" t="str">
            <v>polisa 41179545, ponuda 4118567 D PAKET RIZIKA NEMA UTAJU</v>
          </cell>
          <cell r="I631">
            <v>5</v>
          </cell>
          <cell r="J631">
            <v>0</v>
          </cell>
          <cell r="K631">
            <v>2</v>
          </cell>
          <cell r="L631">
            <v>0</v>
          </cell>
        </row>
        <row r="632">
          <cell r="A632" t="str">
            <v>02325/10</v>
          </cell>
          <cell r="B632" t="str">
            <v>KIKIBER FARM NEBOJŠA FOLJANSKI</v>
          </cell>
          <cell r="C632" t="str">
            <v>TELEHENDER CLAAS SCHORPIN 7030 SA KAŠIKOM I DODATNOM OPREMOM</v>
          </cell>
          <cell r="D632" t="str">
            <v>KASKO OSIGURANJE</v>
          </cell>
          <cell r="E632" t="str">
            <v>WIENER STAEDTISCHE</v>
          </cell>
          <cell r="F632">
            <v>0</v>
          </cell>
          <cell r="G632">
            <v>42225</v>
          </cell>
          <cell r="H632" t="str">
            <v>polisa 41224932, ponuda 4118574 D PAKET RIZIKA NEMA UTAJU</v>
          </cell>
          <cell r="I632">
            <v>5</v>
          </cell>
          <cell r="J632">
            <v>0</v>
          </cell>
          <cell r="K632">
            <v>2</v>
          </cell>
          <cell r="L632">
            <v>0</v>
          </cell>
        </row>
        <row r="633">
          <cell r="A633" t="str">
            <v>02909/13</v>
          </cell>
          <cell r="B633" t="str">
            <v>KIP KOMERC DOO BANATSKI KARLOVAC</v>
          </cell>
          <cell r="C633" t="str">
            <v>TRAKTOR CLAAS AXION 830</v>
          </cell>
          <cell r="D633" t="e">
            <v>#N/A</v>
          </cell>
          <cell r="E633" t="str">
            <v>DDOR</v>
          </cell>
          <cell r="F633" t="e">
            <v>#N/A</v>
          </cell>
          <cell r="G633" t="e">
            <v>#N/A</v>
          </cell>
          <cell r="H633" t="e">
            <v>#N/A</v>
          </cell>
        </row>
        <row r="634">
          <cell r="A634" t="str">
            <v>01549/09</v>
          </cell>
          <cell r="B634" t="str">
            <v>KLAČAR SVETLANA</v>
          </cell>
          <cell r="C634" t="str">
            <v>HYUNDAI I30 1.4 DOHC 5VR GL</v>
          </cell>
          <cell r="D634" t="e">
            <v>#N/A</v>
          </cell>
          <cell r="E634" t="str">
            <v>WIENER STAEDTISCHE</v>
          </cell>
          <cell r="F634" t="e">
            <v>#N/A</v>
          </cell>
          <cell r="G634" t="e">
            <v>#N/A</v>
          </cell>
          <cell r="H634" t="e">
            <v>#N/A</v>
          </cell>
          <cell r="I634">
            <v>5</v>
          </cell>
          <cell r="J634">
            <v>0</v>
          </cell>
          <cell r="K634">
            <v>0</v>
          </cell>
          <cell r="L634">
            <v>0</v>
          </cell>
        </row>
        <row r="635">
          <cell r="A635" t="str">
            <v>02332/10</v>
          </cell>
          <cell r="B635" t="str">
            <v>KLJAJIĆ MILAN</v>
          </cell>
          <cell r="C635" t="str">
            <v>HYUNDAI I30 1,6 CRDI 5VR GL</v>
          </cell>
          <cell r="D635" t="str">
            <v>KASKO OSIGURANJE</v>
          </cell>
          <cell r="E635" t="str">
            <v>DDOR</v>
          </cell>
          <cell r="F635">
            <v>656947124</v>
          </cell>
          <cell r="G635">
            <v>42227</v>
          </cell>
          <cell r="H635" t="str">
            <v>656947124 KASKO: UTAJA, KRAĐA, PRIRODNI RIZICI</v>
          </cell>
          <cell r="I635">
            <v>5</v>
          </cell>
          <cell r="J635">
            <v>0</v>
          </cell>
          <cell r="K635">
            <v>0</v>
          </cell>
          <cell r="L635">
            <v>0</v>
          </cell>
        </row>
        <row r="636">
          <cell r="A636" t="str">
            <v>00372/07</v>
          </cell>
          <cell r="B636" t="str">
            <v>KMD DOO</v>
          </cell>
          <cell r="C636" t="str">
            <v>IVECO STRALIS AT440S43 T-P</v>
          </cell>
          <cell r="D636" t="str">
            <v>KASKO OSIGURANJE</v>
          </cell>
          <cell r="E636" t="str">
            <v>DDOR</v>
          </cell>
          <cell r="F636">
            <v>655299873</v>
          </cell>
          <cell r="G636">
            <v>41910</v>
          </cell>
          <cell r="H636">
            <v>655299873</v>
          </cell>
          <cell r="I636">
            <v>3</v>
          </cell>
          <cell r="J636">
            <v>1</v>
          </cell>
          <cell r="K636">
            <v>2</v>
          </cell>
          <cell r="L636">
            <v>0</v>
          </cell>
        </row>
        <row r="637">
          <cell r="A637" t="str">
            <v>00373/07</v>
          </cell>
          <cell r="B637" t="str">
            <v>KMD DOO</v>
          </cell>
          <cell r="C637" t="str">
            <v>IVECO STRALIS AT440S43 T-P</v>
          </cell>
          <cell r="D637" t="str">
            <v>KASKO OSIGURANJE</v>
          </cell>
          <cell r="E637" t="str">
            <v>DDOR</v>
          </cell>
          <cell r="F637">
            <v>655299824</v>
          </cell>
          <cell r="G637">
            <v>41910</v>
          </cell>
          <cell r="H637">
            <v>655299824</v>
          </cell>
          <cell r="I637">
            <v>3</v>
          </cell>
          <cell r="J637">
            <v>1</v>
          </cell>
          <cell r="K637">
            <v>2</v>
          </cell>
          <cell r="L637">
            <v>0</v>
          </cell>
        </row>
        <row r="638">
          <cell r="A638" t="str">
            <v>02928/13</v>
          </cell>
          <cell r="B638" t="str">
            <v>KNOTT-AUTOFLEX YUG DOO BEČEJ</v>
          </cell>
          <cell r="C638" t="str">
            <v>Škoda Octavia A7 1.6 TDI ACTIVE</v>
          </cell>
          <cell r="D638" t="str">
            <v>KASKO OSIGURANJE</v>
          </cell>
          <cell r="E638" t="str">
            <v>DUNAV OSIGURANJE</v>
          </cell>
          <cell r="F638" t="str">
            <v>89208778 1</v>
          </cell>
          <cell r="G638">
            <v>42159</v>
          </cell>
          <cell r="H638" t="str">
            <v>89208778 1   kasko:krađa utaja</v>
          </cell>
        </row>
        <row r="639">
          <cell r="A639" t="str">
            <v>02989/13</v>
          </cell>
          <cell r="B639" t="str">
            <v>KNOTT-AUTOFLEX YUG DOO BEČEJ</v>
          </cell>
          <cell r="C639" t="str">
            <v>FIAT D CARGO MAXI 1.6JTD</v>
          </cell>
          <cell r="D639" t="str">
            <v>KASKO OSIGURANJE</v>
          </cell>
          <cell r="E639" t="str">
            <v>DUNAV OSIGURANJE</v>
          </cell>
          <cell r="F639" t="str">
            <v>89185135 4</v>
          </cell>
          <cell r="G639">
            <v>41933</v>
          </cell>
          <cell r="H639" t="str">
            <v>89185135 4 KASKO: UTAJA, KRAĐA</v>
          </cell>
        </row>
        <row r="640">
          <cell r="A640" t="str">
            <v>03066/14</v>
          </cell>
          <cell r="B640" t="str">
            <v>KNOTT-AUTOFLEX YUG DOO BEČEJ</v>
          </cell>
          <cell r="C640" t="str">
            <v>ŠKODA SUPERB 2.0 TDI CR ELEGANCE</v>
          </cell>
          <cell r="D640" t="str">
            <v>KASKO OSIGURANJE</v>
          </cell>
          <cell r="E640" t="str">
            <v>DELTA GENERALI OSIGURANJE</v>
          </cell>
          <cell r="F640">
            <v>239123</v>
          </cell>
          <cell r="G640">
            <v>42013</v>
          </cell>
          <cell r="H640" t="str">
            <v>239123 B KOMBINACIJA  - NEMA UTAJU</v>
          </cell>
        </row>
        <row r="641">
          <cell r="A641" t="str">
            <v>01937/10</v>
          </cell>
          <cell r="B641" t="str">
            <v>KOLAKOVIĆ VLADIMIR</v>
          </cell>
          <cell r="C641" t="str">
            <v>HYUNDAI I20 1.4 DOHC 5VR GL</v>
          </cell>
          <cell r="D641" t="str">
            <v>KASKO OSIGURANJE</v>
          </cell>
          <cell r="E641" t="str">
            <v>UNIQA OSIGURANJE</v>
          </cell>
          <cell r="F641">
            <v>5007052</v>
          </cell>
          <cell r="G641">
            <v>42022</v>
          </cell>
          <cell r="H641" t="str">
            <v>5007052 A EKSKLUZIV  KRAĐA,UTAJA</v>
          </cell>
          <cell r="I641">
            <v>5</v>
          </cell>
          <cell r="J641">
            <v>0</v>
          </cell>
          <cell r="K641">
            <v>0</v>
          </cell>
          <cell r="L641">
            <v>0</v>
          </cell>
        </row>
        <row r="642">
          <cell r="A642" t="str">
            <v>01561/09</v>
          </cell>
          <cell r="B642" t="str">
            <v>KOLAREVIĆ ZORAN</v>
          </cell>
          <cell r="C642" t="str">
            <v>HYUNDAI I 20 1.4  CRDI 5VR GL</v>
          </cell>
          <cell r="D642" t="e">
            <v>#N/A</v>
          </cell>
          <cell r="E642" t="str">
            <v>WIENER STAEDTISCHE</v>
          </cell>
          <cell r="F642" t="e">
            <v>#N/A</v>
          </cell>
          <cell r="G642" t="e">
            <v>#N/A</v>
          </cell>
          <cell r="H642" t="e">
            <v>#N/A</v>
          </cell>
          <cell r="I642">
            <v>5</v>
          </cell>
          <cell r="J642">
            <v>0</v>
          </cell>
          <cell r="K642">
            <v>0</v>
          </cell>
          <cell r="L642">
            <v>0</v>
          </cell>
        </row>
        <row r="643">
          <cell r="A643" t="str">
            <v>02337/10</v>
          </cell>
          <cell r="B643" t="str">
            <v>KOLEŠAN NADA</v>
          </cell>
          <cell r="C643" t="str">
            <v>HYUNDAI I20 1.2 DOHC 5VR GL</v>
          </cell>
          <cell r="D643" t="str">
            <v>KASKO OSIGURANJE</v>
          </cell>
          <cell r="E643" t="str">
            <v>DDOR</v>
          </cell>
          <cell r="F643">
            <v>656907664</v>
          </cell>
          <cell r="G643">
            <v>42236</v>
          </cell>
          <cell r="H643" t="str">
            <v>656907664 KASKO: UTAJA, KRAĐA, PRIRODNI RIZICI</v>
          </cell>
          <cell r="I643">
            <v>5</v>
          </cell>
          <cell r="J643">
            <v>0</v>
          </cell>
          <cell r="K643">
            <v>0</v>
          </cell>
          <cell r="L643">
            <v>0</v>
          </cell>
        </row>
        <row r="644">
          <cell r="A644" t="str">
            <v>02932/13</v>
          </cell>
          <cell r="B644" t="str">
            <v>KONDOR I DOO</v>
          </cell>
          <cell r="C644" t="str">
            <v>MERCEDES - BENZ CLA 180</v>
          </cell>
          <cell r="D644" t="str">
            <v>KASKO OSIGURANJE</v>
          </cell>
          <cell r="E644" t="str">
            <v>DDOR</v>
          </cell>
          <cell r="F644">
            <v>656479797</v>
          </cell>
          <cell r="G644">
            <v>42173</v>
          </cell>
          <cell r="H644" t="str">
            <v>656479797 KASKO: UTAJA, KRAĐA</v>
          </cell>
        </row>
        <row r="645">
          <cell r="A645" t="str">
            <v>02653/11</v>
          </cell>
          <cell r="B645" t="str">
            <v>KONTO BIN DOO</v>
          </cell>
          <cell r="C645" t="str">
            <v>POLOVNO PUTNIČKO VOZILO VOLKSWAGEN PASSAT VARIANT 2.0 TDI</v>
          </cell>
          <cell r="D645" t="str">
            <v>KASKO OSIGURANJE</v>
          </cell>
          <cell r="E645" t="str">
            <v>DUNAV OSIGURANJE</v>
          </cell>
          <cell r="F645" t="str">
            <v>89185655 6</v>
          </cell>
          <cell r="G645">
            <v>41925</v>
          </cell>
          <cell r="H645" t="str">
            <v>89185655 6 KASKO:   UTAJA KRAĐA</v>
          </cell>
          <cell r="I645">
            <v>5</v>
          </cell>
          <cell r="J645">
            <v>0</v>
          </cell>
          <cell r="K645">
            <v>0</v>
          </cell>
          <cell r="L645">
            <v>0</v>
          </cell>
        </row>
        <row r="646">
          <cell r="A646" t="str">
            <v>02825/12</v>
          </cell>
          <cell r="B646" t="str">
            <v>KORKOVADO DOO</v>
          </cell>
          <cell r="C646" t="str">
            <v>Pumpa za beton proizvođača ‚‚ZOOMLION HEAVY INDUSTRIES'' na vozilu Volvo FM400</v>
          </cell>
          <cell r="D646" t="str">
            <v>KASKO OSIGURANJE</v>
          </cell>
          <cell r="E646" t="str">
            <v>TRIGLAV  OSIGURANJE AD</v>
          </cell>
          <cell r="F646">
            <v>30000010601</v>
          </cell>
          <cell r="G646">
            <v>42032</v>
          </cell>
          <cell r="H646">
            <v>30000010601</v>
          </cell>
        </row>
        <row r="647">
          <cell r="A647" t="str">
            <v>01749/09</v>
          </cell>
          <cell r="B647" t="str">
            <v>KOSTADINOV ACE</v>
          </cell>
          <cell r="C647" t="str">
            <v>HYUNDAI I 30 1.4VR GL</v>
          </cell>
          <cell r="D647" t="str">
            <v>KASKO OSIGURANJE</v>
          </cell>
          <cell r="E647" t="str">
            <v>DELTA GENERALI OSIGURANJE</v>
          </cell>
          <cell r="F647">
            <v>187796</v>
          </cell>
          <cell r="G647">
            <v>41938</v>
          </cell>
          <cell r="H647" t="str">
            <v>187796 B KOMBINACIJA  - NEMA UTAJU</v>
          </cell>
          <cell r="I647">
            <v>5</v>
          </cell>
          <cell r="J647">
            <v>0</v>
          </cell>
          <cell r="K647">
            <v>0</v>
          </cell>
          <cell r="L647">
            <v>0</v>
          </cell>
        </row>
        <row r="648">
          <cell r="A648" t="str">
            <v>01970/10</v>
          </cell>
          <cell r="B648" t="str">
            <v>KOSTIĆ ANĐELKA</v>
          </cell>
          <cell r="C648" t="str">
            <v>HYUNDAI I30 1.4 DOHC 5VR GL</v>
          </cell>
          <cell r="D648" t="str">
            <v>KASKO OSIGURANJE</v>
          </cell>
          <cell r="E648" t="str">
            <v>UNIQA OSIGURANJE</v>
          </cell>
          <cell r="F648">
            <v>5007065</v>
          </cell>
          <cell r="G648">
            <v>42026</v>
          </cell>
          <cell r="H648" t="str">
            <v>5007065 A EKSKLUZIV  KRAĐA,UTAJA</v>
          </cell>
          <cell r="I648">
            <v>5</v>
          </cell>
          <cell r="J648">
            <v>0</v>
          </cell>
          <cell r="K648">
            <v>0</v>
          </cell>
          <cell r="L648">
            <v>0</v>
          </cell>
        </row>
        <row r="649">
          <cell r="A649" t="str">
            <v>02116/10</v>
          </cell>
          <cell r="B649" t="str">
            <v>KOSTIĆ LJILJANA</v>
          </cell>
          <cell r="C649" t="str">
            <v>HYUNDAI I 20 1.4 DOHC 5 VR GL</v>
          </cell>
          <cell r="D649" t="str">
            <v>KASKO OSIGURANJE</v>
          </cell>
          <cell r="E649" t="str">
            <v>DUNAV OSIGURANJE</v>
          </cell>
          <cell r="F649">
            <v>892047660</v>
          </cell>
          <cell r="G649">
            <v>42088</v>
          </cell>
          <cell r="H649" t="str">
            <v>892047660 KASKO: UTAJA, KRAĐA</v>
          </cell>
          <cell r="I649">
            <v>5</v>
          </cell>
          <cell r="J649">
            <v>0</v>
          </cell>
          <cell r="K649">
            <v>0</v>
          </cell>
          <cell r="L649">
            <v>0</v>
          </cell>
        </row>
        <row r="650">
          <cell r="A650" t="str">
            <v>01913/09</v>
          </cell>
          <cell r="B650" t="str">
            <v>KOSTIĆ ZORICA</v>
          </cell>
          <cell r="C650" t="str">
            <v>HYUNDAI I20 DOHC 5VR GL</v>
          </cell>
          <cell r="D650" t="str">
            <v>KASKO OSIGURANJE</v>
          </cell>
          <cell r="E650" t="str">
            <v>WIENER STAEDTISCHE</v>
          </cell>
          <cell r="F650">
            <v>4122949</v>
          </cell>
          <cell r="G650">
            <v>42003</v>
          </cell>
          <cell r="H650" t="str">
            <v>ponuda 4122949, polisa 40249900 D PAKET RIZIKA NEMA UTAJU</v>
          </cell>
          <cell r="I650">
            <v>5</v>
          </cell>
          <cell r="J650">
            <v>0</v>
          </cell>
          <cell r="K650">
            <v>0</v>
          </cell>
          <cell r="L650">
            <v>0</v>
          </cell>
        </row>
        <row r="651">
          <cell r="A651" t="str">
            <v>01631/09</v>
          </cell>
          <cell r="B651" t="str">
            <v>KRALJ JASMINA</v>
          </cell>
          <cell r="C651" t="str">
            <v>HYUNDAI I30 1.4 DOHC 5VR GL</v>
          </cell>
          <cell r="D651" t="str">
            <v>KASKO OSIGURANJE</v>
          </cell>
          <cell r="E651" t="str">
            <v>DELTA GENERALI OSIGURANJE</v>
          </cell>
          <cell r="F651">
            <v>185286</v>
          </cell>
          <cell r="G651">
            <v>41898</v>
          </cell>
          <cell r="H651" t="str">
            <v>185286 B KOMBINACIJA  - NEMA UTAJU</v>
          </cell>
          <cell r="I651">
            <v>5</v>
          </cell>
          <cell r="J651">
            <v>0</v>
          </cell>
          <cell r="K651">
            <v>0</v>
          </cell>
          <cell r="L651">
            <v>0</v>
          </cell>
        </row>
        <row r="652">
          <cell r="A652" t="str">
            <v>01670/09</v>
          </cell>
          <cell r="B652" t="str">
            <v>KRASNIĆ DŽAFER</v>
          </cell>
          <cell r="C652" t="str">
            <v>HYUNDAI I 20 DOHC 5VR L</v>
          </cell>
          <cell r="D652" t="str">
            <v>KASKO OSIGURANJE</v>
          </cell>
          <cell r="E652" t="str">
            <v>WIENER STAEDTISCHE</v>
          </cell>
          <cell r="F652">
            <v>4122906</v>
          </cell>
          <cell r="G652">
            <v>41905</v>
          </cell>
          <cell r="H652" t="str">
            <v>polisa 3963881, ponuda 4122906 D PAKET RIZIKA NEMA UTAJU</v>
          </cell>
          <cell r="I652">
            <v>5</v>
          </cell>
          <cell r="J652">
            <v>0</v>
          </cell>
          <cell r="K652">
            <v>0</v>
          </cell>
          <cell r="L652">
            <v>0</v>
          </cell>
        </row>
        <row r="653">
          <cell r="A653" t="str">
            <v>02406/10</v>
          </cell>
          <cell r="B653" t="str">
            <v>KRSTIĆ MILAKOV LJILJANA</v>
          </cell>
          <cell r="C653" t="str">
            <v>HYUNDAI I20 1.2 DOHC 5VR GL</v>
          </cell>
          <cell r="D653" t="str">
            <v>KASKO OSIGURANJE</v>
          </cell>
          <cell r="E653" t="str">
            <v>DDOR</v>
          </cell>
          <cell r="F653">
            <v>655405736</v>
          </cell>
          <cell r="G653">
            <v>41937</v>
          </cell>
          <cell r="H653">
            <v>655405736</v>
          </cell>
          <cell r="I653">
            <v>5</v>
          </cell>
          <cell r="J653">
            <v>0</v>
          </cell>
          <cell r="K653">
            <v>0</v>
          </cell>
          <cell r="L653">
            <v>0</v>
          </cell>
        </row>
        <row r="654">
          <cell r="A654" t="str">
            <v>01824/09</v>
          </cell>
          <cell r="B654" t="str">
            <v>KRSTIĆ ŽIVORAD</v>
          </cell>
          <cell r="C654" t="str">
            <v>HYUNDAI I20 1.2 DOHC GL 5VR</v>
          </cell>
          <cell r="D654" t="str">
            <v>KASKO OSIGURANJE</v>
          </cell>
          <cell r="E654" t="str">
            <v>DUNAV OSIGURANJE</v>
          </cell>
          <cell r="F654">
            <v>891492604</v>
          </cell>
          <cell r="G654">
            <v>41975</v>
          </cell>
          <cell r="H654" t="str">
            <v>891492604 KASKO: UTAJA, KRAĐA</v>
          </cell>
          <cell r="I654">
            <v>5</v>
          </cell>
          <cell r="J654">
            <v>0</v>
          </cell>
          <cell r="K654">
            <v>0</v>
          </cell>
          <cell r="L654">
            <v>0</v>
          </cell>
        </row>
        <row r="655">
          <cell r="A655" t="str">
            <v>02698/12</v>
          </cell>
          <cell r="B655" t="str">
            <v>KRUG COLOR GROUP DOO KRAGUJEVAC</v>
          </cell>
          <cell r="C655" t="str">
            <v>HYUNDAI I30 1.4 DOHC GL 5VR</v>
          </cell>
          <cell r="D655" t="str">
            <v>KASKO OSIGURANJE</v>
          </cell>
          <cell r="E655" t="str">
            <v>GLOBOS OSIGURANJE</v>
          </cell>
          <cell r="F655">
            <v>0</v>
          </cell>
          <cell r="G655">
            <v>42106</v>
          </cell>
          <cell r="H655">
            <v>513956</v>
          </cell>
          <cell r="I655">
            <v>5</v>
          </cell>
          <cell r="J655">
            <v>0</v>
          </cell>
          <cell r="K655">
            <v>0</v>
          </cell>
          <cell r="L655">
            <v>0</v>
          </cell>
        </row>
        <row r="656">
          <cell r="A656" t="str">
            <v>02906/13</v>
          </cell>
          <cell r="B656" t="str">
            <v>KRUŠIK-PLASTIKA AD - U RESTRUKTUIRANJU</v>
          </cell>
          <cell r="C656" t="str">
            <v>Škoda Fabia 1.2 Ambition</v>
          </cell>
          <cell r="D656" t="str">
            <v>KASKO OSIGURANJE</v>
          </cell>
          <cell r="E656" t="str">
            <v>DUNAV OSIGURANJE</v>
          </cell>
          <cell r="F656">
            <v>891970516</v>
          </cell>
          <cell r="G656">
            <v>42083</v>
          </cell>
          <cell r="H656" t="str">
            <v>891970516  014/221-065 dunav telefon KASKO: UTAJA, KRAĐA</v>
          </cell>
        </row>
        <row r="657">
          <cell r="A657" t="str">
            <v>02907/13</v>
          </cell>
          <cell r="B657" t="str">
            <v>KRUŠIK-PLASTIKA AD - U RESTRUKTUIRANJU</v>
          </cell>
          <cell r="C657" t="str">
            <v>Škoda Superb 2.0 TDI  Ambition</v>
          </cell>
          <cell r="D657" t="str">
            <v>KASKO OSIGURANJE</v>
          </cell>
          <cell r="E657" t="str">
            <v>DUNAV OSIGURANJE</v>
          </cell>
          <cell r="F657">
            <v>891525751</v>
          </cell>
          <cell r="G657">
            <v>42083</v>
          </cell>
          <cell r="H657" t="str">
            <v>891525751  014/221-065 telefon dunav KASKO: UTAJA, KRAĐA</v>
          </cell>
        </row>
        <row r="658">
          <cell r="A658" t="str">
            <v>02651/11</v>
          </cell>
          <cell r="B658" t="str">
            <v>KRYOGAS DOO</v>
          </cell>
          <cell r="C658" t="str">
            <v>HYUNDAI I30 1.6 CRDI 5VR GL</v>
          </cell>
          <cell r="D658" t="str">
            <v>KASKO OSIGURANJE</v>
          </cell>
          <cell r="E658" t="str">
            <v>DUNAV OSIGURANJE</v>
          </cell>
          <cell r="F658" t="str">
            <v>89186740 6</v>
          </cell>
          <cell r="G658">
            <v>41918</v>
          </cell>
          <cell r="H658" t="str">
            <v>89146621 4 KASKO:   UTAJA KRAĐA</v>
          </cell>
          <cell r="I658">
            <v>5</v>
          </cell>
          <cell r="J658">
            <v>0</v>
          </cell>
          <cell r="K658">
            <v>0</v>
          </cell>
          <cell r="L658">
            <v>0</v>
          </cell>
        </row>
        <row r="659">
          <cell r="A659" t="str">
            <v>02959/13</v>
          </cell>
          <cell r="B659" t="str">
            <v>KRYOGAS DOO</v>
          </cell>
          <cell r="C659" t="str">
            <v>CITROEN JUMPER CHCA35 L3 2.2 HDI</v>
          </cell>
          <cell r="D659" t="str">
            <v>KASKO OSIGURANJE</v>
          </cell>
          <cell r="E659" t="str">
            <v>DUNAV OSIGURANJE</v>
          </cell>
          <cell r="F659">
            <v>891991262</v>
          </cell>
          <cell r="G659">
            <v>41977</v>
          </cell>
          <cell r="H659" t="str">
            <v>891991262 KASKO: UTAJA, KRAĐA</v>
          </cell>
        </row>
        <row r="660">
          <cell r="A660" t="str">
            <v>03075/14</v>
          </cell>
          <cell r="B660" t="str">
            <v>KRYOGAS DOO</v>
          </cell>
          <cell r="C660" t="str">
            <v>ALFA ROMEO GIULIETTA 2.0 MJTD 140KS POTENZA</v>
          </cell>
          <cell r="D660" t="str">
            <v>KASKO OSIGURANJE</v>
          </cell>
          <cell r="E660" t="str">
            <v>DUNAV OSIGURANJE</v>
          </cell>
          <cell r="F660">
            <v>892072952</v>
          </cell>
          <cell r="G660">
            <v>42039</v>
          </cell>
          <cell r="H660" t="str">
            <v>892072952 KASKO: UTAJA, KRAĐA</v>
          </cell>
        </row>
        <row r="661">
          <cell r="A661" t="str">
            <v>01588/09</v>
          </cell>
          <cell r="B661" t="str">
            <v>KRŽALIĆ VLADIMIR</v>
          </cell>
          <cell r="C661" t="str">
            <v>HYUNDAI I-20 1.2 DOHC 5VR</v>
          </cell>
          <cell r="D661" t="str">
            <v>KASKO OSIGURANJE</v>
          </cell>
          <cell r="E661" t="str">
            <v>DELTA GENERALI OSIGURANJE</v>
          </cell>
          <cell r="F661" t="str">
            <v>ZA ZATVARANJE</v>
          </cell>
          <cell r="G661">
            <v>41882</v>
          </cell>
          <cell r="H661" t="str">
            <v>UGOVOR ISTEKAO</v>
          </cell>
          <cell r="I661">
            <v>5</v>
          </cell>
          <cell r="J661">
            <v>0</v>
          </cell>
          <cell r="K661">
            <v>0</v>
          </cell>
          <cell r="L661">
            <v>0</v>
          </cell>
        </row>
        <row r="662">
          <cell r="A662" t="str">
            <v>01608/09</v>
          </cell>
          <cell r="B662" t="str">
            <v>KUČEVIĆ ZORAN</v>
          </cell>
          <cell r="C662" t="str">
            <v>HYUNDAI I 30 1.4 DOHC 5VR GL</v>
          </cell>
          <cell r="D662" t="e">
            <v>#N/A</v>
          </cell>
          <cell r="E662" t="str">
            <v>WIENER STAEDTISCHE</v>
          </cell>
          <cell r="F662" t="e">
            <v>#N/A</v>
          </cell>
          <cell r="G662" t="e">
            <v>#N/A</v>
          </cell>
          <cell r="H662" t="e">
            <v>#N/A</v>
          </cell>
          <cell r="I662">
            <v>5</v>
          </cell>
          <cell r="J662">
            <v>0</v>
          </cell>
          <cell r="K662">
            <v>0</v>
          </cell>
          <cell r="L662">
            <v>0</v>
          </cell>
        </row>
        <row r="663">
          <cell r="A663" t="str">
            <v>01992/10</v>
          </cell>
          <cell r="B663" t="str">
            <v>KULEŠEVIĆ DEJAN</v>
          </cell>
          <cell r="C663" t="str">
            <v>HYUNDAI I30 1.4 DOHC</v>
          </cell>
          <cell r="D663" t="str">
            <v>KASKO OSIGURANJE</v>
          </cell>
          <cell r="E663" t="str">
            <v>DELTA GENERALI OSIGURANJE</v>
          </cell>
          <cell r="F663">
            <v>194754</v>
          </cell>
          <cell r="G663">
            <v>42036</v>
          </cell>
          <cell r="H663" t="str">
            <v>194754 B KOMBINACIJA  - NEMA UTAJU</v>
          </cell>
          <cell r="I663">
            <v>5</v>
          </cell>
          <cell r="J663">
            <v>0</v>
          </cell>
          <cell r="K663">
            <v>0</v>
          </cell>
          <cell r="L663">
            <v>0</v>
          </cell>
        </row>
        <row r="664">
          <cell r="A664" t="str">
            <v>02313/10</v>
          </cell>
          <cell r="B664" t="str">
            <v>KUSOVAC IVANA</v>
          </cell>
          <cell r="C664" t="str">
            <v>HYUNDAI I 20 1.2 DOHC 5VR L</v>
          </cell>
          <cell r="D664" t="str">
            <v>KASKO OSIGURANJE</v>
          </cell>
          <cell r="E664" t="str">
            <v>DDOR</v>
          </cell>
          <cell r="F664">
            <v>656815347</v>
          </cell>
          <cell r="G664">
            <v>42213</v>
          </cell>
          <cell r="H664" t="str">
            <v>656815347 KASKO: UTAJA, KRAĐA, PRIRODNI RIZICI</v>
          </cell>
          <cell r="I664">
            <v>5</v>
          </cell>
          <cell r="J664">
            <v>0</v>
          </cell>
          <cell r="K664">
            <v>0</v>
          </cell>
          <cell r="L664">
            <v>0</v>
          </cell>
        </row>
        <row r="665">
          <cell r="A665" t="str">
            <v>02725/12</v>
          </cell>
          <cell r="B665" t="str">
            <v>LASTA AD</v>
          </cell>
          <cell r="C665" t="str">
            <v>MAN LIONS COACH L R08</v>
          </cell>
          <cell r="D665" t="str">
            <v>KASKO OSIGURANJE</v>
          </cell>
          <cell r="E665" t="str">
            <v>WIENER STAEDTISCHE</v>
          </cell>
          <cell r="F665">
            <v>4146902</v>
          </cell>
          <cell r="G665">
            <v>42182</v>
          </cell>
          <cell r="H665" t="str">
            <v>ponuda 4146902, polisa 43825571</v>
          </cell>
        </row>
        <row r="666">
          <cell r="A666" t="str">
            <v>02735/12</v>
          </cell>
          <cell r="B666" t="str">
            <v>LASTA AD</v>
          </cell>
          <cell r="C666" t="str">
            <v>Autobus marke  VDL FUTURA FHD2 129.410</v>
          </cell>
          <cell r="D666" t="str">
            <v>KASKO OSIGURANJE</v>
          </cell>
          <cell r="E666" t="str">
            <v>WIENER STAEDTISCHE</v>
          </cell>
          <cell r="F666">
            <v>4146023</v>
          </cell>
          <cell r="G666">
            <v>42194</v>
          </cell>
          <cell r="H666" t="str">
            <v>polisa 43885208, ponuda 4146023</v>
          </cell>
        </row>
        <row r="667">
          <cell r="A667" t="str">
            <v>02736/12</v>
          </cell>
          <cell r="B667" t="str">
            <v>LASTA AD</v>
          </cell>
          <cell r="C667" t="str">
            <v>Autobus marke  VDL FUTURA FHD2 129.410</v>
          </cell>
          <cell r="D667" t="str">
            <v>KASKO OSIGURANJE</v>
          </cell>
          <cell r="E667" t="str">
            <v>WIENER STAEDTISCHE</v>
          </cell>
          <cell r="F667">
            <v>4146024</v>
          </cell>
          <cell r="G667">
            <v>42194</v>
          </cell>
          <cell r="H667" t="str">
            <v>polisa 43885224 , ponuda 4146024</v>
          </cell>
        </row>
        <row r="668">
          <cell r="A668" t="str">
            <v>02737/12</v>
          </cell>
          <cell r="B668" t="str">
            <v>LASTA AD</v>
          </cell>
          <cell r="C668" t="str">
            <v>Autobus marke VDL FUTURA FHD2 129.410</v>
          </cell>
          <cell r="D668" t="str">
            <v>KASKO OSIGURANJE</v>
          </cell>
          <cell r="E668" t="str">
            <v>WIENER STAEDTISCHE</v>
          </cell>
          <cell r="F668">
            <v>4146025</v>
          </cell>
          <cell r="G668">
            <v>42194</v>
          </cell>
          <cell r="H668" t="str">
            <v>polisa 43885275, ponuda 4146025</v>
          </cell>
        </row>
        <row r="669">
          <cell r="A669" t="str">
            <v>02019/10</v>
          </cell>
          <cell r="B669" t="str">
            <v>LAZAREVIĆ RANKA</v>
          </cell>
          <cell r="C669" t="str">
            <v>HYUNDAI I30 1.4 DOHC 5VR GL</v>
          </cell>
          <cell r="D669" t="str">
            <v>KASKO OSIGURANJE</v>
          </cell>
          <cell r="E669" t="str">
            <v>WIENER STAEDTISCHE</v>
          </cell>
          <cell r="F669">
            <v>4124608</v>
          </cell>
          <cell r="G669">
            <v>42038</v>
          </cell>
          <cell r="H669" t="str">
            <v>polisa 40344545, PONUDA 4124608 D PAKET RIZIKA NEMA UTAJU</v>
          </cell>
          <cell r="I669">
            <v>5</v>
          </cell>
          <cell r="J669">
            <v>0</v>
          </cell>
          <cell r="K669">
            <v>0</v>
          </cell>
          <cell r="L669">
            <v>0</v>
          </cell>
        </row>
        <row r="670">
          <cell r="A670" t="str">
            <v>01991/10</v>
          </cell>
          <cell r="B670" t="str">
            <v>LAZIĆ DUSAN</v>
          </cell>
          <cell r="C670" t="str">
            <v>HYUNDAI I30 1.4 DOHC 5VR GL</v>
          </cell>
          <cell r="D670" t="str">
            <v>KASKO OSIGURANJE</v>
          </cell>
          <cell r="E670" t="str">
            <v>DDOR</v>
          </cell>
          <cell r="F670">
            <v>655819050</v>
          </cell>
          <cell r="G670">
            <v>42040</v>
          </cell>
          <cell r="H670" t="str">
            <v>655819050 KASKO: UTAJA, KRAĐA, PRIRODNI RIZICI</v>
          </cell>
          <cell r="I670">
            <v>5</v>
          </cell>
          <cell r="J670">
            <v>0</v>
          </cell>
          <cell r="K670">
            <v>0</v>
          </cell>
          <cell r="L670">
            <v>0</v>
          </cell>
        </row>
        <row r="671">
          <cell r="A671" t="str">
            <v>02011/10</v>
          </cell>
          <cell r="B671" t="str">
            <v>LAZIĆ MILAN</v>
          </cell>
          <cell r="C671" t="str">
            <v>HYUNDAI I30 1.4 DOHC 5VR GL</v>
          </cell>
          <cell r="D671" t="str">
            <v>KASKO OSIGURANJE</v>
          </cell>
          <cell r="E671" t="str">
            <v>DELTA GENERALI OSIGURANJE</v>
          </cell>
          <cell r="F671">
            <v>195101</v>
          </cell>
          <cell r="G671">
            <v>42039</v>
          </cell>
          <cell r="H671" t="str">
            <v>195101 B KOMBINACIJA  - NEMA UTAJU</v>
          </cell>
          <cell r="I671">
            <v>5</v>
          </cell>
          <cell r="J671">
            <v>0</v>
          </cell>
          <cell r="K671">
            <v>0</v>
          </cell>
          <cell r="L671">
            <v>0</v>
          </cell>
        </row>
        <row r="672">
          <cell r="A672" t="str">
            <v>02162/10</v>
          </cell>
          <cell r="B672" t="str">
            <v>LAZIĆ RADOVAN</v>
          </cell>
          <cell r="C672" t="str">
            <v>HYUNDAI I 30</v>
          </cell>
          <cell r="D672" t="str">
            <v>KASKO OSIGURANJE</v>
          </cell>
          <cell r="E672" t="str">
            <v>DDOR</v>
          </cell>
          <cell r="F672">
            <v>656114311</v>
          </cell>
          <cell r="G672">
            <v>42108</v>
          </cell>
          <cell r="H672" t="str">
            <v>656114311  KASKO: UTAJA, KRAĐA, PRIRODNI RIZICI registracija se ne poklapa sa datumom početka  osiguranja</v>
          </cell>
          <cell r="I672">
            <v>5</v>
          </cell>
          <cell r="J672">
            <v>0</v>
          </cell>
          <cell r="K672">
            <v>0</v>
          </cell>
          <cell r="L672">
            <v>0</v>
          </cell>
        </row>
        <row r="673">
          <cell r="A673" t="str">
            <v>01957/10</v>
          </cell>
          <cell r="B673" t="str">
            <v>LAZIĆ SRĐAN</v>
          </cell>
          <cell r="C673" t="str">
            <v>HYUNDAI I30 1.4 DOHC 5VR GL</v>
          </cell>
          <cell r="D673" t="str">
            <v>KASKO OSIGURANJE</v>
          </cell>
          <cell r="E673" t="str">
            <v>WIENER STAEDTISCHE</v>
          </cell>
          <cell r="F673">
            <v>40297558</v>
          </cell>
          <cell r="G673">
            <v>42024</v>
          </cell>
          <cell r="H673" t="str">
            <v>40297558 D PAKET RIZIKA NEMA UTAJU</v>
          </cell>
          <cell r="I673">
            <v>5</v>
          </cell>
          <cell r="J673">
            <v>0</v>
          </cell>
          <cell r="K673">
            <v>0</v>
          </cell>
          <cell r="L673">
            <v>0</v>
          </cell>
        </row>
        <row r="674">
          <cell r="A674" t="str">
            <v>02027/10</v>
          </cell>
          <cell r="B674" t="str">
            <v>LEKIĆ-MILOŠEVIĆ SVETLANA</v>
          </cell>
          <cell r="C674" t="str">
            <v>HYUNDAI I30 1.4 DOHC 5VR GL</v>
          </cell>
          <cell r="D674" t="str">
            <v>KASKO OSIGURANJE</v>
          </cell>
          <cell r="E674" t="str">
            <v>UNIQA OSIGURANJE</v>
          </cell>
          <cell r="F674">
            <v>5007136</v>
          </cell>
          <cell r="G674">
            <v>42044</v>
          </cell>
          <cell r="H674" t="str">
            <v>5007136 A EKSKLUZIV  KRAĐA,UTAJA</v>
          </cell>
          <cell r="I674">
            <v>5</v>
          </cell>
          <cell r="J674">
            <v>0</v>
          </cell>
          <cell r="K674">
            <v>0</v>
          </cell>
          <cell r="L674">
            <v>0</v>
          </cell>
        </row>
        <row r="675">
          <cell r="A675" t="str">
            <v>02139/10</v>
          </cell>
          <cell r="B675" t="str">
            <v>LJILJANA IVANOVIĆ</v>
          </cell>
          <cell r="C675" t="str">
            <v>HYUNDAI I 30 1.4 DOHC GL 5VR</v>
          </cell>
          <cell r="D675" t="str">
            <v>KASKO OSIGURANJE</v>
          </cell>
          <cell r="E675" t="str">
            <v>DUNAV OSIGURANJE</v>
          </cell>
          <cell r="F675">
            <v>891968265</v>
          </cell>
          <cell r="G675">
            <v>42094</v>
          </cell>
          <cell r="H675" t="str">
            <v>891968265 KASKO: UTAJA, KRAĐA</v>
          </cell>
          <cell r="I675">
            <v>6</v>
          </cell>
          <cell r="J675">
            <v>0</v>
          </cell>
          <cell r="K675">
            <v>0</v>
          </cell>
          <cell r="L675">
            <v>0</v>
          </cell>
        </row>
        <row r="676">
          <cell r="A676" t="str">
            <v>02054/10</v>
          </cell>
          <cell r="B676" t="str">
            <v>LJUBICA MARASANOV</v>
          </cell>
          <cell r="C676" t="str">
            <v>HYUNDAI I 30 1.4 DOHC 5VR GL</v>
          </cell>
          <cell r="D676" t="str">
            <v>KASKO OSIGURANJE</v>
          </cell>
          <cell r="E676" t="str">
            <v>DELTA GENERALI OSIGURANJE</v>
          </cell>
          <cell r="F676">
            <v>195356</v>
          </cell>
          <cell r="G676">
            <v>42059</v>
          </cell>
          <cell r="H676" t="str">
            <v>195356 B KOMBINACIJA  - NEMA UTAJU</v>
          </cell>
          <cell r="I676">
            <v>5</v>
          </cell>
          <cell r="J676">
            <v>0</v>
          </cell>
          <cell r="K676">
            <v>0</v>
          </cell>
          <cell r="L676">
            <v>0</v>
          </cell>
        </row>
        <row r="677">
          <cell r="A677" t="str">
            <v>02080/10</v>
          </cell>
          <cell r="B677" t="str">
            <v>LJUBOMIR JORDANOV</v>
          </cell>
          <cell r="C677" t="str">
            <v>HYUNDAI I 20 1.2 DOHC GL 5VR</v>
          </cell>
          <cell r="D677" t="str">
            <v>KASKO OSIGURANJE</v>
          </cell>
          <cell r="E677" t="str">
            <v>DELTA GENERALI OSIGURANJE</v>
          </cell>
          <cell r="F677">
            <v>195533</v>
          </cell>
          <cell r="G677">
            <v>42073</v>
          </cell>
          <cell r="H677" t="str">
            <v>195533 B KOMBINACIJA  - NEMA UTAJU</v>
          </cell>
          <cell r="I677">
            <v>5</v>
          </cell>
          <cell r="J677">
            <v>0</v>
          </cell>
          <cell r="K677">
            <v>0</v>
          </cell>
          <cell r="L677">
            <v>0</v>
          </cell>
        </row>
        <row r="678">
          <cell r="A678" t="str">
            <v>01555/09</v>
          </cell>
          <cell r="B678" t="str">
            <v>LONČAREVIĆ JELENA</v>
          </cell>
          <cell r="C678" t="str">
            <v>HYUNDAI I 30 1.4 DOHC 5VR GL</v>
          </cell>
          <cell r="D678" t="e">
            <v>#N/A</v>
          </cell>
          <cell r="E678" t="str">
            <v>WIENER STAEDTISCHE</v>
          </cell>
          <cell r="F678" t="e">
            <v>#N/A</v>
          </cell>
          <cell r="G678" t="e">
            <v>#N/A</v>
          </cell>
          <cell r="H678" t="e">
            <v>#N/A</v>
          </cell>
          <cell r="I678">
            <v>5</v>
          </cell>
          <cell r="J678">
            <v>0</v>
          </cell>
          <cell r="K678">
            <v>0</v>
          </cell>
          <cell r="L678">
            <v>0</v>
          </cell>
        </row>
        <row r="679">
          <cell r="A679" t="str">
            <v>02289/10</v>
          </cell>
          <cell r="B679" t="str">
            <v>LUKIĆ ALEKSANDRA</v>
          </cell>
          <cell r="C679" t="str">
            <v>HYUNDAI I30 1.6 CRDI 5VR GLS</v>
          </cell>
          <cell r="D679" t="str">
            <v>KASKO OSIGURANJE</v>
          </cell>
          <cell r="E679" t="str">
            <v>WIENER STAEDTISCHE</v>
          </cell>
          <cell r="F679">
            <v>40898118</v>
          </cell>
          <cell r="G679">
            <v>42180</v>
          </cell>
          <cell r="H679" t="str">
            <v>polisa 40898118, ponuda 4127487</v>
          </cell>
          <cell r="I679">
            <v>5</v>
          </cell>
          <cell r="J679">
            <v>0</v>
          </cell>
          <cell r="K679">
            <v>0</v>
          </cell>
          <cell r="L679">
            <v>0</v>
          </cell>
        </row>
        <row r="680">
          <cell r="A680" t="str">
            <v>01720/09</v>
          </cell>
          <cell r="B680" t="str">
            <v>LUKIĆ JOVICA</v>
          </cell>
          <cell r="C680" t="str">
            <v>HYUDNAI I 30 1.4 DOHC 5VR GL</v>
          </cell>
          <cell r="D680" t="str">
            <v>KASKO OSIGURANJE</v>
          </cell>
          <cell r="E680" t="str">
            <v>DELTA GENERALI OSIGURANJE</v>
          </cell>
          <cell r="F680">
            <v>187641</v>
          </cell>
          <cell r="G680">
            <v>41925</v>
          </cell>
          <cell r="H680" t="str">
            <v>187641 B KOMBINACIJA  - NEMA UTAJU</v>
          </cell>
          <cell r="I680">
            <v>5</v>
          </cell>
          <cell r="J680">
            <v>0</v>
          </cell>
          <cell r="K680">
            <v>0</v>
          </cell>
          <cell r="L680">
            <v>0</v>
          </cell>
        </row>
        <row r="681">
          <cell r="A681" t="str">
            <v>01672/09</v>
          </cell>
          <cell r="B681" t="str">
            <v>LUKOVIĆ ALEKSANDAR</v>
          </cell>
          <cell r="C681" t="str">
            <v>HYUNDAI I 20 1.4 CRDI 5VR GL</v>
          </cell>
          <cell r="D681" t="str">
            <v>KASKO OSIGURANJE</v>
          </cell>
          <cell r="E681" t="str">
            <v>DELTA GENERALI OSIGURANJE</v>
          </cell>
          <cell r="F681">
            <v>186542</v>
          </cell>
          <cell r="G681">
            <v>41907</v>
          </cell>
          <cell r="H681" t="str">
            <v>186542 B KOMBINACIJA  - NEMA UTAJU</v>
          </cell>
          <cell r="I681">
            <v>5</v>
          </cell>
          <cell r="J681">
            <v>0</v>
          </cell>
          <cell r="K681">
            <v>0</v>
          </cell>
          <cell r="L681">
            <v>0</v>
          </cell>
        </row>
        <row r="682">
          <cell r="A682" t="str">
            <v>01464/09</v>
          </cell>
          <cell r="B682" t="str">
            <v>MAČUKAT JELENA</v>
          </cell>
          <cell r="C682" t="str">
            <v>HYUNDAI I20 1.4 CRDI 5VR GL</v>
          </cell>
          <cell r="D682" t="e">
            <v>#N/A</v>
          </cell>
          <cell r="E682" t="str">
            <v>WIENER STAEDTISCHE</v>
          </cell>
          <cell r="F682" t="e">
            <v>#N/A</v>
          </cell>
          <cell r="G682" t="e">
            <v>#N/A</v>
          </cell>
          <cell r="H682" t="e">
            <v>#N/A</v>
          </cell>
          <cell r="I682">
            <v>5</v>
          </cell>
          <cell r="J682">
            <v>0</v>
          </cell>
          <cell r="K682">
            <v>0</v>
          </cell>
          <cell r="L682">
            <v>0</v>
          </cell>
        </row>
        <row r="683">
          <cell r="A683" t="str">
            <v>01748/09</v>
          </cell>
          <cell r="B683" t="str">
            <v>MAGRA DOO</v>
          </cell>
          <cell r="C683" t="str">
            <v>HYUNDAI I30 1.4 DOHC 5VR GL</v>
          </cell>
          <cell r="D683" t="str">
            <v>KASKO OSIGURANJE</v>
          </cell>
          <cell r="E683" t="str">
            <v>WIENER STAEDTISCHE</v>
          </cell>
          <cell r="F683">
            <v>4157749</v>
          </cell>
          <cell r="G683">
            <v>41938</v>
          </cell>
          <cell r="H683" t="str">
            <v>4157749 D PAKET RIZIKA NEMA UTAJU</v>
          </cell>
          <cell r="I683">
            <v>5</v>
          </cell>
          <cell r="J683">
            <v>0</v>
          </cell>
          <cell r="K683">
            <v>0</v>
          </cell>
          <cell r="L683">
            <v>0</v>
          </cell>
        </row>
        <row r="684">
          <cell r="A684" t="str">
            <v>01973/10</v>
          </cell>
          <cell r="B684" t="str">
            <v>MAMULA MILOŠ</v>
          </cell>
          <cell r="C684" t="str">
            <v>HYUNDAI I30 1.4</v>
          </cell>
          <cell r="D684" t="str">
            <v>KASKO OSIGURANJE</v>
          </cell>
          <cell r="E684" t="str">
            <v>WIENER STAEDTISCHE</v>
          </cell>
          <cell r="F684">
            <v>40292060</v>
          </cell>
          <cell r="G684">
            <v>42029</v>
          </cell>
          <cell r="H684" t="str">
            <v>ponuda 4124603, polisa 40292060</v>
          </cell>
          <cell r="I684">
            <v>5</v>
          </cell>
          <cell r="J684">
            <v>0</v>
          </cell>
          <cell r="K684">
            <v>0</v>
          </cell>
          <cell r="L684">
            <v>0</v>
          </cell>
        </row>
        <row r="685">
          <cell r="A685" t="str">
            <v>01981/10</v>
          </cell>
          <cell r="B685" t="str">
            <v>MARIĆ DUŠKO</v>
          </cell>
          <cell r="C685" t="str">
            <v>HYUNDAI I30 1.4 DOHC 5VR GL</v>
          </cell>
          <cell r="D685" t="str">
            <v>KASKO OSIGURANJE</v>
          </cell>
          <cell r="E685" t="str">
            <v>WIENER STAEDTISCHE</v>
          </cell>
          <cell r="F685">
            <v>4124605</v>
          </cell>
          <cell r="G685">
            <v>42031</v>
          </cell>
          <cell r="H685" t="str">
            <v>ponuda 4124605, polisa 40329353 D PAKET RIZIKA NEMA UTAJU</v>
          </cell>
          <cell r="I685">
            <v>5</v>
          </cell>
          <cell r="J685">
            <v>0</v>
          </cell>
          <cell r="K685">
            <v>0</v>
          </cell>
          <cell r="L685">
            <v>0</v>
          </cell>
        </row>
        <row r="686">
          <cell r="A686" t="str">
            <v>02159/10</v>
          </cell>
          <cell r="B686" t="str">
            <v>MARIĆ ŠIJAČIĆ VIKTORIJA</v>
          </cell>
          <cell r="C686" t="str">
            <v>HYUNDAI I30 1,6 DOHC 5VR GL</v>
          </cell>
          <cell r="D686" t="str">
            <v>KASKO OSIGURANJE</v>
          </cell>
          <cell r="E686" t="str">
            <v>UNIQA OSIGURANJE</v>
          </cell>
          <cell r="F686">
            <v>5007835</v>
          </cell>
          <cell r="G686">
            <v>42107</v>
          </cell>
          <cell r="H686" t="str">
            <v>5007835 A EKSKLUZIV  KRAĐA,UTAJA</v>
          </cell>
          <cell r="I686">
            <v>5</v>
          </cell>
          <cell r="J686">
            <v>0</v>
          </cell>
          <cell r="K686">
            <v>0</v>
          </cell>
          <cell r="L686">
            <v>0</v>
          </cell>
        </row>
        <row r="687">
          <cell r="A687" t="str">
            <v>02060/10</v>
          </cell>
          <cell r="B687" t="str">
            <v>MARINA JOVANOVIĆ</v>
          </cell>
          <cell r="C687" t="str">
            <v>HYUNDAI I 20 1.2 DOHC 5VR L</v>
          </cell>
          <cell r="D687" t="str">
            <v>KASKO OSIGURANJE</v>
          </cell>
          <cell r="E687" t="str">
            <v>WIENER STAEDTISCHE</v>
          </cell>
          <cell r="F687">
            <v>4124462</v>
          </cell>
          <cell r="G687">
            <v>42060</v>
          </cell>
          <cell r="H687" t="str">
            <v>ponuda 4124462, polisa 40408086 D PAKET RIZIKA NEMA UTAJU</v>
          </cell>
          <cell r="I687">
            <v>5</v>
          </cell>
          <cell r="J687">
            <v>0</v>
          </cell>
          <cell r="K687">
            <v>0</v>
          </cell>
          <cell r="L687">
            <v>0</v>
          </cell>
        </row>
        <row r="688">
          <cell r="A688" t="str">
            <v>01822/09</v>
          </cell>
          <cell r="B688" t="str">
            <v>MARINKOV DRAGOSLAV</v>
          </cell>
          <cell r="C688" t="str">
            <v>HYUNDAI I30 1.4 DOHC 5VR GL</v>
          </cell>
          <cell r="D688" t="str">
            <v>KASKO OSIGURANJE</v>
          </cell>
          <cell r="E688" t="str">
            <v>DDOR</v>
          </cell>
          <cell r="F688">
            <v>655599744</v>
          </cell>
          <cell r="G688">
            <v>41980</v>
          </cell>
          <cell r="H688" t="str">
            <v>655599744 KASKO: UTAJA, KRAĐA</v>
          </cell>
          <cell r="I688">
            <v>5</v>
          </cell>
          <cell r="J688">
            <v>0</v>
          </cell>
          <cell r="K688">
            <v>0</v>
          </cell>
          <cell r="L688">
            <v>0</v>
          </cell>
        </row>
        <row r="689">
          <cell r="A689" t="str">
            <v>02043/10</v>
          </cell>
          <cell r="B689" t="str">
            <v>MARINKOVIĆ JELENA</v>
          </cell>
          <cell r="C689" t="str">
            <v>HYUNDAI I20 1.2 DOHC 5VR GL</v>
          </cell>
          <cell r="D689" t="str">
            <v>KASKO OSIGURANJE</v>
          </cell>
          <cell r="E689" t="str">
            <v>DDOR</v>
          </cell>
          <cell r="F689">
            <v>655862456</v>
          </cell>
          <cell r="G689">
            <v>42047</v>
          </cell>
          <cell r="H689" t="str">
            <v>655862456 KASKO: UTAJA, KRAĐA, PRIRODNI RIZICI</v>
          </cell>
          <cell r="I689">
            <v>5</v>
          </cell>
          <cell r="J689">
            <v>0</v>
          </cell>
          <cell r="K689">
            <v>0</v>
          </cell>
          <cell r="L689">
            <v>0</v>
          </cell>
        </row>
        <row r="690">
          <cell r="A690" t="str">
            <v>02118/10</v>
          </cell>
          <cell r="B690" t="str">
            <v>MARINKOVIĆ NATAŠA</v>
          </cell>
          <cell r="C690" t="str">
            <v>HYUNDAI I 20 1.2 DOHC 5VR GL</v>
          </cell>
          <cell r="D690" t="str">
            <v>KASKO OSIGURANJE</v>
          </cell>
          <cell r="E690" t="str">
            <v>UNIQA OSIGURANJE</v>
          </cell>
          <cell r="F690">
            <v>5007752</v>
          </cell>
          <cell r="G690">
            <v>42087</v>
          </cell>
          <cell r="H690" t="str">
            <v>5007752 A EKSKLUZIV  KRAĐA,UTAJA</v>
          </cell>
        </row>
        <row r="691">
          <cell r="A691" t="str">
            <v>01518/09</v>
          </cell>
          <cell r="B691" t="str">
            <v>MARINKOVIĆ NAUMOVSKI ALEKSANDRA</v>
          </cell>
          <cell r="C691" t="str">
            <v>HYUNDAI I 20 1.2 DOHC 5VR GL</v>
          </cell>
          <cell r="D691" t="str">
            <v>KASKO OSIGURANJE</v>
          </cell>
          <cell r="E691" t="str">
            <v>DELTA GENERALI OSIGURANJE</v>
          </cell>
          <cell r="F691" t="str">
            <v>ZA ZATVARANJE</v>
          </cell>
          <cell r="G691">
            <v>42207</v>
          </cell>
          <cell r="H691" t="str">
            <v>UGOVOR ISTEKAO</v>
          </cell>
          <cell r="I691">
            <v>5</v>
          </cell>
          <cell r="J691">
            <v>0</v>
          </cell>
          <cell r="K691">
            <v>0</v>
          </cell>
          <cell r="L691">
            <v>0</v>
          </cell>
        </row>
        <row r="692">
          <cell r="A692" t="str">
            <v>02167/10</v>
          </cell>
          <cell r="B692" t="str">
            <v>MARINKOVIĆ SMILJANA</v>
          </cell>
          <cell r="C692" t="str">
            <v>HYUNDAI I30 1,4 DOHC 5 VR GLS</v>
          </cell>
          <cell r="D692" t="str">
            <v>KASKO OSIGURANJE</v>
          </cell>
          <cell r="E692" t="str">
            <v>DELTA GENERALI OSIGURANJE</v>
          </cell>
          <cell r="F692">
            <v>199646</v>
          </cell>
          <cell r="G692">
            <v>42114</v>
          </cell>
          <cell r="H692" t="str">
            <v>199646 B KOMBINACIJA  - NEMA UTAJU</v>
          </cell>
          <cell r="I692">
            <v>5</v>
          </cell>
          <cell r="J692">
            <v>0</v>
          </cell>
          <cell r="K692">
            <v>0</v>
          </cell>
          <cell r="L692">
            <v>0</v>
          </cell>
        </row>
        <row r="693">
          <cell r="A693" t="str">
            <v>01917/10</v>
          </cell>
          <cell r="B693" t="str">
            <v>MARINKOVIĆ SONJA</v>
          </cell>
          <cell r="C693" t="str">
            <v>HYUNDAI I20 1.4 CRDI 5VR GL</v>
          </cell>
          <cell r="D693" t="str">
            <v>KASKO OSIGURANJE</v>
          </cell>
          <cell r="E693" t="str">
            <v>UNIQA OSIGURANJE</v>
          </cell>
          <cell r="F693">
            <v>5005466</v>
          </cell>
          <cell r="G693">
            <v>42009</v>
          </cell>
          <cell r="H693" t="str">
            <v>5005466 A EKSKLUZIV  KRAĐA,UTAJA</v>
          </cell>
          <cell r="I693">
            <v>5</v>
          </cell>
          <cell r="J693">
            <v>0</v>
          </cell>
          <cell r="K693">
            <v>0</v>
          </cell>
          <cell r="L693">
            <v>0</v>
          </cell>
        </row>
        <row r="694">
          <cell r="A694" t="str">
            <v>01607/09</v>
          </cell>
          <cell r="B694" t="str">
            <v>MARKOV GORAN</v>
          </cell>
          <cell r="C694" t="str">
            <v>HYUNDAI I 20 1.2 DOHC 5VR GL</v>
          </cell>
          <cell r="D694" t="str">
            <v>KASKO OSIGURANJE</v>
          </cell>
          <cell r="E694" t="str">
            <v>DELTA GENERALI OSIGURANJE</v>
          </cell>
          <cell r="F694">
            <v>185614</v>
          </cell>
          <cell r="G694">
            <v>41889</v>
          </cell>
          <cell r="H694" t="str">
            <v>185614 B KOMBINACIJA  - NEMA UTAJU</v>
          </cell>
          <cell r="I694">
            <v>5</v>
          </cell>
          <cell r="J694">
            <v>0</v>
          </cell>
          <cell r="K694">
            <v>0</v>
          </cell>
          <cell r="L694">
            <v>0</v>
          </cell>
        </row>
        <row r="695">
          <cell r="A695" t="str">
            <v>02100/10</v>
          </cell>
          <cell r="B695" t="str">
            <v>MARKOVIĆ DIJANA</v>
          </cell>
          <cell r="C695" t="str">
            <v>HYUNDAI I 30 1.4 DOHC 5VR GL</v>
          </cell>
          <cell r="D695" t="str">
            <v>KASKO OSIGURANJE</v>
          </cell>
          <cell r="E695" t="str">
            <v>WIENER STAEDTISCHE</v>
          </cell>
          <cell r="F695">
            <v>40467684</v>
          </cell>
          <cell r="G695">
            <v>42080</v>
          </cell>
          <cell r="H695" t="str">
            <v>polisa 40467684 D PAKET RIZIKA NEMA UTAJU</v>
          </cell>
          <cell r="I695">
            <v>5</v>
          </cell>
          <cell r="J695">
            <v>0</v>
          </cell>
          <cell r="K695">
            <v>0</v>
          </cell>
          <cell r="L695">
            <v>0</v>
          </cell>
        </row>
        <row r="696">
          <cell r="A696" t="str">
            <v>02261/10</v>
          </cell>
          <cell r="B696" t="str">
            <v>MARKOVIĆ NENAD</v>
          </cell>
          <cell r="C696" t="str">
            <v>HYUNDAI I30 1.6 CRDI 5VR GL</v>
          </cell>
          <cell r="D696" t="str">
            <v>KASKO OSIGURANJE</v>
          </cell>
          <cell r="E696" t="str">
            <v>DDOR</v>
          </cell>
          <cell r="F696">
            <v>656471273</v>
          </cell>
          <cell r="G696">
            <v>42166</v>
          </cell>
          <cell r="H696">
            <v>656471273</v>
          </cell>
          <cell r="I696">
            <v>5</v>
          </cell>
          <cell r="J696">
            <v>0</v>
          </cell>
          <cell r="K696">
            <v>0</v>
          </cell>
          <cell r="L696">
            <v>0</v>
          </cell>
        </row>
        <row r="697">
          <cell r="A697" t="str">
            <v>01569/09</v>
          </cell>
          <cell r="B697" t="str">
            <v>MARKOVIĆ SLOBODAN</v>
          </cell>
          <cell r="C697" t="str">
            <v>HYUNDAI I 30 1.6 CRDI 5VR GL</v>
          </cell>
          <cell r="D697" t="e">
            <v>#N/A</v>
          </cell>
          <cell r="E697" t="str">
            <v>DDOR</v>
          </cell>
          <cell r="F697" t="e">
            <v>#N/A</v>
          </cell>
          <cell r="G697" t="e">
            <v>#N/A</v>
          </cell>
          <cell r="H697" t="e">
            <v>#N/A</v>
          </cell>
          <cell r="I697">
            <v>5</v>
          </cell>
          <cell r="J697">
            <v>0</v>
          </cell>
          <cell r="K697">
            <v>0</v>
          </cell>
          <cell r="L697">
            <v>0</v>
          </cell>
        </row>
        <row r="698">
          <cell r="A698" t="str">
            <v>01630/09</v>
          </cell>
          <cell r="B698" t="str">
            <v>MARKOVIĆ ŽELJKO</v>
          </cell>
          <cell r="C698" t="str">
            <v>HYUNDAI I30 1.4 DOHC 5VR GL</v>
          </cell>
          <cell r="D698" t="str">
            <v>KASKO OSIGURANJE</v>
          </cell>
          <cell r="E698" t="str">
            <v>DELTA GENERALI OSIGURANJE</v>
          </cell>
          <cell r="F698">
            <v>185768</v>
          </cell>
          <cell r="G698">
            <v>41898</v>
          </cell>
          <cell r="H698" t="str">
            <v>185768 B KOMBINACIJA  - NEMA UTAJU</v>
          </cell>
          <cell r="I698">
            <v>5</v>
          </cell>
          <cell r="J698">
            <v>0</v>
          </cell>
          <cell r="K698">
            <v>0</v>
          </cell>
          <cell r="L698">
            <v>0</v>
          </cell>
        </row>
        <row r="699">
          <cell r="A699" t="str">
            <v>01742/09</v>
          </cell>
          <cell r="B699" t="str">
            <v>MARTINOV RADOSLAV</v>
          </cell>
          <cell r="C699" t="str">
            <v>HYUNDAI I30 1.6 CRDI 5VR GL</v>
          </cell>
          <cell r="D699" t="str">
            <v>KASKO OSIGURANJE</v>
          </cell>
          <cell r="E699" t="str">
            <v>WIENER STAEDTISCHE</v>
          </cell>
          <cell r="F699">
            <v>40019945</v>
          </cell>
          <cell r="G699">
            <v>41935</v>
          </cell>
          <cell r="H699" t="str">
            <v xml:space="preserve">ponuda 4121484 polisa 40019945 D PAKET RIZIKA NEMA UTAJU </v>
          </cell>
          <cell r="I699">
            <v>5</v>
          </cell>
          <cell r="J699">
            <v>0</v>
          </cell>
          <cell r="K699">
            <v>0</v>
          </cell>
          <cell r="L699">
            <v>0</v>
          </cell>
        </row>
        <row r="700">
          <cell r="A700" t="str">
            <v>01831/09</v>
          </cell>
          <cell r="B700" t="str">
            <v>MARTINOVIĆ MILAN</v>
          </cell>
          <cell r="C700" t="str">
            <v>HYUNDAI I30 1.4 DOHC 5VR GL</v>
          </cell>
          <cell r="D700" t="str">
            <v>KASKO OSIGURANJE</v>
          </cell>
          <cell r="E700" t="str">
            <v>DUNAV OSIGURANJE</v>
          </cell>
          <cell r="F700" t="str">
            <v>89169994 4</v>
          </cell>
          <cell r="G700">
            <v>41987</v>
          </cell>
          <cell r="H700" t="str">
            <v>89132312 3 KASKO: UTAJA, KRAĐA</v>
          </cell>
          <cell r="I700">
            <v>5</v>
          </cell>
          <cell r="J700">
            <v>0</v>
          </cell>
          <cell r="K700">
            <v>0</v>
          </cell>
          <cell r="L700">
            <v>0</v>
          </cell>
        </row>
        <row r="701">
          <cell r="A701" t="str">
            <v>01796/09</v>
          </cell>
          <cell r="B701" t="str">
            <v>MATOVIĆ MILOJE</v>
          </cell>
          <cell r="C701" t="str">
            <v>HYUNDAI I30 1.6 CRDI 5VR GL</v>
          </cell>
          <cell r="D701" t="str">
            <v>KASKO OSIGURANJE</v>
          </cell>
          <cell r="E701" t="str">
            <v>WIENER STAEDTISCHE</v>
          </cell>
          <cell r="F701">
            <v>4027571</v>
          </cell>
          <cell r="G701">
            <v>41966</v>
          </cell>
          <cell r="H701" t="str">
            <v>polisa 40138178, ponuda 4027571 D PAKET RIZIKA NEMA UTAJU</v>
          </cell>
          <cell r="I701">
            <v>5</v>
          </cell>
          <cell r="J701">
            <v>0</v>
          </cell>
          <cell r="K701">
            <v>0</v>
          </cell>
          <cell r="L701">
            <v>0</v>
          </cell>
        </row>
        <row r="702">
          <cell r="A702" t="str">
            <v>00825/08</v>
          </cell>
          <cell r="B702" t="str">
            <v>MB MOBILE SZTR</v>
          </cell>
          <cell r="C702" t="str">
            <v>GOLF IV</v>
          </cell>
          <cell r="D702" t="str">
            <v>KASKO OSIGURANJE</v>
          </cell>
          <cell r="E702" t="str">
            <v>DDOR</v>
          </cell>
          <cell r="F702" t="str">
            <v>PREDMET LIZ NIJE LOCIRAN</v>
          </cell>
          <cell r="G702">
            <v>40325</v>
          </cell>
          <cell r="H702" t="str">
            <v>NIJE OBNOVLJENA - ISTEKLA</v>
          </cell>
          <cell r="I702">
            <v>1</v>
          </cell>
          <cell r="J702">
            <v>0</v>
          </cell>
          <cell r="K702">
            <v>0</v>
          </cell>
          <cell r="L702">
            <v>0</v>
          </cell>
        </row>
        <row r="703">
          <cell r="A703" t="str">
            <v>02976/13</v>
          </cell>
          <cell r="B703" t="str">
            <v>MEDIVEST KT DOO</v>
          </cell>
          <cell r="C703" t="str">
            <v>HYUNDAI I 30 1.6 CRDI 5VR</v>
          </cell>
          <cell r="D703" t="str">
            <v>KASKO OSIGURANJE</v>
          </cell>
          <cell r="E703" t="str">
            <v>DELTA GENERALI OSIGURANJE</v>
          </cell>
          <cell r="F703">
            <v>235698</v>
          </cell>
          <cell r="G703">
            <v>41935</v>
          </cell>
          <cell r="H703" t="str">
            <v>235698 B KOMBINACIJA  - NEMA UTAJU</v>
          </cell>
        </row>
        <row r="704">
          <cell r="A704" t="str">
            <v>02413/10</v>
          </cell>
          <cell r="B704" t="str">
            <v>MEGGLE SRBIJA DOO KRAGUJEVAC</v>
          </cell>
          <cell r="C704" t="str">
            <v>ŠKODA OCTAVIA A5 AMBIENTE 1,9 TDI</v>
          </cell>
          <cell r="D704" t="str">
            <v>KASKO OSIGURANJE</v>
          </cell>
          <cell r="E704" t="str">
            <v>WIENER STAEDTISCHE</v>
          </cell>
          <cell r="F704">
            <v>4116965</v>
          </cell>
          <cell r="G704">
            <v>41961</v>
          </cell>
          <cell r="H704" t="str">
            <v>4116965 D PAKET RIZIKA NEMA UTAJU</v>
          </cell>
          <cell r="I704">
            <v>3</v>
          </cell>
          <cell r="J704">
            <v>2</v>
          </cell>
          <cell r="K704">
            <v>0</v>
          </cell>
          <cell r="L704">
            <v>0</v>
          </cell>
        </row>
        <row r="705">
          <cell r="A705" t="str">
            <v>02705/12</v>
          </cell>
          <cell r="B705" t="str">
            <v>MEGGLE SRBIJA DOO KRAGUJEVAC</v>
          </cell>
          <cell r="C705" t="str">
            <v>HYSTER R1.4 REV REACH TRUCK MATRIX R1.4</v>
          </cell>
          <cell r="D705" t="str">
            <v>KASKO OSIGURANJE</v>
          </cell>
          <cell r="E705" t="str">
            <v>WIENER STAEDTISCHE</v>
          </cell>
          <cell r="F705">
            <v>4142975</v>
          </cell>
          <cell r="G705">
            <v>42132</v>
          </cell>
          <cell r="H705" t="str">
            <v>ponuda 4142975, polisa 43611514 D PAKET RIZIKA NEMA UTAJU</v>
          </cell>
        </row>
        <row r="706">
          <cell r="A706" t="str">
            <v>02706/12</v>
          </cell>
          <cell r="B706" t="str">
            <v>MEGGLE SRBIJA DOO KRAGUJEVAC</v>
          </cell>
          <cell r="C706" t="str">
            <v>HYSTER S1.6 EV RUCNI S1.6AC</v>
          </cell>
          <cell r="D706" t="str">
            <v>KASKO OSIGURANJE</v>
          </cell>
          <cell r="E706" t="str">
            <v>WIENER STAEDTISCHE</v>
          </cell>
          <cell r="F706">
            <v>4142976</v>
          </cell>
          <cell r="G706">
            <v>42132</v>
          </cell>
          <cell r="H706" t="str">
            <v>ponuda 4142976, polisa 43611573 D PAKET RIZIKA NEMA UTAJU</v>
          </cell>
        </row>
        <row r="707">
          <cell r="A707" t="str">
            <v>02707/12</v>
          </cell>
          <cell r="B707" t="str">
            <v>MEGGLE SRBIJA DOO KRAGUJEVAC</v>
          </cell>
          <cell r="C707" t="str">
            <v>HYSTER P2.0L  AC REV P2.0L AC</v>
          </cell>
          <cell r="D707" t="str">
            <v>KASKO OSIGURANJE</v>
          </cell>
          <cell r="E707" t="str">
            <v>WIENER STAEDTISCHE</v>
          </cell>
          <cell r="F707">
            <v>4142978</v>
          </cell>
          <cell r="G707">
            <v>42132</v>
          </cell>
          <cell r="H707" t="str">
            <v>ponuda 4142978, polisa 43611661 D PAKET RIZIKA NEMA UTAJU</v>
          </cell>
        </row>
        <row r="708">
          <cell r="A708" t="str">
            <v>02708/12</v>
          </cell>
          <cell r="B708" t="str">
            <v>MEGGLE SRBIJA DOO KRAGUJEVAC</v>
          </cell>
          <cell r="C708" t="str">
            <v>HYSTER P2.0L AC REV P2.0L AC</v>
          </cell>
          <cell r="D708" t="str">
            <v>KASKO OSIGURANJE</v>
          </cell>
          <cell r="E708" t="str">
            <v>WIENER STAEDTISCHE</v>
          </cell>
          <cell r="F708">
            <v>4142977</v>
          </cell>
          <cell r="G708">
            <v>42132</v>
          </cell>
          <cell r="H708" t="str">
            <v>4142977 D PAKET RIZIKA NEMA UTAJU</v>
          </cell>
        </row>
        <row r="709">
          <cell r="A709" t="str">
            <v>01978/10</v>
          </cell>
          <cell r="B709" t="str">
            <v>MEKTEROVIĆ BILJANA</v>
          </cell>
          <cell r="C709" t="str">
            <v>HYUNDAI I301.6 CRDI 5VR GL</v>
          </cell>
          <cell r="D709" t="str">
            <v>KASKO OSIGURANJE</v>
          </cell>
          <cell r="E709" t="str">
            <v>DELTA GENERALI OSIGURANJE</v>
          </cell>
          <cell r="F709">
            <v>240068</v>
          </cell>
          <cell r="G709">
            <v>42032</v>
          </cell>
          <cell r="H709" t="str">
            <v>240068 B KOMBINACIJA  - NEMA UTAJU</v>
          </cell>
          <cell r="I709">
            <v>5</v>
          </cell>
          <cell r="J709">
            <v>0</v>
          </cell>
          <cell r="K709">
            <v>0</v>
          </cell>
          <cell r="L709">
            <v>0</v>
          </cell>
        </row>
        <row r="710">
          <cell r="A710" t="str">
            <v>02988/13</v>
          </cell>
          <cell r="B710" t="str">
            <v>METAL LOGISTIC DOO</v>
          </cell>
          <cell r="C710" t="str">
            <v>PRIKLJKUČNO - POLUPRIKOLICA KIPER</v>
          </cell>
          <cell r="D710" t="str">
            <v>KASKO OSIGURANJE</v>
          </cell>
          <cell r="E710" t="str">
            <v>DDOR</v>
          </cell>
          <cell r="F710">
            <v>655443836</v>
          </cell>
          <cell r="G710">
            <v>41935</v>
          </cell>
          <cell r="H710" t="str">
            <v>655443836 KASKO: UTAJA, KRAĐA</v>
          </cell>
        </row>
        <row r="711">
          <cell r="A711" t="str">
            <v>02105/10</v>
          </cell>
          <cell r="B711" t="str">
            <v>MFC - MIKROKOMERC DOO</v>
          </cell>
          <cell r="C711" t="str">
            <v>HYUNDAI I30 1,4 DOHC 5VR GL</v>
          </cell>
          <cell r="D711" t="str">
            <v>KASKO OSIGURANJE</v>
          </cell>
          <cell r="E711" t="str">
            <v>DUNAV OSIGURANJE</v>
          </cell>
          <cell r="F711">
            <v>892144654</v>
          </cell>
          <cell r="G711">
            <v>42108</v>
          </cell>
          <cell r="H711" t="str">
            <v>892144654 erb leasing ugovarac</v>
          </cell>
          <cell r="I711">
            <v>2</v>
          </cell>
          <cell r="J711">
            <v>0</v>
          </cell>
          <cell r="K711">
            <v>0</v>
          </cell>
          <cell r="L711">
            <v>0</v>
          </cell>
        </row>
        <row r="712">
          <cell r="A712" t="str">
            <v>02000/10</v>
          </cell>
          <cell r="B712" t="str">
            <v>MICOV IGOR</v>
          </cell>
          <cell r="C712" t="str">
            <v>HYUNDAI I20 1.2 DOHC 5VR GL</v>
          </cell>
          <cell r="D712" t="str">
            <v>KASKO OSIGURANJE</v>
          </cell>
          <cell r="E712" t="str">
            <v>WIENER STAEDTISCHE</v>
          </cell>
          <cell r="F712">
            <v>40330012</v>
          </cell>
          <cell r="G712">
            <v>42036</v>
          </cell>
          <cell r="H712" t="str">
            <v>polisa 40330012 D PAKET RIZIKA NEMA UTAJU</v>
          </cell>
          <cell r="I712">
            <v>5</v>
          </cell>
          <cell r="J712">
            <v>0</v>
          </cell>
          <cell r="K712">
            <v>0</v>
          </cell>
          <cell r="L712">
            <v>0</v>
          </cell>
        </row>
        <row r="713">
          <cell r="A713" t="str">
            <v>01705/09</v>
          </cell>
          <cell r="B713" t="str">
            <v>MICRO BUSINESS BOJAN MARINKOVIĆ PR</v>
          </cell>
          <cell r="C713" t="str">
            <v>HYUNDAI I 30 1.4 5VR</v>
          </cell>
          <cell r="D713" t="str">
            <v>KASKO OSIGURANJE</v>
          </cell>
          <cell r="E713" t="str">
            <v>DELTA GENERALI OSIGURANJE</v>
          </cell>
          <cell r="F713">
            <v>187072</v>
          </cell>
          <cell r="G713">
            <v>41918</v>
          </cell>
          <cell r="H713" t="str">
            <v>187072 B KOMBINACIJA  - NEMA UTAJU</v>
          </cell>
          <cell r="I713">
            <v>5</v>
          </cell>
          <cell r="J713">
            <v>0</v>
          </cell>
          <cell r="K713">
            <v>0</v>
          </cell>
          <cell r="L713">
            <v>0</v>
          </cell>
        </row>
        <row r="714">
          <cell r="A714" t="str">
            <v>02131/10</v>
          </cell>
          <cell r="B714" t="str">
            <v>MIHAJLOV DARKO</v>
          </cell>
          <cell r="C714" t="str">
            <v>HYUNDAI I 30 1.6 CRDI  5VR GL</v>
          </cell>
          <cell r="D714" t="str">
            <v>KASKO OSIGURANJE</v>
          </cell>
          <cell r="E714" t="str">
            <v>WIENER STAEDTISCHE</v>
          </cell>
          <cell r="F714">
            <v>40522831</v>
          </cell>
          <cell r="G714">
            <v>42093</v>
          </cell>
          <cell r="H714" t="str">
            <v>ponuda 4124496, polisa 40522831 D PAKET RIZIKA NEMA UTAJU</v>
          </cell>
          <cell r="I714">
            <v>5</v>
          </cell>
          <cell r="J714">
            <v>0</v>
          </cell>
          <cell r="K714">
            <v>0</v>
          </cell>
          <cell r="L714">
            <v>0</v>
          </cell>
        </row>
        <row r="715">
          <cell r="A715" t="str">
            <v>01999/10</v>
          </cell>
          <cell r="B715" t="str">
            <v>MIHAJLOVIĆ BISERKA</v>
          </cell>
          <cell r="C715" t="str">
            <v>HYUNDAI I30 1.4 DOHC EU</v>
          </cell>
          <cell r="D715" t="str">
            <v>KASKO OSIGURANJE</v>
          </cell>
          <cell r="E715" t="str">
            <v>WIENER STAEDTISCHE</v>
          </cell>
          <cell r="F715">
            <v>4124409</v>
          </cell>
          <cell r="G715">
            <v>42036</v>
          </cell>
          <cell r="H715" t="str">
            <v>ponuda 4124409, polisa 40334507 D PAKET RIZIKA NEMA UTAJU</v>
          </cell>
          <cell r="I715">
            <v>5</v>
          </cell>
          <cell r="J715">
            <v>0</v>
          </cell>
          <cell r="K715">
            <v>0</v>
          </cell>
          <cell r="L715">
            <v>0</v>
          </cell>
        </row>
        <row r="716">
          <cell r="A716" t="str">
            <v>01734/09</v>
          </cell>
          <cell r="B716" t="str">
            <v>MIJAJLOVIĆ MIROSLAV</v>
          </cell>
          <cell r="C716" t="str">
            <v>HYUNDAI I20 1.2 DOHC 5VR L</v>
          </cell>
          <cell r="D716" t="str">
            <v>KASKO OSIGURANJE</v>
          </cell>
          <cell r="E716" t="str">
            <v>WIENER STAEDTISCHE</v>
          </cell>
          <cell r="F716">
            <v>40019996</v>
          </cell>
          <cell r="G716">
            <v>41932</v>
          </cell>
          <cell r="H716" t="str">
            <v>40019996 D PAKET RIZIKA NEMA UTAJU</v>
          </cell>
          <cell r="I716">
            <v>5</v>
          </cell>
          <cell r="J716">
            <v>0</v>
          </cell>
          <cell r="K716">
            <v>0</v>
          </cell>
          <cell r="L716">
            <v>0</v>
          </cell>
        </row>
        <row r="717">
          <cell r="A717" t="str">
            <v>02191/10</v>
          </cell>
          <cell r="B717" t="str">
            <v>MIJUŠKOVIĆ ĐORĐE</v>
          </cell>
          <cell r="C717" t="str">
            <v>HYUNDAI I20 1,2 DOHC 5VR GL</v>
          </cell>
          <cell r="D717" t="str">
            <v>KASKO OSIGURANJE</v>
          </cell>
          <cell r="E717" t="str">
            <v>DUNAV OSIGURANJE</v>
          </cell>
          <cell r="F717" t="str">
            <v>89149992 1</v>
          </cell>
          <cell r="G717">
            <v>42123</v>
          </cell>
          <cell r="H717" t="str">
            <v>89149992 1 KASKO: UTAJA, KRAĐA</v>
          </cell>
          <cell r="I717">
            <v>5</v>
          </cell>
          <cell r="J717">
            <v>0</v>
          </cell>
          <cell r="K717">
            <v>0</v>
          </cell>
          <cell r="L717">
            <v>0</v>
          </cell>
        </row>
        <row r="718">
          <cell r="A718" t="str">
            <v>02183/10</v>
          </cell>
          <cell r="B718" t="str">
            <v>MIKAN DIVNA</v>
          </cell>
          <cell r="C718" t="str">
            <v>HYUNDAI I30 1,4 DOHC 5VR GL</v>
          </cell>
          <cell r="D718" t="str">
            <v>KASKO OSIGURANJE</v>
          </cell>
          <cell r="E718" t="str">
            <v>UNIQA OSIGURANJE</v>
          </cell>
          <cell r="F718">
            <v>5007886</v>
          </cell>
          <cell r="G718">
            <v>42120</v>
          </cell>
          <cell r="H718" t="str">
            <v>5007886 A EKSKLUZIV  KRAĐA,UTAJA</v>
          </cell>
          <cell r="I718">
            <v>5</v>
          </cell>
          <cell r="J718">
            <v>0</v>
          </cell>
          <cell r="K718">
            <v>0</v>
          </cell>
          <cell r="L718">
            <v>0</v>
          </cell>
        </row>
        <row r="719">
          <cell r="A719" t="str">
            <v>01941/10</v>
          </cell>
          <cell r="B719" t="str">
            <v>MILANOVIĆ MARINA</v>
          </cell>
          <cell r="C719" t="str">
            <v>HYUNDAI I 20 1.2 DOHC 5VR GL</v>
          </cell>
          <cell r="D719" t="str">
            <v>KASKO OSIGURANJE</v>
          </cell>
          <cell r="E719" t="str">
            <v>DUNAV OSIGURANJE</v>
          </cell>
          <cell r="F719">
            <v>891910983</v>
          </cell>
          <cell r="G719">
            <v>42015</v>
          </cell>
          <cell r="H719">
            <v>891910983</v>
          </cell>
          <cell r="I719">
            <v>5</v>
          </cell>
          <cell r="J719">
            <v>0</v>
          </cell>
          <cell r="K719">
            <v>0</v>
          </cell>
          <cell r="L719">
            <v>0</v>
          </cell>
        </row>
        <row r="720">
          <cell r="A720" t="str">
            <v>01711/09</v>
          </cell>
          <cell r="B720" t="str">
            <v>MILEKIĆ ZORAN</v>
          </cell>
          <cell r="C720" t="str">
            <v>HYUNDAI I 20 1.2  DOHC 5VR GL</v>
          </cell>
          <cell r="D720" t="str">
            <v>KASKO OSIGURANJE</v>
          </cell>
          <cell r="E720" t="str">
            <v>DUNAV OSIGURANJE</v>
          </cell>
          <cell r="F720">
            <v>891684780</v>
          </cell>
          <cell r="G720">
            <v>41919</v>
          </cell>
          <cell r="H720" t="str">
            <v>891684780 KASKO: UTAJA, KRAĐA</v>
          </cell>
          <cell r="I720">
            <v>5</v>
          </cell>
          <cell r="J720">
            <v>0</v>
          </cell>
          <cell r="K720">
            <v>0</v>
          </cell>
          <cell r="L720">
            <v>0</v>
          </cell>
        </row>
        <row r="721">
          <cell r="A721" t="str">
            <v>01871/09</v>
          </cell>
          <cell r="B721" t="str">
            <v>MILENKOVIĆ DRAGOSLAV</v>
          </cell>
          <cell r="C721" t="str">
            <v>HYUNDAI I30 1.4 DOHC</v>
          </cell>
          <cell r="D721" t="str">
            <v>KASKO OSIGURANJE</v>
          </cell>
          <cell r="E721" t="str">
            <v>DELTA GENERALI OSIGURANJE</v>
          </cell>
          <cell r="F721">
            <v>191527</v>
          </cell>
          <cell r="G721">
            <v>41998</v>
          </cell>
          <cell r="H721" t="str">
            <v>191527 B KOMBINACIJA  - NEMA UTAJU</v>
          </cell>
          <cell r="I721">
            <v>5</v>
          </cell>
          <cell r="J721">
            <v>0</v>
          </cell>
          <cell r="K721">
            <v>0</v>
          </cell>
          <cell r="L721">
            <v>0</v>
          </cell>
        </row>
        <row r="722">
          <cell r="A722" t="str">
            <v>02265/10</v>
          </cell>
          <cell r="B722" t="str">
            <v>MILETIĆ MARINA</v>
          </cell>
          <cell r="C722" t="str">
            <v>HYUNDAI I30 1.4 DOHC 5VR GL</v>
          </cell>
          <cell r="D722" t="str">
            <v>KASKO OSIGURANJE</v>
          </cell>
          <cell r="E722" t="str">
            <v>DDOR</v>
          </cell>
          <cell r="F722">
            <v>656466588</v>
          </cell>
          <cell r="G722">
            <v>42170</v>
          </cell>
          <cell r="H722" t="str">
            <v>654812536 KASKO: UTAJA, KRAĐA, PRIRODNI RIZICI</v>
          </cell>
          <cell r="I722">
            <v>5</v>
          </cell>
          <cell r="J722">
            <v>0</v>
          </cell>
          <cell r="K722">
            <v>0</v>
          </cell>
          <cell r="L722">
            <v>0</v>
          </cell>
        </row>
        <row r="723">
          <cell r="A723" t="str">
            <v>01786/09</v>
          </cell>
          <cell r="B723" t="str">
            <v>MILETIĆ MILOŠ</v>
          </cell>
          <cell r="C723" t="str">
            <v>HYUNDAI I30 1.4 DOHC 5VR GL</v>
          </cell>
          <cell r="D723" t="str">
            <v>KASKO OSIGURANJE</v>
          </cell>
          <cell r="E723" t="str">
            <v>WIENER STAEDTISCHE</v>
          </cell>
          <cell r="F723">
            <v>4121442</v>
          </cell>
          <cell r="G723">
            <v>41967</v>
          </cell>
          <cell r="H723" t="str">
            <v>ponuda 4121442, polisa 40138119 D PAKET RIZIKA NEMA UTAJU</v>
          </cell>
          <cell r="I723">
            <v>5</v>
          </cell>
          <cell r="J723">
            <v>0</v>
          </cell>
          <cell r="K723">
            <v>0</v>
          </cell>
          <cell r="L723">
            <v>0</v>
          </cell>
        </row>
        <row r="724">
          <cell r="A724" t="str">
            <v>01626/09</v>
          </cell>
          <cell r="B724" t="str">
            <v>MILIVOJEVIĆ MILAN</v>
          </cell>
          <cell r="C724" t="str">
            <v>HYUNDAI I 20 1.2 DOHC 5VR</v>
          </cell>
          <cell r="D724" t="str">
            <v>KASKO OSIGURANJE</v>
          </cell>
          <cell r="E724" t="str">
            <v>DELTA GENERALI OSIGURANJE</v>
          </cell>
          <cell r="F724">
            <v>185032</v>
          </cell>
          <cell r="G724">
            <v>41897</v>
          </cell>
          <cell r="H724" t="str">
            <v>185032 B KOMBINACIJA  - NEMA UTAJU</v>
          </cell>
          <cell r="I724">
            <v>5</v>
          </cell>
          <cell r="J724">
            <v>0</v>
          </cell>
          <cell r="K724">
            <v>0</v>
          </cell>
          <cell r="L724">
            <v>0</v>
          </cell>
        </row>
        <row r="725">
          <cell r="A725" t="str">
            <v>01685/09</v>
          </cell>
          <cell r="B725" t="str">
            <v>MILIVOJEVIĆ SAŠA</v>
          </cell>
          <cell r="C725" t="str">
            <v>HYUNDAI I 20 1.2 DOHC 5VR L</v>
          </cell>
          <cell r="D725" t="str">
            <v>KASKO OSIGURANJE</v>
          </cell>
          <cell r="E725" t="str">
            <v>UNIQA OSIGURANJE</v>
          </cell>
          <cell r="F725">
            <v>5006572</v>
          </cell>
          <cell r="G725">
            <v>41912</v>
          </cell>
          <cell r="H725" t="str">
            <v>5006572 A EKSKLUZIV  KRAĐA,UTAJA</v>
          </cell>
          <cell r="I725">
            <v>5</v>
          </cell>
          <cell r="J725">
            <v>0</v>
          </cell>
          <cell r="K725">
            <v>0</v>
          </cell>
          <cell r="L725">
            <v>0</v>
          </cell>
        </row>
        <row r="726">
          <cell r="A726" t="str">
            <v>02945/13</v>
          </cell>
          <cell r="B726" t="str">
            <v>MILJANOVIĆ VLADAN</v>
          </cell>
          <cell r="C726" t="str">
            <v>HONDA CIVIC 5D 1.8 i-VTEC SPORT</v>
          </cell>
          <cell r="D726" t="str">
            <v>KASKO OSIGURANJE</v>
          </cell>
          <cell r="E726" t="str">
            <v>UNIQA OSIGURANJE</v>
          </cell>
          <cell r="F726" t="str">
            <v>78-5150</v>
          </cell>
          <cell r="G726">
            <v>42202</v>
          </cell>
          <cell r="H726" t="str">
            <v>78-5150 A+ EKSKLUZIV: KRAĐA, UTAJA</v>
          </cell>
        </row>
        <row r="727">
          <cell r="A727" t="str">
            <v>02668/11</v>
          </cell>
          <cell r="B727" t="str">
            <v>MILLENNIUM TEAM DOO</v>
          </cell>
          <cell r="C727" t="str">
            <v>NISSAN PRIMASTAR EFFICIENT</v>
          </cell>
          <cell r="D727" t="str">
            <v>KASKO OSIGURANJE</v>
          </cell>
          <cell r="E727" t="str">
            <v>DDOR</v>
          </cell>
          <cell r="F727">
            <v>655597425</v>
          </cell>
          <cell r="G727">
            <v>41974</v>
          </cell>
          <cell r="H727" t="str">
            <v>655597425 KASKO: UTAJA, KRAĐA, PRIRODNI RIZICI</v>
          </cell>
          <cell r="I727">
            <v>5</v>
          </cell>
          <cell r="J727">
            <v>0</v>
          </cell>
          <cell r="K727">
            <v>0</v>
          </cell>
          <cell r="L727">
            <v>0</v>
          </cell>
        </row>
        <row r="728">
          <cell r="A728" t="str">
            <v>02677/11</v>
          </cell>
          <cell r="B728" t="str">
            <v>MILLENNIUM TEAM DOO</v>
          </cell>
          <cell r="C728" t="str">
            <v>Kombinovana mašina CASE 695ST MS4PSCV</v>
          </cell>
          <cell r="D728" t="str">
            <v>KASKO OSIGURANJE</v>
          </cell>
          <cell r="E728" t="str">
            <v>DDOR</v>
          </cell>
          <cell r="F728">
            <v>655826352</v>
          </cell>
          <cell r="G728">
            <v>42730</v>
          </cell>
          <cell r="H728" t="str">
            <v>doplatak za LOM mašina 02.02.2014 napušta Srbiju - ide u CG na rad do 31.07.2014- ugocvreno dodatno putno osiguranje</v>
          </cell>
          <cell r="I728">
            <v>5</v>
          </cell>
          <cell r="J728">
            <v>0</v>
          </cell>
          <cell r="K728">
            <v>0</v>
          </cell>
          <cell r="L728">
            <v>0</v>
          </cell>
        </row>
        <row r="729">
          <cell r="A729" t="str">
            <v>02038/10</v>
          </cell>
          <cell r="B729" t="str">
            <v>MILORAD JERKOVIĆ</v>
          </cell>
          <cell r="C729" t="str">
            <v>HYUNDAI I30 1.4 DOHC 5VR GL</v>
          </cell>
          <cell r="D729" t="str">
            <v>KASKO OSIGURANJE</v>
          </cell>
          <cell r="E729" t="str">
            <v>WIENER STAEDTISCHE</v>
          </cell>
          <cell r="F729">
            <v>40375632</v>
          </cell>
          <cell r="G729">
            <v>42046</v>
          </cell>
          <cell r="H729" t="str">
            <v>polisa 40375632  ponuda 4124615</v>
          </cell>
          <cell r="I729">
            <v>5</v>
          </cell>
          <cell r="J729">
            <v>0</v>
          </cell>
          <cell r="K729">
            <v>0</v>
          </cell>
          <cell r="L729">
            <v>0</v>
          </cell>
        </row>
        <row r="730">
          <cell r="A730" t="str">
            <v>01604/09</v>
          </cell>
          <cell r="B730" t="str">
            <v>MILOSAVLJEVIĆ EMINA</v>
          </cell>
          <cell r="C730" t="str">
            <v>HYUNDAI I 20 1.2 DPHC GL 5 VR</v>
          </cell>
          <cell r="D730" t="str">
            <v>KASKO OSIGURANJE</v>
          </cell>
          <cell r="E730" t="str">
            <v>DELTA GENERALI OSIGURANJE</v>
          </cell>
          <cell r="F730">
            <v>185435</v>
          </cell>
          <cell r="G730">
            <v>41890</v>
          </cell>
          <cell r="H730" t="str">
            <v>185435 B KOMBINACIJA  - NEMA UTAJU</v>
          </cell>
          <cell r="I730">
            <v>5</v>
          </cell>
          <cell r="J730">
            <v>0</v>
          </cell>
          <cell r="K730">
            <v>0</v>
          </cell>
          <cell r="L730">
            <v>0</v>
          </cell>
        </row>
        <row r="731">
          <cell r="A731" t="str">
            <v>01934/10</v>
          </cell>
          <cell r="B731" t="str">
            <v>MILOSAVLJEVIĆ GORDANA</v>
          </cell>
          <cell r="C731" t="str">
            <v>HYUNDAI I 30 1.4 DOHC 5VR GL</v>
          </cell>
          <cell r="D731" t="str">
            <v>KASKO OSIGURANJE</v>
          </cell>
          <cell r="E731" t="str">
            <v>UNIQA OSIGURANJE</v>
          </cell>
          <cell r="F731">
            <v>5007049</v>
          </cell>
          <cell r="G731">
            <v>42022</v>
          </cell>
          <cell r="H731" t="str">
            <v>5007049 A EKSKLUZIV  KRAĐA,UTAJA</v>
          </cell>
          <cell r="I731">
            <v>6</v>
          </cell>
          <cell r="J731">
            <v>0</v>
          </cell>
          <cell r="K731">
            <v>0</v>
          </cell>
          <cell r="L731">
            <v>0</v>
          </cell>
        </row>
        <row r="732">
          <cell r="A732" t="str">
            <v>01780/09</v>
          </cell>
          <cell r="B732" t="str">
            <v>MILOŠEV DEJAN</v>
          </cell>
          <cell r="C732" t="str">
            <v>HYUNDAI I30 1.4 DOHC 5VR GLS</v>
          </cell>
          <cell r="D732" t="str">
            <v>KASKO OSIGURANJE</v>
          </cell>
          <cell r="E732" t="str">
            <v>UNIQA OSIGURANJE</v>
          </cell>
          <cell r="F732">
            <v>5006811</v>
          </cell>
          <cell r="G732">
            <v>41954</v>
          </cell>
          <cell r="H732" t="str">
            <v>5006811 A EKSKLUZIV  KRAĐA,UTAJA</v>
          </cell>
          <cell r="I732">
            <v>5</v>
          </cell>
          <cell r="J732">
            <v>0</v>
          </cell>
          <cell r="K732">
            <v>0</v>
          </cell>
          <cell r="L732">
            <v>0</v>
          </cell>
        </row>
        <row r="733">
          <cell r="A733" t="str">
            <v>02057/10</v>
          </cell>
          <cell r="B733" t="str">
            <v>MIROSLAV ILIĆ</v>
          </cell>
          <cell r="C733" t="str">
            <v>HYUNDAI I 30 1.4 DOHC 5VR GL</v>
          </cell>
          <cell r="D733" t="str">
            <v>KASKO OSIGURANJE</v>
          </cell>
          <cell r="E733" t="str">
            <v>DELTA GENERALI OSIGURANJE</v>
          </cell>
          <cell r="F733">
            <v>195448</v>
          </cell>
          <cell r="G733">
            <v>42059</v>
          </cell>
          <cell r="H733" t="str">
            <v>195448 B KOMBINACIJA  - NEMA UTAJU</v>
          </cell>
          <cell r="I733">
            <v>5</v>
          </cell>
          <cell r="J733">
            <v>0</v>
          </cell>
          <cell r="K733">
            <v>0</v>
          </cell>
          <cell r="L733">
            <v>0</v>
          </cell>
        </row>
        <row r="734">
          <cell r="A734" t="str">
            <v>02032/10</v>
          </cell>
          <cell r="B734" t="str">
            <v>MITIĆ DARKO</v>
          </cell>
          <cell r="C734" t="str">
            <v>HYUNDAI I30 1.4 DOHC 5VR GL</v>
          </cell>
          <cell r="D734" t="str">
            <v>KASKO OSIGURANJE</v>
          </cell>
          <cell r="E734" t="str">
            <v>DELTA GENERALI OSIGURANJE</v>
          </cell>
          <cell r="F734">
            <v>194972</v>
          </cell>
          <cell r="G734">
            <v>42047</v>
          </cell>
          <cell r="H734" t="str">
            <v>194972 B KOMBINACIJA  - NEMA UTAJU</v>
          </cell>
          <cell r="I734">
            <v>5</v>
          </cell>
          <cell r="J734">
            <v>0</v>
          </cell>
          <cell r="K734">
            <v>0</v>
          </cell>
          <cell r="L734">
            <v>0</v>
          </cell>
        </row>
        <row r="735">
          <cell r="A735" t="str">
            <v>01936/10</v>
          </cell>
          <cell r="B735" t="str">
            <v>MITIĆ JAGODINKA</v>
          </cell>
          <cell r="C735" t="str">
            <v>HYUNDAI I20 1.2 DOHC 5VR GL</v>
          </cell>
          <cell r="D735" t="e">
            <v>#N/A</v>
          </cell>
          <cell r="E735" t="str">
            <v>DDOR</v>
          </cell>
          <cell r="F735" t="e">
            <v>#N/A</v>
          </cell>
          <cell r="G735" t="e">
            <v>#N/A</v>
          </cell>
          <cell r="H735" t="e">
            <v>#N/A</v>
          </cell>
          <cell r="I735">
            <v>5</v>
          </cell>
          <cell r="J735">
            <v>0</v>
          </cell>
          <cell r="K735">
            <v>0</v>
          </cell>
          <cell r="L735">
            <v>0</v>
          </cell>
        </row>
        <row r="736">
          <cell r="A736" t="str">
            <v>02228/10</v>
          </cell>
          <cell r="B736" t="str">
            <v>MITIĆ SLOBODAN</v>
          </cell>
          <cell r="C736" t="str">
            <v>HYUNDAI I30 1,4 DOHC 5VR GL</v>
          </cell>
          <cell r="D736" t="str">
            <v>KASKO OSIGURANJE</v>
          </cell>
          <cell r="E736" t="str">
            <v>WIENER STAEDTISCHE</v>
          </cell>
          <cell r="F736">
            <v>40735669</v>
          </cell>
          <cell r="G736">
            <v>42143</v>
          </cell>
          <cell r="H736" t="str">
            <v>ponuda 4126343, polisa 40735669 D PAKET RIZIKA NEMA UTAJU</v>
          </cell>
          <cell r="I736">
            <v>5</v>
          </cell>
          <cell r="J736">
            <v>0</v>
          </cell>
          <cell r="K736">
            <v>0</v>
          </cell>
          <cell r="L736">
            <v>0</v>
          </cell>
        </row>
        <row r="737">
          <cell r="A737" t="str">
            <v>01904/09</v>
          </cell>
          <cell r="B737" t="str">
            <v>MITIĆ-ĆULAFIĆ DRAGANA</v>
          </cell>
          <cell r="C737" t="str">
            <v>HYUNDAI I 30 1.4 DOHC 5VR GL</v>
          </cell>
          <cell r="D737" t="str">
            <v>KASKO OSIGURANJE</v>
          </cell>
          <cell r="E737" t="str">
            <v>WIENER STAEDTISCHE</v>
          </cell>
          <cell r="F737">
            <v>4123439</v>
          </cell>
          <cell r="G737">
            <v>42001</v>
          </cell>
          <cell r="H737" t="str">
            <v>ponuda 4123439, polisa 40207911 D PAKET RIZIKA NEMA UTAJU</v>
          </cell>
          <cell r="I737">
            <v>5</v>
          </cell>
          <cell r="J737">
            <v>0</v>
          </cell>
          <cell r="K737">
            <v>0</v>
          </cell>
          <cell r="L737">
            <v>0</v>
          </cell>
        </row>
        <row r="738">
          <cell r="A738" t="str">
            <v>02031/10</v>
          </cell>
          <cell r="B738" t="str">
            <v>MLADENOVIĆ MILAN</v>
          </cell>
          <cell r="C738" t="str">
            <v>HYUNDAI I30 1.4 DOHC 5VR GL</v>
          </cell>
          <cell r="D738" t="str">
            <v>KASKO OSIGURANJE</v>
          </cell>
          <cell r="E738" t="str">
            <v>WIENER STAEDTISCHE</v>
          </cell>
          <cell r="F738">
            <v>40364722</v>
          </cell>
          <cell r="G738">
            <v>42046</v>
          </cell>
          <cell r="H738" t="str">
            <v>ponuda 4124459, polisa 40364722 D PAKET RIZIKA NEMA UTAJU</v>
          </cell>
          <cell r="I738">
            <v>5</v>
          </cell>
          <cell r="J738">
            <v>0</v>
          </cell>
          <cell r="K738">
            <v>0</v>
          </cell>
          <cell r="L738">
            <v>0</v>
          </cell>
        </row>
        <row r="739">
          <cell r="A739" t="str">
            <v>01958/10</v>
          </cell>
          <cell r="B739" t="str">
            <v>MORAČA JELENA</v>
          </cell>
          <cell r="C739" t="str">
            <v>HYUNDAI I 30 1.6 CRDI 5VR GL</v>
          </cell>
          <cell r="D739" t="str">
            <v>KASKO OSIGURANJE</v>
          </cell>
          <cell r="E739" t="str">
            <v>WIENER STAEDTISCHE</v>
          </cell>
          <cell r="F739">
            <v>41246021</v>
          </cell>
          <cell r="G739">
            <v>42025</v>
          </cell>
          <cell r="H739" t="str">
            <v>ponuda 41246021, polisa 40298585 D PAKET RIZIKA NEMA UTAJU</v>
          </cell>
          <cell r="I739">
            <v>5</v>
          </cell>
          <cell r="J739">
            <v>0</v>
          </cell>
          <cell r="K739">
            <v>0</v>
          </cell>
          <cell r="L739">
            <v>0</v>
          </cell>
        </row>
        <row r="740">
          <cell r="A740" t="str">
            <v>01532/09</v>
          </cell>
          <cell r="B740" t="str">
            <v>MOZAIK DOO</v>
          </cell>
          <cell r="C740" t="str">
            <v>HYUNDAI I 30 1.4 DOHC</v>
          </cell>
          <cell r="D740" t="e">
            <v>#N/A</v>
          </cell>
          <cell r="E740" t="str">
            <v>DDOR</v>
          </cell>
          <cell r="F740" t="e">
            <v>#N/A</v>
          </cell>
          <cell r="G740" t="e">
            <v>#N/A</v>
          </cell>
          <cell r="H740" t="e">
            <v>#N/A</v>
          </cell>
          <cell r="I740">
            <v>5</v>
          </cell>
          <cell r="J740">
            <v>0</v>
          </cell>
          <cell r="K740">
            <v>2</v>
          </cell>
          <cell r="L740">
            <v>0</v>
          </cell>
        </row>
        <row r="741">
          <cell r="A741" t="str">
            <v>00362/07</v>
          </cell>
          <cell r="B741" t="str">
            <v>MUNĆAN NIKOLA PG</v>
          </cell>
          <cell r="C741" t="str">
            <v>KOMBAJN CLAAS MEGA 370 SA HEDEROM OD 6m</v>
          </cell>
          <cell r="D741" t="str">
            <v>KASKO OSIGURANJE</v>
          </cell>
          <cell r="E741" t="str">
            <v>DELTA GENERALI OSIGURANJE</v>
          </cell>
          <cell r="F741">
            <v>189010</v>
          </cell>
          <cell r="G741">
            <v>41908</v>
          </cell>
          <cell r="H741" t="str">
            <v>189010 B KOMBINACIJA  - NEMA UTAJU</v>
          </cell>
          <cell r="I741">
            <v>5</v>
          </cell>
          <cell r="J741">
            <v>0</v>
          </cell>
          <cell r="K741">
            <v>0</v>
          </cell>
          <cell r="L741">
            <v>0</v>
          </cell>
        </row>
        <row r="742">
          <cell r="A742" t="str">
            <v>00621/08</v>
          </cell>
          <cell r="B742" t="str">
            <v>MUNĆAN NIKOLA PG</v>
          </cell>
          <cell r="C742" t="str">
            <v>Traktor Claas AXION 840</v>
          </cell>
          <cell r="D742" t="str">
            <v>KASKO OSIGURANJE</v>
          </cell>
          <cell r="E742" t="str">
            <v>DELTA GENERALI OSIGURANJE</v>
          </cell>
          <cell r="F742">
            <v>207696</v>
          </cell>
          <cell r="G742">
            <v>41939</v>
          </cell>
          <cell r="H742" t="str">
            <v>207696 B KOMBINACIJA  - NEMA UTAJU</v>
          </cell>
          <cell r="I742">
            <v>5</v>
          </cell>
          <cell r="J742">
            <v>3</v>
          </cell>
          <cell r="K742">
            <v>0</v>
          </cell>
          <cell r="L742">
            <v>0</v>
          </cell>
        </row>
        <row r="743">
          <cell r="A743" t="str">
            <v>02055/10</v>
          </cell>
          <cell r="B743" t="str">
            <v>NADA NEDIĆ</v>
          </cell>
          <cell r="C743" t="str">
            <v>HYUNDAI I 20 1.2 DOHC 5VR GL</v>
          </cell>
          <cell r="D743" t="str">
            <v>KASKO OSIGURANJE</v>
          </cell>
          <cell r="E743" t="str">
            <v>DDOR</v>
          </cell>
          <cell r="F743">
            <v>655839140</v>
          </cell>
          <cell r="G743">
            <v>42058</v>
          </cell>
          <cell r="H743" t="str">
            <v>655839140 KASKO: UTAJA, KRAĐA, PRIRODNI RIZICI</v>
          </cell>
          <cell r="I743">
            <v>5</v>
          </cell>
          <cell r="J743">
            <v>0</v>
          </cell>
          <cell r="K743">
            <v>0</v>
          </cell>
          <cell r="L743">
            <v>0</v>
          </cell>
        </row>
        <row r="744">
          <cell r="A744" t="str">
            <v>02975/13</v>
          </cell>
          <cell r="B744" t="str">
            <v>NAIS-PRINT DOO</v>
          </cell>
          <cell r="C744" t="str">
            <v>HYUNDAI I30 1.6 CRDI 5VR GL</v>
          </cell>
          <cell r="D744" t="str">
            <v>KASKO OSIGURANJE</v>
          </cell>
          <cell r="E744" t="str">
            <v>DELTA GENERALI OSIGURANJE</v>
          </cell>
          <cell r="F744">
            <v>237597</v>
          </cell>
          <cell r="G744">
            <v>41940</v>
          </cell>
          <cell r="H744" t="str">
            <v>237597 B KOMBINACIJA  - NEMA UTAJU</v>
          </cell>
        </row>
        <row r="745">
          <cell r="A745" t="str">
            <v>01764/09</v>
          </cell>
          <cell r="B745" t="str">
            <v>NAJDANOVIĆ NEMANJA</v>
          </cell>
          <cell r="C745" t="str">
            <v>HYUNDAI I30 1.4 DOHC 5VR GL</v>
          </cell>
          <cell r="D745" t="str">
            <v>KASKO OSIGURANJE</v>
          </cell>
          <cell r="E745" t="str">
            <v>DELTA GENERALI OSIGURANJE</v>
          </cell>
          <cell r="F745">
            <v>189306</v>
          </cell>
          <cell r="G745">
            <v>41945</v>
          </cell>
          <cell r="H745" t="str">
            <v>189306 B KOMBINACIJA  - NEMA UTAJU</v>
          </cell>
          <cell r="I745">
            <v>5</v>
          </cell>
          <cell r="J745">
            <v>0</v>
          </cell>
          <cell r="K745">
            <v>0</v>
          </cell>
          <cell r="L745">
            <v>0</v>
          </cell>
        </row>
        <row r="746">
          <cell r="A746" t="str">
            <v>02182/10</v>
          </cell>
          <cell r="B746" t="str">
            <v>NEDELJKOVIĆ SAŠA</v>
          </cell>
          <cell r="C746" t="str">
            <v>HYUNDAI I30 1,4 DOHC 5VR GL</v>
          </cell>
          <cell r="D746" t="str">
            <v>KASKO OSIGURANJE</v>
          </cell>
          <cell r="E746" t="str">
            <v>WIENER STAEDTISCHE</v>
          </cell>
          <cell r="F746">
            <v>40626892</v>
          </cell>
          <cell r="G746">
            <v>42120</v>
          </cell>
          <cell r="H746" t="str">
            <v>40626892 D PAKET RIZIKA NEMA UTAJU</v>
          </cell>
          <cell r="I746">
            <v>5</v>
          </cell>
          <cell r="J746">
            <v>0</v>
          </cell>
          <cell r="K746">
            <v>0</v>
          </cell>
          <cell r="L746">
            <v>0</v>
          </cell>
        </row>
        <row r="747">
          <cell r="A747" t="str">
            <v>02067/10</v>
          </cell>
          <cell r="B747" t="str">
            <v>NEDIĆ ISAILOVIĆ GORDANA</v>
          </cell>
          <cell r="C747" t="str">
            <v>HYUNDAI I30 1.4 DOHC 5VR GLS</v>
          </cell>
          <cell r="D747" t="str">
            <v>KASKO OSIGURANJE</v>
          </cell>
          <cell r="E747" t="str">
            <v>WIENER STAEDTISCHE</v>
          </cell>
          <cell r="F747">
            <v>40448627</v>
          </cell>
          <cell r="G747">
            <v>42064</v>
          </cell>
          <cell r="H747" t="str">
            <v>polisa 40448627 D PAKET RIZIKA NEMA UTAJU</v>
          </cell>
          <cell r="I747">
            <v>5</v>
          </cell>
          <cell r="J747">
            <v>0</v>
          </cell>
          <cell r="K747">
            <v>0</v>
          </cell>
          <cell r="L747">
            <v>0</v>
          </cell>
        </row>
        <row r="748">
          <cell r="A748" t="str">
            <v>02069/10</v>
          </cell>
          <cell r="B748" t="str">
            <v>NENAD CVETKOVIĆ</v>
          </cell>
          <cell r="C748" t="str">
            <v>HYUNDAI I 30 1.4 DOHC 5VR GL</v>
          </cell>
          <cell r="D748" t="str">
            <v>KASKO OSIGURANJE</v>
          </cell>
          <cell r="E748" t="str">
            <v>WIENER STAEDTISCHE</v>
          </cell>
          <cell r="F748">
            <v>40419615</v>
          </cell>
          <cell r="G748">
            <v>42064</v>
          </cell>
          <cell r="H748" t="str">
            <v>40419615 D PAKET RIZIKA NEMA UTAJU</v>
          </cell>
          <cell r="I748">
            <v>5</v>
          </cell>
          <cell r="J748">
            <v>0</v>
          </cell>
          <cell r="K748">
            <v>0</v>
          </cell>
          <cell r="L748">
            <v>0</v>
          </cell>
        </row>
        <row r="749">
          <cell r="A749" t="str">
            <v>01544/09</v>
          </cell>
          <cell r="B749" t="str">
            <v>NEŠKOVIĆ SOFIJA</v>
          </cell>
          <cell r="C749" t="str">
            <v>HYUNDAI I 30 1.4 DOHC 5VR GLS</v>
          </cell>
          <cell r="D749" t="str">
            <v>KASKO OSIGURANJE</v>
          </cell>
          <cell r="E749" t="str">
            <v>DELTA GENERALI OSIGURANJE</v>
          </cell>
          <cell r="F749" t="str">
            <v>ZA ZATVARANJE</v>
          </cell>
          <cell r="G749">
            <v>41854</v>
          </cell>
          <cell r="H749" t="str">
            <v>182845 B KOMBINACIJA  - NEMA UTAJU</v>
          </cell>
          <cell r="I749">
            <v>5</v>
          </cell>
          <cell r="J749">
            <v>0</v>
          </cell>
          <cell r="K749">
            <v>0</v>
          </cell>
          <cell r="L749">
            <v>0</v>
          </cell>
        </row>
        <row r="750">
          <cell r="A750" t="str">
            <v>01850/09</v>
          </cell>
          <cell r="B750" t="str">
            <v>NIKOLIĆ BRANISLAV</v>
          </cell>
          <cell r="C750" t="str">
            <v>HYUNDAI I30 1.4 DOHC 5VR GL</v>
          </cell>
          <cell r="D750" t="str">
            <v>KASKO OSIGURANJE</v>
          </cell>
          <cell r="E750" t="str">
            <v>WIENER STAEDTISCHE</v>
          </cell>
          <cell r="F750">
            <v>4121443</v>
          </cell>
          <cell r="G750">
            <v>41987</v>
          </cell>
          <cell r="H750" t="str">
            <v>ponuda 4121443, polisa 40208236 D PAKET RIZIKA NEMA UTAJU</v>
          </cell>
          <cell r="I750">
            <v>5</v>
          </cell>
          <cell r="J750">
            <v>0</v>
          </cell>
          <cell r="K750">
            <v>0</v>
          </cell>
          <cell r="L750">
            <v>0</v>
          </cell>
        </row>
        <row r="751">
          <cell r="A751" t="str">
            <v>01709/09</v>
          </cell>
          <cell r="B751" t="str">
            <v>NIKOLIĆ DRAGAN</v>
          </cell>
          <cell r="C751" t="str">
            <v>HYUNDAI I 30 1.4 DOHC 5VR GL</v>
          </cell>
          <cell r="D751" t="str">
            <v>KASKO OSIGURANJE</v>
          </cell>
          <cell r="E751" t="str">
            <v>DUNAV OSIGURANJE</v>
          </cell>
          <cell r="F751" t="str">
            <v>89170351 4</v>
          </cell>
          <cell r="G751">
            <v>41919</v>
          </cell>
          <cell r="H751" t="str">
            <v>89170351 4 KASKO: UTAJA, KRAĐA</v>
          </cell>
          <cell r="I751">
            <v>5</v>
          </cell>
          <cell r="J751">
            <v>0</v>
          </cell>
          <cell r="K751">
            <v>0</v>
          </cell>
          <cell r="L751">
            <v>0</v>
          </cell>
        </row>
        <row r="752">
          <cell r="A752" t="str">
            <v>02936/13</v>
          </cell>
          <cell r="B752" t="str">
            <v>NIKOLIĆ NATAŠA</v>
          </cell>
          <cell r="C752" t="str">
            <v>ALFA ROMEO GIULIETTA 1.4 TB 120 CV</v>
          </cell>
          <cell r="D752" t="str">
            <v>KASKO OSIGURANJE</v>
          </cell>
          <cell r="E752" t="str">
            <v>DUNAV OSIGURANJE</v>
          </cell>
          <cell r="F752" t="str">
            <v>89201803 5</v>
          </cell>
          <cell r="G752">
            <v>42181</v>
          </cell>
          <cell r="H752" t="str">
            <v>89201803 5    krađa,utaja</v>
          </cell>
        </row>
        <row r="753">
          <cell r="A753" t="str">
            <v>01962/10</v>
          </cell>
          <cell r="B753" t="str">
            <v>NIKOLIĆ TATJANA</v>
          </cell>
          <cell r="C753" t="str">
            <v>HYUNDAI I 30 1.6 CRDI 5VR GL</v>
          </cell>
          <cell r="D753" t="str">
            <v>KASKO OSIGURANJE</v>
          </cell>
          <cell r="E753" t="str">
            <v>UNIQA OSIGURANJE</v>
          </cell>
          <cell r="F753">
            <v>5007064</v>
          </cell>
          <cell r="G753">
            <v>42026</v>
          </cell>
          <cell r="H753" t="str">
            <v>5007064 A EKSKLUZIV  KRAĐA,UTAJA</v>
          </cell>
          <cell r="I753">
            <v>5</v>
          </cell>
          <cell r="J753">
            <v>0</v>
          </cell>
          <cell r="K753">
            <v>0</v>
          </cell>
          <cell r="L753">
            <v>0</v>
          </cell>
        </row>
        <row r="754">
          <cell r="A754" t="str">
            <v>01466/09</v>
          </cell>
          <cell r="B754" t="str">
            <v>NIŠPROJEKT-VISOKOGRADNJA AD</v>
          </cell>
          <cell r="C754" t="str">
            <v>IVECO DAILY 65C18-KIPER SA CERADOM</v>
          </cell>
          <cell r="D754" t="str">
            <v>KASKO OSIGURANJE</v>
          </cell>
          <cell r="E754" t="str">
            <v>WIENER STAEDTISCHE</v>
          </cell>
          <cell r="F754" t="str">
            <v>RASKINUTA POLISA</v>
          </cell>
          <cell r="G754">
            <v>42036</v>
          </cell>
          <cell r="H754" t="str">
            <v>POLISA RASKINUTA od strane OD</v>
          </cell>
          <cell r="I754">
            <v>4</v>
          </cell>
          <cell r="J754">
            <v>0</v>
          </cell>
          <cell r="K754">
            <v>0</v>
          </cell>
          <cell r="L754">
            <v>0</v>
          </cell>
        </row>
        <row r="755">
          <cell r="A755" t="str">
            <v>02107/10</v>
          </cell>
          <cell r="B755" t="str">
            <v>NOVOVIĆ MIRJANA</v>
          </cell>
          <cell r="C755" t="str">
            <v>HYUNDAI I 30 1.4 DOHC 5VR GL</v>
          </cell>
          <cell r="D755" t="str">
            <v>KASKO OSIGURANJE</v>
          </cell>
          <cell r="E755" t="str">
            <v>WIENER STAEDTISCHE</v>
          </cell>
          <cell r="F755">
            <v>4124628</v>
          </cell>
          <cell r="G755">
            <v>42087</v>
          </cell>
          <cell r="H755" t="str">
            <v>polisa 40487554 ponuda 4124628 D PAKET RIZIKA NEMA UTAJU</v>
          </cell>
          <cell r="I755">
            <v>5</v>
          </cell>
          <cell r="J755">
            <v>0</v>
          </cell>
          <cell r="K755">
            <v>0</v>
          </cell>
          <cell r="L755">
            <v>0</v>
          </cell>
        </row>
        <row r="756">
          <cell r="A756" t="str">
            <v>01548/09</v>
          </cell>
          <cell r="B756" t="str">
            <v>OBRADOVIĆ ZORAN</v>
          </cell>
          <cell r="C756" t="str">
            <v>HYUNDAI I30 1.4 DOHC 5VR GL</v>
          </cell>
          <cell r="D756" t="e">
            <v>#N/A</v>
          </cell>
          <cell r="E756" t="str">
            <v>WIENER STAEDTISCHE</v>
          </cell>
          <cell r="F756" t="e">
            <v>#N/A</v>
          </cell>
          <cell r="G756" t="e">
            <v>#N/A</v>
          </cell>
          <cell r="H756" t="e">
            <v>#N/A</v>
          </cell>
          <cell r="I756">
            <v>5</v>
          </cell>
          <cell r="J756">
            <v>0</v>
          </cell>
          <cell r="K756">
            <v>0</v>
          </cell>
          <cell r="L756">
            <v>0</v>
          </cell>
        </row>
        <row r="757">
          <cell r="A757" t="str">
            <v>02911/13</v>
          </cell>
          <cell r="B757" t="str">
            <v>OGNJANOVIĆ ANETA</v>
          </cell>
          <cell r="C757" t="str">
            <v>HONDA CIVIC 5D 1.4 i-VTEC COMFORT</v>
          </cell>
          <cell r="D757" t="str">
            <v>KASKO OSIGURANJE</v>
          </cell>
          <cell r="E757" t="str">
            <v>DELTA GENERALI OSIGURANJE</v>
          </cell>
          <cell r="F757">
            <v>227763</v>
          </cell>
          <cell r="G757">
            <v>42092</v>
          </cell>
          <cell r="H757" t="str">
            <v>227763 B KOMBINACIJA  - NEMA UTAJU</v>
          </cell>
        </row>
        <row r="758">
          <cell r="A758" t="str">
            <v>02205/10</v>
          </cell>
          <cell r="B758" t="str">
            <v>OLIVERA PEŠUT</v>
          </cell>
          <cell r="C758" t="str">
            <v>HYUNDAI I20 1,2 DOHC 5VR GL</v>
          </cell>
          <cell r="D758" t="str">
            <v>KASKO OSIGURANJE</v>
          </cell>
          <cell r="E758" t="str">
            <v>DUNAV OSIGURANJE</v>
          </cell>
          <cell r="F758" t="str">
            <v>89215331 2</v>
          </cell>
          <cell r="G758">
            <v>42136</v>
          </cell>
          <cell r="H758" t="str">
            <v>89215331 2 KASKO: UTAJA, KRAĐA</v>
          </cell>
          <cell r="I758">
            <v>5</v>
          </cell>
          <cell r="J758">
            <v>0</v>
          </cell>
          <cell r="K758">
            <v>0</v>
          </cell>
          <cell r="L758">
            <v>0</v>
          </cell>
        </row>
        <row r="759">
          <cell r="A759" t="str">
            <v>01940/10</v>
          </cell>
          <cell r="B759" t="str">
            <v>OROZOVIĆ NEDA</v>
          </cell>
          <cell r="C759" t="str">
            <v>HYUNDAI I30 1.4 DOHC  5VR GL</v>
          </cell>
          <cell r="D759" t="str">
            <v>KASKO OSIGURANJE</v>
          </cell>
          <cell r="E759" t="str">
            <v>DUNAV OSIGURANJE</v>
          </cell>
          <cell r="F759">
            <v>891996556</v>
          </cell>
          <cell r="G759">
            <v>42022</v>
          </cell>
          <cell r="H759" t="str">
            <v>891996556 KASKO: UTAJA, KRAĐA</v>
          </cell>
          <cell r="I759">
            <v>5</v>
          </cell>
          <cell r="J759">
            <v>0</v>
          </cell>
          <cell r="K759">
            <v>0</v>
          </cell>
          <cell r="L759">
            <v>0</v>
          </cell>
        </row>
        <row r="760">
          <cell r="A760" t="str">
            <v>02890/12</v>
          </cell>
          <cell r="B760" t="str">
            <v>P.S.P. EVROTIM DOO</v>
          </cell>
          <cell r="C760" t="str">
            <v>Rovokopač -  utovarivač JCB 3CX-4T</v>
          </cell>
          <cell r="D760" t="str">
            <v>KASKO OSIGURANJE</v>
          </cell>
          <cell r="E760" t="str">
            <v>DELTA GENERALI OSIGURANJE</v>
          </cell>
          <cell r="F760">
            <v>226128</v>
          </cell>
          <cell r="G760">
            <v>42054</v>
          </cell>
          <cell r="H760">
            <v>226128</v>
          </cell>
        </row>
        <row r="761">
          <cell r="A761" t="str">
            <v>02184/10</v>
          </cell>
          <cell r="B761" t="str">
            <v>PAJA TREJD ZLATKO MARKOVIĆ PR</v>
          </cell>
          <cell r="C761" t="str">
            <v>KOMBAJN CLASS DOMINATOR 150 I ŽITNI HEDER  5.1 M SA KOLICIMA</v>
          </cell>
          <cell r="D761" t="str">
            <v>KASKO OSIGURANJE</v>
          </cell>
          <cell r="E761" t="str">
            <v>WIENER STAEDTISCHE</v>
          </cell>
          <cell r="F761">
            <v>40637567</v>
          </cell>
          <cell r="G761">
            <v>42122</v>
          </cell>
          <cell r="H761">
            <v>40637567</v>
          </cell>
          <cell r="I761">
            <v>5</v>
          </cell>
          <cell r="J761">
            <v>5</v>
          </cell>
          <cell r="K761">
            <v>0</v>
          </cell>
          <cell r="L761">
            <v>0</v>
          </cell>
        </row>
        <row r="762">
          <cell r="A762" t="str">
            <v>02230/10</v>
          </cell>
          <cell r="B762" t="str">
            <v>PAJOVIĆ VLADIMIR</v>
          </cell>
          <cell r="C762" t="str">
            <v>HYUNDAI I20 1,2 DOHC 5VR L</v>
          </cell>
          <cell r="D762" t="str">
            <v>KASKO OSIGURANJE</v>
          </cell>
          <cell r="E762" t="str">
            <v>WIENER STAEDTISCHE</v>
          </cell>
          <cell r="F762">
            <v>40759919</v>
          </cell>
          <cell r="G762">
            <v>42148</v>
          </cell>
          <cell r="H762" t="str">
            <v>ponuda 4126678, polisa 40759919 D PAKET RIZIKA NEMA UTAJU</v>
          </cell>
          <cell r="I762">
            <v>5</v>
          </cell>
          <cell r="J762">
            <v>0</v>
          </cell>
          <cell r="K762">
            <v>0</v>
          </cell>
          <cell r="L762">
            <v>0</v>
          </cell>
        </row>
        <row r="763">
          <cell r="A763" t="str">
            <v>01688/09</v>
          </cell>
          <cell r="B763" t="str">
            <v>PANTIĆ ZDRAVKO</v>
          </cell>
          <cell r="C763" t="str">
            <v>HYUNDAI  I30 1.4 DOHC 5VR GL</v>
          </cell>
          <cell r="D763" t="str">
            <v>KASKO OSIGURANJE</v>
          </cell>
          <cell r="E763" t="str">
            <v>WIENER STAEDTISCHE</v>
          </cell>
          <cell r="F763">
            <v>3964032</v>
          </cell>
          <cell r="G763">
            <v>41914</v>
          </cell>
          <cell r="H763" t="str">
            <v>polisa 3964032 ponuda 4122908 D PAKET RIZIKA NEMA UTAJU</v>
          </cell>
          <cell r="I763">
            <v>5</v>
          </cell>
          <cell r="J763">
            <v>0</v>
          </cell>
          <cell r="K763">
            <v>0</v>
          </cell>
          <cell r="L763">
            <v>0</v>
          </cell>
        </row>
        <row r="764">
          <cell r="A764" t="str">
            <v>01927/10</v>
          </cell>
          <cell r="B764" t="str">
            <v>PANTOVIĆ SOFIJA</v>
          </cell>
          <cell r="C764" t="str">
            <v>FIAT GRANDE PUNTO 1.2 ACTIVE</v>
          </cell>
          <cell r="D764" t="str">
            <v>KASKO OSIGURANJE</v>
          </cell>
          <cell r="E764" t="str">
            <v>DELTA GENERALI OSIGURANJE</v>
          </cell>
          <cell r="F764">
            <v>197896</v>
          </cell>
          <cell r="G764">
            <v>42075</v>
          </cell>
          <cell r="H764" t="str">
            <v>197896 B KOMBINACIJA  - NEMA UTAJU</v>
          </cell>
          <cell r="I764">
            <v>5</v>
          </cell>
          <cell r="J764">
            <v>0</v>
          </cell>
          <cell r="K764">
            <v>0</v>
          </cell>
          <cell r="L764">
            <v>0</v>
          </cell>
        </row>
        <row r="765">
          <cell r="A765" t="str">
            <v>02691/12</v>
          </cell>
          <cell r="B765" t="str">
            <v>PAR PAK DOO BEOGRAD</v>
          </cell>
          <cell r="C765" t="str">
            <v>Škoda Superb Combi Elegance 2.0 TDI</v>
          </cell>
          <cell r="D765" t="str">
            <v>KASKO OSIGURANJE</v>
          </cell>
          <cell r="E765" t="str">
            <v>DELTA GENERALI OSIGURANJE</v>
          </cell>
          <cell r="F765">
            <v>214349</v>
          </cell>
          <cell r="G765">
            <v>42106</v>
          </cell>
          <cell r="H765" t="str">
            <v>214349 B KOMBINACIJA  - NEMA UTAJU</v>
          </cell>
          <cell r="I765">
            <v>5</v>
          </cell>
          <cell r="J765">
            <v>5</v>
          </cell>
          <cell r="K765">
            <v>0</v>
          </cell>
          <cell r="L765">
            <v>0</v>
          </cell>
        </row>
        <row r="766">
          <cell r="A766" t="str">
            <v>02692/12</v>
          </cell>
          <cell r="B766" t="str">
            <v>PAR PAK DOO BEOGRAD</v>
          </cell>
          <cell r="C766" t="str">
            <v>ŠKODA FABIA VAN CLASSIC 1,2</v>
          </cell>
          <cell r="D766" t="str">
            <v>KASKO OSIGURANJE</v>
          </cell>
          <cell r="E766" t="str">
            <v>DELTA GENERALI OSIGURANJE</v>
          </cell>
          <cell r="F766">
            <v>213957</v>
          </cell>
          <cell r="G766">
            <v>42095</v>
          </cell>
          <cell r="H766" t="str">
            <v>213957 B KOMBINACIJA  - NEMA UTAJU</v>
          </cell>
          <cell r="I766">
            <v>5</v>
          </cell>
          <cell r="J766">
            <v>5</v>
          </cell>
          <cell r="K766">
            <v>0</v>
          </cell>
          <cell r="L766">
            <v>0</v>
          </cell>
        </row>
        <row r="767">
          <cell r="A767" t="str">
            <v>02693/12</v>
          </cell>
          <cell r="B767" t="str">
            <v>PAR PAK DOO BEOGRAD</v>
          </cell>
          <cell r="C767" t="str">
            <v>Škoda Fabia Ambiente 1.2</v>
          </cell>
          <cell r="D767" t="str">
            <v>KASKO OSIGURANJE</v>
          </cell>
          <cell r="E767" t="str">
            <v>DELTA GENERALI OSIGURANJE</v>
          </cell>
          <cell r="F767">
            <v>213958</v>
          </cell>
          <cell r="G767">
            <v>42095</v>
          </cell>
          <cell r="H767" t="str">
            <v>213958 B KOMBINACIJA  - NEMA UTAJU</v>
          </cell>
          <cell r="I767">
            <v>5</v>
          </cell>
          <cell r="J767">
            <v>5</v>
          </cell>
          <cell r="K767">
            <v>0</v>
          </cell>
          <cell r="L767">
            <v>0</v>
          </cell>
        </row>
        <row r="768">
          <cell r="A768" t="str">
            <v>01771/09</v>
          </cell>
          <cell r="B768" t="str">
            <v>PAVIĆEVIĆ DRAGAN</v>
          </cell>
          <cell r="C768" t="str">
            <v>HYUNDAI I20 1.2 DOHC 5VR GL</v>
          </cell>
          <cell r="D768" t="str">
            <v>KASKO OSIGURANJE</v>
          </cell>
          <cell r="E768" t="str">
            <v>WIENER STAEDTISCHE</v>
          </cell>
          <cell r="F768">
            <v>40060665</v>
          </cell>
          <cell r="G768">
            <v>41949</v>
          </cell>
          <cell r="H768" t="str">
            <v>polisa 40060665, ponuda 4122922 D PAKET RIZIKA NEMA UTAJU</v>
          </cell>
          <cell r="I768">
            <v>5</v>
          </cell>
          <cell r="J768">
            <v>0</v>
          </cell>
          <cell r="K768">
            <v>0</v>
          </cell>
          <cell r="L768">
            <v>0</v>
          </cell>
        </row>
        <row r="769">
          <cell r="A769" t="str">
            <v>01690/09</v>
          </cell>
          <cell r="B769" t="str">
            <v>PAVKOVIĆ DEJAN</v>
          </cell>
          <cell r="C769" t="str">
            <v>HYUNDAI I20 1.2 DOHC 5VR L</v>
          </cell>
          <cell r="D769" t="str">
            <v>KASKO OSIGURANJE</v>
          </cell>
          <cell r="E769" t="str">
            <v>UNIQA OSIGURANJE</v>
          </cell>
          <cell r="F769" t="str">
            <v>78-6070</v>
          </cell>
          <cell r="G769">
            <v>41914</v>
          </cell>
          <cell r="H769" t="str">
            <v>78-6070    obnova 5006581 A EKSKLUZIV  KRAĐA,UTAJA</v>
          </cell>
          <cell r="I769">
            <v>5</v>
          </cell>
          <cell r="J769">
            <v>0</v>
          </cell>
          <cell r="K769">
            <v>0</v>
          </cell>
          <cell r="L769">
            <v>0</v>
          </cell>
        </row>
        <row r="770">
          <cell r="A770" t="str">
            <v>01614/09</v>
          </cell>
          <cell r="B770" t="str">
            <v>PAVLOV DUŠAN</v>
          </cell>
          <cell r="C770" t="str">
            <v>HYUNDAI I 30 1.6 CRDI 5VR GL</v>
          </cell>
          <cell r="D770" t="str">
            <v>KASKO OSIGURANJE</v>
          </cell>
          <cell r="E770" t="str">
            <v>WIENER STAEDTISCHE</v>
          </cell>
          <cell r="F770">
            <v>41334867</v>
          </cell>
          <cell r="G770">
            <v>41892</v>
          </cell>
          <cell r="H770" t="str">
            <v>polisa 41334867, ponuda 4129567 D PAKET RIZIKA NEMA UTAJU</v>
          </cell>
          <cell r="I770">
            <v>5</v>
          </cell>
          <cell r="J770">
            <v>0</v>
          </cell>
          <cell r="K770">
            <v>0</v>
          </cell>
          <cell r="L770">
            <v>0</v>
          </cell>
        </row>
        <row r="771">
          <cell r="A771" t="str">
            <v>01920/10</v>
          </cell>
          <cell r="B771" t="str">
            <v>PAVLOVIĆ MARKO</v>
          </cell>
          <cell r="C771" t="str">
            <v>HYUNDAI I20 1.2 DOHC 5VR GL</v>
          </cell>
          <cell r="D771" t="str">
            <v>KASKO OSIGURANJE</v>
          </cell>
          <cell r="E771" t="str">
            <v>UNIQA OSIGURANJE</v>
          </cell>
          <cell r="F771">
            <v>5007034</v>
          </cell>
          <cell r="G771">
            <v>42015</v>
          </cell>
          <cell r="H771" t="str">
            <v>5007034 A EKSKLUZIV  KRAĐA,UTAJA</v>
          </cell>
          <cell r="I771">
            <v>5</v>
          </cell>
          <cell r="J771">
            <v>0</v>
          </cell>
          <cell r="K771">
            <v>0</v>
          </cell>
          <cell r="L771">
            <v>0</v>
          </cell>
        </row>
        <row r="772">
          <cell r="A772" t="str">
            <v>01633/09</v>
          </cell>
          <cell r="B772" t="str">
            <v>PAVLOVIĆ MILENA</v>
          </cell>
          <cell r="C772" t="str">
            <v>HYUNDAI I30</v>
          </cell>
          <cell r="D772" t="str">
            <v>KASKO OSIGURANJE</v>
          </cell>
          <cell r="E772" t="str">
            <v>DUNAV OSIGURANJE</v>
          </cell>
          <cell r="F772" t="str">
            <v>89193131 6</v>
          </cell>
          <cell r="G772">
            <v>41904</v>
          </cell>
          <cell r="H772" t="str">
            <v>89193131 6 KASKO: UTAJA, KRAĐA</v>
          </cell>
          <cell r="I772">
            <v>5</v>
          </cell>
          <cell r="J772">
            <v>0</v>
          </cell>
          <cell r="K772">
            <v>0</v>
          </cell>
          <cell r="L772">
            <v>0</v>
          </cell>
        </row>
        <row r="773">
          <cell r="A773" t="str">
            <v>00489/07</v>
          </cell>
          <cell r="B773" t="str">
            <v>PAVLOVIĆ MILOŠ</v>
          </cell>
          <cell r="C773" t="str">
            <v>ZASTAVA 101 SKALA 55</v>
          </cell>
          <cell r="D773" t="str">
            <v>KASKO OSIGURANJE</v>
          </cell>
          <cell r="E773" t="str">
            <v>DUNAV OSIGURANJE</v>
          </cell>
          <cell r="F773" t="str">
            <v>POSTUPAK ODUZIMANJA</v>
          </cell>
          <cell r="G773">
            <v>40559</v>
          </cell>
          <cell r="H773" t="str">
            <v>NIJE OBNOVLJENA - ISTEKLA</v>
          </cell>
        </row>
        <row r="774">
          <cell r="A774" t="str">
            <v>01997/10</v>
          </cell>
          <cell r="B774" t="str">
            <v>PEČKAI KOVAČ ROBERT</v>
          </cell>
          <cell r="C774" t="str">
            <v>HYUNDAI I30 1.6 CRDI 5VR GLS</v>
          </cell>
          <cell r="D774" t="str">
            <v>KASKO OSIGURANJE</v>
          </cell>
          <cell r="E774" t="str">
            <v>DELTA GENERALI OSIGURANJE</v>
          </cell>
          <cell r="F774">
            <v>194239</v>
          </cell>
          <cell r="G774">
            <v>42036</v>
          </cell>
          <cell r="H774" t="str">
            <v>194239 B KOMBINACIJA  - NEMA UTAJU</v>
          </cell>
          <cell r="I774">
            <v>5</v>
          </cell>
          <cell r="J774">
            <v>0</v>
          </cell>
          <cell r="K774">
            <v>0</v>
          </cell>
          <cell r="L774">
            <v>0</v>
          </cell>
        </row>
        <row r="775">
          <cell r="A775" t="str">
            <v>01741/09</v>
          </cell>
          <cell r="B775" t="str">
            <v>PEJČIĆ BILJANA</v>
          </cell>
          <cell r="C775" t="str">
            <v>HYUNDAI I 30 1.4 5VR GL</v>
          </cell>
          <cell r="D775" t="str">
            <v>KASKO OSIGURANJE</v>
          </cell>
          <cell r="E775" t="str">
            <v>DELTA GENERALI OSIGURANJE</v>
          </cell>
          <cell r="F775">
            <v>188124</v>
          </cell>
          <cell r="G775">
            <v>41934</v>
          </cell>
          <cell r="H775" t="str">
            <v>188124 B KOMBINACIJA  - NEMA UTAJU</v>
          </cell>
          <cell r="I775">
            <v>5</v>
          </cell>
          <cell r="J775">
            <v>0</v>
          </cell>
          <cell r="K775">
            <v>0</v>
          </cell>
          <cell r="L775">
            <v>0</v>
          </cell>
        </row>
        <row r="776">
          <cell r="A776" t="str">
            <v>02008/10</v>
          </cell>
          <cell r="B776" t="str">
            <v>PEJOVIĆ MATIJEVIĆ ANA</v>
          </cell>
          <cell r="C776" t="str">
            <v>HYUNDAI I30 1.4 DOHC 5VR GL</v>
          </cell>
          <cell r="D776" t="str">
            <v>KASKO OSIGURANJE</v>
          </cell>
          <cell r="E776" t="str">
            <v>WIENER STAEDTISCHE</v>
          </cell>
          <cell r="F776">
            <v>4124610</v>
          </cell>
          <cell r="G776">
            <v>42039</v>
          </cell>
          <cell r="H776" t="str">
            <v>polisa 40347885 ponuda 4124610 D PAKET RIZIKA NEMA UTAJU</v>
          </cell>
          <cell r="I776">
            <v>5</v>
          </cell>
          <cell r="J776">
            <v>0</v>
          </cell>
          <cell r="K776">
            <v>0</v>
          </cell>
          <cell r="L776">
            <v>0</v>
          </cell>
        </row>
        <row r="777">
          <cell r="A777" t="str">
            <v>01998/10</v>
          </cell>
          <cell r="B777" t="str">
            <v>PEKA STR LJUBIŠA STOJANOVIĆ-PR</v>
          </cell>
          <cell r="C777" t="str">
            <v>HYUNDAI I30 1.6 CRDI 5VR GL</v>
          </cell>
          <cell r="D777" t="str">
            <v>KASKO OSIGURANJE</v>
          </cell>
          <cell r="E777" t="str">
            <v>WIENER STAEDTISCHE</v>
          </cell>
          <cell r="F777">
            <v>4124449</v>
          </cell>
          <cell r="G777">
            <v>42036</v>
          </cell>
          <cell r="H777" t="str">
            <v>polisa 40294963,  ponuda 4124449 D PAKET RIZIKA NEMA UTAJU</v>
          </cell>
          <cell r="I777">
            <v>5</v>
          </cell>
          <cell r="J777">
            <v>0</v>
          </cell>
          <cell r="K777">
            <v>0</v>
          </cell>
          <cell r="L777">
            <v>0</v>
          </cell>
        </row>
        <row r="778">
          <cell r="A778" t="str">
            <v>02724/12</v>
          </cell>
          <cell r="B778" t="str">
            <v>PERFORMA DOO</v>
          </cell>
          <cell r="C778" t="str">
            <v>TOYOTA RAV4 2.2 D-4D M/T6 ELEGANT</v>
          </cell>
          <cell r="D778" t="str">
            <v>KASKO OSIGURANJE</v>
          </cell>
          <cell r="E778" t="str">
            <v>DDOR</v>
          </cell>
          <cell r="F778">
            <v>656504057</v>
          </cell>
          <cell r="G778">
            <v>42167</v>
          </cell>
          <cell r="H778" t="str">
            <v>656504057  ima dopunski rizik krađe i utaje</v>
          </cell>
        </row>
        <row r="779">
          <cell r="A779" t="str">
            <v>02488/11</v>
          </cell>
          <cell r="B779" t="str">
            <v>PERUTNINA PTUJ-TOPIKO AD</v>
          </cell>
          <cell r="C779" t="str">
            <v>HYUNDAI I20 1.2 DOHC 5VR GL</v>
          </cell>
          <cell r="D779" t="e">
            <v>#N/A</v>
          </cell>
          <cell r="E779" t="str">
            <v>DUNAV OSIGURANJE</v>
          </cell>
          <cell r="F779" t="e">
            <v>#N/A</v>
          </cell>
          <cell r="G779" t="e">
            <v>#N/A</v>
          </cell>
          <cell r="H779" t="e">
            <v>#N/A</v>
          </cell>
          <cell r="I779">
            <v>5</v>
          </cell>
          <cell r="J779">
            <v>5</v>
          </cell>
          <cell r="K779">
            <v>0</v>
          </cell>
          <cell r="L779">
            <v>0</v>
          </cell>
        </row>
        <row r="780">
          <cell r="A780" t="str">
            <v>02489/11</v>
          </cell>
          <cell r="B780" t="str">
            <v>PERUTNINA PTUJ-TOPIKO AD</v>
          </cell>
          <cell r="C780" t="str">
            <v>HYUNDAI I 20 1.2 DOHC 5VR GL</v>
          </cell>
          <cell r="D780" t="e">
            <v>#N/A</v>
          </cell>
          <cell r="E780" t="str">
            <v>DUNAV OSIGURANJE</v>
          </cell>
          <cell r="F780" t="e">
            <v>#N/A</v>
          </cell>
          <cell r="G780" t="e">
            <v>#N/A</v>
          </cell>
          <cell r="H780" t="e">
            <v>#N/A</v>
          </cell>
          <cell r="I780">
            <v>5</v>
          </cell>
          <cell r="J780">
            <v>5</v>
          </cell>
          <cell r="K780">
            <v>0</v>
          </cell>
          <cell r="L780">
            <v>0</v>
          </cell>
        </row>
        <row r="781">
          <cell r="A781" t="str">
            <v>02490/11</v>
          </cell>
          <cell r="B781" t="str">
            <v>PERUTNINA PTUJ-TOPIKO AD</v>
          </cell>
          <cell r="C781" t="str">
            <v>HYUNDAI I 20 1.2 DOHC 5VR GL</v>
          </cell>
          <cell r="D781" t="e">
            <v>#N/A</v>
          </cell>
          <cell r="E781" t="str">
            <v>DUNAV OSIGURANJE</v>
          </cell>
          <cell r="F781" t="e">
            <v>#N/A</v>
          </cell>
          <cell r="G781" t="e">
            <v>#N/A</v>
          </cell>
          <cell r="H781" t="e">
            <v>#N/A</v>
          </cell>
          <cell r="I781">
            <v>5</v>
          </cell>
          <cell r="J781">
            <v>5</v>
          </cell>
          <cell r="K781">
            <v>0</v>
          </cell>
          <cell r="L781">
            <v>0</v>
          </cell>
        </row>
        <row r="782">
          <cell r="A782" t="str">
            <v>02491/11</v>
          </cell>
          <cell r="B782" t="str">
            <v>PERUTNINA PTUJ-TOPIKO AD</v>
          </cell>
          <cell r="C782" t="str">
            <v>HYUNDAI I30 1.4 DOHC 5VR GL</v>
          </cell>
          <cell r="D782" t="str">
            <v>KASKO OSIGURANJE</v>
          </cell>
          <cell r="E782" t="str">
            <v>DUNAV OSIGURANJE</v>
          </cell>
          <cell r="F782" t="str">
            <v>89193101 4</v>
          </cell>
          <cell r="G782">
            <v>41896</v>
          </cell>
          <cell r="H782" t="str">
            <v>89193101 4 KASKO:   UTAJA KRAĐA</v>
          </cell>
          <cell r="I782">
            <v>5</v>
          </cell>
          <cell r="J782">
            <v>5</v>
          </cell>
          <cell r="K782">
            <v>0</v>
          </cell>
          <cell r="L782">
            <v>0</v>
          </cell>
        </row>
        <row r="783">
          <cell r="A783" t="str">
            <v>02492/11</v>
          </cell>
          <cell r="B783" t="str">
            <v>PERUTNINA PTUJ-TOPIKO AD</v>
          </cell>
          <cell r="C783" t="str">
            <v>HYUNDAI I30 1.4 DOHC 5VR GL</v>
          </cell>
          <cell r="D783" t="str">
            <v>KASKO OSIGURANJE</v>
          </cell>
          <cell r="E783" t="str">
            <v>DUNAV OSIGURANJE</v>
          </cell>
          <cell r="F783" t="str">
            <v>89192918 3</v>
          </cell>
          <cell r="G783">
            <v>41896</v>
          </cell>
          <cell r="H783" t="str">
            <v>89192918 3 KASKO:   UTAJA KRAĐA</v>
          </cell>
          <cell r="I783">
            <v>5</v>
          </cell>
          <cell r="J783">
            <v>5</v>
          </cell>
          <cell r="K783">
            <v>0</v>
          </cell>
          <cell r="L783">
            <v>0</v>
          </cell>
        </row>
        <row r="784">
          <cell r="A784" t="str">
            <v>02493/11</v>
          </cell>
          <cell r="B784" t="str">
            <v>PERUTNINA PTUJ-TOPIKO AD</v>
          </cell>
          <cell r="C784" t="str">
            <v>HYUNDAI I30 1.4 DOHC 5VR GL</v>
          </cell>
          <cell r="D784" t="str">
            <v>KASKO OSIGURANJE</v>
          </cell>
          <cell r="E784" t="str">
            <v>DUNAV OSIGURANJE</v>
          </cell>
          <cell r="F784" t="str">
            <v>89192925 3</v>
          </cell>
          <cell r="G784">
            <v>41896</v>
          </cell>
          <cell r="H784" t="str">
            <v>89192925 3 KASKO:   UTAJA KRAĐA</v>
          </cell>
          <cell r="I784">
            <v>5</v>
          </cell>
          <cell r="J784">
            <v>5</v>
          </cell>
          <cell r="K784">
            <v>0</v>
          </cell>
          <cell r="L784">
            <v>0</v>
          </cell>
        </row>
        <row r="785">
          <cell r="A785" t="str">
            <v>02494/11</v>
          </cell>
          <cell r="B785" t="str">
            <v>PERUTNINA PTUJ-TOPIKO AD</v>
          </cell>
          <cell r="C785" t="str">
            <v>HYUNDAI I30 1.6 CRDI 5VR GL</v>
          </cell>
          <cell r="D785" t="str">
            <v>KASKO OSIGURANJE</v>
          </cell>
          <cell r="E785" t="str">
            <v>UNIQA OSIGURANJE</v>
          </cell>
          <cell r="F785">
            <v>5006951</v>
          </cell>
          <cell r="G785">
            <v>41988</v>
          </cell>
          <cell r="H785" t="str">
            <v>5006951 A EKSKLUZIV  KRAĐA,UTAJA</v>
          </cell>
          <cell r="I785">
            <v>5</v>
          </cell>
          <cell r="J785">
            <v>5</v>
          </cell>
          <cell r="K785">
            <v>0</v>
          </cell>
          <cell r="L785">
            <v>0</v>
          </cell>
        </row>
        <row r="786">
          <cell r="A786" t="str">
            <v>02495/11</v>
          </cell>
          <cell r="B786" t="str">
            <v>PERUTNINA PTUJ-TOPIKO AD</v>
          </cell>
          <cell r="C786" t="str">
            <v>HYUNDAI I30 1.6 CRDI 5VR GL</v>
          </cell>
          <cell r="D786" t="str">
            <v>KASKO OSIGURANJE</v>
          </cell>
          <cell r="E786" t="str">
            <v>UNIQA OSIGURANJE</v>
          </cell>
          <cell r="F786">
            <v>5006950</v>
          </cell>
          <cell r="G786">
            <v>41988</v>
          </cell>
          <cell r="H786" t="str">
            <v>5006950 A EKSKLUZIV  KRAĐA,UTAJA</v>
          </cell>
          <cell r="I786">
            <v>5</v>
          </cell>
          <cell r="J786">
            <v>5</v>
          </cell>
          <cell r="K786">
            <v>0</v>
          </cell>
          <cell r="L786">
            <v>0</v>
          </cell>
        </row>
        <row r="787">
          <cell r="A787" t="str">
            <v>02497/11</v>
          </cell>
          <cell r="B787" t="str">
            <v>PERUTNINA PTUJ-TOPIKO AD</v>
          </cell>
          <cell r="C787" t="str">
            <v>HYUNDAI I20 1.2 DOHC 5VR GL</v>
          </cell>
          <cell r="D787" t="str">
            <v>KASKO OSIGURANJE</v>
          </cell>
          <cell r="E787" t="str">
            <v>UNIQA OSIGURANJE</v>
          </cell>
          <cell r="F787">
            <v>5006946</v>
          </cell>
          <cell r="G787">
            <v>41988</v>
          </cell>
          <cell r="H787" t="str">
            <v>5006946 A EKSKLUZIV  KRAĐA,UTAJA</v>
          </cell>
          <cell r="I787">
            <v>5</v>
          </cell>
          <cell r="J787">
            <v>5</v>
          </cell>
          <cell r="K787">
            <v>0</v>
          </cell>
          <cell r="L787">
            <v>0</v>
          </cell>
        </row>
        <row r="788">
          <cell r="A788" t="str">
            <v>02498/11</v>
          </cell>
          <cell r="B788" t="str">
            <v>PERUTNINA PTUJ-TOPIKO AD</v>
          </cell>
          <cell r="C788" t="str">
            <v>HYUNDAI I20 1.2 DOHC 5VR GL</v>
          </cell>
          <cell r="D788" t="str">
            <v>KASKO OSIGURANJE</v>
          </cell>
          <cell r="E788" t="str">
            <v>UNIQA OSIGURANJE</v>
          </cell>
          <cell r="F788">
            <v>5006945</v>
          </cell>
          <cell r="G788">
            <v>41988</v>
          </cell>
          <cell r="H788" t="str">
            <v>5006945 A EKSKLUZIV  KRAĐA,UTAJA</v>
          </cell>
          <cell r="I788">
            <v>5</v>
          </cell>
          <cell r="J788">
            <v>5</v>
          </cell>
          <cell r="K788">
            <v>0</v>
          </cell>
          <cell r="L788">
            <v>0</v>
          </cell>
        </row>
        <row r="789">
          <cell r="A789" t="str">
            <v>02499/11</v>
          </cell>
          <cell r="B789" t="str">
            <v>PERUTNINA PTUJ-TOPIKO AD</v>
          </cell>
          <cell r="C789" t="str">
            <v>HYUNDAI I20 1.2 DOHC 5VR GL</v>
          </cell>
          <cell r="D789" t="str">
            <v>KASKO OSIGURANJE</v>
          </cell>
          <cell r="E789" t="str">
            <v>UNIQA OSIGURANJE</v>
          </cell>
          <cell r="F789">
            <v>5006944</v>
          </cell>
          <cell r="G789">
            <v>41988</v>
          </cell>
          <cell r="H789" t="str">
            <v>5006944 A EKSKLUZIV  KRAĐA,UTAJA</v>
          </cell>
          <cell r="I789">
            <v>5</v>
          </cell>
          <cell r="J789">
            <v>5</v>
          </cell>
          <cell r="K789">
            <v>0</v>
          </cell>
          <cell r="L789">
            <v>0</v>
          </cell>
        </row>
        <row r="790">
          <cell r="A790" t="str">
            <v>02500/11</v>
          </cell>
          <cell r="B790" t="str">
            <v>PERUTNINA PTUJ-TOPIKO AD</v>
          </cell>
          <cell r="C790" t="str">
            <v>HYUNDAI I20 1.2 DOHC 5VR GL</v>
          </cell>
          <cell r="D790" t="str">
            <v>KASKO OSIGURANJE</v>
          </cell>
          <cell r="E790" t="str">
            <v>UNIQA OSIGURANJE</v>
          </cell>
          <cell r="F790">
            <v>5006943</v>
          </cell>
          <cell r="G790">
            <v>41988</v>
          </cell>
          <cell r="H790" t="str">
            <v>5006943 A EKSKLUZIV  KRAĐA,UTAJA</v>
          </cell>
          <cell r="I790">
            <v>5</v>
          </cell>
          <cell r="J790">
            <v>5</v>
          </cell>
          <cell r="K790">
            <v>0</v>
          </cell>
          <cell r="L790">
            <v>0</v>
          </cell>
        </row>
        <row r="791">
          <cell r="A791" t="str">
            <v>02501/11</v>
          </cell>
          <cell r="B791" t="str">
            <v>PERUTNINA PTUJ-TOPIKO AD</v>
          </cell>
          <cell r="C791" t="str">
            <v>HYUNDAI I20 1.2 DOHC 5VR GL</v>
          </cell>
          <cell r="D791" t="str">
            <v>KASKO OSIGURANJE</v>
          </cell>
          <cell r="E791" t="str">
            <v>UNIQA OSIGURANJE</v>
          </cell>
          <cell r="F791">
            <v>5006942</v>
          </cell>
          <cell r="G791">
            <v>41988</v>
          </cell>
          <cell r="H791" t="str">
            <v>5006942 A EKSKLUZIV  KRAĐA,UTAJA</v>
          </cell>
          <cell r="I791">
            <v>5</v>
          </cell>
          <cell r="J791">
            <v>5</v>
          </cell>
          <cell r="K791">
            <v>0</v>
          </cell>
          <cell r="L791">
            <v>0</v>
          </cell>
        </row>
        <row r="792">
          <cell r="A792" t="str">
            <v>02502/11</v>
          </cell>
          <cell r="B792" t="str">
            <v>PERUTNINA PTUJ-TOPIKO AD</v>
          </cell>
          <cell r="C792" t="str">
            <v>HYUNDAI I20 1.2 DOHC 5VR GL</v>
          </cell>
          <cell r="D792" t="str">
            <v>KASKO OSIGURANJE</v>
          </cell>
          <cell r="E792" t="str">
            <v>UNIQA OSIGURANJE</v>
          </cell>
          <cell r="F792">
            <v>5006941</v>
          </cell>
          <cell r="G792">
            <v>41988</v>
          </cell>
          <cell r="H792" t="str">
            <v>5006941 A EKSKLUZIV  KRAĐA,UTAJA</v>
          </cell>
          <cell r="I792">
            <v>5</v>
          </cell>
          <cell r="J792">
            <v>5</v>
          </cell>
          <cell r="K792">
            <v>0</v>
          </cell>
          <cell r="L792">
            <v>0</v>
          </cell>
        </row>
        <row r="793">
          <cell r="A793" t="str">
            <v>02597/11</v>
          </cell>
          <cell r="B793" t="str">
            <v>PERUTNINA PTUJ-TOPIKO AD</v>
          </cell>
          <cell r="C793" t="str">
            <v>HYUNDAI I20 1.2 DOHC 5VR GL</v>
          </cell>
          <cell r="D793" t="str">
            <v>KASKO OSIGURANJE</v>
          </cell>
          <cell r="E793" t="str">
            <v>UNIQA OSIGURANJE</v>
          </cell>
          <cell r="F793">
            <v>5006949</v>
          </cell>
          <cell r="G793">
            <v>41988</v>
          </cell>
          <cell r="H793" t="str">
            <v>5006949 A EKSKLUZIV  KRAĐA,UTAJA</v>
          </cell>
          <cell r="I793">
            <v>5</v>
          </cell>
          <cell r="J793">
            <v>0</v>
          </cell>
          <cell r="K793">
            <v>0</v>
          </cell>
          <cell r="L793">
            <v>0</v>
          </cell>
        </row>
        <row r="794">
          <cell r="A794" t="str">
            <v>02598/11</v>
          </cell>
          <cell r="B794" t="str">
            <v>PERUTNINA PTUJ-TOPIKO AD</v>
          </cell>
          <cell r="C794" t="str">
            <v>HYUNDAI I20 1.2 DOHC 5VR GL</v>
          </cell>
          <cell r="D794" t="str">
            <v>KASKO OSIGURANJE</v>
          </cell>
          <cell r="E794" t="str">
            <v>UNIQA OSIGURANJE</v>
          </cell>
          <cell r="F794">
            <v>5006947</v>
          </cell>
          <cell r="G794">
            <v>41988</v>
          </cell>
          <cell r="H794" t="str">
            <v>5006947 A EKSKLUZIV  KRAĐA,UTAJA</v>
          </cell>
          <cell r="I794">
            <v>5</v>
          </cell>
          <cell r="J794">
            <v>0</v>
          </cell>
          <cell r="K794">
            <v>0</v>
          </cell>
          <cell r="L794">
            <v>0</v>
          </cell>
        </row>
        <row r="795">
          <cell r="A795" t="str">
            <v>02210/10</v>
          </cell>
          <cell r="B795" t="str">
            <v>PEŠIĆ SUNČICA</v>
          </cell>
          <cell r="C795" t="str">
            <v>HYUNDAI I 20 1,4 DOHC 5VR GL</v>
          </cell>
          <cell r="D795" t="str">
            <v>KASKO OSIGURANJE</v>
          </cell>
          <cell r="E795" t="str">
            <v>DELTA GENERALI OSIGURANJE</v>
          </cell>
          <cell r="F795">
            <v>200370</v>
          </cell>
          <cell r="G795">
            <v>42141</v>
          </cell>
          <cell r="H795" t="str">
            <v>200370 B KOMBINACIJA  - NEMA UTAJU</v>
          </cell>
          <cell r="I795">
            <v>5</v>
          </cell>
          <cell r="J795">
            <v>0</v>
          </cell>
          <cell r="K795">
            <v>0</v>
          </cell>
          <cell r="L795">
            <v>0</v>
          </cell>
        </row>
        <row r="796">
          <cell r="A796" t="str">
            <v>02137/10</v>
          </cell>
          <cell r="B796" t="str">
            <v>PETAR DRAGIŠIĆ</v>
          </cell>
          <cell r="C796" t="str">
            <v>HYUNDAI I 20 1.2 DOHC 5VR GL</v>
          </cell>
          <cell r="D796" t="str">
            <v>KASKO OSIGURANJE</v>
          </cell>
          <cell r="E796" t="str">
            <v>WIENER STAEDTISCHE</v>
          </cell>
          <cell r="F796">
            <v>4124629</v>
          </cell>
          <cell r="G796">
            <v>42094</v>
          </cell>
          <cell r="H796" t="str">
            <v>ponuda 4124629, polisa 40562200 D PAKET RIZIKA NEMA UTAJU</v>
          </cell>
          <cell r="I796">
            <v>5</v>
          </cell>
          <cell r="J796">
            <v>0</v>
          </cell>
          <cell r="K796">
            <v>0</v>
          </cell>
          <cell r="L796">
            <v>0</v>
          </cell>
        </row>
        <row r="797">
          <cell r="A797" t="str">
            <v>01665/09</v>
          </cell>
          <cell r="B797" t="str">
            <v>PETKOVIĆ MIĆO</v>
          </cell>
          <cell r="C797" t="str">
            <v>HYUNDAI I 30 1.6 CRDI 5VR GLS</v>
          </cell>
          <cell r="D797" t="str">
            <v>KASKO OSIGURANJE</v>
          </cell>
          <cell r="E797" t="str">
            <v>UNIQA OSIGURANJE</v>
          </cell>
          <cell r="F797">
            <v>5006646</v>
          </cell>
          <cell r="G797">
            <v>41909</v>
          </cell>
          <cell r="H797">
            <v>5006646</v>
          </cell>
          <cell r="I797">
            <v>5</v>
          </cell>
          <cell r="J797">
            <v>0</v>
          </cell>
          <cell r="K797">
            <v>0</v>
          </cell>
          <cell r="L797">
            <v>0</v>
          </cell>
        </row>
        <row r="798">
          <cell r="A798" t="str">
            <v>01671/09</v>
          </cell>
          <cell r="B798" t="str">
            <v>PETKOVIĆ MILAN</v>
          </cell>
          <cell r="C798" t="str">
            <v>HYUNDAI I 20 1.4 DOHC 5VR GL</v>
          </cell>
          <cell r="D798" t="str">
            <v>KASKO OSIGURANJE</v>
          </cell>
          <cell r="E798" t="str">
            <v>DELTA GENERALI OSIGURANJE</v>
          </cell>
          <cell r="F798">
            <v>185930</v>
          </cell>
          <cell r="G798">
            <v>41905</v>
          </cell>
          <cell r="H798" t="str">
            <v>185930 B KOMBINACIJA  - NEMA UTAJU</v>
          </cell>
          <cell r="I798">
            <v>5</v>
          </cell>
          <cell r="J798">
            <v>0</v>
          </cell>
          <cell r="K798">
            <v>0</v>
          </cell>
          <cell r="L798">
            <v>0</v>
          </cell>
        </row>
        <row r="799">
          <cell r="A799" t="str">
            <v>01617/09</v>
          </cell>
          <cell r="B799" t="str">
            <v>PETRIĆ BORISLAV</v>
          </cell>
          <cell r="C799" t="str">
            <v>HYUNDAI I 20 1.2 DOHC 5 VR GL</v>
          </cell>
          <cell r="D799" t="str">
            <v>KASKO OSIGURANJE</v>
          </cell>
          <cell r="E799" t="str">
            <v>DUNAV OSIGURANJE</v>
          </cell>
          <cell r="F799" t="str">
            <v>89193483 1</v>
          </cell>
          <cell r="G799">
            <v>41912</v>
          </cell>
          <cell r="H799" t="str">
            <v>89193483 1 KASKO: UTAJA, KRAĐA</v>
          </cell>
          <cell r="I799">
            <v>5</v>
          </cell>
          <cell r="J799">
            <v>0</v>
          </cell>
          <cell r="K799">
            <v>0</v>
          </cell>
          <cell r="L799">
            <v>0</v>
          </cell>
        </row>
        <row r="800">
          <cell r="A800" t="str">
            <v>01795/09</v>
          </cell>
          <cell r="B800" t="str">
            <v>PETRIČEVIĆ ZORICA</v>
          </cell>
          <cell r="C800" t="str">
            <v>HYUNDAI I30 1.6 CRDI 5VR GL</v>
          </cell>
          <cell r="D800" t="str">
            <v>KASKO OSIGURANJE</v>
          </cell>
          <cell r="E800" t="str">
            <v>WIENER STAEDTISCHE</v>
          </cell>
          <cell r="F800">
            <v>4117277</v>
          </cell>
          <cell r="G800">
            <v>41967</v>
          </cell>
          <cell r="H800" t="str">
            <v>4117277 D PAKET RIZIKA NEMA UTAJU</v>
          </cell>
          <cell r="I800">
            <v>5</v>
          </cell>
          <cell r="J800">
            <v>0</v>
          </cell>
          <cell r="K800">
            <v>0</v>
          </cell>
          <cell r="L800">
            <v>0</v>
          </cell>
        </row>
        <row r="801">
          <cell r="A801" t="str">
            <v>01820/09</v>
          </cell>
          <cell r="B801" t="str">
            <v>PETROVIĆ NENAD</v>
          </cell>
          <cell r="C801" t="str">
            <v>HYUNDAI I30 1.4 DOHC 5VR GL</v>
          </cell>
          <cell r="D801" t="str">
            <v>KASKO OSIGURANJE</v>
          </cell>
          <cell r="E801" t="str">
            <v>WIENER STAEDTISCHE</v>
          </cell>
          <cell r="F801">
            <v>4123305</v>
          </cell>
          <cell r="G801">
            <v>41974</v>
          </cell>
          <cell r="H801" t="str">
            <v>polisa 40138389 D PAKET RIZIKA NEMA UTAJU</v>
          </cell>
          <cell r="I801">
            <v>5</v>
          </cell>
          <cell r="J801">
            <v>0</v>
          </cell>
          <cell r="K801">
            <v>0</v>
          </cell>
          <cell r="L801">
            <v>0</v>
          </cell>
        </row>
        <row r="802">
          <cell r="A802" t="str">
            <v>01693/09</v>
          </cell>
          <cell r="B802" t="str">
            <v>PETROVIĆ PETAR</v>
          </cell>
          <cell r="C802" t="str">
            <v>HYUNDAI I 30 1.4 DOHC 5VR</v>
          </cell>
          <cell r="D802" t="str">
            <v>KASKO OSIGURANJE</v>
          </cell>
          <cell r="E802" t="str">
            <v>DELTA GENERALI OSIGURANJE</v>
          </cell>
          <cell r="F802">
            <v>186894</v>
          </cell>
          <cell r="G802">
            <v>41914</v>
          </cell>
          <cell r="H802" t="str">
            <v>186894 B KOMBINACIJA  - NEMA UTAJU</v>
          </cell>
          <cell r="I802">
            <v>5</v>
          </cell>
          <cell r="J802">
            <v>0</v>
          </cell>
          <cell r="K802">
            <v>0</v>
          </cell>
          <cell r="L802">
            <v>0</v>
          </cell>
        </row>
        <row r="803">
          <cell r="A803" t="str">
            <v>02024/10</v>
          </cell>
          <cell r="B803" t="str">
            <v>PETROVIĆ ROSA</v>
          </cell>
          <cell r="C803" t="str">
            <v>HYUNDAI I30 1.4 DOHC 5VR GL</v>
          </cell>
          <cell r="D803" t="str">
            <v>KASKO OSIGURANJE</v>
          </cell>
          <cell r="E803" t="str">
            <v>WIENER STAEDTISCHE</v>
          </cell>
          <cell r="F803">
            <v>40345839</v>
          </cell>
          <cell r="G803">
            <v>42040</v>
          </cell>
          <cell r="H803" t="str">
            <v>ponuda 4124611, polisa 40345839 D PAKET RIZIKA NEMA UTAJU</v>
          </cell>
          <cell r="I803">
            <v>5</v>
          </cell>
          <cell r="J803">
            <v>0</v>
          </cell>
          <cell r="K803">
            <v>0</v>
          </cell>
          <cell r="L803">
            <v>0</v>
          </cell>
        </row>
        <row r="804">
          <cell r="A804" t="str">
            <v>02970/13</v>
          </cell>
          <cell r="B804" t="str">
            <v>PG ĆALIĆ ZORAN</v>
          </cell>
          <cell r="C804" t="str">
            <v>KOMBAJN CLAAS TUCANO 320</v>
          </cell>
          <cell r="D804" t="str">
            <v>KASKO OSIGURANJE</v>
          </cell>
          <cell r="E804" t="str">
            <v>DDOR</v>
          </cell>
          <cell r="F804">
            <v>655568459</v>
          </cell>
          <cell r="G804">
            <v>41937</v>
          </cell>
          <cell r="H804" t="str">
            <v>655568459    KASKO: UTAJA, KRAĐA aktivirano bez polise - polisa DDOR-a pribavljena 26.11.2013.AMB</v>
          </cell>
        </row>
        <row r="805">
          <cell r="A805" t="str">
            <v>02940/13</v>
          </cell>
          <cell r="B805" t="str">
            <v>PG CVEJIĆ VOJISLAV</v>
          </cell>
          <cell r="C805" t="str">
            <v>KOMBAJN CLAAS TUCANO 340</v>
          </cell>
          <cell r="D805" t="str">
            <v>KASKO OSIGURANJE</v>
          </cell>
          <cell r="E805" t="str">
            <v>UNIQA OSIGURANJE</v>
          </cell>
          <cell r="F805">
            <v>0</v>
          </cell>
          <cell r="G805">
            <v>42188</v>
          </cell>
          <cell r="H805" t="str">
            <v>78-4977</v>
          </cell>
        </row>
        <row r="806">
          <cell r="A806" t="str">
            <v>02966/13</v>
          </cell>
          <cell r="B806" t="str">
            <v>PG LETICA NIKOLIĆ</v>
          </cell>
          <cell r="C806" t="str">
            <v>ŽITNI KOMBAJN CLAAS AVERO 240</v>
          </cell>
          <cell r="D806" t="str">
            <v>KASKO OSIGURANJE</v>
          </cell>
          <cell r="E806" t="str">
            <v>DUNAV OSIGURANJE</v>
          </cell>
          <cell r="F806" t="str">
            <v>89153951 5</v>
          </cell>
          <cell r="G806">
            <v>41898</v>
          </cell>
          <cell r="H806" t="str">
            <v>89153951 5 KASKO: UTAJA, KRAĐA polisa pokrive i predmete finansiranja po Ugovorima 02967/13 i 02968/13</v>
          </cell>
        </row>
        <row r="807">
          <cell r="A807" t="str">
            <v>02924/13</v>
          </cell>
          <cell r="B807" t="str">
            <v>PG MARČIĆEV DRAGAN</v>
          </cell>
          <cell r="C807" t="str">
            <v>Nov Kombajn CLAAS Avero 240</v>
          </cell>
          <cell r="D807" t="str">
            <v>KASKO OSIGURANJE</v>
          </cell>
          <cell r="E807" t="str">
            <v>DDOR</v>
          </cell>
          <cell r="F807">
            <v>656303369</v>
          </cell>
          <cell r="G807">
            <v>42148</v>
          </cell>
          <cell r="H807" t="str">
            <v>656303369 KASKO: UTAJA, KRAĐA</v>
          </cell>
        </row>
        <row r="808">
          <cell r="A808" t="str">
            <v>02962/13</v>
          </cell>
          <cell r="B808" t="str">
            <v>PG STOJIĆ TOMISLAV</v>
          </cell>
          <cell r="C808" t="str">
            <v>KOMBAJN CLAAS LEXION 520</v>
          </cell>
          <cell r="D808" t="str">
            <v>KASKO OSIGURANJE</v>
          </cell>
          <cell r="E808" t="str">
            <v>DDOR</v>
          </cell>
          <cell r="F808">
            <v>655267672</v>
          </cell>
          <cell r="G808">
            <v>41887</v>
          </cell>
          <cell r="H808" t="str">
            <v>655267672 KASKO: UTAJA, KRAĐA</v>
          </cell>
        </row>
        <row r="809">
          <cell r="A809" t="str">
            <v>02963/13</v>
          </cell>
          <cell r="B809" t="str">
            <v>PG STOJIĆ TOMISLAV</v>
          </cell>
          <cell r="C809" t="str">
            <v>HEDER ŽITNI CLAAS C 660</v>
          </cell>
          <cell r="D809" t="str">
            <v>KASKO OSIGURANJE</v>
          </cell>
          <cell r="E809" t="str">
            <v>DDOR</v>
          </cell>
          <cell r="F809">
            <v>655267912</v>
          </cell>
          <cell r="G809">
            <v>41892</v>
          </cell>
          <cell r="H809" t="str">
            <v>655267912  vazi i za ugovor 02964/13 POŽAR,lom, krađa i razbojništvo</v>
          </cell>
        </row>
        <row r="810">
          <cell r="A810" t="str">
            <v>02964/13</v>
          </cell>
          <cell r="B810" t="str">
            <v>PG STOJIĆ TOMISLAV</v>
          </cell>
          <cell r="C810" t="str">
            <v>KOLICA ZA HEDER</v>
          </cell>
          <cell r="D810" t="str">
            <v>KASKO OSIGURANJE</v>
          </cell>
          <cell r="E810" t="str">
            <v>DDOR</v>
          </cell>
          <cell r="F810">
            <v>655267912</v>
          </cell>
          <cell r="G810">
            <v>41892</v>
          </cell>
          <cell r="H810" t="str">
            <v>655267912  vazi i za ugovor 02963/13 POŽAR,lom, krađa i razbojništvo</v>
          </cell>
        </row>
        <row r="811">
          <cell r="A811" t="str">
            <v>02922/13</v>
          </cell>
          <cell r="B811" t="str">
            <v>PG VARGA OTO</v>
          </cell>
          <cell r="C811" t="str">
            <v>Kombajn CLAAS Avero 240</v>
          </cell>
          <cell r="D811" t="str">
            <v>KASKO OSIGURANJE</v>
          </cell>
          <cell r="E811" t="str">
            <v>DDOR</v>
          </cell>
          <cell r="F811">
            <v>656269339</v>
          </cell>
          <cell r="G811">
            <v>42144</v>
          </cell>
          <cell r="H811" t="str">
            <v>656269339 KASKO: UTAJA, KRAĐA</v>
          </cell>
        </row>
        <row r="812">
          <cell r="A812" t="str">
            <v>02952/13</v>
          </cell>
          <cell r="B812" t="str">
            <v>PG ŽIVKOV NIKOLA</v>
          </cell>
          <cell r="C812" t="str">
            <v>KOMBAJN CLAAS LEXION 570</v>
          </cell>
          <cell r="D812" t="str">
            <v>KASKO OSIGURANJE</v>
          </cell>
          <cell r="E812" t="str">
            <v>DDOR</v>
          </cell>
          <cell r="F812">
            <v>655278521</v>
          </cell>
          <cell r="G812">
            <v>41892</v>
          </cell>
          <cell r="H812" t="str">
            <v>655278521 KASKO: UTAJA, KRAĐA</v>
          </cell>
        </row>
        <row r="813">
          <cell r="A813" t="str">
            <v>02953/13</v>
          </cell>
          <cell r="B813" t="str">
            <v>PG ŽIVKOV NIKOLA</v>
          </cell>
          <cell r="C813" t="str">
            <v>HEDER ŽITNI CLAAS C 670</v>
          </cell>
          <cell r="D813" t="str">
            <v>KASKO OSIGURANJE</v>
          </cell>
          <cell r="E813" t="str">
            <v>DDOR</v>
          </cell>
          <cell r="F813">
            <v>655279297</v>
          </cell>
          <cell r="G813">
            <v>41892</v>
          </cell>
          <cell r="H813" t="str">
            <v>655279297, veza sa polisom 655278521 po ugovoru 02952/13 - kombajn POŽAR,lom, krađa i razbojništvo</v>
          </cell>
        </row>
        <row r="814">
          <cell r="A814" t="str">
            <v>01677/09</v>
          </cell>
          <cell r="B814" t="str">
            <v>PIJEVAC ALEKSANDAR</v>
          </cell>
          <cell r="C814" t="str">
            <v>HYUNDAI I 20 1.2 DOHC 5VR L</v>
          </cell>
          <cell r="D814" t="str">
            <v>KASKO OSIGURANJE</v>
          </cell>
          <cell r="E814" t="str">
            <v>DELTA GENERALI OSIGURANJE</v>
          </cell>
          <cell r="F814">
            <v>186306</v>
          </cell>
          <cell r="G814">
            <v>41906</v>
          </cell>
          <cell r="H814" t="str">
            <v>186306 B KOMBINACIJA  - NEMA UTAJU</v>
          </cell>
          <cell r="I814">
            <v>5</v>
          </cell>
          <cell r="J814">
            <v>0</v>
          </cell>
          <cell r="K814">
            <v>0</v>
          </cell>
          <cell r="L814">
            <v>0</v>
          </cell>
        </row>
        <row r="815">
          <cell r="A815" t="str">
            <v>02525/11</v>
          </cell>
          <cell r="B815" t="str">
            <v>PLANET LINE 2002 DOO</v>
          </cell>
          <cell r="C815" t="str">
            <v>KIA SORENTO 2.2 CRDI 4WD A/T</v>
          </cell>
          <cell r="D815" t="str">
            <v>KASKO OSIGURANJE</v>
          </cell>
          <cell r="E815" t="str">
            <v>WIENER STAEDTISCHE</v>
          </cell>
          <cell r="F815">
            <v>41915872</v>
          </cell>
          <cell r="G815">
            <v>42093</v>
          </cell>
          <cell r="H815" t="str">
            <v>ponuda 4132482, polisa 41915872 D PAKET RIZIKA NEMA UTAJU</v>
          </cell>
          <cell r="I815">
            <v>5</v>
          </cell>
          <cell r="J815">
            <v>0</v>
          </cell>
          <cell r="K815">
            <v>0</v>
          </cell>
          <cell r="L815">
            <v>0</v>
          </cell>
        </row>
        <row r="816">
          <cell r="A816" t="str">
            <v>01953/10</v>
          </cell>
          <cell r="B816" t="str">
            <v>POLETI ANDRA</v>
          </cell>
          <cell r="C816" t="str">
            <v>HYUNDAI I30 1.4 DOHC 5VR GL</v>
          </cell>
          <cell r="D816" t="str">
            <v>KASKO OSIGURANJE</v>
          </cell>
          <cell r="E816" t="str">
            <v>UNIQA OSIGURANJE</v>
          </cell>
          <cell r="F816">
            <v>5007059</v>
          </cell>
          <cell r="G816">
            <v>42023</v>
          </cell>
          <cell r="H816" t="str">
            <v>5007059 A EKSKLUZIV  KRAĐA,UTAJA</v>
          </cell>
          <cell r="I816">
            <v>5</v>
          </cell>
          <cell r="J816">
            <v>0</v>
          </cell>
          <cell r="K816">
            <v>0</v>
          </cell>
          <cell r="L816">
            <v>0</v>
          </cell>
        </row>
        <row r="817">
          <cell r="A817" t="str">
            <v>02948/13</v>
          </cell>
          <cell r="B817" t="str">
            <v>POLJOPRIV.DOBRO A&amp;R DOO</v>
          </cell>
          <cell r="C817" t="str">
            <v>KOMBAJN CLAAS LEXION 570</v>
          </cell>
          <cell r="D817" t="str">
            <v>KASKO OSIGURANJE</v>
          </cell>
          <cell r="E817" t="str">
            <v>DDOR</v>
          </cell>
          <cell r="F817">
            <v>656346715</v>
          </cell>
          <cell r="G817">
            <v>42147</v>
          </cell>
          <cell r="H817" t="str">
            <v>656346715 LOM ERBL UGOVARAČ I OSIGURANIK</v>
          </cell>
        </row>
        <row r="818">
          <cell r="A818" t="str">
            <v>02949/13</v>
          </cell>
          <cell r="B818" t="str">
            <v>POLJOPRIV.DOBRO A&amp;R DOO</v>
          </cell>
          <cell r="C818" t="str">
            <v>HEDER ŽITNI CLAAS V 660</v>
          </cell>
          <cell r="D818" t="str">
            <v>KASKO OSIGURANJE</v>
          </cell>
          <cell r="E818" t="str">
            <v>DDOR</v>
          </cell>
          <cell r="F818">
            <v>656348208</v>
          </cell>
          <cell r="G818">
            <v>42147</v>
          </cell>
          <cell r="H818" t="str">
            <v>656348208  POLISA OSIGURANJA IMOVINE ERBL UGOVARAČ I OSIGURANIK</v>
          </cell>
        </row>
        <row r="819">
          <cell r="A819" t="str">
            <v>02950/13</v>
          </cell>
          <cell r="B819" t="str">
            <v>POLJOPRIV.DOBRO A&amp;R DOO</v>
          </cell>
          <cell r="C819" t="str">
            <v>ADAPTER CONSPEED LINEAR 8-70FC</v>
          </cell>
          <cell r="D819" t="str">
            <v>KASKO OSIGURANJE</v>
          </cell>
          <cell r="E819" t="str">
            <v>DDOR</v>
          </cell>
          <cell r="F819">
            <v>656348364</v>
          </cell>
          <cell r="G819">
            <v>42147</v>
          </cell>
          <cell r="H819" t="str">
            <v>656348364  POLIOSA OSIGURANJA IMOVINE ERBL UGOVARAČ I OSIGURANIK</v>
          </cell>
        </row>
        <row r="820">
          <cell r="A820" t="str">
            <v>01575/09</v>
          </cell>
          <cell r="B820" t="str">
            <v>POLJOVKA ANA</v>
          </cell>
          <cell r="C820" t="str">
            <v>HYUNDAI I 20 1.4 DOHC 5VR GL</v>
          </cell>
          <cell r="D820" t="e">
            <v>#N/A</v>
          </cell>
          <cell r="E820" t="str">
            <v>DDOR</v>
          </cell>
          <cell r="F820" t="e">
            <v>#N/A</v>
          </cell>
          <cell r="G820" t="e">
            <v>#N/A</v>
          </cell>
          <cell r="H820" t="e">
            <v>#N/A</v>
          </cell>
          <cell r="I820">
            <v>5</v>
          </cell>
          <cell r="J820">
            <v>0</v>
          </cell>
          <cell r="K820">
            <v>0</v>
          </cell>
          <cell r="L820">
            <v>0</v>
          </cell>
        </row>
        <row r="821">
          <cell r="A821" t="str">
            <v>02017/10</v>
          </cell>
          <cell r="B821" t="str">
            <v>POP- MANIĆ STEVAN</v>
          </cell>
          <cell r="C821" t="str">
            <v>HYUNDAI I30 1.4 DOHC 5VR GL</v>
          </cell>
          <cell r="D821" t="str">
            <v>KASKO OSIGURANJE</v>
          </cell>
          <cell r="E821" t="str">
            <v>DELTA GENERALI OSIGURANJE</v>
          </cell>
          <cell r="F821">
            <v>239339</v>
          </cell>
          <cell r="G821">
            <v>42040</v>
          </cell>
          <cell r="H821" t="str">
            <v>239339 B KOMBINACIJA  - NEMA UTAJU</v>
          </cell>
          <cell r="I821">
            <v>5</v>
          </cell>
          <cell r="J821">
            <v>0</v>
          </cell>
          <cell r="K821">
            <v>0</v>
          </cell>
          <cell r="L821">
            <v>0</v>
          </cell>
        </row>
        <row r="822">
          <cell r="A822" t="str">
            <v>01965/10</v>
          </cell>
          <cell r="B822" t="str">
            <v>POPADIĆ SVETLANA</v>
          </cell>
          <cell r="C822" t="str">
            <v>HYUNDAI I 30 1.4 DOHC 5VR GL</v>
          </cell>
          <cell r="D822" t="str">
            <v>KASKO OSIGURANJE</v>
          </cell>
          <cell r="E822" t="str">
            <v>UNIQA OSIGURANJE</v>
          </cell>
          <cell r="F822">
            <v>5007072</v>
          </cell>
          <cell r="G822">
            <v>42029</v>
          </cell>
          <cell r="H822" t="str">
            <v>5007072 A EKSKLUZIV  KRAĐA,UTAJA</v>
          </cell>
          <cell r="I822">
            <v>5</v>
          </cell>
          <cell r="J822">
            <v>0</v>
          </cell>
          <cell r="K822">
            <v>0</v>
          </cell>
          <cell r="L822">
            <v>0</v>
          </cell>
        </row>
        <row r="823">
          <cell r="A823" t="str">
            <v>01735/09</v>
          </cell>
          <cell r="B823" t="str">
            <v>POPOV ALEKSANDAR</v>
          </cell>
          <cell r="C823" t="str">
            <v>HYUNDAI I30 1.4 DOHC 5VR GL</v>
          </cell>
          <cell r="D823" t="str">
            <v>KASKO OSIGURANJE</v>
          </cell>
          <cell r="E823" t="str">
            <v>DELTA GENERALI OSIGURANJE</v>
          </cell>
          <cell r="F823">
            <v>187682</v>
          </cell>
          <cell r="G823">
            <v>41932</v>
          </cell>
          <cell r="H823" t="str">
            <v>187682 B KOMBINACIJA  - NEMA UTAJU</v>
          </cell>
          <cell r="I823">
            <v>5</v>
          </cell>
          <cell r="J823">
            <v>0</v>
          </cell>
          <cell r="K823">
            <v>0</v>
          </cell>
          <cell r="L823">
            <v>0</v>
          </cell>
        </row>
        <row r="824">
          <cell r="A824" t="str">
            <v>01568/09</v>
          </cell>
          <cell r="B824" t="str">
            <v>POPOVIĆ DRAGAN</v>
          </cell>
          <cell r="C824" t="str">
            <v>HYUNDAI I 20 1.2 DOHC 5VR GL</v>
          </cell>
          <cell r="D824" t="e">
            <v>#N/A</v>
          </cell>
          <cell r="E824" t="str">
            <v>DELTA GENERALI OSIGURANJE</v>
          </cell>
          <cell r="F824" t="e">
            <v>#N/A</v>
          </cell>
          <cell r="G824" t="e">
            <v>#N/A</v>
          </cell>
          <cell r="H824" t="e">
            <v>#N/A</v>
          </cell>
          <cell r="I824">
            <v>5</v>
          </cell>
          <cell r="J824">
            <v>0</v>
          </cell>
          <cell r="K824">
            <v>0</v>
          </cell>
          <cell r="L824">
            <v>0</v>
          </cell>
        </row>
        <row r="825">
          <cell r="A825" t="str">
            <v>02920/13</v>
          </cell>
          <cell r="B825" t="str">
            <v>POPOVIĆ NELA</v>
          </cell>
          <cell r="C825" t="str">
            <v>Polovno putničko vozilo CITROEN C3 X 1.4HDI</v>
          </cell>
          <cell r="D825" t="str">
            <v>KASKO OSIGURANJE</v>
          </cell>
          <cell r="E825" t="str">
            <v>DDOR</v>
          </cell>
          <cell r="F825">
            <v>656298551</v>
          </cell>
          <cell r="G825">
            <v>42138</v>
          </cell>
          <cell r="H825" t="str">
            <v>656298551 ne treba utaja KASKO, NEMA UTAJU</v>
          </cell>
        </row>
        <row r="826">
          <cell r="A826" t="str">
            <v>02001/10</v>
          </cell>
          <cell r="B826" t="str">
            <v>POTENS-PERFORACIJA DOO POŽEGA</v>
          </cell>
          <cell r="C826" t="str">
            <v>HYUNDAI I30 1.4 DOHC 5VR GLS</v>
          </cell>
          <cell r="D826" t="str">
            <v>KASKO OSIGURANJE</v>
          </cell>
          <cell r="E826" t="str">
            <v>DUNAV OSIGURANJE</v>
          </cell>
          <cell r="F826">
            <v>891952515</v>
          </cell>
          <cell r="G826">
            <v>42036</v>
          </cell>
          <cell r="H826" t="str">
            <v>891952515 KASKO: UTAJA, KRAĐA</v>
          </cell>
          <cell r="I826">
            <v>5</v>
          </cell>
          <cell r="J826">
            <v>0</v>
          </cell>
          <cell r="K826">
            <v>0</v>
          </cell>
          <cell r="L826">
            <v>0</v>
          </cell>
        </row>
        <row r="827">
          <cell r="A827" t="str">
            <v>02521/11</v>
          </cell>
          <cell r="B827" t="str">
            <v>POTENZA GROUP INT DOO</v>
          </cell>
          <cell r="C827" t="str">
            <v>DACIA SANDERO STEPWAY 1.5 DCI</v>
          </cell>
          <cell r="D827" t="str">
            <v>KASKO OSIGURANJE</v>
          </cell>
          <cell r="E827" t="str">
            <v>DUNAV OSIGURANJE</v>
          </cell>
          <cell r="F827">
            <v>892078526</v>
          </cell>
          <cell r="G827">
            <v>42087</v>
          </cell>
          <cell r="H827" t="str">
            <v>892078526 KASKO:   UTAJA KRAĐA</v>
          </cell>
          <cell r="I827">
            <v>4</v>
          </cell>
          <cell r="J827">
            <v>3</v>
          </cell>
          <cell r="K827">
            <v>0</v>
          </cell>
          <cell r="L827">
            <v>0</v>
          </cell>
        </row>
        <row r="828">
          <cell r="A828" t="str">
            <v>02522/11</v>
          </cell>
          <cell r="B828" t="str">
            <v>POTENZA GROUP INT DOO</v>
          </cell>
          <cell r="C828" t="str">
            <v>DACIA SANDERO STEPWAY 1.5 DCI</v>
          </cell>
          <cell r="D828" t="str">
            <v>KASKO OSIGURANJE</v>
          </cell>
          <cell r="E828" t="str">
            <v>DUNAV OSIGURANJE</v>
          </cell>
          <cell r="F828">
            <v>892078530</v>
          </cell>
          <cell r="G828">
            <v>42087</v>
          </cell>
          <cell r="H828" t="str">
            <v>892078530 KASKO:   UTAJA KRAĐA</v>
          </cell>
          <cell r="I828">
            <v>5</v>
          </cell>
          <cell r="J828">
            <v>3</v>
          </cell>
          <cell r="K828">
            <v>0</v>
          </cell>
          <cell r="L828">
            <v>0</v>
          </cell>
        </row>
        <row r="829">
          <cell r="A829" t="str">
            <v>02569/11</v>
          </cell>
          <cell r="B829" t="str">
            <v>POTENZA GROUP INT DOO</v>
          </cell>
          <cell r="C829" t="str">
            <v>Dacia Sandero Stepway 1.5 dci</v>
          </cell>
          <cell r="D829" t="str">
            <v>KASKO OSIGURANJE</v>
          </cell>
          <cell r="E829" t="str">
            <v>DUNAV OSIGURANJE</v>
          </cell>
          <cell r="F829" t="str">
            <v>89216119 6</v>
          </cell>
          <cell r="G829">
            <v>42191</v>
          </cell>
          <cell r="H829" t="str">
            <v>89216119 6</v>
          </cell>
          <cell r="I829">
            <v>5</v>
          </cell>
          <cell r="J829">
            <v>1</v>
          </cell>
          <cell r="K829">
            <v>0</v>
          </cell>
          <cell r="L829">
            <v>0</v>
          </cell>
        </row>
        <row r="830">
          <cell r="A830" t="str">
            <v>02570/11</v>
          </cell>
          <cell r="B830" t="str">
            <v>POTENZA GROUP INT DOO</v>
          </cell>
          <cell r="C830" t="str">
            <v>Dacia Sandero Stepway 1.5 dci</v>
          </cell>
          <cell r="D830" t="str">
            <v>KASKO OSIGURANJE</v>
          </cell>
          <cell r="E830" t="str">
            <v>DUNAV OSIGURANJE</v>
          </cell>
          <cell r="F830" t="str">
            <v>89216120 0</v>
          </cell>
          <cell r="G830">
            <v>42191</v>
          </cell>
          <cell r="H830" t="str">
            <v>89216120 0</v>
          </cell>
          <cell r="I830">
            <v>5</v>
          </cell>
          <cell r="J830">
            <v>1</v>
          </cell>
          <cell r="K830">
            <v>0</v>
          </cell>
          <cell r="L830">
            <v>0</v>
          </cell>
        </row>
        <row r="831">
          <cell r="A831" t="str">
            <v>02933/13</v>
          </cell>
          <cell r="B831" t="str">
            <v>POTENZA GROUP INT DOO</v>
          </cell>
          <cell r="C831" t="str">
            <v>ŠKODA FABIA  A05 COMBI AMBIENTE</v>
          </cell>
          <cell r="D831" t="str">
            <v>KASKO OSIGURANJE</v>
          </cell>
          <cell r="E831" t="str">
            <v>DDOR</v>
          </cell>
          <cell r="F831">
            <v>656224839</v>
          </cell>
          <cell r="G831">
            <v>42153</v>
          </cell>
          <cell r="H831" t="str">
            <v>656224839 KASKO: UTAJA, KRAĐA</v>
          </cell>
        </row>
        <row r="832">
          <cell r="A832" t="str">
            <v>02934/13</v>
          </cell>
          <cell r="B832" t="str">
            <v>POTENZA GROUP INT DOO</v>
          </cell>
          <cell r="C832" t="str">
            <v>ŠKODA FABIA  A05 COMBI AMBIENTE</v>
          </cell>
          <cell r="D832" t="str">
            <v>KASKO OSIGURANJE</v>
          </cell>
          <cell r="E832" t="str">
            <v>DDOR</v>
          </cell>
          <cell r="F832">
            <v>656225190</v>
          </cell>
          <cell r="G832">
            <v>42153</v>
          </cell>
          <cell r="H832" t="str">
            <v>654663558 KASKO: UTAJA, KRAĐA</v>
          </cell>
        </row>
        <row r="833">
          <cell r="A833" t="str">
            <v>02935/13</v>
          </cell>
          <cell r="B833" t="str">
            <v>POTENZA GROUP INT DOO</v>
          </cell>
          <cell r="C833" t="str">
            <v>ŠKODA FABIA  A05 COMBI AMBIENTE</v>
          </cell>
          <cell r="D833" t="str">
            <v>KASKO OSIGURANJE</v>
          </cell>
          <cell r="E833" t="str">
            <v>DDOR</v>
          </cell>
          <cell r="F833">
            <v>656225067</v>
          </cell>
          <cell r="G833">
            <v>42153</v>
          </cell>
          <cell r="H833" t="str">
            <v xml:space="preserve">656225067 KASKO: UTAJA, KRAĐA </v>
          </cell>
        </row>
        <row r="834">
          <cell r="A834" t="str">
            <v>02051/10</v>
          </cell>
          <cell r="B834" t="str">
            <v>PREDRAG TOŠIĆ</v>
          </cell>
          <cell r="C834" t="str">
            <v>HYUNDAI I 30 1.4 DOHC 5VR GL</v>
          </cell>
          <cell r="D834" t="str">
            <v>KASKO OSIGURANJE</v>
          </cell>
          <cell r="E834" t="str">
            <v>DELTA GENERALI OSIGURANJE</v>
          </cell>
          <cell r="F834">
            <v>194910</v>
          </cell>
          <cell r="G834">
            <v>42057</v>
          </cell>
          <cell r="H834">
            <v>194910</v>
          </cell>
          <cell r="I834">
            <v>5</v>
          </cell>
          <cell r="J834">
            <v>0</v>
          </cell>
          <cell r="K834">
            <v>0</v>
          </cell>
          <cell r="L834">
            <v>0</v>
          </cell>
        </row>
        <row r="835">
          <cell r="A835" t="str">
            <v>01972/10</v>
          </cell>
          <cell r="B835" t="str">
            <v>PRILJEVA SLAVICA</v>
          </cell>
          <cell r="C835" t="str">
            <v>HYUNDAI I30 1.4 DOHC 5VR</v>
          </cell>
          <cell r="D835" t="str">
            <v>KASKO OSIGURANJE</v>
          </cell>
          <cell r="E835" t="str">
            <v>WIENER STAEDTISCHE</v>
          </cell>
          <cell r="F835">
            <v>40288934</v>
          </cell>
          <cell r="G835">
            <v>42031</v>
          </cell>
          <cell r="H835" t="str">
            <v>ponuda 4123289, polisa 40288934 D PAKET RIZIKA NEMA UTAJU</v>
          </cell>
          <cell r="I835">
            <v>5</v>
          </cell>
          <cell r="J835">
            <v>0</v>
          </cell>
          <cell r="K835">
            <v>0</v>
          </cell>
          <cell r="L835">
            <v>0</v>
          </cell>
        </row>
        <row r="836">
          <cell r="A836" t="str">
            <v>02363/10</v>
          </cell>
          <cell r="B836" t="str">
            <v>PRIMALAB DOO</v>
          </cell>
          <cell r="C836" t="str">
            <v>HYUNDAI  I30 1,6 CRDI 5VR GL</v>
          </cell>
          <cell r="D836" t="str">
            <v>KASKO OSIGURANJE</v>
          </cell>
          <cell r="E836" t="str">
            <v>DDOR</v>
          </cell>
          <cell r="F836">
            <v>655251965</v>
          </cell>
          <cell r="G836">
            <v>41898</v>
          </cell>
          <cell r="H836" t="str">
            <v>655251965 KASKO: UTAJA, KRAĐA, PRIRODNI RIZICI</v>
          </cell>
          <cell r="I836">
            <v>5</v>
          </cell>
          <cell r="J836">
            <v>0</v>
          </cell>
          <cell r="K836">
            <v>2</v>
          </cell>
          <cell r="L836">
            <v>0</v>
          </cell>
        </row>
        <row r="837">
          <cell r="A837" t="str">
            <v>02380/10</v>
          </cell>
          <cell r="B837" t="str">
            <v>PRO LOGISTIC RPC DOO</v>
          </cell>
          <cell r="C837" t="str">
            <v>IVECO DAILY 65C17V</v>
          </cell>
          <cell r="D837" t="str">
            <v>KASKO OSIGURANJE</v>
          </cell>
          <cell r="E837" t="str">
            <v>DELTA GENERALI OSIGURANJE</v>
          </cell>
          <cell r="F837">
            <v>187247</v>
          </cell>
          <cell r="G837">
            <v>41917</v>
          </cell>
          <cell r="H837">
            <v>187247</v>
          </cell>
          <cell r="I837">
            <v>5</v>
          </cell>
          <cell r="J837">
            <v>5</v>
          </cell>
          <cell r="K837">
            <v>0</v>
          </cell>
          <cell r="L837">
            <v>0</v>
          </cell>
        </row>
        <row r="838">
          <cell r="A838" t="str">
            <v>02470/10</v>
          </cell>
          <cell r="B838" t="str">
            <v>PROTEGE EAST DOO</v>
          </cell>
          <cell r="C838" t="str">
            <v>POLUPRIKOLICA  SAMRO</v>
          </cell>
          <cell r="D838" t="str">
            <v>KASKO OSIGURANJE</v>
          </cell>
          <cell r="E838" t="str">
            <v>GLOBOS OSIGURANJE</v>
          </cell>
          <cell r="F838">
            <v>516200</v>
          </cell>
          <cell r="G838">
            <v>42008</v>
          </cell>
          <cell r="H838" t="str">
            <v>516200 KASKO: KRAĐA</v>
          </cell>
          <cell r="I838">
            <v>4</v>
          </cell>
          <cell r="J838">
            <v>2</v>
          </cell>
          <cell r="K838">
            <v>0</v>
          </cell>
          <cell r="L838">
            <v>0</v>
          </cell>
        </row>
        <row r="839">
          <cell r="A839" t="str">
            <v>02471/10</v>
          </cell>
          <cell r="B839" t="str">
            <v>PROTEGE EAST DOO</v>
          </cell>
          <cell r="C839" t="str">
            <v>IVECO STRALIS AS 440S45 T/FP</v>
          </cell>
          <cell r="D839" t="str">
            <v>KASKO OSIGURANJE</v>
          </cell>
          <cell r="E839" t="str">
            <v>GLOBOS OSIGURANJE</v>
          </cell>
          <cell r="F839">
            <v>516199</v>
          </cell>
          <cell r="G839">
            <v>42008</v>
          </cell>
          <cell r="H839" t="str">
            <v>516199 KASKO: KRAĐA</v>
          </cell>
          <cell r="I839">
            <v>5</v>
          </cell>
          <cell r="J839">
            <v>2</v>
          </cell>
          <cell r="K839">
            <v>2</v>
          </cell>
          <cell r="L839">
            <v>0</v>
          </cell>
        </row>
        <row r="840">
          <cell r="A840" t="str">
            <v>02290/10</v>
          </cell>
          <cell r="B840" t="str">
            <v>PRVULOVIĆ SNEŽANA</v>
          </cell>
          <cell r="C840" t="str">
            <v>HYUNDAI I30 1,6 DOHC 5VR GL</v>
          </cell>
          <cell r="D840" t="str">
            <v>KASKO OSIGURANJE</v>
          </cell>
          <cell r="E840" t="str">
            <v>DELTA GENERALI OSIGURANJE</v>
          </cell>
          <cell r="F840">
            <v>202997</v>
          </cell>
          <cell r="G840">
            <v>42183</v>
          </cell>
          <cell r="H840" t="str">
            <v>202997 B KOMBINACIJA  - NEMA UTAJU</v>
          </cell>
          <cell r="I840">
            <v>5</v>
          </cell>
          <cell r="J840">
            <v>0</v>
          </cell>
          <cell r="K840">
            <v>0</v>
          </cell>
          <cell r="L840">
            <v>0</v>
          </cell>
        </row>
        <row r="841">
          <cell r="A841" t="str">
            <v>01949/10</v>
          </cell>
          <cell r="B841" t="str">
            <v>PUCAREVIĆ SANJA</v>
          </cell>
          <cell r="C841" t="str">
            <v>HYUNDAI I30 1.4 DOHC GL 5VR</v>
          </cell>
          <cell r="D841" t="str">
            <v>KASKO OSIGURANJE</v>
          </cell>
          <cell r="E841" t="str">
            <v>DUNAV OSIGURANJE</v>
          </cell>
          <cell r="F841" t="str">
            <v>89132470 0</v>
          </cell>
          <cell r="G841">
            <v>42036</v>
          </cell>
          <cell r="H841" t="str">
            <v>89132470 0 KASKO: UTAJA, KRAĐA</v>
          </cell>
          <cell r="I841">
            <v>5</v>
          </cell>
          <cell r="J841">
            <v>0</v>
          </cell>
          <cell r="K841">
            <v>0</v>
          </cell>
          <cell r="L841">
            <v>0</v>
          </cell>
        </row>
        <row r="842">
          <cell r="A842" t="str">
            <v>01923/10</v>
          </cell>
          <cell r="B842" t="str">
            <v>PUŠICA SLOBODAN</v>
          </cell>
          <cell r="C842" t="str">
            <v>HYUNDAI I20 1.2 DOHC 5VR L</v>
          </cell>
          <cell r="D842" t="str">
            <v>KASKO OSIGURANJE</v>
          </cell>
          <cell r="E842" t="str">
            <v>DDOR</v>
          </cell>
          <cell r="F842">
            <v>655736536</v>
          </cell>
          <cell r="G842">
            <v>42016</v>
          </cell>
          <cell r="H842" t="str">
            <v>655736536 KASKO: UTAJA, KRAĐA</v>
          </cell>
          <cell r="I842">
            <v>5</v>
          </cell>
          <cell r="J842">
            <v>0</v>
          </cell>
          <cell r="K842">
            <v>0</v>
          </cell>
          <cell r="L842">
            <v>0</v>
          </cell>
        </row>
        <row r="843">
          <cell r="A843" t="str">
            <v>01966/10</v>
          </cell>
          <cell r="B843" t="str">
            <v>QSS DOO BEOGRAD</v>
          </cell>
          <cell r="C843" t="str">
            <v>HYUNDAI I30 1.4 DOHC 5VR GL</v>
          </cell>
          <cell r="D843" t="str">
            <v>KASKO OSIGURANJE</v>
          </cell>
          <cell r="E843" t="str">
            <v>DDOR</v>
          </cell>
          <cell r="F843">
            <v>655804094</v>
          </cell>
          <cell r="G843">
            <v>42025</v>
          </cell>
          <cell r="H843" t="str">
            <v>655804094 KASKO: UTAJA, KRAĐA, PRIRODNI RIZICI</v>
          </cell>
          <cell r="I843">
            <v>5</v>
          </cell>
          <cell r="J843">
            <v>0</v>
          </cell>
          <cell r="K843">
            <v>0</v>
          </cell>
          <cell r="L843">
            <v>0</v>
          </cell>
        </row>
        <row r="844">
          <cell r="A844" t="str">
            <v>01901/09</v>
          </cell>
          <cell r="B844" t="str">
            <v>RADOMAN ILIĆ JELENA</v>
          </cell>
          <cell r="C844" t="str">
            <v>HYUNDAI I 30 1.4 DOHC 5VR GL</v>
          </cell>
          <cell r="D844" t="str">
            <v>KASKO OSIGURANJE</v>
          </cell>
          <cell r="E844" t="str">
            <v>DELTA GENERALI OSIGURANJE</v>
          </cell>
          <cell r="F844">
            <v>192487</v>
          </cell>
          <cell r="G844">
            <v>41997</v>
          </cell>
          <cell r="H844" t="str">
            <v>192487 B KOMBINACIJA  - NEMA UTAJU</v>
          </cell>
          <cell r="I844">
            <v>5</v>
          </cell>
          <cell r="J844">
            <v>0</v>
          </cell>
          <cell r="K844">
            <v>0</v>
          </cell>
          <cell r="L844">
            <v>0</v>
          </cell>
        </row>
        <row r="845">
          <cell r="A845" t="str">
            <v>01722/09</v>
          </cell>
          <cell r="B845" t="str">
            <v>RADOSAVLJEVIĆ DRAGOMIR</v>
          </cell>
          <cell r="C845" t="str">
            <v>HYUNDAI I 30 1.6 CRDI 5VR GL</v>
          </cell>
          <cell r="D845" t="str">
            <v>KASKO OSIGURANJE</v>
          </cell>
          <cell r="E845" t="str">
            <v>WIENER STAEDTISCHE</v>
          </cell>
          <cell r="F845">
            <v>40020161</v>
          </cell>
          <cell r="G845">
            <v>41933</v>
          </cell>
          <cell r="H845" t="str">
            <v>ponuda 4121441 polisa 40020161 D PAKET RIZIKA NEMA UTAJU</v>
          </cell>
          <cell r="I845">
            <v>5</v>
          </cell>
          <cell r="J845">
            <v>0</v>
          </cell>
          <cell r="K845">
            <v>0</v>
          </cell>
          <cell r="L845">
            <v>0</v>
          </cell>
        </row>
        <row r="846">
          <cell r="A846" t="str">
            <v>02009/10</v>
          </cell>
          <cell r="B846" t="str">
            <v>RADOSAVLJEVIĆ IGOR</v>
          </cell>
          <cell r="C846" t="str">
            <v>HYUNDAI I 30 1.4 DOHC 5 VR GL</v>
          </cell>
          <cell r="D846" t="str">
            <v>KASKO OSIGURANJE</v>
          </cell>
          <cell r="E846" t="str">
            <v>DDOR</v>
          </cell>
          <cell r="F846">
            <v>655828390</v>
          </cell>
          <cell r="G846">
            <v>42037</v>
          </cell>
          <cell r="H846" t="str">
            <v>655828390 KASKO: UTAJA, KRAĐA, PRIRODNI RIZICI</v>
          </cell>
          <cell r="I846">
            <v>5</v>
          </cell>
          <cell r="J846">
            <v>0</v>
          </cell>
          <cell r="K846">
            <v>0</v>
          </cell>
          <cell r="L846">
            <v>0</v>
          </cell>
        </row>
        <row r="847">
          <cell r="A847" t="str">
            <v>02146/10</v>
          </cell>
          <cell r="B847" t="str">
            <v>RADOSAVLJEVIĆ LJUBISLAV</v>
          </cell>
          <cell r="C847" t="str">
            <v>HYUNDAI I30 1,6 CRDI 5 VR GL</v>
          </cell>
          <cell r="D847" t="str">
            <v>KASKO OSIGURANJE</v>
          </cell>
          <cell r="E847" t="str">
            <v>DUNAV OSIGURANJE</v>
          </cell>
          <cell r="F847">
            <v>891266725</v>
          </cell>
          <cell r="G847">
            <v>42101</v>
          </cell>
          <cell r="H847" t="str">
            <v>891266725 KASKO: UTAJA, KRAĐA</v>
          </cell>
          <cell r="I847">
            <v>5</v>
          </cell>
          <cell r="J847">
            <v>0</v>
          </cell>
          <cell r="K847">
            <v>0</v>
          </cell>
          <cell r="L847">
            <v>0</v>
          </cell>
        </row>
        <row r="848">
          <cell r="A848" t="str">
            <v>01753/09</v>
          </cell>
          <cell r="B848" t="str">
            <v>RADOSAVLJEVIĆ RADISAV</v>
          </cell>
          <cell r="C848" t="str">
            <v>HYUNDAI I30 1.4 GL 5VR</v>
          </cell>
          <cell r="D848" t="str">
            <v>KASKO OSIGURANJE</v>
          </cell>
          <cell r="E848" t="str">
            <v>DUNAV OSIGURANJE</v>
          </cell>
          <cell r="F848" t="str">
            <v>89172888 0</v>
          </cell>
          <cell r="G848">
            <v>41940</v>
          </cell>
          <cell r="H848" t="str">
            <v>89150299  0 KASKO: UTAJA, KRAĐA</v>
          </cell>
          <cell r="I848">
            <v>5</v>
          </cell>
          <cell r="J848">
            <v>0</v>
          </cell>
          <cell r="K848">
            <v>0</v>
          </cell>
          <cell r="L848">
            <v>0</v>
          </cell>
        </row>
        <row r="849">
          <cell r="A849" t="str">
            <v>02344/10</v>
          </cell>
          <cell r="B849" t="str">
            <v>RADOVANOVIĆ NEMANJA  PG</v>
          </cell>
          <cell r="C849" t="str">
            <v>KOMBAJN CLAAS TUCANO 320 HEDER 5,40M; KOLICA</v>
          </cell>
          <cell r="D849" t="str">
            <v>KASKO OSIGURANJE</v>
          </cell>
          <cell r="E849" t="str">
            <v>WIENER STAEDTISCHE</v>
          </cell>
          <cell r="F849">
            <v>41439300</v>
          </cell>
          <cell r="G849">
            <v>41922</v>
          </cell>
          <cell r="H849" t="str">
            <v>ponuda 4118575, polisa 41439300 D PAKET RIZIKA NEMA UTAJU</v>
          </cell>
          <cell r="I849">
            <v>5</v>
          </cell>
          <cell r="J849">
            <v>0</v>
          </cell>
          <cell r="K849">
            <v>0</v>
          </cell>
          <cell r="L849">
            <v>0</v>
          </cell>
        </row>
        <row r="850">
          <cell r="A850" t="str">
            <v>02656/11</v>
          </cell>
          <cell r="B850" t="str">
            <v>RADOVANOVIĆ NEMANJA  PG</v>
          </cell>
          <cell r="C850" t="str">
            <v>Traktor Axion 850 Cebis</v>
          </cell>
          <cell r="D850" t="str">
            <v>KASKO OSIGURANJE</v>
          </cell>
          <cell r="E850" t="str">
            <v>DELTA GENERALI OSIGURANJE</v>
          </cell>
          <cell r="F850">
            <v>207852</v>
          </cell>
          <cell r="G850">
            <v>41940</v>
          </cell>
          <cell r="H850">
            <v>207852</v>
          </cell>
        </row>
        <row r="851">
          <cell r="A851" t="str">
            <v>01660/09</v>
          </cell>
          <cell r="B851" t="str">
            <v>RADOVANOVIĆ VLADISLAV</v>
          </cell>
          <cell r="C851" t="str">
            <v>HYUNDAI I30 1.6 CRDI 5VR GL</v>
          </cell>
          <cell r="D851" t="str">
            <v>KASKO OSIGURANJE</v>
          </cell>
          <cell r="E851" t="str">
            <v>DDOR</v>
          </cell>
          <cell r="F851">
            <v>655315661</v>
          </cell>
          <cell r="G851">
            <v>41904</v>
          </cell>
          <cell r="H851" t="str">
            <v>655315661 KASKO: UTAJA, KRAĐA</v>
          </cell>
          <cell r="I851">
            <v>5</v>
          </cell>
          <cell r="J851">
            <v>0</v>
          </cell>
          <cell r="K851">
            <v>0</v>
          </cell>
          <cell r="L851">
            <v>0</v>
          </cell>
        </row>
        <row r="852">
          <cell r="A852" t="str">
            <v>01751/09</v>
          </cell>
          <cell r="B852" t="str">
            <v>RADOVIĆ BRANKO</v>
          </cell>
          <cell r="C852" t="str">
            <v>HYUNDAI I30 1.4 DOHC 5VR GL</v>
          </cell>
          <cell r="D852" t="str">
            <v>KASKO OSIGURANJE</v>
          </cell>
          <cell r="E852" t="str">
            <v>DELTA GENERALI OSIGURANJE</v>
          </cell>
          <cell r="F852">
            <v>187972</v>
          </cell>
          <cell r="G852">
            <v>41941</v>
          </cell>
          <cell r="H852" t="str">
            <v>187972 B KOMBINACIJA  - NEMA UTAJU</v>
          </cell>
          <cell r="I852">
            <v>5</v>
          </cell>
          <cell r="J852">
            <v>0</v>
          </cell>
          <cell r="K852">
            <v>0</v>
          </cell>
          <cell r="L852">
            <v>0</v>
          </cell>
        </row>
        <row r="853">
          <cell r="A853" t="str">
            <v>01960/10</v>
          </cell>
          <cell r="B853" t="str">
            <v>RADOVIĆ DRAGAN</v>
          </cell>
          <cell r="C853" t="str">
            <v>HYUNDAI I30 1.4 DOHC 5VR GL</v>
          </cell>
          <cell r="D853" t="str">
            <v>KASKO OSIGURANJE</v>
          </cell>
          <cell r="E853" t="str">
            <v>DUNAV OSIGURANJE</v>
          </cell>
          <cell r="F853">
            <v>891977446</v>
          </cell>
          <cell r="G853">
            <v>42025</v>
          </cell>
          <cell r="H853" t="str">
            <v>891977446 KASKO: UTAJA, KRAĐA</v>
          </cell>
          <cell r="I853">
            <v>5</v>
          </cell>
          <cell r="J853">
            <v>0</v>
          </cell>
          <cell r="K853">
            <v>0</v>
          </cell>
          <cell r="L853">
            <v>0</v>
          </cell>
        </row>
        <row r="854">
          <cell r="A854" t="str">
            <v>01545/09</v>
          </cell>
          <cell r="B854" t="str">
            <v>RADUKANOVIĆ IVAN</v>
          </cell>
          <cell r="C854" t="str">
            <v>CHEVROLET CRUZE LS</v>
          </cell>
          <cell r="D854" t="e">
            <v>#N/A</v>
          </cell>
          <cell r="E854" t="str">
            <v>WIENER STAEDTISCHE</v>
          </cell>
          <cell r="F854" t="e">
            <v>#N/A</v>
          </cell>
          <cell r="G854" t="e">
            <v>#N/A</v>
          </cell>
          <cell r="H854" t="e">
            <v>#N/A</v>
          </cell>
          <cell r="I854">
            <v>5</v>
          </cell>
          <cell r="J854">
            <v>0</v>
          </cell>
          <cell r="K854">
            <v>0</v>
          </cell>
          <cell r="L854">
            <v>0</v>
          </cell>
        </row>
        <row r="855">
          <cell r="A855" t="str">
            <v>02947/13</v>
          </cell>
          <cell r="B855" t="str">
            <v>RADUN INŽENJERING DOO</v>
          </cell>
          <cell r="C855" t="str">
            <v>KOMBINOVANA MAŠINA CASE 695MB1</v>
          </cell>
          <cell r="D855" t="str">
            <v>KASKO OSIGURANJE</v>
          </cell>
          <cell r="E855" t="str">
            <v>DDOR</v>
          </cell>
          <cell r="F855">
            <v>656867892</v>
          </cell>
          <cell r="G855">
            <v>42232</v>
          </cell>
          <cell r="H855" t="str">
            <v>656867892 KASKO: UTAJA, KRAĐA</v>
          </cell>
        </row>
        <row r="856">
          <cell r="A856" t="str">
            <v>01625/09</v>
          </cell>
          <cell r="B856" t="str">
            <v>RAJAKOVIĆ PREDRAG</v>
          </cell>
          <cell r="C856" t="str">
            <v>HYUNDAI I 30 1.6 CRDI 5VR GL</v>
          </cell>
          <cell r="D856" t="str">
            <v>KASKO OSIGURANJE</v>
          </cell>
          <cell r="E856" t="str">
            <v>DELTA GENERALI OSIGURANJE</v>
          </cell>
          <cell r="F856">
            <v>185978</v>
          </cell>
          <cell r="G856">
            <v>41896</v>
          </cell>
          <cell r="H856" t="str">
            <v>185978 B KOMBINACIJA  - NEMA UTAJU</v>
          </cell>
          <cell r="I856">
            <v>5</v>
          </cell>
          <cell r="J856">
            <v>0</v>
          </cell>
          <cell r="K856">
            <v>0</v>
          </cell>
          <cell r="L856">
            <v>0</v>
          </cell>
        </row>
        <row r="857">
          <cell r="A857" t="str">
            <v>01737/09</v>
          </cell>
          <cell r="B857" t="str">
            <v>RAJKOVIĆ MILAN</v>
          </cell>
          <cell r="C857" t="str">
            <v>HYUNDAI I 30  1.6 CRDI 5VR GL</v>
          </cell>
          <cell r="D857" t="str">
            <v>KASKO OSIGURANJE</v>
          </cell>
          <cell r="E857" t="str">
            <v>DELTA GENERALI OSIGURANJE</v>
          </cell>
          <cell r="F857">
            <v>187832</v>
          </cell>
          <cell r="G857">
            <v>41934</v>
          </cell>
          <cell r="H857" t="str">
            <v>187832 B KOMBINACIJA  - NEMA UTAJU</v>
          </cell>
          <cell r="I857">
            <v>5</v>
          </cell>
          <cell r="J857">
            <v>0</v>
          </cell>
          <cell r="K857">
            <v>0</v>
          </cell>
          <cell r="L857">
            <v>0</v>
          </cell>
        </row>
        <row r="858">
          <cell r="A858" t="str">
            <v>02224/10</v>
          </cell>
          <cell r="B858" t="str">
            <v>RALEVIĆ VLADAN</v>
          </cell>
          <cell r="C858" t="str">
            <v>HYUNDAI IX35 2,0 DOHC 5VR GL</v>
          </cell>
          <cell r="D858" t="str">
            <v>KASKO OSIGURANJE</v>
          </cell>
          <cell r="E858" t="str">
            <v>DELTA GENERALI OSIGURANJE</v>
          </cell>
          <cell r="F858">
            <v>201016</v>
          </cell>
          <cell r="G858">
            <v>42143</v>
          </cell>
          <cell r="H858" t="str">
            <v>201016 B KOMBINACIJA  - NEMA UTAJU</v>
          </cell>
          <cell r="I858">
            <v>5</v>
          </cell>
          <cell r="J858">
            <v>0</v>
          </cell>
          <cell r="K858">
            <v>0</v>
          </cell>
          <cell r="L858">
            <v>0</v>
          </cell>
        </row>
        <row r="859">
          <cell r="A859" t="str">
            <v>01539/09</v>
          </cell>
          <cell r="B859" t="str">
            <v>RAŠIĆ GORANA</v>
          </cell>
          <cell r="C859" t="str">
            <v>HYUNDAI I 20 DOHC 5VR L</v>
          </cell>
          <cell r="D859" t="e">
            <v>#N/A</v>
          </cell>
          <cell r="E859" t="str">
            <v>DELTA GENERALI OSIGURANJE</v>
          </cell>
          <cell r="F859" t="e">
            <v>#N/A</v>
          </cell>
          <cell r="G859" t="e">
            <v>#N/A</v>
          </cell>
          <cell r="H859" t="e">
            <v>#N/A</v>
          </cell>
          <cell r="I859">
            <v>5</v>
          </cell>
          <cell r="J859">
            <v>0</v>
          </cell>
          <cell r="K859">
            <v>0</v>
          </cell>
          <cell r="L859">
            <v>0</v>
          </cell>
        </row>
        <row r="860">
          <cell r="A860" t="str">
            <v>00856/08</v>
          </cell>
          <cell r="B860" t="str">
            <v>RATAR SZR MILAN PIPERSKI</v>
          </cell>
          <cell r="C860" t="str">
            <v>Traktor Celtis 446</v>
          </cell>
          <cell r="D860" t="e">
            <v>#N/A</v>
          </cell>
          <cell r="E860" t="str">
            <v>DDOR</v>
          </cell>
          <cell r="F860" t="e">
            <v>#N/A</v>
          </cell>
          <cell r="G860" t="e">
            <v>#N/A</v>
          </cell>
          <cell r="H860" t="e">
            <v>#N/A</v>
          </cell>
          <cell r="I860">
            <v>2</v>
          </cell>
          <cell r="J860">
            <v>2</v>
          </cell>
          <cell r="K860">
            <v>2</v>
          </cell>
          <cell r="L860">
            <v>0</v>
          </cell>
        </row>
        <row r="861">
          <cell r="A861" t="str">
            <v>01761/09</v>
          </cell>
          <cell r="B861" t="str">
            <v>REHABILITY  PR ROGIĆ JOVAN</v>
          </cell>
          <cell r="C861" t="str">
            <v>HYUNDAI I 30 1.4 DOHC 5 VR GL</v>
          </cell>
          <cell r="D861" t="str">
            <v>KASKO OSIGURANJE</v>
          </cell>
          <cell r="E861" t="str">
            <v>WIENER STAEDTISCHE</v>
          </cell>
          <cell r="F861">
            <v>4115960</v>
          </cell>
          <cell r="G861">
            <v>41948</v>
          </cell>
          <cell r="H861" t="str">
            <v>polisa 40180982 ponuda 4115960 D PAKET RIZIKA NEMA UTAJU</v>
          </cell>
          <cell r="I861">
            <v>5</v>
          </cell>
          <cell r="J861">
            <v>3</v>
          </cell>
          <cell r="K861">
            <v>0</v>
          </cell>
          <cell r="L861">
            <v>0</v>
          </cell>
        </row>
        <row r="862">
          <cell r="A862" t="str">
            <v>02754/12</v>
          </cell>
          <cell r="B862" t="str">
            <v>RENT EVENT DOO</v>
          </cell>
          <cell r="C862" t="str">
            <v>Polovno teretno vozilo MAZDA BT - 5O - DK GT 4X4</v>
          </cell>
          <cell r="D862" t="str">
            <v>KASKO OSIGURANJE</v>
          </cell>
          <cell r="E862" t="str">
            <v>DELTA GENERALI OSIGURANJE</v>
          </cell>
          <cell r="F862">
            <v>223578</v>
          </cell>
          <cell r="G862">
            <v>41978</v>
          </cell>
          <cell r="H862" t="str">
            <v>223578 B KOMBINACIJA  - NEMA UTAJU</v>
          </cell>
        </row>
        <row r="863">
          <cell r="A863" t="str">
            <v>02271/10</v>
          </cell>
          <cell r="B863" t="str">
            <v>RISTIĆ NEBOJŠA</v>
          </cell>
          <cell r="C863" t="str">
            <v>HYUNDAI I20 1,2 DOHC 5VR GL</v>
          </cell>
          <cell r="D863" t="str">
            <v>KASKO OSIGURANJE</v>
          </cell>
          <cell r="E863" t="str">
            <v>DDOR</v>
          </cell>
          <cell r="F863">
            <v>656450137</v>
          </cell>
          <cell r="G863">
            <v>42173</v>
          </cell>
          <cell r="H863">
            <v>656450137</v>
          </cell>
          <cell r="I863">
            <v>5</v>
          </cell>
          <cell r="J863">
            <v>0</v>
          </cell>
          <cell r="K863">
            <v>0</v>
          </cell>
          <cell r="L863">
            <v>0</v>
          </cell>
        </row>
        <row r="864">
          <cell r="A864" t="str">
            <v>01821/09</v>
          </cell>
          <cell r="B864" t="str">
            <v>ROHE DOO</v>
          </cell>
          <cell r="C864" t="str">
            <v>MOT.VOZILO ZA SPEC.SVRHE IVECO DAILY 35S MOB.LABORATORIJA ZA ISPITIVANJE GORIVA</v>
          </cell>
          <cell r="D864" t="str">
            <v>KASKO OSIGURANJE</v>
          </cell>
          <cell r="E864" t="str">
            <v>DUNAV OSIGURANJE</v>
          </cell>
          <cell r="F864" t="str">
            <v>89199097 1</v>
          </cell>
          <cell r="G864">
            <v>41975</v>
          </cell>
          <cell r="H864" t="str">
            <v>89199097 1 KASKO: UTAJA, KRAĐA</v>
          </cell>
          <cell r="I864">
            <v>5</v>
          </cell>
          <cell r="J864">
            <v>0</v>
          </cell>
          <cell r="K864">
            <v>0</v>
          </cell>
          <cell r="L864">
            <v>0</v>
          </cell>
        </row>
        <row r="865">
          <cell r="A865" t="str">
            <v>01836/09</v>
          </cell>
          <cell r="B865" t="str">
            <v>ROHE DOO</v>
          </cell>
          <cell r="C865" t="str">
            <v>CHEVROLET CRUZE 4D LS+ 2.0 D</v>
          </cell>
          <cell r="D865" t="str">
            <v>KASKO OSIGURANJE</v>
          </cell>
          <cell r="E865" t="str">
            <v>DUNAV OSIGURANJE</v>
          </cell>
          <cell r="F865">
            <v>891990982</v>
          </cell>
          <cell r="G865">
            <v>41982</v>
          </cell>
          <cell r="H865" t="str">
            <v>891990982 KASKO: UTAJA, KRAĐA</v>
          </cell>
          <cell r="I865">
            <v>5</v>
          </cell>
          <cell r="J865">
            <v>0</v>
          </cell>
          <cell r="K865">
            <v>0</v>
          </cell>
          <cell r="L865">
            <v>0</v>
          </cell>
        </row>
        <row r="866">
          <cell r="A866" t="str">
            <v>02134/10</v>
          </cell>
          <cell r="B866" t="str">
            <v>RONDOVIĆ VESNA</v>
          </cell>
          <cell r="C866" t="str">
            <v>HYUNDAI I30 1,4 DOHC 5VR GL</v>
          </cell>
          <cell r="D866" t="str">
            <v>KASKO OSIGURANJE</v>
          </cell>
          <cell r="E866" t="str">
            <v>WIENER STAEDTISCHE</v>
          </cell>
          <cell r="F866">
            <v>40524255</v>
          </cell>
          <cell r="G866">
            <v>42095</v>
          </cell>
          <cell r="H866" t="str">
            <v>40524255  PONUDA 4122767 D PAKET RIZIKA NEMA UTAJU</v>
          </cell>
          <cell r="I866">
            <v>5</v>
          </cell>
          <cell r="J866">
            <v>0</v>
          </cell>
          <cell r="K866">
            <v>0</v>
          </cell>
          <cell r="L866">
            <v>0</v>
          </cell>
        </row>
        <row r="867">
          <cell r="A867" t="str">
            <v>02103/10</v>
          </cell>
          <cell r="B867" t="str">
            <v>RUŽIĆ MILOŠ</v>
          </cell>
          <cell r="C867" t="str">
            <v>HYUNDAI I30 1,4 DOIIC 5VR GL</v>
          </cell>
          <cell r="D867" t="str">
            <v>KASKO OSIGURANJE</v>
          </cell>
          <cell r="E867" t="str">
            <v>DUNAV OSIGURANJE</v>
          </cell>
          <cell r="F867" t="str">
            <v>89207941 4</v>
          </cell>
          <cell r="G867">
            <v>42080</v>
          </cell>
          <cell r="H867" t="str">
            <v>89207941 4 KASKO: UTAJA, KRAĐA</v>
          </cell>
          <cell r="I867">
            <v>5</v>
          </cell>
          <cell r="J867">
            <v>0</v>
          </cell>
          <cell r="K867">
            <v>0</v>
          </cell>
          <cell r="L867">
            <v>0</v>
          </cell>
        </row>
        <row r="868">
          <cell r="A868" t="str">
            <v>02927/13</v>
          </cell>
          <cell r="B868" t="str">
            <v>RVOVIĆ LAZAR</v>
          </cell>
          <cell r="C868" t="str">
            <v>Hyundai I30 1.4 DOHC 5VR GL</v>
          </cell>
          <cell r="D868" t="str">
            <v>KASKO OSIGURANJE</v>
          </cell>
          <cell r="E868" t="str">
            <v>DUNAV OSIGURANJE</v>
          </cell>
          <cell r="F868">
            <v>891324722</v>
          </cell>
          <cell r="G868">
            <v>42155</v>
          </cell>
          <cell r="H868" t="str">
            <v>891324722 KASKO: UTAJA, KRAĐA</v>
          </cell>
        </row>
        <row r="869">
          <cell r="A869" t="str">
            <v>02360/10</v>
          </cell>
          <cell r="B869" t="str">
            <v>SALAI KARLO</v>
          </cell>
          <cell r="C869" t="str">
            <v>HYUNDAI I30 1,4 DOHC 5VR GL</v>
          </cell>
          <cell r="D869" t="str">
            <v>KASKO OSIGURANJE</v>
          </cell>
          <cell r="E869" t="str">
            <v>DDOR</v>
          </cell>
          <cell r="F869">
            <v>655265486</v>
          </cell>
          <cell r="G869">
            <v>41898</v>
          </cell>
          <cell r="H869" t="str">
            <v>655265486 KASKO: UTAJA, KRAĐA, PRIRODNI RIZICI</v>
          </cell>
          <cell r="I869">
            <v>5</v>
          </cell>
          <cell r="J869">
            <v>0</v>
          </cell>
          <cell r="K869">
            <v>0</v>
          </cell>
          <cell r="L869">
            <v>0</v>
          </cell>
        </row>
        <row r="870">
          <cell r="A870" t="str">
            <v>01946/10</v>
          </cell>
          <cell r="B870" t="str">
            <v>ŠAMU MIRA</v>
          </cell>
          <cell r="C870" t="str">
            <v>HYUNDAI I30 1.6 CRDI</v>
          </cell>
          <cell r="D870" t="e">
            <v>#N/A</v>
          </cell>
          <cell r="E870" t="str">
            <v>DELTA GENERALI OSIGURANJE</v>
          </cell>
          <cell r="F870" t="e">
            <v>#N/A</v>
          </cell>
          <cell r="G870" t="e">
            <v>#N/A</v>
          </cell>
          <cell r="H870" t="e">
            <v>#N/A</v>
          </cell>
          <cell r="I870">
            <v>5</v>
          </cell>
          <cell r="J870">
            <v>0</v>
          </cell>
          <cell r="K870">
            <v>0</v>
          </cell>
          <cell r="L870">
            <v>0</v>
          </cell>
        </row>
        <row r="871">
          <cell r="A871" t="str">
            <v>01982/10</v>
          </cell>
          <cell r="B871" t="str">
            <v>SANDIĆ MILICA</v>
          </cell>
          <cell r="C871" t="str">
            <v>HYUNDAI I30 1.4 DOHC 5VR GL</v>
          </cell>
          <cell r="D871" t="str">
            <v>KASKO OSIGURANJE</v>
          </cell>
          <cell r="E871" t="str">
            <v>WIENER STAEDTISCHE</v>
          </cell>
          <cell r="F871">
            <v>40345935</v>
          </cell>
          <cell r="G871">
            <v>42043</v>
          </cell>
          <cell r="H871" t="str">
            <v>polisa 40345935, ponuda 4124612 D PAKET RIZIKA NEMA UTAJU</v>
          </cell>
          <cell r="I871">
            <v>5</v>
          </cell>
          <cell r="J871">
            <v>0</v>
          </cell>
          <cell r="K871">
            <v>0</v>
          </cell>
          <cell r="L871">
            <v>0</v>
          </cell>
        </row>
        <row r="872">
          <cell r="A872" t="str">
            <v>01758/09</v>
          </cell>
          <cell r="B872" t="str">
            <v>ŠANTIĆ IVICA</v>
          </cell>
          <cell r="C872" t="str">
            <v>HYUNDAI I30 1.4 DOHC 5VR GL</v>
          </cell>
          <cell r="D872" t="str">
            <v>KASKO OSIGURANJE</v>
          </cell>
          <cell r="E872" t="str">
            <v>DELTA GENERALI OSIGURANJE</v>
          </cell>
          <cell r="F872">
            <v>189173</v>
          </cell>
          <cell r="G872">
            <v>41946</v>
          </cell>
          <cell r="H872" t="str">
            <v>189173 B KOMBINACIJA  - NEMA UTAJU</v>
          </cell>
          <cell r="I872">
            <v>5</v>
          </cell>
          <cell r="J872">
            <v>0</v>
          </cell>
          <cell r="K872">
            <v>0</v>
          </cell>
          <cell r="L872">
            <v>0</v>
          </cell>
        </row>
        <row r="873">
          <cell r="A873" t="str">
            <v>02610/11</v>
          </cell>
          <cell r="B873" t="str">
            <v>SANVERA SZR VERICA SANDIĆ</v>
          </cell>
          <cell r="C873" t="str">
            <v>Novo teretno vozilo Iveco Daily 35C13D</v>
          </cell>
          <cell r="D873" t="e">
            <v>#N/A</v>
          </cell>
          <cell r="E873" t="str">
            <v>WIENER STAEDTISCHE</v>
          </cell>
          <cell r="F873" t="e">
            <v>#N/A</v>
          </cell>
          <cell r="G873" t="e">
            <v>#N/A</v>
          </cell>
          <cell r="H873" t="e">
            <v>#N/A</v>
          </cell>
          <cell r="I873">
            <v>5</v>
          </cell>
          <cell r="J873">
            <v>0</v>
          </cell>
          <cell r="K873">
            <v>0</v>
          </cell>
          <cell r="L873">
            <v>0</v>
          </cell>
        </row>
        <row r="874">
          <cell r="A874" t="str">
            <v>01522/09</v>
          </cell>
          <cell r="B874" t="str">
            <v>ŠARAC BRATISLAVA</v>
          </cell>
          <cell r="C874" t="str">
            <v>HYUNDAI I 20 1.2 DOHC 5VR GL</v>
          </cell>
          <cell r="D874" t="e">
            <v>#N/A</v>
          </cell>
          <cell r="E874" t="str">
            <v>DELTA GENERALI OSIGURANJE</v>
          </cell>
          <cell r="F874" t="e">
            <v>#N/A</v>
          </cell>
          <cell r="G874" t="e">
            <v>#N/A</v>
          </cell>
          <cell r="H874" t="e">
            <v>#N/A</v>
          </cell>
          <cell r="I874">
            <v>5</v>
          </cell>
          <cell r="J874">
            <v>0</v>
          </cell>
          <cell r="K874">
            <v>0</v>
          </cell>
          <cell r="L874">
            <v>0</v>
          </cell>
        </row>
        <row r="875">
          <cell r="A875" t="str">
            <v>01775/09</v>
          </cell>
          <cell r="B875" t="str">
            <v>ŠARAC TATJANA</v>
          </cell>
          <cell r="C875" t="str">
            <v>HYUNDAI I30 1.4 DOHC 5VR GL</v>
          </cell>
          <cell r="D875" t="str">
            <v>KASKO OSIGURANJE</v>
          </cell>
          <cell r="E875" t="str">
            <v>DELTA GENERALI OSIGURANJE</v>
          </cell>
          <cell r="F875">
            <v>189760</v>
          </cell>
          <cell r="G875">
            <v>41954</v>
          </cell>
          <cell r="H875" t="str">
            <v>189760 B KOMBINACIJA  - NEMA UTAJU</v>
          </cell>
          <cell r="I875">
            <v>5</v>
          </cell>
          <cell r="J875">
            <v>0</v>
          </cell>
          <cell r="K875">
            <v>0</v>
          </cell>
          <cell r="L875">
            <v>0</v>
          </cell>
        </row>
        <row r="876">
          <cell r="A876" t="str">
            <v>02132/10</v>
          </cell>
          <cell r="B876" t="str">
            <v>SATURN ELECTRIC DOO</v>
          </cell>
          <cell r="C876" t="str">
            <v>HYUNDAI I30 1,4 DOHC 5VR GL</v>
          </cell>
          <cell r="D876" t="str">
            <v>KASKO OSIGURANJE</v>
          </cell>
          <cell r="E876" t="str">
            <v>WIENER STAEDTISCHE</v>
          </cell>
          <cell r="F876">
            <v>4125098</v>
          </cell>
          <cell r="G876">
            <v>42109</v>
          </cell>
          <cell r="H876" t="str">
            <v>polisa 40549225 D PAKET RIZIKA NEMA UTAJU</v>
          </cell>
          <cell r="I876">
            <v>5</v>
          </cell>
          <cell r="J876">
            <v>0</v>
          </cell>
          <cell r="K876">
            <v>0</v>
          </cell>
          <cell r="L876">
            <v>0</v>
          </cell>
        </row>
        <row r="877">
          <cell r="A877" t="str">
            <v>02202/10</v>
          </cell>
          <cell r="B877" t="str">
            <v>SAVIĆ IVAN</v>
          </cell>
          <cell r="C877" t="str">
            <v>HYUNDAI I30 1,6 CRDI 5VR GLS</v>
          </cell>
          <cell r="D877" t="str">
            <v>KASKO OSIGURANJE</v>
          </cell>
          <cell r="E877" t="str">
            <v>DELTA GENERALI OSIGURANJE</v>
          </cell>
          <cell r="F877">
            <v>200654</v>
          </cell>
          <cell r="G877">
            <v>42135</v>
          </cell>
          <cell r="H877">
            <v>200654</v>
          </cell>
          <cell r="I877">
            <v>5</v>
          </cell>
          <cell r="J877">
            <v>0</v>
          </cell>
          <cell r="K877">
            <v>0</v>
          </cell>
          <cell r="L877">
            <v>0</v>
          </cell>
        </row>
        <row r="878">
          <cell r="A878" t="str">
            <v>01862/09</v>
          </cell>
          <cell r="B878" t="str">
            <v>SAVIĆ LJUBOMIR</v>
          </cell>
          <cell r="C878" t="str">
            <v>HYUNDAI I30 1.4 DOHC 5VR GL</v>
          </cell>
          <cell r="D878" t="str">
            <v>KASKO OSIGURANJE</v>
          </cell>
          <cell r="E878" t="str">
            <v>WIENER STAEDTISCHE</v>
          </cell>
          <cell r="F878">
            <v>4122943</v>
          </cell>
          <cell r="G878">
            <v>41989</v>
          </cell>
          <cell r="H878" t="str">
            <v>ponuda 4122943, polisa 40210467 D PAKET RIZIKA NEMA UTAJU</v>
          </cell>
          <cell r="I878">
            <v>5</v>
          </cell>
          <cell r="J878">
            <v>0</v>
          </cell>
          <cell r="K878">
            <v>0</v>
          </cell>
          <cell r="L878">
            <v>0</v>
          </cell>
        </row>
        <row r="879">
          <cell r="A879" t="str">
            <v>01707/09</v>
          </cell>
          <cell r="B879" t="str">
            <v>SEČANSKI DRAGANA</v>
          </cell>
          <cell r="C879" t="str">
            <v>HYUNDAI I 30 1.6 CRDI 5VR GL</v>
          </cell>
          <cell r="D879" t="str">
            <v>KASKO OSIGURANJE</v>
          </cell>
          <cell r="E879" t="str">
            <v>DELTA GENERALI OSIGURANJE</v>
          </cell>
          <cell r="F879">
            <v>187403</v>
          </cell>
          <cell r="G879">
            <v>41918</v>
          </cell>
          <cell r="H879" t="str">
            <v>187403 B KOMBINACIJA  - NEMA UTAJU</v>
          </cell>
          <cell r="I879">
            <v>5</v>
          </cell>
          <cell r="J879">
            <v>0</v>
          </cell>
          <cell r="K879">
            <v>0</v>
          </cell>
          <cell r="L879">
            <v>0</v>
          </cell>
        </row>
        <row r="880">
          <cell r="A880" t="str">
            <v>02226/10</v>
          </cell>
          <cell r="B880" t="str">
            <v>SEKULOVIĆ VESELIN</v>
          </cell>
          <cell r="C880" t="str">
            <v>HYUNADI I30 1,4 DOHC 5VR GL</v>
          </cell>
          <cell r="D880" t="str">
            <v>KASKO OSIGURANJE</v>
          </cell>
          <cell r="E880" t="str">
            <v>UNIQA OSIGURANJE</v>
          </cell>
          <cell r="F880" t="str">
            <v>5-5007994</v>
          </cell>
          <cell r="G880">
            <v>42143</v>
          </cell>
          <cell r="H880" t="str">
            <v>5-5007994</v>
          </cell>
        </row>
        <row r="881">
          <cell r="A881" t="str">
            <v>01726/09</v>
          </cell>
          <cell r="B881" t="str">
            <v>SEMPER DOO</v>
          </cell>
          <cell r="C881" t="str">
            <v>LAND ROVER DEFENDER 130</v>
          </cell>
          <cell r="D881" t="str">
            <v>KASKO OSIGURANJE</v>
          </cell>
          <cell r="E881" t="str">
            <v>WIENER STAEDTISCHE</v>
          </cell>
          <cell r="F881">
            <v>40019400</v>
          </cell>
          <cell r="G881">
            <v>41933</v>
          </cell>
          <cell r="H881" t="str">
            <v>ponuda 4122916 polisa 40019400 D PAKET RIZIKA NEMA UTAJU</v>
          </cell>
          <cell r="I881">
            <v>5</v>
          </cell>
          <cell r="J881">
            <v>0</v>
          </cell>
          <cell r="K881">
            <v>0</v>
          </cell>
          <cell r="L881">
            <v>0</v>
          </cell>
        </row>
        <row r="882">
          <cell r="A882" t="str">
            <v>02529/11</v>
          </cell>
          <cell r="B882" t="str">
            <v>SIGMA-TRADE DOO</v>
          </cell>
          <cell r="C882" t="str">
            <v>HYUNDAI IX35 2,0 DOHC 5VR GL</v>
          </cell>
          <cell r="D882" t="str">
            <v>KASKO OSIGURANJE</v>
          </cell>
          <cell r="E882" t="str">
            <v>WIENER STAEDTISCHE</v>
          </cell>
          <cell r="F882">
            <v>41939209</v>
          </cell>
          <cell r="G882">
            <v>42101</v>
          </cell>
          <cell r="H882" t="str">
            <v>41939209 D PAKET RIZIKA NEMA UTAJU</v>
          </cell>
          <cell r="I882">
            <v>5</v>
          </cell>
          <cell r="J882">
            <v>0</v>
          </cell>
          <cell r="K882">
            <v>0</v>
          </cell>
          <cell r="L882">
            <v>0</v>
          </cell>
        </row>
        <row r="883">
          <cell r="A883" t="str">
            <v>02013/10</v>
          </cell>
          <cell r="B883" t="str">
            <v>SIJ JELENA</v>
          </cell>
          <cell r="C883" t="str">
            <v>HYUNDAI I30 1.4 DOHC 5VR GL</v>
          </cell>
          <cell r="D883" t="str">
            <v>KASKO OSIGURANJE</v>
          </cell>
          <cell r="E883" t="str">
            <v>WIENER STAEDTISCHE</v>
          </cell>
          <cell r="F883">
            <v>40363156</v>
          </cell>
          <cell r="G883">
            <v>42038</v>
          </cell>
          <cell r="H883" t="str">
            <v>polisa 40363156 D PAKET RIZIKA NEMA UTAJU</v>
          </cell>
          <cell r="I883">
            <v>5</v>
          </cell>
          <cell r="J883">
            <v>0</v>
          </cell>
          <cell r="K883">
            <v>0</v>
          </cell>
          <cell r="L883">
            <v>0</v>
          </cell>
        </row>
        <row r="884">
          <cell r="A884" t="str">
            <v>01899/09</v>
          </cell>
          <cell r="B884" t="str">
            <v>SIKIRICA BOŽICA</v>
          </cell>
          <cell r="C884" t="str">
            <v>HYUNDAI I30 1.4 DOHC 5VR GL</v>
          </cell>
          <cell r="D884" t="str">
            <v>KASKO OSIGURANJE</v>
          </cell>
          <cell r="E884" t="str">
            <v>WIENER STAEDTISCHE</v>
          </cell>
          <cell r="F884">
            <v>4122947</v>
          </cell>
          <cell r="G884">
            <v>41998</v>
          </cell>
          <cell r="H884" t="str">
            <v>ponuda 4122947, polisa 40211398 D PAKET RIZIKA NEMA UTAJU</v>
          </cell>
          <cell r="I884">
            <v>5</v>
          </cell>
          <cell r="J884">
            <v>0</v>
          </cell>
          <cell r="K884">
            <v>0</v>
          </cell>
          <cell r="L884">
            <v>0</v>
          </cell>
        </row>
        <row r="885">
          <cell r="A885" t="str">
            <v>01675/09</v>
          </cell>
          <cell r="B885" t="str">
            <v>SILBO DOO</v>
          </cell>
          <cell r="C885" t="str">
            <v>PEUGEOT 407 SRCE 1.8 E</v>
          </cell>
          <cell r="D885" t="str">
            <v>KASKO OSIGURANJE</v>
          </cell>
          <cell r="E885" t="str">
            <v>WIENER STAEDTISCHE</v>
          </cell>
          <cell r="F885">
            <v>4122907</v>
          </cell>
          <cell r="G885">
            <v>41913</v>
          </cell>
          <cell r="H885" t="str">
            <v>ponuda 4122907, polisa 3968113 D PAKET RIZIKA NEMA UTAJU</v>
          </cell>
          <cell r="I885">
            <v>3</v>
          </cell>
          <cell r="J885">
            <v>2</v>
          </cell>
          <cell r="K885">
            <v>0</v>
          </cell>
          <cell r="L885">
            <v>0</v>
          </cell>
        </row>
        <row r="886">
          <cell r="A886" t="str">
            <v>01694/09</v>
          </cell>
          <cell r="B886" t="str">
            <v>SILBO DOO</v>
          </cell>
          <cell r="C886" t="str">
            <v>FIAT PUNTO VAN 1.2 60 3P</v>
          </cell>
          <cell r="D886" t="str">
            <v>KASKO OSIGURANJE</v>
          </cell>
          <cell r="E886" t="str">
            <v>WIENER STAEDTISCHE</v>
          </cell>
          <cell r="F886">
            <v>40010502</v>
          </cell>
          <cell r="G886">
            <v>41933</v>
          </cell>
          <cell r="H886" t="str">
            <v xml:space="preserve">ponuda 4122921 40010502 D PAKET RIZIKA NEMA UTAJU </v>
          </cell>
        </row>
        <row r="887">
          <cell r="A887" t="str">
            <v>01695/09</v>
          </cell>
          <cell r="B887" t="str">
            <v>SILBO DOO</v>
          </cell>
          <cell r="C887" t="str">
            <v>FIAT PUNTO VAN 1.2 60 3P</v>
          </cell>
          <cell r="D887" t="str">
            <v>KASKO OSIGURANJE</v>
          </cell>
          <cell r="E887" t="str">
            <v>WIENER STAEDTISCHE</v>
          </cell>
          <cell r="F887">
            <v>40011118</v>
          </cell>
          <cell r="G887">
            <v>41933</v>
          </cell>
          <cell r="H887" t="str">
            <v xml:space="preserve">ponuda 4122920 polisa 40011118 D PAKET RIZIKA NEMA UTAJU </v>
          </cell>
          <cell r="I887">
            <v>3</v>
          </cell>
          <cell r="J887">
            <v>0</v>
          </cell>
          <cell r="K887">
            <v>0</v>
          </cell>
          <cell r="L887">
            <v>0</v>
          </cell>
        </row>
        <row r="888">
          <cell r="A888" t="str">
            <v>01696/09</v>
          </cell>
          <cell r="B888" t="str">
            <v>SILBO DOO</v>
          </cell>
          <cell r="C888" t="str">
            <v>FIAT PUNTO VAN 1.2 60 3P</v>
          </cell>
          <cell r="D888" t="str">
            <v>KASKO OSIGURANJE</v>
          </cell>
          <cell r="E888" t="str">
            <v>WIENER STAEDTISCHE</v>
          </cell>
          <cell r="F888">
            <v>40010983</v>
          </cell>
          <cell r="G888">
            <v>41933</v>
          </cell>
          <cell r="H888" t="str">
            <v>ponuda 4122919 polisa 40010983 D PAKET RIZIKA NEMA UTAJU</v>
          </cell>
        </row>
        <row r="889">
          <cell r="A889" t="str">
            <v>01697/09</v>
          </cell>
          <cell r="B889" t="str">
            <v>SILBO DOO</v>
          </cell>
          <cell r="C889" t="str">
            <v>FIAT PUNTO VAN 1.2 60 3P</v>
          </cell>
          <cell r="D889" t="str">
            <v>KASKO OSIGURANJE</v>
          </cell>
          <cell r="E889" t="str">
            <v>WIENER STAEDTISCHE</v>
          </cell>
          <cell r="F889">
            <v>40010916</v>
          </cell>
          <cell r="G889">
            <v>41933</v>
          </cell>
          <cell r="H889" t="str">
            <v>ponuda 4122918 polisa 40010916 D PAKET RIZIKA NEMA UTAJU</v>
          </cell>
        </row>
        <row r="890">
          <cell r="A890" t="str">
            <v>01698/09</v>
          </cell>
          <cell r="B890" t="str">
            <v>SILBO DOO</v>
          </cell>
          <cell r="C890" t="str">
            <v>FIAT PUNTO VAN 1.2 60 3P</v>
          </cell>
          <cell r="D890" t="str">
            <v>KASKO OSIGURANJE</v>
          </cell>
          <cell r="E890" t="str">
            <v>WIENER STAEDTISCHE</v>
          </cell>
          <cell r="F890">
            <v>40010668</v>
          </cell>
          <cell r="G890">
            <v>41933</v>
          </cell>
          <cell r="H890" t="str">
            <v>40010668 D PAKET RIZIKA NEMA UTAJU</v>
          </cell>
        </row>
        <row r="891">
          <cell r="A891" t="str">
            <v>01838/09</v>
          </cell>
          <cell r="B891" t="str">
            <v>SILBO DOO</v>
          </cell>
          <cell r="C891" t="str">
            <v>IVECO STRALIS AS440S45 T/P</v>
          </cell>
          <cell r="D891" t="str">
            <v>KASKO OSIGURANJE</v>
          </cell>
          <cell r="E891" t="str">
            <v>WIENER STAEDTISCHE</v>
          </cell>
          <cell r="F891">
            <v>40192430</v>
          </cell>
          <cell r="G891">
            <v>41994</v>
          </cell>
          <cell r="H891" t="str">
            <v>polisa 40192430 ponuda 4122944 D PAKET RIZIKA NEMA UTAJU</v>
          </cell>
          <cell r="I891">
            <v>3</v>
          </cell>
          <cell r="J891">
            <v>2</v>
          </cell>
          <cell r="K891">
            <v>0</v>
          </cell>
          <cell r="L891">
            <v>0</v>
          </cell>
        </row>
        <row r="892">
          <cell r="A892" t="str">
            <v>01839/09</v>
          </cell>
          <cell r="B892" t="str">
            <v>SILBO DOO</v>
          </cell>
          <cell r="C892" t="str">
            <v>TROOSOVINSKA POLUPRIKOLICA FERRO SKO 24/L - 13.4 FP 60 COOL</v>
          </cell>
          <cell r="D892" t="str">
            <v>KASKO OSIGURANJE</v>
          </cell>
          <cell r="E892" t="str">
            <v>WIENER STAEDTISCHE</v>
          </cell>
          <cell r="F892">
            <v>40192369</v>
          </cell>
          <cell r="G892">
            <v>41994</v>
          </cell>
          <cell r="H892" t="str">
            <v>polisa 40192369 D PAKET RIZIKA NEMA UTAJU</v>
          </cell>
          <cell r="I892">
            <v>3</v>
          </cell>
          <cell r="J892">
            <v>2</v>
          </cell>
          <cell r="K892">
            <v>0</v>
          </cell>
          <cell r="L892">
            <v>0</v>
          </cell>
        </row>
        <row r="893">
          <cell r="A893" t="str">
            <v>01930/10</v>
          </cell>
          <cell r="B893" t="str">
            <v>SILBO DOO</v>
          </cell>
          <cell r="C893" t="str">
            <v>IVECO DAILY 35S12V 15m</v>
          </cell>
          <cell r="D893" t="str">
            <v>KASKO OSIGURANJE</v>
          </cell>
          <cell r="E893" t="str">
            <v>WIENER STAEDTISCHE</v>
          </cell>
          <cell r="F893">
            <v>4124607</v>
          </cell>
          <cell r="G893">
            <v>42029</v>
          </cell>
          <cell r="H893" t="str">
            <v>ponuda 4124607, polisa 40298470</v>
          </cell>
          <cell r="I893">
            <v>2</v>
          </cell>
          <cell r="J893">
            <v>0</v>
          </cell>
          <cell r="K893">
            <v>0</v>
          </cell>
          <cell r="L893">
            <v>0</v>
          </cell>
        </row>
        <row r="894">
          <cell r="A894" t="str">
            <v>01931/10</v>
          </cell>
          <cell r="B894" t="str">
            <v>SILBO DOO</v>
          </cell>
          <cell r="C894" t="str">
            <v>IVECO DAILY 65C18 3750 mm</v>
          </cell>
          <cell r="D894" t="str">
            <v>KASKO OSIGURANJE</v>
          </cell>
          <cell r="E894" t="str">
            <v>WIENER STAEDTISCHE</v>
          </cell>
          <cell r="F894">
            <v>4124606</v>
          </cell>
          <cell r="G894">
            <v>42029</v>
          </cell>
          <cell r="H894" t="str">
            <v>ponuda 4124606, polisa 40298358</v>
          </cell>
          <cell r="I894">
            <v>3</v>
          </cell>
          <cell r="J894">
            <v>2</v>
          </cell>
          <cell r="K894">
            <v>0</v>
          </cell>
          <cell r="L894">
            <v>0</v>
          </cell>
        </row>
        <row r="895">
          <cell r="A895" t="str">
            <v>02126/10</v>
          </cell>
          <cell r="B895" t="str">
            <v>SILBO DOO</v>
          </cell>
          <cell r="C895" t="str">
            <v>IVECO EUROCARGO ML120E18</v>
          </cell>
          <cell r="D895" t="str">
            <v>KASKO OSIGURANJE</v>
          </cell>
          <cell r="E895" t="str">
            <v>WIENER STAEDTISCHE</v>
          </cell>
          <cell r="F895">
            <v>40601812</v>
          </cell>
          <cell r="G895">
            <v>42113</v>
          </cell>
          <cell r="H895">
            <v>40601812</v>
          </cell>
          <cell r="I895">
            <v>3</v>
          </cell>
          <cell r="J895">
            <v>0</v>
          </cell>
          <cell r="K895">
            <v>0</v>
          </cell>
          <cell r="L895">
            <v>0</v>
          </cell>
        </row>
        <row r="896">
          <cell r="A896" t="str">
            <v>02127/10</v>
          </cell>
          <cell r="B896" t="str">
            <v>SILBO DOO</v>
          </cell>
          <cell r="C896" t="str">
            <v>SEAT IBIZA  1.2 MPI REFERENCE</v>
          </cell>
          <cell r="D896" t="str">
            <v>KASKO OSIGURANJE</v>
          </cell>
          <cell r="E896" t="str">
            <v>WIENER STAEDTISCHE</v>
          </cell>
          <cell r="F896">
            <v>40564695</v>
          </cell>
          <cell r="G896">
            <v>42102</v>
          </cell>
          <cell r="H896">
            <v>40564695</v>
          </cell>
          <cell r="I896">
            <v>3</v>
          </cell>
          <cell r="J896">
            <v>0</v>
          </cell>
          <cell r="K896">
            <v>0</v>
          </cell>
          <cell r="L896">
            <v>0</v>
          </cell>
        </row>
        <row r="897">
          <cell r="A897" t="str">
            <v>02128/10</v>
          </cell>
          <cell r="B897" t="str">
            <v>SILBO DOO</v>
          </cell>
          <cell r="C897" t="str">
            <v>SEAT IBIZA  1.2 MPI REFERENCE</v>
          </cell>
          <cell r="D897" t="str">
            <v>KASKO OSIGURANJE</v>
          </cell>
          <cell r="E897" t="str">
            <v>WIENER STAEDTISCHE</v>
          </cell>
          <cell r="F897">
            <v>40564724</v>
          </cell>
          <cell r="G897">
            <v>42102</v>
          </cell>
          <cell r="H897">
            <v>40564724</v>
          </cell>
          <cell r="I897">
            <v>3</v>
          </cell>
          <cell r="J897">
            <v>0</v>
          </cell>
          <cell r="K897">
            <v>0</v>
          </cell>
          <cell r="L897">
            <v>0</v>
          </cell>
        </row>
        <row r="898">
          <cell r="A898" t="str">
            <v>02129/10</v>
          </cell>
          <cell r="B898" t="str">
            <v>SILBO DOO</v>
          </cell>
          <cell r="C898" t="str">
            <v>SEAT IBIZA 1.4 MPI STYLE</v>
          </cell>
          <cell r="D898" t="str">
            <v>KASKO OSIGURANJE</v>
          </cell>
          <cell r="E898" t="str">
            <v>WIENER STAEDTISCHE</v>
          </cell>
          <cell r="F898">
            <v>40564652</v>
          </cell>
          <cell r="G898">
            <v>42102</v>
          </cell>
          <cell r="H898">
            <v>40564652</v>
          </cell>
          <cell r="I898">
            <v>3</v>
          </cell>
          <cell r="J898">
            <v>0</v>
          </cell>
          <cell r="K898">
            <v>0</v>
          </cell>
          <cell r="L898">
            <v>0</v>
          </cell>
        </row>
        <row r="899">
          <cell r="A899" t="str">
            <v>02255/10</v>
          </cell>
          <cell r="B899" t="str">
            <v>SILBO DOO</v>
          </cell>
          <cell r="C899" t="str">
            <v>IVECO DAILY 65C18C 3750mm</v>
          </cell>
          <cell r="D899" t="str">
            <v>KASKO OSIGURANJE</v>
          </cell>
          <cell r="E899" t="str">
            <v>WIENER STAEDTISCHE</v>
          </cell>
          <cell r="F899">
            <v>41073193</v>
          </cell>
          <cell r="G899">
            <v>42201</v>
          </cell>
          <cell r="H899" t="str">
            <v>polisa 41073193, ponuda 4121681 D PAKET RIZIKA NEMA UTAJU</v>
          </cell>
          <cell r="I899">
            <v>3</v>
          </cell>
          <cell r="J899">
            <v>0</v>
          </cell>
          <cell r="K899">
            <v>0</v>
          </cell>
          <cell r="L899">
            <v>0</v>
          </cell>
        </row>
        <row r="900">
          <cell r="A900" t="str">
            <v>02303/10</v>
          </cell>
          <cell r="B900" t="str">
            <v>SILBO DOO</v>
          </cell>
          <cell r="C900" t="str">
            <v>IVECO STRALIS AS440S45 T/P</v>
          </cell>
          <cell r="D900" t="str">
            <v>KASKO OSIGURANJE</v>
          </cell>
          <cell r="E900" t="str">
            <v>WIENER STAEDTISCHE</v>
          </cell>
          <cell r="F900">
            <v>41192934</v>
          </cell>
          <cell r="G900">
            <v>42201</v>
          </cell>
          <cell r="H900" t="str">
            <v>polisa 41192934, ponuda 4121682 D PAKET RIZIKA NEMA UTAJU</v>
          </cell>
          <cell r="I900">
            <v>3</v>
          </cell>
          <cell r="J900">
            <v>0</v>
          </cell>
          <cell r="K900">
            <v>0</v>
          </cell>
          <cell r="L900">
            <v>0</v>
          </cell>
        </row>
        <row r="901">
          <cell r="A901" t="str">
            <v>02322/10</v>
          </cell>
          <cell r="B901" t="str">
            <v>SILBO DOO</v>
          </cell>
          <cell r="C901" t="str">
            <v>Troosovinska poluprikolica od Ferroplasta - hladnjača SKO 24/L - 13.4 FP 60 COOL</v>
          </cell>
          <cell r="D901" t="str">
            <v>KASKO OSIGURANJE</v>
          </cell>
          <cell r="E901" t="str">
            <v>WIENER STAEDTISCHE</v>
          </cell>
          <cell r="F901">
            <v>41150179</v>
          </cell>
          <cell r="G901">
            <v>42227</v>
          </cell>
          <cell r="H901" t="str">
            <v>polisa 41150179, ponuda 4121700 D PAKET RIZIKA NEMA UTAJU</v>
          </cell>
          <cell r="I901">
            <v>3</v>
          </cell>
          <cell r="J901">
            <v>0</v>
          </cell>
          <cell r="K901">
            <v>0</v>
          </cell>
          <cell r="L901">
            <v>0</v>
          </cell>
        </row>
        <row r="902">
          <cell r="A902" t="str">
            <v>02338/10</v>
          </cell>
          <cell r="B902" t="str">
            <v>SILBO DOO</v>
          </cell>
          <cell r="C902" t="str">
            <v>HYUNDAI I10 1.1 SOHC 5VR GL</v>
          </cell>
          <cell r="D902" t="str">
            <v>KASKO OSIGURANJE</v>
          </cell>
          <cell r="E902" t="str">
            <v>WIENER STAEDTISCHE</v>
          </cell>
          <cell r="F902">
            <v>41371959</v>
          </cell>
          <cell r="G902">
            <v>41897</v>
          </cell>
          <cell r="H902" t="str">
            <v>ponuda 4121724,polisa 41371959 D PAKET RIZIKA NEMA UTAJU</v>
          </cell>
          <cell r="I902">
            <v>3</v>
          </cell>
          <cell r="J902">
            <v>0</v>
          </cell>
          <cell r="K902">
            <v>0</v>
          </cell>
          <cell r="L902">
            <v>0</v>
          </cell>
        </row>
        <row r="903">
          <cell r="A903" t="str">
            <v>02339/10</v>
          </cell>
          <cell r="B903" t="str">
            <v>SILBO DOO</v>
          </cell>
          <cell r="C903" t="str">
            <v>HYUNDAI I10 1.1 SOHC 5VR GL</v>
          </cell>
          <cell r="D903" t="str">
            <v>KASKO OSIGURANJE</v>
          </cell>
          <cell r="E903" t="str">
            <v>WIENER STAEDTISCHE</v>
          </cell>
          <cell r="F903">
            <v>41375669</v>
          </cell>
          <cell r="G903">
            <v>41897</v>
          </cell>
          <cell r="H903" t="str">
            <v xml:space="preserve">ponuda 4121726,polisa 41375669 D PAKET RIZIKA NEMA UTAJU </v>
          </cell>
          <cell r="I903">
            <v>3</v>
          </cell>
          <cell r="J903">
            <v>0</v>
          </cell>
          <cell r="K903">
            <v>0</v>
          </cell>
          <cell r="L903">
            <v>0</v>
          </cell>
        </row>
        <row r="904">
          <cell r="A904" t="str">
            <v>02340/10</v>
          </cell>
          <cell r="B904" t="str">
            <v>SILBO DOO</v>
          </cell>
          <cell r="C904" t="str">
            <v>HYUNDAI I10 1.1 SOHC 5VR GL</v>
          </cell>
          <cell r="D904" t="str">
            <v>KASKO OSIGURANJE</v>
          </cell>
          <cell r="E904" t="str">
            <v>WIENER STAEDTISCHE</v>
          </cell>
          <cell r="F904">
            <v>41372687</v>
          </cell>
          <cell r="G904">
            <v>41897</v>
          </cell>
          <cell r="H904" t="str">
            <v>polisa 41372687,ponuda 4121725 D PAKET RIZIKA NEMA UTAJU</v>
          </cell>
          <cell r="I904">
            <v>3</v>
          </cell>
          <cell r="J904">
            <v>0</v>
          </cell>
          <cell r="K904">
            <v>0</v>
          </cell>
          <cell r="L904">
            <v>0</v>
          </cell>
        </row>
        <row r="905">
          <cell r="A905" t="str">
            <v>02374/10</v>
          </cell>
          <cell r="B905" t="str">
            <v>SILBO DOO</v>
          </cell>
          <cell r="C905" t="str">
            <v>Hyundai I20 1.2 DOHC 5VR GL</v>
          </cell>
          <cell r="D905" t="str">
            <v>KASKO OSIGURANJE</v>
          </cell>
          <cell r="E905" t="str">
            <v>WIENER STAEDTISCHE</v>
          </cell>
          <cell r="F905">
            <v>41505873</v>
          </cell>
          <cell r="G905">
            <v>41939</v>
          </cell>
          <cell r="H905" t="str">
            <v>polisa 41505873 D PAKET RIZIKA NEMA UTAJU</v>
          </cell>
          <cell r="I905">
            <v>3</v>
          </cell>
          <cell r="J905">
            <v>0</v>
          </cell>
          <cell r="K905">
            <v>0</v>
          </cell>
          <cell r="L905">
            <v>0</v>
          </cell>
        </row>
        <row r="906">
          <cell r="A906" t="str">
            <v>02375/10</v>
          </cell>
          <cell r="B906" t="str">
            <v>SILBO DOO</v>
          </cell>
          <cell r="C906" t="str">
            <v>HYUNDAI I20 1.2 DOHC 5VR GL</v>
          </cell>
          <cell r="D906" t="str">
            <v>KASKO OSIGURANJE</v>
          </cell>
          <cell r="E906" t="str">
            <v>WIENER STAEDTISCHE</v>
          </cell>
          <cell r="F906">
            <v>41505822</v>
          </cell>
          <cell r="G906">
            <v>41939</v>
          </cell>
          <cell r="H906" t="str">
            <v>PONUDA 4121749 polisa 41505822 D PAKET RIZIKA NEMA UTAJU</v>
          </cell>
          <cell r="I906">
            <v>3</v>
          </cell>
          <cell r="J906">
            <v>0</v>
          </cell>
          <cell r="K906">
            <v>0</v>
          </cell>
          <cell r="L906">
            <v>0</v>
          </cell>
        </row>
        <row r="907">
          <cell r="A907" t="str">
            <v>02376/10</v>
          </cell>
          <cell r="B907" t="str">
            <v>SILBO DOO</v>
          </cell>
          <cell r="C907" t="str">
            <v>HYUNDAI I20 1.2 DOHC 5VR L</v>
          </cell>
          <cell r="D907" t="str">
            <v>KASKO OSIGURANJE</v>
          </cell>
          <cell r="E907" t="str">
            <v>WIENER STAEDTISCHE</v>
          </cell>
          <cell r="F907">
            <v>41505910</v>
          </cell>
          <cell r="G907">
            <v>41939</v>
          </cell>
          <cell r="H907" t="str">
            <v>PONUDA 4121747 polisa 41505910 D PAKET RIZIKA NEMA UTAJU</v>
          </cell>
          <cell r="I907">
            <v>3</v>
          </cell>
          <cell r="J907">
            <v>0</v>
          </cell>
          <cell r="K907">
            <v>0</v>
          </cell>
          <cell r="L907">
            <v>0</v>
          </cell>
        </row>
        <row r="908">
          <cell r="A908" t="str">
            <v>02404/10</v>
          </cell>
          <cell r="B908" t="str">
            <v>SILBO DOO</v>
          </cell>
          <cell r="C908" t="str">
            <v>HYUNDAI I20 1.2 DOHC 5VR L</v>
          </cell>
          <cell r="D908" t="str">
            <v>KASKO OSIGURANJE</v>
          </cell>
          <cell r="E908" t="str">
            <v>WIENER STAEDTISCHE</v>
          </cell>
          <cell r="F908">
            <v>41505830</v>
          </cell>
          <cell r="G908">
            <v>41939</v>
          </cell>
          <cell r="H908" t="str">
            <v>ponuda 4121745 polisa 41505830 D PAKET RIZIKA NEMA UTAJU</v>
          </cell>
          <cell r="I908">
            <v>3</v>
          </cell>
          <cell r="J908">
            <v>0</v>
          </cell>
          <cell r="K908">
            <v>0</v>
          </cell>
          <cell r="L908">
            <v>0</v>
          </cell>
        </row>
        <row r="909">
          <cell r="A909" t="str">
            <v>02405/10</v>
          </cell>
          <cell r="B909" t="str">
            <v>SILBO DOO</v>
          </cell>
          <cell r="C909" t="str">
            <v>HYUNDAI I20 1.2 DOHC 5VR L</v>
          </cell>
          <cell r="D909" t="str">
            <v>KASKO OSIGURANJE</v>
          </cell>
          <cell r="E909" t="str">
            <v>WIENER STAEDTISCHE</v>
          </cell>
          <cell r="F909">
            <v>4121746</v>
          </cell>
          <cell r="G909">
            <v>41939</v>
          </cell>
          <cell r="H909" t="str">
            <v>PONUDA 4121746 D PAKET RIZIKA NEMA UTAJU</v>
          </cell>
          <cell r="I909">
            <v>3</v>
          </cell>
          <cell r="J909">
            <v>0</v>
          </cell>
          <cell r="K909">
            <v>0</v>
          </cell>
          <cell r="L909">
            <v>0</v>
          </cell>
        </row>
        <row r="910">
          <cell r="A910" t="str">
            <v>02442/10</v>
          </cell>
          <cell r="B910" t="str">
            <v>SILBO DOO</v>
          </cell>
          <cell r="C910" t="str">
            <v>Hyundai I20 1.2 DOHC 5VR L</v>
          </cell>
          <cell r="D910" t="str">
            <v>KASKO OSIGURANJE</v>
          </cell>
          <cell r="E910" t="str">
            <v>WIENER STAEDTISCHE</v>
          </cell>
          <cell r="F910">
            <v>41662174</v>
          </cell>
          <cell r="G910">
            <v>41991</v>
          </cell>
          <cell r="H910" t="str">
            <v>polisa 41662174 D PAKET RIZIKA NEMA UTAJU</v>
          </cell>
          <cell r="I910">
            <v>3</v>
          </cell>
          <cell r="J910">
            <v>0</v>
          </cell>
          <cell r="K910">
            <v>0</v>
          </cell>
          <cell r="L910">
            <v>0</v>
          </cell>
        </row>
        <row r="911">
          <cell r="A911" t="str">
            <v>02443/10</v>
          </cell>
          <cell r="B911" t="str">
            <v>SILBO DOO</v>
          </cell>
          <cell r="C911" t="str">
            <v>HYUNDAI I20 1.2 DOHC 5VR L</v>
          </cell>
          <cell r="D911" t="str">
            <v>KASKO OSIGURANJE</v>
          </cell>
          <cell r="E911" t="str">
            <v>WIENER STAEDTISCHE</v>
          </cell>
          <cell r="F911">
            <v>41662262</v>
          </cell>
          <cell r="G911">
            <v>41991</v>
          </cell>
          <cell r="H911" t="str">
            <v>polisa 41662262 D PAKET RIZIKA NEMA UTAJU</v>
          </cell>
          <cell r="I911">
            <v>3</v>
          </cell>
          <cell r="J911">
            <v>0</v>
          </cell>
          <cell r="K911">
            <v>0</v>
          </cell>
          <cell r="L911">
            <v>0</v>
          </cell>
        </row>
        <row r="912">
          <cell r="A912" t="str">
            <v>02578/11</v>
          </cell>
          <cell r="B912" t="str">
            <v>SILBO DOO</v>
          </cell>
          <cell r="C912" t="str">
            <v>FIAT PUNTO CLASSIC DYNAMIC A/C VAN</v>
          </cell>
          <cell r="D912" t="str">
            <v>KASKO OSIGURANJE</v>
          </cell>
          <cell r="E912" t="str">
            <v>WIENER STAEDTISCHE</v>
          </cell>
          <cell r="F912">
            <v>0</v>
          </cell>
          <cell r="G912">
            <v>42217</v>
          </cell>
          <cell r="H912" t="str">
            <v>polisa 42563047, ponuda 4137792 D PAKET RIZIKA NEMA UTAJU</v>
          </cell>
          <cell r="I912">
            <v>3</v>
          </cell>
          <cell r="J912">
            <v>0</v>
          </cell>
          <cell r="K912">
            <v>0</v>
          </cell>
          <cell r="L912">
            <v>0</v>
          </cell>
        </row>
        <row r="913">
          <cell r="A913" t="str">
            <v>02579/11</v>
          </cell>
          <cell r="B913" t="str">
            <v>SILBO DOO</v>
          </cell>
          <cell r="C913" t="str">
            <v>FIAT PUNO CLASSIC DYNAMIC A/C VAN</v>
          </cell>
          <cell r="D913" t="str">
            <v>KASKO OSIGURANJE</v>
          </cell>
          <cell r="E913" t="str">
            <v>WIENER STAEDTISCHE</v>
          </cell>
          <cell r="F913">
            <v>0</v>
          </cell>
          <cell r="G913">
            <v>42217</v>
          </cell>
          <cell r="H913" t="str">
            <v>polisa 42562968, ponuda 4137793 D PAKET RIZIKA NEMA UTAJU</v>
          </cell>
          <cell r="I913">
            <v>3</v>
          </cell>
          <cell r="J913">
            <v>0</v>
          </cell>
          <cell r="K913">
            <v>0</v>
          </cell>
          <cell r="L913">
            <v>0</v>
          </cell>
        </row>
        <row r="914">
          <cell r="A914" t="str">
            <v>02580/11</v>
          </cell>
          <cell r="B914" t="str">
            <v>SILBO DOO</v>
          </cell>
          <cell r="C914" t="str">
            <v>FIAT PUNTO CLASSIC DYNAMIC A/C VAN</v>
          </cell>
          <cell r="D914" t="str">
            <v>KASKO OSIGURANJE</v>
          </cell>
          <cell r="E914" t="str">
            <v>WIENER STAEDTISCHE</v>
          </cell>
          <cell r="F914">
            <v>0</v>
          </cell>
          <cell r="G914">
            <v>42217</v>
          </cell>
          <cell r="H914" t="str">
            <v>polisa 42562888, ponuda 4137794 D PAKET RIZIKA NEMA UTAJU</v>
          </cell>
          <cell r="I914">
            <v>3</v>
          </cell>
          <cell r="J914">
            <v>0</v>
          </cell>
          <cell r="K914">
            <v>0</v>
          </cell>
          <cell r="L914">
            <v>0</v>
          </cell>
        </row>
        <row r="915">
          <cell r="A915" t="str">
            <v>02581/11</v>
          </cell>
          <cell r="B915" t="str">
            <v>SILBO DOO</v>
          </cell>
          <cell r="C915" t="str">
            <v>FIAT PUNTO CLASSIC DYNAMIC A/C VAN</v>
          </cell>
          <cell r="D915" t="str">
            <v>KASKO OSIGURANJE</v>
          </cell>
          <cell r="E915" t="str">
            <v>WIENER STAEDTISCHE</v>
          </cell>
          <cell r="F915">
            <v>0</v>
          </cell>
          <cell r="G915">
            <v>42217</v>
          </cell>
          <cell r="H915" t="str">
            <v>polisa 42562618, ponuda 4137795 D PAKET RIZIKA NEMA UTAJU</v>
          </cell>
          <cell r="I915">
            <v>3</v>
          </cell>
          <cell r="J915">
            <v>0</v>
          </cell>
          <cell r="K915">
            <v>0</v>
          </cell>
          <cell r="L915">
            <v>0</v>
          </cell>
        </row>
        <row r="916">
          <cell r="A916" t="str">
            <v>02582/11</v>
          </cell>
          <cell r="B916" t="str">
            <v>SILBO DOO</v>
          </cell>
          <cell r="C916" t="str">
            <v>FIAT PUNTO CLASSIC DYNAMIC A/C VAN</v>
          </cell>
          <cell r="D916" t="str">
            <v>KASKO OSIGURANJE</v>
          </cell>
          <cell r="E916" t="str">
            <v>WIENER STAEDTISCHE</v>
          </cell>
          <cell r="F916">
            <v>0</v>
          </cell>
          <cell r="G916">
            <v>42217</v>
          </cell>
          <cell r="H916" t="str">
            <v>polisa 42561893, ponuda 4137796 D PAKET RIZIKA NEMA UTAJU</v>
          </cell>
          <cell r="I916">
            <v>3</v>
          </cell>
          <cell r="J916">
            <v>0</v>
          </cell>
          <cell r="K916">
            <v>0</v>
          </cell>
          <cell r="L916">
            <v>0</v>
          </cell>
        </row>
        <row r="917">
          <cell r="A917" t="str">
            <v>02583/11</v>
          </cell>
          <cell r="B917" t="str">
            <v>SILBO DOO</v>
          </cell>
          <cell r="C917" t="str">
            <v>FIAT PUNTO CLASSIC DYNAMIC A/C VAN</v>
          </cell>
          <cell r="D917" t="str">
            <v>KASKO OSIGURANJE</v>
          </cell>
          <cell r="E917" t="str">
            <v>WIENER STAEDTISCHE</v>
          </cell>
          <cell r="F917">
            <v>0</v>
          </cell>
          <cell r="G917">
            <v>42217</v>
          </cell>
          <cell r="H917" t="str">
            <v>polisa 42563266, ponuda 4137798 D PAKET RIZIKA NEMA UTAJU</v>
          </cell>
          <cell r="I917">
            <v>3</v>
          </cell>
          <cell r="J917">
            <v>0</v>
          </cell>
          <cell r="K917">
            <v>0</v>
          </cell>
          <cell r="L917">
            <v>0</v>
          </cell>
        </row>
        <row r="918">
          <cell r="A918" t="str">
            <v>02584/11</v>
          </cell>
          <cell r="B918" t="str">
            <v>SILBO DOO</v>
          </cell>
          <cell r="C918" t="str">
            <v>FIAT PUNTO CLASSIC DYNAMIC A/C VAN</v>
          </cell>
          <cell r="D918" t="str">
            <v>KASKO OSIGURANJE</v>
          </cell>
          <cell r="E918" t="str">
            <v>WIENER STAEDTISCHE</v>
          </cell>
          <cell r="F918">
            <v>0</v>
          </cell>
          <cell r="G918">
            <v>42217</v>
          </cell>
          <cell r="H918" t="str">
            <v>polisa 42561551, ponuda 4137797 D PAKET RIZIKA NEMA UTAJU</v>
          </cell>
          <cell r="I918">
            <v>3</v>
          </cell>
          <cell r="J918">
            <v>0</v>
          </cell>
          <cell r="K918">
            <v>0</v>
          </cell>
          <cell r="L918">
            <v>0</v>
          </cell>
        </row>
        <row r="919">
          <cell r="A919" t="str">
            <v>02587/11</v>
          </cell>
          <cell r="B919" t="str">
            <v>SILBO DOO</v>
          </cell>
          <cell r="C919" t="str">
            <v>Škoda Octavia A5 Elegance 1.9 TDI</v>
          </cell>
          <cell r="D919" t="str">
            <v>KASKO OSIGURANJE</v>
          </cell>
          <cell r="E919" t="str">
            <v>WIENER STAEDTISCHE</v>
          </cell>
          <cell r="F919">
            <v>42868238</v>
          </cell>
          <cell r="G919">
            <v>41896</v>
          </cell>
          <cell r="H919" t="str">
            <v>ponuda 4138646,polise 42868238 D PAKET RIZIKA NEMA UTAJU</v>
          </cell>
        </row>
        <row r="920">
          <cell r="A920" t="str">
            <v>02588/11</v>
          </cell>
          <cell r="B920" t="str">
            <v>SILBO DOO</v>
          </cell>
          <cell r="C920" t="str">
            <v>Škoda Octavia A5 Elegance 1,9 TDI</v>
          </cell>
          <cell r="D920" t="str">
            <v>KASKO OSIGURANJE</v>
          </cell>
          <cell r="E920" t="str">
            <v>WIENER STAEDTISCHE</v>
          </cell>
          <cell r="F920">
            <v>42868086</v>
          </cell>
          <cell r="G920">
            <v>41896</v>
          </cell>
          <cell r="H920" t="str">
            <v>ponuda 4138643,polisa 42868086 D PAKET RIZIKA NEMA UTAJU</v>
          </cell>
        </row>
        <row r="921">
          <cell r="A921" t="str">
            <v>02589/11</v>
          </cell>
          <cell r="B921" t="str">
            <v>SILBO DOO</v>
          </cell>
          <cell r="C921" t="str">
            <v>ŠKODA OCTAVIA A5 ELEGANCE 1.9 TDI</v>
          </cell>
          <cell r="D921" t="str">
            <v>KASKO OSIGURANJE</v>
          </cell>
          <cell r="E921" t="str">
            <v>WIENER STAEDTISCHE</v>
          </cell>
          <cell r="F921">
            <v>42868297</v>
          </cell>
          <cell r="G921">
            <v>41896</v>
          </cell>
          <cell r="H921" t="str">
            <v>ponuda 4138648,polisa 42868297 D PAKET RIZIKA NEMA UTAJU</v>
          </cell>
        </row>
        <row r="922">
          <cell r="A922" t="str">
            <v>02590/11</v>
          </cell>
          <cell r="B922" t="str">
            <v>SILBO DOO</v>
          </cell>
          <cell r="C922" t="str">
            <v>Škoda Octavia A5 Elegance 1,9 TDI</v>
          </cell>
          <cell r="D922" t="str">
            <v>KASKO OSIGURANJE</v>
          </cell>
          <cell r="E922" t="str">
            <v>WIENER STAEDTISCHE</v>
          </cell>
          <cell r="F922">
            <v>42868182</v>
          </cell>
          <cell r="G922">
            <v>41896</v>
          </cell>
          <cell r="H922" t="str">
            <v>ponuda 4138645,polisa 42868182 D PAKET RIZIKA NEMA UTAJU</v>
          </cell>
        </row>
        <row r="923">
          <cell r="A923" t="str">
            <v>02591/11</v>
          </cell>
          <cell r="B923" t="str">
            <v>SILBO DOO</v>
          </cell>
          <cell r="C923" t="str">
            <v>ŠKODA OCTAVIA A5 ELEGANCE 1.9 TDI</v>
          </cell>
          <cell r="D923" t="str">
            <v>KASKO OSIGURANJE</v>
          </cell>
          <cell r="E923" t="str">
            <v>WIENER STAEDTISCHE</v>
          </cell>
          <cell r="F923">
            <v>42868131</v>
          </cell>
          <cell r="G923">
            <v>41896</v>
          </cell>
          <cell r="H923" t="str">
            <v>ponuda 4138644,polisa 42868131 D PAKET RIZIKA NEMA UTAJU</v>
          </cell>
        </row>
        <row r="924">
          <cell r="A924" t="str">
            <v>02592/11</v>
          </cell>
          <cell r="B924" t="str">
            <v>SILBO DOO</v>
          </cell>
          <cell r="C924" t="str">
            <v>Škoda Octavia A5 Elegance 1,9 TDI</v>
          </cell>
          <cell r="D924" t="str">
            <v>KASKO OSIGURANJE</v>
          </cell>
          <cell r="E924" t="str">
            <v>WIENER STAEDTISCHE</v>
          </cell>
          <cell r="F924">
            <v>42868262</v>
          </cell>
          <cell r="G924">
            <v>41896</v>
          </cell>
          <cell r="H924" t="str">
            <v>ponuda 4138647,polisa 42868262 D PAKET RIZIKA NEMA UTAJU</v>
          </cell>
        </row>
        <row r="925">
          <cell r="A925" t="str">
            <v>02599/11</v>
          </cell>
          <cell r="B925" t="str">
            <v>SILBO DOO</v>
          </cell>
          <cell r="C925" t="str">
            <v>HYUNDAI I10 1.1 SOHC 5VR GL</v>
          </cell>
          <cell r="D925" t="str">
            <v>KASKO OSIGURANJE</v>
          </cell>
          <cell r="E925" t="str">
            <v>WIENER STAEDTISCHE</v>
          </cell>
          <cell r="F925">
            <v>42836869</v>
          </cell>
          <cell r="G925">
            <v>41897</v>
          </cell>
          <cell r="H925" t="str">
            <v>ponuda 4137824,polisa 42836869 D PAKET RIZIKA NEMA UTAJU</v>
          </cell>
          <cell r="I925">
            <v>3</v>
          </cell>
          <cell r="J925">
            <v>0</v>
          </cell>
          <cell r="K925">
            <v>0</v>
          </cell>
          <cell r="L925">
            <v>0</v>
          </cell>
        </row>
        <row r="926">
          <cell r="A926" t="str">
            <v>02600/11</v>
          </cell>
          <cell r="B926" t="str">
            <v>SILBO DOO</v>
          </cell>
          <cell r="C926" t="str">
            <v>HYUNDAI I10 1.1 SOHC 5VR GL</v>
          </cell>
          <cell r="D926" t="str">
            <v>KASKO OSIGURANJE</v>
          </cell>
          <cell r="E926" t="str">
            <v>WIENER STAEDTISCHE</v>
          </cell>
          <cell r="F926">
            <v>42836893</v>
          </cell>
          <cell r="G926">
            <v>41897</v>
          </cell>
          <cell r="H926" t="str">
            <v>ponuda 4137823,polisa 42836893 D PAKET RIZIKA NEMA UTAJU</v>
          </cell>
          <cell r="I926">
            <v>3</v>
          </cell>
          <cell r="J926">
            <v>0</v>
          </cell>
          <cell r="K926">
            <v>0</v>
          </cell>
          <cell r="L926">
            <v>0</v>
          </cell>
        </row>
        <row r="927">
          <cell r="A927" t="str">
            <v>02601/11</v>
          </cell>
          <cell r="B927" t="str">
            <v>SILBO DOO</v>
          </cell>
          <cell r="C927" t="str">
            <v>HYUNDAI I10 1.1 SOHC 5VR GL</v>
          </cell>
          <cell r="D927" t="str">
            <v>KASKO OSIGURANJE</v>
          </cell>
          <cell r="E927" t="str">
            <v>WIENER STAEDTISCHE</v>
          </cell>
          <cell r="F927">
            <v>42836965</v>
          </cell>
          <cell r="G927">
            <v>41897</v>
          </cell>
          <cell r="H927" t="str">
            <v>ponuda 4137822,polisa 42836965 D PAKET RIZIKA NEMA UTAJU</v>
          </cell>
          <cell r="I927">
            <v>3</v>
          </cell>
          <cell r="J927">
            <v>0</v>
          </cell>
          <cell r="K927">
            <v>0</v>
          </cell>
          <cell r="L927">
            <v>0</v>
          </cell>
        </row>
        <row r="928">
          <cell r="A928" t="str">
            <v>02602/11</v>
          </cell>
          <cell r="B928" t="str">
            <v>SILBO DOO</v>
          </cell>
          <cell r="C928" t="str">
            <v>HYUNDAI I10 1.1 SOHC 5VR GL</v>
          </cell>
          <cell r="D928" t="str">
            <v>KASKO OSIGURANJE</v>
          </cell>
          <cell r="E928" t="str">
            <v>WIENER STAEDTISCHE</v>
          </cell>
          <cell r="F928">
            <v>42837028</v>
          </cell>
          <cell r="G928">
            <v>41897</v>
          </cell>
          <cell r="H928" t="str">
            <v xml:space="preserve">ponuda 4137821,polisa 42837028 D PAKET RIZIKA NEMA UTAJU </v>
          </cell>
          <cell r="I928">
            <v>3</v>
          </cell>
          <cell r="J928">
            <v>0</v>
          </cell>
          <cell r="K928">
            <v>0</v>
          </cell>
          <cell r="L928">
            <v>0</v>
          </cell>
        </row>
        <row r="929">
          <cell r="A929" t="str">
            <v>02603/11</v>
          </cell>
          <cell r="B929" t="str">
            <v>SILBO DOO</v>
          </cell>
          <cell r="C929" t="str">
            <v>HYUNDAI I10 1.1 SOHC 5VR GL</v>
          </cell>
          <cell r="D929" t="str">
            <v>KASKO OSIGURANJE</v>
          </cell>
          <cell r="E929" t="str">
            <v>WIENER STAEDTISCHE</v>
          </cell>
          <cell r="F929">
            <v>42837044</v>
          </cell>
          <cell r="G929">
            <v>41897</v>
          </cell>
          <cell r="H929" t="str">
            <v>ponuda 4137820,polisa 42837044 D PAKET RIZIKA NEMA UTAJU</v>
          </cell>
          <cell r="I929">
            <v>3</v>
          </cell>
          <cell r="J929">
            <v>0</v>
          </cell>
          <cell r="K929">
            <v>0</v>
          </cell>
          <cell r="L929">
            <v>0</v>
          </cell>
        </row>
        <row r="930">
          <cell r="A930" t="str">
            <v>02604/11</v>
          </cell>
          <cell r="B930" t="str">
            <v>SILBO DOO</v>
          </cell>
          <cell r="C930" t="str">
            <v>HYUNDAI I10 1.1 SOHC 5 VR GL</v>
          </cell>
          <cell r="D930" t="str">
            <v>KASKO OSIGURANJE</v>
          </cell>
          <cell r="E930" t="str">
            <v>WIENER STAEDTISCHE</v>
          </cell>
          <cell r="F930">
            <v>42868596</v>
          </cell>
          <cell r="G930">
            <v>41897</v>
          </cell>
          <cell r="H930" t="str">
            <v>ponuda 4138653,polisa 42868596 D PAKET RIZIKA NEMA UTAJU</v>
          </cell>
          <cell r="I930">
            <v>3</v>
          </cell>
          <cell r="J930">
            <v>0</v>
          </cell>
          <cell r="K930">
            <v>0</v>
          </cell>
          <cell r="L930">
            <v>0</v>
          </cell>
        </row>
        <row r="931">
          <cell r="A931" t="str">
            <v>02605/11</v>
          </cell>
          <cell r="B931" t="str">
            <v>SILBO DOO</v>
          </cell>
          <cell r="C931" t="str">
            <v>HYUNDAI I10 1.1 SOHC 5VR GL</v>
          </cell>
          <cell r="D931" t="str">
            <v>KASKO OSIGURANJE</v>
          </cell>
          <cell r="E931" t="str">
            <v>WIENER STAEDTISCHE</v>
          </cell>
          <cell r="F931">
            <v>42868545</v>
          </cell>
          <cell r="G931">
            <v>41897</v>
          </cell>
          <cell r="H931" t="str">
            <v>ponuda 4138652,polisa 42868545 D PAKET RIZIKA NEMA UTAJU</v>
          </cell>
          <cell r="I931">
            <v>3</v>
          </cell>
          <cell r="J931">
            <v>0</v>
          </cell>
          <cell r="K931">
            <v>0</v>
          </cell>
          <cell r="L931">
            <v>0</v>
          </cell>
        </row>
        <row r="932">
          <cell r="A932" t="str">
            <v>02606/11</v>
          </cell>
          <cell r="B932" t="str">
            <v>SILBO DOO</v>
          </cell>
          <cell r="C932" t="str">
            <v>HYUNDAI I10 1.1 SOHC 5VR GL</v>
          </cell>
          <cell r="D932" t="str">
            <v>KASKO OSIGURANJE</v>
          </cell>
          <cell r="E932" t="str">
            <v>WIENER STAEDTISCHE</v>
          </cell>
          <cell r="F932">
            <v>42868473</v>
          </cell>
          <cell r="G932">
            <v>41897</v>
          </cell>
          <cell r="H932" t="str">
            <v>ponuda 4138651,polisa 42868473 D PAKET RIZIKA NEMA UTAJU</v>
          </cell>
          <cell r="I932">
            <v>3</v>
          </cell>
          <cell r="J932">
            <v>0</v>
          </cell>
          <cell r="K932">
            <v>0</v>
          </cell>
          <cell r="L932">
            <v>0</v>
          </cell>
        </row>
        <row r="933">
          <cell r="A933" t="str">
            <v>02607/11</v>
          </cell>
          <cell r="B933" t="str">
            <v>SILBO DOO</v>
          </cell>
          <cell r="C933" t="str">
            <v>HYUNDAI I10 1.1 SOHC 5VR GL</v>
          </cell>
          <cell r="D933" t="str">
            <v>KASKO OSIGURANJE</v>
          </cell>
          <cell r="E933" t="str">
            <v>WIENER STAEDTISCHE</v>
          </cell>
          <cell r="F933">
            <v>42868449</v>
          </cell>
          <cell r="G933">
            <v>41897</v>
          </cell>
          <cell r="H933" t="str">
            <v>ponuda 4138650,polisa 42868449 D PAKET RIZIKA NEMA UTAJU</v>
          </cell>
          <cell r="I933">
            <v>3</v>
          </cell>
          <cell r="J933">
            <v>0</v>
          </cell>
          <cell r="K933">
            <v>0</v>
          </cell>
          <cell r="L933">
            <v>0</v>
          </cell>
        </row>
        <row r="934">
          <cell r="A934" t="str">
            <v>02608/11</v>
          </cell>
          <cell r="B934" t="str">
            <v>SILBO DOO</v>
          </cell>
          <cell r="C934" t="str">
            <v>HYUNDAI  I10 1.1 SOHC 5VR GL</v>
          </cell>
          <cell r="D934" t="str">
            <v>KASKO OSIGURANJE</v>
          </cell>
          <cell r="E934" t="str">
            <v>WIENER STAEDTISCHE</v>
          </cell>
          <cell r="F934">
            <v>42868406</v>
          </cell>
          <cell r="G934">
            <v>41897</v>
          </cell>
          <cell r="H934" t="str">
            <v>ponuda 4138649,polisa 42868406 D PAKET RIZIKA NEMA UTAJU</v>
          </cell>
          <cell r="I934">
            <v>3</v>
          </cell>
          <cell r="J934">
            <v>0</v>
          </cell>
          <cell r="K934">
            <v>0</v>
          </cell>
          <cell r="L934">
            <v>0</v>
          </cell>
        </row>
        <row r="935">
          <cell r="A935" t="str">
            <v>02630/11</v>
          </cell>
          <cell r="B935" t="str">
            <v>SILBO DOO</v>
          </cell>
          <cell r="C935" t="str">
            <v>HYUNDAI I10</v>
          </cell>
          <cell r="D935" t="str">
            <v>KASKO OSIGURANJE</v>
          </cell>
          <cell r="E935" t="str">
            <v>WIENER STAEDTISCHE</v>
          </cell>
          <cell r="F935">
            <v>4137831</v>
          </cell>
          <cell r="G935">
            <v>41904</v>
          </cell>
          <cell r="H935" t="str">
            <v>ponuda 4137831, polisa 42836797 D PAKET RIZIKA NEMA UTAJU</v>
          </cell>
          <cell r="I935">
            <v>6</v>
          </cell>
          <cell r="J935">
            <v>0</v>
          </cell>
          <cell r="K935">
            <v>0</v>
          </cell>
          <cell r="L935">
            <v>0</v>
          </cell>
        </row>
        <row r="936">
          <cell r="A936" t="str">
            <v>02631/11</v>
          </cell>
          <cell r="B936" t="str">
            <v>SILBO DOO</v>
          </cell>
          <cell r="C936" t="str">
            <v>HYUNDAI I10</v>
          </cell>
          <cell r="D936" t="str">
            <v>KASKO OSIGURANJE</v>
          </cell>
          <cell r="E936" t="str">
            <v>WIENER STAEDTISCHE</v>
          </cell>
          <cell r="F936">
            <v>4137832</v>
          </cell>
          <cell r="G936">
            <v>41904</v>
          </cell>
          <cell r="H936" t="str">
            <v>ponuda 4137832, polisa 42836754 D PAKET RIZIKA NEMA UTAJU</v>
          </cell>
        </row>
        <row r="937">
          <cell r="A937" t="str">
            <v>02632/11</v>
          </cell>
          <cell r="B937" t="str">
            <v>SILBO DOO</v>
          </cell>
          <cell r="C937" t="str">
            <v>HUYNDAI I10 1.1 SOHC 5VR GL</v>
          </cell>
          <cell r="D937" t="str">
            <v>KASKO OSIGURANJE</v>
          </cell>
          <cell r="E937" t="str">
            <v>WIENER STAEDTISCHE</v>
          </cell>
          <cell r="F937">
            <v>42836842</v>
          </cell>
          <cell r="G937">
            <v>41904</v>
          </cell>
          <cell r="H937" t="str">
            <v>polisa 42836842, ponuda 4137830 D PAKET RIZIKA NEMA UTAJU</v>
          </cell>
        </row>
        <row r="938">
          <cell r="A938" t="str">
            <v>02646/11</v>
          </cell>
          <cell r="B938" t="str">
            <v>SILBO DOO</v>
          </cell>
          <cell r="C938" t="str">
            <v>VILJUŠKAR LINDE E14</v>
          </cell>
          <cell r="D938" t="str">
            <v>KASKO OSIGURANJE</v>
          </cell>
          <cell r="E938" t="str">
            <v>BASLER OSIGURANJE</v>
          </cell>
          <cell r="F938">
            <v>9004549</v>
          </cell>
          <cell r="G938">
            <v>42072</v>
          </cell>
          <cell r="H938" t="str">
            <v>900454 POTPUNI KASKO A I C1</v>
          </cell>
        </row>
        <row r="939">
          <cell r="A939" t="str">
            <v>02647/11</v>
          </cell>
          <cell r="B939" t="str">
            <v>SILBO DOO</v>
          </cell>
          <cell r="C939" t="str">
            <v>VILJUŠKAR LINDE E 14</v>
          </cell>
          <cell r="D939" t="str">
            <v>KASKO OSIGURANJE</v>
          </cell>
          <cell r="E939" t="str">
            <v>BASLER OSIGURANJE</v>
          </cell>
          <cell r="F939">
            <v>9004546</v>
          </cell>
          <cell r="G939">
            <v>42072</v>
          </cell>
          <cell r="H939" t="str">
            <v>9004546 POTPUNI KASKO A I C1</v>
          </cell>
        </row>
        <row r="940">
          <cell r="A940" t="str">
            <v>02686/12</v>
          </cell>
          <cell r="B940" t="str">
            <v>SILBO DOO</v>
          </cell>
          <cell r="C940" t="str">
            <v>BMW 640D COUPE</v>
          </cell>
          <cell r="D940" t="str">
            <v>KASKO OSIGURANJE</v>
          </cell>
          <cell r="E940" t="str">
            <v>WIENER STAEDTISCHE</v>
          </cell>
          <cell r="F940">
            <v>43352946</v>
          </cell>
          <cell r="G940">
            <v>42062</v>
          </cell>
          <cell r="H940" t="str">
            <v>ponuda 4141343, polisa 43352946 D PAKET RIZIKA NEMA UTAJU</v>
          </cell>
          <cell r="I940">
            <v>3</v>
          </cell>
          <cell r="J940">
            <v>0</v>
          </cell>
          <cell r="K940">
            <v>0</v>
          </cell>
          <cell r="L940">
            <v>0</v>
          </cell>
        </row>
        <row r="941">
          <cell r="A941" t="str">
            <v>02742/12</v>
          </cell>
          <cell r="B941" t="str">
            <v>SILBO DOO</v>
          </cell>
          <cell r="C941" t="str">
            <v>Nov Linde viljuškar  L14</v>
          </cell>
          <cell r="D941" t="str">
            <v>KASKO OSIGURANJE</v>
          </cell>
          <cell r="E941" t="str">
            <v>WIENER STAEDTISCHE</v>
          </cell>
          <cell r="F941">
            <v>44234271</v>
          </cell>
          <cell r="G941">
            <v>41885</v>
          </cell>
          <cell r="H941" t="str">
            <v>polisa 44234271, ponuda 4146981 D PAKET RIZIKA NEMA UTAJU</v>
          </cell>
        </row>
        <row r="942">
          <cell r="A942" t="str">
            <v>02761/12</v>
          </cell>
          <cell r="B942" t="str">
            <v>SILBO DOO</v>
          </cell>
          <cell r="D942" t="str">
            <v>KASKO OSIGURANJE</v>
          </cell>
          <cell r="E942" t="str">
            <v>BASLER OSIGURANJE</v>
          </cell>
          <cell r="F942">
            <v>9004032</v>
          </cell>
          <cell r="G942">
            <v>41923</v>
          </cell>
          <cell r="H942" t="str">
            <v>9004032 KASKO: UTAJA I KRAĐA</v>
          </cell>
        </row>
        <row r="943">
          <cell r="A943" t="str">
            <v>02771/12</v>
          </cell>
          <cell r="B943" t="str">
            <v>SILBO DOO</v>
          </cell>
          <cell r="C943" t="str">
            <v>VILJUŠKAR HYSTER S1.6AC</v>
          </cell>
          <cell r="D943" t="str">
            <v>KASKO OSIGURANJE</v>
          </cell>
          <cell r="E943" t="str">
            <v>WIENER STAEDTISCHE</v>
          </cell>
          <cell r="F943">
            <v>44464915</v>
          </cell>
          <cell r="G943">
            <v>41935</v>
          </cell>
          <cell r="H943" t="str">
            <v>4150629 D PAKET RIZIKA NEMA UTAJU</v>
          </cell>
        </row>
        <row r="944">
          <cell r="A944" t="str">
            <v>02782/12</v>
          </cell>
          <cell r="B944" t="str">
            <v>SILBO DOO</v>
          </cell>
          <cell r="C944" t="str">
            <v>Hyundai I 30, 5VR GL 1.4 DOHC</v>
          </cell>
          <cell r="D944" t="str">
            <v>KASKO OSIGURANJE</v>
          </cell>
          <cell r="E944" t="str">
            <v>WIENER STAEDTISCHE</v>
          </cell>
          <cell r="F944">
            <v>4160166</v>
          </cell>
          <cell r="G944">
            <v>42321</v>
          </cell>
          <cell r="H944" t="str">
            <v>ponuda 4160166 polisa 46113107 D PAKET RIZIKA NEMA UTAJU</v>
          </cell>
        </row>
        <row r="945">
          <cell r="A945" t="str">
            <v>02993/13</v>
          </cell>
          <cell r="B945" t="str">
            <v>SILBO DOO</v>
          </cell>
          <cell r="C945" t="str">
            <v>POLOVNO KOMERCIJALNO VOZILO IVECO EUROCARGO ML</v>
          </cell>
          <cell r="D945" t="str">
            <v>KASKO OSIGURANJE</v>
          </cell>
          <cell r="E945" t="str">
            <v>WIENER STAEDTISCHE</v>
          </cell>
          <cell r="F945">
            <v>4162092</v>
          </cell>
          <cell r="G945">
            <v>41997</v>
          </cell>
          <cell r="H945" t="str">
            <v>ponuda 4162092 D PAKET RIZIKA NEMA UTAJU</v>
          </cell>
        </row>
        <row r="946">
          <cell r="A946" t="str">
            <v>01576/09</v>
          </cell>
          <cell r="B946" t="str">
            <v>SIMIĆ MARIJA</v>
          </cell>
          <cell r="C946" t="str">
            <v>HYUNDAI I 20 1.2 DOHC 5VR GL</v>
          </cell>
          <cell r="D946" t="e">
            <v>#N/A</v>
          </cell>
          <cell r="E946" t="str">
            <v>DELTA GENERALI OSIGURANJE</v>
          </cell>
          <cell r="F946" t="e">
            <v>#N/A</v>
          </cell>
          <cell r="G946" t="e">
            <v>#N/A</v>
          </cell>
          <cell r="H946" t="e">
            <v>#N/A</v>
          </cell>
          <cell r="I946">
            <v>5</v>
          </cell>
          <cell r="J946">
            <v>0</v>
          </cell>
          <cell r="K946">
            <v>0</v>
          </cell>
          <cell r="L946">
            <v>0</v>
          </cell>
        </row>
        <row r="947">
          <cell r="A947" t="str">
            <v>01578/09</v>
          </cell>
          <cell r="B947" t="str">
            <v>SIMIĆ TIHOMIR</v>
          </cell>
          <cell r="C947" t="str">
            <v>HYUNDAI I 20 1.2 DOHC 5VR GL</v>
          </cell>
          <cell r="D947" t="e">
            <v>#N/A</v>
          </cell>
          <cell r="E947" t="str">
            <v>DELTA GENERALI OSIGURANJE</v>
          </cell>
          <cell r="F947" t="e">
            <v>#N/A</v>
          </cell>
          <cell r="G947" t="e">
            <v>#N/A</v>
          </cell>
          <cell r="H947" t="e">
            <v>#N/A</v>
          </cell>
          <cell r="I947">
            <v>5</v>
          </cell>
          <cell r="J947">
            <v>0</v>
          </cell>
          <cell r="K947">
            <v>0</v>
          </cell>
          <cell r="L947">
            <v>0</v>
          </cell>
        </row>
        <row r="948">
          <cell r="A948" t="str">
            <v>02040/10</v>
          </cell>
          <cell r="B948" t="str">
            <v>SINIŠA KALUĐERSKI</v>
          </cell>
          <cell r="C948" t="str">
            <v>HYUNDAI I30 1.4 DOHC 5VR GL</v>
          </cell>
          <cell r="D948" t="str">
            <v>KASKO OSIGURANJE</v>
          </cell>
          <cell r="E948" t="str">
            <v>DELTA GENERALI OSIGURANJE</v>
          </cell>
          <cell r="F948">
            <v>195168</v>
          </cell>
          <cell r="G948">
            <v>42051</v>
          </cell>
          <cell r="H948">
            <v>195168</v>
          </cell>
          <cell r="I948">
            <v>5</v>
          </cell>
          <cell r="J948">
            <v>0</v>
          </cell>
          <cell r="K948">
            <v>0</v>
          </cell>
          <cell r="L948">
            <v>0</v>
          </cell>
        </row>
        <row r="949">
          <cell r="A949" t="str">
            <v>02550/11</v>
          </cell>
          <cell r="B949" t="str">
            <v>SINTERMETAL - EC DOO</v>
          </cell>
          <cell r="C949" t="str">
            <v>VW TIGUAN 2.0 TDI TREND&amp;FUN 110 KS</v>
          </cell>
          <cell r="D949" t="str">
            <v>KASKO OSIGURANJE</v>
          </cell>
          <cell r="E949" t="str">
            <v>UNIQA OSIGURANJE</v>
          </cell>
          <cell r="F949">
            <v>5006653</v>
          </cell>
          <cell r="G949">
            <v>42106</v>
          </cell>
          <cell r="H949" t="str">
            <v>5006653 A EKSKLUZIV  KRAĐA,UTAJA</v>
          </cell>
          <cell r="I949">
            <v>5</v>
          </cell>
          <cell r="J949">
            <v>0</v>
          </cell>
          <cell r="K949">
            <v>0</v>
          </cell>
          <cell r="L949">
            <v>0</v>
          </cell>
        </row>
        <row r="950">
          <cell r="A950" t="str">
            <v>01747/09</v>
          </cell>
          <cell r="B950" t="str">
            <v>SKAKIĆ ALEKSANDAR</v>
          </cell>
          <cell r="C950" t="str">
            <v>HYUNDAI I30 1.4 DOHC 5VR GL</v>
          </cell>
          <cell r="D950" t="str">
            <v>KASKO OSIGURANJE</v>
          </cell>
          <cell r="E950" t="str">
            <v>WIENER STAEDTISCHE</v>
          </cell>
          <cell r="F950">
            <v>40038054</v>
          </cell>
          <cell r="G950">
            <v>41940</v>
          </cell>
          <cell r="H950" t="str">
            <v>4122928 ponuda polisa 40038054 D PAKET RIZIKA NEMA UTAJU</v>
          </cell>
          <cell r="I950">
            <v>5</v>
          </cell>
          <cell r="J950">
            <v>0</v>
          </cell>
          <cell r="K950">
            <v>0</v>
          </cell>
          <cell r="L950">
            <v>0</v>
          </cell>
        </row>
        <row r="951">
          <cell r="A951" t="str">
            <v>01538/09</v>
          </cell>
          <cell r="B951" t="str">
            <v>SLIJEPČEVIĆ VESNA</v>
          </cell>
          <cell r="C951" t="str">
            <v>HYUNDAI I 20 1.2 DOHC 5 VR L</v>
          </cell>
          <cell r="D951" t="e">
            <v>#N/A</v>
          </cell>
          <cell r="E951" t="str">
            <v>DDOR</v>
          </cell>
          <cell r="F951" t="e">
            <v>#N/A</v>
          </cell>
          <cell r="G951" t="e">
            <v>#N/A</v>
          </cell>
          <cell r="H951" t="e">
            <v>#N/A</v>
          </cell>
          <cell r="I951">
            <v>5</v>
          </cell>
          <cell r="J951">
            <v>0</v>
          </cell>
          <cell r="K951">
            <v>0</v>
          </cell>
          <cell r="L951">
            <v>0</v>
          </cell>
        </row>
        <row r="952">
          <cell r="A952" t="str">
            <v>02291/10</v>
          </cell>
          <cell r="B952" t="str">
            <v>SMILJANIĆ MARKO</v>
          </cell>
          <cell r="C952" t="str">
            <v>HYUNDAI I30 1,4 DOHC 5VR GL</v>
          </cell>
          <cell r="D952" t="str">
            <v>KASKO OSIGURANJE</v>
          </cell>
          <cell r="E952" t="str">
            <v>DDOR</v>
          </cell>
          <cell r="F952">
            <v>656642790</v>
          </cell>
          <cell r="G952">
            <v>42184</v>
          </cell>
          <cell r="H952">
            <v>656642790</v>
          </cell>
        </row>
        <row r="953">
          <cell r="A953" t="str">
            <v>01605/09</v>
          </cell>
          <cell r="B953" t="str">
            <v>SMILJANIĆ ZORAN</v>
          </cell>
          <cell r="C953" t="str">
            <v>HYUNDAI I 20 1.2 DOHC 5VR GL</v>
          </cell>
          <cell r="D953" t="e">
            <v>#N/A</v>
          </cell>
          <cell r="E953" t="str">
            <v>DELTA GENERALI OSIGURANJE</v>
          </cell>
          <cell r="F953" t="e">
            <v>#N/A</v>
          </cell>
          <cell r="G953" t="e">
            <v>#N/A</v>
          </cell>
          <cell r="H953" t="e">
            <v>#N/A</v>
          </cell>
          <cell r="I953">
            <v>5</v>
          </cell>
          <cell r="J953">
            <v>0</v>
          </cell>
          <cell r="K953">
            <v>0</v>
          </cell>
          <cell r="L953">
            <v>0</v>
          </cell>
        </row>
        <row r="954">
          <cell r="A954" t="str">
            <v>01528/09</v>
          </cell>
          <cell r="B954" t="str">
            <v>SOLDAT ILIJA</v>
          </cell>
          <cell r="C954" t="str">
            <v>HYUNDAI I 20 DOHC 5VR GL</v>
          </cell>
          <cell r="D954" t="e">
            <v>#N/A</v>
          </cell>
          <cell r="E954" t="str">
            <v>DELTA GENERALI OSIGURANJE</v>
          </cell>
          <cell r="F954" t="e">
            <v>#N/A</v>
          </cell>
          <cell r="G954" t="e">
            <v>#N/A</v>
          </cell>
          <cell r="H954" t="e">
            <v>#N/A</v>
          </cell>
          <cell r="I954">
            <v>5</v>
          </cell>
          <cell r="J954">
            <v>0</v>
          </cell>
          <cell r="K954">
            <v>0</v>
          </cell>
          <cell r="L954">
            <v>0</v>
          </cell>
        </row>
        <row r="955">
          <cell r="A955" t="str">
            <v>02010/10</v>
          </cell>
          <cell r="B955" t="str">
            <v>SPAJIĆ DRAGAN</v>
          </cell>
          <cell r="C955" t="str">
            <v>HYUNDAI I30 1.4 DOHC 5VR GL</v>
          </cell>
          <cell r="D955" t="str">
            <v>KASKO OSIGURANJE</v>
          </cell>
          <cell r="E955" t="str">
            <v>DELTA GENERALI OSIGURANJE</v>
          </cell>
          <cell r="F955">
            <v>194973</v>
          </cell>
          <cell r="G955">
            <v>42039</v>
          </cell>
          <cell r="H955" t="str">
            <v>194973 B KOMBINACIJA  - NEMA UTAJU</v>
          </cell>
          <cell r="I955">
            <v>5</v>
          </cell>
          <cell r="J955">
            <v>0</v>
          </cell>
          <cell r="K955">
            <v>0</v>
          </cell>
          <cell r="L955">
            <v>0</v>
          </cell>
        </row>
        <row r="956">
          <cell r="A956" t="str">
            <v>00437/07</v>
          </cell>
          <cell r="B956" t="str">
            <v>SPV-RENTCO DOO</v>
          </cell>
          <cell r="C956" t="str">
            <v>POLUPRIKOLICA O.ME.P.S. CM 35</v>
          </cell>
          <cell r="D956" t="str">
            <v>KASKO OSIGURANJE</v>
          </cell>
          <cell r="E956" t="str">
            <v>DELTA GENERALI OSIGURANJE</v>
          </cell>
          <cell r="F956" t="str">
            <v>POSTUPAK ODUZIMANJA</v>
          </cell>
          <cell r="G956">
            <v>41132</v>
          </cell>
          <cell r="H956" t="str">
            <v>POSTUPAK ODUZIMANJA    NIJE OBNOVLJENA - ISTEKLA</v>
          </cell>
        </row>
        <row r="957">
          <cell r="A957" t="str">
            <v>01746/09</v>
          </cell>
          <cell r="B957" t="str">
            <v>STAMENKOVIĆ TANJA</v>
          </cell>
          <cell r="C957" t="str">
            <v>HYUNDAI I 30 1.4 DOHC 5VR GL</v>
          </cell>
          <cell r="D957" t="str">
            <v>KASKO OSIGURANJE</v>
          </cell>
          <cell r="E957" t="str">
            <v>WIENER STAEDTISCHE</v>
          </cell>
          <cell r="F957">
            <v>40033931</v>
          </cell>
          <cell r="G957">
            <v>41939</v>
          </cell>
          <cell r="H957" t="str">
            <v xml:space="preserve">ponuda 4122925 polisa 40033931 D PAKET RIZIKA NEMA UTAJU </v>
          </cell>
          <cell r="I957">
            <v>5</v>
          </cell>
          <cell r="J957">
            <v>0</v>
          </cell>
          <cell r="K957">
            <v>0</v>
          </cell>
          <cell r="L957">
            <v>0</v>
          </cell>
        </row>
        <row r="958">
          <cell r="A958" t="str">
            <v>02335/10</v>
          </cell>
          <cell r="B958" t="str">
            <v>STANDARD GAS DOO</v>
          </cell>
          <cell r="C958" t="str">
            <v>HYUNDAI I 20 1.2 DOHC  5VR L</v>
          </cell>
          <cell r="D958" t="str">
            <v>KASKO OSIGURANJE</v>
          </cell>
          <cell r="E958" t="str">
            <v>DDOR</v>
          </cell>
          <cell r="F958">
            <v>656801438</v>
          </cell>
          <cell r="G958">
            <v>42227</v>
          </cell>
          <cell r="H958" t="str">
            <v>656801438 KASKO: UTAJA, KRAĐA, PRIRODNI RIZICI</v>
          </cell>
          <cell r="I958">
            <v>5</v>
          </cell>
          <cell r="J958">
            <v>0</v>
          </cell>
          <cell r="K958">
            <v>0</v>
          </cell>
          <cell r="L958">
            <v>0</v>
          </cell>
        </row>
        <row r="959">
          <cell r="A959" t="str">
            <v>02414/10</v>
          </cell>
          <cell r="B959" t="str">
            <v>STANDARD GAS DOO</v>
          </cell>
          <cell r="C959" t="str">
            <v>FIAT DOBLO CARGO SX 1.3 M-JET E4 90 CV</v>
          </cell>
          <cell r="D959" t="str">
            <v>KASKO OSIGURANJE</v>
          </cell>
          <cell r="E959" t="str">
            <v>DDOR</v>
          </cell>
          <cell r="F959">
            <v>655485613</v>
          </cell>
          <cell r="G959">
            <v>41954</v>
          </cell>
          <cell r="H959" t="str">
            <v>655485613 KASKO: UTAJA, KRAĐA, PRIRODNI RIZICI</v>
          </cell>
          <cell r="I959">
            <v>5</v>
          </cell>
          <cell r="J959">
            <v>0</v>
          </cell>
          <cell r="K959">
            <v>0</v>
          </cell>
          <cell r="L959">
            <v>0</v>
          </cell>
        </row>
        <row r="960">
          <cell r="A960" t="str">
            <v>02450/10</v>
          </cell>
          <cell r="B960" t="str">
            <v>STANDARD GAS DOO</v>
          </cell>
          <cell r="C960" t="str">
            <v>SUBARU TRIBECA 3.6 5 AT-S</v>
          </cell>
          <cell r="D960" t="str">
            <v>KASKO OSIGURANJE</v>
          </cell>
          <cell r="E960" t="str">
            <v>DDOR</v>
          </cell>
          <cell r="F960">
            <v>655603389</v>
          </cell>
          <cell r="G960">
            <v>41990</v>
          </cell>
          <cell r="H960" t="str">
            <v>655603389 KASKO: UTAJA, KRAĐA, PRIRODNI RIZICI</v>
          </cell>
          <cell r="I960">
            <v>5</v>
          </cell>
          <cell r="J960">
            <v>0</v>
          </cell>
          <cell r="K960">
            <v>0</v>
          </cell>
          <cell r="L960">
            <v>0</v>
          </cell>
        </row>
        <row r="961">
          <cell r="A961" t="str">
            <v>02663/11</v>
          </cell>
          <cell r="B961" t="str">
            <v>STANIĆ ZORAN</v>
          </cell>
          <cell r="C961" t="str">
            <v>HYUNDAI I30 1.4 DOHC 5VR GL</v>
          </cell>
          <cell r="D961" t="str">
            <v>KASKO OSIGURANJE</v>
          </cell>
          <cell r="E961" t="str">
            <v>BASLER OSIGURANJE</v>
          </cell>
          <cell r="F961">
            <v>9004187</v>
          </cell>
          <cell r="G961">
            <v>41958</v>
          </cell>
          <cell r="H961" t="str">
            <v>9002210 POTPUNI KASKO A,  C1  I D KOMB</v>
          </cell>
          <cell r="I961">
            <v>5</v>
          </cell>
          <cell r="J961">
            <v>0</v>
          </cell>
          <cell r="K961">
            <v>0</v>
          </cell>
          <cell r="L961">
            <v>0</v>
          </cell>
        </row>
        <row r="962">
          <cell r="A962" t="str">
            <v>01794/09</v>
          </cell>
          <cell r="B962" t="str">
            <v>STANIŠIĆ SANJA</v>
          </cell>
          <cell r="C962" t="str">
            <v>HYUNDAI I30 1.6 CRDI 5VR GL</v>
          </cell>
          <cell r="D962" t="str">
            <v>KASKO OSIGURANJE</v>
          </cell>
          <cell r="E962" t="str">
            <v>WIENER STAEDTISCHE</v>
          </cell>
          <cell r="F962">
            <v>4122939</v>
          </cell>
          <cell r="G962">
            <v>41967</v>
          </cell>
          <cell r="H962" t="str">
            <v>4122939 D PAKET RIZIKA NEMA UTAJU</v>
          </cell>
          <cell r="I962">
            <v>5</v>
          </cell>
          <cell r="J962">
            <v>0</v>
          </cell>
          <cell r="K962">
            <v>0</v>
          </cell>
          <cell r="L962">
            <v>0</v>
          </cell>
        </row>
        <row r="963">
          <cell r="A963" t="str">
            <v>01874/09</v>
          </cell>
          <cell r="B963" t="str">
            <v>STANKOVIĆ DRAGICA</v>
          </cell>
          <cell r="C963" t="str">
            <v>HYUNDAI I30 1.6 CRDI GL 5VR</v>
          </cell>
          <cell r="D963" t="str">
            <v>KASKO OSIGURANJE</v>
          </cell>
          <cell r="E963" t="str">
            <v>DDOR</v>
          </cell>
          <cell r="F963">
            <v>655678605</v>
          </cell>
          <cell r="G963">
            <v>41994</v>
          </cell>
          <cell r="H963" t="str">
            <v>655678605 KASKO: UTAJA, KRAĐA</v>
          </cell>
          <cell r="I963">
            <v>5</v>
          </cell>
          <cell r="J963">
            <v>0</v>
          </cell>
          <cell r="K963">
            <v>0</v>
          </cell>
          <cell r="L963">
            <v>0</v>
          </cell>
        </row>
        <row r="964">
          <cell r="A964" t="str">
            <v>02142/10</v>
          </cell>
          <cell r="B964" t="str">
            <v>STANKOVIĆ GORAN</v>
          </cell>
          <cell r="C964" t="str">
            <v>HYUNDAI I20 1,2 DOHC 5VR GL</v>
          </cell>
          <cell r="D964" t="str">
            <v>KASKO OSIGURANJE</v>
          </cell>
          <cell r="E964" t="str">
            <v>DDOR</v>
          </cell>
          <cell r="F964">
            <v>656033024</v>
          </cell>
          <cell r="G964">
            <v>42094</v>
          </cell>
          <cell r="H964" t="str">
            <v>656033024 KASKO: UTAJA, KRAĐA, PRIRODNI RIZICI</v>
          </cell>
          <cell r="I964">
            <v>5</v>
          </cell>
          <cell r="J964">
            <v>0</v>
          </cell>
          <cell r="K964">
            <v>0</v>
          </cell>
          <cell r="L964">
            <v>0</v>
          </cell>
        </row>
        <row r="965">
          <cell r="A965" t="str">
            <v>02983/13</v>
          </cell>
          <cell r="B965" t="str">
            <v>STARI TAMIŠ AD</v>
          </cell>
          <cell r="C965" t="str">
            <v>TRAKTOR CLAAS AXION 950</v>
          </cell>
          <cell r="D965" t="str">
            <v>KASKO OSIGURANJE</v>
          </cell>
          <cell r="E965" t="str">
            <v>UNIQA OSIGURANJE</v>
          </cell>
          <cell r="F965" t="str">
            <v>78-6181</v>
          </cell>
          <cell r="G965">
            <v>41929</v>
          </cell>
          <cell r="H965" t="str">
            <v>78-6181 A EKSKLUZIV  KRAĐA,UTAJA</v>
          </cell>
        </row>
        <row r="966">
          <cell r="A966" t="str">
            <v>02106/10</v>
          </cell>
          <cell r="B966" t="str">
            <v>STEFANOVIĆ SNEŽANA</v>
          </cell>
          <cell r="C966" t="str">
            <v>HYUNDAI I 30 1.4 DOHC 5VR GL</v>
          </cell>
          <cell r="D966" t="str">
            <v>KASKO OSIGURANJE</v>
          </cell>
          <cell r="E966" t="str">
            <v>WIENER STAEDTISCHE</v>
          </cell>
          <cell r="F966">
            <v>40477137</v>
          </cell>
          <cell r="G966">
            <v>42082</v>
          </cell>
          <cell r="H966" t="str">
            <v>polisa 40477137 D PAKET RIZIKA NEMA UTAJU</v>
          </cell>
          <cell r="I966">
            <v>5</v>
          </cell>
          <cell r="J966">
            <v>0</v>
          </cell>
          <cell r="K966">
            <v>0</v>
          </cell>
          <cell r="L966">
            <v>0</v>
          </cell>
        </row>
        <row r="967">
          <cell r="A967" t="str">
            <v>02084/10</v>
          </cell>
          <cell r="B967" t="str">
            <v>ŠTOGREN SAŠA</v>
          </cell>
          <cell r="C967" t="str">
            <v>HYUNDAI I 30 1.4 DOHC 5VR GL</v>
          </cell>
          <cell r="D967" t="str">
            <v>KASKO OSIGURANJE</v>
          </cell>
          <cell r="E967" t="str">
            <v>WIENER STAEDTISCHE</v>
          </cell>
          <cell r="F967">
            <v>40464264</v>
          </cell>
          <cell r="G967">
            <v>42073</v>
          </cell>
          <cell r="H967">
            <v>40464264</v>
          </cell>
          <cell r="I967">
            <v>5</v>
          </cell>
          <cell r="J967">
            <v>0</v>
          </cell>
          <cell r="K967">
            <v>0</v>
          </cell>
          <cell r="L967">
            <v>0</v>
          </cell>
        </row>
        <row r="968">
          <cell r="A968" t="str">
            <v>02267/10</v>
          </cell>
          <cell r="B968" t="str">
            <v>STOJANOVIĆ DUŠICA</v>
          </cell>
          <cell r="C968" t="str">
            <v>HYUNDAI I30 1,4 DOHC 5VR GL</v>
          </cell>
          <cell r="D968" t="str">
            <v>KASKO OSIGURANJE</v>
          </cell>
          <cell r="E968" t="str">
            <v>DDOR</v>
          </cell>
          <cell r="F968">
            <v>656395159</v>
          </cell>
          <cell r="G968">
            <v>42172</v>
          </cell>
          <cell r="H968" t="str">
            <v>656395159        kasko-utaja,krađa</v>
          </cell>
          <cell r="I968">
            <v>5</v>
          </cell>
          <cell r="J968">
            <v>0</v>
          </cell>
          <cell r="K968">
            <v>0</v>
          </cell>
          <cell r="L968">
            <v>0</v>
          </cell>
        </row>
        <row r="969">
          <cell r="A969" t="str">
            <v>02110/10</v>
          </cell>
          <cell r="B969" t="str">
            <v>STOJANOVIĆ JOVAN</v>
          </cell>
          <cell r="C969" t="str">
            <v>HYUNDAI I30 1,4 DOHC 5VR GL</v>
          </cell>
          <cell r="D969" t="str">
            <v>KASKO OSIGURANJE</v>
          </cell>
          <cell r="E969" t="str">
            <v>WIENER STAEDTISCHE</v>
          </cell>
          <cell r="F969">
            <v>43370319</v>
          </cell>
          <cell r="G969">
            <v>42087</v>
          </cell>
          <cell r="H969" t="str">
            <v>ponuda 4141581, polisa 43370319 D PAKET RIZIKA NEMA UTAJU</v>
          </cell>
          <cell r="I969">
            <v>5</v>
          </cell>
          <cell r="J969">
            <v>0</v>
          </cell>
          <cell r="K969">
            <v>0</v>
          </cell>
          <cell r="L969">
            <v>0</v>
          </cell>
        </row>
        <row r="970">
          <cell r="A970" t="str">
            <v>02154/10</v>
          </cell>
          <cell r="B970" t="str">
            <v>STOJANOVSKI ZORAN</v>
          </cell>
          <cell r="C970" t="str">
            <v>HYUNDAI I30 1,4 DOHC 5VR GL</v>
          </cell>
          <cell r="D970" t="str">
            <v>KASKO OSIGURANJE</v>
          </cell>
          <cell r="E970" t="str">
            <v>UNIQA OSIGURANJE</v>
          </cell>
          <cell r="F970" t="str">
            <v>5-5007815/04</v>
          </cell>
          <cell r="G970">
            <v>42102</v>
          </cell>
          <cell r="H970" t="str">
            <v>5007815 A EKSKLUZIV  KRAĐA,UTAJA</v>
          </cell>
          <cell r="I970">
            <v>5</v>
          </cell>
          <cell r="J970">
            <v>0</v>
          </cell>
          <cell r="K970">
            <v>0</v>
          </cell>
          <cell r="L970">
            <v>0</v>
          </cell>
        </row>
        <row r="971">
          <cell r="A971" t="str">
            <v>02151/10</v>
          </cell>
          <cell r="B971" t="str">
            <v>STOJIĆ TATJANA</v>
          </cell>
          <cell r="C971" t="str">
            <v>HYUNDAI I20 1.2 DOHC 5VR GL</v>
          </cell>
          <cell r="D971" t="str">
            <v>KASKO OSIGURANJE</v>
          </cell>
          <cell r="E971" t="str">
            <v>UNIQA OSIGURANJE</v>
          </cell>
          <cell r="F971" t="str">
            <v>5-5007807</v>
          </cell>
          <cell r="G971">
            <v>42102</v>
          </cell>
          <cell r="H971">
            <v>5007807</v>
          </cell>
          <cell r="I971">
            <v>5</v>
          </cell>
          <cell r="J971">
            <v>0</v>
          </cell>
          <cell r="K971">
            <v>0</v>
          </cell>
          <cell r="L971">
            <v>0</v>
          </cell>
        </row>
        <row r="972">
          <cell r="A972" t="str">
            <v>01967/10</v>
          </cell>
          <cell r="B972" t="str">
            <v>STOJKOVIĆ DRAGAN</v>
          </cell>
          <cell r="C972" t="str">
            <v>HYUNDAI I30 1.6 CRDI 5VR GL</v>
          </cell>
          <cell r="D972" t="str">
            <v>KASKO OSIGURANJE</v>
          </cell>
          <cell r="E972" t="str">
            <v>UNIQA OSIGURANJE</v>
          </cell>
          <cell r="F972">
            <v>5007066</v>
          </cell>
          <cell r="G972">
            <v>42029</v>
          </cell>
          <cell r="H972" t="str">
            <v>5007066 A EKSKLUZIV  KRAĐA,UTAJA</v>
          </cell>
          <cell r="I972">
            <v>5</v>
          </cell>
          <cell r="J972">
            <v>0</v>
          </cell>
          <cell r="K972">
            <v>0</v>
          </cell>
          <cell r="L972">
            <v>0</v>
          </cell>
        </row>
        <row r="973">
          <cell r="A973" t="str">
            <v>02090/10</v>
          </cell>
          <cell r="B973" t="str">
            <v>STOJKOVIĆ MILOŠ</v>
          </cell>
          <cell r="C973" t="str">
            <v>HYUNDAI I 30 1.6 DOHC 5 VR GLS</v>
          </cell>
          <cell r="D973" t="str">
            <v>KASKO OSIGURANJE</v>
          </cell>
          <cell r="E973" t="str">
            <v>WIENER STAEDTISCHE</v>
          </cell>
          <cell r="F973">
            <v>40463376</v>
          </cell>
          <cell r="G973">
            <v>42079</v>
          </cell>
          <cell r="H973" t="str">
            <v>polisa 40463376, ponuda 4124477 D PAKET RIZIKA NEMA UTAJU</v>
          </cell>
          <cell r="I973">
            <v>5</v>
          </cell>
          <cell r="J973">
            <v>0</v>
          </cell>
          <cell r="K973">
            <v>0</v>
          </cell>
          <cell r="L973">
            <v>0</v>
          </cell>
        </row>
        <row r="974">
          <cell r="A974" t="str">
            <v>02172/10</v>
          </cell>
          <cell r="B974" t="str">
            <v>STOŠIĆ SAŠKA</v>
          </cell>
          <cell r="C974" t="str">
            <v>HYUNDAI I30 1,4 DOHC 5VR GL</v>
          </cell>
          <cell r="D974" t="str">
            <v>KASKO OSIGURANJE</v>
          </cell>
          <cell r="E974" t="str">
            <v>UNIQA OSIGURANJE</v>
          </cell>
          <cell r="F974">
            <v>5007870</v>
          </cell>
          <cell r="G974">
            <v>42114</v>
          </cell>
          <cell r="H974" t="str">
            <v>5007870 A EKSKLUZIV  KRAĐA,UTAJA</v>
          </cell>
          <cell r="I974">
            <v>5</v>
          </cell>
          <cell r="J974">
            <v>0</v>
          </cell>
          <cell r="K974">
            <v>0</v>
          </cell>
          <cell r="L974">
            <v>0</v>
          </cell>
        </row>
        <row r="975">
          <cell r="A975" t="str">
            <v>02070/10</v>
          </cell>
          <cell r="B975" t="str">
            <v>STR SANJA</v>
          </cell>
          <cell r="C975" t="str">
            <v>HYUNDAI I 30 1.4 DOHC 5VR GL</v>
          </cell>
          <cell r="D975" t="str">
            <v>KASKO OSIGURANJE</v>
          </cell>
          <cell r="E975" t="str">
            <v>WIENER STAEDTISCHE</v>
          </cell>
          <cell r="F975">
            <v>40410960</v>
          </cell>
          <cell r="G975">
            <v>42064</v>
          </cell>
          <cell r="H975" t="str">
            <v>40410960 D PAKET RIZIKA NEMA UTAJU</v>
          </cell>
          <cell r="I975">
            <v>5</v>
          </cell>
          <cell r="J975">
            <v>0</v>
          </cell>
          <cell r="K975">
            <v>0</v>
          </cell>
          <cell r="L975">
            <v>0</v>
          </cell>
        </row>
        <row r="976">
          <cell r="A976" t="str">
            <v>01635/09</v>
          </cell>
          <cell r="B976" t="str">
            <v>SUBOTIČKI MILENKO</v>
          </cell>
          <cell r="C976" t="str">
            <v>HYUNDAI I30 1.4 DOHC 5VR GL</v>
          </cell>
          <cell r="D976" t="str">
            <v>KASKO OSIGURANJE</v>
          </cell>
          <cell r="E976" t="str">
            <v>DELTA GENERALI OSIGURANJE</v>
          </cell>
          <cell r="F976">
            <v>185460</v>
          </cell>
          <cell r="G976">
            <v>41900</v>
          </cell>
          <cell r="H976" t="str">
            <v>185460 B KOMBINACIJA  - NEMA UTAJU</v>
          </cell>
          <cell r="I976">
            <v>5</v>
          </cell>
          <cell r="J976">
            <v>0</v>
          </cell>
          <cell r="K976">
            <v>0</v>
          </cell>
          <cell r="L976">
            <v>0</v>
          </cell>
        </row>
        <row r="977">
          <cell r="A977" t="str">
            <v>00080/07</v>
          </cell>
          <cell r="B977" t="str">
            <v>SUPERBA DOO</v>
          </cell>
          <cell r="C977" t="str">
            <v>HAMMER H2</v>
          </cell>
          <cell r="D977" t="str">
            <v>KASKO OSIGURANJE</v>
          </cell>
          <cell r="E977" t="str">
            <v>DUNAV OSIGURANJE</v>
          </cell>
          <cell r="F977" t="str">
            <v>PREDMET LIZ NIJE LOCIRAN</v>
          </cell>
          <cell r="G977">
            <v>40202</v>
          </cell>
          <cell r="H977" t="str">
            <v>NIJE OBNOVLJENA - ISTEKLA</v>
          </cell>
          <cell r="I977">
            <v>3</v>
          </cell>
          <cell r="J977">
            <v>3</v>
          </cell>
          <cell r="K977">
            <v>0</v>
          </cell>
          <cell r="L977">
            <v>0</v>
          </cell>
        </row>
        <row r="978">
          <cell r="A978" t="str">
            <v>01687/09</v>
          </cell>
          <cell r="B978" t="str">
            <v>SUZIĆ RADE</v>
          </cell>
          <cell r="C978" t="str">
            <v>HYUNDAI I20 1.2 DOHC 5VR L</v>
          </cell>
          <cell r="D978" t="str">
            <v>KASKO OSIGURANJE</v>
          </cell>
          <cell r="E978" t="str">
            <v>WIENER STAEDTISCHE</v>
          </cell>
          <cell r="F978">
            <v>3972497</v>
          </cell>
          <cell r="G978">
            <v>41914</v>
          </cell>
          <cell r="H978" t="str">
            <v>ponuda 4117769 D PAKET RIZIKA NEMA UTAJU</v>
          </cell>
          <cell r="I978">
            <v>5</v>
          </cell>
          <cell r="J978">
            <v>0</v>
          </cell>
          <cell r="K978">
            <v>0</v>
          </cell>
          <cell r="L978">
            <v>0</v>
          </cell>
        </row>
        <row r="979">
          <cell r="A979" t="str">
            <v>01797/09</v>
          </cell>
          <cell r="B979" t="str">
            <v>TABAKOVIĆ ALEKSANDAR</v>
          </cell>
          <cell r="C979" t="str">
            <v>RENAULT MEGANE BERLINA EXTREME 1.6</v>
          </cell>
          <cell r="D979" t="str">
            <v>KASKO OSIGURANJE</v>
          </cell>
          <cell r="E979" t="str">
            <v>DELTA GENERALI OSIGURANJE</v>
          </cell>
          <cell r="F979">
            <v>189109</v>
          </cell>
          <cell r="G979">
            <v>41967</v>
          </cell>
          <cell r="H979" t="str">
            <v>189109 B KOMBINACIJA  - NEMA UTAJU</v>
          </cell>
          <cell r="I979">
            <v>5</v>
          </cell>
          <cell r="J979">
            <v>0</v>
          </cell>
          <cell r="K979">
            <v>0</v>
          </cell>
          <cell r="L979">
            <v>0</v>
          </cell>
        </row>
        <row r="980">
          <cell r="A980" t="str">
            <v>01634/09</v>
          </cell>
          <cell r="B980" t="str">
            <v>TABAKOV-TOŠIĆ DRAGOSLAVA</v>
          </cell>
          <cell r="C980" t="str">
            <v>HYUNDAI I20 1.2 DOHC 5VR</v>
          </cell>
          <cell r="D980" t="str">
            <v>KASKO OSIGURANJE</v>
          </cell>
          <cell r="E980" t="str">
            <v>DELTA GENERALI OSIGURANJE</v>
          </cell>
          <cell r="F980">
            <v>186153</v>
          </cell>
          <cell r="G980">
            <v>41899</v>
          </cell>
          <cell r="H980" t="str">
            <v>186153 B KOMBINACIJA  - NEMA UTAJU</v>
          </cell>
          <cell r="I980">
            <v>5</v>
          </cell>
          <cell r="J980">
            <v>0</v>
          </cell>
          <cell r="K980">
            <v>0</v>
          </cell>
          <cell r="L980">
            <v>0</v>
          </cell>
        </row>
        <row r="981">
          <cell r="A981" t="str">
            <v>02673/11</v>
          </cell>
          <cell r="B981" t="str">
            <v>TAKTIK DOO</v>
          </cell>
          <cell r="C981" t="str">
            <v>Hyundai I10 1.1 SOHC 5VR GL</v>
          </cell>
          <cell r="D981" t="str">
            <v>KASKO OSIGURANJE</v>
          </cell>
          <cell r="E981" t="str">
            <v>DUNAV OSIGURANJE</v>
          </cell>
          <cell r="F981" t="str">
            <v>89199940 4</v>
          </cell>
          <cell r="G981">
            <v>41994</v>
          </cell>
          <cell r="H981" t="str">
            <v>89199940 4 KASKO:   UTAJA KRAĐA</v>
          </cell>
          <cell r="I981">
            <v>5</v>
          </cell>
          <cell r="J981">
            <v>0</v>
          </cell>
          <cell r="K981">
            <v>0</v>
          </cell>
          <cell r="L981">
            <v>0</v>
          </cell>
        </row>
        <row r="982">
          <cell r="A982" t="str">
            <v>02674/11</v>
          </cell>
          <cell r="B982" t="str">
            <v>TAKTIK DOO</v>
          </cell>
          <cell r="C982" t="str">
            <v>HYUNDAI  I 10 1.1 SOHC 5VR GL</v>
          </cell>
          <cell r="D982" t="str">
            <v>KASKO OSIGURANJE</v>
          </cell>
          <cell r="E982" t="str">
            <v>DUNAV OSIGURANJE</v>
          </cell>
          <cell r="F982" t="str">
            <v>89199942 6</v>
          </cell>
          <cell r="G982">
            <v>41994</v>
          </cell>
          <cell r="H982" t="str">
            <v>89199942 6 KASKO:   UTAJA KRAĐA</v>
          </cell>
          <cell r="I982">
            <v>5</v>
          </cell>
          <cell r="J982">
            <v>0</v>
          </cell>
          <cell r="K982">
            <v>0</v>
          </cell>
          <cell r="L982">
            <v>0</v>
          </cell>
        </row>
        <row r="983">
          <cell r="A983" t="str">
            <v>02675/11</v>
          </cell>
          <cell r="B983" t="str">
            <v>TAKTIK DOO</v>
          </cell>
          <cell r="C983" t="str">
            <v>HYUNDAI I 10 1.1 SOHC 5VR GL</v>
          </cell>
          <cell r="D983" t="str">
            <v>KASKO OSIGURANJE</v>
          </cell>
          <cell r="E983" t="str">
            <v>DUNAV OSIGURANJE</v>
          </cell>
          <cell r="F983" t="str">
            <v>89199941 5</v>
          </cell>
          <cell r="G983">
            <v>41994</v>
          </cell>
          <cell r="H983" t="str">
            <v>89199941 5 KASKO:   UTAJA KRAĐA</v>
          </cell>
          <cell r="I983">
            <v>5</v>
          </cell>
          <cell r="J983">
            <v>0</v>
          </cell>
          <cell r="K983">
            <v>0</v>
          </cell>
          <cell r="L983">
            <v>0</v>
          </cell>
        </row>
        <row r="984">
          <cell r="A984" t="str">
            <v>02757/12</v>
          </cell>
          <cell r="B984" t="str">
            <v>TAKTIK DOO</v>
          </cell>
          <cell r="D984" t="str">
            <v>KASKO OSIGURANJE</v>
          </cell>
          <cell r="E984" t="str">
            <v>DUNAV OSIGURANJE</v>
          </cell>
          <cell r="F984" t="str">
            <v>89222973 0</v>
          </cell>
          <cell r="G984">
            <v>42258</v>
          </cell>
          <cell r="H984" t="str">
            <v>89222973 0  KASKO:   UTAJA KRAĐA</v>
          </cell>
        </row>
        <row r="985">
          <cell r="A985" t="str">
            <v>02900/13</v>
          </cell>
          <cell r="B985" t="str">
            <v>TAKTIK DOO</v>
          </cell>
          <cell r="C985" t="str">
            <v>Novo teretno vozilo Fiat Punto Classic 1.3 JTD 70KS Dynamic AC-VAN</v>
          </cell>
          <cell r="D985" t="str">
            <v>KASKO OSIGURANJE</v>
          </cell>
          <cell r="E985" t="str">
            <v>DELTA GENERALI OSIGURANJE</v>
          </cell>
          <cell r="F985">
            <v>227222</v>
          </cell>
          <cell r="G985">
            <v>42077</v>
          </cell>
          <cell r="H985" t="str">
            <v>227222 B KOMBINACIJA  - NEMA UTAJU</v>
          </cell>
        </row>
        <row r="986">
          <cell r="A986" t="str">
            <v>02901/13</v>
          </cell>
          <cell r="B986" t="str">
            <v>TAKTIK DOO</v>
          </cell>
          <cell r="C986" t="str">
            <v>Novo teretno vozilo Fiat Punto Classic 1.3 JTD 70KS Dynamic AC-VAN</v>
          </cell>
          <cell r="D986" t="str">
            <v>KASKO OSIGURANJE</v>
          </cell>
          <cell r="E986" t="str">
            <v>DELTA GENERALI OSIGURANJE</v>
          </cell>
          <cell r="F986">
            <v>227221</v>
          </cell>
          <cell r="G986">
            <v>42077</v>
          </cell>
          <cell r="H986" t="str">
            <v>227221 B KOMBINACIJA  - NEMA UTAJU</v>
          </cell>
        </row>
        <row r="987">
          <cell r="A987" t="str">
            <v>02956/13</v>
          </cell>
          <cell r="B987" t="str">
            <v>TAKTIK DOO</v>
          </cell>
          <cell r="C987" t="str">
            <v>FIAT PUNTO CLASSIC 1.2 ACTUAL AC</v>
          </cell>
          <cell r="D987" t="str">
            <v>KASKO OSIGURANJE</v>
          </cell>
          <cell r="E987" t="str">
            <v>UNIQA OSIGURANJE</v>
          </cell>
          <cell r="F987" t="str">
            <v>78-5672</v>
          </cell>
          <cell r="G987">
            <v>42244</v>
          </cell>
          <cell r="H987" t="str">
            <v>78-5672 polisa sa neograničenim trajanjem A+ EKSKLUZIV: KRAĐA, UTAJA</v>
          </cell>
        </row>
        <row r="988">
          <cell r="A988" t="str">
            <v>02957/13</v>
          </cell>
          <cell r="B988" t="str">
            <v>TAKTIK DOO</v>
          </cell>
          <cell r="C988" t="str">
            <v>FIAT PUNTO CLASSIC 1.2 ACTUAL AC</v>
          </cell>
          <cell r="D988" t="str">
            <v>KASKO OSIGURANJE</v>
          </cell>
          <cell r="E988" t="str">
            <v>UNIQA OSIGURANJE</v>
          </cell>
          <cell r="F988" t="str">
            <v>78-5671</v>
          </cell>
          <cell r="G988">
            <v>42244</v>
          </cell>
          <cell r="H988" t="str">
            <v>78-5671 polisa sa neograničenim trajanjem A+ EKSKLUZIV: KRAĐA, UTAJA</v>
          </cell>
        </row>
        <row r="989">
          <cell r="A989" t="str">
            <v>02990/13</v>
          </cell>
          <cell r="B989" t="str">
            <v>TAKTIK DOO</v>
          </cell>
          <cell r="C989" t="str">
            <v>FIAT PUNTO CLASSIC 1.2 ACTUAL</v>
          </cell>
          <cell r="D989" t="str">
            <v>KASKO OSIGURANJE</v>
          </cell>
          <cell r="E989" t="str">
            <v>DELTA GENERALI OSIGURANJE</v>
          </cell>
          <cell r="F989">
            <v>235663</v>
          </cell>
          <cell r="G989">
            <v>41934</v>
          </cell>
          <cell r="H989" t="str">
            <v>235663 B KOMBINACIJA  - NEMA UTAJU</v>
          </cell>
        </row>
        <row r="990">
          <cell r="A990" t="str">
            <v>02991/13</v>
          </cell>
          <cell r="B990" t="str">
            <v>TAKTIK DOO</v>
          </cell>
          <cell r="C990" t="str">
            <v>FIAT PUNTO CLASSIC 1.2 ACTUAL</v>
          </cell>
          <cell r="D990" t="str">
            <v>KASKO OSIGURANJE</v>
          </cell>
          <cell r="E990" t="str">
            <v>DELTA GENERALI OSIGURANJE</v>
          </cell>
          <cell r="F990">
            <v>235664</v>
          </cell>
          <cell r="G990">
            <v>41934</v>
          </cell>
          <cell r="H990" t="str">
            <v>235664 B KOMBINACIJA  - NEMA UTAJU</v>
          </cell>
        </row>
        <row r="991">
          <cell r="A991" t="str">
            <v>02992/13</v>
          </cell>
          <cell r="B991" t="str">
            <v>TAKTIK DOO</v>
          </cell>
          <cell r="C991" t="str">
            <v>FIAT PUNTO CLASSIC 1.2 ACTUAL</v>
          </cell>
          <cell r="D991" t="str">
            <v>KASKO OSIGURANJE</v>
          </cell>
          <cell r="E991" t="str">
            <v>DELTA GENERALI OSIGURANJE</v>
          </cell>
          <cell r="F991">
            <v>235665</v>
          </cell>
          <cell r="G991">
            <v>41934</v>
          </cell>
          <cell r="H991" t="str">
            <v xml:space="preserve">235665     B KOMBINACIJA  - NEMA UTAJU   </v>
          </cell>
        </row>
        <row r="992">
          <cell r="A992" t="str">
            <v>02016/10</v>
          </cell>
          <cell r="B992" t="str">
            <v>TATLJAK-VLAHOVIĆ VESNA</v>
          </cell>
          <cell r="C992" t="str">
            <v>HYUNDAI I30 1.4 DOHC 5VR GL</v>
          </cell>
          <cell r="D992" t="str">
            <v>KASKO OSIGURANJE</v>
          </cell>
          <cell r="E992" t="str">
            <v>WIENER STAEDTISCHE</v>
          </cell>
          <cell r="F992">
            <v>4124609</v>
          </cell>
          <cell r="G992">
            <v>42039</v>
          </cell>
          <cell r="H992" t="str">
            <v>polisa 40346014, ponuda 4124609</v>
          </cell>
          <cell r="I992">
            <v>5</v>
          </cell>
          <cell r="J992">
            <v>0</v>
          </cell>
          <cell r="K992">
            <v>0</v>
          </cell>
          <cell r="L992">
            <v>0</v>
          </cell>
        </row>
        <row r="993">
          <cell r="A993" t="str">
            <v>01579/09</v>
          </cell>
          <cell r="B993" t="str">
            <v>TATOMIR SNEŽANA</v>
          </cell>
          <cell r="C993" t="str">
            <v>HYUNDAI I 20 1.2 DOHC 5VR GL</v>
          </cell>
          <cell r="D993" t="e">
            <v>#N/A</v>
          </cell>
          <cell r="E993" t="str">
            <v>WIENER STAEDTISCHE</v>
          </cell>
          <cell r="F993" t="e">
            <v>#N/A</v>
          </cell>
          <cell r="G993" t="e">
            <v>#N/A</v>
          </cell>
          <cell r="H993" t="e">
            <v>#N/A</v>
          </cell>
          <cell r="I993">
            <v>5</v>
          </cell>
          <cell r="J993">
            <v>0</v>
          </cell>
          <cell r="K993">
            <v>0</v>
          </cell>
          <cell r="L993">
            <v>0</v>
          </cell>
        </row>
        <row r="994">
          <cell r="A994" t="str">
            <v>02408/10</v>
          </cell>
          <cell r="B994" t="str">
            <v>TEHNOOPREMA DOO</v>
          </cell>
          <cell r="C994" t="str">
            <v>HYUNDAI I30 1,6 CRDI 5VR GL</v>
          </cell>
          <cell r="D994" t="str">
            <v>KASKO OSIGURANJE</v>
          </cell>
          <cell r="E994" t="str">
            <v>DUNAV OSIGURANJE</v>
          </cell>
          <cell r="F994">
            <v>891704262</v>
          </cell>
          <cell r="G994">
            <v>41950</v>
          </cell>
          <cell r="H994" t="str">
            <v>036/334-366</v>
          </cell>
          <cell r="I994">
            <v>5</v>
          </cell>
          <cell r="J994">
            <v>0</v>
          </cell>
          <cell r="K994">
            <v>0</v>
          </cell>
          <cell r="L994">
            <v>0</v>
          </cell>
        </row>
        <row r="995">
          <cell r="A995" t="str">
            <v>02354/10</v>
          </cell>
          <cell r="B995" t="str">
            <v>TEHNOPLAST SZR</v>
          </cell>
          <cell r="C995" t="str">
            <v>HYUNDAI I20 1,2 DOHC 3VR L</v>
          </cell>
          <cell r="D995" t="str">
            <v>KASKO OSIGURANJE</v>
          </cell>
          <cell r="E995" t="str">
            <v>DDOR</v>
          </cell>
          <cell r="F995">
            <v>655287860</v>
          </cell>
          <cell r="G995">
            <v>41892</v>
          </cell>
          <cell r="H995" t="str">
            <v>655287860 KASKO: UTAJA, KRAĐA, PRIRODNI RIZICI</v>
          </cell>
          <cell r="I995">
            <v>5</v>
          </cell>
          <cell r="J995">
            <v>0</v>
          </cell>
          <cell r="K995">
            <v>0</v>
          </cell>
          <cell r="L995">
            <v>0</v>
          </cell>
        </row>
        <row r="996">
          <cell r="A996" t="str">
            <v>02005/10</v>
          </cell>
          <cell r="B996" t="str">
            <v>TEKE BEŠENJI ROŽA</v>
          </cell>
          <cell r="C996" t="str">
            <v>HYUNDAI I20 1.2 DOHC 5VR GL</v>
          </cell>
          <cell r="D996" t="str">
            <v>KASKO OSIGURANJE</v>
          </cell>
          <cell r="E996" t="str">
            <v>DDOR</v>
          </cell>
          <cell r="F996">
            <v>655820777</v>
          </cell>
          <cell r="G996">
            <v>42037</v>
          </cell>
          <cell r="H996" t="str">
            <v>655820777 KASKO: UTAJA, KRAĐA, PRIRODNI RIZICI</v>
          </cell>
          <cell r="I996">
            <v>5</v>
          </cell>
          <cell r="J996">
            <v>0</v>
          </cell>
          <cell r="K996">
            <v>0</v>
          </cell>
          <cell r="L996">
            <v>0</v>
          </cell>
        </row>
        <row r="997">
          <cell r="A997" t="str">
            <v>02895/13</v>
          </cell>
          <cell r="B997" t="str">
            <v>TIGOR - TRADE DOO BEOGRAD</v>
          </cell>
          <cell r="C997" t="str">
            <v>ELEKTRO VILJUŠKAR HYSTER J2.5XN LWB</v>
          </cell>
          <cell r="D997" t="str">
            <v>KASKO OSIGURANJE</v>
          </cell>
          <cell r="E997" t="str">
            <v>UNIQA OSIGURANJE</v>
          </cell>
          <cell r="F997" t="str">
            <v>78-3102</v>
          </cell>
          <cell r="G997">
            <v>42043</v>
          </cell>
          <cell r="H997" t="str">
            <v>78-3102 A EKSKLUZIV  KRAĐA,UTAJA</v>
          </cell>
        </row>
        <row r="998">
          <cell r="A998" t="str">
            <v>02896/13</v>
          </cell>
          <cell r="B998" t="str">
            <v>TIGOR - TRADE DOO BEOGRAD</v>
          </cell>
          <cell r="C998" t="str">
            <v>Elektro viljuškar Hyster J2.0XN LWB</v>
          </cell>
          <cell r="D998" t="str">
            <v>KASKO OSIGURANJE</v>
          </cell>
          <cell r="E998" t="str">
            <v>UNIQA OSIGURANJE</v>
          </cell>
          <cell r="F998" t="str">
            <v>78-3103</v>
          </cell>
          <cell r="G998">
            <v>42043</v>
          </cell>
          <cell r="H998" t="str">
            <v>78-3103 A EKSKLUZIV  KRAĐA,UTAJA</v>
          </cell>
        </row>
        <row r="999">
          <cell r="A999" t="str">
            <v>02897/13</v>
          </cell>
          <cell r="B999" t="str">
            <v>TIGOR - TRADE DOO BEOGRAD</v>
          </cell>
          <cell r="C999" t="str">
            <v>Elektro viljuškar Hyster J2.0XN LWB</v>
          </cell>
          <cell r="D999" t="str">
            <v>KASKO OSIGURANJE</v>
          </cell>
          <cell r="E999" t="str">
            <v>UNIQA OSIGURANJE</v>
          </cell>
          <cell r="F999" t="str">
            <v>78-3104</v>
          </cell>
          <cell r="G999">
            <v>42043</v>
          </cell>
          <cell r="H999" t="str">
            <v>78-3104 A EKSKLUZIV  KRAĐA,UTAJA</v>
          </cell>
        </row>
        <row r="1000">
          <cell r="A1000" t="str">
            <v>02477/10</v>
          </cell>
          <cell r="B1000" t="str">
            <v>TIMOTIJEVIĆ RASTKO</v>
          </cell>
          <cell r="C1000" t="str">
            <v>RENAULT MEGAN SEDAN EXTREME 1,4 16V</v>
          </cell>
          <cell r="D1000" t="str">
            <v>KASKO OSIGURANJE</v>
          </cell>
          <cell r="E1000" t="str">
            <v>DELTA GENERALI OSIGURANJE</v>
          </cell>
          <cell r="F1000">
            <v>193435</v>
          </cell>
          <cell r="G1000">
            <v>42021</v>
          </cell>
          <cell r="H1000" t="str">
            <v>193435 B KOMBINACIJA  - NEMA UTAJU</v>
          </cell>
          <cell r="I1000">
            <v>5</v>
          </cell>
          <cell r="J1000">
            <v>0</v>
          </cell>
          <cell r="K1000">
            <v>0</v>
          </cell>
          <cell r="L1000">
            <v>0</v>
          </cell>
        </row>
        <row r="1001">
          <cell r="A1001" t="str">
            <v>01971/10</v>
          </cell>
          <cell r="B1001" t="str">
            <v>TITIN NADA</v>
          </cell>
          <cell r="C1001" t="str">
            <v>HYUNDAI I30 1.4</v>
          </cell>
          <cell r="D1001" t="str">
            <v>KASKO OSIGURANJE</v>
          </cell>
          <cell r="E1001" t="str">
            <v>DELTA GENERALI OSIGURANJE</v>
          </cell>
          <cell r="F1001">
            <v>194776</v>
          </cell>
          <cell r="G1001">
            <v>42036</v>
          </cell>
          <cell r="H1001" t="str">
            <v>194776 B KOMBINACIJA  - NEMA UTAJU</v>
          </cell>
          <cell r="I1001">
            <v>5</v>
          </cell>
          <cell r="J1001">
            <v>0</v>
          </cell>
          <cell r="K1001">
            <v>0</v>
          </cell>
          <cell r="L1001">
            <v>0</v>
          </cell>
        </row>
        <row r="1002">
          <cell r="A1002" t="str">
            <v>01628/09</v>
          </cell>
          <cell r="B1002" t="str">
            <v>TODOROVIĆ DRAGAN</v>
          </cell>
          <cell r="C1002" t="str">
            <v>HYUNDAI I 30 1.4 DOHC 5VR GL</v>
          </cell>
          <cell r="D1002" t="str">
            <v>KASKO OSIGURANJE</v>
          </cell>
          <cell r="E1002" t="str">
            <v>WIENER STAEDTISCHE</v>
          </cell>
          <cell r="F1002">
            <v>4122902</v>
          </cell>
          <cell r="G1002">
            <v>41897</v>
          </cell>
          <cell r="H1002" t="str">
            <v>polisa 3912267, ponuda 4122902 D PAKET RIZIKA NEMA UTAJU</v>
          </cell>
          <cell r="I1002">
            <v>5</v>
          </cell>
          <cell r="J1002">
            <v>0</v>
          </cell>
          <cell r="K1002">
            <v>0</v>
          </cell>
          <cell r="L1002">
            <v>0</v>
          </cell>
        </row>
        <row r="1003">
          <cell r="A1003" t="str">
            <v>02034/10</v>
          </cell>
          <cell r="B1003" t="str">
            <v>TOMISLAV RANĐIĆ</v>
          </cell>
          <cell r="C1003" t="str">
            <v>HYUNDAI I30 1.4 DOHC 5VR GLS</v>
          </cell>
          <cell r="D1003" t="str">
            <v>KASKO OSIGURANJE</v>
          </cell>
          <cell r="E1003" t="str">
            <v>WIENER STAEDTISCHE</v>
          </cell>
          <cell r="F1003">
            <v>4124614</v>
          </cell>
          <cell r="G1003">
            <v>42046</v>
          </cell>
          <cell r="H1003" t="str">
            <v>ponuda 4124614, polisa 40368635 D PAKET RIZIKA NEMA UTAJU</v>
          </cell>
          <cell r="I1003">
            <v>5</v>
          </cell>
          <cell r="J1003">
            <v>0</v>
          </cell>
          <cell r="K1003">
            <v>0</v>
          </cell>
          <cell r="L1003">
            <v>0</v>
          </cell>
        </row>
        <row r="1004">
          <cell r="A1004" t="str">
            <v>02743/12</v>
          </cell>
          <cell r="B1004" t="str">
            <v>TRANS CARGO LOGISTIC DOO</v>
          </cell>
          <cell r="C1004" t="str">
            <v>BMW 320d</v>
          </cell>
          <cell r="D1004" t="str">
            <v>KASKO OSIGURANJE</v>
          </cell>
          <cell r="E1004" t="str">
            <v>DDOR</v>
          </cell>
          <cell r="F1004">
            <v>656976586</v>
          </cell>
          <cell r="G1004">
            <v>42239</v>
          </cell>
          <cell r="H1004" t="str">
            <v>656976586 KASKO: UTAJA, KRAĐA, PRIRODNI RIZICI</v>
          </cell>
        </row>
        <row r="1005">
          <cell r="A1005" t="str">
            <v>02955/13</v>
          </cell>
          <cell r="B1005" t="str">
            <v>TRANSPORT RADIVOJEVIĆ D.O.O.</v>
          </cell>
          <cell r="C1005" t="str">
            <v>VW CADDY COMPACT GP TRENDLINE 1.6 TDI</v>
          </cell>
          <cell r="D1005" t="str">
            <v>KASKO OSIGURANJE</v>
          </cell>
          <cell r="E1005" t="str">
            <v>DDOR</v>
          </cell>
          <cell r="F1005">
            <v>656913811</v>
          </cell>
          <cell r="G1005">
            <v>42243</v>
          </cell>
          <cell r="H1005" t="str">
            <v>656913811 KASKO: UTAJA, KRAĐA</v>
          </cell>
        </row>
        <row r="1006">
          <cell r="A1006" t="str">
            <v>01554/09</v>
          </cell>
          <cell r="B1006" t="str">
            <v>TRIFUNOVIĆ PREDRAG</v>
          </cell>
          <cell r="C1006" t="str">
            <v>HYUNDAI I 20 1.2 DOHC GL 5 VR</v>
          </cell>
          <cell r="D1006" t="e">
            <v>#N/A</v>
          </cell>
          <cell r="E1006" t="str">
            <v>DDOR</v>
          </cell>
          <cell r="F1006" t="e">
            <v>#N/A</v>
          </cell>
          <cell r="G1006" t="e">
            <v>#N/A</v>
          </cell>
          <cell r="H1006" t="e">
            <v>#N/A</v>
          </cell>
          <cell r="I1006">
            <v>10</v>
          </cell>
          <cell r="J1006">
            <v>0</v>
          </cell>
          <cell r="K1006">
            <v>0</v>
          </cell>
          <cell r="L1006">
            <v>0</v>
          </cell>
        </row>
        <row r="1007">
          <cell r="A1007" t="str">
            <v>02096/10</v>
          </cell>
          <cell r="B1007" t="str">
            <v>TULIČ-ZORIĆ ANIKO</v>
          </cell>
          <cell r="C1007" t="str">
            <v>HYUNDAI I20 1.2 DOHC 5VR GL</v>
          </cell>
          <cell r="D1007" t="str">
            <v>KASKO OSIGURANJE</v>
          </cell>
          <cell r="E1007" t="str">
            <v>DDOR</v>
          </cell>
          <cell r="F1007">
            <v>655985091</v>
          </cell>
          <cell r="G1007">
            <v>42079</v>
          </cell>
          <cell r="H1007" t="str">
            <v>655985091 KASKO: UTAJA, KRAĐA, PRIRODNI RIZICI</v>
          </cell>
          <cell r="I1007">
            <v>5</v>
          </cell>
          <cell r="J1007">
            <v>0</v>
          </cell>
          <cell r="K1007">
            <v>0</v>
          </cell>
          <cell r="L1007">
            <v>0</v>
          </cell>
        </row>
        <row r="1008">
          <cell r="A1008" t="str">
            <v>01616/09</v>
          </cell>
          <cell r="B1008" t="str">
            <v>VASIĆ DEJAN</v>
          </cell>
          <cell r="C1008" t="str">
            <v>HYUNDAI I20 1.2 DOHC 5VR GL</v>
          </cell>
          <cell r="D1008" t="e">
            <v>#N/A</v>
          </cell>
          <cell r="E1008" t="str">
            <v>DELTA GENERALI OSIGURANJE</v>
          </cell>
          <cell r="F1008" t="e">
            <v>#N/A</v>
          </cell>
          <cell r="G1008" t="e">
            <v>#N/A</v>
          </cell>
          <cell r="H1008" t="e">
            <v>#N/A</v>
          </cell>
          <cell r="I1008">
            <v>5</v>
          </cell>
          <cell r="J1008">
            <v>0</v>
          </cell>
          <cell r="K1008">
            <v>0</v>
          </cell>
          <cell r="L1008">
            <v>0</v>
          </cell>
        </row>
        <row r="1009">
          <cell r="A1009" t="str">
            <v>01689/09</v>
          </cell>
          <cell r="B1009" t="str">
            <v>VASIĆ DEJAN</v>
          </cell>
          <cell r="C1009" t="str">
            <v>HYUNDAI I20 1.2 DOHC 5VR L</v>
          </cell>
          <cell r="D1009" t="str">
            <v>KASKO OSIGURANJE</v>
          </cell>
          <cell r="E1009" t="str">
            <v>UNIQA OSIGURANJE</v>
          </cell>
          <cell r="F1009">
            <v>5006583</v>
          </cell>
          <cell r="G1009">
            <v>41914</v>
          </cell>
          <cell r="H1009" t="str">
            <v>5006583 A EKSKLUZIV  KRAĐA,UTAJA</v>
          </cell>
          <cell r="I1009">
            <v>5</v>
          </cell>
          <cell r="J1009">
            <v>0</v>
          </cell>
          <cell r="K1009">
            <v>0</v>
          </cell>
          <cell r="L1009">
            <v>0</v>
          </cell>
        </row>
        <row r="1010">
          <cell r="A1010" t="str">
            <v>02181/10</v>
          </cell>
          <cell r="B1010" t="str">
            <v>VASILIJE VOJVODIĆ</v>
          </cell>
          <cell r="C1010" t="str">
            <v>HYUNDAI I30 1.4 DOHC 5VR GL</v>
          </cell>
          <cell r="D1010" t="str">
            <v>KASKO OSIGURANJE</v>
          </cell>
          <cell r="E1010" t="str">
            <v>WIENER STAEDTISCHE</v>
          </cell>
          <cell r="F1010">
            <v>40627246</v>
          </cell>
          <cell r="G1010">
            <v>42117</v>
          </cell>
          <cell r="H1010" t="str">
            <v>40627246 D PAKET RIZIKA NEMA UTAJU</v>
          </cell>
          <cell r="I1010">
            <v>5</v>
          </cell>
          <cell r="J1010">
            <v>0</v>
          </cell>
          <cell r="K1010">
            <v>0</v>
          </cell>
          <cell r="L1010">
            <v>0</v>
          </cell>
        </row>
        <row r="1011">
          <cell r="A1011" t="str">
            <v>01950/10</v>
          </cell>
          <cell r="B1011" t="str">
            <v>VASILJEVIĆ LAZAR</v>
          </cell>
          <cell r="C1011" t="str">
            <v>HYUNDAI I30 1.4 DOHC GL 5VR</v>
          </cell>
          <cell r="D1011" t="str">
            <v>KASKO OSIGURANJE</v>
          </cell>
          <cell r="E1011" t="str">
            <v>TRIGLAV  OSIGURANJE AD</v>
          </cell>
          <cell r="F1011">
            <v>30000010465</v>
          </cell>
          <cell r="G1011">
            <v>42013</v>
          </cell>
          <cell r="H1011">
            <v>30000010465</v>
          </cell>
          <cell r="I1011">
            <v>5</v>
          </cell>
          <cell r="J1011">
            <v>0</v>
          </cell>
          <cell r="K1011">
            <v>0</v>
          </cell>
          <cell r="L1011">
            <v>0</v>
          </cell>
        </row>
        <row r="1012">
          <cell r="A1012" t="str">
            <v>02235/10</v>
          </cell>
          <cell r="B1012" t="str">
            <v>VASOVIĆ LJILJANA</v>
          </cell>
          <cell r="C1012" t="str">
            <v>HYUNDAI I20 1,2 DOHC 3VR L</v>
          </cell>
          <cell r="D1012" t="str">
            <v>KASKO OSIGURANJE</v>
          </cell>
          <cell r="E1012" t="str">
            <v>DELTA GENERALI OSIGURANJE</v>
          </cell>
          <cell r="F1012">
            <v>201342</v>
          </cell>
          <cell r="G1012">
            <v>42151</v>
          </cell>
          <cell r="H1012" t="str">
            <v>201342 B KOMBINACIJA  - NEMA UTAJU</v>
          </cell>
          <cell r="I1012">
            <v>5</v>
          </cell>
          <cell r="J1012">
            <v>0</v>
          </cell>
          <cell r="K1012">
            <v>0</v>
          </cell>
          <cell r="L1012">
            <v>0</v>
          </cell>
        </row>
        <row r="1013">
          <cell r="A1013" t="str">
            <v>01823/09</v>
          </cell>
          <cell r="B1013" t="str">
            <v>VELISAVLJEVIĆ DANIJELA</v>
          </cell>
          <cell r="C1013" t="str">
            <v>HYUNDAI I10 1.2 DOHC 5VR GLS</v>
          </cell>
          <cell r="D1013" t="str">
            <v>KASKO OSIGURANJE</v>
          </cell>
          <cell r="E1013" t="str">
            <v>DDOR</v>
          </cell>
          <cell r="F1013">
            <v>655617561</v>
          </cell>
          <cell r="G1013">
            <v>41975</v>
          </cell>
          <cell r="H1013" t="str">
            <v>655617561 KASKO: UTAJA, KRAĐA</v>
          </cell>
          <cell r="I1013">
            <v>5</v>
          </cell>
          <cell r="J1013">
            <v>0</v>
          </cell>
          <cell r="K1013">
            <v>0</v>
          </cell>
          <cell r="L1013">
            <v>0</v>
          </cell>
        </row>
        <row r="1014">
          <cell r="A1014" t="str">
            <v>02102/10</v>
          </cell>
          <cell r="B1014" t="str">
            <v>VESELINOVIĆ MARIJANA</v>
          </cell>
          <cell r="C1014" t="str">
            <v>HYUNDAI I 30 1.4 DOHC 5VR GL</v>
          </cell>
          <cell r="D1014" t="str">
            <v>KASKO OSIGURANJE</v>
          </cell>
          <cell r="E1014" t="str">
            <v>WIENER STAEDTISCHE</v>
          </cell>
          <cell r="F1014">
            <v>40479044</v>
          </cell>
          <cell r="G1014">
            <v>42080</v>
          </cell>
          <cell r="H1014" t="str">
            <v>polisa 40479044 D PAKET RIZIKA NEMA UTAJU</v>
          </cell>
          <cell r="I1014">
            <v>5</v>
          </cell>
          <cell r="J1014">
            <v>0</v>
          </cell>
          <cell r="K1014">
            <v>0</v>
          </cell>
          <cell r="L1014">
            <v>0</v>
          </cell>
        </row>
        <row r="1015">
          <cell r="A1015" t="str">
            <v>02188/10</v>
          </cell>
          <cell r="B1015" t="str">
            <v>VETERINARSKA STANICA VRŠAC DOO</v>
          </cell>
          <cell r="C1015" t="str">
            <v>DACIA LOGAN VAN</v>
          </cell>
          <cell r="D1015" t="str">
            <v>KASKO OSIGURANJE</v>
          </cell>
          <cell r="E1015" t="str">
            <v>WIENER STAEDTISCHE</v>
          </cell>
          <cell r="F1015">
            <v>4151432</v>
          </cell>
          <cell r="G1015">
            <v>42122</v>
          </cell>
          <cell r="H1015" t="str">
            <v>46248001,ponuda 4151432</v>
          </cell>
          <cell r="I1015">
            <v>5</v>
          </cell>
          <cell r="J1015">
            <v>3</v>
          </cell>
          <cell r="K1015">
            <v>0</v>
          </cell>
          <cell r="L1015">
            <v>0</v>
          </cell>
        </row>
        <row r="1016">
          <cell r="A1016" t="str">
            <v>02727/12</v>
          </cell>
          <cell r="B1016" t="str">
            <v>VICTORIA LOGISTIC DOO</v>
          </cell>
          <cell r="C1016" t="str">
            <v>TRAKTOR JOHN DEERE MODEL 8120</v>
          </cell>
          <cell r="D1016" t="str">
            <v>KASKO OSIGURANJE</v>
          </cell>
          <cell r="E1016" t="str">
            <v>DELTA GENERALI OSIGURANJE</v>
          </cell>
          <cell r="F1016">
            <v>247019</v>
          </cell>
          <cell r="G1016">
            <v>42204</v>
          </cell>
          <cell r="H1016" t="str">
            <v>247019 B KOMBINACIJA  - NEMA UTAJU</v>
          </cell>
        </row>
        <row r="1017">
          <cell r="A1017" t="str">
            <v>02729/12</v>
          </cell>
          <cell r="B1017" t="str">
            <v>VICTORIA LOGISTIC DOO</v>
          </cell>
          <cell r="C1017" t="str">
            <v>TRAKTOR BELARUS MTZ-952</v>
          </cell>
          <cell r="D1017" t="str">
            <v>KASKO OSIGURANJE</v>
          </cell>
          <cell r="E1017" t="str">
            <v>DELTA GENERALI OSIGURANJE</v>
          </cell>
          <cell r="F1017">
            <v>247021</v>
          </cell>
          <cell r="G1017">
            <v>42204</v>
          </cell>
          <cell r="H1017" t="str">
            <v>247021 B KOMBINACIJA  - NEMA UTAJU</v>
          </cell>
        </row>
        <row r="1018">
          <cell r="A1018" t="str">
            <v>02731/12</v>
          </cell>
          <cell r="B1018" t="str">
            <v>VICTORIA LOGISTIC DOO</v>
          </cell>
          <cell r="C1018" t="str">
            <v>TELEHENDLER DIECI AGRI FARMER28.7</v>
          </cell>
          <cell r="D1018" t="str">
            <v>KASKO OSIGURANJE</v>
          </cell>
          <cell r="E1018" t="str">
            <v>DELTA GENERALI OSIGURANJE</v>
          </cell>
          <cell r="F1018">
            <v>247018</v>
          </cell>
          <cell r="G1018">
            <v>42204</v>
          </cell>
          <cell r="H1018" t="str">
            <v>247018 B KOMBINACIJA  - NEMA UTAJU</v>
          </cell>
        </row>
        <row r="1019">
          <cell r="A1019" t="str">
            <v>02733/12</v>
          </cell>
          <cell r="B1019" t="str">
            <v>VICTORIA LOGISTIC DOO</v>
          </cell>
          <cell r="C1019" t="str">
            <v>TELEHENDLER DIECI AGRI FARMER 28.7</v>
          </cell>
          <cell r="D1019" t="str">
            <v>KASKO OSIGURANJE</v>
          </cell>
          <cell r="E1019" t="str">
            <v>DELTA GENERALI OSIGURANJE</v>
          </cell>
          <cell r="F1019">
            <v>247017</v>
          </cell>
          <cell r="G1019">
            <v>42204</v>
          </cell>
          <cell r="H1019" t="str">
            <v>247017 B KOMBINACIJA  - NEMA UTAJU</v>
          </cell>
        </row>
        <row r="1020">
          <cell r="A1020" t="str">
            <v>01556/09</v>
          </cell>
          <cell r="B1020" t="str">
            <v>VIDENOVIĆ MIROSLAV</v>
          </cell>
          <cell r="C1020" t="str">
            <v>HYUNDAI I 20 1.2 DOHC GL 5 VR</v>
          </cell>
          <cell r="D1020" t="e">
            <v>#N/A</v>
          </cell>
          <cell r="E1020" t="str">
            <v>DUNAV OSIGURANJE</v>
          </cell>
          <cell r="F1020" t="e">
            <v>#N/A</v>
          </cell>
          <cell r="G1020" t="e">
            <v>#N/A</v>
          </cell>
          <cell r="H1020" t="e">
            <v>#N/A</v>
          </cell>
          <cell r="I1020">
            <v>5</v>
          </cell>
          <cell r="J1020">
            <v>0</v>
          </cell>
          <cell r="K1020">
            <v>0</v>
          </cell>
          <cell r="L1020">
            <v>0</v>
          </cell>
        </row>
        <row r="1021">
          <cell r="A1021" t="str">
            <v>02133/10</v>
          </cell>
          <cell r="B1021" t="str">
            <v>VIDOVIĆ ANĐELKA</v>
          </cell>
          <cell r="C1021" t="str">
            <v>HYUNDAI I30 1,4 DOHC 5VR GL</v>
          </cell>
          <cell r="D1021" t="str">
            <v>KASKO OSIGURANJE</v>
          </cell>
          <cell r="E1021" t="str">
            <v>WIENER STAEDTISCHE</v>
          </cell>
          <cell r="F1021">
            <v>40589681</v>
          </cell>
          <cell r="G1021">
            <v>42114</v>
          </cell>
          <cell r="H1021" t="str">
            <v>40589681 D PAKET RIZIKA NEMA UTAJU</v>
          </cell>
          <cell r="I1021">
            <v>5</v>
          </cell>
          <cell r="J1021">
            <v>0</v>
          </cell>
          <cell r="K1021">
            <v>0</v>
          </cell>
          <cell r="L1021">
            <v>0</v>
          </cell>
        </row>
        <row r="1022">
          <cell r="A1022" t="str">
            <v>02715/12</v>
          </cell>
          <cell r="B1022" t="str">
            <v>VIK-S SHOP DOO KRUŠEVAC</v>
          </cell>
          <cell r="C1022" t="str">
            <v>KIA SPORTAGE 1,7 CRD-i URBAN</v>
          </cell>
          <cell r="D1022" t="str">
            <v>KASKO OSIGURANJE</v>
          </cell>
          <cell r="E1022" t="str">
            <v>DUNAV OSIGURANJE</v>
          </cell>
          <cell r="F1022" t="str">
            <v>89189060 2</v>
          </cell>
          <cell r="G1022">
            <v>42131</v>
          </cell>
          <cell r="H1022" t="str">
            <v>89189060 2 KASKO:   UTAJA KRAĐA</v>
          </cell>
        </row>
        <row r="1023">
          <cell r="A1023" t="str">
            <v>01624/09</v>
          </cell>
          <cell r="B1023" t="str">
            <v>VIŠACKI MILIVOJ</v>
          </cell>
          <cell r="C1023" t="str">
            <v>HYUNDAI I 30 1.6 CRDI 5VR GL</v>
          </cell>
          <cell r="D1023" t="e">
            <v>#N/A</v>
          </cell>
          <cell r="E1023" t="str">
            <v>DELTA GENERALI OSIGURANJE</v>
          </cell>
          <cell r="F1023" t="e">
            <v>#N/A</v>
          </cell>
          <cell r="G1023" t="e">
            <v>#N/A</v>
          </cell>
          <cell r="H1023" t="e">
            <v>#N/A</v>
          </cell>
          <cell r="I1023">
            <v>5</v>
          </cell>
          <cell r="J1023">
            <v>0</v>
          </cell>
          <cell r="K1023">
            <v>0</v>
          </cell>
          <cell r="L1023">
            <v>0</v>
          </cell>
        </row>
        <row r="1024">
          <cell r="A1024" t="str">
            <v>02744/12</v>
          </cell>
          <cell r="B1024" t="str">
            <v>VISPAK DOO BEOGRAD</v>
          </cell>
          <cell r="D1024" t="str">
            <v>KASKO OSIGURANJE</v>
          </cell>
          <cell r="E1024" t="str">
            <v>UNIQA OSIGURANJE</v>
          </cell>
          <cell r="F1024" t="str">
            <v>78-1616</v>
          </cell>
          <cell r="G1024">
            <v>42247</v>
          </cell>
          <cell r="H1024" t="str">
            <v>78-1616 A EKSKLUZIV  KRAĐA,UTAJA</v>
          </cell>
        </row>
        <row r="1025">
          <cell r="A1025" t="str">
            <v>01559/09</v>
          </cell>
          <cell r="B1025" t="str">
            <v>VIVOD JOSIP</v>
          </cell>
          <cell r="C1025" t="str">
            <v>HYUNDAI I 20 1.2 DOHC GL 5VR</v>
          </cell>
          <cell r="D1025" t="e">
            <v>#N/A</v>
          </cell>
          <cell r="E1025" t="str">
            <v>DDOR</v>
          </cell>
          <cell r="F1025" t="e">
            <v>#N/A</v>
          </cell>
          <cell r="G1025" t="e">
            <v>#N/A</v>
          </cell>
          <cell r="H1025" t="e">
            <v>#N/A</v>
          </cell>
          <cell r="I1025">
            <v>11</v>
          </cell>
          <cell r="J1025">
            <v>0</v>
          </cell>
          <cell r="K1025">
            <v>0</v>
          </cell>
          <cell r="L1025">
            <v>0</v>
          </cell>
        </row>
        <row r="1026">
          <cell r="A1026" t="str">
            <v>00455/07</v>
          </cell>
          <cell r="B1026" t="str">
            <v>VLACHOS SPYRIDON</v>
          </cell>
          <cell r="C1026" t="str">
            <v>LADA NIVA 4X4 1.7i</v>
          </cell>
          <cell r="D1026" t="str">
            <v>KASKO OSIGURANJE</v>
          </cell>
          <cell r="E1026" t="str">
            <v>WIENER STAEDTISCHE</v>
          </cell>
          <cell r="F1026">
            <v>4103573</v>
          </cell>
          <cell r="G1026">
            <v>41970</v>
          </cell>
          <cell r="H1026" t="str">
            <v>ponuda 4103573, polisa 2798503 D PAKET RIZIKA NEMA UTAJU</v>
          </cell>
          <cell r="I1026">
            <v>5</v>
          </cell>
          <cell r="J1026">
            <v>0</v>
          </cell>
          <cell r="K1026">
            <v>0</v>
          </cell>
          <cell r="L1026">
            <v>0</v>
          </cell>
        </row>
        <row r="1027">
          <cell r="A1027" t="str">
            <v>02059/10</v>
          </cell>
          <cell r="B1027" t="str">
            <v>VLADIMIR STANIĆ</v>
          </cell>
          <cell r="C1027" t="str">
            <v>HYUNDAI I 30 1.4 DOHC 5VR GL</v>
          </cell>
          <cell r="D1027" t="str">
            <v>KASKO OSIGURANJE</v>
          </cell>
          <cell r="E1027" t="str">
            <v>DDOR</v>
          </cell>
          <cell r="F1027">
            <v>8500550432</v>
          </cell>
          <cell r="G1027">
            <v>42060</v>
          </cell>
          <cell r="H1027" t="str">
            <v>8500550432 KASKO: UTAJA, KRAĐA, PRIRODNI RIZICI</v>
          </cell>
          <cell r="I1027">
            <v>5</v>
          </cell>
          <cell r="J1027">
            <v>0</v>
          </cell>
          <cell r="K1027">
            <v>0</v>
          </cell>
          <cell r="L1027">
            <v>0</v>
          </cell>
        </row>
        <row r="1028">
          <cell r="A1028" t="str">
            <v>02078/10</v>
          </cell>
          <cell r="B1028" t="str">
            <v>VLADIMIR ZLATANOVIĆ</v>
          </cell>
          <cell r="C1028" t="str">
            <v>HYUNDAI  I 20 1.2 DOHC 5VR GL</v>
          </cell>
          <cell r="D1028" t="str">
            <v>KASKO OSIGURANJE</v>
          </cell>
          <cell r="E1028" t="str">
            <v>WIENER STAEDTISCHE</v>
          </cell>
          <cell r="F1028">
            <v>40473400</v>
          </cell>
          <cell r="G1028">
            <v>42073</v>
          </cell>
          <cell r="H1028">
            <v>40473400</v>
          </cell>
          <cell r="I1028">
            <v>5</v>
          </cell>
          <cell r="J1028">
            <v>0</v>
          </cell>
          <cell r="K1028">
            <v>0</v>
          </cell>
          <cell r="L1028">
            <v>0</v>
          </cell>
        </row>
        <row r="1029">
          <cell r="A1029" t="str">
            <v>01598/09</v>
          </cell>
          <cell r="B1029" t="str">
            <v>VLAHOVIĆ MILOŠ</v>
          </cell>
          <cell r="C1029" t="str">
            <v>HYUNDAI I 20 1.2 DOHC 5VR GL</v>
          </cell>
          <cell r="D1029" t="e">
            <v>#N/A</v>
          </cell>
          <cell r="E1029" t="str">
            <v>DELTA GENERALI OSIGURANJE</v>
          </cell>
          <cell r="F1029" t="e">
            <v>#N/A</v>
          </cell>
          <cell r="G1029" t="e">
            <v>#N/A</v>
          </cell>
          <cell r="H1029" t="e">
            <v>#N/A</v>
          </cell>
          <cell r="I1029">
            <v>5</v>
          </cell>
          <cell r="J1029">
            <v>0</v>
          </cell>
          <cell r="K1029">
            <v>0</v>
          </cell>
          <cell r="L1029">
            <v>0</v>
          </cell>
        </row>
        <row r="1030">
          <cell r="A1030" t="str">
            <v>01710/09</v>
          </cell>
          <cell r="B1030" t="str">
            <v>VOJVODINA AD</v>
          </cell>
          <cell r="C1030" t="str">
            <v>SEJALICA HORSCH  PRONTO DC 6</v>
          </cell>
          <cell r="D1030" t="str">
            <v>KASKO OSIGURANJE</v>
          </cell>
          <cell r="E1030" t="str">
            <v>UNIQA OSIGURANJE</v>
          </cell>
          <cell r="F1030">
            <v>5006711</v>
          </cell>
          <cell r="G1030">
            <v>41921</v>
          </cell>
          <cell r="H1030" t="str">
            <v>5006711/O3 A EKSKLUZIV  KRAĐA,UTAJA</v>
          </cell>
        </row>
        <row r="1031">
          <cell r="A1031" t="str">
            <v>01906/09</v>
          </cell>
          <cell r="B1031" t="str">
            <v>VORKAPIĆ BOJAN</v>
          </cell>
          <cell r="C1031" t="str">
            <v>HYUNDAI I30 1.4 DOHC 5VR GL</v>
          </cell>
          <cell r="D1031" t="str">
            <v>KASKO OSIGURANJE</v>
          </cell>
          <cell r="E1031" t="str">
            <v>DELTA GENERALI OSIGURANJE</v>
          </cell>
          <cell r="F1031">
            <v>192521</v>
          </cell>
          <cell r="G1031">
            <v>42002</v>
          </cell>
          <cell r="H1031" t="str">
            <v>192521 B KOMBINACIJA  - NEMA UTAJU</v>
          </cell>
          <cell r="I1031">
            <v>5</v>
          </cell>
          <cell r="J1031">
            <v>0</v>
          </cell>
          <cell r="K1031">
            <v>0</v>
          </cell>
          <cell r="L1031">
            <v>0</v>
          </cell>
        </row>
        <row r="1032">
          <cell r="A1032" t="str">
            <v>02257/10</v>
          </cell>
          <cell r="B1032" t="str">
            <v>VRANJEŠEVIĆ JELENA</v>
          </cell>
          <cell r="C1032" t="str">
            <v>HYUNDAI I30 1,4 DOHC 5VR GL</v>
          </cell>
          <cell r="D1032" t="str">
            <v>KASKO OSIGURANJE</v>
          </cell>
          <cell r="E1032" t="str">
            <v>DUNAV OSIGURANJE</v>
          </cell>
          <cell r="F1032" t="str">
            <v>89215440 6</v>
          </cell>
          <cell r="G1032">
            <v>42165</v>
          </cell>
          <cell r="H1032" t="str">
            <v>89215440 6   kasko:krađa,utaja</v>
          </cell>
          <cell r="I1032">
            <v>5</v>
          </cell>
          <cell r="J1032">
            <v>0</v>
          </cell>
          <cell r="K1032">
            <v>0</v>
          </cell>
          <cell r="L1032">
            <v>0</v>
          </cell>
        </row>
        <row r="1033">
          <cell r="A1033" t="str">
            <v>02061/10</v>
          </cell>
          <cell r="B1033" t="str">
            <v>VUJADINOVIĆ PETAR</v>
          </cell>
          <cell r="C1033" t="str">
            <v>HYUNDAI I 30 1.4 DOHC 5VR GLS</v>
          </cell>
          <cell r="D1033" t="str">
            <v>KASKO OSIGURANJE</v>
          </cell>
          <cell r="E1033" t="str">
            <v>DUNAV OSIGURANJE</v>
          </cell>
          <cell r="F1033">
            <v>891950662</v>
          </cell>
          <cell r="G1033">
            <v>42064</v>
          </cell>
          <cell r="H1033" t="str">
            <v>891950662 KASKO: UTAJA, KRAĐA</v>
          </cell>
          <cell r="I1033">
            <v>10</v>
          </cell>
          <cell r="J1033">
            <v>0</v>
          </cell>
          <cell r="K1033">
            <v>0</v>
          </cell>
          <cell r="L1033">
            <v>0</v>
          </cell>
        </row>
        <row r="1034">
          <cell r="A1034" t="str">
            <v>01828/09</v>
          </cell>
          <cell r="B1034" t="str">
            <v>VUJIČIĆ DRAGAN</v>
          </cell>
          <cell r="C1034" t="str">
            <v>HYUNDAI I30 1.4 DOHC 5VR GL</v>
          </cell>
          <cell r="D1034" t="str">
            <v>KASKO OSIGURANJE</v>
          </cell>
          <cell r="E1034" t="str">
            <v>DDOR</v>
          </cell>
          <cell r="F1034">
            <v>0</v>
          </cell>
          <cell r="G1034">
            <v>42221</v>
          </cell>
          <cell r="H1034" t="str">
            <v>655100667 KASKO: UTAJA, KRAĐA</v>
          </cell>
          <cell r="I1034">
            <v>5</v>
          </cell>
          <cell r="J1034">
            <v>0</v>
          </cell>
          <cell r="K1034">
            <v>0</v>
          </cell>
          <cell r="L1034">
            <v>0</v>
          </cell>
        </row>
        <row r="1035">
          <cell r="A1035" t="str">
            <v>02201/10</v>
          </cell>
          <cell r="B1035" t="str">
            <v>VUJOVIĆ KSENIJA</v>
          </cell>
          <cell r="C1035" t="str">
            <v>HYUNDAI I20 1,2 DOHC 3VR GL</v>
          </cell>
          <cell r="D1035" t="str">
            <v>KASKO OSIGURANJE</v>
          </cell>
          <cell r="E1035" t="str">
            <v>WIENER STAEDTISCHE</v>
          </cell>
          <cell r="F1035">
            <v>40708775</v>
          </cell>
          <cell r="G1035">
            <v>42141</v>
          </cell>
          <cell r="H1035" t="str">
            <v>ponuda 4125094, polisa 40708775</v>
          </cell>
          <cell r="I1035">
            <v>5</v>
          </cell>
          <cell r="J1035">
            <v>0</v>
          </cell>
          <cell r="K1035">
            <v>0</v>
          </cell>
          <cell r="L1035">
            <v>0</v>
          </cell>
        </row>
        <row r="1036">
          <cell r="A1036" t="str">
            <v>02247/10</v>
          </cell>
          <cell r="B1036" t="str">
            <v>VUKELIĆ MILOŠ</v>
          </cell>
          <cell r="C1036" t="str">
            <v>HYUNDAI I30 1,4 DOHC 5VR GL</v>
          </cell>
          <cell r="D1036" t="str">
            <v>KASKO OSIGURANJE</v>
          </cell>
          <cell r="E1036" t="str">
            <v>DELTA GENERALI OSIGURANJE</v>
          </cell>
          <cell r="F1036">
            <v>202243</v>
          </cell>
          <cell r="G1036">
            <v>42162</v>
          </cell>
          <cell r="H1036" t="str">
            <v>202243 B KOMBINACIJA-NEMA UTAJU</v>
          </cell>
          <cell r="I1036">
            <v>5</v>
          </cell>
          <cell r="J1036">
            <v>0</v>
          </cell>
          <cell r="K1036">
            <v>0</v>
          </cell>
          <cell r="L1036">
            <v>0</v>
          </cell>
        </row>
        <row r="1037">
          <cell r="A1037" t="str">
            <v>01719/09</v>
          </cell>
          <cell r="B1037" t="str">
            <v>VUKOJE JELENA</v>
          </cell>
          <cell r="C1037" t="str">
            <v>HYUNDAI I 30 1.4 DOHC 5VR GLS</v>
          </cell>
          <cell r="D1037" t="str">
            <v>KASKO OSIGURANJE</v>
          </cell>
          <cell r="E1037" t="str">
            <v>WIENER STAEDTISCHE</v>
          </cell>
          <cell r="F1037">
            <v>3985386</v>
          </cell>
          <cell r="G1037">
            <v>41926</v>
          </cell>
          <cell r="H1037" t="str">
            <v>ponuda 4122910 D PAKET RIZIKA NEMA UTAJU</v>
          </cell>
          <cell r="I1037">
            <v>5</v>
          </cell>
          <cell r="J1037">
            <v>0</v>
          </cell>
          <cell r="K1037">
            <v>0</v>
          </cell>
          <cell r="L1037">
            <v>0</v>
          </cell>
        </row>
        <row r="1038">
          <cell r="A1038" t="str">
            <v>02197/10</v>
          </cell>
          <cell r="B1038" t="str">
            <v>VUKOSAV DARKO</v>
          </cell>
          <cell r="C1038" t="str">
            <v>HYUNDAI I20 1,2 DOHC 5VR GL</v>
          </cell>
          <cell r="D1038" t="str">
            <v>KASKO OSIGURANJE</v>
          </cell>
          <cell r="E1038" t="str">
            <v>WIENER STAEDTISCHE</v>
          </cell>
          <cell r="F1038">
            <v>40660871</v>
          </cell>
          <cell r="G1038">
            <v>42130</v>
          </cell>
          <cell r="H1038" t="str">
            <v>ponuda 4126318, polisa 40660871 D PAKET RIZIKA NEMA UTAJU</v>
          </cell>
          <cell r="I1038">
            <v>5</v>
          </cell>
          <cell r="J1038">
            <v>0</v>
          </cell>
          <cell r="K1038">
            <v>0</v>
          </cell>
          <cell r="L1038">
            <v>0</v>
          </cell>
        </row>
        <row r="1039">
          <cell r="A1039" t="str">
            <v>01679/09</v>
          </cell>
          <cell r="B1039" t="str">
            <v>WESTBOOK.EU DOO</v>
          </cell>
          <cell r="C1039" t="str">
            <v>HYUNDAI I 20 1.2 DOHC</v>
          </cell>
          <cell r="D1039" t="str">
            <v>KASKO OSIGURANJE</v>
          </cell>
          <cell r="E1039" t="str">
            <v>DDOR</v>
          </cell>
          <cell r="F1039">
            <v>655285526</v>
          </cell>
          <cell r="G1039">
            <v>41912</v>
          </cell>
          <cell r="H1039" t="str">
            <v>655285526 KASKO: UTAJA, KRAĐA</v>
          </cell>
          <cell r="I1039">
            <v>5</v>
          </cell>
          <cell r="J1039">
            <v>0</v>
          </cell>
          <cell r="K1039">
            <v>2</v>
          </cell>
          <cell r="L1039">
            <v>0</v>
          </cell>
        </row>
        <row r="1040">
          <cell r="A1040" t="str">
            <v>02650/11</v>
          </cell>
          <cell r="B1040" t="str">
            <v>WIZARD DOO</v>
          </cell>
          <cell r="C1040" t="str">
            <v>VOLVO FES 42R</v>
          </cell>
          <cell r="D1040" t="str">
            <v>KASKO OSIGURANJE</v>
          </cell>
          <cell r="E1040" t="str">
            <v>DDOR</v>
          </cell>
          <cell r="F1040">
            <v>655337574</v>
          </cell>
          <cell r="G1040">
            <v>41916</v>
          </cell>
          <cell r="H1040" t="str">
            <v>655337574 KASKO: UTAJA, KRAĐA, PRIRODNI RIZICI</v>
          </cell>
          <cell r="I1040">
            <v>5</v>
          </cell>
          <cell r="J1040">
            <v>0</v>
          </cell>
          <cell r="K1040">
            <v>0</v>
          </cell>
          <cell r="L1040">
            <v>0</v>
          </cell>
        </row>
        <row r="1041">
          <cell r="A1041" t="str">
            <v>01713/09</v>
          </cell>
          <cell r="B1041" t="str">
            <v>ZAKOVSKI PRVOSLAV</v>
          </cell>
          <cell r="C1041" t="str">
            <v>HYUNDAI I30 1.4 DOHC 5VR GL</v>
          </cell>
          <cell r="D1041" t="str">
            <v>KASKO OSIGURANJE</v>
          </cell>
          <cell r="E1041" t="str">
            <v>DUNAV OSIGURANJE</v>
          </cell>
          <cell r="F1041" t="str">
            <v>89170556 6</v>
          </cell>
          <cell r="G1041">
            <v>41895</v>
          </cell>
          <cell r="H1041" t="str">
            <v>89170556 6 KASKO: UTAJA, KRAĐA</v>
          </cell>
          <cell r="I1041">
            <v>5</v>
          </cell>
          <cell r="J1041">
            <v>0</v>
          </cell>
          <cell r="K1041">
            <v>0</v>
          </cell>
          <cell r="L1041">
            <v>0</v>
          </cell>
        </row>
        <row r="1042">
          <cell r="A1042" t="str">
            <v>01909/09</v>
          </cell>
          <cell r="B1042" t="str">
            <v>ZAVOD ZA URBANIZAM-NIŠ</v>
          </cell>
          <cell r="C1042" t="str">
            <v>RENAULT SCENIC EXPRESSION 1.5dCI 105KS</v>
          </cell>
          <cell r="D1042" t="str">
            <v>KASKO OSIGURANJE</v>
          </cell>
          <cell r="E1042" t="str">
            <v>DUNAV OSIGURANJE</v>
          </cell>
          <cell r="F1042">
            <v>890706821</v>
          </cell>
          <cell r="G1042">
            <v>42003</v>
          </cell>
          <cell r="H1042" t="str">
            <v>890706821 KASKO: UTAJA, KRAĐA</v>
          </cell>
          <cell r="I1042">
            <v>5</v>
          </cell>
          <cell r="J1042">
            <v>0</v>
          </cell>
          <cell r="K1042">
            <v>0</v>
          </cell>
          <cell r="L1042">
            <v>0</v>
          </cell>
        </row>
        <row r="1043">
          <cell r="A1043" t="str">
            <v>02301/10</v>
          </cell>
          <cell r="B1043" t="str">
            <v>ZEC PRIJIĆ SNJEŽANA</v>
          </cell>
          <cell r="C1043" t="str">
            <v>HYUNDAI I30 1,6 CRDI 5VR GL</v>
          </cell>
          <cell r="D1043" t="str">
            <v>KASKO OSIGURANJE</v>
          </cell>
          <cell r="E1043" t="str">
            <v>DDOR</v>
          </cell>
          <cell r="F1043">
            <v>656611829</v>
          </cell>
          <cell r="G1043">
            <v>42193</v>
          </cell>
          <cell r="H1043" t="str">
            <v>656611829                       poplava,krađa,utaja,šlepanje</v>
          </cell>
          <cell r="I1043">
            <v>5</v>
          </cell>
          <cell r="J1043">
            <v>0</v>
          </cell>
          <cell r="K1043">
            <v>0</v>
          </cell>
          <cell r="L1043">
            <v>0</v>
          </cell>
        </row>
        <row r="1044">
          <cell r="A1044" t="str">
            <v>02095/10</v>
          </cell>
          <cell r="B1044" t="str">
            <v>ŽELJKO ĆUK</v>
          </cell>
          <cell r="C1044" t="str">
            <v>HYUNDAI I 20 1.2 DOHC 5VR GL</v>
          </cell>
          <cell r="D1044" t="str">
            <v>KASKO OSIGURANJE</v>
          </cell>
          <cell r="E1044" t="str">
            <v>WIENER STAEDTISCHE</v>
          </cell>
          <cell r="F1044">
            <v>40503825</v>
          </cell>
          <cell r="G1044">
            <v>42079</v>
          </cell>
          <cell r="H1044" t="str">
            <v>polisa 40503825 D PAKET RIZIKA NEMA UTAJU</v>
          </cell>
          <cell r="I1044">
            <v>5</v>
          </cell>
          <cell r="J1044">
            <v>0</v>
          </cell>
          <cell r="K1044">
            <v>0</v>
          </cell>
          <cell r="L1044">
            <v>0</v>
          </cell>
        </row>
        <row r="1045">
          <cell r="A1045" t="str">
            <v>01732/09</v>
          </cell>
          <cell r="B1045" t="str">
            <v>ŽIKIĆ DRAGOLJUB</v>
          </cell>
          <cell r="C1045" t="str">
            <v>HYUNDAI I 30 1.6 CRDI 5 VR GL</v>
          </cell>
          <cell r="D1045" t="str">
            <v>KASKO OSIGURANJE</v>
          </cell>
          <cell r="E1045" t="str">
            <v>DELTA GENERALI OSIGURANJE</v>
          </cell>
          <cell r="F1045">
            <v>187389</v>
          </cell>
          <cell r="G1045">
            <v>41931</v>
          </cell>
          <cell r="H1045" t="str">
            <v>187389 B KOMBINACIJA  - NEMA UTAJU</v>
          </cell>
          <cell r="I1045">
            <v>5</v>
          </cell>
          <cell r="J1045">
            <v>0</v>
          </cell>
          <cell r="K1045">
            <v>0</v>
          </cell>
          <cell r="L1045">
            <v>0</v>
          </cell>
        </row>
        <row r="1046">
          <cell r="A1046" t="str">
            <v>01945/10</v>
          </cell>
          <cell r="B1046" t="str">
            <v>ŽIKIĆ IVAN</v>
          </cell>
          <cell r="C1046" t="str">
            <v>HYUNDAI I 30 1.4 DOHC 5VR GL</v>
          </cell>
          <cell r="D1046" t="str">
            <v>KASKO OSIGURANJE</v>
          </cell>
          <cell r="E1046" t="str">
            <v>DELTA GENERALI OSIGURANJE</v>
          </cell>
          <cell r="F1046">
            <v>193780</v>
          </cell>
          <cell r="G1046">
            <v>42026</v>
          </cell>
          <cell r="H1046" t="str">
            <v>193780 B KOMBINACIJA  - NEMA UTAJU</v>
          </cell>
          <cell r="I1046">
            <v>5</v>
          </cell>
          <cell r="J1046">
            <v>0</v>
          </cell>
          <cell r="K1046">
            <v>0</v>
          </cell>
          <cell r="L1046">
            <v>0</v>
          </cell>
        </row>
        <row r="1047">
          <cell r="A1047" t="str">
            <v>01830/09</v>
          </cell>
          <cell r="B1047" t="str">
            <v>ŽIVKOV EMIL</v>
          </cell>
          <cell r="C1047" t="str">
            <v>HYUNDAI I30 1.4 DOHC 5VR GL</v>
          </cell>
          <cell r="D1047" t="str">
            <v>KASKO OSIGURANJE</v>
          </cell>
          <cell r="E1047" t="str">
            <v>DUNAV OSIGURANJE</v>
          </cell>
          <cell r="F1047">
            <v>891919711</v>
          </cell>
          <cell r="G1047">
            <v>41981</v>
          </cell>
          <cell r="H1047" t="str">
            <v>891919711 KASKO: UTAJA, KRAĐA</v>
          </cell>
          <cell r="I1047">
            <v>5</v>
          </cell>
          <cell r="J1047">
            <v>0</v>
          </cell>
          <cell r="K1047">
            <v>0</v>
          </cell>
          <cell r="L1047">
            <v>0</v>
          </cell>
        </row>
        <row r="1048">
          <cell r="A1048" t="str">
            <v>02079/10</v>
          </cell>
          <cell r="B1048" t="str">
            <v>ŽIVKOVIĆ ZORAN</v>
          </cell>
          <cell r="C1048" t="str">
            <v>HYUNDAI I 30 1.4 DOHC 5VR GL</v>
          </cell>
          <cell r="D1048" t="str">
            <v>KASKO OSIGURANJE</v>
          </cell>
          <cell r="E1048" t="str">
            <v>DUNAV OSIGURANJE</v>
          </cell>
          <cell r="F1048">
            <v>891192142</v>
          </cell>
          <cell r="G1048">
            <v>42073</v>
          </cell>
          <cell r="H1048" t="str">
            <v>89033167 6 KASKO: UTAJA, KRAĐA</v>
          </cell>
          <cell r="I1048">
            <v>5</v>
          </cell>
          <cell r="J1048">
            <v>0</v>
          </cell>
          <cell r="K1048">
            <v>0</v>
          </cell>
          <cell r="L1048">
            <v>0</v>
          </cell>
        </row>
        <row r="1049">
          <cell r="A1049" t="str">
            <v>02164/10</v>
          </cell>
          <cell r="B1049" t="str">
            <v>ŽIVOJINOVIĆ NINA</v>
          </cell>
          <cell r="C1049" t="str">
            <v>HYUNDAI I30 1,4 DOHC 5VR GL</v>
          </cell>
          <cell r="D1049" t="str">
            <v>KASKO OSIGURANJE</v>
          </cell>
          <cell r="E1049" t="str">
            <v>UNIQA OSIGURANJE</v>
          </cell>
          <cell r="F1049">
            <v>5007847</v>
          </cell>
          <cell r="G1049">
            <v>42109</v>
          </cell>
          <cell r="H1049" t="str">
            <v>5007847 A EKSKLUZIV  KRAĐA,UTAJA</v>
          </cell>
          <cell r="I1049">
            <v>5</v>
          </cell>
          <cell r="J1049">
            <v>0</v>
          </cell>
          <cell r="K1049">
            <v>0</v>
          </cell>
          <cell r="L1049">
            <v>0</v>
          </cell>
        </row>
        <row r="1050">
          <cell r="A1050" t="str">
            <v>02336/10</v>
          </cell>
          <cell r="B1050" t="str">
            <v>ZLATANOVIĆ MIODRAG</v>
          </cell>
          <cell r="C1050" t="str">
            <v>HYUNDAI I 30 1.4 DOHC 5VR GL</v>
          </cell>
          <cell r="D1050" t="str">
            <v>KASKO OSIGURANJE</v>
          </cell>
          <cell r="E1050" t="str">
            <v>DDOR</v>
          </cell>
          <cell r="F1050">
            <v>657035242</v>
          </cell>
          <cell r="G1050">
            <v>42234</v>
          </cell>
          <cell r="H1050" t="str">
            <v>657035242 - 27.8.14- dostavljena polisa bez utaje- klijent opomenut na mail da uradi doplatak KASKO: UTAJA, KRAĐA, PRIRODNI RIZICI</v>
          </cell>
          <cell r="I1050">
            <v>5</v>
          </cell>
          <cell r="J1050">
            <v>0</v>
          </cell>
          <cell r="K1050">
            <v>0</v>
          </cell>
          <cell r="L1050">
            <v>0</v>
          </cell>
        </row>
        <row r="1051">
          <cell r="A1051" t="str">
            <v>02047/10</v>
          </cell>
          <cell r="B1051" t="str">
            <v>ZOLTAN ČOKAŠ</v>
          </cell>
          <cell r="C1051" t="str">
            <v>HYUNDAI I20 1.2 DOHC 5VR GL</v>
          </cell>
          <cell r="D1051" t="str">
            <v>KASKO OSIGURANJE</v>
          </cell>
          <cell r="E1051" t="str">
            <v>DELTA GENERALI OSIGURANJE</v>
          </cell>
          <cell r="F1051">
            <v>195351</v>
          </cell>
          <cell r="G1051">
            <v>42053</v>
          </cell>
          <cell r="H1051" t="str">
            <v>195351 B KOMBINACIJA  - NEMA UTAJU</v>
          </cell>
          <cell r="I1051">
            <v>5</v>
          </cell>
          <cell r="J1051">
            <v>0</v>
          </cell>
          <cell r="K1051">
            <v>0</v>
          </cell>
          <cell r="L1051">
            <v>0</v>
          </cell>
        </row>
        <row r="1052">
          <cell r="A1052" t="str">
            <v>02123/10</v>
          </cell>
          <cell r="B1052" t="str">
            <v>ZOMBORI ŠANDOR</v>
          </cell>
          <cell r="C1052" t="str">
            <v>HYUNDAI I30 1,4 DOHC 5VR GL</v>
          </cell>
          <cell r="D1052" t="str">
            <v>KASKO OSIGURANJE</v>
          </cell>
          <cell r="E1052" t="str">
            <v>WIENER STAEDTISCHE</v>
          </cell>
          <cell r="F1052">
            <v>40513206</v>
          </cell>
          <cell r="G1052">
            <v>42092</v>
          </cell>
          <cell r="H1052" t="str">
            <v>ponuda 4121399, polisa 40513206 D PAKET RIZIKA NEMA UTAJU</v>
          </cell>
          <cell r="I1052">
            <v>5</v>
          </cell>
          <cell r="J1052">
            <v>0</v>
          </cell>
          <cell r="K1052">
            <v>0</v>
          </cell>
          <cell r="L1052">
            <v>0</v>
          </cell>
        </row>
        <row r="1053">
          <cell r="A1053" t="str">
            <v>02094/10</v>
          </cell>
          <cell r="B1053" t="str">
            <v>ZORAN BULAJIĆ</v>
          </cell>
          <cell r="C1053" t="str">
            <v>HYUNDAI I 30 1.4 DOHC 5VR GL</v>
          </cell>
          <cell r="D1053" t="str">
            <v>KASKO OSIGURANJE</v>
          </cell>
          <cell r="E1053" t="str">
            <v>UNIQA OSIGURANJE</v>
          </cell>
          <cell r="F1053">
            <v>5007296</v>
          </cell>
          <cell r="G1053">
            <v>42078</v>
          </cell>
          <cell r="H1053" t="str">
            <v>5007296 A EKSKLUZIV  KRAĐA,UTAJA</v>
          </cell>
          <cell r="I1053">
            <v>5</v>
          </cell>
          <cell r="J1053">
            <v>0</v>
          </cell>
          <cell r="K1053">
            <v>0</v>
          </cell>
          <cell r="L1053">
            <v>0</v>
          </cell>
        </row>
        <row r="1054">
          <cell r="A1054" t="str">
            <v>02140/10</v>
          </cell>
          <cell r="B1054" t="str">
            <v>ZORAN MALIĆ</v>
          </cell>
          <cell r="C1054" t="str">
            <v>HYUNDAI I 30 1.4 DOHC 5VR GL</v>
          </cell>
          <cell r="D1054" t="str">
            <v>KASKO OSIGURANJE</v>
          </cell>
          <cell r="E1054" t="str">
            <v>DUNAV OSIGURANJE</v>
          </cell>
          <cell r="F1054" t="str">
            <v>89213916 1</v>
          </cell>
          <cell r="G1054">
            <v>42094</v>
          </cell>
          <cell r="H1054" t="str">
            <v>89213916 1 KASKO: UTAJA, KRAĐA</v>
          </cell>
          <cell r="I1054">
            <v>5</v>
          </cell>
          <cell r="J1054">
            <v>0</v>
          </cell>
          <cell r="K1054">
            <v>0</v>
          </cell>
          <cell r="L1054">
            <v>0</v>
          </cell>
        </row>
        <row r="1055">
          <cell r="A1055" t="str">
            <v>02092/10</v>
          </cell>
          <cell r="B1055" t="str">
            <v>ZORAN VUCELJA</v>
          </cell>
          <cell r="C1055" t="str">
            <v>HYUNDAI I30 1.4 DOHC 5VR GL</v>
          </cell>
          <cell r="D1055" t="str">
            <v>KASKO OSIGURANJE</v>
          </cell>
          <cell r="E1055" t="str">
            <v>DDOR</v>
          </cell>
          <cell r="F1055">
            <v>655955599</v>
          </cell>
          <cell r="G1055">
            <v>42076</v>
          </cell>
          <cell r="H1055" t="str">
            <v>655955599 KASKO: UTAJA, KRAĐA, PRIRODNI RIZICI</v>
          </cell>
          <cell r="I1055">
            <v>5</v>
          </cell>
          <cell r="J1055">
            <v>0</v>
          </cell>
          <cell r="K1055">
            <v>0</v>
          </cell>
          <cell r="L1055">
            <v>0</v>
          </cell>
        </row>
        <row r="1056">
          <cell r="A1056" t="str">
            <v>01939/10</v>
          </cell>
          <cell r="B1056" t="str">
            <v>ZORANOVIĆ MOMIR</v>
          </cell>
          <cell r="C1056" t="str">
            <v>HYUNDAI I30 1.4 DOHC 5VR GL</v>
          </cell>
          <cell r="D1056" t="str">
            <v>KASKO OSIGURANJE</v>
          </cell>
          <cell r="E1056" t="str">
            <v>WIENER STAEDTISCHE</v>
          </cell>
          <cell r="F1056">
            <v>41747979</v>
          </cell>
          <cell r="G1056">
            <v>42023</v>
          </cell>
          <cell r="H1056" t="str">
            <v>41747979 D PAKET RIZIKA NEMA UTAJU</v>
          </cell>
          <cell r="I1056">
            <v>5</v>
          </cell>
          <cell r="J1056">
            <v>0</v>
          </cell>
          <cell r="K1056">
            <v>0</v>
          </cell>
          <cell r="L1056">
            <v>0</v>
          </cell>
        </row>
        <row r="1057">
          <cell r="A1057" t="str">
            <v>02393/10</v>
          </cell>
          <cell r="B1057" t="str">
            <v>ZORIĆ GOJKO</v>
          </cell>
          <cell r="C1057" t="str">
            <v>HYUNDAI I30 1,4 DOHC 5VR GL</v>
          </cell>
          <cell r="D1057" t="str">
            <v>KASKO OSIGURANJE</v>
          </cell>
          <cell r="E1057" t="str">
            <v>DDOR</v>
          </cell>
          <cell r="F1057">
            <v>655416147</v>
          </cell>
          <cell r="G1057">
            <v>41932</v>
          </cell>
          <cell r="H1057" t="str">
            <v>655416147 KASKO: UTAJA, KRAĐA, PRIRODNI RIZICI</v>
          </cell>
          <cell r="I1057">
            <v>5</v>
          </cell>
          <cell r="J1057">
            <v>0</v>
          </cell>
          <cell r="K1057">
            <v>0</v>
          </cell>
          <cell r="L1057">
            <v>0</v>
          </cell>
        </row>
        <row r="1058">
          <cell r="A1058" t="str">
            <v>03079/14</v>
          </cell>
          <cell r="B1058" t="str">
            <v>EMINENCE DOO</v>
          </cell>
          <cell r="C1058" t="str">
            <v>AUDI A6 2.0 TDI Multitronic</v>
          </cell>
          <cell r="D1058" t="str">
            <v>KASKO OSIGURANJE</v>
          </cell>
          <cell r="E1058" t="str">
            <v>DELTA GENERALI OSIGURANJE</v>
          </cell>
          <cell r="F1058">
            <v>244835</v>
          </cell>
          <cell r="G1058">
            <v>42138</v>
          </cell>
          <cell r="H1058" t="str">
            <v>244835 B KOMBINACIJA-NEMA UTAJE</v>
          </cell>
        </row>
        <row r="1059">
          <cell r="A1059" t="str">
            <v>03081/14</v>
          </cell>
          <cell r="B1059" t="str">
            <v>VUK ZEČEVIĆ</v>
          </cell>
          <cell r="C1059" t="str">
            <v>RANGE ROVER VOGUE</v>
          </cell>
          <cell r="D1059" t="str">
            <v>KASKO OSIGURANJE</v>
          </cell>
          <cell r="E1059" t="str">
            <v>UNIQA OSIGURANJE</v>
          </cell>
          <cell r="F1059" t="str">
            <v>78-8967</v>
          </cell>
          <cell r="G1059">
            <v>42150</v>
          </cell>
          <cell r="H1059" t="str">
            <v xml:space="preserve">exclusive A+ opis rizika: pokrivena utaja sporazumom </v>
          </cell>
        </row>
        <row r="1060">
          <cell r="A1060" t="str">
            <v>03083/14</v>
          </cell>
          <cell r="B1060" t="str">
            <v>PAVLOVIĆ MIROSLAV</v>
          </cell>
          <cell r="C1060" t="str">
            <v>ŠKODA OCTAVIA 1.6 TDI AMBITION 5G</v>
          </cell>
          <cell r="D1060" t="str">
            <v>KASKO OSIGURANJE</v>
          </cell>
          <cell r="E1060" t="str">
            <v>UNIQA OSIGURANJE</v>
          </cell>
          <cell r="F1060" t="str">
            <v>78-9166</v>
          </cell>
          <cell r="G1060">
            <v>42159</v>
          </cell>
          <cell r="H1060" t="str">
            <v xml:space="preserve">78-9166  A+ EKSKLUZIV: KRAĐA, UTAJA </v>
          </cell>
        </row>
        <row r="1061">
          <cell r="A1061" t="str">
            <v>03082/14</v>
          </cell>
          <cell r="B1061" t="str">
            <v>LIPKOM DOO</v>
          </cell>
          <cell r="C1061" t="str">
            <v>IVECO DAILY 65C17V</v>
          </cell>
          <cell r="D1061" t="str">
            <v>KASKO OSIGURANJE</v>
          </cell>
          <cell r="E1061" t="str">
            <v>UNIQA OSIGURANJE</v>
          </cell>
          <cell r="F1061" t="str">
            <v>78-9156</v>
          </cell>
          <cell r="G1061">
            <v>42158</v>
          </cell>
          <cell r="H1061" t="str">
            <v xml:space="preserve">paket A+ UKLJUČEN RIZIK KRAĐE UTAJA PO SPPRAZUMU </v>
          </cell>
        </row>
        <row r="1062">
          <cell r="A1062" t="str">
            <v>01935/10</v>
          </cell>
          <cell r="B1062" t="str">
            <v>BOLOBAN ALEKSANDAR</v>
          </cell>
          <cell r="C1062" t="str">
            <v>HYUNDAI I20 1.2 DOHC 5VR GL</v>
          </cell>
          <cell r="D1062" t="str">
            <v>KASKO OSIGURANJE</v>
          </cell>
          <cell r="E1062" t="str">
            <v>UNIQA OSIGURANJE</v>
          </cell>
          <cell r="F1062">
            <v>5007048</v>
          </cell>
          <cell r="G1062">
            <v>42022</v>
          </cell>
          <cell r="H1062">
            <v>5007048</v>
          </cell>
          <cell r="I1062">
            <v>5</v>
          </cell>
          <cell r="J1062">
            <v>0</v>
          </cell>
          <cell r="K1062">
            <v>0</v>
          </cell>
          <cell r="L1062">
            <v>0</v>
          </cell>
        </row>
        <row r="1063">
          <cell r="A1063" t="str">
            <v>02293/10</v>
          </cell>
          <cell r="B1063" t="str">
            <v>SILBO DOO</v>
          </cell>
          <cell r="C1063" t="str">
            <v>EQUIPMENT</v>
          </cell>
          <cell r="D1063" t="str">
            <v>VIŠEGODIŠNJE IMOVINSKO OSIGURANJE</v>
          </cell>
          <cell r="E1063" t="str">
            <v>WIENER STAEDTISCHE</v>
          </cell>
          <cell r="F1063" t="str">
            <v>ponuda 1164254</v>
          </cell>
          <cell r="G1063">
            <v>42186</v>
          </cell>
          <cell r="H1063" t="str">
            <v>ponuda 1164254 KOMBINOVANO OS. PROCESORA I RAČUNARA, proveriti premiju</v>
          </cell>
          <cell r="I1063">
            <v>3</v>
          </cell>
          <cell r="J1063">
            <v>0</v>
          </cell>
          <cell r="K1063">
            <v>0</v>
          </cell>
          <cell r="L1063">
            <v>0</v>
          </cell>
        </row>
        <row r="1064">
          <cell r="A1064" t="str">
            <v>02294/10</v>
          </cell>
          <cell r="B1064" t="str">
            <v>SILBO DOO</v>
          </cell>
          <cell r="C1064" t="str">
            <v>EQUIPMENT</v>
          </cell>
          <cell r="D1064" t="str">
            <v>VIŠEGODIŠNJE IMOVINSKO OSIGURANJE</v>
          </cell>
          <cell r="E1064" t="str">
            <v>WIENER STAEDTISCHE</v>
          </cell>
          <cell r="F1064" t="str">
            <v>ponuda 1164254</v>
          </cell>
          <cell r="G1064">
            <v>42186</v>
          </cell>
          <cell r="H1064" t="str">
            <v>ponuda 1164254 KOMBINOVANO OS. PROCESORA I RAČUNAR</v>
          </cell>
          <cell r="I1064">
            <v>3</v>
          </cell>
          <cell r="J1064">
            <v>0</v>
          </cell>
          <cell r="K1064">
            <v>0</v>
          </cell>
          <cell r="L1064">
            <v>0</v>
          </cell>
        </row>
        <row r="1065">
          <cell r="A1065" t="str">
            <v>0213/08</v>
          </cell>
          <cell r="B1065" t="str">
            <v>JOVANOVIĆ MILAN</v>
          </cell>
          <cell r="C1065" t="str">
            <v>RENAULT MEGAN SEDAN EXTREME 1.4 16V</v>
          </cell>
          <cell r="E1065" t="str">
            <v>WIENER STAEDTISCHE</v>
          </cell>
        </row>
        <row r="1066">
          <cell r="A1066" t="str">
            <v>0026/08</v>
          </cell>
          <cell r="B1066" t="str">
            <v>MET-KOM DOO</v>
          </cell>
          <cell r="C1066" t="str">
            <v>ROVOKOPAČ UTOVARIVAČ CASE 695SR I DODATNA OPREMA</v>
          </cell>
          <cell r="E1066" t="str">
            <v>UNIQA OSIGURANJE</v>
          </cell>
        </row>
        <row r="1067">
          <cell r="A1067" t="str">
            <v>0057/08</v>
          </cell>
          <cell r="B1067" t="str">
            <v>MVM COMPANY DOO</v>
          </cell>
          <cell r="C1067" t="str">
            <v>ZASTAVA KORAL IN 1.1 EKONOMIK VAN</v>
          </cell>
          <cell r="E1067" t="str">
            <v>DUNAV OSIGURANJE</v>
          </cell>
        </row>
        <row r="1068">
          <cell r="A1068" t="str">
            <v>0251/08</v>
          </cell>
          <cell r="B1068" t="str">
            <v>PUT - INŽENJERING DOO</v>
          </cell>
          <cell r="C1068" t="str">
            <v>NOV UTOVARIVAČ HYUNDAI HL760-7A</v>
          </cell>
          <cell r="E1068" t="str">
            <v>UNIQA OSIGURANJE</v>
          </cell>
        </row>
        <row r="1069">
          <cell r="A1069" t="str">
            <v>03084/14</v>
          </cell>
          <cell r="B1069" t="str">
            <v>IMLEK AD</v>
          </cell>
          <cell r="C1069" t="str">
            <v>ŠKODA FABIA VAN 1.2 HTP</v>
          </cell>
          <cell r="D1069" t="str">
            <v>KASKO OSIGURANJE</v>
          </cell>
          <cell r="E1069" t="str">
            <v>DELTA GENERALI OSIGURANJE</v>
          </cell>
          <cell r="F1069">
            <v>248853</v>
          </cell>
          <cell r="G1069">
            <v>42217</v>
          </cell>
          <cell r="H1069">
            <v>248853</v>
          </cell>
        </row>
        <row r="1070">
          <cell r="A1070" t="str">
            <v>03085/14</v>
          </cell>
          <cell r="B1070" t="str">
            <v>IMLEK AD</v>
          </cell>
          <cell r="C1070" t="str">
            <v>ŠKODA FABIA VAN 1.2 HTP</v>
          </cell>
          <cell r="D1070" t="str">
            <v>KASKO OSIGURANJE</v>
          </cell>
          <cell r="E1070" t="str">
            <v>DELTA GENERALI OSIGURANJE</v>
          </cell>
          <cell r="F1070">
            <v>248854</v>
          </cell>
          <cell r="G1070">
            <v>42217</v>
          </cell>
          <cell r="H1070">
            <v>248854</v>
          </cell>
        </row>
        <row r="1071">
          <cell r="A1071" t="str">
            <v>03086/14</v>
          </cell>
          <cell r="B1071" t="str">
            <v>IMLEK AD</v>
          </cell>
          <cell r="C1071" t="str">
            <v>ŠKODA FABIA VAN 1.2 HTP</v>
          </cell>
          <cell r="D1071" t="str">
            <v>KASKO OSIGURANJE</v>
          </cell>
          <cell r="E1071" t="str">
            <v>DELTA GENERALI OSIGURANJE</v>
          </cell>
          <cell r="F1071">
            <v>248856</v>
          </cell>
          <cell r="G1071">
            <v>42217</v>
          </cell>
          <cell r="H1071">
            <v>248856</v>
          </cell>
        </row>
        <row r="1072">
          <cell r="A1072" t="str">
            <v>03087/14</v>
          </cell>
          <cell r="B1072" t="str">
            <v>IMLEK AD</v>
          </cell>
          <cell r="C1072" t="str">
            <v>ŠKODA FABIA VAN 1.2 HTP</v>
          </cell>
          <cell r="D1072" t="str">
            <v>KASKO OSIGURANJE</v>
          </cell>
          <cell r="E1072" t="str">
            <v>DELTA GENERALI OSIGURANJE</v>
          </cell>
          <cell r="F1072">
            <v>248857</v>
          </cell>
          <cell r="G1072">
            <v>42217</v>
          </cell>
          <cell r="H1072">
            <v>248857</v>
          </cell>
        </row>
        <row r="1073">
          <cell r="A1073" t="str">
            <v>03088/14</v>
          </cell>
          <cell r="B1073" t="str">
            <v>IMLEK AD</v>
          </cell>
          <cell r="C1073" t="str">
            <v>ŠKODA FABIA VAN 1.2 HTP</v>
          </cell>
          <cell r="D1073" t="str">
            <v>KASKO OSIGURANJE</v>
          </cell>
          <cell r="E1073" t="str">
            <v>DELTA GENERALI OSIGURANJE</v>
          </cell>
          <cell r="F1073" t="str">
            <v>aktivirano bez polise</v>
          </cell>
          <cell r="G1073">
            <v>0</v>
          </cell>
          <cell r="H1073">
            <v>0</v>
          </cell>
        </row>
        <row r="1074">
          <cell r="A1074" t="str">
            <v>03089/14</v>
          </cell>
          <cell r="B1074" t="str">
            <v>IMLEK AD</v>
          </cell>
          <cell r="C1074" t="str">
            <v>ŠKODA FABIA VAN 1.2 HTP</v>
          </cell>
          <cell r="D1074" t="str">
            <v>KASKO OSIGURANJE</v>
          </cell>
          <cell r="E1074" t="str">
            <v>DELTA GENERALI OSIGURANJE</v>
          </cell>
          <cell r="F1074">
            <v>248859</v>
          </cell>
          <cell r="G1074">
            <v>42217</v>
          </cell>
          <cell r="H1074">
            <v>248859</v>
          </cell>
        </row>
        <row r="1075">
          <cell r="A1075" t="str">
            <v>03090/14</v>
          </cell>
          <cell r="B1075" t="str">
            <v>IMLEK AD</v>
          </cell>
          <cell r="C1075" t="str">
            <v>ŠKODA FABIA VAN 1.2 HTP</v>
          </cell>
          <cell r="D1075" t="str">
            <v>KASKO OSIGURANJE</v>
          </cell>
          <cell r="E1075" t="str">
            <v>DELTA GENERALI OSIGURANJE</v>
          </cell>
          <cell r="F1075">
            <v>248860</v>
          </cell>
          <cell r="G1075">
            <v>42217</v>
          </cell>
          <cell r="H1075">
            <v>248860</v>
          </cell>
        </row>
        <row r="1076">
          <cell r="A1076" t="str">
            <v>03094/14</v>
          </cell>
          <cell r="B1076" t="str">
            <v>IMLEK AD</v>
          </cell>
          <cell r="C1076" t="str">
            <v>ŠKODA FABIA AMBITION 1.6 TDI</v>
          </cell>
          <cell r="D1076" t="str">
            <v>KASKO OSIGURANJE</v>
          </cell>
          <cell r="E1076" t="str">
            <v>DELTA GENERALI OSIGURANJE</v>
          </cell>
          <cell r="F1076">
            <v>248878</v>
          </cell>
          <cell r="G1076">
            <v>42217</v>
          </cell>
          <cell r="H1076">
            <v>248878</v>
          </cell>
        </row>
        <row r="1077">
          <cell r="A1077" t="str">
            <v>03091/14</v>
          </cell>
          <cell r="B1077" t="str">
            <v>IMLEK AD</v>
          </cell>
          <cell r="C1077" t="str">
            <v>ŠKODA FABIA AMBITION 1.6 TDI</v>
          </cell>
          <cell r="D1077" t="str">
            <v>KASKO OSIGURANJE</v>
          </cell>
          <cell r="E1077" t="str">
            <v>DELTA GENERALI OSIGURANJE</v>
          </cell>
          <cell r="F1077">
            <v>248875</v>
          </cell>
          <cell r="G1077">
            <v>42217</v>
          </cell>
          <cell r="H1077">
            <v>248875</v>
          </cell>
        </row>
        <row r="1078">
          <cell r="A1078" t="str">
            <v>03092/14</v>
          </cell>
          <cell r="B1078" t="str">
            <v>IMLEK AD</v>
          </cell>
          <cell r="C1078" t="str">
            <v>ŠKODA FABIA AMBITION 1.6 TDI</v>
          </cell>
          <cell r="D1078" t="str">
            <v>KASKO OSIGURANJE</v>
          </cell>
          <cell r="E1078" t="str">
            <v>DELTA GENERALI OSIGURANJE</v>
          </cell>
          <cell r="F1078">
            <v>248876</v>
          </cell>
          <cell r="G1078">
            <v>42217</v>
          </cell>
          <cell r="H1078">
            <v>248876</v>
          </cell>
        </row>
        <row r="1079">
          <cell r="A1079" t="str">
            <v>03095/14</v>
          </cell>
          <cell r="B1079" t="str">
            <v>IMLEK AD</v>
          </cell>
          <cell r="C1079" t="str">
            <v>ŠKODA FABIA AMBITION 1.6 TDI</v>
          </cell>
          <cell r="D1079" t="str">
            <v>KASKO OSIGURANJE</v>
          </cell>
          <cell r="E1079" t="str">
            <v>DELTA GENERALI OSIGURANJE</v>
          </cell>
          <cell r="F1079">
            <v>248879</v>
          </cell>
          <cell r="G1079">
            <v>42217</v>
          </cell>
          <cell r="H1079">
            <v>248879</v>
          </cell>
        </row>
        <row r="1080">
          <cell r="A1080" t="str">
            <v>03093/14</v>
          </cell>
          <cell r="B1080" t="str">
            <v>IMLEK AD</v>
          </cell>
          <cell r="C1080" t="str">
            <v>ŠKODA FABIA AMBITION 1.6 TDI</v>
          </cell>
          <cell r="D1080" t="str">
            <v>KASKO OSIGURANJE</v>
          </cell>
          <cell r="E1080" t="str">
            <v>DELTA GENERALI OSIGURANJE</v>
          </cell>
          <cell r="F1080">
            <v>248877</v>
          </cell>
          <cell r="G1080">
            <v>42217</v>
          </cell>
          <cell r="H1080">
            <v>248877</v>
          </cell>
        </row>
        <row r="1081">
          <cell r="A1081" t="str">
            <v>03096/14</v>
          </cell>
          <cell r="B1081" t="str">
            <v>IMLEK AD</v>
          </cell>
          <cell r="C1081" t="str">
            <v>ŠKODA FABIA AMBITION 1.6 TDI</v>
          </cell>
          <cell r="D1081" t="str">
            <v>KASKO OSIGURANJE</v>
          </cell>
          <cell r="E1081" t="str">
            <v>DELTA GENERALI OSIGURANJE</v>
          </cell>
          <cell r="F1081">
            <v>248880</v>
          </cell>
          <cell r="G1081">
            <v>42217</v>
          </cell>
          <cell r="H1081">
            <v>248880</v>
          </cell>
        </row>
        <row r="1082">
          <cell r="A1082" t="str">
            <v>03097/14</v>
          </cell>
          <cell r="B1082" t="str">
            <v>IMLEK AD</v>
          </cell>
          <cell r="C1082" t="str">
            <v>ŠKODA FABIA AMBITION 1.6 TDI</v>
          </cell>
          <cell r="D1082" t="str">
            <v>KASKO OSIGURANJE</v>
          </cell>
          <cell r="E1082" t="str">
            <v>DELTA GENERALI OSIGURANJE</v>
          </cell>
          <cell r="F1082">
            <v>248881</v>
          </cell>
          <cell r="G1082">
            <v>42217</v>
          </cell>
          <cell r="H1082">
            <v>248881</v>
          </cell>
        </row>
        <row r="1083">
          <cell r="A1083" t="str">
            <v>03098/14</v>
          </cell>
          <cell r="B1083" t="str">
            <v>IMLEK AD</v>
          </cell>
          <cell r="C1083" t="str">
            <v>ŠKODA FABIA AMBITION 1.6 TDI</v>
          </cell>
          <cell r="D1083" t="str">
            <v>KASKO OSIGURANJE</v>
          </cell>
          <cell r="E1083" t="str">
            <v>DELTA GENERALI OSIGURANJE</v>
          </cell>
          <cell r="F1083">
            <v>248882</v>
          </cell>
          <cell r="G1083">
            <v>42217</v>
          </cell>
          <cell r="H1083">
            <v>248882</v>
          </cell>
        </row>
        <row r="1084">
          <cell r="A1084" t="str">
            <v>03099/14</v>
          </cell>
          <cell r="B1084" t="str">
            <v>IMLEK AD</v>
          </cell>
          <cell r="C1084" t="str">
            <v>ŠKODA FABIA AMBITION 1.6 TDI</v>
          </cell>
          <cell r="D1084" t="str">
            <v>KASKO OSIGURANJE</v>
          </cell>
          <cell r="E1084" t="str">
            <v>DELTA GENERALI OSIGURANJE</v>
          </cell>
          <cell r="F1084">
            <v>248883</v>
          </cell>
          <cell r="G1084">
            <v>42217</v>
          </cell>
          <cell r="H1084">
            <v>248883</v>
          </cell>
        </row>
        <row r="1085">
          <cell r="A1085" t="str">
            <v>03100/14</v>
          </cell>
          <cell r="B1085" t="str">
            <v>IMLEK AD</v>
          </cell>
          <cell r="C1085" t="str">
            <v>ŠKODA FABIA AMBITION 1.2</v>
          </cell>
          <cell r="D1085" t="str">
            <v>KASKO OSIGURANJE</v>
          </cell>
          <cell r="E1085" t="str">
            <v>DELTA GENERALI OSIGURANJE</v>
          </cell>
          <cell r="F1085">
            <v>248871</v>
          </cell>
          <cell r="G1085">
            <v>42217</v>
          </cell>
          <cell r="H1085">
            <v>248871</v>
          </cell>
        </row>
        <row r="1086">
          <cell r="A1086" t="str">
            <v>03108/14</v>
          </cell>
          <cell r="B1086" t="str">
            <v>IMLEK AD</v>
          </cell>
          <cell r="C1086" t="str">
            <v>ŠKODA FABIA VAN 1.2 HTP</v>
          </cell>
          <cell r="D1086" t="str">
            <v>KASKO OSIGURANJE</v>
          </cell>
          <cell r="E1086" t="str">
            <v>DELTA GENERALI OSIGURANJE</v>
          </cell>
          <cell r="F1086">
            <v>248865</v>
          </cell>
          <cell r="G1086">
            <v>42217</v>
          </cell>
          <cell r="H1086">
            <v>248865</v>
          </cell>
        </row>
        <row r="1087">
          <cell r="A1087" t="str">
            <v>03109/14</v>
          </cell>
          <cell r="B1087" t="str">
            <v>IMLEK AD</v>
          </cell>
          <cell r="C1087" t="str">
            <v>ŠKODA FABIA VAN 1.2 HTP</v>
          </cell>
          <cell r="D1087" t="str">
            <v>KASKO OSIGURANJE</v>
          </cell>
          <cell r="E1087" t="str">
            <v>DELTA GENERALI OSIGURANJE</v>
          </cell>
          <cell r="F1087">
            <v>248866</v>
          </cell>
          <cell r="G1087">
            <v>42217</v>
          </cell>
          <cell r="H1087">
            <v>248866</v>
          </cell>
        </row>
        <row r="1088">
          <cell r="A1088" t="str">
            <v>03101/14</v>
          </cell>
          <cell r="B1088" t="str">
            <v>IMLEK AD</v>
          </cell>
          <cell r="C1088" t="str">
            <v>ŠKODA FABIA AMBITION 1.2</v>
          </cell>
          <cell r="D1088" t="str">
            <v>KASKO OSIGURANJE</v>
          </cell>
          <cell r="E1088" t="str">
            <v>DELTA GENERALI OSIGURANJE</v>
          </cell>
          <cell r="F1088">
            <v>248874</v>
          </cell>
          <cell r="G1088">
            <v>42217</v>
          </cell>
          <cell r="H1088">
            <v>248874</v>
          </cell>
        </row>
        <row r="1089">
          <cell r="A1089" t="str">
            <v>03110/14</v>
          </cell>
          <cell r="B1089" t="str">
            <v>IMLEK AD</v>
          </cell>
          <cell r="C1089" t="str">
            <v>ŠKODA FABIA VAN 1.2 HTP</v>
          </cell>
          <cell r="D1089" t="str">
            <v>KASKO OSIGURANJE</v>
          </cell>
          <cell r="E1089" t="str">
            <v>DELTA GENERALI OSIGURANJE</v>
          </cell>
          <cell r="F1089">
            <v>248867</v>
          </cell>
          <cell r="G1089">
            <v>42217</v>
          </cell>
          <cell r="H1089">
            <v>248867</v>
          </cell>
        </row>
        <row r="1090">
          <cell r="A1090" t="str">
            <v>03102/14</v>
          </cell>
          <cell r="B1090" t="str">
            <v>IMLEK AD</v>
          </cell>
          <cell r="C1090" t="str">
            <v>ŠKODA FABIA AMBITION 1.2</v>
          </cell>
          <cell r="D1090" t="str">
            <v>KASKO OSIGURANJE</v>
          </cell>
          <cell r="E1090" t="str">
            <v>DELTA GENERALI OSIGURANJE</v>
          </cell>
          <cell r="F1090">
            <v>248873</v>
          </cell>
          <cell r="G1090">
            <v>42217</v>
          </cell>
          <cell r="H1090">
            <v>248873</v>
          </cell>
        </row>
        <row r="1091">
          <cell r="A1091" t="str">
            <v>03103/14</v>
          </cell>
          <cell r="B1091" t="str">
            <v>IMLEK AD</v>
          </cell>
          <cell r="C1091" t="str">
            <v>ŠKODA FABIA AMBITION 1.2</v>
          </cell>
          <cell r="D1091" t="str">
            <v>KASKO OSIGURANJE</v>
          </cell>
          <cell r="E1091" t="str">
            <v>DELTA GENERALI OSIGURANJE</v>
          </cell>
          <cell r="F1091">
            <v>248872</v>
          </cell>
          <cell r="G1091">
            <v>42217</v>
          </cell>
          <cell r="H1091">
            <v>248872</v>
          </cell>
        </row>
        <row r="1092">
          <cell r="A1092" t="str">
            <v>03111/14</v>
          </cell>
          <cell r="B1092" t="str">
            <v>IMLEK AD</v>
          </cell>
          <cell r="C1092" t="str">
            <v>ŠKODA FABIA VAN 1.2 HTP</v>
          </cell>
          <cell r="D1092" t="str">
            <v>KASKO OSIGURANJE</v>
          </cell>
          <cell r="E1092" t="str">
            <v>DELTA GENERALI OSIGURANJE</v>
          </cell>
          <cell r="F1092">
            <v>248868</v>
          </cell>
          <cell r="G1092">
            <v>42217</v>
          </cell>
          <cell r="H1092">
            <v>248868</v>
          </cell>
        </row>
        <row r="1093">
          <cell r="A1093" t="str">
            <v>03104/14</v>
          </cell>
          <cell r="B1093" t="str">
            <v>IMLEK AD</v>
          </cell>
          <cell r="C1093" t="str">
            <v>ŠKODA FABIA VAN 1.2 HTP</v>
          </cell>
          <cell r="D1093" t="str">
            <v>KASKO OSIGURANJE</v>
          </cell>
          <cell r="E1093" t="str">
            <v>DELTA GENERALI OSIGURANJE</v>
          </cell>
          <cell r="F1093">
            <v>248861</v>
          </cell>
          <cell r="G1093">
            <v>42217</v>
          </cell>
          <cell r="H1093">
            <v>248861</v>
          </cell>
        </row>
        <row r="1094">
          <cell r="A1094" t="str">
            <v>03112/14</v>
          </cell>
          <cell r="B1094" t="str">
            <v>IMLEK AD</v>
          </cell>
          <cell r="C1094" t="str">
            <v>ŠKODA FABIA VAN 1.2 HTP</v>
          </cell>
          <cell r="D1094" t="str">
            <v>KASKO OSIGURANJE</v>
          </cell>
          <cell r="E1094" t="str">
            <v>DELTA GENERALI OSIGURANJE</v>
          </cell>
          <cell r="F1094">
            <v>248869</v>
          </cell>
          <cell r="G1094">
            <v>42217</v>
          </cell>
          <cell r="H1094">
            <v>248869</v>
          </cell>
        </row>
        <row r="1095">
          <cell r="A1095" t="str">
            <v>03105/14</v>
          </cell>
          <cell r="B1095" t="str">
            <v>IMLEK AD</v>
          </cell>
          <cell r="C1095" t="str">
            <v>ŠKODA FABIA VAN 1.2 HTP</v>
          </cell>
          <cell r="D1095" t="str">
            <v>KASKO OSIGURANJE</v>
          </cell>
          <cell r="E1095" t="str">
            <v>DELTA GENERALI OSIGURANJE</v>
          </cell>
          <cell r="F1095">
            <v>248862</v>
          </cell>
          <cell r="G1095">
            <v>42217</v>
          </cell>
          <cell r="H1095">
            <v>248862</v>
          </cell>
        </row>
        <row r="1096">
          <cell r="A1096" t="str">
            <v>03113/14</v>
          </cell>
          <cell r="B1096" t="str">
            <v>IMLEK AD</v>
          </cell>
          <cell r="C1096" t="str">
            <v>ŠKODA FABIA VAN 1.2 HTP</v>
          </cell>
          <cell r="D1096" t="str">
            <v>KASKO OSIGURANJE</v>
          </cell>
          <cell r="E1096" t="str">
            <v>DELTA GENERALI OSIGURANJE</v>
          </cell>
          <cell r="F1096">
            <v>248870</v>
          </cell>
          <cell r="G1096">
            <v>42217</v>
          </cell>
          <cell r="H1096">
            <v>248870</v>
          </cell>
        </row>
        <row r="1097">
          <cell r="A1097" t="str">
            <v>03106/14</v>
          </cell>
          <cell r="B1097" t="str">
            <v>IMLEK AD</v>
          </cell>
          <cell r="C1097" t="str">
            <v>ŠKODA FABIA VAN 1.2 HTP</v>
          </cell>
          <cell r="D1097" t="str">
            <v>KASKO OSIGURANJE</v>
          </cell>
          <cell r="E1097" t="str">
            <v>DELTA GENERALI OSIGURANJE</v>
          </cell>
          <cell r="F1097">
            <v>248863</v>
          </cell>
          <cell r="G1097">
            <v>42217</v>
          </cell>
          <cell r="H1097">
            <v>248863</v>
          </cell>
        </row>
        <row r="1098">
          <cell r="A1098" t="str">
            <v>03107/14</v>
          </cell>
          <cell r="B1098" t="str">
            <v>IMLEK AD</v>
          </cell>
          <cell r="C1098" t="str">
            <v>ŠKODA FABIA VAN 1.2 HTP</v>
          </cell>
          <cell r="D1098" t="str">
            <v>KASKO OSIGURANJE</v>
          </cell>
          <cell r="E1098" t="str">
            <v>DELTA GENERALI OSIGURANJE</v>
          </cell>
          <cell r="F1098">
            <v>248864</v>
          </cell>
          <cell r="G1098">
            <v>42217</v>
          </cell>
          <cell r="H1098">
            <v>248864</v>
          </cell>
        </row>
        <row r="1099">
          <cell r="A1099" t="str">
            <v>03114/14</v>
          </cell>
          <cell r="B1099" t="str">
            <v>IMLEK AD</v>
          </cell>
          <cell r="C1099" t="str">
            <v>ŠKODA SUPERB AMBITION 2.0 TDI</v>
          </cell>
          <cell r="D1099" t="str">
            <v>KASKO OSIGURANJE</v>
          </cell>
          <cell r="E1099" t="str">
            <v>DELTA GENERALI OSIGURANJE</v>
          </cell>
          <cell r="F1099">
            <v>248884</v>
          </cell>
          <cell r="G1099">
            <v>42217</v>
          </cell>
          <cell r="H1099">
            <v>248884</v>
          </cell>
        </row>
        <row r="1100">
          <cell r="A1100" t="str">
            <v>03115/14</v>
          </cell>
          <cell r="B1100" t="str">
            <v>IMLEK AD</v>
          </cell>
          <cell r="C1100" t="str">
            <v>ŠKODA SUPERB AMBITION 2.0 TDI</v>
          </cell>
          <cell r="D1100" t="str">
            <v>KASKO OSIGURANJE</v>
          </cell>
          <cell r="E1100" t="str">
            <v>DELTA GENERALI OSIGURANJE</v>
          </cell>
          <cell r="F1100">
            <v>249015</v>
          </cell>
          <cell r="G1100">
            <v>42222</v>
          </cell>
          <cell r="H1100" t="str">
            <v>KOPIJA 249015</v>
          </cell>
        </row>
      </sheetData>
      <sheetData sheetId="1" refreshError="1"/>
      <sheetData sheetId="2" refreshError="1"/>
      <sheetData sheetId="3" refreshError="1"/>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office@liberopancevo.rs" TargetMode="External"/><Relationship Id="rId1" Type="http://schemas.openxmlformats.org/officeDocument/2006/relationships/hyperlink" Target="mailto:dangubiclazar@gmail.com"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sheetPr codeName="Sheet1" enableFormatConditionsCalculation="0">
    <tabColor indexed="55"/>
  </sheetPr>
  <dimension ref="B1:J2006"/>
  <sheetViews>
    <sheetView workbookViewId="0">
      <selection activeCell="B6" sqref="B6:D8"/>
    </sheetView>
  </sheetViews>
  <sheetFormatPr defaultRowHeight="12.75"/>
  <cols>
    <col min="1" max="1" width="9.140625" style="1"/>
    <col min="2" max="2" width="10.140625" style="1" bestFit="1" customWidth="1"/>
    <col min="3" max="5" width="9.140625" style="1"/>
    <col min="6" max="6" width="10.140625" style="2" bestFit="1" customWidth="1"/>
    <col min="7" max="9" width="9.140625" style="1"/>
    <col min="10" max="10" width="9.140625" style="4"/>
    <col min="11" max="16384" width="9.140625" style="1"/>
  </cols>
  <sheetData>
    <row r="1" spans="2:10" ht="13.5" thickBot="1"/>
    <row r="2" spans="2:10">
      <c r="B2" s="389" t="s">
        <v>3667</v>
      </c>
      <c r="C2" s="390"/>
      <c r="D2" s="391"/>
      <c r="F2" s="407" t="s">
        <v>3668</v>
      </c>
      <c r="G2" s="408"/>
      <c r="H2" s="409"/>
    </row>
    <row r="3" spans="2:10">
      <c r="B3" s="392"/>
      <c r="C3" s="393"/>
      <c r="D3" s="394"/>
      <c r="F3" s="410"/>
      <c r="G3" s="411"/>
      <c r="H3" s="412"/>
    </row>
    <row r="4" spans="2:10" ht="27" customHeight="1" thickBot="1">
      <c r="B4" s="395"/>
      <c r="C4" s="396"/>
      <c r="D4" s="397"/>
      <c r="F4" s="413"/>
      <c r="G4" s="414"/>
      <c r="H4" s="415"/>
    </row>
    <row r="5" spans="2:10" ht="13.5" thickBot="1">
      <c r="D5" s="3"/>
    </row>
    <row r="6" spans="2:10">
      <c r="B6" s="398">
        <v>42094</v>
      </c>
      <c r="C6" s="399"/>
      <c r="D6" s="400"/>
      <c r="F6" s="416">
        <f ca="1">TODAY()</f>
        <v>42083</v>
      </c>
      <c r="G6" s="417"/>
      <c r="H6" s="418"/>
    </row>
    <row r="7" spans="2:10">
      <c r="B7" s="401"/>
      <c r="C7" s="402"/>
      <c r="D7" s="403"/>
      <c r="F7" s="419"/>
      <c r="G7" s="420"/>
      <c r="H7" s="421"/>
    </row>
    <row r="8" spans="2:10" ht="13.5" thickBot="1">
      <c r="B8" s="404"/>
      <c r="C8" s="405"/>
      <c r="D8" s="406"/>
      <c r="F8" s="422"/>
      <c r="G8" s="423"/>
      <c r="H8" s="424"/>
    </row>
    <row r="9" spans="2:10" s="6" customFormat="1">
      <c r="B9" s="5">
        <f>$B$6</f>
        <v>42094</v>
      </c>
      <c r="F9" s="5">
        <f ca="1">TODAY()</f>
        <v>42083</v>
      </c>
      <c r="J9" s="7">
        <f ca="1">SUM(B9-F9)</f>
        <v>11</v>
      </c>
    </row>
    <row r="10" spans="2:10" s="6" customFormat="1">
      <c r="B10" s="5">
        <f t="shared" ref="B10:B73" si="0">$B$6</f>
        <v>42094</v>
      </c>
      <c r="F10" s="5">
        <f t="shared" ref="F10:F73" ca="1" si="1">TODAY()</f>
        <v>42083</v>
      </c>
      <c r="J10" s="7">
        <f t="shared" ref="J10:J73" ca="1" si="2">SUM(B10-F10)</f>
        <v>11</v>
      </c>
    </row>
    <row r="11" spans="2:10" s="6" customFormat="1">
      <c r="B11" s="5">
        <f t="shared" si="0"/>
        <v>42094</v>
      </c>
      <c r="F11" s="5">
        <f t="shared" ca="1" si="1"/>
        <v>42083</v>
      </c>
      <c r="J11" s="7">
        <f t="shared" ca="1" si="2"/>
        <v>11</v>
      </c>
    </row>
    <row r="12" spans="2:10" s="6" customFormat="1">
      <c r="B12" s="5">
        <f t="shared" si="0"/>
        <v>42094</v>
      </c>
      <c r="F12" s="5">
        <f t="shared" ca="1" si="1"/>
        <v>42083</v>
      </c>
      <c r="J12" s="7">
        <f t="shared" ca="1" si="2"/>
        <v>11</v>
      </c>
    </row>
    <row r="13" spans="2:10" s="6" customFormat="1">
      <c r="B13" s="5">
        <f t="shared" si="0"/>
        <v>42094</v>
      </c>
      <c r="F13" s="5">
        <f t="shared" ca="1" si="1"/>
        <v>42083</v>
      </c>
      <c r="J13" s="7">
        <f t="shared" ca="1" si="2"/>
        <v>11</v>
      </c>
    </row>
    <row r="14" spans="2:10" s="6" customFormat="1">
      <c r="B14" s="5">
        <f t="shared" si="0"/>
        <v>42094</v>
      </c>
      <c r="F14" s="5">
        <f t="shared" ca="1" si="1"/>
        <v>42083</v>
      </c>
      <c r="J14" s="7">
        <f t="shared" ca="1" si="2"/>
        <v>11</v>
      </c>
    </row>
    <row r="15" spans="2:10" s="6" customFormat="1">
      <c r="B15" s="5">
        <f t="shared" si="0"/>
        <v>42094</v>
      </c>
      <c r="F15" s="5">
        <f t="shared" ca="1" si="1"/>
        <v>42083</v>
      </c>
      <c r="J15" s="7">
        <f t="shared" ca="1" si="2"/>
        <v>11</v>
      </c>
    </row>
    <row r="16" spans="2:10" s="6" customFormat="1">
      <c r="B16" s="5">
        <f t="shared" si="0"/>
        <v>42094</v>
      </c>
      <c r="F16" s="5">
        <f t="shared" ca="1" si="1"/>
        <v>42083</v>
      </c>
      <c r="J16" s="7">
        <f t="shared" ca="1" si="2"/>
        <v>11</v>
      </c>
    </row>
    <row r="17" spans="2:10" s="6" customFormat="1">
      <c r="B17" s="5">
        <f t="shared" si="0"/>
        <v>42094</v>
      </c>
      <c r="F17" s="5">
        <f t="shared" ca="1" si="1"/>
        <v>42083</v>
      </c>
      <c r="J17" s="7">
        <f t="shared" ca="1" si="2"/>
        <v>11</v>
      </c>
    </row>
    <row r="18" spans="2:10" s="6" customFormat="1">
      <c r="B18" s="5">
        <f t="shared" si="0"/>
        <v>42094</v>
      </c>
      <c r="F18" s="5">
        <f t="shared" ca="1" si="1"/>
        <v>42083</v>
      </c>
      <c r="J18" s="7">
        <f t="shared" ca="1" si="2"/>
        <v>11</v>
      </c>
    </row>
    <row r="19" spans="2:10" s="6" customFormat="1">
      <c r="B19" s="5">
        <f t="shared" si="0"/>
        <v>42094</v>
      </c>
      <c r="F19" s="5">
        <f t="shared" ca="1" si="1"/>
        <v>42083</v>
      </c>
      <c r="J19" s="7">
        <f t="shared" ca="1" si="2"/>
        <v>11</v>
      </c>
    </row>
    <row r="20" spans="2:10" s="6" customFormat="1">
      <c r="B20" s="5">
        <f t="shared" si="0"/>
        <v>42094</v>
      </c>
      <c r="F20" s="5">
        <f t="shared" ca="1" si="1"/>
        <v>42083</v>
      </c>
      <c r="J20" s="7">
        <f t="shared" ca="1" si="2"/>
        <v>11</v>
      </c>
    </row>
    <row r="21" spans="2:10" s="6" customFormat="1">
      <c r="B21" s="5">
        <f t="shared" si="0"/>
        <v>42094</v>
      </c>
      <c r="F21" s="5">
        <f t="shared" ca="1" si="1"/>
        <v>42083</v>
      </c>
      <c r="J21" s="7">
        <f t="shared" ca="1" si="2"/>
        <v>11</v>
      </c>
    </row>
    <row r="22" spans="2:10" s="6" customFormat="1">
      <c r="B22" s="5">
        <f t="shared" si="0"/>
        <v>42094</v>
      </c>
      <c r="F22" s="5">
        <f t="shared" ca="1" si="1"/>
        <v>42083</v>
      </c>
      <c r="J22" s="7">
        <f t="shared" ca="1" si="2"/>
        <v>11</v>
      </c>
    </row>
    <row r="23" spans="2:10" s="6" customFormat="1">
      <c r="B23" s="5">
        <f t="shared" si="0"/>
        <v>42094</v>
      </c>
      <c r="F23" s="5">
        <f t="shared" ca="1" si="1"/>
        <v>42083</v>
      </c>
      <c r="J23" s="7">
        <f t="shared" ca="1" si="2"/>
        <v>11</v>
      </c>
    </row>
    <row r="24" spans="2:10" s="6" customFormat="1">
      <c r="B24" s="5">
        <f t="shared" si="0"/>
        <v>42094</v>
      </c>
      <c r="F24" s="5">
        <f t="shared" ca="1" si="1"/>
        <v>42083</v>
      </c>
      <c r="J24" s="7">
        <f t="shared" ca="1" si="2"/>
        <v>11</v>
      </c>
    </row>
    <row r="25" spans="2:10" s="6" customFormat="1">
      <c r="B25" s="5">
        <f t="shared" si="0"/>
        <v>42094</v>
      </c>
      <c r="F25" s="5">
        <f t="shared" ca="1" si="1"/>
        <v>42083</v>
      </c>
      <c r="J25" s="7">
        <f t="shared" ca="1" si="2"/>
        <v>11</v>
      </c>
    </row>
    <row r="26" spans="2:10" s="6" customFormat="1">
      <c r="B26" s="5">
        <f t="shared" si="0"/>
        <v>42094</v>
      </c>
      <c r="F26" s="5">
        <f t="shared" ca="1" si="1"/>
        <v>42083</v>
      </c>
      <c r="J26" s="7">
        <f t="shared" ca="1" si="2"/>
        <v>11</v>
      </c>
    </row>
    <row r="27" spans="2:10" s="6" customFormat="1">
      <c r="B27" s="5">
        <f t="shared" si="0"/>
        <v>42094</v>
      </c>
      <c r="F27" s="5">
        <f t="shared" ca="1" si="1"/>
        <v>42083</v>
      </c>
      <c r="J27" s="7">
        <f t="shared" ca="1" si="2"/>
        <v>11</v>
      </c>
    </row>
    <row r="28" spans="2:10" s="6" customFormat="1">
      <c r="B28" s="5">
        <f t="shared" si="0"/>
        <v>42094</v>
      </c>
      <c r="F28" s="5">
        <f t="shared" ca="1" si="1"/>
        <v>42083</v>
      </c>
      <c r="J28" s="7">
        <f t="shared" ca="1" si="2"/>
        <v>11</v>
      </c>
    </row>
    <row r="29" spans="2:10" s="6" customFormat="1">
      <c r="B29" s="5">
        <f t="shared" si="0"/>
        <v>42094</v>
      </c>
      <c r="F29" s="5">
        <f t="shared" ca="1" si="1"/>
        <v>42083</v>
      </c>
      <c r="J29" s="7">
        <f t="shared" ca="1" si="2"/>
        <v>11</v>
      </c>
    </row>
    <row r="30" spans="2:10" s="6" customFormat="1">
      <c r="B30" s="5">
        <f t="shared" si="0"/>
        <v>42094</v>
      </c>
      <c r="F30" s="5">
        <f t="shared" ca="1" si="1"/>
        <v>42083</v>
      </c>
      <c r="J30" s="7">
        <f t="shared" ca="1" si="2"/>
        <v>11</v>
      </c>
    </row>
    <row r="31" spans="2:10" s="6" customFormat="1">
      <c r="B31" s="5">
        <f t="shared" si="0"/>
        <v>42094</v>
      </c>
      <c r="F31" s="5">
        <f t="shared" ca="1" si="1"/>
        <v>42083</v>
      </c>
      <c r="J31" s="7">
        <f t="shared" ca="1" si="2"/>
        <v>11</v>
      </c>
    </row>
    <row r="32" spans="2:10" s="6" customFormat="1">
      <c r="B32" s="5">
        <f t="shared" si="0"/>
        <v>42094</v>
      </c>
      <c r="F32" s="5">
        <f t="shared" ca="1" si="1"/>
        <v>42083</v>
      </c>
      <c r="J32" s="7">
        <f t="shared" ca="1" si="2"/>
        <v>11</v>
      </c>
    </row>
    <row r="33" spans="2:10" s="6" customFormat="1">
      <c r="B33" s="5">
        <f t="shared" si="0"/>
        <v>42094</v>
      </c>
      <c r="F33" s="5">
        <f t="shared" ca="1" si="1"/>
        <v>42083</v>
      </c>
      <c r="J33" s="7">
        <f t="shared" ca="1" si="2"/>
        <v>11</v>
      </c>
    </row>
    <row r="34" spans="2:10" s="6" customFormat="1">
      <c r="B34" s="5">
        <f t="shared" si="0"/>
        <v>42094</v>
      </c>
      <c r="F34" s="5">
        <f t="shared" ca="1" si="1"/>
        <v>42083</v>
      </c>
      <c r="J34" s="7">
        <f t="shared" ca="1" si="2"/>
        <v>11</v>
      </c>
    </row>
    <row r="35" spans="2:10" s="6" customFormat="1">
      <c r="B35" s="5">
        <f t="shared" si="0"/>
        <v>42094</v>
      </c>
      <c r="F35" s="5">
        <f t="shared" ca="1" si="1"/>
        <v>42083</v>
      </c>
      <c r="J35" s="7">
        <f t="shared" ca="1" si="2"/>
        <v>11</v>
      </c>
    </row>
    <row r="36" spans="2:10" s="6" customFormat="1">
      <c r="B36" s="5">
        <f t="shared" si="0"/>
        <v>42094</v>
      </c>
      <c r="F36" s="5">
        <f t="shared" ca="1" si="1"/>
        <v>42083</v>
      </c>
      <c r="J36" s="7">
        <f t="shared" ca="1" si="2"/>
        <v>11</v>
      </c>
    </row>
    <row r="37" spans="2:10" s="6" customFormat="1">
      <c r="B37" s="5">
        <f t="shared" si="0"/>
        <v>42094</v>
      </c>
      <c r="F37" s="5">
        <f t="shared" ca="1" si="1"/>
        <v>42083</v>
      </c>
      <c r="J37" s="7">
        <f t="shared" ca="1" si="2"/>
        <v>11</v>
      </c>
    </row>
    <row r="38" spans="2:10" s="6" customFormat="1">
      <c r="B38" s="5">
        <f t="shared" si="0"/>
        <v>42094</v>
      </c>
      <c r="F38" s="5">
        <f t="shared" ca="1" si="1"/>
        <v>42083</v>
      </c>
      <c r="J38" s="7">
        <f t="shared" ca="1" si="2"/>
        <v>11</v>
      </c>
    </row>
    <row r="39" spans="2:10" s="6" customFormat="1">
      <c r="B39" s="5">
        <f t="shared" si="0"/>
        <v>42094</v>
      </c>
      <c r="F39" s="5">
        <f t="shared" ca="1" si="1"/>
        <v>42083</v>
      </c>
      <c r="J39" s="7">
        <f t="shared" ca="1" si="2"/>
        <v>11</v>
      </c>
    </row>
    <row r="40" spans="2:10" s="6" customFormat="1">
      <c r="B40" s="5">
        <f t="shared" si="0"/>
        <v>42094</v>
      </c>
      <c r="F40" s="5">
        <f t="shared" ca="1" si="1"/>
        <v>42083</v>
      </c>
      <c r="J40" s="7">
        <f t="shared" ca="1" si="2"/>
        <v>11</v>
      </c>
    </row>
    <row r="41" spans="2:10" s="6" customFormat="1">
      <c r="B41" s="5">
        <f t="shared" si="0"/>
        <v>42094</v>
      </c>
      <c r="F41" s="5">
        <f t="shared" ca="1" si="1"/>
        <v>42083</v>
      </c>
      <c r="J41" s="7">
        <f t="shared" ca="1" si="2"/>
        <v>11</v>
      </c>
    </row>
    <row r="42" spans="2:10" s="6" customFormat="1">
      <c r="B42" s="5">
        <f t="shared" si="0"/>
        <v>42094</v>
      </c>
      <c r="F42" s="5">
        <f t="shared" ca="1" si="1"/>
        <v>42083</v>
      </c>
      <c r="J42" s="7">
        <f t="shared" ca="1" si="2"/>
        <v>11</v>
      </c>
    </row>
    <row r="43" spans="2:10" s="6" customFormat="1">
      <c r="B43" s="5">
        <f t="shared" si="0"/>
        <v>42094</v>
      </c>
      <c r="F43" s="5">
        <f t="shared" ca="1" si="1"/>
        <v>42083</v>
      </c>
      <c r="J43" s="7">
        <f t="shared" ca="1" si="2"/>
        <v>11</v>
      </c>
    </row>
    <row r="44" spans="2:10" s="6" customFormat="1">
      <c r="B44" s="5">
        <f t="shared" si="0"/>
        <v>42094</v>
      </c>
      <c r="F44" s="5">
        <f t="shared" ca="1" si="1"/>
        <v>42083</v>
      </c>
      <c r="J44" s="7">
        <f t="shared" ca="1" si="2"/>
        <v>11</v>
      </c>
    </row>
    <row r="45" spans="2:10" s="6" customFormat="1">
      <c r="B45" s="5">
        <f t="shared" si="0"/>
        <v>42094</v>
      </c>
      <c r="F45" s="5">
        <f t="shared" ca="1" si="1"/>
        <v>42083</v>
      </c>
      <c r="J45" s="7">
        <f t="shared" ca="1" si="2"/>
        <v>11</v>
      </c>
    </row>
    <row r="46" spans="2:10" s="6" customFormat="1">
      <c r="B46" s="5">
        <f t="shared" si="0"/>
        <v>42094</v>
      </c>
      <c r="F46" s="5">
        <f t="shared" ca="1" si="1"/>
        <v>42083</v>
      </c>
      <c r="J46" s="7">
        <f t="shared" ca="1" si="2"/>
        <v>11</v>
      </c>
    </row>
    <row r="47" spans="2:10" s="6" customFormat="1">
      <c r="B47" s="5">
        <f t="shared" si="0"/>
        <v>42094</v>
      </c>
      <c r="F47" s="5">
        <f t="shared" ca="1" si="1"/>
        <v>42083</v>
      </c>
      <c r="J47" s="7">
        <f t="shared" ca="1" si="2"/>
        <v>11</v>
      </c>
    </row>
    <row r="48" spans="2:10" s="6" customFormat="1">
      <c r="B48" s="5">
        <f t="shared" si="0"/>
        <v>42094</v>
      </c>
      <c r="F48" s="5">
        <f t="shared" ca="1" si="1"/>
        <v>42083</v>
      </c>
      <c r="J48" s="7">
        <f t="shared" ca="1" si="2"/>
        <v>11</v>
      </c>
    </row>
    <row r="49" spans="2:10" s="6" customFormat="1">
      <c r="B49" s="5">
        <f t="shared" si="0"/>
        <v>42094</v>
      </c>
      <c r="F49" s="5">
        <f t="shared" ca="1" si="1"/>
        <v>42083</v>
      </c>
      <c r="J49" s="7">
        <f t="shared" ca="1" si="2"/>
        <v>11</v>
      </c>
    </row>
    <row r="50" spans="2:10" s="6" customFormat="1">
      <c r="B50" s="5">
        <f t="shared" si="0"/>
        <v>42094</v>
      </c>
      <c r="F50" s="5">
        <f t="shared" ca="1" si="1"/>
        <v>42083</v>
      </c>
      <c r="J50" s="7">
        <f t="shared" ca="1" si="2"/>
        <v>11</v>
      </c>
    </row>
    <row r="51" spans="2:10" s="6" customFormat="1">
      <c r="B51" s="5">
        <f t="shared" si="0"/>
        <v>42094</v>
      </c>
      <c r="F51" s="5">
        <f t="shared" ca="1" si="1"/>
        <v>42083</v>
      </c>
      <c r="J51" s="7">
        <f t="shared" ca="1" si="2"/>
        <v>11</v>
      </c>
    </row>
    <row r="52" spans="2:10" s="6" customFormat="1">
      <c r="B52" s="5">
        <f t="shared" si="0"/>
        <v>42094</v>
      </c>
      <c r="F52" s="5">
        <f t="shared" ca="1" si="1"/>
        <v>42083</v>
      </c>
      <c r="J52" s="7">
        <f t="shared" ca="1" si="2"/>
        <v>11</v>
      </c>
    </row>
    <row r="53" spans="2:10" s="6" customFormat="1">
      <c r="B53" s="5">
        <f t="shared" si="0"/>
        <v>42094</v>
      </c>
      <c r="F53" s="5">
        <f t="shared" ca="1" si="1"/>
        <v>42083</v>
      </c>
      <c r="J53" s="7">
        <f t="shared" ca="1" si="2"/>
        <v>11</v>
      </c>
    </row>
    <row r="54" spans="2:10" s="6" customFormat="1">
      <c r="B54" s="5">
        <f t="shared" si="0"/>
        <v>42094</v>
      </c>
      <c r="F54" s="5">
        <f t="shared" ca="1" si="1"/>
        <v>42083</v>
      </c>
      <c r="J54" s="7">
        <f t="shared" ca="1" si="2"/>
        <v>11</v>
      </c>
    </row>
    <row r="55" spans="2:10" s="6" customFormat="1">
      <c r="B55" s="5">
        <f t="shared" si="0"/>
        <v>42094</v>
      </c>
      <c r="F55" s="5">
        <f t="shared" ca="1" si="1"/>
        <v>42083</v>
      </c>
      <c r="J55" s="7">
        <f t="shared" ca="1" si="2"/>
        <v>11</v>
      </c>
    </row>
    <row r="56" spans="2:10" s="6" customFormat="1">
      <c r="B56" s="5">
        <f t="shared" si="0"/>
        <v>42094</v>
      </c>
      <c r="F56" s="5">
        <f t="shared" ca="1" si="1"/>
        <v>42083</v>
      </c>
      <c r="J56" s="7">
        <f t="shared" ca="1" si="2"/>
        <v>11</v>
      </c>
    </row>
    <row r="57" spans="2:10" s="6" customFormat="1">
      <c r="B57" s="5">
        <f t="shared" si="0"/>
        <v>42094</v>
      </c>
      <c r="F57" s="5">
        <f t="shared" ca="1" si="1"/>
        <v>42083</v>
      </c>
      <c r="J57" s="7">
        <f t="shared" ca="1" si="2"/>
        <v>11</v>
      </c>
    </row>
    <row r="58" spans="2:10" s="6" customFormat="1">
      <c r="B58" s="5">
        <f t="shared" si="0"/>
        <v>42094</v>
      </c>
      <c r="F58" s="5">
        <f t="shared" ca="1" si="1"/>
        <v>42083</v>
      </c>
      <c r="J58" s="7">
        <f t="shared" ca="1" si="2"/>
        <v>11</v>
      </c>
    </row>
    <row r="59" spans="2:10" s="6" customFormat="1">
      <c r="B59" s="5">
        <f t="shared" si="0"/>
        <v>42094</v>
      </c>
      <c r="F59" s="5">
        <f t="shared" ca="1" si="1"/>
        <v>42083</v>
      </c>
      <c r="J59" s="7">
        <f t="shared" ca="1" si="2"/>
        <v>11</v>
      </c>
    </row>
    <row r="60" spans="2:10" s="6" customFormat="1">
      <c r="B60" s="5">
        <f t="shared" si="0"/>
        <v>42094</v>
      </c>
      <c r="F60" s="5">
        <f t="shared" ca="1" si="1"/>
        <v>42083</v>
      </c>
      <c r="J60" s="7">
        <f t="shared" ca="1" si="2"/>
        <v>11</v>
      </c>
    </row>
    <row r="61" spans="2:10" s="6" customFormat="1">
      <c r="B61" s="5">
        <f t="shared" si="0"/>
        <v>42094</v>
      </c>
      <c r="F61" s="5">
        <f t="shared" ca="1" si="1"/>
        <v>42083</v>
      </c>
      <c r="J61" s="7">
        <f t="shared" ca="1" si="2"/>
        <v>11</v>
      </c>
    </row>
    <row r="62" spans="2:10" s="6" customFormat="1">
      <c r="B62" s="5">
        <f t="shared" si="0"/>
        <v>42094</v>
      </c>
      <c r="F62" s="5">
        <f t="shared" ca="1" si="1"/>
        <v>42083</v>
      </c>
      <c r="J62" s="7">
        <f t="shared" ca="1" si="2"/>
        <v>11</v>
      </c>
    </row>
    <row r="63" spans="2:10" s="6" customFormat="1">
      <c r="B63" s="5">
        <f t="shared" si="0"/>
        <v>42094</v>
      </c>
      <c r="F63" s="5">
        <f t="shared" ca="1" si="1"/>
        <v>42083</v>
      </c>
      <c r="J63" s="7">
        <f t="shared" ca="1" si="2"/>
        <v>11</v>
      </c>
    </row>
    <row r="64" spans="2:10" s="6" customFormat="1">
      <c r="B64" s="5">
        <f t="shared" si="0"/>
        <v>42094</v>
      </c>
      <c r="F64" s="5">
        <f t="shared" ca="1" si="1"/>
        <v>42083</v>
      </c>
      <c r="J64" s="7">
        <f t="shared" ca="1" si="2"/>
        <v>11</v>
      </c>
    </row>
    <row r="65" spans="2:10" s="6" customFormat="1">
      <c r="B65" s="5">
        <f t="shared" si="0"/>
        <v>42094</v>
      </c>
      <c r="F65" s="5">
        <f t="shared" ca="1" si="1"/>
        <v>42083</v>
      </c>
      <c r="J65" s="7">
        <f t="shared" ca="1" si="2"/>
        <v>11</v>
      </c>
    </row>
    <row r="66" spans="2:10" s="6" customFormat="1">
      <c r="B66" s="5">
        <f t="shared" si="0"/>
        <v>42094</v>
      </c>
      <c r="F66" s="5">
        <f t="shared" ca="1" si="1"/>
        <v>42083</v>
      </c>
      <c r="J66" s="7">
        <f t="shared" ca="1" si="2"/>
        <v>11</v>
      </c>
    </row>
    <row r="67" spans="2:10" s="6" customFormat="1">
      <c r="B67" s="5">
        <f t="shared" si="0"/>
        <v>42094</v>
      </c>
      <c r="F67" s="5">
        <f t="shared" ca="1" si="1"/>
        <v>42083</v>
      </c>
      <c r="J67" s="7">
        <f t="shared" ca="1" si="2"/>
        <v>11</v>
      </c>
    </row>
    <row r="68" spans="2:10" s="6" customFormat="1">
      <c r="B68" s="5">
        <f t="shared" si="0"/>
        <v>42094</v>
      </c>
      <c r="F68" s="5">
        <f t="shared" ca="1" si="1"/>
        <v>42083</v>
      </c>
      <c r="J68" s="7">
        <f t="shared" ca="1" si="2"/>
        <v>11</v>
      </c>
    </row>
    <row r="69" spans="2:10" s="6" customFormat="1">
      <c r="B69" s="5">
        <f t="shared" si="0"/>
        <v>42094</v>
      </c>
      <c r="F69" s="5">
        <f t="shared" ca="1" si="1"/>
        <v>42083</v>
      </c>
      <c r="J69" s="7">
        <f t="shared" ca="1" si="2"/>
        <v>11</v>
      </c>
    </row>
    <row r="70" spans="2:10" s="6" customFormat="1">
      <c r="B70" s="5">
        <f t="shared" si="0"/>
        <v>42094</v>
      </c>
      <c r="F70" s="5">
        <f t="shared" ca="1" si="1"/>
        <v>42083</v>
      </c>
      <c r="J70" s="7">
        <f t="shared" ca="1" si="2"/>
        <v>11</v>
      </c>
    </row>
    <row r="71" spans="2:10" s="6" customFormat="1">
      <c r="B71" s="5">
        <f t="shared" si="0"/>
        <v>42094</v>
      </c>
      <c r="F71" s="5">
        <f t="shared" ca="1" si="1"/>
        <v>42083</v>
      </c>
      <c r="J71" s="7">
        <f t="shared" ca="1" si="2"/>
        <v>11</v>
      </c>
    </row>
    <row r="72" spans="2:10" s="6" customFormat="1">
      <c r="B72" s="5">
        <f t="shared" si="0"/>
        <v>42094</v>
      </c>
      <c r="F72" s="5">
        <f t="shared" ca="1" si="1"/>
        <v>42083</v>
      </c>
      <c r="J72" s="7">
        <f t="shared" ca="1" si="2"/>
        <v>11</v>
      </c>
    </row>
    <row r="73" spans="2:10" s="6" customFormat="1">
      <c r="B73" s="5">
        <f t="shared" si="0"/>
        <v>42094</v>
      </c>
      <c r="F73" s="5">
        <f t="shared" ca="1" si="1"/>
        <v>42083</v>
      </c>
      <c r="J73" s="7">
        <f t="shared" ca="1" si="2"/>
        <v>11</v>
      </c>
    </row>
    <row r="74" spans="2:10" s="6" customFormat="1">
      <c r="B74" s="5">
        <f t="shared" ref="B74:B137" si="3">$B$6</f>
        <v>42094</v>
      </c>
      <c r="F74" s="5">
        <f t="shared" ref="F74:F137" ca="1" si="4">TODAY()</f>
        <v>42083</v>
      </c>
      <c r="J74" s="7">
        <f t="shared" ref="J74:J137" ca="1" si="5">SUM(B74-F74)</f>
        <v>11</v>
      </c>
    </row>
    <row r="75" spans="2:10" s="6" customFormat="1">
      <c r="B75" s="5">
        <f t="shared" si="3"/>
        <v>42094</v>
      </c>
      <c r="F75" s="5">
        <f t="shared" ca="1" si="4"/>
        <v>42083</v>
      </c>
      <c r="J75" s="7">
        <f t="shared" ca="1" si="5"/>
        <v>11</v>
      </c>
    </row>
    <row r="76" spans="2:10" s="6" customFormat="1">
      <c r="B76" s="5">
        <f t="shared" si="3"/>
        <v>42094</v>
      </c>
      <c r="F76" s="5">
        <f t="shared" ca="1" si="4"/>
        <v>42083</v>
      </c>
      <c r="J76" s="7">
        <f t="shared" ca="1" si="5"/>
        <v>11</v>
      </c>
    </row>
    <row r="77" spans="2:10" s="6" customFormat="1">
      <c r="B77" s="5">
        <f t="shared" si="3"/>
        <v>42094</v>
      </c>
      <c r="F77" s="5">
        <f t="shared" ca="1" si="4"/>
        <v>42083</v>
      </c>
      <c r="J77" s="7">
        <f t="shared" ca="1" si="5"/>
        <v>11</v>
      </c>
    </row>
    <row r="78" spans="2:10" s="6" customFormat="1">
      <c r="B78" s="5">
        <f t="shared" si="3"/>
        <v>42094</v>
      </c>
      <c r="F78" s="5">
        <f t="shared" ca="1" si="4"/>
        <v>42083</v>
      </c>
      <c r="J78" s="7">
        <f t="shared" ca="1" si="5"/>
        <v>11</v>
      </c>
    </row>
    <row r="79" spans="2:10" s="6" customFormat="1">
      <c r="B79" s="5">
        <f t="shared" si="3"/>
        <v>42094</v>
      </c>
      <c r="F79" s="5">
        <f t="shared" ca="1" si="4"/>
        <v>42083</v>
      </c>
      <c r="J79" s="7">
        <f t="shared" ca="1" si="5"/>
        <v>11</v>
      </c>
    </row>
    <row r="80" spans="2:10" s="6" customFormat="1">
      <c r="B80" s="5">
        <f t="shared" si="3"/>
        <v>42094</v>
      </c>
      <c r="F80" s="5">
        <f t="shared" ca="1" si="4"/>
        <v>42083</v>
      </c>
      <c r="J80" s="7">
        <f t="shared" ca="1" si="5"/>
        <v>11</v>
      </c>
    </row>
    <row r="81" spans="2:10" s="6" customFormat="1">
      <c r="B81" s="5">
        <f t="shared" si="3"/>
        <v>42094</v>
      </c>
      <c r="F81" s="5">
        <f t="shared" ca="1" si="4"/>
        <v>42083</v>
      </c>
      <c r="J81" s="7">
        <f t="shared" ca="1" si="5"/>
        <v>11</v>
      </c>
    </row>
    <row r="82" spans="2:10" s="6" customFormat="1">
      <c r="B82" s="5">
        <f t="shared" si="3"/>
        <v>42094</v>
      </c>
      <c r="F82" s="5">
        <f t="shared" ca="1" si="4"/>
        <v>42083</v>
      </c>
      <c r="J82" s="7">
        <f t="shared" ca="1" si="5"/>
        <v>11</v>
      </c>
    </row>
    <row r="83" spans="2:10" s="6" customFormat="1">
      <c r="B83" s="5">
        <f t="shared" si="3"/>
        <v>42094</v>
      </c>
      <c r="F83" s="5">
        <f t="shared" ca="1" si="4"/>
        <v>42083</v>
      </c>
      <c r="J83" s="7">
        <f t="shared" ca="1" si="5"/>
        <v>11</v>
      </c>
    </row>
    <row r="84" spans="2:10" s="6" customFormat="1">
      <c r="B84" s="5">
        <f t="shared" si="3"/>
        <v>42094</v>
      </c>
      <c r="F84" s="5">
        <f t="shared" ca="1" si="4"/>
        <v>42083</v>
      </c>
      <c r="J84" s="7">
        <f t="shared" ca="1" si="5"/>
        <v>11</v>
      </c>
    </row>
    <row r="85" spans="2:10" s="6" customFormat="1">
      <c r="B85" s="5">
        <f t="shared" si="3"/>
        <v>42094</v>
      </c>
      <c r="F85" s="5">
        <f t="shared" ca="1" si="4"/>
        <v>42083</v>
      </c>
      <c r="J85" s="7">
        <f t="shared" ca="1" si="5"/>
        <v>11</v>
      </c>
    </row>
    <row r="86" spans="2:10" s="6" customFormat="1">
      <c r="B86" s="5">
        <f t="shared" si="3"/>
        <v>42094</v>
      </c>
      <c r="F86" s="5">
        <f t="shared" ca="1" si="4"/>
        <v>42083</v>
      </c>
      <c r="J86" s="7">
        <f t="shared" ca="1" si="5"/>
        <v>11</v>
      </c>
    </row>
    <row r="87" spans="2:10" s="6" customFormat="1">
      <c r="B87" s="5">
        <f t="shared" si="3"/>
        <v>42094</v>
      </c>
      <c r="F87" s="5">
        <f t="shared" ca="1" si="4"/>
        <v>42083</v>
      </c>
      <c r="J87" s="7">
        <f t="shared" ca="1" si="5"/>
        <v>11</v>
      </c>
    </row>
    <row r="88" spans="2:10" s="6" customFormat="1">
      <c r="B88" s="5">
        <f t="shared" si="3"/>
        <v>42094</v>
      </c>
      <c r="F88" s="5">
        <f t="shared" ca="1" si="4"/>
        <v>42083</v>
      </c>
      <c r="J88" s="7">
        <f t="shared" ca="1" si="5"/>
        <v>11</v>
      </c>
    </row>
    <row r="89" spans="2:10" s="6" customFormat="1">
      <c r="B89" s="5">
        <f t="shared" si="3"/>
        <v>42094</v>
      </c>
      <c r="F89" s="5">
        <f t="shared" ca="1" si="4"/>
        <v>42083</v>
      </c>
      <c r="J89" s="7">
        <f t="shared" ca="1" si="5"/>
        <v>11</v>
      </c>
    </row>
    <row r="90" spans="2:10" s="6" customFormat="1">
      <c r="B90" s="5">
        <f t="shared" si="3"/>
        <v>42094</v>
      </c>
      <c r="F90" s="5">
        <f t="shared" ca="1" si="4"/>
        <v>42083</v>
      </c>
      <c r="J90" s="7">
        <f t="shared" ca="1" si="5"/>
        <v>11</v>
      </c>
    </row>
    <row r="91" spans="2:10" s="6" customFormat="1">
      <c r="B91" s="5">
        <f t="shared" si="3"/>
        <v>42094</v>
      </c>
      <c r="F91" s="5">
        <f t="shared" ca="1" si="4"/>
        <v>42083</v>
      </c>
      <c r="J91" s="7">
        <f t="shared" ca="1" si="5"/>
        <v>11</v>
      </c>
    </row>
    <row r="92" spans="2:10" s="6" customFormat="1">
      <c r="B92" s="5">
        <f t="shared" si="3"/>
        <v>42094</v>
      </c>
      <c r="F92" s="5">
        <f t="shared" ca="1" si="4"/>
        <v>42083</v>
      </c>
      <c r="J92" s="7">
        <f t="shared" ca="1" si="5"/>
        <v>11</v>
      </c>
    </row>
    <row r="93" spans="2:10" s="6" customFormat="1">
      <c r="B93" s="5">
        <f t="shared" si="3"/>
        <v>42094</v>
      </c>
      <c r="F93" s="5">
        <f t="shared" ca="1" si="4"/>
        <v>42083</v>
      </c>
      <c r="J93" s="7">
        <f t="shared" ca="1" si="5"/>
        <v>11</v>
      </c>
    </row>
    <row r="94" spans="2:10" s="6" customFormat="1">
      <c r="B94" s="5">
        <f t="shared" si="3"/>
        <v>42094</v>
      </c>
      <c r="F94" s="5">
        <f t="shared" ca="1" si="4"/>
        <v>42083</v>
      </c>
      <c r="J94" s="7">
        <f t="shared" ca="1" si="5"/>
        <v>11</v>
      </c>
    </row>
    <row r="95" spans="2:10" s="6" customFormat="1">
      <c r="B95" s="5">
        <f t="shared" si="3"/>
        <v>42094</v>
      </c>
      <c r="F95" s="5">
        <f t="shared" ca="1" si="4"/>
        <v>42083</v>
      </c>
      <c r="J95" s="7">
        <f t="shared" ca="1" si="5"/>
        <v>11</v>
      </c>
    </row>
    <row r="96" spans="2:10" s="6" customFormat="1">
      <c r="B96" s="5">
        <f t="shared" si="3"/>
        <v>42094</v>
      </c>
      <c r="F96" s="5">
        <f t="shared" ca="1" si="4"/>
        <v>42083</v>
      </c>
      <c r="J96" s="7">
        <f t="shared" ca="1" si="5"/>
        <v>11</v>
      </c>
    </row>
    <row r="97" spans="2:10" s="6" customFormat="1">
      <c r="B97" s="5">
        <f t="shared" si="3"/>
        <v>42094</v>
      </c>
      <c r="F97" s="5">
        <f t="shared" ca="1" si="4"/>
        <v>42083</v>
      </c>
      <c r="J97" s="7">
        <f t="shared" ca="1" si="5"/>
        <v>11</v>
      </c>
    </row>
    <row r="98" spans="2:10" s="6" customFormat="1">
      <c r="B98" s="5">
        <f t="shared" si="3"/>
        <v>42094</v>
      </c>
      <c r="F98" s="5">
        <f t="shared" ca="1" si="4"/>
        <v>42083</v>
      </c>
      <c r="J98" s="7">
        <f t="shared" ca="1" si="5"/>
        <v>11</v>
      </c>
    </row>
    <row r="99" spans="2:10" s="6" customFormat="1">
      <c r="B99" s="5">
        <f t="shared" si="3"/>
        <v>42094</v>
      </c>
      <c r="F99" s="5">
        <f t="shared" ca="1" si="4"/>
        <v>42083</v>
      </c>
      <c r="J99" s="7">
        <f t="shared" ca="1" si="5"/>
        <v>11</v>
      </c>
    </row>
    <row r="100" spans="2:10" s="6" customFormat="1">
      <c r="B100" s="5">
        <f t="shared" si="3"/>
        <v>42094</v>
      </c>
      <c r="F100" s="5">
        <f t="shared" ca="1" si="4"/>
        <v>42083</v>
      </c>
      <c r="J100" s="7">
        <f t="shared" ca="1" si="5"/>
        <v>11</v>
      </c>
    </row>
    <row r="101" spans="2:10" s="6" customFormat="1">
      <c r="B101" s="5">
        <f t="shared" si="3"/>
        <v>42094</v>
      </c>
      <c r="F101" s="5">
        <f t="shared" ca="1" si="4"/>
        <v>42083</v>
      </c>
      <c r="J101" s="7">
        <f t="shared" ca="1" si="5"/>
        <v>11</v>
      </c>
    </row>
    <row r="102" spans="2:10" s="6" customFormat="1">
      <c r="B102" s="5">
        <f t="shared" si="3"/>
        <v>42094</v>
      </c>
      <c r="F102" s="5">
        <f t="shared" ca="1" si="4"/>
        <v>42083</v>
      </c>
      <c r="J102" s="7">
        <f t="shared" ca="1" si="5"/>
        <v>11</v>
      </c>
    </row>
    <row r="103" spans="2:10" s="6" customFormat="1">
      <c r="B103" s="5">
        <f t="shared" si="3"/>
        <v>42094</v>
      </c>
      <c r="F103" s="5">
        <f t="shared" ca="1" si="4"/>
        <v>42083</v>
      </c>
      <c r="J103" s="7">
        <f t="shared" ca="1" si="5"/>
        <v>11</v>
      </c>
    </row>
    <row r="104" spans="2:10" s="6" customFormat="1">
      <c r="B104" s="5">
        <f t="shared" si="3"/>
        <v>42094</v>
      </c>
      <c r="F104" s="5">
        <f t="shared" ca="1" si="4"/>
        <v>42083</v>
      </c>
      <c r="J104" s="7">
        <f t="shared" ca="1" si="5"/>
        <v>11</v>
      </c>
    </row>
    <row r="105" spans="2:10" s="6" customFormat="1">
      <c r="B105" s="5">
        <f t="shared" si="3"/>
        <v>42094</v>
      </c>
      <c r="F105" s="5">
        <f t="shared" ca="1" si="4"/>
        <v>42083</v>
      </c>
      <c r="J105" s="7">
        <f t="shared" ca="1" si="5"/>
        <v>11</v>
      </c>
    </row>
    <row r="106" spans="2:10" s="6" customFormat="1">
      <c r="B106" s="5">
        <f t="shared" si="3"/>
        <v>42094</v>
      </c>
      <c r="F106" s="5">
        <f t="shared" ca="1" si="4"/>
        <v>42083</v>
      </c>
      <c r="J106" s="7">
        <f t="shared" ca="1" si="5"/>
        <v>11</v>
      </c>
    </row>
    <row r="107" spans="2:10" s="6" customFormat="1">
      <c r="B107" s="5">
        <f t="shared" si="3"/>
        <v>42094</v>
      </c>
      <c r="F107" s="5">
        <f t="shared" ca="1" si="4"/>
        <v>42083</v>
      </c>
      <c r="J107" s="7">
        <f t="shared" ca="1" si="5"/>
        <v>11</v>
      </c>
    </row>
    <row r="108" spans="2:10" s="6" customFormat="1">
      <c r="B108" s="5">
        <f t="shared" si="3"/>
        <v>42094</v>
      </c>
      <c r="F108" s="5">
        <f t="shared" ca="1" si="4"/>
        <v>42083</v>
      </c>
      <c r="J108" s="7">
        <f t="shared" ca="1" si="5"/>
        <v>11</v>
      </c>
    </row>
    <row r="109" spans="2:10" s="6" customFormat="1">
      <c r="B109" s="5">
        <f t="shared" si="3"/>
        <v>42094</v>
      </c>
      <c r="F109" s="5">
        <f t="shared" ca="1" si="4"/>
        <v>42083</v>
      </c>
      <c r="J109" s="7">
        <f t="shared" ca="1" si="5"/>
        <v>11</v>
      </c>
    </row>
    <row r="110" spans="2:10" s="6" customFormat="1">
      <c r="B110" s="5">
        <f t="shared" si="3"/>
        <v>42094</v>
      </c>
      <c r="F110" s="5">
        <f t="shared" ca="1" si="4"/>
        <v>42083</v>
      </c>
      <c r="J110" s="7">
        <f t="shared" ca="1" si="5"/>
        <v>11</v>
      </c>
    </row>
    <row r="111" spans="2:10" s="6" customFormat="1">
      <c r="B111" s="5">
        <f t="shared" si="3"/>
        <v>42094</v>
      </c>
      <c r="F111" s="5">
        <f t="shared" ca="1" si="4"/>
        <v>42083</v>
      </c>
      <c r="J111" s="7">
        <f t="shared" ca="1" si="5"/>
        <v>11</v>
      </c>
    </row>
    <row r="112" spans="2:10" s="6" customFormat="1">
      <c r="B112" s="5">
        <f t="shared" si="3"/>
        <v>42094</v>
      </c>
      <c r="F112" s="5">
        <f t="shared" ca="1" si="4"/>
        <v>42083</v>
      </c>
      <c r="J112" s="7">
        <f t="shared" ca="1" si="5"/>
        <v>11</v>
      </c>
    </row>
    <row r="113" spans="2:10" s="6" customFormat="1">
      <c r="B113" s="5">
        <f t="shared" si="3"/>
        <v>42094</v>
      </c>
      <c r="F113" s="5">
        <f t="shared" ca="1" si="4"/>
        <v>42083</v>
      </c>
      <c r="J113" s="7">
        <f t="shared" ca="1" si="5"/>
        <v>11</v>
      </c>
    </row>
    <row r="114" spans="2:10" s="6" customFormat="1">
      <c r="B114" s="5">
        <f t="shared" si="3"/>
        <v>42094</v>
      </c>
      <c r="F114" s="5">
        <f t="shared" ca="1" si="4"/>
        <v>42083</v>
      </c>
      <c r="J114" s="7">
        <f t="shared" ca="1" si="5"/>
        <v>11</v>
      </c>
    </row>
    <row r="115" spans="2:10" s="6" customFormat="1">
      <c r="B115" s="5">
        <f t="shared" si="3"/>
        <v>42094</v>
      </c>
      <c r="F115" s="5">
        <f t="shared" ca="1" si="4"/>
        <v>42083</v>
      </c>
      <c r="J115" s="7">
        <f t="shared" ca="1" si="5"/>
        <v>11</v>
      </c>
    </row>
    <row r="116" spans="2:10" s="6" customFormat="1">
      <c r="B116" s="5">
        <f t="shared" si="3"/>
        <v>42094</v>
      </c>
      <c r="F116" s="5">
        <f t="shared" ca="1" si="4"/>
        <v>42083</v>
      </c>
      <c r="J116" s="7">
        <f t="shared" ca="1" si="5"/>
        <v>11</v>
      </c>
    </row>
    <row r="117" spans="2:10" s="6" customFormat="1">
      <c r="B117" s="5">
        <f t="shared" si="3"/>
        <v>42094</v>
      </c>
      <c r="F117" s="5">
        <f t="shared" ca="1" si="4"/>
        <v>42083</v>
      </c>
      <c r="J117" s="7">
        <f t="shared" ca="1" si="5"/>
        <v>11</v>
      </c>
    </row>
    <row r="118" spans="2:10" s="6" customFormat="1">
      <c r="B118" s="5">
        <f t="shared" si="3"/>
        <v>42094</v>
      </c>
      <c r="F118" s="5">
        <f t="shared" ca="1" si="4"/>
        <v>42083</v>
      </c>
      <c r="J118" s="7">
        <f t="shared" ca="1" si="5"/>
        <v>11</v>
      </c>
    </row>
    <row r="119" spans="2:10" s="6" customFormat="1">
      <c r="B119" s="5">
        <f t="shared" si="3"/>
        <v>42094</v>
      </c>
      <c r="F119" s="5">
        <f t="shared" ca="1" si="4"/>
        <v>42083</v>
      </c>
      <c r="J119" s="7">
        <f t="shared" ca="1" si="5"/>
        <v>11</v>
      </c>
    </row>
    <row r="120" spans="2:10" s="6" customFormat="1">
      <c r="B120" s="5">
        <f t="shared" si="3"/>
        <v>42094</v>
      </c>
      <c r="F120" s="5">
        <f t="shared" ca="1" si="4"/>
        <v>42083</v>
      </c>
      <c r="J120" s="7">
        <f t="shared" ca="1" si="5"/>
        <v>11</v>
      </c>
    </row>
    <row r="121" spans="2:10" s="6" customFormat="1">
      <c r="B121" s="5">
        <f t="shared" si="3"/>
        <v>42094</v>
      </c>
      <c r="F121" s="5">
        <f t="shared" ca="1" si="4"/>
        <v>42083</v>
      </c>
      <c r="J121" s="7">
        <f t="shared" ca="1" si="5"/>
        <v>11</v>
      </c>
    </row>
    <row r="122" spans="2:10" s="6" customFormat="1">
      <c r="B122" s="5">
        <f t="shared" si="3"/>
        <v>42094</v>
      </c>
      <c r="F122" s="5">
        <f t="shared" ca="1" si="4"/>
        <v>42083</v>
      </c>
      <c r="J122" s="7">
        <f t="shared" ca="1" si="5"/>
        <v>11</v>
      </c>
    </row>
    <row r="123" spans="2:10" s="6" customFormat="1">
      <c r="B123" s="5">
        <f t="shared" si="3"/>
        <v>42094</v>
      </c>
      <c r="F123" s="5">
        <f t="shared" ca="1" si="4"/>
        <v>42083</v>
      </c>
      <c r="J123" s="7">
        <f t="shared" ca="1" si="5"/>
        <v>11</v>
      </c>
    </row>
    <row r="124" spans="2:10" s="6" customFormat="1">
      <c r="B124" s="5">
        <f t="shared" si="3"/>
        <v>42094</v>
      </c>
      <c r="F124" s="5">
        <f t="shared" ca="1" si="4"/>
        <v>42083</v>
      </c>
      <c r="J124" s="7">
        <f t="shared" ca="1" si="5"/>
        <v>11</v>
      </c>
    </row>
    <row r="125" spans="2:10" s="6" customFormat="1">
      <c r="B125" s="5">
        <f t="shared" si="3"/>
        <v>42094</v>
      </c>
      <c r="F125" s="5">
        <f t="shared" ca="1" si="4"/>
        <v>42083</v>
      </c>
      <c r="J125" s="7">
        <f t="shared" ca="1" si="5"/>
        <v>11</v>
      </c>
    </row>
    <row r="126" spans="2:10" s="6" customFormat="1">
      <c r="B126" s="5">
        <f t="shared" si="3"/>
        <v>42094</v>
      </c>
      <c r="F126" s="5">
        <f t="shared" ca="1" si="4"/>
        <v>42083</v>
      </c>
      <c r="J126" s="7">
        <f t="shared" ca="1" si="5"/>
        <v>11</v>
      </c>
    </row>
    <row r="127" spans="2:10" s="6" customFormat="1">
      <c r="B127" s="5">
        <f t="shared" si="3"/>
        <v>42094</v>
      </c>
      <c r="F127" s="5">
        <f t="shared" ca="1" si="4"/>
        <v>42083</v>
      </c>
      <c r="J127" s="7">
        <f t="shared" ca="1" si="5"/>
        <v>11</v>
      </c>
    </row>
    <row r="128" spans="2:10" s="6" customFormat="1">
      <c r="B128" s="5">
        <f t="shared" si="3"/>
        <v>42094</v>
      </c>
      <c r="F128" s="5">
        <f t="shared" ca="1" si="4"/>
        <v>42083</v>
      </c>
      <c r="J128" s="7">
        <f t="shared" ca="1" si="5"/>
        <v>11</v>
      </c>
    </row>
    <row r="129" spans="2:10" s="6" customFormat="1">
      <c r="B129" s="5">
        <f t="shared" si="3"/>
        <v>42094</v>
      </c>
      <c r="F129" s="5">
        <f t="shared" ca="1" si="4"/>
        <v>42083</v>
      </c>
      <c r="J129" s="7">
        <f t="shared" ca="1" si="5"/>
        <v>11</v>
      </c>
    </row>
    <row r="130" spans="2:10" s="6" customFormat="1">
      <c r="B130" s="5">
        <f t="shared" si="3"/>
        <v>42094</v>
      </c>
      <c r="F130" s="5">
        <f t="shared" ca="1" si="4"/>
        <v>42083</v>
      </c>
      <c r="J130" s="7">
        <f t="shared" ca="1" si="5"/>
        <v>11</v>
      </c>
    </row>
    <row r="131" spans="2:10" s="6" customFormat="1">
      <c r="B131" s="5">
        <f t="shared" si="3"/>
        <v>42094</v>
      </c>
      <c r="F131" s="5">
        <f t="shared" ca="1" si="4"/>
        <v>42083</v>
      </c>
      <c r="J131" s="7">
        <f t="shared" ca="1" si="5"/>
        <v>11</v>
      </c>
    </row>
    <row r="132" spans="2:10" s="6" customFormat="1">
      <c r="B132" s="5">
        <f t="shared" si="3"/>
        <v>42094</v>
      </c>
      <c r="F132" s="5">
        <f t="shared" ca="1" si="4"/>
        <v>42083</v>
      </c>
      <c r="J132" s="7">
        <f t="shared" ca="1" si="5"/>
        <v>11</v>
      </c>
    </row>
    <row r="133" spans="2:10" s="6" customFormat="1">
      <c r="B133" s="5">
        <f t="shared" si="3"/>
        <v>42094</v>
      </c>
      <c r="F133" s="5">
        <f t="shared" ca="1" si="4"/>
        <v>42083</v>
      </c>
      <c r="J133" s="7">
        <f t="shared" ca="1" si="5"/>
        <v>11</v>
      </c>
    </row>
    <row r="134" spans="2:10" s="6" customFormat="1">
      <c r="B134" s="5">
        <f t="shared" si="3"/>
        <v>42094</v>
      </c>
      <c r="F134" s="5">
        <f t="shared" ca="1" si="4"/>
        <v>42083</v>
      </c>
      <c r="J134" s="7">
        <f t="shared" ca="1" si="5"/>
        <v>11</v>
      </c>
    </row>
    <row r="135" spans="2:10" s="6" customFormat="1">
      <c r="B135" s="5">
        <f t="shared" si="3"/>
        <v>42094</v>
      </c>
      <c r="F135" s="5">
        <f t="shared" ca="1" si="4"/>
        <v>42083</v>
      </c>
      <c r="J135" s="7">
        <f t="shared" ca="1" si="5"/>
        <v>11</v>
      </c>
    </row>
    <row r="136" spans="2:10" s="6" customFormat="1">
      <c r="B136" s="5">
        <f t="shared" si="3"/>
        <v>42094</v>
      </c>
      <c r="F136" s="5">
        <f t="shared" ca="1" si="4"/>
        <v>42083</v>
      </c>
      <c r="J136" s="7">
        <f t="shared" ca="1" si="5"/>
        <v>11</v>
      </c>
    </row>
    <row r="137" spans="2:10" s="6" customFormat="1">
      <c r="B137" s="5">
        <f t="shared" si="3"/>
        <v>42094</v>
      </c>
      <c r="F137" s="5">
        <f t="shared" ca="1" si="4"/>
        <v>42083</v>
      </c>
      <c r="J137" s="7">
        <f t="shared" ca="1" si="5"/>
        <v>11</v>
      </c>
    </row>
    <row r="138" spans="2:10" s="6" customFormat="1">
      <c r="B138" s="5">
        <f t="shared" ref="B138:B201" si="6">$B$6</f>
        <v>42094</v>
      </c>
      <c r="F138" s="5">
        <f t="shared" ref="F138:F201" ca="1" si="7">TODAY()</f>
        <v>42083</v>
      </c>
      <c r="J138" s="7">
        <f t="shared" ref="J138:J201" ca="1" si="8">SUM(B138-F138)</f>
        <v>11</v>
      </c>
    </row>
    <row r="139" spans="2:10" s="6" customFormat="1">
      <c r="B139" s="5">
        <f t="shared" si="6"/>
        <v>42094</v>
      </c>
      <c r="F139" s="5">
        <f t="shared" ca="1" si="7"/>
        <v>42083</v>
      </c>
      <c r="J139" s="7">
        <f t="shared" ca="1" si="8"/>
        <v>11</v>
      </c>
    </row>
    <row r="140" spans="2:10" s="6" customFormat="1">
      <c r="B140" s="5">
        <f t="shared" si="6"/>
        <v>42094</v>
      </c>
      <c r="F140" s="5">
        <f t="shared" ca="1" si="7"/>
        <v>42083</v>
      </c>
      <c r="J140" s="7">
        <f t="shared" ca="1" si="8"/>
        <v>11</v>
      </c>
    </row>
    <row r="141" spans="2:10" s="6" customFormat="1">
      <c r="B141" s="5">
        <f t="shared" si="6"/>
        <v>42094</v>
      </c>
      <c r="F141" s="5">
        <f t="shared" ca="1" si="7"/>
        <v>42083</v>
      </c>
      <c r="J141" s="7">
        <f t="shared" ca="1" si="8"/>
        <v>11</v>
      </c>
    </row>
    <row r="142" spans="2:10" s="6" customFormat="1">
      <c r="B142" s="5">
        <f t="shared" si="6"/>
        <v>42094</v>
      </c>
      <c r="F142" s="5">
        <f t="shared" ca="1" si="7"/>
        <v>42083</v>
      </c>
      <c r="J142" s="7">
        <f t="shared" ca="1" si="8"/>
        <v>11</v>
      </c>
    </row>
    <row r="143" spans="2:10" s="6" customFormat="1">
      <c r="B143" s="5">
        <f t="shared" si="6"/>
        <v>42094</v>
      </c>
      <c r="F143" s="5">
        <f t="shared" ca="1" si="7"/>
        <v>42083</v>
      </c>
      <c r="J143" s="7">
        <f t="shared" ca="1" si="8"/>
        <v>11</v>
      </c>
    </row>
    <row r="144" spans="2:10" s="6" customFormat="1">
      <c r="B144" s="5">
        <f t="shared" si="6"/>
        <v>42094</v>
      </c>
      <c r="F144" s="5">
        <f t="shared" ca="1" si="7"/>
        <v>42083</v>
      </c>
      <c r="J144" s="7">
        <f t="shared" ca="1" si="8"/>
        <v>11</v>
      </c>
    </row>
    <row r="145" spans="2:10" s="6" customFormat="1">
      <c r="B145" s="5">
        <f t="shared" si="6"/>
        <v>42094</v>
      </c>
      <c r="F145" s="5">
        <f t="shared" ca="1" si="7"/>
        <v>42083</v>
      </c>
      <c r="J145" s="7">
        <f t="shared" ca="1" si="8"/>
        <v>11</v>
      </c>
    </row>
    <row r="146" spans="2:10" s="6" customFormat="1">
      <c r="B146" s="5">
        <f t="shared" si="6"/>
        <v>42094</v>
      </c>
      <c r="F146" s="5">
        <f t="shared" ca="1" si="7"/>
        <v>42083</v>
      </c>
      <c r="J146" s="7">
        <f t="shared" ca="1" si="8"/>
        <v>11</v>
      </c>
    </row>
    <row r="147" spans="2:10" s="6" customFormat="1">
      <c r="B147" s="5">
        <f t="shared" si="6"/>
        <v>42094</v>
      </c>
      <c r="F147" s="5">
        <f t="shared" ca="1" si="7"/>
        <v>42083</v>
      </c>
      <c r="J147" s="7">
        <f t="shared" ca="1" si="8"/>
        <v>11</v>
      </c>
    </row>
    <row r="148" spans="2:10" s="6" customFormat="1">
      <c r="B148" s="5">
        <f t="shared" si="6"/>
        <v>42094</v>
      </c>
      <c r="F148" s="5">
        <f t="shared" ca="1" si="7"/>
        <v>42083</v>
      </c>
      <c r="J148" s="7">
        <f t="shared" ca="1" si="8"/>
        <v>11</v>
      </c>
    </row>
    <row r="149" spans="2:10" s="6" customFormat="1">
      <c r="B149" s="5">
        <f t="shared" si="6"/>
        <v>42094</v>
      </c>
      <c r="F149" s="5">
        <f t="shared" ca="1" si="7"/>
        <v>42083</v>
      </c>
      <c r="J149" s="7">
        <f t="shared" ca="1" si="8"/>
        <v>11</v>
      </c>
    </row>
    <row r="150" spans="2:10" s="6" customFormat="1">
      <c r="B150" s="5">
        <f t="shared" si="6"/>
        <v>42094</v>
      </c>
      <c r="F150" s="5">
        <f t="shared" ca="1" si="7"/>
        <v>42083</v>
      </c>
      <c r="J150" s="7">
        <f t="shared" ca="1" si="8"/>
        <v>11</v>
      </c>
    </row>
    <row r="151" spans="2:10" s="6" customFormat="1">
      <c r="B151" s="5">
        <f t="shared" si="6"/>
        <v>42094</v>
      </c>
      <c r="F151" s="5">
        <f t="shared" ca="1" si="7"/>
        <v>42083</v>
      </c>
      <c r="J151" s="7">
        <f t="shared" ca="1" si="8"/>
        <v>11</v>
      </c>
    </row>
    <row r="152" spans="2:10" s="6" customFormat="1">
      <c r="B152" s="5">
        <f t="shared" si="6"/>
        <v>42094</v>
      </c>
      <c r="F152" s="5">
        <f t="shared" ca="1" si="7"/>
        <v>42083</v>
      </c>
      <c r="J152" s="7">
        <f t="shared" ca="1" si="8"/>
        <v>11</v>
      </c>
    </row>
    <row r="153" spans="2:10" s="6" customFormat="1">
      <c r="B153" s="5">
        <f t="shared" si="6"/>
        <v>42094</v>
      </c>
      <c r="F153" s="5">
        <f t="shared" ca="1" si="7"/>
        <v>42083</v>
      </c>
      <c r="J153" s="7">
        <f t="shared" ca="1" si="8"/>
        <v>11</v>
      </c>
    </row>
    <row r="154" spans="2:10" s="6" customFormat="1">
      <c r="B154" s="5">
        <f t="shared" si="6"/>
        <v>42094</v>
      </c>
      <c r="F154" s="5">
        <f t="shared" ca="1" si="7"/>
        <v>42083</v>
      </c>
      <c r="J154" s="7">
        <f t="shared" ca="1" si="8"/>
        <v>11</v>
      </c>
    </row>
    <row r="155" spans="2:10" s="6" customFormat="1">
      <c r="B155" s="5">
        <f t="shared" si="6"/>
        <v>42094</v>
      </c>
      <c r="F155" s="5">
        <f t="shared" ca="1" si="7"/>
        <v>42083</v>
      </c>
      <c r="J155" s="7">
        <f t="shared" ca="1" si="8"/>
        <v>11</v>
      </c>
    </row>
    <row r="156" spans="2:10" s="6" customFormat="1">
      <c r="B156" s="5">
        <f t="shared" si="6"/>
        <v>42094</v>
      </c>
      <c r="F156" s="5">
        <f t="shared" ca="1" si="7"/>
        <v>42083</v>
      </c>
      <c r="J156" s="7">
        <f t="shared" ca="1" si="8"/>
        <v>11</v>
      </c>
    </row>
    <row r="157" spans="2:10" s="6" customFormat="1">
      <c r="B157" s="5">
        <f t="shared" si="6"/>
        <v>42094</v>
      </c>
      <c r="F157" s="5">
        <f t="shared" ca="1" si="7"/>
        <v>42083</v>
      </c>
      <c r="J157" s="7">
        <f t="shared" ca="1" si="8"/>
        <v>11</v>
      </c>
    </row>
    <row r="158" spans="2:10" s="6" customFormat="1">
      <c r="B158" s="5">
        <f t="shared" si="6"/>
        <v>42094</v>
      </c>
      <c r="F158" s="5">
        <f t="shared" ca="1" si="7"/>
        <v>42083</v>
      </c>
      <c r="J158" s="7">
        <f t="shared" ca="1" si="8"/>
        <v>11</v>
      </c>
    </row>
    <row r="159" spans="2:10" s="6" customFormat="1">
      <c r="B159" s="5">
        <f t="shared" si="6"/>
        <v>42094</v>
      </c>
      <c r="F159" s="5">
        <f t="shared" ca="1" si="7"/>
        <v>42083</v>
      </c>
      <c r="J159" s="7">
        <f t="shared" ca="1" si="8"/>
        <v>11</v>
      </c>
    </row>
    <row r="160" spans="2:10" s="6" customFormat="1">
      <c r="B160" s="5">
        <f t="shared" si="6"/>
        <v>42094</v>
      </c>
      <c r="F160" s="5">
        <f t="shared" ca="1" si="7"/>
        <v>42083</v>
      </c>
      <c r="J160" s="7">
        <f t="shared" ca="1" si="8"/>
        <v>11</v>
      </c>
    </row>
    <row r="161" spans="2:10" s="6" customFormat="1">
      <c r="B161" s="5">
        <f t="shared" si="6"/>
        <v>42094</v>
      </c>
      <c r="F161" s="5">
        <f t="shared" ca="1" si="7"/>
        <v>42083</v>
      </c>
      <c r="J161" s="7">
        <f t="shared" ca="1" si="8"/>
        <v>11</v>
      </c>
    </row>
    <row r="162" spans="2:10" s="6" customFormat="1">
      <c r="B162" s="5">
        <f t="shared" si="6"/>
        <v>42094</v>
      </c>
      <c r="F162" s="5">
        <f t="shared" ca="1" si="7"/>
        <v>42083</v>
      </c>
      <c r="J162" s="7">
        <f t="shared" ca="1" si="8"/>
        <v>11</v>
      </c>
    </row>
    <row r="163" spans="2:10" s="6" customFormat="1">
      <c r="B163" s="5">
        <f t="shared" si="6"/>
        <v>42094</v>
      </c>
      <c r="F163" s="5">
        <f t="shared" ca="1" si="7"/>
        <v>42083</v>
      </c>
      <c r="J163" s="7">
        <f t="shared" ca="1" si="8"/>
        <v>11</v>
      </c>
    </row>
    <row r="164" spans="2:10" s="6" customFormat="1">
      <c r="B164" s="5">
        <f t="shared" si="6"/>
        <v>42094</v>
      </c>
      <c r="F164" s="5">
        <f t="shared" ca="1" si="7"/>
        <v>42083</v>
      </c>
      <c r="J164" s="7">
        <f t="shared" ca="1" si="8"/>
        <v>11</v>
      </c>
    </row>
    <row r="165" spans="2:10" s="6" customFormat="1">
      <c r="B165" s="5">
        <f t="shared" si="6"/>
        <v>42094</v>
      </c>
      <c r="F165" s="5">
        <f t="shared" ca="1" si="7"/>
        <v>42083</v>
      </c>
      <c r="J165" s="7">
        <f t="shared" ca="1" si="8"/>
        <v>11</v>
      </c>
    </row>
    <row r="166" spans="2:10" s="6" customFormat="1">
      <c r="B166" s="5">
        <f t="shared" si="6"/>
        <v>42094</v>
      </c>
      <c r="F166" s="5">
        <f t="shared" ca="1" si="7"/>
        <v>42083</v>
      </c>
      <c r="J166" s="7">
        <f t="shared" ca="1" si="8"/>
        <v>11</v>
      </c>
    </row>
    <row r="167" spans="2:10" s="6" customFormat="1">
      <c r="B167" s="5">
        <f t="shared" si="6"/>
        <v>42094</v>
      </c>
      <c r="F167" s="5">
        <f t="shared" ca="1" si="7"/>
        <v>42083</v>
      </c>
      <c r="J167" s="7">
        <f t="shared" ca="1" si="8"/>
        <v>11</v>
      </c>
    </row>
    <row r="168" spans="2:10" s="6" customFormat="1">
      <c r="B168" s="5">
        <f t="shared" si="6"/>
        <v>42094</v>
      </c>
      <c r="F168" s="5">
        <f t="shared" ca="1" si="7"/>
        <v>42083</v>
      </c>
      <c r="J168" s="7">
        <f t="shared" ca="1" si="8"/>
        <v>11</v>
      </c>
    </row>
    <row r="169" spans="2:10" s="6" customFormat="1">
      <c r="B169" s="5">
        <f t="shared" si="6"/>
        <v>42094</v>
      </c>
      <c r="F169" s="5">
        <f t="shared" ca="1" si="7"/>
        <v>42083</v>
      </c>
      <c r="J169" s="7">
        <f t="shared" ca="1" si="8"/>
        <v>11</v>
      </c>
    </row>
    <row r="170" spans="2:10" s="6" customFormat="1">
      <c r="B170" s="5">
        <f t="shared" si="6"/>
        <v>42094</v>
      </c>
      <c r="F170" s="5">
        <f t="shared" ca="1" si="7"/>
        <v>42083</v>
      </c>
      <c r="J170" s="7">
        <f t="shared" ca="1" si="8"/>
        <v>11</v>
      </c>
    </row>
    <row r="171" spans="2:10" s="6" customFormat="1">
      <c r="B171" s="5">
        <f t="shared" si="6"/>
        <v>42094</v>
      </c>
      <c r="F171" s="5">
        <f t="shared" ca="1" si="7"/>
        <v>42083</v>
      </c>
      <c r="J171" s="7">
        <f t="shared" ca="1" si="8"/>
        <v>11</v>
      </c>
    </row>
    <row r="172" spans="2:10" s="6" customFormat="1">
      <c r="B172" s="5">
        <f t="shared" si="6"/>
        <v>42094</v>
      </c>
      <c r="F172" s="5">
        <f t="shared" ca="1" si="7"/>
        <v>42083</v>
      </c>
      <c r="J172" s="7">
        <f t="shared" ca="1" si="8"/>
        <v>11</v>
      </c>
    </row>
    <row r="173" spans="2:10" s="6" customFormat="1">
      <c r="B173" s="5">
        <f t="shared" si="6"/>
        <v>42094</v>
      </c>
      <c r="F173" s="5">
        <f t="shared" ca="1" si="7"/>
        <v>42083</v>
      </c>
      <c r="J173" s="7">
        <f t="shared" ca="1" si="8"/>
        <v>11</v>
      </c>
    </row>
    <row r="174" spans="2:10" s="6" customFormat="1">
      <c r="B174" s="5">
        <f t="shared" si="6"/>
        <v>42094</v>
      </c>
      <c r="F174" s="5">
        <f t="shared" ca="1" si="7"/>
        <v>42083</v>
      </c>
      <c r="J174" s="7">
        <f t="shared" ca="1" si="8"/>
        <v>11</v>
      </c>
    </row>
    <row r="175" spans="2:10" s="6" customFormat="1">
      <c r="B175" s="5">
        <f t="shared" si="6"/>
        <v>42094</v>
      </c>
      <c r="F175" s="5">
        <f t="shared" ca="1" si="7"/>
        <v>42083</v>
      </c>
      <c r="J175" s="7">
        <f t="shared" ca="1" si="8"/>
        <v>11</v>
      </c>
    </row>
    <row r="176" spans="2:10" s="6" customFormat="1">
      <c r="B176" s="5">
        <f t="shared" si="6"/>
        <v>42094</v>
      </c>
      <c r="F176" s="5">
        <f t="shared" ca="1" si="7"/>
        <v>42083</v>
      </c>
      <c r="J176" s="7">
        <f t="shared" ca="1" si="8"/>
        <v>11</v>
      </c>
    </row>
    <row r="177" spans="2:10" s="6" customFormat="1">
      <c r="B177" s="5">
        <f t="shared" si="6"/>
        <v>42094</v>
      </c>
      <c r="F177" s="5">
        <f t="shared" ca="1" si="7"/>
        <v>42083</v>
      </c>
      <c r="J177" s="7">
        <f t="shared" ca="1" si="8"/>
        <v>11</v>
      </c>
    </row>
    <row r="178" spans="2:10" s="6" customFormat="1">
      <c r="B178" s="5">
        <f t="shared" si="6"/>
        <v>42094</v>
      </c>
      <c r="F178" s="5">
        <f t="shared" ca="1" si="7"/>
        <v>42083</v>
      </c>
      <c r="J178" s="7">
        <f t="shared" ca="1" si="8"/>
        <v>11</v>
      </c>
    </row>
    <row r="179" spans="2:10" s="6" customFormat="1">
      <c r="B179" s="5">
        <f t="shared" si="6"/>
        <v>42094</v>
      </c>
      <c r="F179" s="5">
        <f t="shared" ca="1" si="7"/>
        <v>42083</v>
      </c>
      <c r="J179" s="7">
        <f t="shared" ca="1" si="8"/>
        <v>11</v>
      </c>
    </row>
    <row r="180" spans="2:10" s="6" customFormat="1">
      <c r="B180" s="5">
        <f t="shared" si="6"/>
        <v>42094</v>
      </c>
      <c r="F180" s="5">
        <f t="shared" ca="1" si="7"/>
        <v>42083</v>
      </c>
      <c r="J180" s="7">
        <f t="shared" ca="1" si="8"/>
        <v>11</v>
      </c>
    </row>
    <row r="181" spans="2:10" s="6" customFormat="1">
      <c r="B181" s="5">
        <f t="shared" si="6"/>
        <v>42094</v>
      </c>
      <c r="F181" s="5">
        <f t="shared" ca="1" si="7"/>
        <v>42083</v>
      </c>
      <c r="J181" s="7">
        <f t="shared" ca="1" si="8"/>
        <v>11</v>
      </c>
    </row>
    <row r="182" spans="2:10" s="6" customFormat="1">
      <c r="B182" s="5">
        <f t="shared" si="6"/>
        <v>42094</v>
      </c>
      <c r="F182" s="5">
        <f t="shared" ca="1" si="7"/>
        <v>42083</v>
      </c>
      <c r="J182" s="7">
        <f t="shared" ca="1" si="8"/>
        <v>11</v>
      </c>
    </row>
    <row r="183" spans="2:10" s="6" customFormat="1">
      <c r="B183" s="5">
        <f t="shared" si="6"/>
        <v>42094</v>
      </c>
      <c r="F183" s="5">
        <f t="shared" ca="1" si="7"/>
        <v>42083</v>
      </c>
      <c r="J183" s="7">
        <f t="shared" ca="1" si="8"/>
        <v>11</v>
      </c>
    </row>
    <row r="184" spans="2:10" s="6" customFormat="1">
      <c r="B184" s="5">
        <f t="shared" si="6"/>
        <v>42094</v>
      </c>
      <c r="F184" s="5">
        <f t="shared" ca="1" si="7"/>
        <v>42083</v>
      </c>
      <c r="J184" s="7">
        <f t="shared" ca="1" si="8"/>
        <v>11</v>
      </c>
    </row>
    <row r="185" spans="2:10" s="6" customFormat="1">
      <c r="B185" s="5">
        <f t="shared" si="6"/>
        <v>42094</v>
      </c>
      <c r="F185" s="5">
        <f t="shared" ca="1" si="7"/>
        <v>42083</v>
      </c>
      <c r="J185" s="7">
        <f t="shared" ca="1" si="8"/>
        <v>11</v>
      </c>
    </row>
    <row r="186" spans="2:10" s="6" customFormat="1">
      <c r="B186" s="5">
        <f t="shared" si="6"/>
        <v>42094</v>
      </c>
      <c r="F186" s="5">
        <f t="shared" ca="1" si="7"/>
        <v>42083</v>
      </c>
      <c r="J186" s="7">
        <f t="shared" ca="1" si="8"/>
        <v>11</v>
      </c>
    </row>
    <row r="187" spans="2:10" s="6" customFormat="1">
      <c r="B187" s="5">
        <f t="shared" si="6"/>
        <v>42094</v>
      </c>
      <c r="F187" s="5">
        <f t="shared" ca="1" si="7"/>
        <v>42083</v>
      </c>
      <c r="J187" s="7">
        <f t="shared" ca="1" si="8"/>
        <v>11</v>
      </c>
    </row>
    <row r="188" spans="2:10" s="6" customFormat="1">
      <c r="B188" s="5">
        <f t="shared" si="6"/>
        <v>42094</v>
      </c>
      <c r="F188" s="5">
        <f t="shared" ca="1" si="7"/>
        <v>42083</v>
      </c>
      <c r="J188" s="7">
        <f t="shared" ca="1" si="8"/>
        <v>11</v>
      </c>
    </row>
    <row r="189" spans="2:10" s="6" customFormat="1">
      <c r="B189" s="5">
        <f t="shared" si="6"/>
        <v>42094</v>
      </c>
      <c r="F189" s="5">
        <f t="shared" ca="1" si="7"/>
        <v>42083</v>
      </c>
      <c r="J189" s="7">
        <f t="shared" ca="1" si="8"/>
        <v>11</v>
      </c>
    </row>
    <row r="190" spans="2:10" s="6" customFormat="1">
      <c r="B190" s="5">
        <f t="shared" si="6"/>
        <v>42094</v>
      </c>
      <c r="F190" s="5">
        <f t="shared" ca="1" si="7"/>
        <v>42083</v>
      </c>
      <c r="J190" s="7">
        <f t="shared" ca="1" si="8"/>
        <v>11</v>
      </c>
    </row>
    <row r="191" spans="2:10" s="6" customFormat="1">
      <c r="B191" s="5">
        <f t="shared" si="6"/>
        <v>42094</v>
      </c>
      <c r="F191" s="5">
        <f t="shared" ca="1" si="7"/>
        <v>42083</v>
      </c>
      <c r="J191" s="7">
        <f t="shared" ca="1" si="8"/>
        <v>11</v>
      </c>
    </row>
    <row r="192" spans="2:10" s="6" customFormat="1">
      <c r="B192" s="5">
        <f t="shared" si="6"/>
        <v>42094</v>
      </c>
      <c r="F192" s="5">
        <f t="shared" ca="1" si="7"/>
        <v>42083</v>
      </c>
      <c r="J192" s="7">
        <f t="shared" ca="1" si="8"/>
        <v>11</v>
      </c>
    </row>
    <row r="193" spans="2:10" s="6" customFormat="1">
      <c r="B193" s="5">
        <f t="shared" si="6"/>
        <v>42094</v>
      </c>
      <c r="F193" s="5">
        <f t="shared" ca="1" si="7"/>
        <v>42083</v>
      </c>
      <c r="J193" s="7">
        <f t="shared" ca="1" si="8"/>
        <v>11</v>
      </c>
    </row>
    <row r="194" spans="2:10" s="6" customFormat="1">
      <c r="B194" s="5">
        <f t="shared" si="6"/>
        <v>42094</v>
      </c>
      <c r="F194" s="5">
        <f t="shared" ca="1" si="7"/>
        <v>42083</v>
      </c>
      <c r="J194" s="7">
        <f t="shared" ca="1" si="8"/>
        <v>11</v>
      </c>
    </row>
    <row r="195" spans="2:10" s="6" customFormat="1">
      <c r="B195" s="5">
        <f t="shared" si="6"/>
        <v>42094</v>
      </c>
      <c r="F195" s="5">
        <f t="shared" ca="1" si="7"/>
        <v>42083</v>
      </c>
      <c r="J195" s="7">
        <f t="shared" ca="1" si="8"/>
        <v>11</v>
      </c>
    </row>
    <row r="196" spans="2:10" s="6" customFormat="1">
      <c r="B196" s="5">
        <f t="shared" si="6"/>
        <v>42094</v>
      </c>
      <c r="F196" s="5">
        <f t="shared" ca="1" si="7"/>
        <v>42083</v>
      </c>
      <c r="J196" s="7">
        <f t="shared" ca="1" si="8"/>
        <v>11</v>
      </c>
    </row>
    <row r="197" spans="2:10" s="6" customFormat="1">
      <c r="B197" s="5">
        <f t="shared" si="6"/>
        <v>42094</v>
      </c>
      <c r="F197" s="5">
        <f t="shared" ca="1" si="7"/>
        <v>42083</v>
      </c>
      <c r="J197" s="7">
        <f t="shared" ca="1" si="8"/>
        <v>11</v>
      </c>
    </row>
    <row r="198" spans="2:10" s="6" customFormat="1">
      <c r="B198" s="5">
        <f t="shared" si="6"/>
        <v>42094</v>
      </c>
      <c r="F198" s="5">
        <f t="shared" ca="1" si="7"/>
        <v>42083</v>
      </c>
      <c r="J198" s="7">
        <f t="shared" ca="1" si="8"/>
        <v>11</v>
      </c>
    </row>
    <row r="199" spans="2:10" s="6" customFormat="1">
      <c r="B199" s="5">
        <f t="shared" si="6"/>
        <v>42094</v>
      </c>
      <c r="F199" s="5">
        <f t="shared" ca="1" si="7"/>
        <v>42083</v>
      </c>
      <c r="J199" s="7">
        <f t="shared" ca="1" si="8"/>
        <v>11</v>
      </c>
    </row>
    <row r="200" spans="2:10" s="6" customFormat="1">
      <c r="B200" s="5">
        <f t="shared" si="6"/>
        <v>42094</v>
      </c>
      <c r="F200" s="5">
        <f t="shared" ca="1" si="7"/>
        <v>42083</v>
      </c>
      <c r="J200" s="7">
        <f t="shared" ca="1" si="8"/>
        <v>11</v>
      </c>
    </row>
    <row r="201" spans="2:10" s="6" customFormat="1">
      <c r="B201" s="5">
        <f t="shared" si="6"/>
        <v>42094</v>
      </c>
      <c r="F201" s="5">
        <f t="shared" ca="1" si="7"/>
        <v>42083</v>
      </c>
      <c r="J201" s="7">
        <f t="shared" ca="1" si="8"/>
        <v>11</v>
      </c>
    </row>
    <row r="202" spans="2:10" s="6" customFormat="1">
      <c r="B202" s="5">
        <f t="shared" ref="B202:B265" si="9">$B$6</f>
        <v>42094</v>
      </c>
      <c r="F202" s="5">
        <f t="shared" ref="F202:F265" ca="1" si="10">TODAY()</f>
        <v>42083</v>
      </c>
      <c r="J202" s="7">
        <f t="shared" ref="J202:J265" ca="1" si="11">SUM(B202-F202)</f>
        <v>11</v>
      </c>
    </row>
    <row r="203" spans="2:10" s="6" customFormat="1">
      <c r="B203" s="5">
        <f t="shared" si="9"/>
        <v>42094</v>
      </c>
      <c r="F203" s="5">
        <f t="shared" ca="1" si="10"/>
        <v>42083</v>
      </c>
      <c r="J203" s="7">
        <f t="shared" ca="1" si="11"/>
        <v>11</v>
      </c>
    </row>
    <row r="204" spans="2:10" s="6" customFormat="1">
      <c r="B204" s="5">
        <f t="shared" si="9"/>
        <v>42094</v>
      </c>
      <c r="F204" s="5">
        <f t="shared" ca="1" si="10"/>
        <v>42083</v>
      </c>
      <c r="J204" s="7">
        <f t="shared" ca="1" si="11"/>
        <v>11</v>
      </c>
    </row>
    <row r="205" spans="2:10" s="6" customFormat="1">
      <c r="B205" s="5">
        <f t="shared" si="9"/>
        <v>42094</v>
      </c>
      <c r="F205" s="5">
        <f t="shared" ca="1" si="10"/>
        <v>42083</v>
      </c>
      <c r="J205" s="7">
        <f t="shared" ca="1" si="11"/>
        <v>11</v>
      </c>
    </row>
    <row r="206" spans="2:10" s="6" customFormat="1">
      <c r="B206" s="5">
        <f t="shared" si="9"/>
        <v>42094</v>
      </c>
      <c r="F206" s="5">
        <f t="shared" ca="1" si="10"/>
        <v>42083</v>
      </c>
      <c r="J206" s="7">
        <f t="shared" ca="1" si="11"/>
        <v>11</v>
      </c>
    </row>
    <row r="207" spans="2:10" s="6" customFormat="1">
      <c r="B207" s="5">
        <f t="shared" si="9"/>
        <v>42094</v>
      </c>
      <c r="F207" s="5">
        <f t="shared" ca="1" si="10"/>
        <v>42083</v>
      </c>
      <c r="J207" s="7">
        <f t="shared" ca="1" si="11"/>
        <v>11</v>
      </c>
    </row>
    <row r="208" spans="2:10" s="6" customFormat="1">
      <c r="B208" s="5">
        <f t="shared" si="9"/>
        <v>42094</v>
      </c>
      <c r="F208" s="5">
        <f t="shared" ca="1" si="10"/>
        <v>42083</v>
      </c>
      <c r="J208" s="7">
        <f t="shared" ca="1" si="11"/>
        <v>11</v>
      </c>
    </row>
    <row r="209" spans="2:10" s="6" customFormat="1">
      <c r="B209" s="5">
        <f t="shared" si="9"/>
        <v>42094</v>
      </c>
      <c r="F209" s="5">
        <f t="shared" ca="1" si="10"/>
        <v>42083</v>
      </c>
      <c r="J209" s="7">
        <f t="shared" ca="1" si="11"/>
        <v>11</v>
      </c>
    </row>
    <row r="210" spans="2:10" s="6" customFormat="1">
      <c r="B210" s="5">
        <f t="shared" si="9"/>
        <v>42094</v>
      </c>
      <c r="F210" s="5">
        <f t="shared" ca="1" si="10"/>
        <v>42083</v>
      </c>
      <c r="J210" s="7">
        <f t="shared" ca="1" si="11"/>
        <v>11</v>
      </c>
    </row>
    <row r="211" spans="2:10" s="6" customFormat="1">
      <c r="B211" s="5">
        <f t="shared" si="9"/>
        <v>42094</v>
      </c>
      <c r="F211" s="5">
        <f t="shared" ca="1" si="10"/>
        <v>42083</v>
      </c>
      <c r="J211" s="7">
        <f t="shared" ca="1" si="11"/>
        <v>11</v>
      </c>
    </row>
    <row r="212" spans="2:10" s="6" customFormat="1">
      <c r="B212" s="5">
        <f t="shared" si="9"/>
        <v>42094</v>
      </c>
      <c r="F212" s="5">
        <f t="shared" ca="1" si="10"/>
        <v>42083</v>
      </c>
      <c r="J212" s="7">
        <f t="shared" ca="1" si="11"/>
        <v>11</v>
      </c>
    </row>
    <row r="213" spans="2:10" s="6" customFormat="1">
      <c r="B213" s="5">
        <f t="shared" si="9"/>
        <v>42094</v>
      </c>
      <c r="F213" s="5">
        <f t="shared" ca="1" si="10"/>
        <v>42083</v>
      </c>
      <c r="J213" s="7">
        <f t="shared" ca="1" si="11"/>
        <v>11</v>
      </c>
    </row>
    <row r="214" spans="2:10" s="6" customFormat="1">
      <c r="B214" s="5">
        <f t="shared" si="9"/>
        <v>42094</v>
      </c>
      <c r="F214" s="5">
        <f t="shared" ca="1" si="10"/>
        <v>42083</v>
      </c>
      <c r="J214" s="7">
        <f t="shared" ca="1" si="11"/>
        <v>11</v>
      </c>
    </row>
    <row r="215" spans="2:10" s="6" customFormat="1">
      <c r="B215" s="5">
        <f t="shared" si="9"/>
        <v>42094</v>
      </c>
      <c r="F215" s="5">
        <f t="shared" ca="1" si="10"/>
        <v>42083</v>
      </c>
      <c r="J215" s="7">
        <f t="shared" ca="1" si="11"/>
        <v>11</v>
      </c>
    </row>
    <row r="216" spans="2:10" s="6" customFormat="1">
      <c r="B216" s="5">
        <f t="shared" si="9"/>
        <v>42094</v>
      </c>
      <c r="F216" s="5">
        <f t="shared" ca="1" si="10"/>
        <v>42083</v>
      </c>
      <c r="J216" s="7">
        <f t="shared" ca="1" si="11"/>
        <v>11</v>
      </c>
    </row>
    <row r="217" spans="2:10" s="6" customFormat="1">
      <c r="B217" s="5">
        <f t="shared" si="9"/>
        <v>42094</v>
      </c>
      <c r="F217" s="5">
        <f t="shared" ca="1" si="10"/>
        <v>42083</v>
      </c>
      <c r="J217" s="7">
        <f t="shared" ca="1" si="11"/>
        <v>11</v>
      </c>
    </row>
    <row r="218" spans="2:10" s="6" customFormat="1">
      <c r="B218" s="5">
        <f t="shared" si="9"/>
        <v>42094</v>
      </c>
      <c r="F218" s="5">
        <f t="shared" ca="1" si="10"/>
        <v>42083</v>
      </c>
      <c r="J218" s="7">
        <f t="shared" ca="1" si="11"/>
        <v>11</v>
      </c>
    </row>
    <row r="219" spans="2:10" s="6" customFormat="1">
      <c r="B219" s="5">
        <f t="shared" si="9"/>
        <v>42094</v>
      </c>
      <c r="F219" s="5">
        <f t="shared" ca="1" si="10"/>
        <v>42083</v>
      </c>
      <c r="J219" s="7">
        <f t="shared" ca="1" si="11"/>
        <v>11</v>
      </c>
    </row>
    <row r="220" spans="2:10" s="6" customFormat="1">
      <c r="B220" s="5">
        <f t="shared" si="9"/>
        <v>42094</v>
      </c>
      <c r="F220" s="5">
        <f t="shared" ca="1" si="10"/>
        <v>42083</v>
      </c>
      <c r="J220" s="7">
        <f t="shared" ca="1" si="11"/>
        <v>11</v>
      </c>
    </row>
    <row r="221" spans="2:10" s="6" customFormat="1">
      <c r="B221" s="5">
        <f t="shared" si="9"/>
        <v>42094</v>
      </c>
      <c r="F221" s="5">
        <f t="shared" ca="1" si="10"/>
        <v>42083</v>
      </c>
      <c r="J221" s="7">
        <f t="shared" ca="1" si="11"/>
        <v>11</v>
      </c>
    </row>
    <row r="222" spans="2:10" s="6" customFormat="1">
      <c r="B222" s="5">
        <f t="shared" si="9"/>
        <v>42094</v>
      </c>
      <c r="F222" s="5">
        <f t="shared" ca="1" si="10"/>
        <v>42083</v>
      </c>
      <c r="J222" s="7">
        <f t="shared" ca="1" si="11"/>
        <v>11</v>
      </c>
    </row>
    <row r="223" spans="2:10" s="6" customFormat="1">
      <c r="B223" s="5">
        <f t="shared" si="9"/>
        <v>42094</v>
      </c>
      <c r="F223" s="5">
        <f t="shared" ca="1" si="10"/>
        <v>42083</v>
      </c>
      <c r="J223" s="7">
        <f t="shared" ca="1" si="11"/>
        <v>11</v>
      </c>
    </row>
    <row r="224" spans="2:10" s="6" customFormat="1">
      <c r="B224" s="5">
        <f t="shared" si="9"/>
        <v>42094</v>
      </c>
      <c r="F224" s="5">
        <f t="shared" ca="1" si="10"/>
        <v>42083</v>
      </c>
      <c r="J224" s="7">
        <f t="shared" ca="1" si="11"/>
        <v>11</v>
      </c>
    </row>
    <row r="225" spans="2:10" s="6" customFormat="1">
      <c r="B225" s="5">
        <f t="shared" si="9"/>
        <v>42094</v>
      </c>
      <c r="F225" s="5">
        <f t="shared" ca="1" si="10"/>
        <v>42083</v>
      </c>
      <c r="J225" s="7">
        <f t="shared" ca="1" si="11"/>
        <v>11</v>
      </c>
    </row>
    <row r="226" spans="2:10" s="6" customFormat="1">
      <c r="B226" s="5">
        <f t="shared" si="9"/>
        <v>42094</v>
      </c>
      <c r="F226" s="5">
        <f t="shared" ca="1" si="10"/>
        <v>42083</v>
      </c>
      <c r="J226" s="7">
        <f t="shared" ca="1" si="11"/>
        <v>11</v>
      </c>
    </row>
    <row r="227" spans="2:10" s="6" customFormat="1">
      <c r="B227" s="5">
        <f t="shared" si="9"/>
        <v>42094</v>
      </c>
      <c r="F227" s="5">
        <f t="shared" ca="1" si="10"/>
        <v>42083</v>
      </c>
      <c r="J227" s="7">
        <f t="shared" ca="1" si="11"/>
        <v>11</v>
      </c>
    </row>
    <row r="228" spans="2:10" s="6" customFormat="1">
      <c r="B228" s="5">
        <f t="shared" si="9"/>
        <v>42094</v>
      </c>
      <c r="F228" s="5">
        <f t="shared" ca="1" si="10"/>
        <v>42083</v>
      </c>
      <c r="J228" s="7">
        <f t="shared" ca="1" si="11"/>
        <v>11</v>
      </c>
    </row>
    <row r="229" spans="2:10" s="6" customFormat="1">
      <c r="B229" s="5">
        <f t="shared" si="9"/>
        <v>42094</v>
      </c>
      <c r="F229" s="5">
        <f t="shared" ca="1" si="10"/>
        <v>42083</v>
      </c>
      <c r="J229" s="7">
        <f t="shared" ca="1" si="11"/>
        <v>11</v>
      </c>
    </row>
    <row r="230" spans="2:10" s="6" customFormat="1">
      <c r="B230" s="5">
        <f t="shared" si="9"/>
        <v>42094</v>
      </c>
      <c r="F230" s="5">
        <f t="shared" ca="1" si="10"/>
        <v>42083</v>
      </c>
      <c r="J230" s="7">
        <f t="shared" ca="1" si="11"/>
        <v>11</v>
      </c>
    </row>
    <row r="231" spans="2:10" s="6" customFormat="1">
      <c r="B231" s="5">
        <f t="shared" si="9"/>
        <v>42094</v>
      </c>
      <c r="F231" s="5">
        <f t="shared" ca="1" si="10"/>
        <v>42083</v>
      </c>
      <c r="J231" s="7">
        <f t="shared" ca="1" si="11"/>
        <v>11</v>
      </c>
    </row>
    <row r="232" spans="2:10" s="6" customFormat="1">
      <c r="B232" s="5">
        <f t="shared" si="9"/>
        <v>42094</v>
      </c>
      <c r="F232" s="5">
        <f t="shared" ca="1" si="10"/>
        <v>42083</v>
      </c>
      <c r="J232" s="7">
        <f t="shared" ca="1" si="11"/>
        <v>11</v>
      </c>
    </row>
    <row r="233" spans="2:10" s="6" customFormat="1">
      <c r="B233" s="5">
        <f t="shared" si="9"/>
        <v>42094</v>
      </c>
      <c r="F233" s="5">
        <f t="shared" ca="1" si="10"/>
        <v>42083</v>
      </c>
      <c r="J233" s="7">
        <f t="shared" ca="1" si="11"/>
        <v>11</v>
      </c>
    </row>
    <row r="234" spans="2:10" s="6" customFormat="1">
      <c r="B234" s="5">
        <f t="shared" si="9"/>
        <v>42094</v>
      </c>
      <c r="F234" s="5">
        <f t="shared" ca="1" si="10"/>
        <v>42083</v>
      </c>
      <c r="J234" s="7">
        <f t="shared" ca="1" si="11"/>
        <v>11</v>
      </c>
    </row>
    <row r="235" spans="2:10" s="6" customFormat="1">
      <c r="B235" s="5">
        <f t="shared" si="9"/>
        <v>42094</v>
      </c>
      <c r="F235" s="5">
        <f t="shared" ca="1" si="10"/>
        <v>42083</v>
      </c>
      <c r="J235" s="7">
        <f t="shared" ca="1" si="11"/>
        <v>11</v>
      </c>
    </row>
    <row r="236" spans="2:10" s="6" customFormat="1">
      <c r="B236" s="5">
        <f t="shared" si="9"/>
        <v>42094</v>
      </c>
      <c r="F236" s="5">
        <f t="shared" ca="1" si="10"/>
        <v>42083</v>
      </c>
      <c r="J236" s="7">
        <f t="shared" ca="1" si="11"/>
        <v>11</v>
      </c>
    </row>
    <row r="237" spans="2:10" s="6" customFormat="1">
      <c r="B237" s="5">
        <f t="shared" si="9"/>
        <v>42094</v>
      </c>
      <c r="F237" s="5">
        <f t="shared" ca="1" si="10"/>
        <v>42083</v>
      </c>
      <c r="J237" s="7">
        <f t="shared" ca="1" si="11"/>
        <v>11</v>
      </c>
    </row>
    <row r="238" spans="2:10" s="6" customFormat="1">
      <c r="B238" s="5">
        <f t="shared" si="9"/>
        <v>42094</v>
      </c>
      <c r="F238" s="5">
        <f t="shared" ca="1" si="10"/>
        <v>42083</v>
      </c>
      <c r="J238" s="7">
        <f t="shared" ca="1" si="11"/>
        <v>11</v>
      </c>
    </row>
    <row r="239" spans="2:10" s="6" customFormat="1">
      <c r="B239" s="5">
        <f t="shared" si="9"/>
        <v>42094</v>
      </c>
      <c r="F239" s="5">
        <f t="shared" ca="1" si="10"/>
        <v>42083</v>
      </c>
      <c r="J239" s="7">
        <f t="shared" ca="1" si="11"/>
        <v>11</v>
      </c>
    </row>
    <row r="240" spans="2:10" s="6" customFormat="1">
      <c r="B240" s="5">
        <f t="shared" si="9"/>
        <v>42094</v>
      </c>
      <c r="F240" s="5">
        <f t="shared" ca="1" si="10"/>
        <v>42083</v>
      </c>
      <c r="J240" s="7">
        <f t="shared" ca="1" si="11"/>
        <v>11</v>
      </c>
    </row>
    <row r="241" spans="2:10" s="6" customFormat="1">
      <c r="B241" s="5">
        <f t="shared" si="9"/>
        <v>42094</v>
      </c>
      <c r="F241" s="5">
        <f t="shared" ca="1" si="10"/>
        <v>42083</v>
      </c>
      <c r="J241" s="7">
        <f t="shared" ca="1" si="11"/>
        <v>11</v>
      </c>
    </row>
    <row r="242" spans="2:10" s="6" customFormat="1">
      <c r="B242" s="5">
        <f t="shared" si="9"/>
        <v>42094</v>
      </c>
      <c r="F242" s="5">
        <f t="shared" ca="1" si="10"/>
        <v>42083</v>
      </c>
      <c r="J242" s="7">
        <f t="shared" ca="1" si="11"/>
        <v>11</v>
      </c>
    </row>
    <row r="243" spans="2:10" s="6" customFormat="1">
      <c r="B243" s="5">
        <f t="shared" si="9"/>
        <v>42094</v>
      </c>
      <c r="F243" s="5">
        <f t="shared" ca="1" si="10"/>
        <v>42083</v>
      </c>
      <c r="J243" s="7">
        <f t="shared" ca="1" si="11"/>
        <v>11</v>
      </c>
    </row>
    <row r="244" spans="2:10" s="6" customFormat="1">
      <c r="B244" s="5">
        <f t="shared" si="9"/>
        <v>42094</v>
      </c>
      <c r="F244" s="5">
        <f t="shared" ca="1" si="10"/>
        <v>42083</v>
      </c>
      <c r="J244" s="7">
        <f t="shared" ca="1" si="11"/>
        <v>11</v>
      </c>
    </row>
    <row r="245" spans="2:10" s="6" customFormat="1">
      <c r="B245" s="5">
        <f t="shared" si="9"/>
        <v>42094</v>
      </c>
      <c r="F245" s="5">
        <f t="shared" ca="1" si="10"/>
        <v>42083</v>
      </c>
      <c r="J245" s="7">
        <f t="shared" ca="1" si="11"/>
        <v>11</v>
      </c>
    </row>
    <row r="246" spans="2:10" s="6" customFormat="1">
      <c r="B246" s="5">
        <f t="shared" si="9"/>
        <v>42094</v>
      </c>
      <c r="F246" s="5">
        <f t="shared" ca="1" si="10"/>
        <v>42083</v>
      </c>
      <c r="J246" s="7">
        <f t="shared" ca="1" si="11"/>
        <v>11</v>
      </c>
    </row>
    <row r="247" spans="2:10" s="6" customFormat="1">
      <c r="B247" s="5">
        <f t="shared" si="9"/>
        <v>42094</v>
      </c>
      <c r="F247" s="5">
        <f t="shared" ca="1" si="10"/>
        <v>42083</v>
      </c>
      <c r="J247" s="7">
        <f t="shared" ca="1" si="11"/>
        <v>11</v>
      </c>
    </row>
    <row r="248" spans="2:10" s="6" customFormat="1">
      <c r="B248" s="5">
        <f t="shared" si="9"/>
        <v>42094</v>
      </c>
      <c r="F248" s="5">
        <f t="shared" ca="1" si="10"/>
        <v>42083</v>
      </c>
      <c r="J248" s="7">
        <f t="shared" ca="1" si="11"/>
        <v>11</v>
      </c>
    </row>
    <row r="249" spans="2:10" s="6" customFormat="1">
      <c r="B249" s="5">
        <f t="shared" si="9"/>
        <v>42094</v>
      </c>
      <c r="F249" s="5">
        <f t="shared" ca="1" si="10"/>
        <v>42083</v>
      </c>
      <c r="J249" s="7">
        <f t="shared" ca="1" si="11"/>
        <v>11</v>
      </c>
    </row>
    <row r="250" spans="2:10" s="6" customFormat="1">
      <c r="B250" s="5">
        <f t="shared" si="9"/>
        <v>42094</v>
      </c>
      <c r="F250" s="5">
        <f t="shared" ca="1" si="10"/>
        <v>42083</v>
      </c>
      <c r="J250" s="7">
        <f t="shared" ca="1" si="11"/>
        <v>11</v>
      </c>
    </row>
    <row r="251" spans="2:10" s="6" customFormat="1">
      <c r="B251" s="5">
        <f t="shared" si="9"/>
        <v>42094</v>
      </c>
      <c r="F251" s="5">
        <f t="shared" ca="1" si="10"/>
        <v>42083</v>
      </c>
      <c r="J251" s="7">
        <f t="shared" ca="1" si="11"/>
        <v>11</v>
      </c>
    </row>
    <row r="252" spans="2:10" s="6" customFormat="1">
      <c r="B252" s="5">
        <f t="shared" si="9"/>
        <v>42094</v>
      </c>
      <c r="F252" s="5">
        <f t="shared" ca="1" si="10"/>
        <v>42083</v>
      </c>
      <c r="J252" s="7">
        <f t="shared" ca="1" si="11"/>
        <v>11</v>
      </c>
    </row>
    <row r="253" spans="2:10" s="6" customFormat="1">
      <c r="B253" s="5">
        <f t="shared" si="9"/>
        <v>42094</v>
      </c>
      <c r="F253" s="5">
        <f t="shared" ca="1" si="10"/>
        <v>42083</v>
      </c>
      <c r="J253" s="7">
        <f t="shared" ca="1" si="11"/>
        <v>11</v>
      </c>
    </row>
    <row r="254" spans="2:10" s="6" customFormat="1">
      <c r="B254" s="5">
        <f t="shared" si="9"/>
        <v>42094</v>
      </c>
      <c r="F254" s="5">
        <f t="shared" ca="1" si="10"/>
        <v>42083</v>
      </c>
      <c r="J254" s="7">
        <f t="shared" ca="1" si="11"/>
        <v>11</v>
      </c>
    </row>
    <row r="255" spans="2:10" s="6" customFormat="1">
      <c r="B255" s="5">
        <f t="shared" si="9"/>
        <v>42094</v>
      </c>
      <c r="F255" s="5">
        <f t="shared" ca="1" si="10"/>
        <v>42083</v>
      </c>
      <c r="J255" s="7">
        <f t="shared" ca="1" si="11"/>
        <v>11</v>
      </c>
    </row>
    <row r="256" spans="2:10" s="6" customFormat="1">
      <c r="B256" s="5">
        <f t="shared" si="9"/>
        <v>42094</v>
      </c>
      <c r="F256" s="5">
        <f t="shared" ca="1" si="10"/>
        <v>42083</v>
      </c>
      <c r="J256" s="7">
        <f t="shared" ca="1" si="11"/>
        <v>11</v>
      </c>
    </row>
    <row r="257" spans="2:10" s="6" customFormat="1">
      <c r="B257" s="5">
        <f t="shared" si="9"/>
        <v>42094</v>
      </c>
      <c r="F257" s="5">
        <f t="shared" ca="1" si="10"/>
        <v>42083</v>
      </c>
      <c r="J257" s="7">
        <f t="shared" ca="1" si="11"/>
        <v>11</v>
      </c>
    </row>
    <row r="258" spans="2:10" s="6" customFormat="1">
      <c r="B258" s="5">
        <f t="shared" si="9"/>
        <v>42094</v>
      </c>
      <c r="F258" s="5">
        <f t="shared" ca="1" si="10"/>
        <v>42083</v>
      </c>
      <c r="J258" s="7">
        <f t="shared" ca="1" si="11"/>
        <v>11</v>
      </c>
    </row>
    <row r="259" spans="2:10" s="6" customFormat="1">
      <c r="B259" s="5">
        <f t="shared" si="9"/>
        <v>42094</v>
      </c>
      <c r="F259" s="5">
        <f t="shared" ca="1" si="10"/>
        <v>42083</v>
      </c>
      <c r="J259" s="7">
        <f t="shared" ca="1" si="11"/>
        <v>11</v>
      </c>
    </row>
    <row r="260" spans="2:10" s="6" customFormat="1">
      <c r="B260" s="5">
        <f t="shared" si="9"/>
        <v>42094</v>
      </c>
      <c r="F260" s="5">
        <f t="shared" ca="1" si="10"/>
        <v>42083</v>
      </c>
      <c r="J260" s="7">
        <f t="shared" ca="1" si="11"/>
        <v>11</v>
      </c>
    </row>
    <row r="261" spans="2:10" s="6" customFormat="1">
      <c r="B261" s="5">
        <f t="shared" si="9"/>
        <v>42094</v>
      </c>
      <c r="F261" s="5">
        <f t="shared" ca="1" si="10"/>
        <v>42083</v>
      </c>
      <c r="J261" s="7">
        <f t="shared" ca="1" si="11"/>
        <v>11</v>
      </c>
    </row>
    <row r="262" spans="2:10" s="6" customFormat="1">
      <c r="B262" s="5">
        <f t="shared" si="9"/>
        <v>42094</v>
      </c>
      <c r="F262" s="5">
        <f t="shared" ca="1" si="10"/>
        <v>42083</v>
      </c>
      <c r="J262" s="7">
        <f t="shared" ca="1" si="11"/>
        <v>11</v>
      </c>
    </row>
    <row r="263" spans="2:10" s="6" customFormat="1">
      <c r="B263" s="5">
        <f t="shared" si="9"/>
        <v>42094</v>
      </c>
      <c r="F263" s="5">
        <f t="shared" ca="1" si="10"/>
        <v>42083</v>
      </c>
      <c r="J263" s="7">
        <f t="shared" ca="1" si="11"/>
        <v>11</v>
      </c>
    </row>
    <row r="264" spans="2:10" s="6" customFormat="1">
      <c r="B264" s="5">
        <f t="shared" si="9"/>
        <v>42094</v>
      </c>
      <c r="F264" s="5">
        <f t="shared" ca="1" si="10"/>
        <v>42083</v>
      </c>
      <c r="J264" s="7">
        <f t="shared" ca="1" si="11"/>
        <v>11</v>
      </c>
    </row>
    <row r="265" spans="2:10" s="6" customFormat="1">
      <c r="B265" s="5">
        <f t="shared" si="9"/>
        <v>42094</v>
      </c>
      <c r="F265" s="5">
        <f t="shared" ca="1" si="10"/>
        <v>42083</v>
      </c>
      <c r="J265" s="7">
        <f t="shared" ca="1" si="11"/>
        <v>11</v>
      </c>
    </row>
    <row r="266" spans="2:10" s="6" customFormat="1">
      <c r="B266" s="5">
        <f t="shared" ref="B266:B329" si="12">$B$6</f>
        <v>42094</v>
      </c>
      <c r="F266" s="5">
        <f t="shared" ref="F266:F329" ca="1" si="13">TODAY()</f>
        <v>42083</v>
      </c>
      <c r="J266" s="7">
        <f t="shared" ref="J266:J329" ca="1" si="14">SUM(B266-F266)</f>
        <v>11</v>
      </c>
    </row>
    <row r="267" spans="2:10" s="6" customFormat="1">
      <c r="B267" s="5">
        <f t="shared" si="12"/>
        <v>42094</v>
      </c>
      <c r="F267" s="5">
        <f t="shared" ca="1" si="13"/>
        <v>42083</v>
      </c>
      <c r="J267" s="7">
        <f t="shared" ca="1" si="14"/>
        <v>11</v>
      </c>
    </row>
    <row r="268" spans="2:10" s="6" customFormat="1">
      <c r="B268" s="5">
        <f t="shared" si="12"/>
        <v>42094</v>
      </c>
      <c r="F268" s="5">
        <f t="shared" ca="1" si="13"/>
        <v>42083</v>
      </c>
      <c r="J268" s="7">
        <f t="shared" ca="1" si="14"/>
        <v>11</v>
      </c>
    </row>
    <row r="269" spans="2:10" s="6" customFormat="1">
      <c r="B269" s="5">
        <f t="shared" si="12"/>
        <v>42094</v>
      </c>
      <c r="F269" s="5">
        <f t="shared" ca="1" si="13"/>
        <v>42083</v>
      </c>
      <c r="J269" s="7">
        <f t="shared" ca="1" si="14"/>
        <v>11</v>
      </c>
    </row>
    <row r="270" spans="2:10" s="6" customFormat="1">
      <c r="B270" s="5">
        <f t="shared" si="12"/>
        <v>42094</v>
      </c>
      <c r="F270" s="5">
        <f t="shared" ca="1" si="13"/>
        <v>42083</v>
      </c>
      <c r="J270" s="7">
        <f t="shared" ca="1" si="14"/>
        <v>11</v>
      </c>
    </row>
    <row r="271" spans="2:10" s="6" customFormat="1">
      <c r="B271" s="5">
        <f t="shared" si="12"/>
        <v>42094</v>
      </c>
      <c r="F271" s="5">
        <f t="shared" ca="1" si="13"/>
        <v>42083</v>
      </c>
      <c r="J271" s="7">
        <f t="shared" ca="1" si="14"/>
        <v>11</v>
      </c>
    </row>
    <row r="272" spans="2:10" s="6" customFormat="1">
      <c r="B272" s="5">
        <f t="shared" si="12"/>
        <v>42094</v>
      </c>
      <c r="F272" s="5">
        <f t="shared" ca="1" si="13"/>
        <v>42083</v>
      </c>
      <c r="J272" s="7">
        <f t="shared" ca="1" si="14"/>
        <v>11</v>
      </c>
    </row>
    <row r="273" spans="2:10" s="6" customFormat="1">
      <c r="B273" s="5">
        <f t="shared" si="12"/>
        <v>42094</v>
      </c>
      <c r="F273" s="5">
        <f t="shared" ca="1" si="13"/>
        <v>42083</v>
      </c>
      <c r="J273" s="7">
        <f t="shared" ca="1" si="14"/>
        <v>11</v>
      </c>
    </row>
    <row r="274" spans="2:10" s="6" customFormat="1">
      <c r="B274" s="5">
        <f t="shared" si="12"/>
        <v>42094</v>
      </c>
      <c r="F274" s="5">
        <f t="shared" ca="1" si="13"/>
        <v>42083</v>
      </c>
      <c r="J274" s="7">
        <f t="shared" ca="1" si="14"/>
        <v>11</v>
      </c>
    </row>
    <row r="275" spans="2:10" s="6" customFormat="1">
      <c r="B275" s="5">
        <f t="shared" si="12"/>
        <v>42094</v>
      </c>
      <c r="F275" s="5">
        <f t="shared" ca="1" si="13"/>
        <v>42083</v>
      </c>
      <c r="J275" s="7">
        <f t="shared" ca="1" si="14"/>
        <v>11</v>
      </c>
    </row>
    <row r="276" spans="2:10" s="6" customFormat="1">
      <c r="B276" s="5">
        <f t="shared" si="12"/>
        <v>42094</v>
      </c>
      <c r="F276" s="5">
        <f t="shared" ca="1" si="13"/>
        <v>42083</v>
      </c>
      <c r="J276" s="7">
        <f t="shared" ca="1" si="14"/>
        <v>11</v>
      </c>
    </row>
    <row r="277" spans="2:10" s="6" customFormat="1">
      <c r="B277" s="5">
        <f t="shared" si="12"/>
        <v>42094</v>
      </c>
      <c r="F277" s="5">
        <f t="shared" ca="1" si="13"/>
        <v>42083</v>
      </c>
      <c r="J277" s="7">
        <f t="shared" ca="1" si="14"/>
        <v>11</v>
      </c>
    </row>
    <row r="278" spans="2:10" s="6" customFormat="1">
      <c r="B278" s="5">
        <f t="shared" si="12"/>
        <v>42094</v>
      </c>
      <c r="F278" s="5">
        <f t="shared" ca="1" si="13"/>
        <v>42083</v>
      </c>
      <c r="J278" s="7">
        <f t="shared" ca="1" si="14"/>
        <v>11</v>
      </c>
    </row>
    <row r="279" spans="2:10" s="6" customFormat="1">
      <c r="B279" s="5">
        <f t="shared" si="12"/>
        <v>42094</v>
      </c>
      <c r="F279" s="5">
        <f t="shared" ca="1" si="13"/>
        <v>42083</v>
      </c>
      <c r="J279" s="7">
        <f t="shared" ca="1" si="14"/>
        <v>11</v>
      </c>
    </row>
    <row r="280" spans="2:10" s="6" customFormat="1">
      <c r="B280" s="5">
        <f t="shared" si="12"/>
        <v>42094</v>
      </c>
      <c r="F280" s="5">
        <f t="shared" ca="1" si="13"/>
        <v>42083</v>
      </c>
      <c r="J280" s="7">
        <f t="shared" ca="1" si="14"/>
        <v>11</v>
      </c>
    </row>
    <row r="281" spans="2:10" s="6" customFormat="1">
      <c r="B281" s="5">
        <f t="shared" si="12"/>
        <v>42094</v>
      </c>
      <c r="F281" s="5">
        <f t="shared" ca="1" si="13"/>
        <v>42083</v>
      </c>
      <c r="J281" s="7">
        <f t="shared" ca="1" si="14"/>
        <v>11</v>
      </c>
    </row>
    <row r="282" spans="2:10" s="6" customFormat="1">
      <c r="B282" s="5">
        <f t="shared" si="12"/>
        <v>42094</v>
      </c>
      <c r="F282" s="5">
        <f t="shared" ca="1" si="13"/>
        <v>42083</v>
      </c>
      <c r="J282" s="7">
        <f t="shared" ca="1" si="14"/>
        <v>11</v>
      </c>
    </row>
    <row r="283" spans="2:10" s="6" customFormat="1">
      <c r="B283" s="5">
        <f t="shared" si="12"/>
        <v>42094</v>
      </c>
      <c r="F283" s="5">
        <f t="shared" ca="1" si="13"/>
        <v>42083</v>
      </c>
      <c r="J283" s="7">
        <f t="shared" ca="1" si="14"/>
        <v>11</v>
      </c>
    </row>
    <row r="284" spans="2:10" s="6" customFormat="1">
      <c r="B284" s="5">
        <f t="shared" si="12"/>
        <v>42094</v>
      </c>
      <c r="F284" s="5">
        <f t="shared" ca="1" si="13"/>
        <v>42083</v>
      </c>
      <c r="J284" s="7">
        <f t="shared" ca="1" si="14"/>
        <v>11</v>
      </c>
    </row>
    <row r="285" spans="2:10" s="6" customFormat="1">
      <c r="B285" s="5">
        <f t="shared" si="12"/>
        <v>42094</v>
      </c>
      <c r="F285" s="5">
        <f t="shared" ca="1" si="13"/>
        <v>42083</v>
      </c>
      <c r="J285" s="7">
        <f t="shared" ca="1" si="14"/>
        <v>11</v>
      </c>
    </row>
    <row r="286" spans="2:10" s="6" customFormat="1">
      <c r="B286" s="5">
        <f t="shared" si="12"/>
        <v>42094</v>
      </c>
      <c r="F286" s="5">
        <f t="shared" ca="1" si="13"/>
        <v>42083</v>
      </c>
      <c r="J286" s="7">
        <f t="shared" ca="1" si="14"/>
        <v>11</v>
      </c>
    </row>
    <row r="287" spans="2:10" s="6" customFormat="1">
      <c r="B287" s="5">
        <f t="shared" si="12"/>
        <v>42094</v>
      </c>
      <c r="F287" s="5">
        <f t="shared" ca="1" si="13"/>
        <v>42083</v>
      </c>
      <c r="J287" s="7">
        <f t="shared" ca="1" si="14"/>
        <v>11</v>
      </c>
    </row>
    <row r="288" spans="2:10" s="6" customFormat="1">
      <c r="B288" s="5">
        <f t="shared" si="12"/>
        <v>42094</v>
      </c>
      <c r="F288" s="5">
        <f t="shared" ca="1" si="13"/>
        <v>42083</v>
      </c>
      <c r="J288" s="7">
        <f t="shared" ca="1" si="14"/>
        <v>11</v>
      </c>
    </row>
    <row r="289" spans="2:10" s="6" customFormat="1">
      <c r="B289" s="5">
        <f t="shared" si="12"/>
        <v>42094</v>
      </c>
      <c r="F289" s="5">
        <f t="shared" ca="1" si="13"/>
        <v>42083</v>
      </c>
      <c r="J289" s="7">
        <f t="shared" ca="1" si="14"/>
        <v>11</v>
      </c>
    </row>
    <row r="290" spans="2:10" s="6" customFormat="1">
      <c r="B290" s="5">
        <f t="shared" si="12"/>
        <v>42094</v>
      </c>
      <c r="F290" s="5">
        <f t="shared" ca="1" si="13"/>
        <v>42083</v>
      </c>
      <c r="J290" s="7">
        <f t="shared" ca="1" si="14"/>
        <v>11</v>
      </c>
    </row>
    <row r="291" spans="2:10" s="6" customFormat="1">
      <c r="B291" s="5">
        <f t="shared" si="12"/>
        <v>42094</v>
      </c>
      <c r="F291" s="5">
        <f t="shared" ca="1" si="13"/>
        <v>42083</v>
      </c>
      <c r="J291" s="7">
        <f t="shared" ca="1" si="14"/>
        <v>11</v>
      </c>
    </row>
    <row r="292" spans="2:10" s="6" customFormat="1">
      <c r="B292" s="5">
        <f t="shared" si="12"/>
        <v>42094</v>
      </c>
      <c r="F292" s="5">
        <f t="shared" ca="1" si="13"/>
        <v>42083</v>
      </c>
      <c r="J292" s="7">
        <f t="shared" ca="1" si="14"/>
        <v>11</v>
      </c>
    </row>
    <row r="293" spans="2:10" s="6" customFormat="1">
      <c r="B293" s="5">
        <f t="shared" si="12"/>
        <v>42094</v>
      </c>
      <c r="F293" s="5">
        <f t="shared" ca="1" si="13"/>
        <v>42083</v>
      </c>
      <c r="J293" s="7">
        <f t="shared" ca="1" si="14"/>
        <v>11</v>
      </c>
    </row>
    <row r="294" spans="2:10" s="6" customFormat="1">
      <c r="B294" s="5">
        <f t="shared" si="12"/>
        <v>42094</v>
      </c>
      <c r="F294" s="5">
        <f t="shared" ca="1" si="13"/>
        <v>42083</v>
      </c>
      <c r="J294" s="7">
        <f t="shared" ca="1" si="14"/>
        <v>11</v>
      </c>
    </row>
    <row r="295" spans="2:10" s="6" customFormat="1">
      <c r="B295" s="5">
        <f t="shared" si="12"/>
        <v>42094</v>
      </c>
      <c r="F295" s="5">
        <f t="shared" ca="1" si="13"/>
        <v>42083</v>
      </c>
      <c r="J295" s="7">
        <f t="shared" ca="1" si="14"/>
        <v>11</v>
      </c>
    </row>
    <row r="296" spans="2:10" s="6" customFormat="1">
      <c r="B296" s="5">
        <f t="shared" si="12"/>
        <v>42094</v>
      </c>
      <c r="F296" s="5">
        <f t="shared" ca="1" si="13"/>
        <v>42083</v>
      </c>
      <c r="J296" s="7">
        <f t="shared" ca="1" si="14"/>
        <v>11</v>
      </c>
    </row>
    <row r="297" spans="2:10" s="6" customFormat="1">
      <c r="B297" s="5">
        <f t="shared" si="12"/>
        <v>42094</v>
      </c>
      <c r="F297" s="5">
        <f t="shared" ca="1" si="13"/>
        <v>42083</v>
      </c>
      <c r="J297" s="7">
        <f t="shared" ca="1" si="14"/>
        <v>11</v>
      </c>
    </row>
    <row r="298" spans="2:10" s="6" customFormat="1">
      <c r="B298" s="5">
        <f t="shared" si="12"/>
        <v>42094</v>
      </c>
      <c r="F298" s="5">
        <f t="shared" ca="1" si="13"/>
        <v>42083</v>
      </c>
      <c r="J298" s="7">
        <f t="shared" ca="1" si="14"/>
        <v>11</v>
      </c>
    </row>
    <row r="299" spans="2:10" s="6" customFormat="1">
      <c r="B299" s="5">
        <f t="shared" si="12"/>
        <v>42094</v>
      </c>
      <c r="F299" s="5">
        <f t="shared" ca="1" si="13"/>
        <v>42083</v>
      </c>
      <c r="J299" s="7">
        <f t="shared" ca="1" si="14"/>
        <v>11</v>
      </c>
    </row>
    <row r="300" spans="2:10" s="6" customFormat="1">
      <c r="B300" s="5">
        <f t="shared" si="12"/>
        <v>42094</v>
      </c>
      <c r="F300" s="5">
        <f t="shared" ca="1" si="13"/>
        <v>42083</v>
      </c>
      <c r="J300" s="7">
        <f t="shared" ca="1" si="14"/>
        <v>11</v>
      </c>
    </row>
    <row r="301" spans="2:10" s="6" customFormat="1">
      <c r="B301" s="5">
        <f t="shared" si="12"/>
        <v>42094</v>
      </c>
      <c r="F301" s="5">
        <f t="shared" ca="1" si="13"/>
        <v>42083</v>
      </c>
      <c r="J301" s="7">
        <f t="shared" ca="1" si="14"/>
        <v>11</v>
      </c>
    </row>
    <row r="302" spans="2:10" s="6" customFormat="1">
      <c r="B302" s="5">
        <f t="shared" si="12"/>
        <v>42094</v>
      </c>
      <c r="F302" s="5">
        <f t="shared" ca="1" si="13"/>
        <v>42083</v>
      </c>
      <c r="J302" s="7">
        <f t="shared" ca="1" si="14"/>
        <v>11</v>
      </c>
    </row>
    <row r="303" spans="2:10" s="6" customFormat="1">
      <c r="B303" s="5">
        <f t="shared" si="12"/>
        <v>42094</v>
      </c>
      <c r="F303" s="5">
        <f t="shared" ca="1" si="13"/>
        <v>42083</v>
      </c>
      <c r="J303" s="7">
        <f t="shared" ca="1" si="14"/>
        <v>11</v>
      </c>
    </row>
    <row r="304" spans="2:10" s="6" customFormat="1">
      <c r="B304" s="5">
        <f t="shared" si="12"/>
        <v>42094</v>
      </c>
      <c r="F304" s="5">
        <f t="shared" ca="1" si="13"/>
        <v>42083</v>
      </c>
      <c r="J304" s="7">
        <f t="shared" ca="1" si="14"/>
        <v>11</v>
      </c>
    </row>
    <row r="305" spans="2:10" s="6" customFormat="1">
      <c r="B305" s="5">
        <f t="shared" si="12"/>
        <v>42094</v>
      </c>
      <c r="F305" s="5">
        <f t="shared" ca="1" si="13"/>
        <v>42083</v>
      </c>
      <c r="J305" s="7">
        <f t="shared" ca="1" si="14"/>
        <v>11</v>
      </c>
    </row>
    <row r="306" spans="2:10" s="6" customFormat="1">
      <c r="B306" s="5">
        <f t="shared" si="12"/>
        <v>42094</v>
      </c>
      <c r="F306" s="5">
        <f t="shared" ca="1" si="13"/>
        <v>42083</v>
      </c>
      <c r="J306" s="7">
        <f t="shared" ca="1" si="14"/>
        <v>11</v>
      </c>
    </row>
    <row r="307" spans="2:10" s="6" customFormat="1">
      <c r="B307" s="5">
        <f t="shared" si="12"/>
        <v>42094</v>
      </c>
      <c r="F307" s="5">
        <f t="shared" ca="1" si="13"/>
        <v>42083</v>
      </c>
      <c r="J307" s="7">
        <f t="shared" ca="1" si="14"/>
        <v>11</v>
      </c>
    </row>
    <row r="308" spans="2:10" s="6" customFormat="1">
      <c r="B308" s="5">
        <f t="shared" si="12"/>
        <v>42094</v>
      </c>
      <c r="F308" s="5">
        <f t="shared" ca="1" si="13"/>
        <v>42083</v>
      </c>
      <c r="J308" s="7">
        <f t="shared" ca="1" si="14"/>
        <v>11</v>
      </c>
    </row>
    <row r="309" spans="2:10" s="6" customFormat="1">
      <c r="B309" s="5">
        <f t="shared" si="12"/>
        <v>42094</v>
      </c>
      <c r="F309" s="5">
        <f t="shared" ca="1" si="13"/>
        <v>42083</v>
      </c>
      <c r="J309" s="7">
        <f t="shared" ca="1" si="14"/>
        <v>11</v>
      </c>
    </row>
    <row r="310" spans="2:10" s="6" customFormat="1">
      <c r="B310" s="5">
        <f t="shared" si="12"/>
        <v>42094</v>
      </c>
      <c r="F310" s="5">
        <f t="shared" ca="1" si="13"/>
        <v>42083</v>
      </c>
      <c r="J310" s="7">
        <f t="shared" ca="1" si="14"/>
        <v>11</v>
      </c>
    </row>
    <row r="311" spans="2:10" s="6" customFormat="1">
      <c r="B311" s="5">
        <f t="shared" si="12"/>
        <v>42094</v>
      </c>
      <c r="F311" s="5">
        <f t="shared" ca="1" si="13"/>
        <v>42083</v>
      </c>
      <c r="J311" s="7">
        <f t="shared" ca="1" si="14"/>
        <v>11</v>
      </c>
    </row>
    <row r="312" spans="2:10" s="6" customFormat="1">
      <c r="B312" s="5">
        <f t="shared" si="12"/>
        <v>42094</v>
      </c>
      <c r="F312" s="5">
        <f t="shared" ca="1" si="13"/>
        <v>42083</v>
      </c>
      <c r="J312" s="7">
        <f t="shared" ca="1" si="14"/>
        <v>11</v>
      </c>
    </row>
    <row r="313" spans="2:10" s="6" customFormat="1">
      <c r="B313" s="5">
        <f t="shared" si="12"/>
        <v>42094</v>
      </c>
      <c r="F313" s="5">
        <f t="shared" ca="1" si="13"/>
        <v>42083</v>
      </c>
      <c r="J313" s="7">
        <f t="shared" ca="1" si="14"/>
        <v>11</v>
      </c>
    </row>
    <row r="314" spans="2:10" s="6" customFormat="1">
      <c r="B314" s="5">
        <f t="shared" si="12"/>
        <v>42094</v>
      </c>
      <c r="F314" s="5">
        <f t="shared" ca="1" si="13"/>
        <v>42083</v>
      </c>
      <c r="J314" s="7">
        <f t="shared" ca="1" si="14"/>
        <v>11</v>
      </c>
    </row>
    <row r="315" spans="2:10" s="6" customFormat="1">
      <c r="B315" s="5">
        <f t="shared" si="12"/>
        <v>42094</v>
      </c>
      <c r="F315" s="5">
        <f t="shared" ca="1" si="13"/>
        <v>42083</v>
      </c>
      <c r="J315" s="7">
        <f t="shared" ca="1" si="14"/>
        <v>11</v>
      </c>
    </row>
    <row r="316" spans="2:10" s="6" customFormat="1">
      <c r="B316" s="5">
        <f t="shared" si="12"/>
        <v>42094</v>
      </c>
      <c r="F316" s="5">
        <f t="shared" ca="1" si="13"/>
        <v>42083</v>
      </c>
      <c r="J316" s="7">
        <f t="shared" ca="1" si="14"/>
        <v>11</v>
      </c>
    </row>
    <row r="317" spans="2:10" s="6" customFormat="1">
      <c r="B317" s="5">
        <f t="shared" si="12"/>
        <v>42094</v>
      </c>
      <c r="F317" s="5">
        <f t="shared" ca="1" si="13"/>
        <v>42083</v>
      </c>
      <c r="J317" s="7">
        <f t="shared" ca="1" si="14"/>
        <v>11</v>
      </c>
    </row>
    <row r="318" spans="2:10" s="6" customFormat="1">
      <c r="B318" s="5">
        <f t="shared" si="12"/>
        <v>42094</v>
      </c>
      <c r="F318" s="5">
        <f t="shared" ca="1" si="13"/>
        <v>42083</v>
      </c>
      <c r="J318" s="7">
        <f t="shared" ca="1" si="14"/>
        <v>11</v>
      </c>
    </row>
    <row r="319" spans="2:10" s="6" customFormat="1">
      <c r="B319" s="5">
        <f t="shared" si="12"/>
        <v>42094</v>
      </c>
      <c r="F319" s="5">
        <f t="shared" ca="1" si="13"/>
        <v>42083</v>
      </c>
      <c r="J319" s="7">
        <f t="shared" ca="1" si="14"/>
        <v>11</v>
      </c>
    </row>
    <row r="320" spans="2:10" s="6" customFormat="1">
      <c r="B320" s="5">
        <f t="shared" si="12"/>
        <v>42094</v>
      </c>
      <c r="F320" s="5">
        <f t="shared" ca="1" si="13"/>
        <v>42083</v>
      </c>
      <c r="J320" s="7">
        <f t="shared" ca="1" si="14"/>
        <v>11</v>
      </c>
    </row>
    <row r="321" spans="2:10" s="6" customFormat="1">
      <c r="B321" s="5">
        <f t="shared" si="12"/>
        <v>42094</v>
      </c>
      <c r="F321" s="5">
        <f t="shared" ca="1" si="13"/>
        <v>42083</v>
      </c>
      <c r="J321" s="7">
        <f t="shared" ca="1" si="14"/>
        <v>11</v>
      </c>
    </row>
    <row r="322" spans="2:10" s="6" customFormat="1">
      <c r="B322" s="5">
        <f t="shared" si="12"/>
        <v>42094</v>
      </c>
      <c r="F322" s="5">
        <f t="shared" ca="1" si="13"/>
        <v>42083</v>
      </c>
      <c r="J322" s="7">
        <f t="shared" ca="1" si="14"/>
        <v>11</v>
      </c>
    </row>
    <row r="323" spans="2:10" s="6" customFormat="1">
      <c r="B323" s="5">
        <f t="shared" si="12"/>
        <v>42094</v>
      </c>
      <c r="F323" s="5">
        <f t="shared" ca="1" si="13"/>
        <v>42083</v>
      </c>
      <c r="J323" s="7">
        <f t="shared" ca="1" si="14"/>
        <v>11</v>
      </c>
    </row>
    <row r="324" spans="2:10" s="6" customFormat="1">
      <c r="B324" s="5">
        <f t="shared" si="12"/>
        <v>42094</v>
      </c>
      <c r="F324" s="5">
        <f t="shared" ca="1" si="13"/>
        <v>42083</v>
      </c>
      <c r="J324" s="7">
        <f t="shared" ca="1" si="14"/>
        <v>11</v>
      </c>
    </row>
    <row r="325" spans="2:10" s="6" customFormat="1">
      <c r="B325" s="5">
        <f t="shared" si="12"/>
        <v>42094</v>
      </c>
      <c r="F325" s="5">
        <f t="shared" ca="1" si="13"/>
        <v>42083</v>
      </c>
      <c r="J325" s="7">
        <f t="shared" ca="1" si="14"/>
        <v>11</v>
      </c>
    </row>
    <row r="326" spans="2:10" s="6" customFormat="1">
      <c r="B326" s="5">
        <f t="shared" si="12"/>
        <v>42094</v>
      </c>
      <c r="F326" s="5">
        <f t="shared" ca="1" si="13"/>
        <v>42083</v>
      </c>
      <c r="J326" s="7">
        <f t="shared" ca="1" si="14"/>
        <v>11</v>
      </c>
    </row>
    <row r="327" spans="2:10" s="6" customFormat="1">
      <c r="B327" s="5">
        <f t="shared" si="12"/>
        <v>42094</v>
      </c>
      <c r="F327" s="5">
        <f t="shared" ca="1" si="13"/>
        <v>42083</v>
      </c>
      <c r="J327" s="7">
        <f t="shared" ca="1" si="14"/>
        <v>11</v>
      </c>
    </row>
    <row r="328" spans="2:10" s="6" customFormat="1">
      <c r="B328" s="5">
        <f t="shared" si="12"/>
        <v>42094</v>
      </c>
      <c r="F328" s="5">
        <f t="shared" ca="1" si="13"/>
        <v>42083</v>
      </c>
      <c r="J328" s="7">
        <f t="shared" ca="1" si="14"/>
        <v>11</v>
      </c>
    </row>
    <row r="329" spans="2:10" s="6" customFormat="1">
      <c r="B329" s="5">
        <f t="shared" si="12"/>
        <v>42094</v>
      </c>
      <c r="F329" s="5">
        <f t="shared" ca="1" si="13"/>
        <v>42083</v>
      </c>
      <c r="J329" s="7">
        <f t="shared" ca="1" si="14"/>
        <v>11</v>
      </c>
    </row>
    <row r="330" spans="2:10" s="6" customFormat="1">
      <c r="B330" s="5">
        <f t="shared" ref="B330:B393" si="15">$B$6</f>
        <v>42094</v>
      </c>
      <c r="F330" s="5">
        <f t="shared" ref="F330:F393" ca="1" si="16">TODAY()</f>
        <v>42083</v>
      </c>
      <c r="J330" s="7">
        <f t="shared" ref="J330:J393" ca="1" si="17">SUM(B330-F330)</f>
        <v>11</v>
      </c>
    </row>
    <row r="331" spans="2:10" s="6" customFormat="1">
      <c r="B331" s="5">
        <f t="shared" si="15"/>
        <v>42094</v>
      </c>
      <c r="F331" s="5">
        <f t="shared" ca="1" si="16"/>
        <v>42083</v>
      </c>
      <c r="J331" s="7">
        <f t="shared" ca="1" si="17"/>
        <v>11</v>
      </c>
    </row>
    <row r="332" spans="2:10" s="6" customFormat="1">
      <c r="B332" s="5">
        <f t="shared" si="15"/>
        <v>42094</v>
      </c>
      <c r="F332" s="5">
        <f t="shared" ca="1" si="16"/>
        <v>42083</v>
      </c>
      <c r="J332" s="7">
        <f t="shared" ca="1" si="17"/>
        <v>11</v>
      </c>
    </row>
    <row r="333" spans="2:10" s="6" customFormat="1">
      <c r="B333" s="5">
        <f t="shared" si="15"/>
        <v>42094</v>
      </c>
      <c r="F333" s="5">
        <f t="shared" ca="1" si="16"/>
        <v>42083</v>
      </c>
      <c r="J333" s="7">
        <f t="shared" ca="1" si="17"/>
        <v>11</v>
      </c>
    </row>
    <row r="334" spans="2:10" s="6" customFormat="1">
      <c r="B334" s="5">
        <f t="shared" si="15"/>
        <v>42094</v>
      </c>
      <c r="F334" s="5">
        <f t="shared" ca="1" si="16"/>
        <v>42083</v>
      </c>
      <c r="J334" s="7">
        <f t="shared" ca="1" si="17"/>
        <v>11</v>
      </c>
    </row>
    <row r="335" spans="2:10" s="6" customFormat="1">
      <c r="B335" s="5">
        <f t="shared" si="15"/>
        <v>42094</v>
      </c>
      <c r="F335" s="5">
        <f t="shared" ca="1" si="16"/>
        <v>42083</v>
      </c>
      <c r="J335" s="7">
        <f t="shared" ca="1" si="17"/>
        <v>11</v>
      </c>
    </row>
    <row r="336" spans="2:10" s="6" customFormat="1">
      <c r="B336" s="5">
        <f t="shared" si="15"/>
        <v>42094</v>
      </c>
      <c r="F336" s="5">
        <f t="shared" ca="1" si="16"/>
        <v>42083</v>
      </c>
      <c r="J336" s="7">
        <f t="shared" ca="1" si="17"/>
        <v>11</v>
      </c>
    </row>
    <row r="337" spans="2:10" s="6" customFormat="1">
      <c r="B337" s="5">
        <f t="shared" si="15"/>
        <v>42094</v>
      </c>
      <c r="F337" s="5">
        <f t="shared" ca="1" si="16"/>
        <v>42083</v>
      </c>
      <c r="J337" s="7">
        <f t="shared" ca="1" si="17"/>
        <v>11</v>
      </c>
    </row>
    <row r="338" spans="2:10" s="6" customFormat="1">
      <c r="B338" s="5">
        <f t="shared" si="15"/>
        <v>42094</v>
      </c>
      <c r="F338" s="5">
        <f t="shared" ca="1" si="16"/>
        <v>42083</v>
      </c>
      <c r="J338" s="7">
        <f t="shared" ca="1" si="17"/>
        <v>11</v>
      </c>
    </row>
    <row r="339" spans="2:10" s="6" customFormat="1">
      <c r="B339" s="5">
        <f t="shared" si="15"/>
        <v>42094</v>
      </c>
      <c r="F339" s="5">
        <f t="shared" ca="1" si="16"/>
        <v>42083</v>
      </c>
      <c r="J339" s="7">
        <f t="shared" ca="1" si="17"/>
        <v>11</v>
      </c>
    </row>
    <row r="340" spans="2:10" s="6" customFormat="1">
      <c r="B340" s="5">
        <f t="shared" si="15"/>
        <v>42094</v>
      </c>
      <c r="F340" s="5">
        <f t="shared" ca="1" si="16"/>
        <v>42083</v>
      </c>
      <c r="J340" s="7">
        <f t="shared" ca="1" si="17"/>
        <v>11</v>
      </c>
    </row>
    <row r="341" spans="2:10" s="6" customFormat="1">
      <c r="B341" s="5">
        <f t="shared" si="15"/>
        <v>42094</v>
      </c>
      <c r="F341" s="5">
        <f t="shared" ca="1" si="16"/>
        <v>42083</v>
      </c>
      <c r="J341" s="7">
        <f t="shared" ca="1" si="17"/>
        <v>11</v>
      </c>
    </row>
    <row r="342" spans="2:10" s="6" customFormat="1">
      <c r="B342" s="5">
        <f t="shared" si="15"/>
        <v>42094</v>
      </c>
      <c r="F342" s="5">
        <f t="shared" ca="1" si="16"/>
        <v>42083</v>
      </c>
      <c r="J342" s="7">
        <f t="shared" ca="1" si="17"/>
        <v>11</v>
      </c>
    </row>
    <row r="343" spans="2:10" s="6" customFormat="1">
      <c r="B343" s="5">
        <f t="shared" si="15"/>
        <v>42094</v>
      </c>
      <c r="F343" s="5">
        <f t="shared" ca="1" si="16"/>
        <v>42083</v>
      </c>
      <c r="J343" s="7">
        <f t="shared" ca="1" si="17"/>
        <v>11</v>
      </c>
    </row>
    <row r="344" spans="2:10" s="6" customFormat="1">
      <c r="B344" s="5">
        <f t="shared" si="15"/>
        <v>42094</v>
      </c>
      <c r="F344" s="5">
        <f t="shared" ca="1" si="16"/>
        <v>42083</v>
      </c>
      <c r="J344" s="7">
        <f t="shared" ca="1" si="17"/>
        <v>11</v>
      </c>
    </row>
    <row r="345" spans="2:10" s="6" customFormat="1">
      <c r="B345" s="5">
        <f t="shared" si="15"/>
        <v>42094</v>
      </c>
      <c r="F345" s="5">
        <f t="shared" ca="1" si="16"/>
        <v>42083</v>
      </c>
      <c r="J345" s="7">
        <f t="shared" ca="1" si="17"/>
        <v>11</v>
      </c>
    </row>
    <row r="346" spans="2:10" s="6" customFormat="1">
      <c r="B346" s="5">
        <f t="shared" si="15"/>
        <v>42094</v>
      </c>
      <c r="F346" s="5">
        <f t="shared" ca="1" si="16"/>
        <v>42083</v>
      </c>
      <c r="J346" s="7">
        <f t="shared" ca="1" si="17"/>
        <v>11</v>
      </c>
    </row>
    <row r="347" spans="2:10" s="6" customFormat="1">
      <c r="B347" s="5">
        <f t="shared" si="15"/>
        <v>42094</v>
      </c>
      <c r="F347" s="5">
        <f t="shared" ca="1" si="16"/>
        <v>42083</v>
      </c>
      <c r="J347" s="7">
        <f t="shared" ca="1" si="17"/>
        <v>11</v>
      </c>
    </row>
    <row r="348" spans="2:10" s="6" customFormat="1">
      <c r="B348" s="5">
        <f t="shared" si="15"/>
        <v>42094</v>
      </c>
      <c r="F348" s="5">
        <f t="shared" ca="1" si="16"/>
        <v>42083</v>
      </c>
      <c r="J348" s="7">
        <f t="shared" ca="1" si="17"/>
        <v>11</v>
      </c>
    </row>
    <row r="349" spans="2:10" s="6" customFormat="1">
      <c r="B349" s="5">
        <f t="shared" si="15"/>
        <v>42094</v>
      </c>
      <c r="F349" s="5">
        <f t="shared" ca="1" si="16"/>
        <v>42083</v>
      </c>
      <c r="J349" s="7">
        <f t="shared" ca="1" si="17"/>
        <v>11</v>
      </c>
    </row>
    <row r="350" spans="2:10" s="6" customFormat="1">
      <c r="B350" s="5">
        <f t="shared" si="15"/>
        <v>42094</v>
      </c>
      <c r="F350" s="5">
        <f t="shared" ca="1" si="16"/>
        <v>42083</v>
      </c>
      <c r="J350" s="7">
        <f t="shared" ca="1" si="17"/>
        <v>11</v>
      </c>
    </row>
    <row r="351" spans="2:10" s="6" customFormat="1">
      <c r="B351" s="5">
        <f t="shared" si="15"/>
        <v>42094</v>
      </c>
      <c r="F351" s="5">
        <f t="shared" ca="1" si="16"/>
        <v>42083</v>
      </c>
      <c r="J351" s="7">
        <f t="shared" ca="1" si="17"/>
        <v>11</v>
      </c>
    </row>
    <row r="352" spans="2:10" s="6" customFormat="1">
      <c r="B352" s="5">
        <f t="shared" si="15"/>
        <v>42094</v>
      </c>
      <c r="F352" s="5">
        <f t="shared" ca="1" si="16"/>
        <v>42083</v>
      </c>
      <c r="J352" s="7">
        <f t="shared" ca="1" si="17"/>
        <v>11</v>
      </c>
    </row>
    <row r="353" spans="2:10" s="6" customFormat="1">
      <c r="B353" s="5">
        <f t="shared" si="15"/>
        <v>42094</v>
      </c>
      <c r="F353" s="5">
        <f t="shared" ca="1" si="16"/>
        <v>42083</v>
      </c>
      <c r="J353" s="7">
        <f t="shared" ca="1" si="17"/>
        <v>11</v>
      </c>
    </row>
    <row r="354" spans="2:10" s="6" customFormat="1">
      <c r="B354" s="5">
        <f t="shared" si="15"/>
        <v>42094</v>
      </c>
      <c r="F354" s="5">
        <f t="shared" ca="1" si="16"/>
        <v>42083</v>
      </c>
      <c r="J354" s="7">
        <f t="shared" ca="1" si="17"/>
        <v>11</v>
      </c>
    </row>
    <row r="355" spans="2:10" s="6" customFormat="1">
      <c r="B355" s="5">
        <f t="shared" si="15"/>
        <v>42094</v>
      </c>
      <c r="F355" s="5">
        <f t="shared" ca="1" si="16"/>
        <v>42083</v>
      </c>
      <c r="J355" s="7">
        <f t="shared" ca="1" si="17"/>
        <v>11</v>
      </c>
    </row>
    <row r="356" spans="2:10" s="6" customFormat="1">
      <c r="B356" s="5">
        <f t="shared" si="15"/>
        <v>42094</v>
      </c>
      <c r="F356" s="5">
        <f t="shared" ca="1" si="16"/>
        <v>42083</v>
      </c>
      <c r="J356" s="7">
        <f t="shared" ca="1" si="17"/>
        <v>11</v>
      </c>
    </row>
    <row r="357" spans="2:10" s="6" customFormat="1">
      <c r="B357" s="5">
        <f t="shared" si="15"/>
        <v>42094</v>
      </c>
      <c r="F357" s="5">
        <f t="shared" ca="1" si="16"/>
        <v>42083</v>
      </c>
      <c r="J357" s="7">
        <f t="shared" ca="1" si="17"/>
        <v>11</v>
      </c>
    </row>
    <row r="358" spans="2:10" s="6" customFormat="1">
      <c r="B358" s="5">
        <f t="shared" si="15"/>
        <v>42094</v>
      </c>
      <c r="F358" s="5">
        <f t="shared" ca="1" si="16"/>
        <v>42083</v>
      </c>
      <c r="J358" s="7">
        <f t="shared" ca="1" si="17"/>
        <v>11</v>
      </c>
    </row>
    <row r="359" spans="2:10" s="6" customFormat="1">
      <c r="B359" s="5">
        <f t="shared" si="15"/>
        <v>42094</v>
      </c>
      <c r="F359" s="5">
        <f t="shared" ca="1" si="16"/>
        <v>42083</v>
      </c>
      <c r="J359" s="7">
        <f t="shared" ca="1" si="17"/>
        <v>11</v>
      </c>
    </row>
    <row r="360" spans="2:10" s="6" customFormat="1">
      <c r="B360" s="5">
        <f t="shared" si="15"/>
        <v>42094</v>
      </c>
      <c r="F360" s="5">
        <f t="shared" ca="1" si="16"/>
        <v>42083</v>
      </c>
      <c r="J360" s="7">
        <f t="shared" ca="1" si="17"/>
        <v>11</v>
      </c>
    </row>
    <row r="361" spans="2:10" s="6" customFormat="1">
      <c r="B361" s="5">
        <f t="shared" si="15"/>
        <v>42094</v>
      </c>
      <c r="F361" s="5">
        <f t="shared" ca="1" si="16"/>
        <v>42083</v>
      </c>
      <c r="J361" s="7">
        <f t="shared" ca="1" si="17"/>
        <v>11</v>
      </c>
    </row>
    <row r="362" spans="2:10" s="6" customFormat="1">
      <c r="B362" s="5">
        <f t="shared" si="15"/>
        <v>42094</v>
      </c>
      <c r="F362" s="5">
        <f t="shared" ca="1" si="16"/>
        <v>42083</v>
      </c>
      <c r="J362" s="7">
        <f t="shared" ca="1" si="17"/>
        <v>11</v>
      </c>
    </row>
    <row r="363" spans="2:10" s="6" customFormat="1">
      <c r="B363" s="5">
        <f t="shared" si="15"/>
        <v>42094</v>
      </c>
      <c r="F363" s="5">
        <f t="shared" ca="1" si="16"/>
        <v>42083</v>
      </c>
      <c r="J363" s="7">
        <f t="shared" ca="1" si="17"/>
        <v>11</v>
      </c>
    </row>
    <row r="364" spans="2:10" s="6" customFormat="1">
      <c r="B364" s="5">
        <f t="shared" si="15"/>
        <v>42094</v>
      </c>
      <c r="F364" s="5">
        <f t="shared" ca="1" si="16"/>
        <v>42083</v>
      </c>
      <c r="J364" s="7">
        <f t="shared" ca="1" si="17"/>
        <v>11</v>
      </c>
    </row>
    <row r="365" spans="2:10" s="6" customFormat="1">
      <c r="B365" s="5">
        <f t="shared" si="15"/>
        <v>42094</v>
      </c>
      <c r="F365" s="5">
        <f t="shared" ca="1" si="16"/>
        <v>42083</v>
      </c>
      <c r="J365" s="7">
        <f t="shared" ca="1" si="17"/>
        <v>11</v>
      </c>
    </row>
    <row r="366" spans="2:10" s="6" customFormat="1">
      <c r="B366" s="5">
        <f t="shared" si="15"/>
        <v>42094</v>
      </c>
      <c r="F366" s="5">
        <f t="shared" ca="1" si="16"/>
        <v>42083</v>
      </c>
      <c r="J366" s="7">
        <f t="shared" ca="1" si="17"/>
        <v>11</v>
      </c>
    </row>
    <row r="367" spans="2:10" s="6" customFormat="1">
      <c r="B367" s="5">
        <f t="shared" si="15"/>
        <v>42094</v>
      </c>
      <c r="F367" s="5">
        <f t="shared" ca="1" si="16"/>
        <v>42083</v>
      </c>
      <c r="J367" s="7">
        <f t="shared" ca="1" si="17"/>
        <v>11</v>
      </c>
    </row>
    <row r="368" spans="2:10" s="6" customFormat="1">
      <c r="B368" s="5">
        <f t="shared" si="15"/>
        <v>42094</v>
      </c>
      <c r="F368" s="5">
        <f t="shared" ca="1" si="16"/>
        <v>42083</v>
      </c>
      <c r="J368" s="7">
        <f t="shared" ca="1" si="17"/>
        <v>11</v>
      </c>
    </row>
    <row r="369" spans="2:10" s="6" customFormat="1">
      <c r="B369" s="5">
        <f t="shared" si="15"/>
        <v>42094</v>
      </c>
      <c r="F369" s="5">
        <f t="shared" ca="1" si="16"/>
        <v>42083</v>
      </c>
      <c r="J369" s="7">
        <f t="shared" ca="1" si="17"/>
        <v>11</v>
      </c>
    </row>
    <row r="370" spans="2:10" s="6" customFormat="1">
      <c r="B370" s="5">
        <f t="shared" si="15"/>
        <v>42094</v>
      </c>
      <c r="F370" s="5">
        <f t="shared" ca="1" si="16"/>
        <v>42083</v>
      </c>
      <c r="J370" s="7">
        <f t="shared" ca="1" si="17"/>
        <v>11</v>
      </c>
    </row>
    <row r="371" spans="2:10" s="6" customFormat="1">
      <c r="B371" s="5">
        <f t="shared" si="15"/>
        <v>42094</v>
      </c>
      <c r="F371" s="5">
        <f t="shared" ca="1" si="16"/>
        <v>42083</v>
      </c>
      <c r="J371" s="7">
        <f t="shared" ca="1" si="17"/>
        <v>11</v>
      </c>
    </row>
    <row r="372" spans="2:10" s="6" customFormat="1">
      <c r="B372" s="5">
        <f t="shared" si="15"/>
        <v>42094</v>
      </c>
      <c r="F372" s="5">
        <f t="shared" ca="1" si="16"/>
        <v>42083</v>
      </c>
      <c r="J372" s="7">
        <f t="shared" ca="1" si="17"/>
        <v>11</v>
      </c>
    </row>
    <row r="373" spans="2:10" s="6" customFormat="1">
      <c r="B373" s="5">
        <f t="shared" si="15"/>
        <v>42094</v>
      </c>
      <c r="F373" s="5">
        <f t="shared" ca="1" si="16"/>
        <v>42083</v>
      </c>
      <c r="J373" s="7">
        <f t="shared" ca="1" si="17"/>
        <v>11</v>
      </c>
    </row>
    <row r="374" spans="2:10" s="6" customFormat="1">
      <c r="B374" s="5">
        <f t="shared" si="15"/>
        <v>42094</v>
      </c>
      <c r="F374" s="5">
        <f t="shared" ca="1" si="16"/>
        <v>42083</v>
      </c>
      <c r="J374" s="7">
        <f t="shared" ca="1" si="17"/>
        <v>11</v>
      </c>
    </row>
    <row r="375" spans="2:10" s="6" customFormat="1">
      <c r="B375" s="5">
        <f t="shared" si="15"/>
        <v>42094</v>
      </c>
      <c r="F375" s="5">
        <f t="shared" ca="1" si="16"/>
        <v>42083</v>
      </c>
      <c r="J375" s="7">
        <f t="shared" ca="1" si="17"/>
        <v>11</v>
      </c>
    </row>
    <row r="376" spans="2:10" s="6" customFormat="1">
      <c r="B376" s="5">
        <f t="shared" si="15"/>
        <v>42094</v>
      </c>
      <c r="F376" s="5">
        <f t="shared" ca="1" si="16"/>
        <v>42083</v>
      </c>
      <c r="J376" s="7">
        <f t="shared" ca="1" si="17"/>
        <v>11</v>
      </c>
    </row>
    <row r="377" spans="2:10" s="6" customFormat="1">
      <c r="B377" s="5">
        <f t="shared" si="15"/>
        <v>42094</v>
      </c>
      <c r="F377" s="5">
        <f t="shared" ca="1" si="16"/>
        <v>42083</v>
      </c>
      <c r="J377" s="7">
        <f t="shared" ca="1" si="17"/>
        <v>11</v>
      </c>
    </row>
    <row r="378" spans="2:10" s="6" customFormat="1">
      <c r="B378" s="5">
        <f t="shared" si="15"/>
        <v>42094</v>
      </c>
      <c r="F378" s="5">
        <f t="shared" ca="1" si="16"/>
        <v>42083</v>
      </c>
      <c r="J378" s="7">
        <f t="shared" ca="1" si="17"/>
        <v>11</v>
      </c>
    </row>
    <row r="379" spans="2:10" s="6" customFormat="1">
      <c r="B379" s="5">
        <f t="shared" si="15"/>
        <v>42094</v>
      </c>
      <c r="F379" s="5">
        <f t="shared" ca="1" si="16"/>
        <v>42083</v>
      </c>
      <c r="J379" s="7">
        <f t="shared" ca="1" si="17"/>
        <v>11</v>
      </c>
    </row>
    <row r="380" spans="2:10" s="6" customFormat="1">
      <c r="B380" s="5">
        <f t="shared" si="15"/>
        <v>42094</v>
      </c>
      <c r="F380" s="5">
        <f t="shared" ca="1" si="16"/>
        <v>42083</v>
      </c>
      <c r="J380" s="7">
        <f t="shared" ca="1" si="17"/>
        <v>11</v>
      </c>
    </row>
    <row r="381" spans="2:10" s="6" customFormat="1">
      <c r="B381" s="5">
        <f t="shared" si="15"/>
        <v>42094</v>
      </c>
      <c r="F381" s="5">
        <f t="shared" ca="1" si="16"/>
        <v>42083</v>
      </c>
      <c r="J381" s="7">
        <f t="shared" ca="1" si="17"/>
        <v>11</v>
      </c>
    </row>
    <row r="382" spans="2:10" s="6" customFormat="1">
      <c r="B382" s="5">
        <f t="shared" si="15"/>
        <v>42094</v>
      </c>
      <c r="F382" s="5">
        <f t="shared" ca="1" si="16"/>
        <v>42083</v>
      </c>
      <c r="J382" s="7">
        <f t="shared" ca="1" si="17"/>
        <v>11</v>
      </c>
    </row>
    <row r="383" spans="2:10" s="6" customFormat="1">
      <c r="B383" s="5">
        <f t="shared" si="15"/>
        <v>42094</v>
      </c>
      <c r="F383" s="5">
        <f t="shared" ca="1" si="16"/>
        <v>42083</v>
      </c>
      <c r="J383" s="7">
        <f t="shared" ca="1" si="17"/>
        <v>11</v>
      </c>
    </row>
    <row r="384" spans="2:10" s="6" customFormat="1">
      <c r="B384" s="5">
        <f t="shared" si="15"/>
        <v>42094</v>
      </c>
      <c r="F384" s="5">
        <f t="shared" ca="1" si="16"/>
        <v>42083</v>
      </c>
      <c r="J384" s="7">
        <f t="shared" ca="1" si="17"/>
        <v>11</v>
      </c>
    </row>
    <row r="385" spans="2:10" s="6" customFormat="1">
      <c r="B385" s="5">
        <f t="shared" si="15"/>
        <v>42094</v>
      </c>
      <c r="F385" s="5">
        <f t="shared" ca="1" si="16"/>
        <v>42083</v>
      </c>
      <c r="J385" s="7">
        <f t="shared" ca="1" si="17"/>
        <v>11</v>
      </c>
    </row>
    <row r="386" spans="2:10" s="6" customFormat="1">
      <c r="B386" s="5">
        <f t="shared" si="15"/>
        <v>42094</v>
      </c>
      <c r="F386" s="5">
        <f t="shared" ca="1" si="16"/>
        <v>42083</v>
      </c>
      <c r="J386" s="7">
        <f t="shared" ca="1" si="17"/>
        <v>11</v>
      </c>
    </row>
    <row r="387" spans="2:10" s="6" customFormat="1">
      <c r="B387" s="5">
        <f t="shared" si="15"/>
        <v>42094</v>
      </c>
      <c r="F387" s="5">
        <f t="shared" ca="1" si="16"/>
        <v>42083</v>
      </c>
      <c r="J387" s="7">
        <f t="shared" ca="1" si="17"/>
        <v>11</v>
      </c>
    </row>
    <row r="388" spans="2:10" s="6" customFormat="1">
      <c r="B388" s="5">
        <f t="shared" si="15"/>
        <v>42094</v>
      </c>
      <c r="F388" s="5">
        <f t="shared" ca="1" si="16"/>
        <v>42083</v>
      </c>
      <c r="J388" s="7">
        <f t="shared" ca="1" si="17"/>
        <v>11</v>
      </c>
    </row>
    <row r="389" spans="2:10" s="6" customFormat="1">
      <c r="B389" s="5">
        <f t="shared" si="15"/>
        <v>42094</v>
      </c>
      <c r="F389" s="5">
        <f t="shared" ca="1" si="16"/>
        <v>42083</v>
      </c>
      <c r="J389" s="7">
        <f t="shared" ca="1" si="17"/>
        <v>11</v>
      </c>
    </row>
    <row r="390" spans="2:10" s="6" customFormat="1">
      <c r="B390" s="5">
        <f t="shared" si="15"/>
        <v>42094</v>
      </c>
      <c r="F390" s="5">
        <f t="shared" ca="1" si="16"/>
        <v>42083</v>
      </c>
      <c r="J390" s="7">
        <f t="shared" ca="1" si="17"/>
        <v>11</v>
      </c>
    </row>
    <row r="391" spans="2:10" s="6" customFormat="1">
      <c r="B391" s="5">
        <f t="shared" si="15"/>
        <v>42094</v>
      </c>
      <c r="F391" s="5">
        <f t="shared" ca="1" si="16"/>
        <v>42083</v>
      </c>
      <c r="J391" s="7">
        <f t="shared" ca="1" si="17"/>
        <v>11</v>
      </c>
    </row>
    <row r="392" spans="2:10" s="6" customFormat="1">
      <c r="B392" s="5">
        <f t="shared" si="15"/>
        <v>42094</v>
      </c>
      <c r="F392" s="5">
        <f t="shared" ca="1" si="16"/>
        <v>42083</v>
      </c>
      <c r="J392" s="7">
        <f t="shared" ca="1" si="17"/>
        <v>11</v>
      </c>
    </row>
    <row r="393" spans="2:10" s="6" customFormat="1">
      <c r="B393" s="5">
        <f t="shared" si="15"/>
        <v>42094</v>
      </c>
      <c r="F393" s="5">
        <f t="shared" ca="1" si="16"/>
        <v>42083</v>
      </c>
      <c r="J393" s="7">
        <f t="shared" ca="1" si="17"/>
        <v>11</v>
      </c>
    </row>
    <row r="394" spans="2:10" s="6" customFormat="1">
      <c r="B394" s="5">
        <f t="shared" ref="B394:B457" si="18">$B$6</f>
        <v>42094</v>
      </c>
      <c r="F394" s="5">
        <f t="shared" ref="F394:F457" ca="1" si="19">TODAY()</f>
        <v>42083</v>
      </c>
      <c r="J394" s="7">
        <f t="shared" ref="J394:J457" ca="1" si="20">SUM(B394-F394)</f>
        <v>11</v>
      </c>
    </row>
    <row r="395" spans="2:10" s="6" customFormat="1">
      <c r="B395" s="5">
        <f t="shared" si="18"/>
        <v>42094</v>
      </c>
      <c r="F395" s="5">
        <f t="shared" ca="1" si="19"/>
        <v>42083</v>
      </c>
      <c r="J395" s="7">
        <f t="shared" ca="1" si="20"/>
        <v>11</v>
      </c>
    </row>
    <row r="396" spans="2:10" s="6" customFormat="1">
      <c r="B396" s="5">
        <f t="shared" si="18"/>
        <v>42094</v>
      </c>
      <c r="F396" s="5">
        <f t="shared" ca="1" si="19"/>
        <v>42083</v>
      </c>
      <c r="J396" s="7">
        <f t="shared" ca="1" si="20"/>
        <v>11</v>
      </c>
    </row>
    <row r="397" spans="2:10" s="6" customFormat="1">
      <c r="B397" s="5">
        <f t="shared" si="18"/>
        <v>42094</v>
      </c>
      <c r="F397" s="5">
        <f t="shared" ca="1" si="19"/>
        <v>42083</v>
      </c>
      <c r="J397" s="7">
        <f t="shared" ca="1" si="20"/>
        <v>11</v>
      </c>
    </row>
    <row r="398" spans="2:10" s="6" customFormat="1">
      <c r="B398" s="5">
        <f t="shared" si="18"/>
        <v>42094</v>
      </c>
      <c r="F398" s="5">
        <f t="shared" ca="1" si="19"/>
        <v>42083</v>
      </c>
      <c r="J398" s="7">
        <f t="shared" ca="1" si="20"/>
        <v>11</v>
      </c>
    </row>
    <row r="399" spans="2:10" s="6" customFormat="1">
      <c r="B399" s="5">
        <f t="shared" si="18"/>
        <v>42094</v>
      </c>
      <c r="F399" s="5">
        <f t="shared" ca="1" si="19"/>
        <v>42083</v>
      </c>
      <c r="J399" s="7">
        <f t="shared" ca="1" si="20"/>
        <v>11</v>
      </c>
    </row>
    <row r="400" spans="2:10" s="6" customFormat="1">
      <c r="B400" s="5">
        <f t="shared" si="18"/>
        <v>42094</v>
      </c>
      <c r="F400" s="5">
        <f t="shared" ca="1" si="19"/>
        <v>42083</v>
      </c>
      <c r="J400" s="7">
        <f t="shared" ca="1" si="20"/>
        <v>11</v>
      </c>
    </row>
    <row r="401" spans="2:10" s="6" customFormat="1">
      <c r="B401" s="5">
        <f t="shared" si="18"/>
        <v>42094</v>
      </c>
      <c r="F401" s="5">
        <f t="shared" ca="1" si="19"/>
        <v>42083</v>
      </c>
      <c r="J401" s="7">
        <f t="shared" ca="1" si="20"/>
        <v>11</v>
      </c>
    </row>
    <row r="402" spans="2:10" s="6" customFormat="1">
      <c r="B402" s="5">
        <f t="shared" si="18"/>
        <v>42094</v>
      </c>
      <c r="F402" s="5">
        <f t="shared" ca="1" si="19"/>
        <v>42083</v>
      </c>
      <c r="J402" s="7">
        <f t="shared" ca="1" si="20"/>
        <v>11</v>
      </c>
    </row>
    <row r="403" spans="2:10" s="6" customFormat="1">
      <c r="B403" s="5">
        <f t="shared" si="18"/>
        <v>42094</v>
      </c>
      <c r="F403" s="5">
        <f t="shared" ca="1" si="19"/>
        <v>42083</v>
      </c>
      <c r="J403" s="7">
        <f t="shared" ca="1" si="20"/>
        <v>11</v>
      </c>
    </row>
    <row r="404" spans="2:10" s="6" customFormat="1">
      <c r="B404" s="5">
        <f t="shared" si="18"/>
        <v>42094</v>
      </c>
      <c r="F404" s="5">
        <f t="shared" ca="1" si="19"/>
        <v>42083</v>
      </c>
      <c r="J404" s="7">
        <f t="shared" ca="1" si="20"/>
        <v>11</v>
      </c>
    </row>
    <row r="405" spans="2:10" s="6" customFormat="1">
      <c r="B405" s="5">
        <f t="shared" si="18"/>
        <v>42094</v>
      </c>
      <c r="F405" s="5">
        <f t="shared" ca="1" si="19"/>
        <v>42083</v>
      </c>
      <c r="J405" s="7">
        <f t="shared" ca="1" si="20"/>
        <v>11</v>
      </c>
    </row>
    <row r="406" spans="2:10" s="6" customFormat="1">
      <c r="B406" s="5">
        <f t="shared" si="18"/>
        <v>42094</v>
      </c>
      <c r="F406" s="5">
        <f t="shared" ca="1" si="19"/>
        <v>42083</v>
      </c>
      <c r="J406" s="7">
        <f t="shared" ca="1" si="20"/>
        <v>11</v>
      </c>
    </row>
    <row r="407" spans="2:10" s="6" customFormat="1">
      <c r="B407" s="5">
        <f t="shared" si="18"/>
        <v>42094</v>
      </c>
      <c r="F407" s="5">
        <f t="shared" ca="1" si="19"/>
        <v>42083</v>
      </c>
      <c r="J407" s="7">
        <f t="shared" ca="1" si="20"/>
        <v>11</v>
      </c>
    </row>
    <row r="408" spans="2:10" s="6" customFormat="1">
      <c r="B408" s="5">
        <f t="shared" si="18"/>
        <v>42094</v>
      </c>
      <c r="F408" s="5">
        <f t="shared" ca="1" si="19"/>
        <v>42083</v>
      </c>
      <c r="J408" s="7">
        <f t="shared" ca="1" si="20"/>
        <v>11</v>
      </c>
    </row>
    <row r="409" spans="2:10" s="6" customFormat="1">
      <c r="B409" s="5">
        <f t="shared" si="18"/>
        <v>42094</v>
      </c>
      <c r="F409" s="5">
        <f t="shared" ca="1" si="19"/>
        <v>42083</v>
      </c>
      <c r="J409" s="7">
        <f t="shared" ca="1" si="20"/>
        <v>11</v>
      </c>
    </row>
    <row r="410" spans="2:10" s="6" customFormat="1">
      <c r="B410" s="5">
        <f t="shared" si="18"/>
        <v>42094</v>
      </c>
      <c r="F410" s="5">
        <f t="shared" ca="1" si="19"/>
        <v>42083</v>
      </c>
      <c r="J410" s="7">
        <f t="shared" ca="1" si="20"/>
        <v>11</v>
      </c>
    </row>
    <row r="411" spans="2:10" s="6" customFormat="1">
      <c r="B411" s="5">
        <f t="shared" si="18"/>
        <v>42094</v>
      </c>
      <c r="F411" s="5">
        <f t="shared" ca="1" si="19"/>
        <v>42083</v>
      </c>
      <c r="J411" s="7">
        <f t="shared" ca="1" si="20"/>
        <v>11</v>
      </c>
    </row>
    <row r="412" spans="2:10" s="6" customFormat="1">
      <c r="B412" s="5">
        <f t="shared" si="18"/>
        <v>42094</v>
      </c>
      <c r="F412" s="5">
        <f t="shared" ca="1" si="19"/>
        <v>42083</v>
      </c>
      <c r="J412" s="7">
        <f t="shared" ca="1" si="20"/>
        <v>11</v>
      </c>
    </row>
    <row r="413" spans="2:10" s="6" customFormat="1">
      <c r="B413" s="5">
        <f t="shared" si="18"/>
        <v>42094</v>
      </c>
      <c r="F413" s="5">
        <f t="shared" ca="1" si="19"/>
        <v>42083</v>
      </c>
      <c r="J413" s="7">
        <f t="shared" ca="1" si="20"/>
        <v>11</v>
      </c>
    </row>
    <row r="414" spans="2:10" s="6" customFormat="1">
      <c r="B414" s="5">
        <f t="shared" si="18"/>
        <v>42094</v>
      </c>
      <c r="F414" s="5">
        <f t="shared" ca="1" si="19"/>
        <v>42083</v>
      </c>
      <c r="J414" s="7">
        <f t="shared" ca="1" si="20"/>
        <v>11</v>
      </c>
    </row>
    <row r="415" spans="2:10" s="6" customFormat="1">
      <c r="B415" s="5">
        <f t="shared" si="18"/>
        <v>42094</v>
      </c>
      <c r="F415" s="5">
        <f t="shared" ca="1" si="19"/>
        <v>42083</v>
      </c>
      <c r="J415" s="7">
        <f t="shared" ca="1" si="20"/>
        <v>11</v>
      </c>
    </row>
    <row r="416" spans="2:10" s="6" customFormat="1">
      <c r="B416" s="5">
        <f t="shared" si="18"/>
        <v>42094</v>
      </c>
      <c r="F416" s="5">
        <f t="shared" ca="1" si="19"/>
        <v>42083</v>
      </c>
      <c r="J416" s="7">
        <f t="shared" ca="1" si="20"/>
        <v>11</v>
      </c>
    </row>
    <row r="417" spans="2:10" s="6" customFormat="1">
      <c r="B417" s="5">
        <f t="shared" si="18"/>
        <v>42094</v>
      </c>
      <c r="F417" s="5">
        <f t="shared" ca="1" si="19"/>
        <v>42083</v>
      </c>
      <c r="J417" s="7">
        <f t="shared" ca="1" si="20"/>
        <v>11</v>
      </c>
    </row>
    <row r="418" spans="2:10" s="6" customFormat="1">
      <c r="B418" s="5">
        <f t="shared" si="18"/>
        <v>42094</v>
      </c>
      <c r="F418" s="5">
        <f t="shared" ca="1" si="19"/>
        <v>42083</v>
      </c>
      <c r="J418" s="7">
        <f t="shared" ca="1" si="20"/>
        <v>11</v>
      </c>
    </row>
    <row r="419" spans="2:10" s="6" customFormat="1">
      <c r="B419" s="5">
        <f t="shared" si="18"/>
        <v>42094</v>
      </c>
      <c r="F419" s="5">
        <f t="shared" ca="1" si="19"/>
        <v>42083</v>
      </c>
      <c r="J419" s="7">
        <f t="shared" ca="1" si="20"/>
        <v>11</v>
      </c>
    </row>
    <row r="420" spans="2:10" s="6" customFormat="1">
      <c r="B420" s="5">
        <f t="shared" si="18"/>
        <v>42094</v>
      </c>
      <c r="F420" s="5">
        <f t="shared" ca="1" si="19"/>
        <v>42083</v>
      </c>
      <c r="J420" s="7">
        <f t="shared" ca="1" si="20"/>
        <v>11</v>
      </c>
    </row>
    <row r="421" spans="2:10" s="6" customFormat="1">
      <c r="B421" s="5">
        <f t="shared" si="18"/>
        <v>42094</v>
      </c>
      <c r="F421" s="5">
        <f t="shared" ca="1" si="19"/>
        <v>42083</v>
      </c>
      <c r="J421" s="7">
        <f t="shared" ca="1" si="20"/>
        <v>11</v>
      </c>
    </row>
    <row r="422" spans="2:10" s="6" customFormat="1">
      <c r="B422" s="5">
        <f t="shared" si="18"/>
        <v>42094</v>
      </c>
      <c r="F422" s="5">
        <f t="shared" ca="1" si="19"/>
        <v>42083</v>
      </c>
      <c r="J422" s="7">
        <f t="shared" ca="1" si="20"/>
        <v>11</v>
      </c>
    </row>
    <row r="423" spans="2:10" s="6" customFormat="1">
      <c r="B423" s="5">
        <f t="shared" si="18"/>
        <v>42094</v>
      </c>
      <c r="F423" s="5">
        <f t="shared" ca="1" si="19"/>
        <v>42083</v>
      </c>
      <c r="J423" s="7">
        <f t="shared" ca="1" si="20"/>
        <v>11</v>
      </c>
    </row>
    <row r="424" spans="2:10" s="6" customFormat="1">
      <c r="B424" s="5">
        <f t="shared" si="18"/>
        <v>42094</v>
      </c>
      <c r="F424" s="5">
        <f t="shared" ca="1" si="19"/>
        <v>42083</v>
      </c>
      <c r="J424" s="7">
        <f t="shared" ca="1" si="20"/>
        <v>11</v>
      </c>
    </row>
    <row r="425" spans="2:10" s="6" customFormat="1">
      <c r="B425" s="5">
        <f t="shared" si="18"/>
        <v>42094</v>
      </c>
      <c r="F425" s="5">
        <f t="shared" ca="1" si="19"/>
        <v>42083</v>
      </c>
      <c r="J425" s="7">
        <f t="shared" ca="1" si="20"/>
        <v>11</v>
      </c>
    </row>
    <row r="426" spans="2:10" s="6" customFormat="1">
      <c r="B426" s="5">
        <f t="shared" si="18"/>
        <v>42094</v>
      </c>
      <c r="F426" s="5">
        <f t="shared" ca="1" si="19"/>
        <v>42083</v>
      </c>
      <c r="J426" s="7">
        <f t="shared" ca="1" si="20"/>
        <v>11</v>
      </c>
    </row>
    <row r="427" spans="2:10" s="6" customFormat="1">
      <c r="B427" s="5">
        <f t="shared" si="18"/>
        <v>42094</v>
      </c>
      <c r="F427" s="5">
        <f t="shared" ca="1" si="19"/>
        <v>42083</v>
      </c>
      <c r="J427" s="7">
        <f t="shared" ca="1" si="20"/>
        <v>11</v>
      </c>
    </row>
    <row r="428" spans="2:10" s="6" customFormat="1">
      <c r="B428" s="5">
        <f t="shared" si="18"/>
        <v>42094</v>
      </c>
      <c r="F428" s="5">
        <f t="shared" ca="1" si="19"/>
        <v>42083</v>
      </c>
      <c r="J428" s="7">
        <f t="shared" ca="1" si="20"/>
        <v>11</v>
      </c>
    </row>
    <row r="429" spans="2:10" s="6" customFormat="1">
      <c r="B429" s="5">
        <f t="shared" si="18"/>
        <v>42094</v>
      </c>
      <c r="F429" s="5">
        <f t="shared" ca="1" si="19"/>
        <v>42083</v>
      </c>
      <c r="J429" s="7">
        <f t="shared" ca="1" si="20"/>
        <v>11</v>
      </c>
    </row>
    <row r="430" spans="2:10" s="6" customFormat="1">
      <c r="B430" s="5">
        <f t="shared" si="18"/>
        <v>42094</v>
      </c>
      <c r="F430" s="5">
        <f t="shared" ca="1" si="19"/>
        <v>42083</v>
      </c>
      <c r="J430" s="7">
        <f t="shared" ca="1" si="20"/>
        <v>11</v>
      </c>
    </row>
    <row r="431" spans="2:10" s="6" customFormat="1">
      <c r="B431" s="5">
        <f t="shared" si="18"/>
        <v>42094</v>
      </c>
      <c r="F431" s="5">
        <f t="shared" ca="1" si="19"/>
        <v>42083</v>
      </c>
      <c r="J431" s="7">
        <f t="shared" ca="1" si="20"/>
        <v>11</v>
      </c>
    </row>
    <row r="432" spans="2:10" s="6" customFormat="1">
      <c r="B432" s="5">
        <f t="shared" si="18"/>
        <v>42094</v>
      </c>
      <c r="F432" s="5">
        <f t="shared" ca="1" si="19"/>
        <v>42083</v>
      </c>
      <c r="J432" s="7">
        <f t="shared" ca="1" si="20"/>
        <v>11</v>
      </c>
    </row>
    <row r="433" spans="2:10" s="6" customFormat="1">
      <c r="B433" s="5">
        <f t="shared" si="18"/>
        <v>42094</v>
      </c>
      <c r="F433" s="5">
        <f t="shared" ca="1" si="19"/>
        <v>42083</v>
      </c>
      <c r="J433" s="7">
        <f t="shared" ca="1" si="20"/>
        <v>11</v>
      </c>
    </row>
    <row r="434" spans="2:10" s="6" customFormat="1">
      <c r="B434" s="5">
        <f t="shared" si="18"/>
        <v>42094</v>
      </c>
      <c r="F434" s="5">
        <f t="shared" ca="1" si="19"/>
        <v>42083</v>
      </c>
      <c r="J434" s="7">
        <f t="shared" ca="1" si="20"/>
        <v>11</v>
      </c>
    </row>
    <row r="435" spans="2:10" s="6" customFormat="1">
      <c r="B435" s="5">
        <f t="shared" si="18"/>
        <v>42094</v>
      </c>
      <c r="F435" s="5">
        <f t="shared" ca="1" si="19"/>
        <v>42083</v>
      </c>
      <c r="J435" s="7">
        <f t="shared" ca="1" si="20"/>
        <v>11</v>
      </c>
    </row>
    <row r="436" spans="2:10" s="6" customFormat="1">
      <c r="B436" s="5">
        <f t="shared" si="18"/>
        <v>42094</v>
      </c>
      <c r="F436" s="5">
        <f t="shared" ca="1" si="19"/>
        <v>42083</v>
      </c>
      <c r="J436" s="7">
        <f t="shared" ca="1" si="20"/>
        <v>11</v>
      </c>
    </row>
    <row r="437" spans="2:10" s="6" customFormat="1">
      <c r="B437" s="5">
        <f t="shared" si="18"/>
        <v>42094</v>
      </c>
      <c r="F437" s="5">
        <f t="shared" ca="1" si="19"/>
        <v>42083</v>
      </c>
      <c r="J437" s="7">
        <f t="shared" ca="1" si="20"/>
        <v>11</v>
      </c>
    </row>
    <row r="438" spans="2:10" s="6" customFormat="1">
      <c r="B438" s="5">
        <f t="shared" si="18"/>
        <v>42094</v>
      </c>
      <c r="F438" s="5">
        <f t="shared" ca="1" si="19"/>
        <v>42083</v>
      </c>
      <c r="J438" s="7">
        <f t="shared" ca="1" si="20"/>
        <v>11</v>
      </c>
    </row>
    <row r="439" spans="2:10" s="6" customFormat="1">
      <c r="B439" s="5">
        <f t="shared" si="18"/>
        <v>42094</v>
      </c>
      <c r="F439" s="5">
        <f t="shared" ca="1" si="19"/>
        <v>42083</v>
      </c>
      <c r="J439" s="7">
        <f t="shared" ca="1" si="20"/>
        <v>11</v>
      </c>
    </row>
    <row r="440" spans="2:10" s="6" customFormat="1">
      <c r="B440" s="5">
        <f t="shared" si="18"/>
        <v>42094</v>
      </c>
      <c r="F440" s="5">
        <f t="shared" ca="1" si="19"/>
        <v>42083</v>
      </c>
      <c r="J440" s="7">
        <f t="shared" ca="1" si="20"/>
        <v>11</v>
      </c>
    </row>
    <row r="441" spans="2:10" s="6" customFormat="1">
      <c r="B441" s="5">
        <f t="shared" si="18"/>
        <v>42094</v>
      </c>
      <c r="F441" s="5">
        <f t="shared" ca="1" si="19"/>
        <v>42083</v>
      </c>
      <c r="J441" s="7">
        <f t="shared" ca="1" si="20"/>
        <v>11</v>
      </c>
    </row>
    <row r="442" spans="2:10" s="6" customFormat="1">
      <c r="B442" s="5">
        <f t="shared" si="18"/>
        <v>42094</v>
      </c>
      <c r="F442" s="5">
        <f t="shared" ca="1" si="19"/>
        <v>42083</v>
      </c>
      <c r="J442" s="7">
        <f t="shared" ca="1" si="20"/>
        <v>11</v>
      </c>
    </row>
    <row r="443" spans="2:10" s="6" customFormat="1">
      <c r="B443" s="5">
        <f t="shared" si="18"/>
        <v>42094</v>
      </c>
      <c r="F443" s="5">
        <f t="shared" ca="1" si="19"/>
        <v>42083</v>
      </c>
      <c r="J443" s="7">
        <f t="shared" ca="1" si="20"/>
        <v>11</v>
      </c>
    </row>
    <row r="444" spans="2:10" s="6" customFormat="1">
      <c r="B444" s="5">
        <f t="shared" si="18"/>
        <v>42094</v>
      </c>
      <c r="F444" s="5">
        <f t="shared" ca="1" si="19"/>
        <v>42083</v>
      </c>
      <c r="J444" s="7">
        <f t="shared" ca="1" si="20"/>
        <v>11</v>
      </c>
    </row>
    <row r="445" spans="2:10" s="6" customFormat="1">
      <c r="B445" s="5">
        <f t="shared" si="18"/>
        <v>42094</v>
      </c>
      <c r="F445" s="5">
        <f t="shared" ca="1" si="19"/>
        <v>42083</v>
      </c>
      <c r="J445" s="7">
        <f t="shared" ca="1" si="20"/>
        <v>11</v>
      </c>
    </row>
    <row r="446" spans="2:10" s="6" customFormat="1">
      <c r="B446" s="5">
        <f t="shared" si="18"/>
        <v>42094</v>
      </c>
      <c r="F446" s="5">
        <f t="shared" ca="1" si="19"/>
        <v>42083</v>
      </c>
      <c r="J446" s="7">
        <f t="shared" ca="1" si="20"/>
        <v>11</v>
      </c>
    </row>
    <row r="447" spans="2:10" s="6" customFormat="1">
      <c r="B447" s="5">
        <f t="shared" si="18"/>
        <v>42094</v>
      </c>
      <c r="F447" s="5">
        <f t="shared" ca="1" si="19"/>
        <v>42083</v>
      </c>
      <c r="J447" s="7">
        <f t="shared" ca="1" si="20"/>
        <v>11</v>
      </c>
    </row>
    <row r="448" spans="2:10" s="6" customFormat="1">
      <c r="B448" s="5">
        <f t="shared" si="18"/>
        <v>42094</v>
      </c>
      <c r="F448" s="5">
        <f t="shared" ca="1" si="19"/>
        <v>42083</v>
      </c>
      <c r="J448" s="7">
        <f t="shared" ca="1" si="20"/>
        <v>11</v>
      </c>
    </row>
    <row r="449" spans="2:10" s="6" customFormat="1">
      <c r="B449" s="5">
        <f t="shared" si="18"/>
        <v>42094</v>
      </c>
      <c r="F449" s="5">
        <f t="shared" ca="1" si="19"/>
        <v>42083</v>
      </c>
      <c r="J449" s="7">
        <f t="shared" ca="1" si="20"/>
        <v>11</v>
      </c>
    </row>
    <row r="450" spans="2:10" s="6" customFormat="1">
      <c r="B450" s="5">
        <f t="shared" si="18"/>
        <v>42094</v>
      </c>
      <c r="F450" s="5">
        <f t="shared" ca="1" si="19"/>
        <v>42083</v>
      </c>
      <c r="J450" s="7">
        <f t="shared" ca="1" si="20"/>
        <v>11</v>
      </c>
    </row>
    <row r="451" spans="2:10" s="6" customFormat="1">
      <c r="B451" s="5">
        <f t="shared" si="18"/>
        <v>42094</v>
      </c>
      <c r="F451" s="5">
        <f t="shared" ca="1" si="19"/>
        <v>42083</v>
      </c>
      <c r="J451" s="7">
        <f t="shared" ca="1" si="20"/>
        <v>11</v>
      </c>
    </row>
    <row r="452" spans="2:10" s="6" customFormat="1">
      <c r="B452" s="5">
        <f t="shared" si="18"/>
        <v>42094</v>
      </c>
      <c r="F452" s="5">
        <f t="shared" ca="1" si="19"/>
        <v>42083</v>
      </c>
      <c r="J452" s="7">
        <f t="shared" ca="1" si="20"/>
        <v>11</v>
      </c>
    </row>
    <row r="453" spans="2:10" s="6" customFormat="1">
      <c r="B453" s="5">
        <f t="shared" si="18"/>
        <v>42094</v>
      </c>
      <c r="F453" s="5">
        <f t="shared" ca="1" si="19"/>
        <v>42083</v>
      </c>
      <c r="J453" s="7">
        <f t="shared" ca="1" si="20"/>
        <v>11</v>
      </c>
    </row>
    <row r="454" spans="2:10" s="6" customFormat="1">
      <c r="B454" s="5">
        <f t="shared" si="18"/>
        <v>42094</v>
      </c>
      <c r="F454" s="5">
        <f t="shared" ca="1" si="19"/>
        <v>42083</v>
      </c>
      <c r="J454" s="7">
        <f t="shared" ca="1" si="20"/>
        <v>11</v>
      </c>
    </row>
    <row r="455" spans="2:10" s="6" customFormat="1">
      <c r="B455" s="5">
        <f t="shared" si="18"/>
        <v>42094</v>
      </c>
      <c r="F455" s="5">
        <f t="shared" ca="1" si="19"/>
        <v>42083</v>
      </c>
      <c r="J455" s="7">
        <f t="shared" ca="1" si="20"/>
        <v>11</v>
      </c>
    </row>
    <row r="456" spans="2:10" s="6" customFormat="1">
      <c r="B456" s="5">
        <f t="shared" si="18"/>
        <v>42094</v>
      </c>
      <c r="F456" s="5">
        <f t="shared" ca="1" si="19"/>
        <v>42083</v>
      </c>
      <c r="J456" s="7">
        <f t="shared" ca="1" si="20"/>
        <v>11</v>
      </c>
    </row>
    <row r="457" spans="2:10" s="6" customFormat="1">
      <c r="B457" s="5">
        <f t="shared" si="18"/>
        <v>42094</v>
      </c>
      <c r="F457" s="5">
        <f t="shared" ca="1" si="19"/>
        <v>42083</v>
      </c>
      <c r="J457" s="7">
        <f t="shared" ca="1" si="20"/>
        <v>11</v>
      </c>
    </row>
    <row r="458" spans="2:10" s="6" customFormat="1">
      <c r="B458" s="5">
        <f t="shared" ref="B458:B521" si="21">$B$6</f>
        <v>42094</v>
      </c>
      <c r="F458" s="5">
        <f t="shared" ref="F458:F521" ca="1" si="22">TODAY()</f>
        <v>42083</v>
      </c>
      <c r="J458" s="7">
        <f t="shared" ref="J458:J521" ca="1" si="23">SUM(B458-F458)</f>
        <v>11</v>
      </c>
    </row>
    <row r="459" spans="2:10" s="6" customFormat="1">
      <c r="B459" s="5">
        <f t="shared" si="21"/>
        <v>42094</v>
      </c>
      <c r="F459" s="5">
        <f t="shared" ca="1" si="22"/>
        <v>42083</v>
      </c>
      <c r="J459" s="7">
        <f t="shared" ca="1" si="23"/>
        <v>11</v>
      </c>
    </row>
    <row r="460" spans="2:10" s="6" customFormat="1">
      <c r="B460" s="5">
        <f t="shared" si="21"/>
        <v>42094</v>
      </c>
      <c r="F460" s="5">
        <f t="shared" ca="1" si="22"/>
        <v>42083</v>
      </c>
      <c r="J460" s="7">
        <f t="shared" ca="1" si="23"/>
        <v>11</v>
      </c>
    </row>
    <row r="461" spans="2:10" s="6" customFormat="1">
      <c r="B461" s="5">
        <f t="shared" si="21"/>
        <v>42094</v>
      </c>
      <c r="F461" s="5">
        <f t="shared" ca="1" si="22"/>
        <v>42083</v>
      </c>
      <c r="J461" s="7">
        <f t="shared" ca="1" si="23"/>
        <v>11</v>
      </c>
    </row>
    <row r="462" spans="2:10" s="6" customFormat="1">
      <c r="B462" s="5">
        <f t="shared" si="21"/>
        <v>42094</v>
      </c>
      <c r="F462" s="5">
        <f t="shared" ca="1" si="22"/>
        <v>42083</v>
      </c>
      <c r="J462" s="7">
        <f t="shared" ca="1" si="23"/>
        <v>11</v>
      </c>
    </row>
    <row r="463" spans="2:10" s="6" customFormat="1">
      <c r="B463" s="5">
        <f t="shared" si="21"/>
        <v>42094</v>
      </c>
      <c r="F463" s="5">
        <f t="shared" ca="1" si="22"/>
        <v>42083</v>
      </c>
      <c r="J463" s="7">
        <f t="shared" ca="1" si="23"/>
        <v>11</v>
      </c>
    </row>
    <row r="464" spans="2:10" s="6" customFormat="1">
      <c r="B464" s="5">
        <f t="shared" si="21"/>
        <v>42094</v>
      </c>
      <c r="F464" s="5">
        <f t="shared" ca="1" si="22"/>
        <v>42083</v>
      </c>
      <c r="J464" s="7">
        <f t="shared" ca="1" si="23"/>
        <v>11</v>
      </c>
    </row>
    <row r="465" spans="2:10" s="6" customFormat="1">
      <c r="B465" s="5">
        <f t="shared" si="21"/>
        <v>42094</v>
      </c>
      <c r="F465" s="5">
        <f t="shared" ca="1" si="22"/>
        <v>42083</v>
      </c>
      <c r="J465" s="7">
        <f t="shared" ca="1" si="23"/>
        <v>11</v>
      </c>
    </row>
    <row r="466" spans="2:10" s="6" customFormat="1">
      <c r="B466" s="5">
        <f t="shared" si="21"/>
        <v>42094</v>
      </c>
      <c r="F466" s="5">
        <f t="shared" ca="1" si="22"/>
        <v>42083</v>
      </c>
      <c r="J466" s="7">
        <f t="shared" ca="1" si="23"/>
        <v>11</v>
      </c>
    </row>
    <row r="467" spans="2:10" s="6" customFormat="1">
      <c r="B467" s="5">
        <f t="shared" si="21"/>
        <v>42094</v>
      </c>
      <c r="F467" s="5">
        <f t="shared" ca="1" si="22"/>
        <v>42083</v>
      </c>
      <c r="J467" s="7">
        <f t="shared" ca="1" si="23"/>
        <v>11</v>
      </c>
    </row>
    <row r="468" spans="2:10" s="6" customFormat="1">
      <c r="B468" s="5">
        <f t="shared" si="21"/>
        <v>42094</v>
      </c>
      <c r="F468" s="5">
        <f t="shared" ca="1" si="22"/>
        <v>42083</v>
      </c>
      <c r="J468" s="7">
        <f t="shared" ca="1" si="23"/>
        <v>11</v>
      </c>
    </row>
    <row r="469" spans="2:10" s="6" customFormat="1">
      <c r="B469" s="5">
        <f t="shared" si="21"/>
        <v>42094</v>
      </c>
      <c r="F469" s="5">
        <f t="shared" ca="1" si="22"/>
        <v>42083</v>
      </c>
      <c r="J469" s="7">
        <f t="shared" ca="1" si="23"/>
        <v>11</v>
      </c>
    </row>
    <row r="470" spans="2:10" s="6" customFormat="1">
      <c r="B470" s="5">
        <f t="shared" si="21"/>
        <v>42094</v>
      </c>
      <c r="F470" s="5">
        <f t="shared" ca="1" si="22"/>
        <v>42083</v>
      </c>
      <c r="J470" s="7">
        <f t="shared" ca="1" si="23"/>
        <v>11</v>
      </c>
    </row>
    <row r="471" spans="2:10" s="6" customFormat="1">
      <c r="B471" s="5">
        <f t="shared" si="21"/>
        <v>42094</v>
      </c>
      <c r="F471" s="5">
        <f t="shared" ca="1" si="22"/>
        <v>42083</v>
      </c>
      <c r="J471" s="7">
        <f t="shared" ca="1" si="23"/>
        <v>11</v>
      </c>
    </row>
    <row r="472" spans="2:10" s="6" customFormat="1">
      <c r="B472" s="5">
        <f t="shared" si="21"/>
        <v>42094</v>
      </c>
      <c r="F472" s="5">
        <f t="shared" ca="1" si="22"/>
        <v>42083</v>
      </c>
      <c r="J472" s="7">
        <f t="shared" ca="1" si="23"/>
        <v>11</v>
      </c>
    </row>
    <row r="473" spans="2:10" s="6" customFormat="1">
      <c r="B473" s="5">
        <f t="shared" si="21"/>
        <v>42094</v>
      </c>
      <c r="F473" s="5">
        <f t="shared" ca="1" si="22"/>
        <v>42083</v>
      </c>
      <c r="J473" s="7">
        <f t="shared" ca="1" si="23"/>
        <v>11</v>
      </c>
    </row>
    <row r="474" spans="2:10" s="6" customFormat="1">
      <c r="B474" s="5">
        <f t="shared" si="21"/>
        <v>42094</v>
      </c>
      <c r="F474" s="5">
        <f t="shared" ca="1" si="22"/>
        <v>42083</v>
      </c>
      <c r="J474" s="7">
        <f t="shared" ca="1" si="23"/>
        <v>11</v>
      </c>
    </row>
    <row r="475" spans="2:10" s="6" customFormat="1">
      <c r="B475" s="5">
        <f t="shared" si="21"/>
        <v>42094</v>
      </c>
      <c r="F475" s="5">
        <f t="shared" ca="1" si="22"/>
        <v>42083</v>
      </c>
      <c r="J475" s="7">
        <f t="shared" ca="1" si="23"/>
        <v>11</v>
      </c>
    </row>
    <row r="476" spans="2:10" s="6" customFormat="1">
      <c r="B476" s="5">
        <f t="shared" si="21"/>
        <v>42094</v>
      </c>
      <c r="F476" s="5">
        <f t="shared" ca="1" si="22"/>
        <v>42083</v>
      </c>
      <c r="J476" s="7">
        <f t="shared" ca="1" si="23"/>
        <v>11</v>
      </c>
    </row>
    <row r="477" spans="2:10" s="6" customFormat="1">
      <c r="B477" s="5">
        <f t="shared" si="21"/>
        <v>42094</v>
      </c>
      <c r="F477" s="5">
        <f t="shared" ca="1" si="22"/>
        <v>42083</v>
      </c>
      <c r="J477" s="7">
        <f t="shared" ca="1" si="23"/>
        <v>11</v>
      </c>
    </row>
    <row r="478" spans="2:10" s="6" customFormat="1">
      <c r="B478" s="5">
        <f t="shared" si="21"/>
        <v>42094</v>
      </c>
      <c r="F478" s="5">
        <f t="shared" ca="1" si="22"/>
        <v>42083</v>
      </c>
      <c r="J478" s="7">
        <f t="shared" ca="1" si="23"/>
        <v>11</v>
      </c>
    </row>
    <row r="479" spans="2:10" s="6" customFormat="1">
      <c r="B479" s="5">
        <f t="shared" si="21"/>
        <v>42094</v>
      </c>
      <c r="F479" s="5">
        <f t="shared" ca="1" si="22"/>
        <v>42083</v>
      </c>
      <c r="J479" s="7">
        <f t="shared" ca="1" si="23"/>
        <v>11</v>
      </c>
    </row>
    <row r="480" spans="2:10" s="6" customFormat="1">
      <c r="B480" s="5">
        <f t="shared" si="21"/>
        <v>42094</v>
      </c>
      <c r="F480" s="5">
        <f t="shared" ca="1" si="22"/>
        <v>42083</v>
      </c>
      <c r="J480" s="7">
        <f t="shared" ca="1" si="23"/>
        <v>11</v>
      </c>
    </row>
    <row r="481" spans="2:10" s="6" customFormat="1">
      <c r="B481" s="5">
        <f t="shared" si="21"/>
        <v>42094</v>
      </c>
      <c r="F481" s="5">
        <f t="shared" ca="1" si="22"/>
        <v>42083</v>
      </c>
      <c r="J481" s="7">
        <f t="shared" ca="1" si="23"/>
        <v>11</v>
      </c>
    </row>
    <row r="482" spans="2:10" s="6" customFormat="1">
      <c r="B482" s="5">
        <f t="shared" si="21"/>
        <v>42094</v>
      </c>
      <c r="F482" s="5">
        <f t="shared" ca="1" si="22"/>
        <v>42083</v>
      </c>
      <c r="J482" s="7">
        <f t="shared" ca="1" si="23"/>
        <v>11</v>
      </c>
    </row>
    <row r="483" spans="2:10" s="6" customFormat="1">
      <c r="B483" s="5">
        <f t="shared" si="21"/>
        <v>42094</v>
      </c>
      <c r="F483" s="5">
        <f t="shared" ca="1" si="22"/>
        <v>42083</v>
      </c>
      <c r="J483" s="7">
        <f t="shared" ca="1" si="23"/>
        <v>11</v>
      </c>
    </row>
    <row r="484" spans="2:10" s="6" customFormat="1">
      <c r="B484" s="5">
        <f t="shared" si="21"/>
        <v>42094</v>
      </c>
      <c r="F484" s="5">
        <f t="shared" ca="1" si="22"/>
        <v>42083</v>
      </c>
      <c r="J484" s="7">
        <f t="shared" ca="1" si="23"/>
        <v>11</v>
      </c>
    </row>
    <row r="485" spans="2:10" s="6" customFormat="1">
      <c r="B485" s="5">
        <f t="shared" si="21"/>
        <v>42094</v>
      </c>
      <c r="F485" s="5">
        <f t="shared" ca="1" si="22"/>
        <v>42083</v>
      </c>
      <c r="J485" s="7">
        <f t="shared" ca="1" si="23"/>
        <v>11</v>
      </c>
    </row>
    <row r="486" spans="2:10" s="6" customFormat="1">
      <c r="B486" s="5">
        <f t="shared" si="21"/>
        <v>42094</v>
      </c>
      <c r="F486" s="5">
        <f t="shared" ca="1" si="22"/>
        <v>42083</v>
      </c>
      <c r="J486" s="7">
        <f t="shared" ca="1" si="23"/>
        <v>11</v>
      </c>
    </row>
    <row r="487" spans="2:10" s="6" customFormat="1">
      <c r="B487" s="5">
        <f t="shared" si="21"/>
        <v>42094</v>
      </c>
      <c r="F487" s="5">
        <f t="shared" ca="1" si="22"/>
        <v>42083</v>
      </c>
      <c r="J487" s="7">
        <f t="shared" ca="1" si="23"/>
        <v>11</v>
      </c>
    </row>
    <row r="488" spans="2:10" s="6" customFormat="1">
      <c r="B488" s="5">
        <f t="shared" si="21"/>
        <v>42094</v>
      </c>
      <c r="F488" s="5">
        <f t="shared" ca="1" si="22"/>
        <v>42083</v>
      </c>
      <c r="J488" s="7">
        <f t="shared" ca="1" si="23"/>
        <v>11</v>
      </c>
    </row>
    <row r="489" spans="2:10" s="6" customFormat="1">
      <c r="B489" s="5">
        <f t="shared" si="21"/>
        <v>42094</v>
      </c>
      <c r="F489" s="5">
        <f t="shared" ca="1" si="22"/>
        <v>42083</v>
      </c>
      <c r="J489" s="7">
        <f t="shared" ca="1" si="23"/>
        <v>11</v>
      </c>
    </row>
    <row r="490" spans="2:10" s="6" customFormat="1">
      <c r="B490" s="5">
        <f t="shared" si="21"/>
        <v>42094</v>
      </c>
      <c r="F490" s="5">
        <f t="shared" ca="1" si="22"/>
        <v>42083</v>
      </c>
      <c r="J490" s="7">
        <f t="shared" ca="1" si="23"/>
        <v>11</v>
      </c>
    </row>
    <row r="491" spans="2:10" s="6" customFormat="1">
      <c r="B491" s="5">
        <f t="shared" si="21"/>
        <v>42094</v>
      </c>
      <c r="F491" s="5">
        <f t="shared" ca="1" si="22"/>
        <v>42083</v>
      </c>
      <c r="J491" s="7">
        <f t="shared" ca="1" si="23"/>
        <v>11</v>
      </c>
    </row>
    <row r="492" spans="2:10" s="6" customFormat="1">
      <c r="B492" s="5">
        <f t="shared" si="21"/>
        <v>42094</v>
      </c>
      <c r="F492" s="5">
        <f t="shared" ca="1" si="22"/>
        <v>42083</v>
      </c>
      <c r="J492" s="7">
        <f t="shared" ca="1" si="23"/>
        <v>11</v>
      </c>
    </row>
    <row r="493" spans="2:10" s="6" customFormat="1">
      <c r="B493" s="5">
        <f t="shared" si="21"/>
        <v>42094</v>
      </c>
      <c r="F493" s="5">
        <f t="shared" ca="1" si="22"/>
        <v>42083</v>
      </c>
      <c r="J493" s="7">
        <f t="shared" ca="1" si="23"/>
        <v>11</v>
      </c>
    </row>
    <row r="494" spans="2:10" s="6" customFormat="1">
      <c r="B494" s="5">
        <f t="shared" si="21"/>
        <v>42094</v>
      </c>
      <c r="F494" s="5">
        <f t="shared" ca="1" si="22"/>
        <v>42083</v>
      </c>
      <c r="J494" s="7">
        <f t="shared" ca="1" si="23"/>
        <v>11</v>
      </c>
    </row>
    <row r="495" spans="2:10" s="6" customFormat="1">
      <c r="B495" s="5">
        <f t="shared" si="21"/>
        <v>42094</v>
      </c>
      <c r="F495" s="5">
        <f t="shared" ca="1" si="22"/>
        <v>42083</v>
      </c>
      <c r="J495" s="7">
        <f t="shared" ca="1" si="23"/>
        <v>11</v>
      </c>
    </row>
    <row r="496" spans="2:10" s="6" customFormat="1">
      <c r="B496" s="5">
        <f t="shared" si="21"/>
        <v>42094</v>
      </c>
      <c r="F496" s="5">
        <f t="shared" ca="1" si="22"/>
        <v>42083</v>
      </c>
      <c r="J496" s="7">
        <f t="shared" ca="1" si="23"/>
        <v>11</v>
      </c>
    </row>
    <row r="497" spans="2:10" s="6" customFormat="1">
      <c r="B497" s="5">
        <f t="shared" si="21"/>
        <v>42094</v>
      </c>
      <c r="F497" s="5">
        <f t="shared" ca="1" si="22"/>
        <v>42083</v>
      </c>
      <c r="J497" s="7">
        <f t="shared" ca="1" si="23"/>
        <v>11</v>
      </c>
    </row>
    <row r="498" spans="2:10" s="6" customFormat="1">
      <c r="B498" s="5">
        <f t="shared" si="21"/>
        <v>42094</v>
      </c>
      <c r="F498" s="5">
        <f t="shared" ca="1" si="22"/>
        <v>42083</v>
      </c>
      <c r="J498" s="7">
        <f t="shared" ca="1" si="23"/>
        <v>11</v>
      </c>
    </row>
    <row r="499" spans="2:10" s="6" customFormat="1">
      <c r="B499" s="5">
        <f t="shared" si="21"/>
        <v>42094</v>
      </c>
      <c r="F499" s="5">
        <f t="shared" ca="1" si="22"/>
        <v>42083</v>
      </c>
      <c r="J499" s="7">
        <f t="shared" ca="1" si="23"/>
        <v>11</v>
      </c>
    </row>
    <row r="500" spans="2:10" s="6" customFormat="1">
      <c r="B500" s="5">
        <f t="shared" si="21"/>
        <v>42094</v>
      </c>
      <c r="F500" s="5">
        <f t="shared" ca="1" si="22"/>
        <v>42083</v>
      </c>
      <c r="J500" s="7">
        <f t="shared" ca="1" si="23"/>
        <v>11</v>
      </c>
    </row>
    <row r="501" spans="2:10" s="6" customFormat="1">
      <c r="B501" s="5">
        <f t="shared" si="21"/>
        <v>42094</v>
      </c>
      <c r="F501" s="5">
        <f t="shared" ca="1" si="22"/>
        <v>42083</v>
      </c>
      <c r="J501" s="7">
        <f t="shared" ca="1" si="23"/>
        <v>11</v>
      </c>
    </row>
    <row r="502" spans="2:10" s="6" customFormat="1">
      <c r="B502" s="5">
        <f t="shared" si="21"/>
        <v>42094</v>
      </c>
      <c r="F502" s="5">
        <f t="shared" ca="1" si="22"/>
        <v>42083</v>
      </c>
      <c r="J502" s="7">
        <f t="shared" ca="1" si="23"/>
        <v>11</v>
      </c>
    </row>
    <row r="503" spans="2:10" s="6" customFormat="1">
      <c r="B503" s="5">
        <f t="shared" si="21"/>
        <v>42094</v>
      </c>
      <c r="F503" s="5">
        <f t="shared" ca="1" si="22"/>
        <v>42083</v>
      </c>
      <c r="J503" s="7">
        <f t="shared" ca="1" si="23"/>
        <v>11</v>
      </c>
    </row>
    <row r="504" spans="2:10" s="6" customFormat="1">
      <c r="B504" s="5">
        <f t="shared" si="21"/>
        <v>42094</v>
      </c>
      <c r="F504" s="5">
        <f t="shared" ca="1" si="22"/>
        <v>42083</v>
      </c>
      <c r="J504" s="7">
        <f t="shared" ca="1" si="23"/>
        <v>11</v>
      </c>
    </row>
    <row r="505" spans="2:10" s="6" customFormat="1">
      <c r="B505" s="5">
        <f t="shared" si="21"/>
        <v>42094</v>
      </c>
      <c r="F505" s="5">
        <f t="shared" ca="1" si="22"/>
        <v>42083</v>
      </c>
      <c r="J505" s="7">
        <f t="shared" ca="1" si="23"/>
        <v>11</v>
      </c>
    </row>
    <row r="506" spans="2:10" s="6" customFormat="1">
      <c r="B506" s="5">
        <f t="shared" si="21"/>
        <v>42094</v>
      </c>
      <c r="F506" s="5">
        <f t="shared" ca="1" si="22"/>
        <v>42083</v>
      </c>
      <c r="J506" s="7">
        <f t="shared" ca="1" si="23"/>
        <v>11</v>
      </c>
    </row>
    <row r="507" spans="2:10" s="6" customFormat="1">
      <c r="B507" s="5">
        <f t="shared" si="21"/>
        <v>42094</v>
      </c>
      <c r="F507" s="5">
        <f t="shared" ca="1" si="22"/>
        <v>42083</v>
      </c>
      <c r="J507" s="7">
        <f t="shared" ca="1" si="23"/>
        <v>11</v>
      </c>
    </row>
    <row r="508" spans="2:10" s="6" customFormat="1">
      <c r="B508" s="5">
        <f t="shared" si="21"/>
        <v>42094</v>
      </c>
      <c r="F508" s="5">
        <f t="shared" ca="1" si="22"/>
        <v>42083</v>
      </c>
      <c r="J508" s="7">
        <f t="shared" ca="1" si="23"/>
        <v>11</v>
      </c>
    </row>
    <row r="509" spans="2:10" s="6" customFormat="1">
      <c r="B509" s="5">
        <f t="shared" si="21"/>
        <v>42094</v>
      </c>
      <c r="F509" s="5">
        <f t="shared" ca="1" si="22"/>
        <v>42083</v>
      </c>
      <c r="J509" s="7">
        <f t="shared" ca="1" si="23"/>
        <v>11</v>
      </c>
    </row>
    <row r="510" spans="2:10" s="6" customFormat="1">
      <c r="B510" s="5">
        <f t="shared" si="21"/>
        <v>42094</v>
      </c>
      <c r="F510" s="5">
        <f t="shared" ca="1" si="22"/>
        <v>42083</v>
      </c>
      <c r="J510" s="7">
        <f t="shared" ca="1" si="23"/>
        <v>11</v>
      </c>
    </row>
    <row r="511" spans="2:10" s="6" customFormat="1">
      <c r="B511" s="5">
        <f t="shared" si="21"/>
        <v>42094</v>
      </c>
      <c r="F511" s="5">
        <f t="shared" ca="1" si="22"/>
        <v>42083</v>
      </c>
      <c r="J511" s="7">
        <f t="shared" ca="1" si="23"/>
        <v>11</v>
      </c>
    </row>
    <row r="512" spans="2:10" s="6" customFormat="1">
      <c r="B512" s="5">
        <f t="shared" si="21"/>
        <v>42094</v>
      </c>
      <c r="F512" s="5">
        <f t="shared" ca="1" si="22"/>
        <v>42083</v>
      </c>
      <c r="J512" s="7">
        <f t="shared" ca="1" si="23"/>
        <v>11</v>
      </c>
    </row>
    <row r="513" spans="2:10" s="6" customFormat="1">
      <c r="B513" s="5">
        <f t="shared" si="21"/>
        <v>42094</v>
      </c>
      <c r="F513" s="5">
        <f t="shared" ca="1" si="22"/>
        <v>42083</v>
      </c>
      <c r="J513" s="7">
        <f t="shared" ca="1" si="23"/>
        <v>11</v>
      </c>
    </row>
    <row r="514" spans="2:10" s="6" customFormat="1">
      <c r="B514" s="5">
        <f t="shared" si="21"/>
        <v>42094</v>
      </c>
      <c r="F514" s="5">
        <f t="shared" ca="1" si="22"/>
        <v>42083</v>
      </c>
      <c r="J514" s="7">
        <f t="shared" ca="1" si="23"/>
        <v>11</v>
      </c>
    </row>
    <row r="515" spans="2:10" s="6" customFormat="1">
      <c r="B515" s="5">
        <f t="shared" si="21"/>
        <v>42094</v>
      </c>
      <c r="F515" s="5">
        <f t="shared" ca="1" si="22"/>
        <v>42083</v>
      </c>
      <c r="J515" s="7">
        <f t="shared" ca="1" si="23"/>
        <v>11</v>
      </c>
    </row>
    <row r="516" spans="2:10" s="6" customFormat="1">
      <c r="B516" s="5">
        <f t="shared" si="21"/>
        <v>42094</v>
      </c>
      <c r="F516" s="5">
        <f t="shared" ca="1" si="22"/>
        <v>42083</v>
      </c>
      <c r="J516" s="7">
        <f t="shared" ca="1" si="23"/>
        <v>11</v>
      </c>
    </row>
    <row r="517" spans="2:10" s="6" customFormat="1">
      <c r="B517" s="5">
        <f t="shared" si="21"/>
        <v>42094</v>
      </c>
      <c r="F517" s="5">
        <f t="shared" ca="1" si="22"/>
        <v>42083</v>
      </c>
      <c r="J517" s="7">
        <f t="shared" ca="1" si="23"/>
        <v>11</v>
      </c>
    </row>
    <row r="518" spans="2:10" s="6" customFormat="1">
      <c r="B518" s="5">
        <f t="shared" si="21"/>
        <v>42094</v>
      </c>
      <c r="F518" s="5">
        <f t="shared" ca="1" si="22"/>
        <v>42083</v>
      </c>
      <c r="J518" s="7">
        <f t="shared" ca="1" si="23"/>
        <v>11</v>
      </c>
    </row>
    <row r="519" spans="2:10" s="6" customFormat="1">
      <c r="B519" s="5">
        <f t="shared" si="21"/>
        <v>42094</v>
      </c>
      <c r="F519" s="5">
        <f t="shared" ca="1" si="22"/>
        <v>42083</v>
      </c>
      <c r="J519" s="7">
        <f t="shared" ca="1" si="23"/>
        <v>11</v>
      </c>
    </row>
    <row r="520" spans="2:10" s="6" customFormat="1">
      <c r="B520" s="5">
        <f t="shared" si="21"/>
        <v>42094</v>
      </c>
      <c r="F520" s="5">
        <f t="shared" ca="1" si="22"/>
        <v>42083</v>
      </c>
      <c r="J520" s="7">
        <f t="shared" ca="1" si="23"/>
        <v>11</v>
      </c>
    </row>
    <row r="521" spans="2:10" s="6" customFormat="1">
      <c r="B521" s="5">
        <f t="shared" si="21"/>
        <v>42094</v>
      </c>
      <c r="F521" s="5">
        <f t="shared" ca="1" si="22"/>
        <v>42083</v>
      </c>
      <c r="J521" s="7">
        <f t="shared" ca="1" si="23"/>
        <v>11</v>
      </c>
    </row>
    <row r="522" spans="2:10" s="6" customFormat="1">
      <c r="B522" s="5">
        <f t="shared" ref="B522:B585" si="24">$B$6</f>
        <v>42094</v>
      </c>
      <c r="F522" s="5">
        <f t="shared" ref="F522:F585" ca="1" si="25">TODAY()</f>
        <v>42083</v>
      </c>
      <c r="J522" s="7">
        <f t="shared" ref="J522:J585" ca="1" si="26">SUM(B522-F522)</f>
        <v>11</v>
      </c>
    </row>
    <row r="523" spans="2:10" s="6" customFormat="1">
      <c r="B523" s="5">
        <f t="shared" si="24"/>
        <v>42094</v>
      </c>
      <c r="F523" s="5">
        <f t="shared" ca="1" si="25"/>
        <v>42083</v>
      </c>
      <c r="J523" s="7">
        <f t="shared" ca="1" si="26"/>
        <v>11</v>
      </c>
    </row>
    <row r="524" spans="2:10" s="6" customFormat="1">
      <c r="B524" s="5">
        <f t="shared" si="24"/>
        <v>42094</v>
      </c>
      <c r="F524" s="5">
        <f t="shared" ca="1" si="25"/>
        <v>42083</v>
      </c>
      <c r="J524" s="7">
        <f t="shared" ca="1" si="26"/>
        <v>11</v>
      </c>
    </row>
    <row r="525" spans="2:10" s="6" customFormat="1">
      <c r="B525" s="5">
        <f t="shared" si="24"/>
        <v>42094</v>
      </c>
      <c r="F525" s="5">
        <f t="shared" ca="1" si="25"/>
        <v>42083</v>
      </c>
      <c r="J525" s="7">
        <f t="shared" ca="1" si="26"/>
        <v>11</v>
      </c>
    </row>
    <row r="526" spans="2:10" s="6" customFormat="1">
      <c r="B526" s="5">
        <f t="shared" si="24"/>
        <v>42094</v>
      </c>
      <c r="F526" s="5">
        <f t="shared" ca="1" si="25"/>
        <v>42083</v>
      </c>
      <c r="J526" s="7">
        <f t="shared" ca="1" si="26"/>
        <v>11</v>
      </c>
    </row>
    <row r="527" spans="2:10" s="6" customFormat="1">
      <c r="B527" s="5">
        <f t="shared" si="24"/>
        <v>42094</v>
      </c>
      <c r="F527" s="5">
        <f t="shared" ca="1" si="25"/>
        <v>42083</v>
      </c>
      <c r="J527" s="7">
        <f t="shared" ca="1" si="26"/>
        <v>11</v>
      </c>
    </row>
    <row r="528" spans="2:10" s="6" customFormat="1">
      <c r="B528" s="5">
        <f t="shared" si="24"/>
        <v>42094</v>
      </c>
      <c r="F528" s="5">
        <f t="shared" ca="1" si="25"/>
        <v>42083</v>
      </c>
      <c r="J528" s="7">
        <f t="shared" ca="1" si="26"/>
        <v>11</v>
      </c>
    </row>
    <row r="529" spans="2:10" s="6" customFormat="1">
      <c r="B529" s="5">
        <f t="shared" si="24"/>
        <v>42094</v>
      </c>
      <c r="F529" s="5">
        <f t="shared" ca="1" si="25"/>
        <v>42083</v>
      </c>
      <c r="J529" s="7">
        <f t="shared" ca="1" si="26"/>
        <v>11</v>
      </c>
    </row>
    <row r="530" spans="2:10" s="6" customFormat="1">
      <c r="B530" s="5">
        <f t="shared" si="24"/>
        <v>42094</v>
      </c>
      <c r="F530" s="5">
        <f t="shared" ca="1" si="25"/>
        <v>42083</v>
      </c>
      <c r="J530" s="7">
        <f t="shared" ca="1" si="26"/>
        <v>11</v>
      </c>
    </row>
    <row r="531" spans="2:10" s="6" customFormat="1">
      <c r="B531" s="5">
        <f t="shared" si="24"/>
        <v>42094</v>
      </c>
      <c r="F531" s="5">
        <f t="shared" ca="1" si="25"/>
        <v>42083</v>
      </c>
      <c r="J531" s="7">
        <f t="shared" ca="1" si="26"/>
        <v>11</v>
      </c>
    </row>
    <row r="532" spans="2:10" s="6" customFormat="1">
      <c r="B532" s="5">
        <f t="shared" si="24"/>
        <v>42094</v>
      </c>
      <c r="F532" s="5">
        <f t="shared" ca="1" si="25"/>
        <v>42083</v>
      </c>
      <c r="J532" s="7">
        <f t="shared" ca="1" si="26"/>
        <v>11</v>
      </c>
    </row>
    <row r="533" spans="2:10" s="6" customFormat="1">
      <c r="B533" s="5">
        <f t="shared" si="24"/>
        <v>42094</v>
      </c>
      <c r="F533" s="5">
        <f t="shared" ca="1" si="25"/>
        <v>42083</v>
      </c>
      <c r="J533" s="7">
        <f t="shared" ca="1" si="26"/>
        <v>11</v>
      </c>
    </row>
    <row r="534" spans="2:10" s="6" customFormat="1">
      <c r="B534" s="5">
        <f t="shared" si="24"/>
        <v>42094</v>
      </c>
      <c r="F534" s="5">
        <f t="shared" ca="1" si="25"/>
        <v>42083</v>
      </c>
      <c r="J534" s="7">
        <f t="shared" ca="1" si="26"/>
        <v>11</v>
      </c>
    </row>
    <row r="535" spans="2:10" s="6" customFormat="1">
      <c r="B535" s="5">
        <f t="shared" si="24"/>
        <v>42094</v>
      </c>
      <c r="F535" s="5">
        <f t="shared" ca="1" si="25"/>
        <v>42083</v>
      </c>
      <c r="J535" s="7">
        <f t="shared" ca="1" si="26"/>
        <v>11</v>
      </c>
    </row>
    <row r="536" spans="2:10" s="6" customFormat="1">
      <c r="B536" s="5">
        <f t="shared" si="24"/>
        <v>42094</v>
      </c>
      <c r="F536" s="5">
        <f t="shared" ca="1" si="25"/>
        <v>42083</v>
      </c>
      <c r="J536" s="7">
        <f t="shared" ca="1" si="26"/>
        <v>11</v>
      </c>
    </row>
    <row r="537" spans="2:10" s="6" customFormat="1">
      <c r="B537" s="5">
        <f t="shared" si="24"/>
        <v>42094</v>
      </c>
      <c r="F537" s="5">
        <f t="shared" ca="1" si="25"/>
        <v>42083</v>
      </c>
      <c r="J537" s="7">
        <f t="shared" ca="1" si="26"/>
        <v>11</v>
      </c>
    </row>
    <row r="538" spans="2:10" s="6" customFormat="1">
      <c r="B538" s="5">
        <f t="shared" si="24"/>
        <v>42094</v>
      </c>
      <c r="F538" s="5">
        <f t="shared" ca="1" si="25"/>
        <v>42083</v>
      </c>
      <c r="J538" s="7">
        <f t="shared" ca="1" si="26"/>
        <v>11</v>
      </c>
    </row>
    <row r="539" spans="2:10" s="6" customFormat="1">
      <c r="B539" s="5">
        <f t="shared" si="24"/>
        <v>42094</v>
      </c>
      <c r="F539" s="5">
        <f t="shared" ca="1" si="25"/>
        <v>42083</v>
      </c>
      <c r="J539" s="7">
        <f t="shared" ca="1" si="26"/>
        <v>11</v>
      </c>
    </row>
    <row r="540" spans="2:10" s="6" customFormat="1">
      <c r="B540" s="5">
        <f t="shared" si="24"/>
        <v>42094</v>
      </c>
      <c r="F540" s="5">
        <f t="shared" ca="1" si="25"/>
        <v>42083</v>
      </c>
      <c r="J540" s="7">
        <f t="shared" ca="1" si="26"/>
        <v>11</v>
      </c>
    </row>
    <row r="541" spans="2:10" s="6" customFormat="1">
      <c r="B541" s="5">
        <f t="shared" si="24"/>
        <v>42094</v>
      </c>
      <c r="F541" s="5">
        <f t="shared" ca="1" si="25"/>
        <v>42083</v>
      </c>
      <c r="J541" s="7">
        <f t="shared" ca="1" si="26"/>
        <v>11</v>
      </c>
    </row>
    <row r="542" spans="2:10" s="6" customFormat="1">
      <c r="B542" s="5">
        <f t="shared" si="24"/>
        <v>42094</v>
      </c>
      <c r="F542" s="5">
        <f t="shared" ca="1" si="25"/>
        <v>42083</v>
      </c>
      <c r="J542" s="7">
        <f t="shared" ca="1" si="26"/>
        <v>11</v>
      </c>
    </row>
    <row r="543" spans="2:10" s="6" customFormat="1">
      <c r="B543" s="5">
        <f t="shared" si="24"/>
        <v>42094</v>
      </c>
      <c r="F543" s="5">
        <f t="shared" ca="1" si="25"/>
        <v>42083</v>
      </c>
      <c r="J543" s="7">
        <f t="shared" ca="1" si="26"/>
        <v>11</v>
      </c>
    </row>
    <row r="544" spans="2:10" s="6" customFormat="1">
      <c r="B544" s="5">
        <f t="shared" si="24"/>
        <v>42094</v>
      </c>
      <c r="F544" s="5">
        <f t="shared" ca="1" si="25"/>
        <v>42083</v>
      </c>
      <c r="J544" s="7">
        <f t="shared" ca="1" si="26"/>
        <v>11</v>
      </c>
    </row>
    <row r="545" spans="2:10" s="6" customFormat="1">
      <c r="B545" s="5">
        <f t="shared" si="24"/>
        <v>42094</v>
      </c>
      <c r="F545" s="5">
        <f t="shared" ca="1" si="25"/>
        <v>42083</v>
      </c>
      <c r="J545" s="7">
        <f t="shared" ca="1" si="26"/>
        <v>11</v>
      </c>
    </row>
    <row r="546" spans="2:10" s="6" customFormat="1">
      <c r="B546" s="5">
        <f t="shared" si="24"/>
        <v>42094</v>
      </c>
      <c r="F546" s="5">
        <f t="shared" ca="1" si="25"/>
        <v>42083</v>
      </c>
      <c r="J546" s="7">
        <f t="shared" ca="1" si="26"/>
        <v>11</v>
      </c>
    </row>
    <row r="547" spans="2:10" s="6" customFormat="1">
      <c r="B547" s="5">
        <f t="shared" si="24"/>
        <v>42094</v>
      </c>
      <c r="F547" s="5">
        <f t="shared" ca="1" si="25"/>
        <v>42083</v>
      </c>
      <c r="J547" s="7">
        <f t="shared" ca="1" si="26"/>
        <v>11</v>
      </c>
    </row>
    <row r="548" spans="2:10" s="6" customFormat="1">
      <c r="B548" s="5">
        <f t="shared" si="24"/>
        <v>42094</v>
      </c>
      <c r="F548" s="5">
        <f t="shared" ca="1" si="25"/>
        <v>42083</v>
      </c>
      <c r="J548" s="7">
        <f t="shared" ca="1" si="26"/>
        <v>11</v>
      </c>
    </row>
    <row r="549" spans="2:10" s="6" customFormat="1">
      <c r="B549" s="5">
        <f t="shared" si="24"/>
        <v>42094</v>
      </c>
      <c r="F549" s="5">
        <f t="shared" ca="1" si="25"/>
        <v>42083</v>
      </c>
      <c r="J549" s="7">
        <f t="shared" ca="1" si="26"/>
        <v>11</v>
      </c>
    </row>
    <row r="550" spans="2:10" s="6" customFormat="1">
      <c r="B550" s="5">
        <f t="shared" si="24"/>
        <v>42094</v>
      </c>
      <c r="F550" s="5">
        <f t="shared" ca="1" si="25"/>
        <v>42083</v>
      </c>
      <c r="J550" s="7">
        <f t="shared" ca="1" si="26"/>
        <v>11</v>
      </c>
    </row>
    <row r="551" spans="2:10" s="6" customFormat="1">
      <c r="B551" s="5">
        <f t="shared" si="24"/>
        <v>42094</v>
      </c>
      <c r="F551" s="5">
        <f t="shared" ca="1" si="25"/>
        <v>42083</v>
      </c>
      <c r="J551" s="7">
        <f t="shared" ca="1" si="26"/>
        <v>11</v>
      </c>
    </row>
    <row r="552" spans="2:10" s="6" customFormat="1">
      <c r="B552" s="5">
        <f t="shared" si="24"/>
        <v>42094</v>
      </c>
      <c r="F552" s="5">
        <f t="shared" ca="1" si="25"/>
        <v>42083</v>
      </c>
      <c r="J552" s="7">
        <f t="shared" ca="1" si="26"/>
        <v>11</v>
      </c>
    </row>
    <row r="553" spans="2:10" s="6" customFormat="1">
      <c r="B553" s="5">
        <f t="shared" si="24"/>
        <v>42094</v>
      </c>
      <c r="F553" s="5">
        <f t="shared" ca="1" si="25"/>
        <v>42083</v>
      </c>
      <c r="J553" s="7">
        <f t="shared" ca="1" si="26"/>
        <v>11</v>
      </c>
    </row>
    <row r="554" spans="2:10" s="6" customFormat="1">
      <c r="B554" s="5">
        <f t="shared" si="24"/>
        <v>42094</v>
      </c>
      <c r="F554" s="5">
        <f t="shared" ca="1" si="25"/>
        <v>42083</v>
      </c>
      <c r="J554" s="7">
        <f t="shared" ca="1" si="26"/>
        <v>11</v>
      </c>
    </row>
    <row r="555" spans="2:10" s="6" customFormat="1">
      <c r="B555" s="5">
        <f t="shared" si="24"/>
        <v>42094</v>
      </c>
      <c r="F555" s="5">
        <f t="shared" ca="1" si="25"/>
        <v>42083</v>
      </c>
      <c r="J555" s="7">
        <f t="shared" ca="1" si="26"/>
        <v>11</v>
      </c>
    </row>
    <row r="556" spans="2:10" s="6" customFormat="1">
      <c r="B556" s="5">
        <f t="shared" si="24"/>
        <v>42094</v>
      </c>
      <c r="F556" s="5">
        <f t="shared" ca="1" si="25"/>
        <v>42083</v>
      </c>
      <c r="J556" s="7">
        <f t="shared" ca="1" si="26"/>
        <v>11</v>
      </c>
    </row>
    <row r="557" spans="2:10" s="6" customFormat="1">
      <c r="B557" s="5">
        <f t="shared" si="24"/>
        <v>42094</v>
      </c>
      <c r="F557" s="5">
        <f t="shared" ca="1" si="25"/>
        <v>42083</v>
      </c>
      <c r="J557" s="7">
        <f t="shared" ca="1" si="26"/>
        <v>11</v>
      </c>
    </row>
    <row r="558" spans="2:10" s="6" customFormat="1">
      <c r="B558" s="5">
        <f t="shared" si="24"/>
        <v>42094</v>
      </c>
      <c r="F558" s="5">
        <f t="shared" ca="1" si="25"/>
        <v>42083</v>
      </c>
      <c r="J558" s="7">
        <f t="shared" ca="1" si="26"/>
        <v>11</v>
      </c>
    </row>
    <row r="559" spans="2:10" s="6" customFormat="1">
      <c r="B559" s="5">
        <f t="shared" si="24"/>
        <v>42094</v>
      </c>
      <c r="F559" s="5">
        <f t="shared" ca="1" si="25"/>
        <v>42083</v>
      </c>
      <c r="J559" s="7">
        <f t="shared" ca="1" si="26"/>
        <v>11</v>
      </c>
    </row>
    <row r="560" spans="2:10" s="6" customFormat="1">
      <c r="B560" s="5">
        <f t="shared" si="24"/>
        <v>42094</v>
      </c>
      <c r="F560" s="5">
        <f t="shared" ca="1" si="25"/>
        <v>42083</v>
      </c>
      <c r="J560" s="7">
        <f t="shared" ca="1" si="26"/>
        <v>11</v>
      </c>
    </row>
    <row r="561" spans="2:10" s="6" customFormat="1">
      <c r="B561" s="5">
        <f t="shared" si="24"/>
        <v>42094</v>
      </c>
      <c r="F561" s="5">
        <f t="shared" ca="1" si="25"/>
        <v>42083</v>
      </c>
      <c r="J561" s="7">
        <f t="shared" ca="1" si="26"/>
        <v>11</v>
      </c>
    </row>
    <row r="562" spans="2:10" s="6" customFormat="1">
      <c r="B562" s="5">
        <f t="shared" si="24"/>
        <v>42094</v>
      </c>
      <c r="F562" s="5">
        <f t="shared" ca="1" si="25"/>
        <v>42083</v>
      </c>
      <c r="J562" s="7">
        <f t="shared" ca="1" si="26"/>
        <v>11</v>
      </c>
    </row>
    <row r="563" spans="2:10" s="6" customFormat="1">
      <c r="B563" s="5">
        <f t="shared" si="24"/>
        <v>42094</v>
      </c>
      <c r="F563" s="5">
        <f t="shared" ca="1" si="25"/>
        <v>42083</v>
      </c>
      <c r="J563" s="7">
        <f t="shared" ca="1" si="26"/>
        <v>11</v>
      </c>
    </row>
    <row r="564" spans="2:10" s="6" customFormat="1">
      <c r="B564" s="5">
        <f t="shared" si="24"/>
        <v>42094</v>
      </c>
      <c r="F564" s="5">
        <f t="shared" ca="1" si="25"/>
        <v>42083</v>
      </c>
      <c r="J564" s="7">
        <f t="shared" ca="1" si="26"/>
        <v>11</v>
      </c>
    </row>
    <row r="565" spans="2:10" s="6" customFormat="1">
      <c r="B565" s="5">
        <f t="shared" si="24"/>
        <v>42094</v>
      </c>
      <c r="F565" s="5">
        <f t="shared" ca="1" si="25"/>
        <v>42083</v>
      </c>
      <c r="J565" s="7">
        <f t="shared" ca="1" si="26"/>
        <v>11</v>
      </c>
    </row>
    <row r="566" spans="2:10" s="6" customFormat="1">
      <c r="B566" s="5">
        <f t="shared" si="24"/>
        <v>42094</v>
      </c>
      <c r="F566" s="5">
        <f t="shared" ca="1" si="25"/>
        <v>42083</v>
      </c>
      <c r="J566" s="7">
        <f t="shared" ca="1" si="26"/>
        <v>11</v>
      </c>
    </row>
    <row r="567" spans="2:10" s="6" customFormat="1">
      <c r="B567" s="5">
        <f t="shared" si="24"/>
        <v>42094</v>
      </c>
      <c r="F567" s="5">
        <f t="shared" ca="1" si="25"/>
        <v>42083</v>
      </c>
      <c r="J567" s="7">
        <f t="shared" ca="1" si="26"/>
        <v>11</v>
      </c>
    </row>
    <row r="568" spans="2:10" s="6" customFormat="1">
      <c r="B568" s="5">
        <f t="shared" si="24"/>
        <v>42094</v>
      </c>
      <c r="F568" s="5">
        <f t="shared" ca="1" si="25"/>
        <v>42083</v>
      </c>
      <c r="J568" s="7">
        <f t="shared" ca="1" si="26"/>
        <v>11</v>
      </c>
    </row>
    <row r="569" spans="2:10" s="6" customFormat="1">
      <c r="B569" s="5">
        <f t="shared" si="24"/>
        <v>42094</v>
      </c>
      <c r="F569" s="5">
        <f t="shared" ca="1" si="25"/>
        <v>42083</v>
      </c>
      <c r="J569" s="7">
        <f t="shared" ca="1" si="26"/>
        <v>11</v>
      </c>
    </row>
    <row r="570" spans="2:10" s="6" customFormat="1">
      <c r="B570" s="5">
        <f t="shared" si="24"/>
        <v>42094</v>
      </c>
      <c r="F570" s="5">
        <f t="shared" ca="1" si="25"/>
        <v>42083</v>
      </c>
      <c r="J570" s="7">
        <f t="shared" ca="1" si="26"/>
        <v>11</v>
      </c>
    </row>
    <row r="571" spans="2:10" s="6" customFormat="1">
      <c r="B571" s="5">
        <f t="shared" si="24"/>
        <v>42094</v>
      </c>
      <c r="F571" s="5">
        <f t="shared" ca="1" si="25"/>
        <v>42083</v>
      </c>
      <c r="J571" s="7">
        <f t="shared" ca="1" si="26"/>
        <v>11</v>
      </c>
    </row>
    <row r="572" spans="2:10" s="6" customFormat="1">
      <c r="B572" s="5">
        <f t="shared" si="24"/>
        <v>42094</v>
      </c>
      <c r="F572" s="5">
        <f t="shared" ca="1" si="25"/>
        <v>42083</v>
      </c>
      <c r="J572" s="7">
        <f t="shared" ca="1" si="26"/>
        <v>11</v>
      </c>
    </row>
    <row r="573" spans="2:10" s="6" customFormat="1">
      <c r="B573" s="5">
        <f t="shared" si="24"/>
        <v>42094</v>
      </c>
      <c r="F573" s="5">
        <f t="shared" ca="1" si="25"/>
        <v>42083</v>
      </c>
      <c r="J573" s="7">
        <f t="shared" ca="1" si="26"/>
        <v>11</v>
      </c>
    </row>
    <row r="574" spans="2:10" s="6" customFormat="1">
      <c r="B574" s="5">
        <f t="shared" si="24"/>
        <v>42094</v>
      </c>
      <c r="F574" s="5">
        <f t="shared" ca="1" si="25"/>
        <v>42083</v>
      </c>
      <c r="J574" s="7">
        <f t="shared" ca="1" si="26"/>
        <v>11</v>
      </c>
    </row>
    <row r="575" spans="2:10" s="6" customFormat="1">
      <c r="B575" s="5">
        <f t="shared" si="24"/>
        <v>42094</v>
      </c>
      <c r="F575" s="5">
        <f t="shared" ca="1" si="25"/>
        <v>42083</v>
      </c>
      <c r="J575" s="7">
        <f t="shared" ca="1" si="26"/>
        <v>11</v>
      </c>
    </row>
    <row r="576" spans="2:10" s="6" customFormat="1">
      <c r="B576" s="5">
        <f t="shared" si="24"/>
        <v>42094</v>
      </c>
      <c r="F576" s="5">
        <f t="shared" ca="1" si="25"/>
        <v>42083</v>
      </c>
      <c r="J576" s="7">
        <f t="shared" ca="1" si="26"/>
        <v>11</v>
      </c>
    </row>
    <row r="577" spans="2:10" s="6" customFormat="1">
      <c r="B577" s="5">
        <f t="shared" si="24"/>
        <v>42094</v>
      </c>
      <c r="F577" s="5">
        <f t="shared" ca="1" si="25"/>
        <v>42083</v>
      </c>
      <c r="J577" s="7">
        <f t="shared" ca="1" si="26"/>
        <v>11</v>
      </c>
    </row>
    <row r="578" spans="2:10" s="6" customFormat="1">
      <c r="B578" s="5">
        <f t="shared" si="24"/>
        <v>42094</v>
      </c>
      <c r="F578" s="5">
        <f t="shared" ca="1" si="25"/>
        <v>42083</v>
      </c>
      <c r="J578" s="7">
        <f t="shared" ca="1" si="26"/>
        <v>11</v>
      </c>
    </row>
    <row r="579" spans="2:10" s="6" customFormat="1">
      <c r="B579" s="5">
        <f t="shared" si="24"/>
        <v>42094</v>
      </c>
      <c r="F579" s="5">
        <f t="shared" ca="1" si="25"/>
        <v>42083</v>
      </c>
      <c r="J579" s="7">
        <f t="shared" ca="1" si="26"/>
        <v>11</v>
      </c>
    </row>
    <row r="580" spans="2:10" s="6" customFormat="1">
      <c r="B580" s="5">
        <f t="shared" si="24"/>
        <v>42094</v>
      </c>
      <c r="F580" s="5">
        <f t="shared" ca="1" si="25"/>
        <v>42083</v>
      </c>
      <c r="J580" s="7">
        <f t="shared" ca="1" si="26"/>
        <v>11</v>
      </c>
    </row>
    <row r="581" spans="2:10" s="6" customFormat="1">
      <c r="B581" s="5">
        <f t="shared" si="24"/>
        <v>42094</v>
      </c>
      <c r="F581" s="5">
        <f t="shared" ca="1" si="25"/>
        <v>42083</v>
      </c>
      <c r="J581" s="7">
        <f t="shared" ca="1" si="26"/>
        <v>11</v>
      </c>
    </row>
    <row r="582" spans="2:10" s="6" customFormat="1">
      <c r="B582" s="5">
        <f t="shared" si="24"/>
        <v>42094</v>
      </c>
      <c r="F582" s="5">
        <f t="shared" ca="1" si="25"/>
        <v>42083</v>
      </c>
      <c r="J582" s="7">
        <f t="shared" ca="1" si="26"/>
        <v>11</v>
      </c>
    </row>
    <row r="583" spans="2:10" s="6" customFormat="1">
      <c r="B583" s="5">
        <f t="shared" si="24"/>
        <v>42094</v>
      </c>
      <c r="F583" s="5">
        <f t="shared" ca="1" si="25"/>
        <v>42083</v>
      </c>
      <c r="J583" s="7">
        <f t="shared" ca="1" si="26"/>
        <v>11</v>
      </c>
    </row>
    <row r="584" spans="2:10" s="6" customFormat="1">
      <c r="B584" s="5">
        <f t="shared" si="24"/>
        <v>42094</v>
      </c>
      <c r="F584" s="5">
        <f t="shared" ca="1" si="25"/>
        <v>42083</v>
      </c>
      <c r="J584" s="7">
        <f t="shared" ca="1" si="26"/>
        <v>11</v>
      </c>
    </row>
    <row r="585" spans="2:10" s="6" customFormat="1">
      <c r="B585" s="5">
        <f t="shared" si="24"/>
        <v>42094</v>
      </c>
      <c r="F585" s="5">
        <f t="shared" ca="1" si="25"/>
        <v>42083</v>
      </c>
      <c r="J585" s="7">
        <f t="shared" ca="1" si="26"/>
        <v>11</v>
      </c>
    </row>
    <row r="586" spans="2:10" s="6" customFormat="1">
      <c r="B586" s="5">
        <f t="shared" ref="B586:B649" si="27">$B$6</f>
        <v>42094</v>
      </c>
      <c r="F586" s="5">
        <f t="shared" ref="F586:F649" ca="1" si="28">TODAY()</f>
        <v>42083</v>
      </c>
      <c r="J586" s="7">
        <f t="shared" ref="J586:J649" ca="1" si="29">SUM(B586-F586)</f>
        <v>11</v>
      </c>
    </row>
    <row r="587" spans="2:10" s="6" customFormat="1">
      <c r="B587" s="5">
        <f t="shared" si="27"/>
        <v>42094</v>
      </c>
      <c r="F587" s="5">
        <f t="shared" ca="1" si="28"/>
        <v>42083</v>
      </c>
      <c r="J587" s="7">
        <f t="shared" ca="1" si="29"/>
        <v>11</v>
      </c>
    </row>
    <row r="588" spans="2:10" s="6" customFormat="1">
      <c r="B588" s="5">
        <f t="shared" si="27"/>
        <v>42094</v>
      </c>
      <c r="F588" s="5">
        <f t="shared" ca="1" si="28"/>
        <v>42083</v>
      </c>
      <c r="J588" s="7">
        <f t="shared" ca="1" si="29"/>
        <v>11</v>
      </c>
    </row>
    <row r="589" spans="2:10" s="6" customFormat="1">
      <c r="B589" s="5">
        <f t="shared" si="27"/>
        <v>42094</v>
      </c>
      <c r="F589" s="5">
        <f t="shared" ca="1" si="28"/>
        <v>42083</v>
      </c>
      <c r="J589" s="7">
        <f t="shared" ca="1" si="29"/>
        <v>11</v>
      </c>
    </row>
    <row r="590" spans="2:10" s="6" customFormat="1">
      <c r="B590" s="5">
        <f t="shared" si="27"/>
        <v>42094</v>
      </c>
      <c r="F590" s="5">
        <f t="shared" ca="1" si="28"/>
        <v>42083</v>
      </c>
      <c r="J590" s="7">
        <f t="shared" ca="1" si="29"/>
        <v>11</v>
      </c>
    </row>
    <row r="591" spans="2:10" s="6" customFormat="1">
      <c r="B591" s="5">
        <f t="shared" si="27"/>
        <v>42094</v>
      </c>
      <c r="F591" s="5">
        <f t="shared" ca="1" si="28"/>
        <v>42083</v>
      </c>
      <c r="J591" s="7">
        <f t="shared" ca="1" si="29"/>
        <v>11</v>
      </c>
    </row>
    <row r="592" spans="2:10" s="6" customFormat="1">
      <c r="B592" s="5">
        <f t="shared" si="27"/>
        <v>42094</v>
      </c>
      <c r="F592" s="5">
        <f t="shared" ca="1" si="28"/>
        <v>42083</v>
      </c>
      <c r="J592" s="7">
        <f t="shared" ca="1" si="29"/>
        <v>11</v>
      </c>
    </row>
    <row r="593" spans="2:10" s="6" customFormat="1">
      <c r="B593" s="5">
        <f t="shared" si="27"/>
        <v>42094</v>
      </c>
      <c r="F593" s="5">
        <f t="shared" ca="1" si="28"/>
        <v>42083</v>
      </c>
      <c r="J593" s="7">
        <f t="shared" ca="1" si="29"/>
        <v>11</v>
      </c>
    </row>
    <row r="594" spans="2:10" s="6" customFormat="1">
      <c r="B594" s="5">
        <f t="shared" si="27"/>
        <v>42094</v>
      </c>
      <c r="F594" s="5">
        <f t="shared" ca="1" si="28"/>
        <v>42083</v>
      </c>
      <c r="J594" s="7">
        <f t="shared" ca="1" si="29"/>
        <v>11</v>
      </c>
    </row>
    <row r="595" spans="2:10" s="6" customFormat="1">
      <c r="B595" s="5">
        <f t="shared" si="27"/>
        <v>42094</v>
      </c>
      <c r="F595" s="5">
        <f t="shared" ca="1" si="28"/>
        <v>42083</v>
      </c>
      <c r="J595" s="7">
        <f t="shared" ca="1" si="29"/>
        <v>11</v>
      </c>
    </row>
    <row r="596" spans="2:10" s="6" customFormat="1">
      <c r="B596" s="5">
        <f t="shared" si="27"/>
        <v>42094</v>
      </c>
      <c r="F596" s="5">
        <f t="shared" ca="1" si="28"/>
        <v>42083</v>
      </c>
      <c r="J596" s="7">
        <f t="shared" ca="1" si="29"/>
        <v>11</v>
      </c>
    </row>
    <row r="597" spans="2:10" s="6" customFormat="1">
      <c r="B597" s="5">
        <f t="shared" si="27"/>
        <v>42094</v>
      </c>
      <c r="F597" s="5">
        <f t="shared" ca="1" si="28"/>
        <v>42083</v>
      </c>
      <c r="J597" s="7">
        <f t="shared" ca="1" si="29"/>
        <v>11</v>
      </c>
    </row>
    <row r="598" spans="2:10" s="6" customFormat="1">
      <c r="B598" s="5">
        <f t="shared" si="27"/>
        <v>42094</v>
      </c>
      <c r="F598" s="5">
        <f t="shared" ca="1" si="28"/>
        <v>42083</v>
      </c>
      <c r="J598" s="7">
        <f t="shared" ca="1" si="29"/>
        <v>11</v>
      </c>
    </row>
    <row r="599" spans="2:10" s="6" customFormat="1">
      <c r="B599" s="5">
        <f t="shared" si="27"/>
        <v>42094</v>
      </c>
      <c r="F599" s="5">
        <f t="shared" ca="1" si="28"/>
        <v>42083</v>
      </c>
      <c r="J599" s="7">
        <f t="shared" ca="1" si="29"/>
        <v>11</v>
      </c>
    </row>
    <row r="600" spans="2:10" s="6" customFormat="1">
      <c r="B600" s="5">
        <f t="shared" si="27"/>
        <v>42094</v>
      </c>
      <c r="F600" s="5">
        <f t="shared" ca="1" si="28"/>
        <v>42083</v>
      </c>
      <c r="J600" s="7">
        <f t="shared" ca="1" si="29"/>
        <v>11</v>
      </c>
    </row>
    <row r="601" spans="2:10" s="6" customFormat="1">
      <c r="B601" s="5">
        <f t="shared" si="27"/>
        <v>42094</v>
      </c>
      <c r="F601" s="5">
        <f t="shared" ca="1" si="28"/>
        <v>42083</v>
      </c>
      <c r="J601" s="7">
        <f t="shared" ca="1" si="29"/>
        <v>11</v>
      </c>
    </row>
    <row r="602" spans="2:10" s="6" customFormat="1">
      <c r="B602" s="5">
        <f t="shared" si="27"/>
        <v>42094</v>
      </c>
      <c r="F602" s="5">
        <f t="shared" ca="1" si="28"/>
        <v>42083</v>
      </c>
      <c r="J602" s="7">
        <f t="shared" ca="1" si="29"/>
        <v>11</v>
      </c>
    </row>
    <row r="603" spans="2:10" s="6" customFormat="1">
      <c r="B603" s="5">
        <f t="shared" si="27"/>
        <v>42094</v>
      </c>
      <c r="F603" s="5">
        <f t="shared" ca="1" si="28"/>
        <v>42083</v>
      </c>
      <c r="J603" s="7">
        <f t="shared" ca="1" si="29"/>
        <v>11</v>
      </c>
    </row>
    <row r="604" spans="2:10" s="6" customFormat="1">
      <c r="B604" s="5">
        <f t="shared" si="27"/>
        <v>42094</v>
      </c>
      <c r="F604" s="5">
        <f t="shared" ca="1" si="28"/>
        <v>42083</v>
      </c>
      <c r="J604" s="7">
        <f t="shared" ca="1" si="29"/>
        <v>11</v>
      </c>
    </row>
    <row r="605" spans="2:10" s="6" customFormat="1">
      <c r="B605" s="5">
        <f t="shared" si="27"/>
        <v>42094</v>
      </c>
      <c r="F605" s="5">
        <f t="shared" ca="1" si="28"/>
        <v>42083</v>
      </c>
      <c r="J605" s="7">
        <f t="shared" ca="1" si="29"/>
        <v>11</v>
      </c>
    </row>
    <row r="606" spans="2:10" s="6" customFormat="1">
      <c r="B606" s="5">
        <f t="shared" si="27"/>
        <v>42094</v>
      </c>
      <c r="F606" s="5">
        <f t="shared" ca="1" si="28"/>
        <v>42083</v>
      </c>
      <c r="J606" s="7">
        <f t="shared" ca="1" si="29"/>
        <v>11</v>
      </c>
    </row>
    <row r="607" spans="2:10" s="6" customFormat="1">
      <c r="B607" s="5">
        <f t="shared" si="27"/>
        <v>42094</v>
      </c>
      <c r="F607" s="5">
        <f t="shared" ca="1" si="28"/>
        <v>42083</v>
      </c>
      <c r="J607" s="7">
        <f t="shared" ca="1" si="29"/>
        <v>11</v>
      </c>
    </row>
    <row r="608" spans="2:10" s="6" customFormat="1">
      <c r="B608" s="5">
        <f t="shared" si="27"/>
        <v>42094</v>
      </c>
      <c r="F608" s="5">
        <f t="shared" ca="1" si="28"/>
        <v>42083</v>
      </c>
      <c r="J608" s="7">
        <f t="shared" ca="1" si="29"/>
        <v>11</v>
      </c>
    </row>
    <row r="609" spans="2:10" s="6" customFormat="1">
      <c r="B609" s="5">
        <f t="shared" si="27"/>
        <v>42094</v>
      </c>
      <c r="F609" s="5">
        <f t="shared" ca="1" si="28"/>
        <v>42083</v>
      </c>
      <c r="J609" s="7">
        <f t="shared" ca="1" si="29"/>
        <v>11</v>
      </c>
    </row>
    <row r="610" spans="2:10" s="6" customFormat="1">
      <c r="B610" s="5">
        <f t="shared" si="27"/>
        <v>42094</v>
      </c>
      <c r="F610" s="5">
        <f t="shared" ca="1" si="28"/>
        <v>42083</v>
      </c>
      <c r="J610" s="7">
        <f t="shared" ca="1" si="29"/>
        <v>11</v>
      </c>
    </row>
    <row r="611" spans="2:10" s="6" customFormat="1">
      <c r="B611" s="5">
        <f t="shared" si="27"/>
        <v>42094</v>
      </c>
      <c r="F611" s="5">
        <f t="shared" ca="1" si="28"/>
        <v>42083</v>
      </c>
      <c r="J611" s="7">
        <f t="shared" ca="1" si="29"/>
        <v>11</v>
      </c>
    </row>
    <row r="612" spans="2:10" s="6" customFormat="1">
      <c r="B612" s="5">
        <f t="shared" si="27"/>
        <v>42094</v>
      </c>
      <c r="F612" s="5">
        <f t="shared" ca="1" si="28"/>
        <v>42083</v>
      </c>
      <c r="J612" s="7">
        <f t="shared" ca="1" si="29"/>
        <v>11</v>
      </c>
    </row>
    <row r="613" spans="2:10" s="6" customFormat="1">
      <c r="B613" s="5">
        <f t="shared" si="27"/>
        <v>42094</v>
      </c>
      <c r="F613" s="5">
        <f t="shared" ca="1" si="28"/>
        <v>42083</v>
      </c>
      <c r="J613" s="7">
        <f t="shared" ca="1" si="29"/>
        <v>11</v>
      </c>
    </row>
    <row r="614" spans="2:10" s="6" customFormat="1">
      <c r="B614" s="5">
        <f t="shared" si="27"/>
        <v>42094</v>
      </c>
      <c r="F614" s="5">
        <f t="shared" ca="1" si="28"/>
        <v>42083</v>
      </c>
      <c r="J614" s="7">
        <f t="shared" ca="1" si="29"/>
        <v>11</v>
      </c>
    </row>
    <row r="615" spans="2:10" s="6" customFormat="1">
      <c r="B615" s="5">
        <f t="shared" si="27"/>
        <v>42094</v>
      </c>
      <c r="F615" s="5">
        <f t="shared" ca="1" si="28"/>
        <v>42083</v>
      </c>
      <c r="J615" s="7">
        <f t="shared" ca="1" si="29"/>
        <v>11</v>
      </c>
    </row>
    <row r="616" spans="2:10" s="6" customFormat="1">
      <c r="B616" s="5">
        <f t="shared" si="27"/>
        <v>42094</v>
      </c>
      <c r="F616" s="5">
        <f t="shared" ca="1" si="28"/>
        <v>42083</v>
      </c>
      <c r="J616" s="7">
        <f t="shared" ca="1" si="29"/>
        <v>11</v>
      </c>
    </row>
    <row r="617" spans="2:10" s="6" customFormat="1">
      <c r="B617" s="5">
        <f t="shared" si="27"/>
        <v>42094</v>
      </c>
      <c r="F617" s="5">
        <f t="shared" ca="1" si="28"/>
        <v>42083</v>
      </c>
      <c r="J617" s="7">
        <f t="shared" ca="1" si="29"/>
        <v>11</v>
      </c>
    </row>
    <row r="618" spans="2:10" s="6" customFormat="1">
      <c r="B618" s="5">
        <f t="shared" si="27"/>
        <v>42094</v>
      </c>
      <c r="F618" s="5">
        <f t="shared" ca="1" si="28"/>
        <v>42083</v>
      </c>
      <c r="J618" s="7">
        <f t="shared" ca="1" si="29"/>
        <v>11</v>
      </c>
    </row>
    <row r="619" spans="2:10" s="6" customFormat="1">
      <c r="B619" s="5">
        <f t="shared" si="27"/>
        <v>42094</v>
      </c>
      <c r="F619" s="5">
        <f t="shared" ca="1" si="28"/>
        <v>42083</v>
      </c>
      <c r="J619" s="7">
        <f t="shared" ca="1" si="29"/>
        <v>11</v>
      </c>
    </row>
    <row r="620" spans="2:10" s="6" customFormat="1">
      <c r="B620" s="5">
        <f t="shared" si="27"/>
        <v>42094</v>
      </c>
      <c r="F620" s="5">
        <f t="shared" ca="1" si="28"/>
        <v>42083</v>
      </c>
      <c r="J620" s="7">
        <f t="shared" ca="1" si="29"/>
        <v>11</v>
      </c>
    </row>
    <row r="621" spans="2:10" s="6" customFormat="1">
      <c r="B621" s="5">
        <f t="shared" si="27"/>
        <v>42094</v>
      </c>
      <c r="F621" s="5">
        <f t="shared" ca="1" si="28"/>
        <v>42083</v>
      </c>
      <c r="J621" s="7">
        <f t="shared" ca="1" si="29"/>
        <v>11</v>
      </c>
    </row>
    <row r="622" spans="2:10" s="6" customFormat="1">
      <c r="B622" s="5">
        <f t="shared" si="27"/>
        <v>42094</v>
      </c>
      <c r="F622" s="5">
        <f t="shared" ca="1" si="28"/>
        <v>42083</v>
      </c>
      <c r="J622" s="7">
        <f t="shared" ca="1" si="29"/>
        <v>11</v>
      </c>
    </row>
    <row r="623" spans="2:10" s="6" customFormat="1">
      <c r="B623" s="5">
        <f t="shared" si="27"/>
        <v>42094</v>
      </c>
      <c r="F623" s="5">
        <f t="shared" ca="1" si="28"/>
        <v>42083</v>
      </c>
      <c r="J623" s="7">
        <f t="shared" ca="1" si="29"/>
        <v>11</v>
      </c>
    </row>
    <row r="624" spans="2:10" s="6" customFormat="1">
      <c r="B624" s="5">
        <f t="shared" si="27"/>
        <v>42094</v>
      </c>
      <c r="F624" s="5">
        <f t="shared" ca="1" si="28"/>
        <v>42083</v>
      </c>
      <c r="J624" s="7">
        <f t="shared" ca="1" si="29"/>
        <v>11</v>
      </c>
    </row>
    <row r="625" spans="2:10" s="6" customFormat="1">
      <c r="B625" s="5">
        <f t="shared" si="27"/>
        <v>42094</v>
      </c>
      <c r="F625" s="5">
        <f t="shared" ca="1" si="28"/>
        <v>42083</v>
      </c>
      <c r="J625" s="7">
        <f t="shared" ca="1" si="29"/>
        <v>11</v>
      </c>
    </row>
    <row r="626" spans="2:10" s="6" customFormat="1">
      <c r="B626" s="5">
        <f t="shared" si="27"/>
        <v>42094</v>
      </c>
      <c r="F626" s="5">
        <f t="shared" ca="1" si="28"/>
        <v>42083</v>
      </c>
      <c r="J626" s="7">
        <f t="shared" ca="1" si="29"/>
        <v>11</v>
      </c>
    </row>
    <row r="627" spans="2:10" s="6" customFormat="1">
      <c r="B627" s="5">
        <f t="shared" si="27"/>
        <v>42094</v>
      </c>
      <c r="F627" s="5">
        <f t="shared" ca="1" si="28"/>
        <v>42083</v>
      </c>
      <c r="J627" s="7">
        <f t="shared" ca="1" si="29"/>
        <v>11</v>
      </c>
    </row>
    <row r="628" spans="2:10" s="6" customFormat="1">
      <c r="B628" s="5">
        <f t="shared" si="27"/>
        <v>42094</v>
      </c>
      <c r="F628" s="5">
        <f t="shared" ca="1" si="28"/>
        <v>42083</v>
      </c>
      <c r="J628" s="7">
        <f t="shared" ca="1" si="29"/>
        <v>11</v>
      </c>
    </row>
    <row r="629" spans="2:10" s="6" customFormat="1">
      <c r="B629" s="5">
        <f t="shared" si="27"/>
        <v>42094</v>
      </c>
      <c r="F629" s="5">
        <f t="shared" ca="1" si="28"/>
        <v>42083</v>
      </c>
      <c r="J629" s="7">
        <f t="shared" ca="1" si="29"/>
        <v>11</v>
      </c>
    </row>
    <row r="630" spans="2:10" s="6" customFormat="1">
      <c r="B630" s="5">
        <f t="shared" si="27"/>
        <v>42094</v>
      </c>
      <c r="F630" s="5">
        <f t="shared" ca="1" si="28"/>
        <v>42083</v>
      </c>
      <c r="J630" s="7">
        <f t="shared" ca="1" si="29"/>
        <v>11</v>
      </c>
    </row>
    <row r="631" spans="2:10" s="6" customFormat="1">
      <c r="B631" s="5">
        <f t="shared" si="27"/>
        <v>42094</v>
      </c>
      <c r="F631" s="5">
        <f t="shared" ca="1" si="28"/>
        <v>42083</v>
      </c>
      <c r="J631" s="7">
        <f t="shared" ca="1" si="29"/>
        <v>11</v>
      </c>
    </row>
    <row r="632" spans="2:10" s="6" customFormat="1">
      <c r="B632" s="5">
        <f t="shared" si="27"/>
        <v>42094</v>
      </c>
      <c r="F632" s="5">
        <f t="shared" ca="1" si="28"/>
        <v>42083</v>
      </c>
      <c r="J632" s="7">
        <f t="shared" ca="1" si="29"/>
        <v>11</v>
      </c>
    </row>
    <row r="633" spans="2:10" s="6" customFormat="1">
      <c r="B633" s="5">
        <f t="shared" si="27"/>
        <v>42094</v>
      </c>
      <c r="F633" s="5">
        <f t="shared" ca="1" si="28"/>
        <v>42083</v>
      </c>
      <c r="J633" s="7">
        <f t="shared" ca="1" si="29"/>
        <v>11</v>
      </c>
    </row>
    <row r="634" spans="2:10" s="6" customFormat="1">
      <c r="B634" s="5">
        <f t="shared" si="27"/>
        <v>42094</v>
      </c>
      <c r="F634" s="5">
        <f t="shared" ca="1" si="28"/>
        <v>42083</v>
      </c>
      <c r="J634" s="7">
        <f t="shared" ca="1" si="29"/>
        <v>11</v>
      </c>
    </row>
    <row r="635" spans="2:10" s="6" customFormat="1">
      <c r="B635" s="5">
        <f t="shared" si="27"/>
        <v>42094</v>
      </c>
      <c r="F635" s="5">
        <f t="shared" ca="1" si="28"/>
        <v>42083</v>
      </c>
      <c r="J635" s="7">
        <f t="shared" ca="1" si="29"/>
        <v>11</v>
      </c>
    </row>
    <row r="636" spans="2:10" s="6" customFormat="1">
      <c r="B636" s="5">
        <f t="shared" si="27"/>
        <v>42094</v>
      </c>
      <c r="F636" s="5">
        <f t="shared" ca="1" si="28"/>
        <v>42083</v>
      </c>
      <c r="J636" s="7">
        <f t="shared" ca="1" si="29"/>
        <v>11</v>
      </c>
    </row>
    <row r="637" spans="2:10" s="6" customFormat="1">
      <c r="B637" s="5">
        <f t="shared" si="27"/>
        <v>42094</v>
      </c>
      <c r="F637" s="5">
        <f t="shared" ca="1" si="28"/>
        <v>42083</v>
      </c>
      <c r="J637" s="7">
        <f t="shared" ca="1" si="29"/>
        <v>11</v>
      </c>
    </row>
    <row r="638" spans="2:10" s="6" customFormat="1">
      <c r="B638" s="5">
        <f t="shared" si="27"/>
        <v>42094</v>
      </c>
      <c r="F638" s="5">
        <f t="shared" ca="1" si="28"/>
        <v>42083</v>
      </c>
      <c r="J638" s="7">
        <f t="shared" ca="1" si="29"/>
        <v>11</v>
      </c>
    </row>
    <row r="639" spans="2:10" s="6" customFormat="1">
      <c r="B639" s="5">
        <f t="shared" si="27"/>
        <v>42094</v>
      </c>
      <c r="F639" s="5">
        <f t="shared" ca="1" si="28"/>
        <v>42083</v>
      </c>
      <c r="J639" s="7">
        <f t="shared" ca="1" si="29"/>
        <v>11</v>
      </c>
    </row>
    <row r="640" spans="2:10" s="6" customFormat="1">
      <c r="B640" s="5">
        <f t="shared" si="27"/>
        <v>42094</v>
      </c>
      <c r="F640" s="5">
        <f t="shared" ca="1" si="28"/>
        <v>42083</v>
      </c>
      <c r="J640" s="7">
        <f t="shared" ca="1" si="29"/>
        <v>11</v>
      </c>
    </row>
    <row r="641" spans="2:10" s="6" customFormat="1">
      <c r="B641" s="5">
        <f t="shared" si="27"/>
        <v>42094</v>
      </c>
      <c r="F641" s="5">
        <f t="shared" ca="1" si="28"/>
        <v>42083</v>
      </c>
      <c r="J641" s="7">
        <f t="shared" ca="1" si="29"/>
        <v>11</v>
      </c>
    </row>
    <row r="642" spans="2:10" s="6" customFormat="1">
      <c r="B642" s="5">
        <f t="shared" si="27"/>
        <v>42094</v>
      </c>
      <c r="F642" s="5">
        <f t="shared" ca="1" si="28"/>
        <v>42083</v>
      </c>
      <c r="J642" s="7">
        <f t="shared" ca="1" si="29"/>
        <v>11</v>
      </c>
    </row>
    <row r="643" spans="2:10" s="6" customFormat="1">
      <c r="B643" s="5">
        <f t="shared" si="27"/>
        <v>42094</v>
      </c>
      <c r="F643" s="5">
        <f t="shared" ca="1" si="28"/>
        <v>42083</v>
      </c>
      <c r="J643" s="7">
        <f t="shared" ca="1" si="29"/>
        <v>11</v>
      </c>
    </row>
    <row r="644" spans="2:10" s="6" customFormat="1">
      <c r="B644" s="5">
        <f t="shared" si="27"/>
        <v>42094</v>
      </c>
      <c r="F644" s="5">
        <f t="shared" ca="1" si="28"/>
        <v>42083</v>
      </c>
      <c r="J644" s="7">
        <f t="shared" ca="1" si="29"/>
        <v>11</v>
      </c>
    </row>
    <row r="645" spans="2:10" s="6" customFormat="1">
      <c r="B645" s="5">
        <f t="shared" si="27"/>
        <v>42094</v>
      </c>
      <c r="F645" s="5">
        <f t="shared" ca="1" si="28"/>
        <v>42083</v>
      </c>
      <c r="J645" s="7">
        <f t="shared" ca="1" si="29"/>
        <v>11</v>
      </c>
    </row>
    <row r="646" spans="2:10" s="6" customFormat="1">
      <c r="B646" s="5">
        <f t="shared" si="27"/>
        <v>42094</v>
      </c>
      <c r="F646" s="5">
        <f t="shared" ca="1" si="28"/>
        <v>42083</v>
      </c>
      <c r="J646" s="7">
        <f t="shared" ca="1" si="29"/>
        <v>11</v>
      </c>
    </row>
    <row r="647" spans="2:10" s="6" customFormat="1">
      <c r="B647" s="5">
        <f t="shared" si="27"/>
        <v>42094</v>
      </c>
      <c r="F647" s="5">
        <f t="shared" ca="1" si="28"/>
        <v>42083</v>
      </c>
      <c r="J647" s="7">
        <f t="shared" ca="1" si="29"/>
        <v>11</v>
      </c>
    </row>
    <row r="648" spans="2:10" s="6" customFormat="1">
      <c r="B648" s="5">
        <f t="shared" si="27"/>
        <v>42094</v>
      </c>
      <c r="F648" s="5">
        <f t="shared" ca="1" si="28"/>
        <v>42083</v>
      </c>
      <c r="J648" s="7">
        <f t="shared" ca="1" si="29"/>
        <v>11</v>
      </c>
    </row>
    <row r="649" spans="2:10" s="6" customFormat="1">
      <c r="B649" s="5">
        <f t="shared" si="27"/>
        <v>42094</v>
      </c>
      <c r="F649" s="5">
        <f t="shared" ca="1" si="28"/>
        <v>42083</v>
      </c>
      <c r="J649" s="7">
        <f t="shared" ca="1" si="29"/>
        <v>11</v>
      </c>
    </row>
    <row r="650" spans="2:10" s="6" customFormat="1">
      <c r="B650" s="5">
        <f t="shared" ref="B650:B713" si="30">$B$6</f>
        <v>42094</v>
      </c>
      <c r="F650" s="5">
        <f t="shared" ref="F650:F713" ca="1" si="31">TODAY()</f>
        <v>42083</v>
      </c>
      <c r="J650" s="7">
        <f t="shared" ref="J650:J713" ca="1" si="32">SUM(B650-F650)</f>
        <v>11</v>
      </c>
    </row>
    <row r="651" spans="2:10" s="6" customFormat="1">
      <c r="B651" s="5">
        <f t="shared" si="30"/>
        <v>42094</v>
      </c>
      <c r="F651" s="5">
        <f t="shared" ca="1" si="31"/>
        <v>42083</v>
      </c>
      <c r="J651" s="7">
        <f t="shared" ca="1" si="32"/>
        <v>11</v>
      </c>
    </row>
    <row r="652" spans="2:10" s="6" customFormat="1">
      <c r="B652" s="5">
        <f t="shared" si="30"/>
        <v>42094</v>
      </c>
      <c r="F652" s="5">
        <f t="shared" ca="1" si="31"/>
        <v>42083</v>
      </c>
      <c r="J652" s="7">
        <f t="shared" ca="1" si="32"/>
        <v>11</v>
      </c>
    </row>
    <row r="653" spans="2:10" s="6" customFormat="1">
      <c r="B653" s="5">
        <f t="shared" si="30"/>
        <v>42094</v>
      </c>
      <c r="F653" s="5">
        <f t="shared" ca="1" si="31"/>
        <v>42083</v>
      </c>
      <c r="J653" s="7">
        <f t="shared" ca="1" si="32"/>
        <v>11</v>
      </c>
    </row>
    <row r="654" spans="2:10" s="6" customFormat="1">
      <c r="B654" s="5">
        <f t="shared" si="30"/>
        <v>42094</v>
      </c>
      <c r="F654" s="5">
        <f t="shared" ca="1" si="31"/>
        <v>42083</v>
      </c>
      <c r="J654" s="7">
        <f t="shared" ca="1" si="32"/>
        <v>11</v>
      </c>
    </row>
    <row r="655" spans="2:10" s="6" customFormat="1">
      <c r="B655" s="5">
        <f t="shared" si="30"/>
        <v>42094</v>
      </c>
      <c r="F655" s="5">
        <f t="shared" ca="1" si="31"/>
        <v>42083</v>
      </c>
      <c r="J655" s="7">
        <f t="shared" ca="1" si="32"/>
        <v>11</v>
      </c>
    </row>
    <row r="656" spans="2:10" s="6" customFormat="1">
      <c r="B656" s="5">
        <f t="shared" si="30"/>
        <v>42094</v>
      </c>
      <c r="F656" s="5">
        <f t="shared" ca="1" si="31"/>
        <v>42083</v>
      </c>
      <c r="J656" s="7">
        <f t="shared" ca="1" si="32"/>
        <v>11</v>
      </c>
    </row>
    <row r="657" spans="2:10" s="6" customFormat="1">
      <c r="B657" s="5">
        <f t="shared" si="30"/>
        <v>42094</v>
      </c>
      <c r="F657" s="5">
        <f t="shared" ca="1" si="31"/>
        <v>42083</v>
      </c>
      <c r="J657" s="7">
        <f t="shared" ca="1" si="32"/>
        <v>11</v>
      </c>
    </row>
    <row r="658" spans="2:10" s="6" customFormat="1">
      <c r="B658" s="5">
        <f t="shared" si="30"/>
        <v>42094</v>
      </c>
      <c r="F658" s="5">
        <f t="shared" ca="1" si="31"/>
        <v>42083</v>
      </c>
      <c r="J658" s="7">
        <f t="shared" ca="1" si="32"/>
        <v>11</v>
      </c>
    </row>
    <row r="659" spans="2:10" s="6" customFormat="1">
      <c r="B659" s="5">
        <f t="shared" si="30"/>
        <v>42094</v>
      </c>
      <c r="F659" s="5">
        <f t="shared" ca="1" si="31"/>
        <v>42083</v>
      </c>
      <c r="J659" s="7">
        <f t="shared" ca="1" si="32"/>
        <v>11</v>
      </c>
    </row>
    <row r="660" spans="2:10" s="6" customFormat="1">
      <c r="B660" s="5">
        <f t="shared" si="30"/>
        <v>42094</v>
      </c>
      <c r="F660" s="5">
        <f t="shared" ca="1" si="31"/>
        <v>42083</v>
      </c>
      <c r="J660" s="7">
        <f t="shared" ca="1" si="32"/>
        <v>11</v>
      </c>
    </row>
    <row r="661" spans="2:10" s="6" customFormat="1">
      <c r="B661" s="5">
        <f t="shared" si="30"/>
        <v>42094</v>
      </c>
      <c r="F661" s="5">
        <f t="shared" ca="1" si="31"/>
        <v>42083</v>
      </c>
      <c r="J661" s="7">
        <f t="shared" ca="1" si="32"/>
        <v>11</v>
      </c>
    </row>
    <row r="662" spans="2:10" s="6" customFormat="1">
      <c r="B662" s="5">
        <f t="shared" si="30"/>
        <v>42094</v>
      </c>
      <c r="F662" s="5">
        <f t="shared" ca="1" si="31"/>
        <v>42083</v>
      </c>
      <c r="J662" s="7">
        <f t="shared" ca="1" si="32"/>
        <v>11</v>
      </c>
    </row>
    <row r="663" spans="2:10" s="6" customFormat="1">
      <c r="B663" s="5">
        <f t="shared" si="30"/>
        <v>42094</v>
      </c>
      <c r="F663" s="5">
        <f t="shared" ca="1" si="31"/>
        <v>42083</v>
      </c>
      <c r="J663" s="7">
        <f t="shared" ca="1" si="32"/>
        <v>11</v>
      </c>
    </row>
    <row r="664" spans="2:10" s="6" customFormat="1">
      <c r="B664" s="5">
        <f t="shared" si="30"/>
        <v>42094</v>
      </c>
      <c r="F664" s="5">
        <f t="shared" ca="1" si="31"/>
        <v>42083</v>
      </c>
      <c r="J664" s="7">
        <f t="shared" ca="1" si="32"/>
        <v>11</v>
      </c>
    </row>
    <row r="665" spans="2:10" s="6" customFormat="1">
      <c r="B665" s="5">
        <f t="shared" si="30"/>
        <v>42094</v>
      </c>
      <c r="F665" s="5">
        <f t="shared" ca="1" si="31"/>
        <v>42083</v>
      </c>
      <c r="J665" s="7">
        <f t="shared" ca="1" si="32"/>
        <v>11</v>
      </c>
    </row>
    <row r="666" spans="2:10" s="6" customFormat="1">
      <c r="B666" s="5">
        <f t="shared" si="30"/>
        <v>42094</v>
      </c>
      <c r="F666" s="5">
        <f t="shared" ca="1" si="31"/>
        <v>42083</v>
      </c>
      <c r="J666" s="7">
        <f t="shared" ca="1" si="32"/>
        <v>11</v>
      </c>
    </row>
    <row r="667" spans="2:10" s="6" customFormat="1">
      <c r="B667" s="5">
        <f t="shared" si="30"/>
        <v>42094</v>
      </c>
      <c r="F667" s="5">
        <f t="shared" ca="1" si="31"/>
        <v>42083</v>
      </c>
      <c r="J667" s="7">
        <f t="shared" ca="1" si="32"/>
        <v>11</v>
      </c>
    </row>
    <row r="668" spans="2:10" s="6" customFormat="1">
      <c r="B668" s="5">
        <f t="shared" si="30"/>
        <v>42094</v>
      </c>
      <c r="F668" s="5">
        <f t="shared" ca="1" si="31"/>
        <v>42083</v>
      </c>
      <c r="J668" s="7">
        <f t="shared" ca="1" si="32"/>
        <v>11</v>
      </c>
    </row>
    <row r="669" spans="2:10" s="6" customFormat="1">
      <c r="B669" s="5">
        <f t="shared" si="30"/>
        <v>42094</v>
      </c>
      <c r="F669" s="5">
        <f t="shared" ca="1" si="31"/>
        <v>42083</v>
      </c>
      <c r="J669" s="7">
        <f t="shared" ca="1" si="32"/>
        <v>11</v>
      </c>
    </row>
    <row r="670" spans="2:10" s="6" customFormat="1">
      <c r="B670" s="5">
        <f t="shared" si="30"/>
        <v>42094</v>
      </c>
      <c r="F670" s="5">
        <f t="shared" ca="1" si="31"/>
        <v>42083</v>
      </c>
      <c r="J670" s="7">
        <f t="shared" ca="1" si="32"/>
        <v>11</v>
      </c>
    </row>
    <row r="671" spans="2:10" s="6" customFormat="1">
      <c r="B671" s="5">
        <f t="shared" si="30"/>
        <v>42094</v>
      </c>
      <c r="F671" s="5">
        <f t="shared" ca="1" si="31"/>
        <v>42083</v>
      </c>
      <c r="J671" s="7">
        <f t="shared" ca="1" si="32"/>
        <v>11</v>
      </c>
    </row>
    <row r="672" spans="2:10" s="6" customFormat="1">
      <c r="B672" s="5">
        <f t="shared" si="30"/>
        <v>42094</v>
      </c>
      <c r="F672" s="5">
        <f t="shared" ca="1" si="31"/>
        <v>42083</v>
      </c>
      <c r="J672" s="7">
        <f t="shared" ca="1" si="32"/>
        <v>11</v>
      </c>
    </row>
    <row r="673" spans="2:10" s="6" customFormat="1">
      <c r="B673" s="5">
        <f t="shared" si="30"/>
        <v>42094</v>
      </c>
      <c r="F673" s="5">
        <f t="shared" ca="1" si="31"/>
        <v>42083</v>
      </c>
      <c r="J673" s="7">
        <f t="shared" ca="1" si="32"/>
        <v>11</v>
      </c>
    </row>
    <row r="674" spans="2:10" s="6" customFormat="1">
      <c r="B674" s="5">
        <f t="shared" si="30"/>
        <v>42094</v>
      </c>
      <c r="F674" s="5">
        <f t="shared" ca="1" si="31"/>
        <v>42083</v>
      </c>
      <c r="J674" s="7">
        <f t="shared" ca="1" si="32"/>
        <v>11</v>
      </c>
    </row>
    <row r="675" spans="2:10" s="6" customFormat="1">
      <c r="B675" s="5">
        <f t="shared" si="30"/>
        <v>42094</v>
      </c>
      <c r="F675" s="5">
        <f t="shared" ca="1" si="31"/>
        <v>42083</v>
      </c>
      <c r="J675" s="7">
        <f t="shared" ca="1" si="32"/>
        <v>11</v>
      </c>
    </row>
    <row r="676" spans="2:10" s="6" customFormat="1">
      <c r="B676" s="5">
        <f t="shared" si="30"/>
        <v>42094</v>
      </c>
      <c r="F676" s="5">
        <f t="shared" ca="1" si="31"/>
        <v>42083</v>
      </c>
      <c r="J676" s="7">
        <f t="shared" ca="1" si="32"/>
        <v>11</v>
      </c>
    </row>
    <row r="677" spans="2:10" s="6" customFormat="1">
      <c r="B677" s="5">
        <f t="shared" si="30"/>
        <v>42094</v>
      </c>
      <c r="F677" s="5">
        <f t="shared" ca="1" si="31"/>
        <v>42083</v>
      </c>
      <c r="J677" s="7">
        <f t="shared" ca="1" si="32"/>
        <v>11</v>
      </c>
    </row>
    <row r="678" spans="2:10" s="6" customFormat="1">
      <c r="B678" s="5">
        <f t="shared" si="30"/>
        <v>42094</v>
      </c>
      <c r="F678" s="5">
        <f t="shared" ca="1" si="31"/>
        <v>42083</v>
      </c>
      <c r="J678" s="7">
        <f t="shared" ca="1" si="32"/>
        <v>11</v>
      </c>
    </row>
    <row r="679" spans="2:10" s="6" customFormat="1">
      <c r="B679" s="5">
        <f t="shared" si="30"/>
        <v>42094</v>
      </c>
      <c r="F679" s="5">
        <f t="shared" ca="1" si="31"/>
        <v>42083</v>
      </c>
      <c r="J679" s="7">
        <f t="shared" ca="1" si="32"/>
        <v>11</v>
      </c>
    </row>
    <row r="680" spans="2:10" s="6" customFormat="1">
      <c r="B680" s="5">
        <f t="shared" si="30"/>
        <v>42094</v>
      </c>
      <c r="F680" s="5">
        <f t="shared" ca="1" si="31"/>
        <v>42083</v>
      </c>
      <c r="J680" s="7">
        <f t="shared" ca="1" si="32"/>
        <v>11</v>
      </c>
    </row>
    <row r="681" spans="2:10" s="6" customFormat="1">
      <c r="B681" s="5">
        <f t="shared" si="30"/>
        <v>42094</v>
      </c>
      <c r="F681" s="5">
        <f t="shared" ca="1" si="31"/>
        <v>42083</v>
      </c>
      <c r="J681" s="7">
        <f t="shared" ca="1" si="32"/>
        <v>11</v>
      </c>
    </row>
    <row r="682" spans="2:10" s="6" customFormat="1">
      <c r="B682" s="5">
        <f t="shared" si="30"/>
        <v>42094</v>
      </c>
      <c r="F682" s="5">
        <f t="shared" ca="1" si="31"/>
        <v>42083</v>
      </c>
      <c r="J682" s="7">
        <f t="shared" ca="1" si="32"/>
        <v>11</v>
      </c>
    </row>
    <row r="683" spans="2:10" s="6" customFormat="1">
      <c r="B683" s="5">
        <f t="shared" si="30"/>
        <v>42094</v>
      </c>
      <c r="F683" s="5">
        <f t="shared" ca="1" si="31"/>
        <v>42083</v>
      </c>
      <c r="J683" s="7">
        <f t="shared" ca="1" si="32"/>
        <v>11</v>
      </c>
    </row>
    <row r="684" spans="2:10" s="6" customFormat="1">
      <c r="B684" s="5">
        <f t="shared" si="30"/>
        <v>42094</v>
      </c>
      <c r="F684" s="5">
        <f t="shared" ca="1" si="31"/>
        <v>42083</v>
      </c>
      <c r="J684" s="7">
        <f t="shared" ca="1" si="32"/>
        <v>11</v>
      </c>
    </row>
    <row r="685" spans="2:10" s="6" customFormat="1">
      <c r="B685" s="5">
        <f t="shared" si="30"/>
        <v>42094</v>
      </c>
      <c r="F685" s="5">
        <f t="shared" ca="1" si="31"/>
        <v>42083</v>
      </c>
      <c r="J685" s="7">
        <f t="shared" ca="1" si="32"/>
        <v>11</v>
      </c>
    </row>
    <row r="686" spans="2:10" s="6" customFormat="1">
      <c r="B686" s="5">
        <f t="shared" si="30"/>
        <v>42094</v>
      </c>
      <c r="F686" s="5">
        <f t="shared" ca="1" si="31"/>
        <v>42083</v>
      </c>
      <c r="J686" s="7">
        <f t="shared" ca="1" si="32"/>
        <v>11</v>
      </c>
    </row>
    <row r="687" spans="2:10" s="6" customFormat="1">
      <c r="B687" s="5">
        <f t="shared" si="30"/>
        <v>42094</v>
      </c>
      <c r="F687" s="5">
        <f t="shared" ca="1" si="31"/>
        <v>42083</v>
      </c>
      <c r="J687" s="7">
        <f t="shared" ca="1" si="32"/>
        <v>11</v>
      </c>
    </row>
    <row r="688" spans="2:10" s="6" customFormat="1">
      <c r="B688" s="5">
        <f t="shared" si="30"/>
        <v>42094</v>
      </c>
      <c r="F688" s="5">
        <f t="shared" ca="1" si="31"/>
        <v>42083</v>
      </c>
      <c r="J688" s="7">
        <f t="shared" ca="1" si="32"/>
        <v>11</v>
      </c>
    </row>
    <row r="689" spans="2:10" s="6" customFormat="1">
      <c r="B689" s="5">
        <f t="shared" si="30"/>
        <v>42094</v>
      </c>
      <c r="F689" s="5">
        <f t="shared" ca="1" si="31"/>
        <v>42083</v>
      </c>
      <c r="J689" s="7">
        <f t="shared" ca="1" si="32"/>
        <v>11</v>
      </c>
    </row>
    <row r="690" spans="2:10" s="6" customFormat="1">
      <c r="B690" s="5">
        <f t="shared" si="30"/>
        <v>42094</v>
      </c>
      <c r="F690" s="5">
        <f t="shared" ca="1" si="31"/>
        <v>42083</v>
      </c>
      <c r="J690" s="7">
        <f t="shared" ca="1" si="32"/>
        <v>11</v>
      </c>
    </row>
    <row r="691" spans="2:10" s="6" customFormat="1">
      <c r="B691" s="5">
        <f t="shared" si="30"/>
        <v>42094</v>
      </c>
      <c r="F691" s="5">
        <f t="shared" ca="1" si="31"/>
        <v>42083</v>
      </c>
      <c r="J691" s="7">
        <f t="shared" ca="1" si="32"/>
        <v>11</v>
      </c>
    </row>
    <row r="692" spans="2:10" s="6" customFormat="1">
      <c r="B692" s="5">
        <f t="shared" si="30"/>
        <v>42094</v>
      </c>
      <c r="F692" s="5">
        <f t="shared" ca="1" si="31"/>
        <v>42083</v>
      </c>
      <c r="J692" s="7">
        <f t="shared" ca="1" si="32"/>
        <v>11</v>
      </c>
    </row>
    <row r="693" spans="2:10" s="6" customFormat="1">
      <c r="B693" s="5">
        <f t="shared" si="30"/>
        <v>42094</v>
      </c>
      <c r="F693" s="5">
        <f t="shared" ca="1" si="31"/>
        <v>42083</v>
      </c>
      <c r="J693" s="7">
        <f t="shared" ca="1" si="32"/>
        <v>11</v>
      </c>
    </row>
    <row r="694" spans="2:10" s="6" customFormat="1">
      <c r="B694" s="5">
        <f t="shared" si="30"/>
        <v>42094</v>
      </c>
      <c r="F694" s="5">
        <f t="shared" ca="1" si="31"/>
        <v>42083</v>
      </c>
      <c r="J694" s="7">
        <f t="shared" ca="1" si="32"/>
        <v>11</v>
      </c>
    </row>
    <row r="695" spans="2:10" s="6" customFormat="1">
      <c r="B695" s="5">
        <f t="shared" si="30"/>
        <v>42094</v>
      </c>
      <c r="F695" s="5">
        <f t="shared" ca="1" si="31"/>
        <v>42083</v>
      </c>
      <c r="J695" s="7">
        <f t="shared" ca="1" si="32"/>
        <v>11</v>
      </c>
    </row>
    <row r="696" spans="2:10" s="6" customFormat="1">
      <c r="B696" s="5">
        <f t="shared" si="30"/>
        <v>42094</v>
      </c>
      <c r="F696" s="5">
        <f t="shared" ca="1" si="31"/>
        <v>42083</v>
      </c>
      <c r="J696" s="7">
        <f t="shared" ca="1" si="32"/>
        <v>11</v>
      </c>
    </row>
    <row r="697" spans="2:10" s="6" customFormat="1">
      <c r="B697" s="5">
        <f t="shared" si="30"/>
        <v>42094</v>
      </c>
      <c r="F697" s="5">
        <f t="shared" ca="1" si="31"/>
        <v>42083</v>
      </c>
      <c r="J697" s="7">
        <f t="shared" ca="1" si="32"/>
        <v>11</v>
      </c>
    </row>
    <row r="698" spans="2:10" s="6" customFormat="1">
      <c r="B698" s="5">
        <f t="shared" si="30"/>
        <v>42094</v>
      </c>
      <c r="F698" s="5">
        <f t="shared" ca="1" si="31"/>
        <v>42083</v>
      </c>
      <c r="J698" s="7">
        <f t="shared" ca="1" si="32"/>
        <v>11</v>
      </c>
    </row>
    <row r="699" spans="2:10" s="6" customFormat="1">
      <c r="B699" s="5">
        <f t="shared" si="30"/>
        <v>42094</v>
      </c>
      <c r="F699" s="5">
        <f t="shared" ca="1" si="31"/>
        <v>42083</v>
      </c>
      <c r="J699" s="7">
        <f t="shared" ca="1" si="32"/>
        <v>11</v>
      </c>
    </row>
    <row r="700" spans="2:10" s="6" customFormat="1">
      <c r="B700" s="5">
        <f t="shared" si="30"/>
        <v>42094</v>
      </c>
      <c r="F700" s="5">
        <f t="shared" ca="1" si="31"/>
        <v>42083</v>
      </c>
      <c r="J700" s="7">
        <f t="shared" ca="1" si="32"/>
        <v>11</v>
      </c>
    </row>
    <row r="701" spans="2:10" s="6" customFormat="1">
      <c r="B701" s="5">
        <f t="shared" si="30"/>
        <v>42094</v>
      </c>
      <c r="F701" s="5">
        <f t="shared" ca="1" si="31"/>
        <v>42083</v>
      </c>
      <c r="J701" s="7">
        <f t="shared" ca="1" si="32"/>
        <v>11</v>
      </c>
    </row>
    <row r="702" spans="2:10" s="6" customFormat="1">
      <c r="B702" s="5">
        <f t="shared" si="30"/>
        <v>42094</v>
      </c>
      <c r="F702" s="5">
        <f t="shared" ca="1" si="31"/>
        <v>42083</v>
      </c>
      <c r="J702" s="7">
        <f t="shared" ca="1" si="32"/>
        <v>11</v>
      </c>
    </row>
    <row r="703" spans="2:10" s="6" customFormat="1">
      <c r="B703" s="5">
        <f t="shared" si="30"/>
        <v>42094</v>
      </c>
      <c r="F703" s="5">
        <f t="shared" ca="1" si="31"/>
        <v>42083</v>
      </c>
      <c r="J703" s="7">
        <f t="shared" ca="1" si="32"/>
        <v>11</v>
      </c>
    </row>
    <row r="704" spans="2:10" s="6" customFormat="1">
      <c r="B704" s="5">
        <f t="shared" si="30"/>
        <v>42094</v>
      </c>
      <c r="F704" s="5">
        <f t="shared" ca="1" si="31"/>
        <v>42083</v>
      </c>
      <c r="J704" s="7">
        <f t="shared" ca="1" si="32"/>
        <v>11</v>
      </c>
    </row>
    <row r="705" spans="2:10" s="6" customFormat="1">
      <c r="B705" s="5">
        <f t="shared" si="30"/>
        <v>42094</v>
      </c>
      <c r="F705" s="5">
        <f t="shared" ca="1" si="31"/>
        <v>42083</v>
      </c>
      <c r="J705" s="7">
        <f t="shared" ca="1" si="32"/>
        <v>11</v>
      </c>
    </row>
    <row r="706" spans="2:10" s="6" customFormat="1">
      <c r="B706" s="5">
        <f t="shared" si="30"/>
        <v>42094</v>
      </c>
      <c r="F706" s="5">
        <f t="shared" ca="1" si="31"/>
        <v>42083</v>
      </c>
      <c r="J706" s="7">
        <f t="shared" ca="1" si="32"/>
        <v>11</v>
      </c>
    </row>
    <row r="707" spans="2:10" s="6" customFormat="1">
      <c r="B707" s="5">
        <f t="shared" si="30"/>
        <v>42094</v>
      </c>
      <c r="F707" s="5">
        <f t="shared" ca="1" si="31"/>
        <v>42083</v>
      </c>
      <c r="J707" s="7">
        <f t="shared" ca="1" si="32"/>
        <v>11</v>
      </c>
    </row>
    <row r="708" spans="2:10" s="6" customFormat="1">
      <c r="B708" s="5">
        <f t="shared" si="30"/>
        <v>42094</v>
      </c>
      <c r="F708" s="5">
        <f t="shared" ca="1" si="31"/>
        <v>42083</v>
      </c>
      <c r="J708" s="7">
        <f t="shared" ca="1" si="32"/>
        <v>11</v>
      </c>
    </row>
    <row r="709" spans="2:10" s="6" customFormat="1">
      <c r="B709" s="5">
        <f t="shared" si="30"/>
        <v>42094</v>
      </c>
      <c r="F709" s="5">
        <f t="shared" ca="1" si="31"/>
        <v>42083</v>
      </c>
      <c r="J709" s="7">
        <f t="shared" ca="1" si="32"/>
        <v>11</v>
      </c>
    </row>
    <row r="710" spans="2:10" s="6" customFormat="1">
      <c r="B710" s="5">
        <f t="shared" si="30"/>
        <v>42094</v>
      </c>
      <c r="F710" s="5">
        <f t="shared" ca="1" si="31"/>
        <v>42083</v>
      </c>
      <c r="J710" s="7">
        <f t="shared" ca="1" si="32"/>
        <v>11</v>
      </c>
    </row>
    <row r="711" spans="2:10" s="6" customFormat="1">
      <c r="B711" s="5">
        <f t="shared" si="30"/>
        <v>42094</v>
      </c>
      <c r="F711" s="5">
        <f t="shared" ca="1" si="31"/>
        <v>42083</v>
      </c>
      <c r="J711" s="7">
        <f t="shared" ca="1" si="32"/>
        <v>11</v>
      </c>
    </row>
    <row r="712" spans="2:10" s="6" customFormat="1">
      <c r="B712" s="5">
        <f t="shared" si="30"/>
        <v>42094</v>
      </c>
      <c r="F712" s="5">
        <f t="shared" ca="1" si="31"/>
        <v>42083</v>
      </c>
      <c r="J712" s="7">
        <f t="shared" ca="1" si="32"/>
        <v>11</v>
      </c>
    </row>
    <row r="713" spans="2:10" s="6" customFormat="1">
      <c r="B713" s="5">
        <f t="shared" si="30"/>
        <v>42094</v>
      </c>
      <c r="F713" s="5">
        <f t="shared" ca="1" si="31"/>
        <v>42083</v>
      </c>
      <c r="J713" s="7">
        <f t="shared" ca="1" si="32"/>
        <v>11</v>
      </c>
    </row>
    <row r="714" spans="2:10" s="6" customFormat="1">
      <c r="B714" s="5">
        <f t="shared" ref="B714:B777" si="33">$B$6</f>
        <v>42094</v>
      </c>
      <c r="F714" s="5">
        <f t="shared" ref="F714:F777" ca="1" si="34">TODAY()</f>
        <v>42083</v>
      </c>
      <c r="J714" s="7">
        <f t="shared" ref="J714:J777" ca="1" si="35">SUM(B714-F714)</f>
        <v>11</v>
      </c>
    </row>
    <row r="715" spans="2:10" s="6" customFormat="1">
      <c r="B715" s="5">
        <f t="shared" si="33"/>
        <v>42094</v>
      </c>
      <c r="F715" s="5">
        <f t="shared" ca="1" si="34"/>
        <v>42083</v>
      </c>
      <c r="J715" s="7">
        <f t="shared" ca="1" si="35"/>
        <v>11</v>
      </c>
    </row>
    <row r="716" spans="2:10" s="6" customFormat="1">
      <c r="B716" s="5">
        <f t="shared" si="33"/>
        <v>42094</v>
      </c>
      <c r="F716" s="5">
        <f t="shared" ca="1" si="34"/>
        <v>42083</v>
      </c>
      <c r="J716" s="7">
        <f t="shared" ca="1" si="35"/>
        <v>11</v>
      </c>
    </row>
    <row r="717" spans="2:10" s="6" customFormat="1">
      <c r="B717" s="5">
        <f t="shared" si="33"/>
        <v>42094</v>
      </c>
      <c r="F717" s="5">
        <f t="shared" ca="1" si="34"/>
        <v>42083</v>
      </c>
      <c r="J717" s="7">
        <f t="shared" ca="1" si="35"/>
        <v>11</v>
      </c>
    </row>
    <row r="718" spans="2:10" s="6" customFormat="1">
      <c r="B718" s="5">
        <f t="shared" si="33"/>
        <v>42094</v>
      </c>
      <c r="F718" s="5">
        <f t="shared" ca="1" si="34"/>
        <v>42083</v>
      </c>
      <c r="J718" s="7">
        <f t="shared" ca="1" si="35"/>
        <v>11</v>
      </c>
    </row>
    <row r="719" spans="2:10" s="6" customFormat="1">
      <c r="B719" s="5">
        <f t="shared" si="33"/>
        <v>42094</v>
      </c>
      <c r="F719" s="5">
        <f t="shared" ca="1" si="34"/>
        <v>42083</v>
      </c>
      <c r="J719" s="7">
        <f t="shared" ca="1" si="35"/>
        <v>11</v>
      </c>
    </row>
    <row r="720" spans="2:10" s="6" customFormat="1">
      <c r="B720" s="5">
        <f t="shared" si="33"/>
        <v>42094</v>
      </c>
      <c r="F720" s="5">
        <f t="shared" ca="1" si="34"/>
        <v>42083</v>
      </c>
      <c r="J720" s="7">
        <f t="shared" ca="1" si="35"/>
        <v>11</v>
      </c>
    </row>
    <row r="721" spans="2:10" s="6" customFormat="1">
      <c r="B721" s="5">
        <f t="shared" si="33"/>
        <v>42094</v>
      </c>
      <c r="F721" s="5">
        <f t="shared" ca="1" si="34"/>
        <v>42083</v>
      </c>
      <c r="J721" s="7">
        <f t="shared" ca="1" si="35"/>
        <v>11</v>
      </c>
    </row>
    <row r="722" spans="2:10" s="6" customFormat="1">
      <c r="B722" s="5">
        <f t="shared" si="33"/>
        <v>42094</v>
      </c>
      <c r="F722" s="5">
        <f t="shared" ca="1" si="34"/>
        <v>42083</v>
      </c>
      <c r="J722" s="7">
        <f t="shared" ca="1" si="35"/>
        <v>11</v>
      </c>
    </row>
    <row r="723" spans="2:10" s="6" customFormat="1">
      <c r="B723" s="5">
        <f t="shared" si="33"/>
        <v>42094</v>
      </c>
      <c r="F723" s="5">
        <f t="shared" ca="1" si="34"/>
        <v>42083</v>
      </c>
      <c r="J723" s="7">
        <f t="shared" ca="1" si="35"/>
        <v>11</v>
      </c>
    </row>
    <row r="724" spans="2:10" s="6" customFormat="1">
      <c r="B724" s="5">
        <f t="shared" si="33"/>
        <v>42094</v>
      </c>
      <c r="F724" s="5">
        <f t="shared" ca="1" si="34"/>
        <v>42083</v>
      </c>
      <c r="J724" s="7">
        <f t="shared" ca="1" si="35"/>
        <v>11</v>
      </c>
    </row>
    <row r="725" spans="2:10" s="6" customFormat="1">
      <c r="B725" s="5">
        <f t="shared" si="33"/>
        <v>42094</v>
      </c>
      <c r="F725" s="5">
        <f t="shared" ca="1" si="34"/>
        <v>42083</v>
      </c>
      <c r="J725" s="7">
        <f t="shared" ca="1" si="35"/>
        <v>11</v>
      </c>
    </row>
    <row r="726" spans="2:10" s="6" customFormat="1">
      <c r="B726" s="5">
        <f t="shared" si="33"/>
        <v>42094</v>
      </c>
      <c r="F726" s="5">
        <f t="shared" ca="1" si="34"/>
        <v>42083</v>
      </c>
      <c r="J726" s="7">
        <f t="shared" ca="1" si="35"/>
        <v>11</v>
      </c>
    </row>
    <row r="727" spans="2:10" s="6" customFormat="1">
      <c r="B727" s="5">
        <f t="shared" si="33"/>
        <v>42094</v>
      </c>
      <c r="F727" s="5">
        <f t="shared" ca="1" si="34"/>
        <v>42083</v>
      </c>
      <c r="J727" s="7">
        <f t="shared" ca="1" si="35"/>
        <v>11</v>
      </c>
    </row>
    <row r="728" spans="2:10" s="6" customFormat="1">
      <c r="B728" s="5">
        <f t="shared" si="33"/>
        <v>42094</v>
      </c>
      <c r="F728" s="5">
        <f t="shared" ca="1" si="34"/>
        <v>42083</v>
      </c>
      <c r="J728" s="7">
        <f t="shared" ca="1" si="35"/>
        <v>11</v>
      </c>
    </row>
    <row r="729" spans="2:10" s="6" customFormat="1">
      <c r="B729" s="5">
        <f t="shared" si="33"/>
        <v>42094</v>
      </c>
      <c r="F729" s="5">
        <f t="shared" ca="1" si="34"/>
        <v>42083</v>
      </c>
      <c r="J729" s="7">
        <f t="shared" ca="1" si="35"/>
        <v>11</v>
      </c>
    </row>
    <row r="730" spans="2:10" s="6" customFormat="1">
      <c r="B730" s="5">
        <f t="shared" si="33"/>
        <v>42094</v>
      </c>
      <c r="F730" s="5">
        <f t="shared" ca="1" si="34"/>
        <v>42083</v>
      </c>
      <c r="J730" s="7">
        <f t="shared" ca="1" si="35"/>
        <v>11</v>
      </c>
    </row>
    <row r="731" spans="2:10" s="6" customFormat="1">
      <c r="B731" s="5">
        <f t="shared" si="33"/>
        <v>42094</v>
      </c>
      <c r="F731" s="5">
        <f t="shared" ca="1" si="34"/>
        <v>42083</v>
      </c>
      <c r="J731" s="7">
        <f t="shared" ca="1" si="35"/>
        <v>11</v>
      </c>
    </row>
    <row r="732" spans="2:10" s="6" customFormat="1">
      <c r="B732" s="5">
        <f t="shared" si="33"/>
        <v>42094</v>
      </c>
      <c r="F732" s="5">
        <f t="shared" ca="1" si="34"/>
        <v>42083</v>
      </c>
      <c r="J732" s="7">
        <f t="shared" ca="1" si="35"/>
        <v>11</v>
      </c>
    </row>
    <row r="733" spans="2:10" s="6" customFormat="1">
      <c r="B733" s="5">
        <f t="shared" si="33"/>
        <v>42094</v>
      </c>
      <c r="F733" s="5">
        <f t="shared" ca="1" si="34"/>
        <v>42083</v>
      </c>
      <c r="J733" s="7">
        <f t="shared" ca="1" si="35"/>
        <v>11</v>
      </c>
    </row>
    <row r="734" spans="2:10" s="6" customFormat="1">
      <c r="B734" s="5">
        <f t="shared" si="33"/>
        <v>42094</v>
      </c>
      <c r="F734" s="5">
        <f t="shared" ca="1" si="34"/>
        <v>42083</v>
      </c>
      <c r="J734" s="7">
        <f t="shared" ca="1" si="35"/>
        <v>11</v>
      </c>
    </row>
    <row r="735" spans="2:10" s="6" customFormat="1">
      <c r="B735" s="5">
        <f t="shared" si="33"/>
        <v>42094</v>
      </c>
      <c r="F735" s="5">
        <f t="shared" ca="1" si="34"/>
        <v>42083</v>
      </c>
      <c r="J735" s="7">
        <f t="shared" ca="1" si="35"/>
        <v>11</v>
      </c>
    </row>
    <row r="736" spans="2:10" s="6" customFormat="1">
      <c r="B736" s="5">
        <f t="shared" si="33"/>
        <v>42094</v>
      </c>
      <c r="F736" s="5">
        <f t="shared" ca="1" si="34"/>
        <v>42083</v>
      </c>
      <c r="J736" s="7">
        <f t="shared" ca="1" si="35"/>
        <v>11</v>
      </c>
    </row>
    <row r="737" spans="2:10" s="6" customFormat="1">
      <c r="B737" s="5">
        <f t="shared" si="33"/>
        <v>42094</v>
      </c>
      <c r="F737" s="5">
        <f t="shared" ca="1" si="34"/>
        <v>42083</v>
      </c>
      <c r="J737" s="7">
        <f t="shared" ca="1" si="35"/>
        <v>11</v>
      </c>
    </row>
    <row r="738" spans="2:10" s="6" customFormat="1">
      <c r="B738" s="5">
        <f t="shared" si="33"/>
        <v>42094</v>
      </c>
      <c r="F738" s="5">
        <f t="shared" ca="1" si="34"/>
        <v>42083</v>
      </c>
      <c r="J738" s="7">
        <f t="shared" ca="1" si="35"/>
        <v>11</v>
      </c>
    </row>
    <row r="739" spans="2:10" s="6" customFormat="1">
      <c r="B739" s="5">
        <f t="shared" si="33"/>
        <v>42094</v>
      </c>
      <c r="F739" s="5">
        <f t="shared" ca="1" si="34"/>
        <v>42083</v>
      </c>
      <c r="J739" s="7">
        <f t="shared" ca="1" si="35"/>
        <v>11</v>
      </c>
    </row>
    <row r="740" spans="2:10" s="6" customFormat="1">
      <c r="B740" s="5">
        <f t="shared" si="33"/>
        <v>42094</v>
      </c>
      <c r="F740" s="5">
        <f t="shared" ca="1" si="34"/>
        <v>42083</v>
      </c>
      <c r="J740" s="7">
        <f t="shared" ca="1" si="35"/>
        <v>11</v>
      </c>
    </row>
    <row r="741" spans="2:10" s="6" customFormat="1">
      <c r="B741" s="5">
        <f t="shared" si="33"/>
        <v>42094</v>
      </c>
      <c r="F741" s="5">
        <f t="shared" ca="1" si="34"/>
        <v>42083</v>
      </c>
      <c r="J741" s="7">
        <f t="shared" ca="1" si="35"/>
        <v>11</v>
      </c>
    </row>
    <row r="742" spans="2:10" s="6" customFormat="1">
      <c r="B742" s="5">
        <f t="shared" si="33"/>
        <v>42094</v>
      </c>
      <c r="F742" s="5">
        <f t="shared" ca="1" si="34"/>
        <v>42083</v>
      </c>
      <c r="J742" s="7">
        <f t="shared" ca="1" si="35"/>
        <v>11</v>
      </c>
    </row>
    <row r="743" spans="2:10" s="6" customFormat="1">
      <c r="B743" s="5">
        <f t="shared" si="33"/>
        <v>42094</v>
      </c>
      <c r="F743" s="5">
        <f t="shared" ca="1" si="34"/>
        <v>42083</v>
      </c>
      <c r="J743" s="7">
        <f t="shared" ca="1" si="35"/>
        <v>11</v>
      </c>
    </row>
    <row r="744" spans="2:10" s="6" customFormat="1">
      <c r="B744" s="5">
        <f t="shared" si="33"/>
        <v>42094</v>
      </c>
      <c r="F744" s="5">
        <f t="shared" ca="1" si="34"/>
        <v>42083</v>
      </c>
      <c r="J744" s="7">
        <f t="shared" ca="1" si="35"/>
        <v>11</v>
      </c>
    </row>
    <row r="745" spans="2:10" s="6" customFormat="1">
      <c r="B745" s="5">
        <f t="shared" si="33"/>
        <v>42094</v>
      </c>
      <c r="F745" s="5">
        <f t="shared" ca="1" si="34"/>
        <v>42083</v>
      </c>
      <c r="J745" s="7">
        <f t="shared" ca="1" si="35"/>
        <v>11</v>
      </c>
    </row>
    <row r="746" spans="2:10" s="6" customFormat="1">
      <c r="B746" s="5">
        <f t="shared" si="33"/>
        <v>42094</v>
      </c>
      <c r="F746" s="5">
        <f t="shared" ca="1" si="34"/>
        <v>42083</v>
      </c>
      <c r="J746" s="7">
        <f t="shared" ca="1" si="35"/>
        <v>11</v>
      </c>
    </row>
    <row r="747" spans="2:10" s="6" customFormat="1">
      <c r="B747" s="5">
        <f t="shared" si="33"/>
        <v>42094</v>
      </c>
      <c r="F747" s="5">
        <f t="shared" ca="1" si="34"/>
        <v>42083</v>
      </c>
      <c r="J747" s="7">
        <f t="shared" ca="1" si="35"/>
        <v>11</v>
      </c>
    </row>
    <row r="748" spans="2:10" s="6" customFormat="1">
      <c r="B748" s="5">
        <f t="shared" si="33"/>
        <v>42094</v>
      </c>
      <c r="F748" s="5">
        <f t="shared" ca="1" si="34"/>
        <v>42083</v>
      </c>
      <c r="J748" s="7">
        <f t="shared" ca="1" si="35"/>
        <v>11</v>
      </c>
    </row>
    <row r="749" spans="2:10" s="6" customFormat="1">
      <c r="B749" s="5">
        <f t="shared" si="33"/>
        <v>42094</v>
      </c>
      <c r="F749" s="5">
        <f t="shared" ca="1" si="34"/>
        <v>42083</v>
      </c>
      <c r="J749" s="7">
        <f t="shared" ca="1" si="35"/>
        <v>11</v>
      </c>
    </row>
    <row r="750" spans="2:10" s="6" customFormat="1">
      <c r="B750" s="5">
        <f t="shared" si="33"/>
        <v>42094</v>
      </c>
      <c r="F750" s="5">
        <f t="shared" ca="1" si="34"/>
        <v>42083</v>
      </c>
      <c r="J750" s="7">
        <f t="shared" ca="1" si="35"/>
        <v>11</v>
      </c>
    </row>
    <row r="751" spans="2:10" s="6" customFormat="1">
      <c r="B751" s="5">
        <f t="shared" si="33"/>
        <v>42094</v>
      </c>
      <c r="F751" s="5">
        <f t="shared" ca="1" si="34"/>
        <v>42083</v>
      </c>
      <c r="J751" s="7">
        <f t="shared" ca="1" si="35"/>
        <v>11</v>
      </c>
    </row>
    <row r="752" spans="2:10" s="6" customFormat="1">
      <c r="B752" s="5">
        <f t="shared" si="33"/>
        <v>42094</v>
      </c>
      <c r="F752" s="5">
        <f t="shared" ca="1" si="34"/>
        <v>42083</v>
      </c>
      <c r="J752" s="7">
        <f t="shared" ca="1" si="35"/>
        <v>11</v>
      </c>
    </row>
    <row r="753" spans="2:10" s="6" customFormat="1">
      <c r="B753" s="5">
        <f t="shared" si="33"/>
        <v>42094</v>
      </c>
      <c r="F753" s="5">
        <f t="shared" ca="1" si="34"/>
        <v>42083</v>
      </c>
      <c r="J753" s="7">
        <f t="shared" ca="1" si="35"/>
        <v>11</v>
      </c>
    </row>
    <row r="754" spans="2:10" s="6" customFormat="1">
      <c r="B754" s="5">
        <f t="shared" si="33"/>
        <v>42094</v>
      </c>
      <c r="F754" s="5">
        <f t="shared" ca="1" si="34"/>
        <v>42083</v>
      </c>
      <c r="J754" s="7">
        <f t="shared" ca="1" si="35"/>
        <v>11</v>
      </c>
    </row>
    <row r="755" spans="2:10" s="6" customFormat="1">
      <c r="B755" s="5">
        <f t="shared" si="33"/>
        <v>42094</v>
      </c>
      <c r="F755" s="5">
        <f t="shared" ca="1" si="34"/>
        <v>42083</v>
      </c>
      <c r="J755" s="7">
        <f t="shared" ca="1" si="35"/>
        <v>11</v>
      </c>
    </row>
    <row r="756" spans="2:10" s="6" customFormat="1">
      <c r="B756" s="5">
        <f t="shared" si="33"/>
        <v>42094</v>
      </c>
      <c r="F756" s="5">
        <f t="shared" ca="1" si="34"/>
        <v>42083</v>
      </c>
      <c r="J756" s="7">
        <f t="shared" ca="1" si="35"/>
        <v>11</v>
      </c>
    </row>
    <row r="757" spans="2:10" s="6" customFormat="1">
      <c r="B757" s="5">
        <f t="shared" si="33"/>
        <v>42094</v>
      </c>
      <c r="F757" s="5">
        <f t="shared" ca="1" si="34"/>
        <v>42083</v>
      </c>
      <c r="J757" s="7">
        <f t="shared" ca="1" si="35"/>
        <v>11</v>
      </c>
    </row>
    <row r="758" spans="2:10" s="6" customFormat="1">
      <c r="B758" s="5">
        <f t="shared" si="33"/>
        <v>42094</v>
      </c>
      <c r="F758" s="5">
        <f t="shared" ca="1" si="34"/>
        <v>42083</v>
      </c>
      <c r="J758" s="7">
        <f t="shared" ca="1" si="35"/>
        <v>11</v>
      </c>
    </row>
    <row r="759" spans="2:10" s="6" customFormat="1">
      <c r="B759" s="5">
        <f t="shared" si="33"/>
        <v>42094</v>
      </c>
      <c r="F759" s="5">
        <f t="shared" ca="1" si="34"/>
        <v>42083</v>
      </c>
      <c r="J759" s="7">
        <f t="shared" ca="1" si="35"/>
        <v>11</v>
      </c>
    </row>
    <row r="760" spans="2:10" s="6" customFormat="1">
      <c r="B760" s="5">
        <f t="shared" si="33"/>
        <v>42094</v>
      </c>
      <c r="F760" s="5">
        <f t="shared" ca="1" si="34"/>
        <v>42083</v>
      </c>
      <c r="J760" s="7">
        <f t="shared" ca="1" si="35"/>
        <v>11</v>
      </c>
    </row>
    <row r="761" spans="2:10" s="6" customFormat="1">
      <c r="B761" s="5">
        <f t="shared" si="33"/>
        <v>42094</v>
      </c>
      <c r="F761" s="5">
        <f t="shared" ca="1" si="34"/>
        <v>42083</v>
      </c>
      <c r="J761" s="7">
        <f t="shared" ca="1" si="35"/>
        <v>11</v>
      </c>
    </row>
    <row r="762" spans="2:10" s="6" customFormat="1">
      <c r="B762" s="5">
        <f t="shared" si="33"/>
        <v>42094</v>
      </c>
      <c r="F762" s="5">
        <f t="shared" ca="1" si="34"/>
        <v>42083</v>
      </c>
      <c r="J762" s="7">
        <f t="shared" ca="1" si="35"/>
        <v>11</v>
      </c>
    </row>
    <row r="763" spans="2:10" s="6" customFormat="1">
      <c r="B763" s="5">
        <f t="shared" si="33"/>
        <v>42094</v>
      </c>
      <c r="F763" s="5">
        <f t="shared" ca="1" si="34"/>
        <v>42083</v>
      </c>
      <c r="J763" s="7">
        <f t="shared" ca="1" si="35"/>
        <v>11</v>
      </c>
    </row>
    <row r="764" spans="2:10" s="6" customFormat="1">
      <c r="B764" s="5">
        <f t="shared" si="33"/>
        <v>42094</v>
      </c>
      <c r="F764" s="5">
        <f t="shared" ca="1" si="34"/>
        <v>42083</v>
      </c>
      <c r="J764" s="7">
        <f t="shared" ca="1" si="35"/>
        <v>11</v>
      </c>
    </row>
    <row r="765" spans="2:10" s="6" customFormat="1">
      <c r="B765" s="5">
        <f t="shared" si="33"/>
        <v>42094</v>
      </c>
      <c r="F765" s="5">
        <f t="shared" ca="1" si="34"/>
        <v>42083</v>
      </c>
      <c r="J765" s="7">
        <f t="shared" ca="1" si="35"/>
        <v>11</v>
      </c>
    </row>
    <row r="766" spans="2:10" s="6" customFormat="1">
      <c r="B766" s="5">
        <f t="shared" si="33"/>
        <v>42094</v>
      </c>
      <c r="F766" s="5">
        <f t="shared" ca="1" si="34"/>
        <v>42083</v>
      </c>
      <c r="J766" s="7">
        <f t="shared" ca="1" si="35"/>
        <v>11</v>
      </c>
    </row>
    <row r="767" spans="2:10" s="6" customFormat="1">
      <c r="B767" s="5">
        <f t="shared" si="33"/>
        <v>42094</v>
      </c>
      <c r="F767" s="5">
        <f t="shared" ca="1" si="34"/>
        <v>42083</v>
      </c>
      <c r="J767" s="7">
        <f t="shared" ca="1" si="35"/>
        <v>11</v>
      </c>
    </row>
    <row r="768" spans="2:10" s="6" customFormat="1">
      <c r="B768" s="5">
        <f t="shared" si="33"/>
        <v>42094</v>
      </c>
      <c r="F768" s="5">
        <f t="shared" ca="1" si="34"/>
        <v>42083</v>
      </c>
      <c r="J768" s="7">
        <f t="shared" ca="1" si="35"/>
        <v>11</v>
      </c>
    </row>
    <row r="769" spans="2:10" s="6" customFormat="1">
      <c r="B769" s="5">
        <f t="shared" si="33"/>
        <v>42094</v>
      </c>
      <c r="F769" s="5">
        <f t="shared" ca="1" si="34"/>
        <v>42083</v>
      </c>
      <c r="J769" s="7">
        <f t="shared" ca="1" si="35"/>
        <v>11</v>
      </c>
    </row>
    <row r="770" spans="2:10" s="6" customFormat="1">
      <c r="B770" s="5">
        <f t="shared" si="33"/>
        <v>42094</v>
      </c>
      <c r="F770" s="5">
        <f t="shared" ca="1" si="34"/>
        <v>42083</v>
      </c>
      <c r="J770" s="7">
        <f t="shared" ca="1" si="35"/>
        <v>11</v>
      </c>
    </row>
    <row r="771" spans="2:10" s="6" customFormat="1">
      <c r="B771" s="5">
        <f t="shared" si="33"/>
        <v>42094</v>
      </c>
      <c r="F771" s="5">
        <f t="shared" ca="1" si="34"/>
        <v>42083</v>
      </c>
      <c r="J771" s="7">
        <f t="shared" ca="1" si="35"/>
        <v>11</v>
      </c>
    </row>
    <row r="772" spans="2:10" s="6" customFormat="1">
      <c r="B772" s="5">
        <f t="shared" si="33"/>
        <v>42094</v>
      </c>
      <c r="F772" s="5">
        <f t="shared" ca="1" si="34"/>
        <v>42083</v>
      </c>
      <c r="J772" s="7">
        <f t="shared" ca="1" si="35"/>
        <v>11</v>
      </c>
    </row>
    <row r="773" spans="2:10" s="6" customFormat="1">
      <c r="B773" s="5">
        <f t="shared" si="33"/>
        <v>42094</v>
      </c>
      <c r="F773" s="5">
        <f t="shared" ca="1" si="34"/>
        <v>42083</v>
      </c>
      <c r="J773" s="7">
        <f t="shared" ca="1" si="35"/>
        <v>11</v>
      </c>
    </row>
    <row r="774" spans="2:10" s="6" customFormat="1">
      <c r="B774" s="5">
        <f t="shared" si="33"/>
        <v>42094</v>
      </c>
      <c r="F774" s="5">
        <f t="shared" ca="1" si="34"/>
        <v>42083</v>
      </c>
      <c r="J774" s="7">
        <f t="shared" ca="1" si="35"/>
        <v>11</v>
      </c>
    </row>
    <row r="775" spans="2:10" s="6" customFormat="1">
      <c r="B775" s="5">
        <f t="shared" si="33"/>
        <v>42094</v>
      </c>
      <c r="F775" s="5">
        <f t="shared" ca="1" si="34"/>
        <v>42083</v>
      </c>
      <c r="J775" s="7">
        <f t="shared" ca="1" si="35"/>
        <v>11</v>
      </c>
    </row>
    <row r="776" spans="2:10" s="6" customFormat="1">
      <c r="B776" s="5">
        <f t="shared" si="33"/>
        <v>42094</v>
      </c>
      <c r="F776" s="5">
        <f t="shared" ca="1" si="34"/>
        <v>42083</v>
      </c>
      <c r="J776" s="7">
        <f t="shared" ca="1" si="35"/>
        <v>11</v>
      </c>
    </row>
    <row r="777" spans="2:10" s="6" customFormat="1">
      <c r="B777" s="5">
        <f t="shared" si="33"/>
        <v>42094</v>
      </c>
      <c r="F777" s="5">
        <f t="shared" ca="1" si="34"/>
        <v>42083</v>
      </c>
      <c r="J777" s="7">
        <f t="shared" ca="1" si="35"/>
        <v>11</v>
      </c>
    </row>
    <row r="778" spans="2:10" s="6" customFormat="1">
      <c r="B778" s="5">
        <f t="shared" ref="B778:B841" si="36">$B$6</f>
        <v>42094</v>
      </c>
      <c r="F778" s="5">
        <f t="shared" ref="F778:F841" ca="1" si="37">TODAY()</f>
        <v>42083</v>
      </c>
      <c r="J778" s="7">
        <f t="shared" ref="J778:J841" ca="1" si="38">SUM(B778-F778)</f>
        <v>11</v>
      </c>
    </row>
    <row r="779" spans="2:10" s="6" customFormat="1">
      <c r="B779" s="5">
        <f t="shared" si="36"/>
        <v>42094</v>
      </c>
      <c r="F779" s="5">
        <f t="shared" ca="1" si="37"/>
        <v>42083</v>
      </c>
      <c r="J779" s="7">
        <f t="shared" ca="1" si="38"/>
        <v>11</v>
      </c>
    </row>
    <row r="780" spans="2:10" s="6" customFormat="1">
      <c r="B780" s="5">
        <f t="shared" si="36"/>
        <v>42094</v>
      </c>
      <c r="F780" s="5">
        <f t="shared" ca="1" si="37"/>
        <v>42083</v>
      </c>
      <c r="J780" s="7">
        <f t="shared" ca="1" si="38"/>
        <v>11</v>
      </c>
    </row>
    <row r="781" spans="2:10" s="6" customFormat="1">
      <c r="B781" s="5">
        <f t="shared" si="36"/>
        <v>42094</v>
      </c>
      <c r="F781" s="5">
        <f t="shared" ca="1" si="37"/>
        <v>42083</v>
      </c>
      <c r="J781" s="7">
        <f t="shared" ca="1" si="38"/>
        <v>11</v>
      </c>
    </row>
    <row r="782" spans="2:10" s="6" customFormat="1">
      <c r="B782" s="5">
        <f t="shared" si="36"/>
        <v>42094</v>
      </c>
      <c r="F782" s="5">
        <f t="shared" ca="1" si="37"/>
        <v>42083</v>
      </c>
      <c r="J782" s="7">
        <f t="shared" ca="1" si="38"/>
        <v>11</v>
      </c>
    </row>
    <row r="783" spans="2:10" s="6" customFormat="1">
      <c r="B783" s="5">
        <f t="shared" si="36"/>
        <v>42094</v>
      </c>
      <c r="F783" s="5">
        <f t="shared" ca="1" si="37"/>
        <v>42083</v>
      </c>
      <c r="J783" s="7">
        <f t="shared" ca="1" si="38"/>
        <v>11</v>
      </c>
    </row>
    <row r="784" spans="2:10" s="6" customFormat="1">
      <c r="B784" s="5">
        <f t="shared" si="36"/>
        <v>42094</v>
      </c>
      <c r="F784" s="5">
        <f t="shared" ca="1" si="37"/>
        <v>42083</v>
      </c>
      <c r="J784" s="7">
        <f t="shared" ca="1" si="38"/>
        <v>11</v>
      </c>
    </row>
    <row r="785" spans="2:10" s="6" customFormat="1">
      <c r="B785" s="5">
        <f t="shared" si="36"/>
        <v>42094</v>
      </c>
      <c r="F785" s="5">
        <f t="shared" ca="1" si="37"/>
        <v>42083</v>
      </c>
      <c r="J785" s="7">
        <f t="shared" ca="1" si="38"/>
        <v>11</v>
      </c>
    </row>
    <row r="786" spans="2:10" s="6" customFormat="1">
      <c r="B786" s="5">
        <f t="shared" si="36"/>
        <v>42094</v>
      </c>
      <c r="F786" s="5">
        <f t="shared" ca="1" si="37"/>
        <v>42083</v>
      </c>
      <c r="J786" s="7">
        <f t="shared" ca="1" si="38"/>
        <v>11</v>
      </c>
    </row>
    <row r="787" spans="2:10" s="6" customFormat="1">
      <c r="B787" s="5">
        <f t="shared" si="36"/>
        <v>42094</v>
      </c>
      <c r="F787" s="5">
        <f t="shared" ca="1" si="37"/>
        <v>42083</v>
      </c>
      <c r="J787" s="7">
        <f t="shared" ca="1" si="38"/>
        <v>11</v>
      </c>
    </row>
    <row r="788" spans="2:10" s="6" customFormat="1">
      <c r="B788" s="5">
        <f t="shared" si="36"/>
        <v>42094</v>
      </c>
      <c r="F788" s="5">
        <f t="shared" ca="1" si="37"/>
        <v>42083</v>
      </c>
      <c r="J788" s="7">
        <f t="shared" ca="1" si="38"/>
        <v>11</v>
      </c>
    </row>
    <row r="789" spans="2:10" s="6" customFormat="1">
      <c r="B789" s="5">
        <f t="shared" si="36"/>
        <v>42094</v>
      </c>
      <c r="F789" s="5">
        <f t="shared" ca="1" si="37"/>
        <v>42083</v>
      </c>
      <c r="J789" s="7">
        <f t="shared" ca="1" si="38"/>
        <v>11</v>
      </c>
    </row>
    <row r="790" spans="2:10" s="6" customFormat="1">
      <c r="B790" s="5">
        <f t="shared" si="36"/>
        <v>42094</v>
      </c>
      <c r="F790" s="5">
        <f t="shared" ca="1" si="37"/>
        <v>42083</v>
      </c>
      <c r="J790" s="7">
        <f t="shared" ca="1" si="38"/>
        <v>11</v>
      </c>
    </row>
    <row r="791" spans="2:10" s="6" customFormat="1">
      <c r="B791" s="5">
        <f t="shared" si="36"/>
        <v>42094</v>
      </c>
      <c r="F791" s="5">
        <f t="shared" ca="1" si="37"/>
        <v>42083</v>
      </c>
      <c r="J791" s="7">
        <f t="shared" ca="1" si="38"/>
        <v>11</v>
      </c>
    </row>
    <row r="792" spans="2:10" s="6" customFormat="1">
      <c r="B792" s="5">
        <f t="shared" si="36"/>
        <v>42094</v>
      </c>
      <c r="F792" s="5">
        <f t="shared" ca="1" si="37"/>
        <v>42083</v>
      </c>
      <c r="J792" s="7">
        <f t="shared" ca="1" si="38"/>
        <v>11</v>
      </c>
    </row>
    <row r="793" spans="2:10" s="6" customFormat="1">
      <c r="B793" s="5">
        <f t="shared" si="36"/>
        <v>42094</v>
      </c>
      <c r="F793" s="5">
        <f t="shared" ca="1" si="37"/>
        <v>42083</v>
      </c>
      <c r="J793" s="7">
        <f t="shared" ca="1" si="38"/>
        <v>11</v>
      </c>
    </row>
    <row r="794" spans="2:10" s="6" customFormat="1">
      <c r="B794" s="5">
        <f t="shared" si="36"/>
        <v>42094</v>
      </c>
      <c r="F794" s="5">
        <f t="shared" ca="1" si="37"/>
        <v>42083</v>
      </c>
      <c r="J794" s="7">
        <f t="shared" ca="1" si="38"/>
        <v>11</v>
      </c>
    </row>
    <row r="795" spans="2:10" s="6" customFormat="1">
      <c r="B795" s="5">
        <f t="shared" si="36"/>
        <v>42094</v>
      </c>
      <c r="F795" s="5">
        <f t="shared" ca="1" si="37"/>
        <v>42083</v>
      </c>
      <c r="J795" s="7">
        <f t="shared" ca="1" si="38"/>
        <v>11</v>
      </c>
    </row>
    <row r="796" spans="2:10" s="6" customFormat="1">
      <c r="B796" s="5">
        <f t="shared" si="36"/>
        <v>42094</v>
      </c>
      <c r="F796" s="5">
        <f t="shared" ca="1" si="37"/>
        <v>42083</v>
      </c>
      <c r="J796" s="7">
        <f t="shared" ca="1" si="38"/>
        <v>11</v>
      </c>
    </row>
    <row r="797" spans="2:10" s="6" customFormat="1">
      <c r="B797" s="5">
        <f t="shared" si="36"/>
        <v>42094</v>
      </c>
      <c r="F797" s="5">
        <f t="shared" ca="1" si="37"/>
        <v>42083</v>
      </c>
      <c r="J797" s="7">
        <f t="shared" ca="1" si="38"/>
        <v>11</v>
      </c>
    </row>
    <row r="798" spans="2:10" s="6" customFormat="1">
      <c r="B798" s="5">
        <f t="shared" si="36"/>
        <v>42094</v>
      </c>
      <c r="F798" s="5">
        <f t="shared" ca="1" si="37"/>
        <v>42083</v>
      </c>
      <c r="J798" s="7">
        <f t="shared" ca="1" si="38"/>
        <v>11</v>
      </c>
    </row>
    <row r="799" spans="2:10" s="6" customFormat="1">
      <c r="B799" s="5">
        <f t="shared" si="36"/>
        <v>42094</v>
      </c>
      <c r="F799" s="5">
        <f t="shared" ca="1" si="37"/>
        <v>42083</v>
      </c>
      <c r="J799" s="7">
        <f t="shared" ca="1" si="38"/>
        <v>11</v>
      </c>
    </row>
    <row r="800" spans="2:10" s="6" customFormat="1">
      <c r="B800" s="5">
        <f t="shared" si="36"/>
        <v>42094</v>
      </c>
      <c r="F800" s="5">
        <f t="shared" ca="1" si="37"/>
        <v>42083</v>
      </c>
      <c r="J800" s="7">
        <f t="shared" ca="1" si="38"/>
        <v>11</v>
      </c>
    </row>
    <row r="801" spans="2:10" s="6" customFormat="1">
      <c r="B801" s="5">
        <f t="shared" si="36"/>
        <v>42094</v>
      </c>
      <c r="F801" s="5">
        <f t="shared" ca="1" si="37"/>
        <v>42083</v>
      </c>
      <c r="J801" s="7">
        <f t="shared" ca="1" si="38"/>
        <v>11</v>
      </c>
    </row>
    <row r="802" spans="2:10" s="6" customFormat="1">
      <c r="B802" s="5">
        <f t="shared" si="36"/>
        <v>42094</v>
      </c>
      <c r="F802" s="5">
        <f t="shared" ca="1" si="37"/>
        <v>42083</v>
      </c>
      <c r="J802" s="7">
        <f t="shared" ca="1" si="38"/>
        <v>11</v>
      </c>
    </row>
    <row r="803" spans="2:10" s="6" customFormat="1">
      <c r="B803" s="5">
        <f t="shared" si="36"/>
        <v>42094</v>
      </c>
      <c r="F803" s="5">
        <f t="shared" ca="1" si="37"/>
        <v>42083</v>
      </c>
      <c r="J803" s="7">
        <f t="shared" ca="1" si="38"/>
        <v>11</v>
      </c>
    </row>
    <row r="804" spans="2:10" s="6" customFormat="1">
      <c r="B804" s="5">
        <f t="shared" si="36"/>
        <v>42094</v>
      </c>
      <c r="F804" s="5">
        <f t="shared" ca="1" si="37"/>
        <v>42083</v>
      </c>
      <c r="J804" s="7">
        <f t="shared" ca="1" si="38"/>
        <v>11</v>
      </c>
    </row>
    <row r="805" spans="2:10" s="6" customFormat="1">
      <c r="B805" s="5">
        <f t="shared" si="36"/>
        <v>42094</v>
      </c>
      <c r="F805" s="5">
        <f t="shared" ca="1" si="37"/>
        <v>42083</v>
      </c>
      <c r="J805" s="7">
        <f t="shared" ca="1" si="38"/>
        <v>11</v>
      </c>
    </row>
    <row r="806" spans="2:10" s="6" customFormat="1">
      <c r="B806" s="5">
        <f t="shared" si="36"/>
        <v>42094</v>
      </c>
      <c r="F806" s="5">
        <f t="shared" ca="1" si="37"/>
        <v>42083</v>
      </c>
      <c r="J806" s="7">
        <f t="shared" ca="1" si="38"/>
        <v>11</v>
      </c>
    </row>
    <row r="807" spans="2:10" s="6" customFormat="1">
      <c r="B807" s="5">
        <f t="shared" si="36"/>
        <v>42094</v>
      </c>
      <c r="F807" s="5">
        <f t="shared" ca="1" si="37"/>
        <v>42083</v>
      </c>
      <c r="J807" s="7">
        <f t="shared" ca="1" si="38"/>
        <v>11</v>
      </c>
    </row>
    <row r="808" spans="2:10" s="6" customFormat="1">
      <c r="B808" s="5">
        <f t="shared" si="36"/>
        <v>42094</v>
      </c>
      <c r="F808" s="5">
        <f t="shared" ca="1" si="37"/>
        <v>42083</v>
      </c>
      <c r="J808" s="7">
        <f t="shared" ca="1" si="38"/>
        <v>11</v>
      </c>
    </row>
    <row r="809" spans="2:10" s="6" customFormat="1">
      <c r="B809" s="5">
        <f t="shared" si="36"/>
        <v>42094</v>
      </c>
      <c r="F809" s="5">
        <f t="shared" ca="1" si="37"/>
        <v>42083</v>
      </c>
      <c r="J809" s="7">
        <f t="shared" ca="1" si="38"/>
        <v>11</v>
      </c>
    </row>
    <row r="810" spans="2:10" s="6" customFormat="1">
      <c r="B810" s="5">
        <f t="shared" si="36"/>
        <v>42094</v>
      </c>
      <c r="F810" s="5">
        <f t="shared" ca="1" si="37"/>
        <v>42083</v>
      </c>
      <c r="J810" s="7">
        <f t="shared" ca="1" si="38"/>
        <v>11</v>
      </c>
    </row>
    <row r="811" spans="2:10" s="6" customFormat="1">
      <c r="B811" s="5">
        <f t="shared" si="36"/>
        <v>42094</v>
      </c>
      <c r="F811" s="5">
        <f t="shared" ca="1" si="37"/>
        <v>42083</v>
      </c>
      <c r="J811" s="7">
        <f t="shared" ca="1" si="38"/>
        <v>11</v>
      </c>
    </row>
    <row r="812" spans="2:10" s="6" customFormat="1">
      <c r="B812" s="5">
        <f t="shared" si="36"/>
        <v>42094</v>
      </c>
      <c r="F812" s="5">
        <f t="shared" ca="1" si="37"/>
        <v>42083</v>
      </c>
      <c r="J812" s="7">
        <f t="shared" ca="1" si="38"/>
        <v>11</v>
      </c>
    </row>
    <row r="813" spans="2:10" s="6" customFormat="1">
      <c r="B813" s="5">
        <f t="shared" si="36"/>
        <v>42094</v>
      </c>
      <c r="F813" s="5">
        <f t="shared" ca="1" si="37"/>
        <v>42083</v>
      </c>
      <c r="J813" s="7">
        <f t="shared" ca="1" si="38"/>
        <v>11</v>
      </c>
    </row>
    <row r="814" spans="2:10" s="6" customFormat="1">
      <c r="B814" s="5">
        <f t="shared" si="36"/>
        <v>42094</v>
      </c>
      <c r="F814" s="5">
        <f t="shared" ca="1" si="37"/>
        <v>42083</v>
      </c>
      <c r="J814" s="7">
        <f t="shared" ca="1" si="38"/>
        <v>11</v>
      </c>
    </row>
    <row r="815" spans="2:10" s="6" customFormat="1">
      <c r="B815" s="5">
        <f t="shared" si="36"/>
        <v>42094</v>
      </c>
      <c r="F815" s="5">
        <f t="shared" ca="1" si="37"/>
        <v>42083</v>
      </c>
      <c r="J815" s="7">
        <f t="shared" ca="1" si="38"/>
        <v>11</v>
      </c>
    </row>
    <row r="816" spans="2:10" s="6" customFormat="1">
      <c r="B816" s="5">
        <f t="shared" si="36"/>
        <v>42094</v>
      </c>
      <c r="F816" s="5">
        <f t="shared" ca="1" si="37"/>
        <v>42083</v>
      </c>
      <c r="J816" s="7">
        <f t="shared" ca="1" si="38"/>
        <v>11</v>
      </c>
    </row>
    <row r="817" spans="2:10" s="6" customFormat="1">
      <c r="B817" s="5">
        <f t="shared" si="36"/>
        <v>42094</v>
      </c>
      <c r="F817" s="5">
        <f t="shared" ca="1" si="37"/>
        <v>42083</v>
      </c>
      <c r="J817" s="7">
        <f t="shared" ca="1" si="38"/>
        <v>11</v>
      </c>
    </row>
    <row r="818" spans="2:10" s="6" customFormat="1">
      <c r="B818" s="5">
        <f t="shared" si="36"/>
        <v>42094</v>
      </c>
      <c r="F818" s="5">
        <f t="shared" ca="1" si="37"/>
        <v>42083</v>
      </c>
      <c r="J818" s="7">
        <f t="shared" ca="1" si="38"/>
        <v>11</v>
      </c>
    </row>
    <row r="819" spans="2:10" s="6" customFormat="1">
      <c r="B819" s="5">
        <f t="shared" si="36"/>
        <v>42094</v>
      </c>
      <c r="F819" s="5">
        <f t="shared" ca="1" si="37"/>
        <v>42083</v>
      </c>
      <c r="J819" s="7">
        <f t="shared" ca="1" si="38"/>
        <v>11</v>
      </c>
    </row>
    <row r="820" spans="2:10" s="6" customFormat="1">
      <c r="B820" s="5">
        <f t="shared" si="36"/>
        <v>42094</v>
      </c>
      <c r="F820" s="5">
        <f t="shared" ca="1" si="37"/>
        <v>42083</v>
      </c>
      <c r="J820" s="7">
        <f t="shared" ca="1" si="38"/>
        <v>11</v>
      </c>
    </row>
    <row r="821" spans="2:10" s="6" customFormat="1">
      <c r="B821" s="5">
        <f t="shared" si="36"/>
        <v>42094</v>
      </c>
      <c r="F821" s="5">
        <f t="shared" ca="1" si="37"/>
        <v>42083</v>
      </c>
      <c r="J821" s="7">
        <f t="shared" ca="1" si="38"/>
        <v>11</v>
      </c>
    </row>
    <row r="822" spans="2:10" s="6" customFormat="1">
      <c r="B822" s="5">
        <f t="shared" si="36"/>
        <v>42094</v>
      </c>
      <c r="F822" s="5">
        <f t="shared" ca="1" si="37"/>
        <v>42083</v>
      </c>
      <c r="J822" s="7">
        <f t="shared" ca="1" si="38"/>
        <v>11</v>
      </c>
    </row>
    <row r="823" spans="2:10" s="6" customFormat="1">
      <c r="B823" s="5">
        <f t="shared" si="36"/>
        <v>42094</v>
      </c>
      <c r="F823" s="5">
        <f t="shared" ca="1" si="37"/>
        <v>42083</v>
      </c>
      <c r="J823" s="7">
        <f t="shared" ca="1" si="38"/>
        <v>11</v>
      </c>
    </row>
    <row r="824" spans="2:10" s="6" customFormat="1">
      <c r="B824" s="5">
        <f t="shared" si="36"/>
        <v>42094</v>
      </c>
      <c r="F824" s="5">
        <f t="shared" ca="1" si="37"/>
        <v>42083</v>
      </c>
      <c r="J824" s="7">
        <f t="shared" ca="1" si="38"/>
        <v>11</v>
      </c>
    </row>
    <row r="825" spans="2:10" s="6" customFormat="1">
      <c r="B825" s="5">
        <f t="shared" si="36"/>
        <v>42094</v>
      </c>
      <c r="F825" s="5">
        <f t="shared" ca="1" si="37"/>
        <v>42083</v>
      </c>
      <c r="J825" s="7">
        <f t="shared" ca="1" si="38"/>
        <v>11</v>
      </c>
    </row>
    <row r="826" spans="2:10" s="6" customFormat="1">
      <c r="B826" s="5">
        <f t="shared" si="36"/>
        <v>42094</v>
      </c>
      <c r="F826" s="5">
        <f t="shared" ca="1" si="37"/>
        <v>42083</v>
      </c>
      <c r="J826" s="7">
        <f t="shared" ca="1" si="38"/>
        <v>11</v>
      </c>
    </row>
    <row r="827" spans="2:10" s="6" customFormat="1">
      <c r="B827" s="5">
        <f t="shared" si="36"/>
        <v>42094</v>
      </c>
      <c r="F827" s="5">
        <f t="shared" ca="1" si="37"/>
        <v>42083</v>
      </c>
      <c r="J827" s="7">
        <f t="shared" ca="1" si="38"/>
        <v>11</v>
      </c>
    </row>
    <row r="828" spans="2:10" s="6" customFormat="1">
      <c r="B828" s="5">
        <f t="shared" si="36"/>
        <v>42094</v>
      </c>
      <c r="F828" s="5">
        <f t="shared" ca="1" si="37"/>
        <v>42083</v>
      </c>
      <c r="J828" s="7">
        <f t="shared" ca="1" si="38"/>
        <v>11</v>
      </c>
    </row>
    <row r="829" spans="2:10" s="6" customFormat="1">
      <c r="B829" s="5">
        <f t="shared" si="36"/>
        <v>42094</v>
      </c>
      <c r="F829" s="5">
        <f t="shared" ca="1" si="37"/>
        <v>42083</v>
      </c>
      <c r="J829" s="7">
        <f t="shared" ca="1" si="38"/>
        <v>11</v>
      </c>
    </row>
    <row r="830" spans="2:10" s="6" customFormat="1">
      <c r="B830" s="5">
        <f t="shared" si="36"/>
        <v>42094</v>
      </c>
      <c r="F830" s="5">
        <f t="shared" ca="1" si="37"/>
        <v>42083</v>
      </c>
      <c r="J830" s="7">
        <f t="shared" ca="1" si="38"/>
        <v>11</v>
      </c>
    </row>
    <row r="831" spans="2:10" s="6" customFormat="1">
      <c r="B831" s="5">
        <f t="shared" si="36"/>
        <v>42094</v>
      </c>
      <c r="F831" s="5">
        <f t="shared" ca="1" si="37"/>
        <v>42083</v>
      </c>
      <c r="J831" s="7">
        <f t="shared" ca="1" si="38"/>
        <v>11</v>
      </c>
    </row>
    <row r="832" spans="2:10" s="6" customFormat="1">
      <c r="B832" s="5">
        <f t="shared" si="36"/>
        <v>42094</v>
      </c>
      <c r="F832" s="5">
        <f t="shared" ca="1" si="37"/>
        <v>42083</v>
      </c>
      <c r="J832" s="7">
        <f t="shared" ca="1" si="38"/>
        <v>11</v>
      </c>
    </row>
    <row r="833" spans="2:10" s="6" customFormat="1">
      <c r="B833" s="5">
        <f t="shared" si="36"/>
        <v>42094</v>
      </c>
      <c r="F833" s="5">
        <f t="shared" ca="1" si="37"/>
        <v>42083</v>
      </c>
      <c r="J833" s="7">
        <f t="shared" ca="1" si="38"/>
        <v>11</v>
      </c>
    </row>
    <row r="834" spans="2:10" s="6" customFormat="1">
      <c r="B834" s="5">
        <f t="shared" si="36"/>
        <v>42094</v>
      </c>
      <c r="F834" s="5">
        <f t="shared" ca="1" si="37"/>
        <v>42083</v>
      </c>
      <c r="J834" s="7">
        <f t="shared" ca="1" si="38"/>
        <v>11</v>
      </c>
    </row>
    <row r="835" spans="2:10" s="6" customFormat="1">
      <c r="B835" s="5">
        <f t="shared" si="36"/>
        <v>42094</v>
      </c>
      <c r="F835" s="5">
        <f t="shared" ca="1" si="37"/>
        <v>42083</v>
      </c>
      <c r="J835" s="7">
        <f t="shared" ca="1" si="38"/>
        <v>11</v>
      </c>
    </row>
    <row r="836" spans="2:10" s="6" customFormat="1">
      <c r="B836" s="5">
        <f t="shared" si="36"/>
        <v>42094</v>
      </c>
      <c r="F836" s="5">
        <f t="shared" ca="1" si="37"/>
        <v>42083</v>
      </c>
      <c r="J836" s="7">
        <f t="shared" ca="1" si="38"/>
        <v>11</v>
      </c>
    </row>
    <row r="837" spans="2:10" s="6" customFormat="1">
      <c r="B837" s="5">
        <f t="shared" si="36"/>
        <v>42094</v>
      </c>
      <c r="F837" s="5">
        <f t="shared" ca="1" si="37"/>
        <v>42083</v>
      </c>
      <c r="J837" s="7">
        <f t="shared" ca="1" si="38"/>
        <v>11</v>
      </c>
    </row>
    <row r="838" spans="2:10" s="6" customFormat="1">
      <c r="B838" s="5">
        <f t="shared" si="36"/>
        <v>42094</v>
      </c>
      <c r="F838" s="5">
        <f t="shared" ca="1" si="37"/>
        <v>42083</v>
      </c>
      <c r="J838" s="7">
        <f t="shared" ca="1" si="38"/>
        <v>11</v>
      </c>
    </row>
    <row r="839" spans="2:10" s="6" customFormat="1">
      <c r="B839" s="5">
        <f t="shared" si="36"/>
        <v>42094</v>
      </c>
      <c r="F839" s="5">
        <f t="shared" ca="1" si="37"/>
        <v>42083</v>
      </c>
      <c r="J839" s="7">
        <f t="shared" ca="1" si="38"/>
        <v>11</v>
      </c>
    </row>
    <row r="840" spans="2:10" s="6" customFormat="1">
      <c r="B840" s="5">
        <f t="shared" si="36"/>
        <v>42094</v>
      </c>
      <c r="F840" s="5">
        <f t="shared" ca="1" si="37"/>
        <v>42083</v>
      </c>
      <c r="J840" s="7">
        <f t="shared" ca="1" si="38"/>
        <v>11</v>
      </c>
    </row>
    <row r="841" spans="2:10" s="6" customFormat="1">
      <c r="B841" s="5">
        <f t="shared" si="36"/>
        <v>42094</v>
      </c>
      <c r="F841" s="5">
        <f t="shared" ca="1" si="37"/>
        <v>42083</v>
      </c>
      <c r="J841" s="7">
        <f t="shared" ca="1" si="38"/>
        <v>11</v>
      </c>
    </row>
    <row r="842" spans="2:10" s="6" customFormat="1">
      <c r="B842" s="5">
        <f t="shared" ref="B842:B905" si="39">$B$6</f>
        <v>42094</v>
      </c>
      <c r="F842" s="5">
        <f t="shared" ref="F842:F905" ca="1" si="40">TODAY()</f>
        <v>42083</v>
      </c>
      <c r="J842" s="7">
        <f t="shared" ref="J842:J905" ca="1" si="41">SUM(B842-F842)</f>
        <v>11</v>
      </c>
    </row>
    <row r="843" spans="2:10" s="6" customFormat="1">
      <c r="B843" s="5">
        <f t="shared" si="39"/>
        <v>42094</v>
      </c>
      <c r="F843" s="5">
        <f t="shared" ca="1" si="40"/>
        <v>42083</v>
      </c>
      <c r="J843" s="7">
        <f t="shared" ca="1" si="41"/>
        <v>11</v>
      </c>
    </row>
    <row r="844" spans="2:10" s="6" customFormat="1">
      <c r="B844" s="5">
        <f t="shared" si="39"/>
        <v>42094</v>
      </c>
      <c r="F844" s="5">
        <f t="shared" ca="1" si="40"/>
        <v>42083</v>
      </c>
      <c r="J844" s="7">
        <f t="shared" ca="1" si="41"/>
        <v>11</v>
      </c>
    </row>
    <row r="845" spans="2:10" s="6" customFormat="1">
      <c r="B845" s="5">
        <f t="shared" si="39"/>
        <v>42094</v>
      </c>
      <c r="F845" s="5">
        <f t="shared" ca="1" si="40"/>
        <v>42083</v>
      </c>
      <c r="J845" s="7">
        <f t="shared" ca="1" si="41"/>
        <v>11</v>
      </c>
    </row>
    <row r="846" spans="2:10" s="6" customFormat="1">
      <c r="B846" s="5">
        <f t="shared" si="39"/>
        <v>42094</v>
      </c>
      <c r="F846" s="5">
        <f t="shared" ca="1" si="40"/>
        <v>42083</v>
      </c>
      <c r="J846" s="7">
        <f t="shared" ca="1" si="41"/>
        <v>11</v>
      </c>
    </row>
    <row r="847" spans="2:10" s="6" customFormat="1">
      <c r="B847" s="5">
        <f t="shared" si="39"/>
        <v>42094</v>
      </c>
      <c r="F847" s="5">
        <f t="shared" ca="1" si="40"/>
        <v>42083</v>
      </c>
      <c r="J847" s="7">
        <f t="shared" ca="1" si="41"/>
        <v>11</v>
      </c>
    </row>
    <row r="848" spans="2:10" s="6" customFormat="1">
      <c r="B848" s="5">
        <f t="shared" si="39"/>
        <v>42094</v>
      </c>
      <c r="F848" s="5">
        <f t="shared" ca="1" si="40"/>
        <v>42083</v>
      </c>
      <c r="J848" s="7">
        <f t="shared" ca="1" si="41"/>
        <v>11</v>
      </c>
    </row>
    <row r="849" spans="2:10" s="6" customFormat="1">
      <c r="B849" s="5">
        <f t="shared" si="39"/>
        <v>42094</v>
      </c>
      <c r="F849" s="5">
        <f t="shared" ca="1" si="40"/>
        <v>42083</v>
      </c>
      <c r="J849" s="7">
        <f t="shared" ca="1" si="41"/>
        <v>11</v>
      </c>
    </row>
    <row r="850" spans="2:10" s="6" customFormat="1">
      <c r="B850" s="5">
        <f t="shared" si="39"/>
        <v>42094</v>
      </c>
      <c r="F850" s="5">
        <f t="shared" ca="1" si="40"/>
        <v>42083</v>
      </c>
      <c r="J850" s="7">
        <f t="shared" ca="1" si="41"/>
        <v>11</v>
      </c>
    </row>
    <row r="851" spans="2:10" s="6" customFormat="1">
      <c r="B851" s="5">
        <f t="shared" si="39"/>
        <v>42094</v>
      </c>
      <c r="F851" s="5">
        <f t="shared" ca="1" si="40"/>
        <v>42083</v>
      </c>
      <c r="J851" s="7">
        <f t="shared" ca="1" si="41"/>
        <v>11</v>
      </c>
    </row>
    <row r="852" spans="2:10" s="6" customFormat="1">
      <c r="B852" s="5">
        <f t="shared" si="39"/>
        <v>42094</v>
      </c>
      <c r="F852" s="5">
        <f t="shared" ca="1" si="40"/>
        <v>42083</v>
      </c>
      <c r="J852" s="7">
        <f t="shared" ca="1" si="41"/>
        <v>11</v>
      </c>
    </row>
    <row r="853" spans="2:10" s="6" customFormat="1">
      <c r="B853" s="5">
        <f t="shared" si="39"/>
        <v>42094</v>
      </c>
      <c r="F853" s="5">
        <f t="shared" ca="1" si="40"/>
        <v>42083</v>
      </c>
      <c r="J853" s="7">
        <f t="shared" ca="1" si="41"/>
        <v>11</v>
      </c>
    </row>
    <row r="854" spans="2:10" s="6" customFormat="1">
      <c r="B854" s="5">
        <f t="shared" si="39"/>
        <v>42094</v>
      </c>
      <c r="F854" s="5">
        <f t="shared" ca="1" si="40"/>
        <v>42083</v>
      </c>
      <c r="J854" s="7">
        <f t="shared" ca="1" si="41"/>
        <v>11</v>
      </c>
    </row>
    <row r="855" spans="2:10" s="6" customFormat="1">
      <c r="B855" s="5">
        <f t="shared" si="39"/>
        <v>42094</v>
      </c>
      <c r="F855" s="5">
        <f t="shared" ca="1" si="40"/>
        <v>42083</v>
      </c>
      <c r="J855" s="7">
        <f t="shared" ca="1" si="41"/>
        <v>11</v>
      </c>
    </row>
    <row r="856" spans="2:10" s="6" customFormat="1">
      <c r="B856" s="5">
        <f t="shared" si="39"/>
        <v>42094</v>
      </c>
      <c r="F856" s="5">
        <f t="shared" ca="1" si="40"/>
        <v>42083</v>
      </c>
      <c r="J856" s="7">
        <f t="shared" ca="1" si="41"/>
        <v>11</v>
      </c>
    </row>
    <row r="857" spans="2:10" s="6" customFormat="1">
      <c r="B857" s="5">
        <f t="shared" si="39"/>
        <v>42094</v>
      </c>
      <c r="F857" s="5">
        <f t="shared" ca="1" si="40"/>
        <v>42083</v>
      </c>
      <c r="J857" s="7">
        <f t="shared" ca="1" si="41"/>
        <v>11</v>
      </c>
    </row>
    <row r="858" spans="2:10" s="6" customFormat="1">
      <c r="B858" s="5">
        <f t="shared" si="39"/>
        <v>42094</v>
      </c>
      <c r="F858" s="5">
        <f t="shared" ca="1" si="40"/>
        <v>42083</v>
      </c>
      <c r="J858" s="7">
        <f t="shared" ca="1" si="41"/>
        <v>11</v>
      </c>
    </row>
    <row r="859" spans="2:10" s="6" customFormat="1">
      <c r="B859" s="5">
        <f t="shared" si="39"/>
        <v>42094</v>
      </c>
      <c r="F859" s="5">
        <f t="shared" ca="1" si="40"/>
        <v>42083</v>
      </c>
      <c r="J859" s="7">
        <f t="shared" ca="1" si="41"/>
        <v>11</v>
      </c>
    </row>
    <row r="860" spans="2:10" s="6" customFormat="1">
      <c r="B860" s="5">
        <f t="shared" si="39"/>
        <v>42094</v>
      </c>
      <c r="F860" s="5">
        <f t="shared" ca="1" si="40"/>
        <v>42083</v>
      </c>
      <c r="J860" s="7">
        <f t="shared" ca="1" si="41"/>
        <v>11</v>
      </c>
    </row>
    <row r="861" spans="2:10" s="6" customFormat="1">
      <c r="B861" s="5">
        <f t="shared" si="39"/>
        <v>42094</v>
      </c>
      <c r="F861" s="5">
        <f t="shared" ca="1" si="40"/>
        <v>42083</v>
      </c>
      <c r="J861" s="7">
        <f t="shared" ca="1" si="41"/>
        <v>11</v>
      </c>
    </row>
    <row r="862" spans="2:10" s="6" customFormat="1">
      <c r="B862" s="5">
        <f t="shared" si="39"/>
        <v>42094</v>
      </c>
      <c r="F862" s="5">
        <f t="shared" ca="1" si="40"/>
        <v>42083</v>
      </c>
      <c r="J862" s="7">
        <f t="shared" ca="1" si="41"/>
        <v>11</v>
      </c>
    </row>
    <row r="863" spans="2:10" s="6" customFormat="1">
      <c r="B863" s="5">
        <f t="shared" si="39"/>
        <v>42094</v>
      </c>
      <c r="F863" s="5">
        <f t="shared" ca="1" si="40"/>
        <v>42083</v>
      </c>
      <c r="J863" s="7">
        <f t="shared" ca="1" si="41"/>
        <v>11</v>
      </c>
    </row>
    <row r="864" spans="2:10" s="6" customFormat="1">
      <c r="B864" s="5">
        <f t="shared" si="39"/>
        <v>42094</v>
      </c>
      <c r="F864" s="5">
        <f t="shared" ca="1" si="40"/>
        <v>42083</v>
      </c>
      <c r="J864" s="7">
        <f t="shared" ca="1" si="41"/>
        <v>11</v>
      </c>
    </row>
    <row r="865" spans="2:10" s="6" customFormat="1">
      <c r="B865" s="5">
        <f t="shared" si="39"/>
        <v>42094</v>
      </c>
      <c r="F865" s="5">
        <f t="shared" ca="1" si="40"/>
        <v>42083</v>
      </c>
      <c r="J865" s="7">
        <f t="shared" ca="1" si="41"/>
        <v>11</v>
      </c>
    </row>
    <row r="866" spans="2:10" s="6" customFormat="1">
      <c r="B866" s="5">
        <f t="shared" si="39"/>
        <v>42094</v>
      </c>
      <c r="F866" s="5">
        <f t="shared" ca="1" si="40"/>
        <v>42083</v>
      </c>
      <c r="J866" s="7">
        <f t="shared" ca="1" si="41"/>
        <v>11</v>
      </c>
    </row>
    <row r="867" spans="2:10" s="6" customFormat="1">
      <c r="B867" s="5">
        <f t="shared" si="39"/>
        <v>42094</v>
      </c>
      <c r="F867" s="5">
        <f t="shared" ca="1" si="40"/>
        <v>42083</v>
      </c>
      <c r="J867" s="7">
        <f t="shared" ca="1" si="41"/>
        <v>11</v>
      </c>
    </row>
    <row r="868" spans="2:10" s="6" customFormat="1">
      <c r="B868" s="5">
        <f t="shared" si="39"/>
        <v>42094</v>
      </c>
      <c r="F868" s="5">
        <f t="shared" ca="1" si="40"/>
        <v>42083</v>
      </c>
      <c r="J868" s="7">
        <f t="shared" ca="1" si="41"/>
        <v>11</v>
      </c>
    </row>
    <row r="869" spans="2:10" s="6" customFormat="1">
      <c r="B869" s="5">
        <f t="shared" si="39"/>
        <v>42094</v>
      </c>
      <c r="F869" s="5">
        <f t="shared" ca="1" si="40"/>
        <v>42083</v>
      </c>
      <c r="J869" s="7">
        <f t="shared" ca="1" si="41"/>
        <v>11</v>
      </c>
    </row>
    <row r="870" spans="2:10" s="6" customFormat="1">
      <c r="B870" s="5">
        <f t="shared" si="39"/>
        <v>42094</v>
      </c>
      <c r="F870" s="5">
        <f t="shared" ca="1" si="40"/>
        <v>42083</v>
      </c>
      <c r="J870" s="7">
        <f t="shared" ca="1" si="41"/>
        <v>11</v>
      </c>
    </row>
    <row r="871" spans="2:10" s="6" customFormat="1">
      <c r="B871" s="5">
        <f t="shared" si="39"/>
        <v>42094</v>
      </c>
      <c r="F871" s="5">
        <f t="shared" ca="1" si="40"/>
        <v>42083</v>
      </c>
      <c r="J871" s="7">
        <f t="shared" ca="1" si="41"/>
        <v>11</v>
      </c>
    </row>
    <row r="872" spans="2:10" s="6" customFormat="1">
      <c r="B872" s="5">
        <f t="shared" si="39"/>
        <v>42094</v>
      </c>
      <c r="F872" s="5">
        <f t="shared" ca="1" si="40"/>
        <v>42083</v>
      </c>
      <c r="J872" s="7">
        <f t="shared" ca="1" si="41"/>
        <v>11</v>
      </c>
    </row>
    <row r="873" spans="2:10" s="6" customFormat="1">
      <c r="B873" s="5">
        <f t="shared" si="39"/>
        <v>42094</v>
      </c>
      <c r="F873" s="5">
        <f t="shared" ca="1" si="40"/>
        <v>42083</v>
      </c>
      <c r="J873" s="7">
        <f t="shared" ca="1" si="41"/>
        <v>11</v>
      </c>
    </row>
    <row r="874" spans="2:10" s="6" customFormat="1">
      <c r="B874" s="5">
        <f t="shared" si="39"/>
        <v>42094</v>
      </c>
      <c r="F874" s="5">
        <f t="shared" ca="1" si="40"/>
        <v>42083</v>
      </c>
      <c r="J874" s="7">
        <f t="shared" ca="1" si="41"/>
        <v>11</v>
      </c>
    </row>
    <row r="875" spans="2:10" s="6" customFormat="1">
      <c r="B875" s="5">
        <f t="shared" si="39"/>
        <v>42094</v>
      </c>
      <c r="F875" s="5">
        <f t="shared" ca="1" si="40"/>
        <v>42083</v>
      </c>
      <c r="J875" s="7">
        <f t="shared" ca="1" si="41"/>
        <v>11</v>
      </c>
    </row>
    <row r="876" spans="2:10" s="6" customFormat="1">
      <c r="B876" s="5">
        <f t="shared" si="39"/>
        <v>42094</v>
      </c>
      <c r="F876" s="5">
        <f t="shared" ca="1" si="40"/>
        <v>42083</v>
      </c>
      <c r="J876" s="7">
        <f t="shared" ca="1" si="41"/>
        <v>11</v>
      </c>
    </row>
    <row r="877" spans="2:10" s="6" customFormat="1">
      <c r="B877" s="5">
        <f t="shared" si="39"/>
        <v>42094</v>
      </c>
      <c r="F877" s="5">
        <f t="shared" ca="1" si="40"/>
        <v>42083</v>
      </c>
      <c r="J877" s="7">
        <f t="shared" ca="1" si="41"/>
        <v>11</v>
      </c>
    </row>
    <row r="878" spans="2:10" s="6" customFormat="1">
      <c r="B878" s="5">
        <f t="shared" si="39"/>
        <v>42094</v>
      </c>
      <c r="F878" s="5">
        <f t="shared" ca="1" si="40"/>
        <v>42083</v>
      </c>
      <c r="J878" s="7">
        <f t="shared" ca="1" si="41"/>
        <v>11</v>
      </c>
    </row>
    <row r="879" spans="2:10" s="6" customFormat="1">
      <c r="B879" s="5">
        <f t="shared" si="39"/>
        <v>42094</v>
      </c>
      <c r="F879" s="5">
        <f t="shared" ca="1" si="40"/>
        <v>42083</v>
      </c>
      <c r="J879" s="7">
        <f t="shared" ca="1" si="41"/>
        <v>11</v>
      </c>
    </row>
    <row r="880" spans="2:10" s="6" customFormat="1">
      <c r="B880" s="5">
        <f t="shared" si="39"/>
        <v>42094</v>
      </c>
      <c r="F880" s="5">
        <f t="shared" ca="1" si="40"/>
        <v>42083</v>
      </c>
      <c r="J880" s="7">
        <f t="shared" ca="1" si="41"/>
        <v>11</v>
      </c>
    </row>
    <row r="881" spans="2:10" s="6" customFormat="1">
      <c r="B881" s="5">
        <f t="shared" si="39"/>
        <v>42094</v>
      </c>
      <c r="F881" s="5">
        <f t="shared" ca="1" si="40"/>
        <v>42083</v>
      </c>
      <c r="J881" s="7">
        <f t="shared" ca="1" si="41"/>
        <v>11</v>
      </c>
    </row>
    <row r="882" spans="2:10" s="6" customFormat="1">
      <c r="B882" s="5">
        <f t="shared" si="39"/>
        <v>42094</v>
      </c>
      <c r="F882" s="5">
        <f t="shared" ca="1" si="40"/>
        <v>42083</v>
      </c>
      <c r="J882" s="7">
        <f t="shared" ca="1" si="41"/>
        <v>11</v>
      </c>
    </row>
    <row r="883" spans="2:10" s="6" customFormat="1">
      <c r="B883" s="5">
        <f t="shared" si="39"/>
        <v>42094</v>
      </c>
      <c r="F883" s="5">
        <f t="shared" ca="1" si="40"/>
        <v>42083</v>
      </c>
      <c r="J883" s="7">
        <f t="shared" ca="1" si="41"/>
        <v>11</v>
      </c>
    </row>
    <row r="884" spans="2:10" s="6" customFormat="1">
      <c r="B884" s="5">
        <f t="shared" si="39"/>
        <v>42094</v>
      </c>
      <c r="F884" s="5">
        <f t="shared" ca="1" si="40"/>
        <v>42083</v>
      </c>
      <c r="J884" s="7">
        <f t="shared" ca="1" si="41"/>
        <v>11</v>
      </c>
    </row>
    <row r="885" spans="2:10" s="6" customFormat="1">
      <c r="B885" s="5">
        <f t="shared" si="39"/>
        <v>42094</v>
      </c>
      <c r="F885" s="5">
        <f t="shared" ca="1" si="40"/>
        <v>42083</v>
      </c>
      <c r="J885" s="7">
        <f t="shared" ca="1" si="41"/>
        <v>11</v>
      </c>
    </row>
    <row r="886" spans="2:10" s="6" customFormat="1">
      <c r="B886" s="5">
        <f t="shared" si="39"/>
        <v>42094</v>
      </c>
      <c r="F886" s="5">
        <f t="shared" ca="1" si="40"/>
        <v>42083</v>
      </c>
      <c r="J886" s="7">
        <f t="shared" ca="1" si="41"/>
        <v>11</v>
      </c>
    </row>
    <row r="887" spans="2:10" s="6" customFormat="1">
      <c r="B887" s="5">
        <f t="shared" si="39"/>
        <v>42094</v>
      </c>
      <c r="F887" s="5">
        <f t="shared" ca="1" si="40"/>
        <v>42083</v>
      </c>
      <c r="J887" s="7">
        <f t="shared" ca="1" si="41"/>
        <v>11</v>
      </c>
    </row>
    <row r="888" spans="2:10" s="6" customFormat="1">
      <c r="B888" s="5">
        <f t="shared" si="39"/>
        <v>42094</v>
      </c>
      <c r="F888" s="5">
        <f t="shared" ca="1" si="40"/>
        <v>42083</v>
      </c>
      <c r="J888" s="7">
        <f t="shared" ca="1" si="41"/>
        <v>11</v>
      </c>
    </row>
    <row r="889" spans="2:10" s="6" customFormat="1">
      <c r="B889" s="5">
        <f t="shared" si="39"/>
        <v>42094</v>
      </c>
      <c r="F889" s="5">
        <f t="shared" ca="1" si="40"/>
        <v>42083</v>
      </c>
      <c r="J889" s="7">
        <f t="shared" ca="1" si="41"/>
        <v>11</v>
      </c>
    </row>
    <row r="890" spans="2:10" s="6" customFormat="1">
      <c r="B890" s="5">
        <f t="shared" si="39"/>
        <v>42094</v>
      </c>
      <c r="F890" s="5">
        <f t="shared" ca="1" si="40"/>
        <v>42083</v>
      </c>
      <c r="J890" s="7">
        <f t="shared" ca="1" si="41"/>
        <v>11</v>
      </c>
    </row>
    <row r="891" spans="2:10" s="6" customFormat="1">
      <c r="B891" s="5">
        <f t="shared" si="39"/>
        <v>42094</v>
      </c>
      <c r="F891" s="5">
        <f t="shared" ca="1" si="40"/>
        <v>42083</v>
      </c>
      <c r="J891" s="7">
        <f t="shared" ca="1" si="41"/>
        <v>11</v>
      </c>
    </row>
    <row r="892" spans="2:10" s="6" customFormat="1">
      <c r="B892" s="5">
        <f t="shared" si="39"/>
        <v>42094</v>
      </c>
      <c r="F892" s="5">
        <f t="shared" ca="1" si="40"/>
        <v>42083</v>
      </c>
      <c r="J892" s="7">
        <f t="shared" ca="1" si="41"/>
        <v>11</v>
      </c>
    </row>
    <row r="893" spans="2:10" s="6" customFormat="1">
      <c r="B893" s="5">
        <f t="shared" si="39"/>
        <v>42094</v>
      </c>
      <c r="F893" s="5">
        <f t="shared" ca="1" si="40"/>
        <v>42083</v>
      </c>
      <c r="J893" s="7">
        <f t="shared" ca="1" si="41"/>
        <v>11</v>
      </c>
    </row>
    <row r="894" spans="2:10" s="6" customFormat="1">
      <c r="B894" s="5">
        <f t="shared" si="39"/>
        <v>42094</v>
      </c>
      <c r="F894" s="5">
        <f t="shared" ca="1" si="40"/>
        <v>42083</v>
      </c>
      <c r="J894" s="7">
        <f t="shared" ca="1" si="41"/>
        <v>11</v>
      </c>
    </row>
    <row r="895" spans="2:10" s="6" customFormat="1">
      <c r="B895" s="5">
        <f t="shared" si="39"/>
        <v>42094</v>
      </c>
      <c r="F895" s="5">
        <f t="shared" ca="1" si="40"/>
        <v>42083</v>
      </c>
      <c r="J895" s="7">
        <f t="shared" ca="1" si="41"/>
        <v>11</v>
      </c>
    </row>
    <row r="896" spans="2:10" s="6" customFormat="1">
      <c r="B896" s="5">
        <f t="shared" si="39"/>
        <v>42094</v>
      </c>
      <c r="F896" s="5">
        <f t="shared" ca="1" si="40"/>
        <v>42083</v>
      </c>
      <c r="J896" s="7">
        <f t="shared" ca="1" si="41"/>
        <v>11</v>
      </c>
    </row>
    <row r="897" spans="2:10" s="6" customFormat="1">
      <c r="B897" s="5">
        <f t="shared" si="39"/>
        <v>42094</v>
      </c>
      <c r="F897" s="5">
        <f t="shared" ca="1" si="40"/>
        <v>42083</v>
      </c>
      <c r="J897" s="7">
        <f t="shared" ca="1" si="41"/>
        <v>11</v>
      </c>
    </row>
    <row r="898" spans="2:10" s="6" customFormat="1">
      <c r="B898" s="5">
        <f t="shared" si="39"/>
        <v>42094</v>
      </c>
      <c r="F898" s="5">
        <f t="shared" ca="1" si="40"/>
        <v>42083</v>
      </c>
      <c r="J898" s="7">
        <f t="shared" ca="1" si="41"/>
        <v>11</v>
      </c>
    </row>
    <row r="899" spans="2:10" s="6" customFormat="1">
      <c r="B899" s="5">
        <f t="shared" si="39"/>
        <v>42094</v>
      </c>
      <c r="F899" s="5">
        <f t="shared" ca="1" si="40"/>
        <v>42083</v>
      </c>
      <c r="J899" s="7">
        <f t="shared" ca="1" si="41"/>
        <v>11</v>
      </c>
    </row>
    <row r="900" spans="2:10" s="6" customFormat="1">
      <c r="B900" s="5">
        <f t="shared" si="39"/>
        <v>42094</v>
      </c>
      <c r="F900" s="5">
        <f t="shared" ca="1" si="40"/>
        <v>42083</v>
      </c>
      <c r="J900" s="7">
        <f t="shared" ca="1" si="41"/>
        <v>11</v>
      </c>
    </row>
    <row r="901" spans="2:10" s="6" customFormat="1">
      <c r="B901" s="5">
        <f t="shared" si="39"/>
        <v>42094</v>
      </c>
      <c r="F901" s="5">
        <f t="shared" ca="1" si="40"/>
        <v>42083</v>
      </c>
      <c r="J901" s="7">
        <f t="shared" ca="1" si="41"/>
        <v>11</v>
      </c>
    </row>
    <row r="902" spans="2:10" s="6" customFormat="1">
      <c r="B902" s="5">
        <f t="shared" si="39"/>
        <v>42094</v>
      </c>
      <c r="F902" s="5">
        <f t="shared" ca="1" si="40"/>
        <v>42083</v>
      </c>
      <c r="J902" s="7">
        <f t="shared" ca="1" si="41"/>
        <v>11</v>
      </c>
    </row>
    <row r="903" spans="2:10" s="6" customFormat="1">
      <c r="B903" s="5">
        <f t="shared" si="39"/>
        <v>42094</v>
      </c>
      <c r="F903" s="5">
        <f t="shared" ca="1" si="40"/>
        <v>42083</v>
      </c>
      <c r="J903" s="7">
        <f t="shared" ca="1" si="41"/>
        <v>11</v>
      </c>
    </row>
    <row r="904" spans="2:10" s="6" customFormat="1">
      <c r="B904" s="5">
        <f t="shared" si="39"/>
        <v>42094</v>
      </c>
      <c r="F904" s="5">
        <f t="shared" ca="1" si="40"/>
        <v>42083</v>
      </c>
      <c r="J904" s="7">
        <f t="shared" ca="1" si="41"/>
        <v>11</v>
      </c>
    </row>
    <row r="905" spans="2:10" s="6" customFormat="1">
      <c r="B905" s="5">
        <f t="shared" si="39"/>
        <v>42094</v>
      </c>
      <c r="F905" s="5">
        <f t="shared" ca="1" si="40"/>
        <v>42083</v>
      </c>
      <c r="J905" s="7">
        <f t="shared" ca="1" si="41"/>
        <v>11</v>
      </c>
    </row>
    <row r="906" spans="2:10" s="6" customFormat="1">
      <c r="B906" s="5">
        <f t="shared" ref="B906:B969" si="42">$B$6</f>
        <v>42094</v>
      </c>
      <c r="F906" s="5">
        <f t="shared" ref="F906:F969" ca="1" si="43">TODAY()</f>
        <v>42083</v>
      </c>
      <c r="J906" s="7">
        <f t="shared" ref="J906:J969" ca="1" si="44">SUM(B906-F906)</f>
        <v>11</v>
      </c>
    </row>
    <row r="907" spans="2:10" s="6" customFormat="1">
      <c r="B907" s="5">
        <f t="shared" si="42"/>
        <v>42094</v>
      </c>
      <c r="F907" s="5">
        <f t="shared" ca="1" si="43"/>
        <v>42083</v>
      </c>
      <c r="J907" s="7">
        <f t="shared" ca="1" si="44"/>
        <v>11</v>
      </c>
    </row>
    <row r="908" spans="2:10" s="6" customFormat="1">
      <c r="B908" s="5">
        <f t="shared" si="42"/>
        <v>42094</v>
      </c>
      <c r="F908" s="5">
        <f t="shared" ca="1" si="43"/>
        <v>42083</v>
      </c>
      <c r="J908" s="7">
        <f t="shared" ca="1" si="44"/>
        <v>11</v>
      </c>
    </row>
    <row r="909" spans="2:10" s="6" customFormat="1">
      <c r="B909" s="5">
        <f t="shared" si="42"/>
        <v>42094</v>
      </c>
      <c r="F909" s="5">
        <f t="shared" ca="1" si="43"/>
        <v>42083</v>
      </c>
      <c r="J909" s="7">
        <f t="shared" ca="1" si="44"/>
        <v>11</v>
      </c>
    </row>
    <row r="910" spans="2:10" s="6" customFormat="1">
      <c r="B910" s="5">
        <f t="shared" si="42"/>
        <v>42094</v>
      </c>
      <c r="F910" s="5">
        <f t="shared" ca="1" si="43"/>
        <v>42083</v>
      </c>
      <c r="J910" s="7">
        <f t="shared" ca="1" si="44"/>
        <v>11</v>
      </c>
    </row>
    <row r="911" spans="2:10" s="6" customFormat="1">
      <c r="B911" s="5">
        <f t="shared" si="42"/>
        <v>42094</v>
      </c>
      <c r="F911" s="5">
        <f t="shared" ca="1" si="43"/>
        <v>42083</v>
      </c>
      <c r="J911" s="7">
        <f t="shared" ca="1" si="44"/>
        <v>11</v>
      </c>
    </row>
    <row r="912" spans="2:10" s="6" customFormat="1">
      <c r="B912" s="5">
        <f t="shared" si="42"/>
        <v>42094</v>
      </c>
      <c r="F912" s="5">
        <f t="shared" ca="1" si="43"/>
        <v>42083</v>
      </c>
      <c r="J912" s="7">
        <f t="shared" ca="1" si="44"/>
        <v>11</v>
      </c>
    </row>
    <row r="913" spans="2:10" s="6" customFormat="1">
      <c r="B913" s="5">
        <f t="shared" si="42"/>
        <v>42094</v>
      </c>
      <c r="F913" s="5">
        <f t="shared" ca="1" si="43"/>
        <v>42083</v>
      </c>
      <c r="J913" s="7">
        <f t="shared" ca="1" si="44"/>
        <v>11</v>
      </c>
    </row>
    <row r="914" spans="2:10" s="6" customFormat="1">
      <c r="B914" s="5">
        <f t="shared" si="42"/>
        <v>42094</v>
      </c>
      <c r="F914" s="5">
        <f t="shared" ca="1" si="43"/>
        <v>42083</v>
      </c>
      <c r="J914" s="7">
        <f t="shared" ca="1" si="44"/>
        <v>11</v>
      </c>
    </row>
    <row r="915" spans="2:10" s="6" customFormat="1">
      <c r="B915" s="5">
        <f t="shared" si="42"/>
        <v>42094</v>
      </c>
      <c r="F915" s="5">
        <f t="shared" ca="1" si="43"/>
        <v>42083</v>
      </c>
      <c r="J915" s="7">
        <f t="shared" ca="1" si="44"/>
        <v>11</v>
      </c>
    </row>
    <row r="916" spans="2:10" s="6" customFormat="1">
      <c r="B916" s="5">
        <f t="shared" si="42"/>
        <v>42094</v>
      </c>
      <c r="F916" s="5">
        <f t="shared" ca="1" si="43"/>
        <v>42083</v>
      </c>
      <c r="J916" s="7">
        <f t="shared" ca="1" si="44"/>
        <v>11</v>
      </c>
    </row>
    <row r="917" spans="2:10" s="6" customFormat="1">
      <c r="B917" s="5">
        <f t="shared" si="42"/>
        <v>42094</v>
      </c>
      <c r="F917" s="5">
        <f t="shared" ca="1" si="43"/>
        <v>42083</v>
      </c>
      <c r="J917" s="7">
        <f t="shared" ca="1" si="44"/>
        <v>11</v>
      </c>
    </row>
    <row r="918" spans="2:10" s="6" customFormat="1">
      <c r="B918" s="5">
        <f t="shared" si="42"/>
        <v>42094</v>
      </c>
      <c r="F918" s="5">
        <f t="shared" ca="1" si="43"/>
        <v>42083</v>
      </c>
      <c r="J918" s="7">
        <f t="shared" ca="1" si="44"/>
        <v>11</v>
      </c>
    </row>
    <row r="919" spans="2:10" s="6" customFormat="1">
      <c r="B919" s="5">
        <f t="shared" si="42"/>
        <v>42094</v>
      </c>
      <c r="F919" s="5">
        <f t="shared" ca="1" si="43"/>
        <v>42083</v>
      </c>
      <c r="J919" s="7">
        <f t="shared" ca="1" si="44"/>
        <v>11</v>
      </c>
    </row>
    <row r="920" spans="2:10" s="6" customFormat="1">
      <c r="B920" s="5">
        <f t="shared" si="42"/>
        <v>42094</v>
      </c>
      <c r="F920" s="5">
        <f t="shared" ca="1" si="43"/>
        <v>42083</v>
      </c>
      <c r="J920" s="7">
        <f t="shared" ca="1" si="44"/>
        <v>11</v>
      </c>
    </row>
    <row r="921" spans="2:10" s="6" customFormat="1">
      <c r="B921" s="5">
        <f t="shared" si="42"/>
        <v>42094</v>
      </c>
      <c r="F921" s="5">
        <f t="shared" ca="1" si="43"/>
        <v>42083</v>
      </c>
      <c r="J921" s="7">
        <f t="shared" ca="1" si="44"/>
        <v>11</v>
      </c>
    </row>
    <row r="922" spans="2:10" s="6" customFormat="1">
      <c r="B922" s="5">
        <f t="shared" si="42"/>
        <v>42094</v>
      </c>
      <c r="F922" s="5">
        <f t="shared" ca="1" si="43"/>
        <v>42083</v>
      </c>
      <c r="J922" s="7">
        <f t="shared" ca="1" si="44"/>
        <v>11</v>
      </c>
    </row>
    <row r="923" spans="2:10" s="6" customFormat="1">
      <c r="B923" s="5">
        <f t="shared" si="42"/>
        <v>42094</v>
      </c>
      <c r="F923" s="5">
        <f t="shared" ca="1" si="43"/>
        <v>42083</v>
      </c>
      <c r="J923" s="7">
        <f t="shared" ca="1" si="44"/>
        <v>11</v>
      </c>
    </row>
    <row r="924" spans="2:10" s="6" customFormat="1">
      <c r="B924" s="5">
        <f t="shared" si="42"/>
        <v>42094</v>
      </c>
      <c r="F924" s="5">
        <f t="shared" ca="1" si="43"/>
        <v>42083</v>
      </c>
      <c r="J924" s="7">
        <f t="shared" ca="1" si="44"/>
        <v>11</v>
      </c>
    </row>
    <row r="925" spans="2:10" s="6" customFormat="1">
      <c r="B925" s="5">
        <f t="shared" si="42"/>
        <v>42094</v>
      </c>
      <c r="F925" s="5">
        <f t="shared" ca="1" si="43"/>
        <v>42083</v>
      </c>
      <c r="J925" s="7">
        <f t="shared" ca="1" si="44"/>
        <v>11</v>
      </c>
    </row>
    <row r="926" spans="2:10" s="6" customFormat="1">
      <c r="B926" s="5">
        <f t="shared" si="42"/>
        <v>42094</v>
      </c>
      <c r="F926" s="5">
        <f t="shared" ca="1" si="43"/>
        <v>42083</v>
      </c>
      <c r="J926" s="7">
        <f t="shared" ca="1" si="44"/>
        <v>11</v>
      </c>
    </row>
    <row r="927" spans="2:10" s="6" customFormat="1">
      <c r="B927" s="5">
        <f t="shared" si="42"/>
        <v>42094</v>
      </c>
      <c r="F927" s="5">
        <f t="shared" ca="1" si="43"/>
        <v>42083</v>
      </c>
      <c r="J927" s="7">
        <f t="shared" ca="1" si="44"/>
        <v>11</v>
      </c>
    </row>
    <row r="928" spans="2:10" s="6" customFormat="1">
      <c r="B928" s="5">
        <f t="shared" si="42"/>
        <v>42094</v>
      </c>
      <c r="F928" s="5">
        <f t="shared" ca="1" si="43"/>
        <v>42083</v>
      </c>
      <c r="J928" s="7">
        <f t="shared" ca="1" si="44"/>
        <v>11</v>
      </c>
    </row>
    <row r="929" spans="2:10" s="6" customFormat="1">
      <c r="B929" s="5">
        <f t="shared" si="42"/>
        <v>42094</v>
      </c>
      <c r="F929" s="5">
        <f t="shared" ca="1" si="43"/>
        <v>42083</v>
      </c>
      <c r="J929" s="7">
        <f t="shared" ca="1" si="44"/>
        <v>11</v>
      </c>
    </row>
    <row r="930" spans="2:10" s="6" customFormat="1">
      <c r="B930" s="5">
        <f t="shared" si="42"/>
        <v>42094</v>
      </c>
      <c r="F930" s="5">
        <f t="shared" ca="1" si="43"/>
        <v>42083</v>
      </c>
      <c r="J930" s="7">
        <f t="shared" ca="1" si="44"/>
        <v>11</v>
      </c>
    </row>
    <row r="931" spans="2:10" s="6" customFormat="1">
      <c r="B931" s="5">
        <f t="shared" si="42"/>
        <v>42094</v>
      </c>
      <c r="F931" s="5">
        <f t="shared" ca="1" si="43"/>
        <v>42083</v>
      </c>
      <c r="J931" s="7">
        <f t="shared" ca="1" si="44"/>
        <v>11</v>
      </c>
    </row>
    <row r="932" spans="2:10" s="6" customFormat="1">
      <c r="B932" s="5">
        <f t="shared" si="42"/>
        <v>42094</v>
      </c>
      <c r="F932" s="5">
        <f t="shared" ca="1" si="43"/>
        <v>42083</v>
      </c>
      <c r="J932" s="7">
        <f t="shared" ca="1" si="44"/>
        <v>11</v>
      </c>
    </row>
    <row r="933" spans="2:10" s="6" customFormat="1">
      <c r="B933" s="5">
        <f t="shared" si="42"/>
        <v>42094</v>
      </c>
      <c r="F933" s="5">
        <f t="shared" ca="1" si="43"/>
        <v>42083</v>
      </c>
      <c r="J933" s="7">
        <f t="shared" ca="1" si="44"/>
        <v>11</v>
      </c>
    </row>
    <row r="934" spans="2:10" s="6" customFormat="1">
      <c r="B934" s="5">
        <f t="shared" si="42"/>
        <v>42094</v>
      </c>
      <c r="F934" s="5">
        <f t="shared" ca="1" si="43"/>
        <v>42083</v>
      </c>
      <c r="J934" s="7">
        <f t="shared" ca="1" si="44"/>
        <v>11</v>
      </c>
    </row>
    <row r="935" spans="2:10" s="6" customFormat="1">
      <c r="B935" s="5">
        <f t="shared" si="42"/>
        <v>42094</v>
      </c>
      <c r="F935" s="5">
        <f t="shared" ca="1" si="43"/>
        <v>42083</v>
      </c>
      <c r="J935" s="7">
        <f t="shared" ca="1" si="44"/>
        <v>11</v>
      </c>
    </row>
    <row r="936" spans="2:10" s="6" customFormat="1">
      <c r="B936" s="5">
        <f t="shared" si="42"/>
        <v>42094</v>
      </c>
      <c r="F936" s="5">
        <f t="shared" ca="1" si="43"/>
        <v>42083</v>
      </c>
      <c r="J936" s="7">
        <f t="shared" ca="1" si="44"/>
        <v>11</v>
      </c>
    </row>
    <row r="937" spans="2:10" s="6" customFormat="1">
      <c r="B937" s="5">
        <f t="shared" si="42"/>
        <v>42094</v>
      </c>
      <c r="F937" s="5">
        <f t="shared" ca="1" si="43"/>
        <v>42083</v>
      </c>
      <c r="J937" s="7">
        <f t="shared" ca="1" si="44"/>
        <v>11</v>
      </c>
    </row>
    <row r="938" spans="2:10" s="6" customFormat="1">
      <c r="B938" s="5">
        <f t="shared" si="42"/>
        <v>42094</v>
      </c>
      <c r="F938" s="5">
        <f t="shared" ca="1" si="43"/>
        <v>42083</v>
      </c>
      <c r="J938" s="7">
        <f t="shared" ca="1" si="44"/>
        <v>11</v>
      </c>
    </row>
    <row r="939" spans="2:10" s="6" customFormat="1">
      <c r="B939" s="5">
        <f t="shared" si="42"/>
        <v>42094</v>
      </c>
      <c r="F939" s="5">
        <f t="shared" ca="1" si="43"/>
        <v>42083</v>
      </c>
      <c r="J939" s="7">
        <f t="shared" ca="1" si="44"/>
        <v>11</v>
      </c>
    </row>
    <row r="940" spans="2:10" s="6" customFormat="1">
      <c r="B940" s="5">
        <f t="shared" si="42"/>
        <v>42094</v>
      </c>
      <c r="F940" s="5">
        <f t="shared" ca="1" si="43"/>
        <v>42083</v>
      </c>
      <c r="J940" s="7">
        <f t="shared" ca="1" si="44"/>
        <v>11</v>
      </c>
    </row>
    <row r="941" spans="2:10" s="6" customFormat="1">
      <c r="B941" s="5">
        <f t="shared" si="42"/>
        <v>42094</v>
      </c>
      <c r="F941" s="5">
        <f t="shared" ca="1" si="43"/>
        <v>42083</v>
      </c>
      <c r="J941" s="7">
        <f t="shared" ca="1" si="44"/>
        <v>11</v>
      </c>
    </row>
    <row r="942" spans="2:10" s="6" customFormat="1">
      <c r="B942" s="5">
        <f t="shared" si="42"/>
        <v>42094</v>
      </c>
      <c r="F942" s="5">
        <f t="shared" ca="1" si="43"/>
        <v>42083</v>
      </c>
      <c r="J942" s="7">
        <f t="shared" ca="1" si="44"/>
        <v>11</v>
      </c>
    </row>
    <row r="943" spans="2:10" s="6" customFormat="1">
      <c r="B943" s="5">
        <f t="shared" si="42"/>
        <v>42094</v>
      </c>
      <c r="F943" s="5">
        <f t="shared" ca="1" si="43"/>
        <v>42083</v>
      </c>
      <c r="J943" s="7">
        <f t="shared" ca="1" si="44"/>
        <v>11</v>
      </c>
    </row>
    <row r="944" spans="2:10" s="6" customFormat="1">
      <c r="B944" s="5">
        <f t="shared" si="42"/>
        <v>42094</v>
      </c>
      <c r="F944" s="5">
        <f t="shared" ca="1" si="43"/>
        <v>42083</v>
      </c>
      <c r="J944" s="7">
        <f t="shared" ca="1" si="44"/>
        <v>11</v>
      </c>
    </row>
    <row r="945" spans="2:10" s="6" customFormat="1">
      <c r="B945" s="5">
        <f t="shared" si="42"/>
        <v>42094</v>
      </c>
      <c r="F945" s="5">
        <f t="shared" ca="1" si="43"/>
        <v>42083</v>
      </c>
      <c r="J945" s="7">
        <f t="shared" ca="1" si="44"/>
        <v>11</v>
      </c>
    </row>
    <row r="946" spans="2:10" s="6" customFormat="1">
      <c r="B946" s="5">
        <f t="shared" si="42"/>
        <v>42094</v>
      </c>
      <c r="F946" s="5">
        <f t="shared" ca="1" si="43"/>
        <v>42083</v>
      </c>
      <c r="J946" s="7">
        <f t="shared" ca="1" si="44"/>
        <v>11</v>
      </c>
    </row>
    <row r="947" spans="2:10" s="6" customFormat="1">
      <c r="B947" s="5">
        <f t="shared" si="42"/>
        <v>42094</v>
      </c>
      <c r="F947" s="5">
        <f t="shared" ca="1" si="43"/>
        <v>42083</v>
      </c>
      <c r="J947" s="7">
        <f t="shared" ca="1" si="44"/>
        <v>11</v>
      </c>
    </row>
    <row r="948" spans="2:10" s="6" customFormat="1">
      <c r="B948" s="5">
        <f t="shared" si="42"/>
        <v>42094</v>
      </c>
      <c r="F948" s="5">
        <f t="shared" ca="1" si="43"/>
        <v>42083</v>
      </c>
      <c r="J948" s="7">
        <f t="shared" ca="1" si="44"/>
        <v>11</v>
      </c>
    </row>
    <row r="949" spans="2:10" s="6" customFormat="1">
      <c r="B949" s="5">
        <f t="shared" si="42"/>
        <v>42094</v>
      </c>
      <c r="F949" s="5">
        <f t="shared" ca="1" si="43"/>
        <v>42083</v>
      </c>
      <c r="J949" s="7">
        <f t="shared" ca="1" si="44"/>
        <v>11</v>
      </c>
    </row>
    <row r="950" spans="2:10" s="6" customFormat="1">
      <c r="B950" s="5">
        <f t="shared" si="42"/>
        <v>42094</v>
      </c>
      <c r="F950" s="5">
        <f t="shared" ca="1" si="43"/>
        <v>42083</v>
      </c>
      <c r="J950" s="7">
        <f t="shared" ca="1" si="44"/>
        <v>11</v>
      </c>
    </row>
    <row r="951" spans="2:10" s="6" customFormat="1">
      <c r="B951" s="5">
        <f t="shared" si="42"/>
        <v>42094</v>
      </c>
      <c r="F951" s="5">
        <f t="shared" ca="1" si="43"/>
        <v>42083</v>
      </c>
      <c r="J951" s="7">
        <f t="shared" ca="1" si="44"/>
        <v>11</v>
      </c>
    </row>
    <row r="952" spans="2:10" s="6" customFormat="1">
      <c r="B952" s="5">
        <f t="shared" si="42"/>
        <v>42094</v>
      </c>
      <c r="F952" s="5">
        <f t="shared" ca="1" si="43"/>
        <v>42083</v>
      </c>
      <c r="J952" s="7">
        <f t="shared" ca="1" si="44"/>
        <v>11</v>
      </c>
    </row>
    <row r="953" spans="2:10" s="6" customFormat="1">
      <c r="B953" s="5">
        <f t="shared" si="42"/>
        <v>42094</v>
      </c>
      <c r="F953" s="5">
        <f t="shared" ca="1" si="43"/>
        <v>42083</v>
      </c>
      <c r="J953" s="7">
        <f t="shared" ca="1" si="44"/>
        <v>11</v>
      </c>
    </row>
    <row r="954" spans="2:10" s="6" customFormat="1">
      <c r="B954" s="5">
        <f t="shared" si="42"/>
        <v>42094</v>
      </c>
      <c r="F954" s="5">
        <f t="shared" ca="1" si="43"/>
        <v>42083</v>
      </c>
      <c r="J954" s="7">
        <f t="shared" ca="1" si="44"/>
        <v>11</v>
      </c>
    </row>
    <row r="955" spans="2:10" s="6" customFormat="1">
      <c r="B955" s="5">
        <f t="shared" si="42"/>
        <v>42094</v>
      </c>
      <c r="F955" s="5">
        <f t="shared" ca="1" si="43"/>
        <v>42083</v>
      </c>
      <c r="J955" s="7">
        <f t="shared" ca="1" si="44"/>
        <v>11</v>
      </c>
    </row>
    <row r="956" spans="2:10" s="6" customFormat="1">
      <c r="B956" s="5">
        <f t="shared" si="42"/>
        <v>42094</v>
      </c>
      <c r="F956" s="5">
        <f t="shared" ca="1" si="43"/>
        <v>42083</v>
      </c>
      <c r="J956" s="7">
        <f t="shared" ca="1" si="44"/>
        <v>11</v>
      </c>
    </row>
    <row r="957" spans="2:10" s="6" customFormat="1">
      <c r="B957" s="5">
        <f t="shared" si="42"/>
        <v>42094</v>
      </c>
      <c r="F957" s="5">
        <f t="shared" ca="1" si="43"/>
        <v>42083</v>
      </c>
      <c r="J957" s="7">
        <f t="shared" ca="1" si="44"/>
        <v>11</v>
      </c>
    </row>
    <row r="958" spans="2:10" s="6" customFormat="1">
      <c r="B958" s="5">
        <f t="shared" si="42"/>
        <v>42094</v>
      </c>
      <c r="F958" s="5">
        <f t="shared" ca="1" si="43"/>
        <v>42083</v>
      </c>
      <c r="J958" s="7">
        <f t="shared" ca="1" si="44"/>
        <v>11</v>
      </c>
    </row>
    <row r="959" spans="2:10" s="6" customFormat="1">
      <c r="B959" s="5">
        <f t="shared" si="42"/>
        <v>42094</v>
      </c>
      <c r="F959" s="5">
        <f t="shared" ca="1" si="43"/>
        <v>42083</v>
      </c>
      <c r="J959" s="7">
        <f t="shared" ca="1" si="44"/>
        <v>11</v>
      </c>
    </row>
    <row r="960" spans="2:10" s="6" customFormat="1">
      <c r="B960" s="5">
        <f t="shared" si="42"/>
        <v>42094</v>
      </c>
      <c r="F960" s="5">
        <f t="shared" ca="1" si="43"/>
        <v>42083</v>
      </c>
      <c r="J960" s="7">
        <f t="shared" ca="1" si="44"/>
        <v>11</v>
      </c>
    </row>
    <row r="961" spans="2:10" s="6" customFormat="1">
      <c r="B961" s="5">
        <f t="shared" si="42"/>
        <v>42094</v>
      </c>
      <c r="F961" s="5">
        <f t="shared" ca="1" si="43"/>
        <v>42083</v>
      </c>
      <c r="J961" s="7">
        <f t="shared" ca="1" si="44"/>
        <v>11</v>
      </c>
    </row>
    <row r="962" spans="2:10" s="6" customFormat="1">
      <c r="B962" s="5">
        <f t="shared" si="42"/>
        <v>42094</v>
      </c>
      <c r="F962" s="5">
        <f t="shared" ca="1" si="43"/>
        <v>42083</v>
      </c>
      <c r="J962" s="7">
        <f t="shared" ca="1" si="44"/>
        <v>11</v>
      </c>
    </row>
    <row r="963" spans="2:10" s="6" customFormat="1">
      <c r="B963" s="5">
        <f t="shared" si="42"/>
        <v>42094</v>
      </c>
      <c r="F963" s="5">
        <f t="shared" ca="1" si="43"/>
        <v>42083</v>
      </c>
      <c r="J963" s="7">
        <f t="shared" ca="1" si="44"/>
        <v>11</v>
      </c>
    </row>
    <row r="964" spans="2:10" s="6" customFormat="1">
      <c r="B964" s="5">
        <f t="shared" si="42"/>
        <v>42094</v>
      </c>
      <c r="F964" s="5">
        <f t="shared" ca="1" si="43"/>
        <v>42083</v>
      </c>
      <c r="J964" s="7">
        <f t="shared" ca="1" si="44"/>
        <v>11</v>
      </c>
    </row>
    <row r="965" spans="2:10" s="6" customFormat="1">
      <c r="B965" s="5">
        <f t="shared" si="42"/>
        <v>42094</v>
      </c>
      <c r="F965" s="5">
        <f t="shared" ca="1" si="43"/>
        <v>42083</v>
      </c>
      <c r="J965" s="7">
        <f t="shared" ca="1" si="44"/>
        <v>11</v>
      </c>
    </row>
    <row r="966" spans="2:10" s="6" customFormat="1">
      <c r="B966" s="5">
        <f t="shared" si="42"/>
        <v>42094</v>
      </c>
      <c r="F966" s="5">
        <f t="shared" ca="1" si="43"/>
        <v>42083</v>
      </c>
      <c r="J966" s="7">
        <f t="shared" ca="1" si="44"/>
        <v>11</v>
      </c>
    </row>
    <row r="967" spans="2:10" s="6" customFormat="1">
      <c r="B967" s="5">
        <f t="shared" si="42"/>
        <v>42094</v>
      </c>
      <c r="F967" s="5">
        <f t="shared" ca="1" si="43"/>
        <v>42083</v>
      </c>
      <c r="J967" s="7">
        <f t="shared" ca="1" si="44"/>
        <v>11</v>
      </c>
    </row>
    <row r="968" spans="2:10" s="6" customFormat="1">
      <c r="B968" s="5">
        <f t="shared" si="42"/>
        <v>42094</v>
      </c>
      <c r="F968" s="5">
        <f t="shared" ca="1" si="43"/>
        <v>42083</v>
      </c>
      <c r="J968" s="7">
        <f t="shared" ca="1" si="44"/>
        <v>11</v>
      </c>
    </row>
    <row r="969" spans="2:10" s="6" customFormat="1">
      <c r="B969" s="5">
        <f t="shared" si="42"/>
        <v>42094</v>
      </c>
      <c r="F969" s="5">
        <f t="shared" ca="1" si="43"/>
        <v>42083</v>
      </c>
      <c r="J969" s="7">
        <f t="shared" ca="1" si="44"/>
        <v>11</v>
      </c>
    </row>
    <row r="970" spans="2:10" s="6" customFormat="1">
      <c r="B970" s="5">
        <f t="shared" ref="B970:B1033" si="45">$B$6</f>
        <v>42094</v>
      </c>
      <c r="F970" s="5">
        <f t="shared" ref="F970:F1033" ca="1" si="46">TODAY()</f>
        <v>42083</v>
      </c>
      <c r="J970" s="7">
        <f t="shared" ref="J970:J1033" ca="1" si="47">SUM(B970-F970)</f>
        <v>11</v>
      </c>
    </row>
    <row r="971" spans="2:10" s="6" customFormat="1">
      <c r="B971" s="5">
        <f t="shared" si="45"/>
        <v>42094</v>
      </c>
      <c r="F971" s="5">
        <f t="shared" ca="1" si="46"/>
        <v>42083</v>
      </c>
      <c r="J971" s="7">
        <f t="shared" ca="1" si="47"/>
        <v>11</v>
      </c>
    </row>
    <row r="972" spans="2:10" s="6" customFormat="1">
      <c r="B972" s="5">
        <f t="shared" si="45"/>
        <v>42094</v>
      </c>
      <c r="F972" s="5">
        <f t="shared" ca="1" si="46"/>
        <v>42083</v>
      </c>
      <c r="J972" s="7">
        <f t="shared" ca="1" si="47"/>
        <v>11</v>
      </c>
    </row>
    <row r="973" spans="2:10" s="6" customFormat="1">
      <c r="B973" s="5">
        <f t="shared" si="45"/>
        <v>42094</v>
      </c>
      <c r="F973" s="5">
        <f t="shared" ca="1" si="46"/>
        <v>42083</v>
      </c>
      <c r="J973" s="7">
        <f t="shared" ca="1" si="47"/>
        <v>11</v>
      </c>
    </row>
    <row r="974" spans="2:10" s="6" customFormat="1">
      <c r="B974" s="5">
        <f t="shared" si="45"/>
        <v>42094</v>
      </c>
      <c r="F974" s="5">
        <f t="shared" ca="1" si="46"/>
        <v>42083</v>
      </c>
      <c r="J974" s="7">
        <f t="shared" ca="1" si="47"/>
        <v>11</v>
      </c>
    </row>
    <row r="975" spans="2:10" s="6" customFormat="1">
      <c r="B975" s="5">
        <f t="shared" si="45"/>
        <v>42094</v>
      </c>
      <c r="F975" s="5">
        <f t="shared" ca="1" si="46"/>
        <v>42083</v>
      </c>
      <c r="J975" s="7">
        <f t="shared" ca="1" si="47"/>
        <v>11</v>
      </c>
    </row>
    <row r="976" spans="2:10" s="6" customFormat="1">
      <c r="B976" s="5">
        <f t="shared" si="45"/>
        <v>42094</v>
      </c>
      <c r="F976" s="5">
        <f t="shared" ca="1" si="46"/>
        <v>42083</v>
      </c>
      <c r="J976" s="7">
        <f t="shared" ca="1" si="47"/>
        <v>11</v>
      </c>
    </row>
    <row r="977" spans="2:10" s="6" customFormat="1">
      <c r="B977" s="5">
        <f t="shared" si="45"/>
        <v>42094</v>
      </c>
      <c r="F977" s="5">
        <f t="shared" ca="1" si="46"/>
        <v>42083</v>
      </c>
      <c r="J977" s="7">
        <f t="shared" ca="1" si="47"/>
        <v>11</v>
      </c>
    </row>
    <row r="978" spans="2:10" s="6" customFormat="1">
      <c r="B978" s="5">
        <f t="shared" si="45"/>
        <v>42094</v>
      </c>
      <c r="F978" s="5">
        <f t="shared" ca="1" si="46"/>
        <v>42083</v>
      </c>
      <c r="J978" s="7">
        <f t="shared" ca="1" si="47"/>
        <v>11</v>
      </c>
    </row>
    <row r="979" spans="2:10" s="6" customFormat="1">
      <c r="B979" s="5">
        <f t="shared" si="45"/>
        <v>42094</v>
      </c>
      <c r="F979" s="5">
        <f t="shared" ca="1" si="46"/>
        <v>42083</v>
      </c>
      <c r="J979" s="7">
        <f t="shared" ca="1" si="47"/>
        <v>11</v>
      </c>
    </row>
    <row r="980" spans="2:10" s="6" customFormat="1">
      <c r="B980" s="5">
        <f t="shared" si="45"/>
        <v>42094</v>
      </c>
      <c r="F980" s="5">
        <f t="shared" ca="1" si="46"/>
        <v>42083</v>
      </c>
      <c r="J980" s="7">
        <f t="shared" ca="1" si="47"/>
        <v>11</v>
      </c>
    </row>
    <row r="981" spans="2:10" s="6" customFormat="1">
      <c r="B981" s="5">
        <f t="shared" si="45"/>
        <v>42094</v>
      </c>
      <c r="F981" s="5">
        <f t="shared" ca="1" si="46"/>
        <v>42083</v>
      </c>
      <c r="J981" s="7">
        <f t="shared" ca="1" si="47"/>
        <v>11</v>
      </c>
    </row>
    <row r="982" spans="2:10" s="6" customFormat="1">
      <c r="B982" s="5">
        <f t="shared" si="45"/>
        <v>42094</v>
      </c>
      <c r="F982" s="5">
        <f t="shared" ca="1" si="46"/>
        <v>42083</v>
      </c>
      <c r="J982" s="7">
        <f t="shared" ca="1" si="47"/>
        <v>11</v>
      </c>
    </row>
    <row r="983" spans="2:10" s="6" customFormat="1">
      <c r="B983" s="5">
        <f t="shared" si="45"/>
        <v>42094</v>
      </c>
      <c r="F983" s="5">
        <f t="shared" ca="1" si="46"/>
        <v>42083</v>
      </c>
      <c r="J983" s="7">
        <f t="shared" ca="1" si="47"/>
        <v>11</v>
      </c>
    </row>
    <row r="984" spans="2:10" s="6" customFormat="1">
      <c r="B984" s="5">
        <f t="shared" si="45"/>
        <v>42094</v>
      </c>
      <c r="F984" s="5">
        <f t="shared" ca="1" si="46"/>
        <v>42083</v>
      </c>
      <c r="J984" s="7">
        <f t="shared" ca="1" si="47"/>
        <v>11</v>
      </c>
    </row>
    <row r="985" spans="2:10" s="6" customFormat="1">
      <c r="B985" s="5">
        <f t="shared" si="45"/>
        <v>42094</v>
      </c>
      <c r="F985" s="5">
        <f t="shared" ca="1" si="46"/>
        <v>42083</v>
      </c>
      <c r="J985" s="7">
        <f t="shared" ca="1" si="47"/>
        <v>11</v>
      </c>
    </row>
    <row r="986" spans="2:10" s="6" customFormat="1">
      <c r="B986" s="5">
        <f t="shared" si="45"/>
        <v>42094</v>
      </c>
      <c r="F986" s="5">
        <f t="shared" ca="1" si="46"/>
        <v>42083</v>
      </c>
      <c r="J986" s="7">
        <f t="shared" ca="1" si="47"/>
        <v>11</v>
      </c>
    </row>
    <row r="987" spans="2:10" s="6" customFormat="1">
      <c r="B987" s="5">
        <f t="shared" si="45"/>
        <v>42094</v>
      </c>
      <c r="F987" s="5">
        <f t="shared" ca="1" si="46"/>
        <v>42083</v>
      </c>
      <c r="J987" s="7">
        <f t="shared" ca="1" si="47"/>
        <v>11</v>
      </c>
    </row>
    <row r="988" spans="2:10" s="6" customFormat="1">
      <c r="B988" s="5">
        <f t="shared" si="45"/>
        <v>42094</v>
      </c>
      <c r="F988" s="5">
        <f t="shared" ca="1" si="46"/>
        <v>42083</v>
      </c>
      <c r="J988" s="7">
        <f t="shared" ca="1" si="47"/>
        <v>11</v>
      </c>
    </row>
    <row r="989" spans="2:10" s="6" customFormat="1">
      <c r="B989" s="5">
        <f t="shared" si="45"/>
        <v>42094</v>
      </c>
      <c r="F989" s="5">
        <f t="shared" ca="1" si="46"/>
        <v>42083</v>
      </c>
      <c r="J989" s="7">
        <f t="shared" ca="1" si="47"/>
        <v>11</v>
      </c>
    </row>
    <row r="990" spans="2:10" s="6" customFormat="1">
      <c r="B990" s="5">
        <f t="shared" si="45"/>
        <v>42094</v>
      </c>
      <c r="F990" s="5">
        <f t="shared" ca="1" si="46"/>
        <v>42083</v>
      </c>
      <c r="J990" s="7">
        <f t="shared" ca="1" si="47"/>
        <v>11</v>
      </c>
    </row>
    <row r="991" spans="2:10" s="6" customFormat="1">
      <c r="B991" s="5">
        <f t="shared" si="45"/>
        <v>42094</v>
      </c>
      <c r="F991" s="5">
        <f t="shared" ca="1" si="46"/>
        <v>42083</v>
      </c>
      <c r="J991" s="7">
        <f t="shared" ca="1" si="47"/>
        <v>11</v>
      </c>
    </row>
    <row r="992" spans="2:10" s="6" customFormat="1">
      <c r="B992" s="5">
        <f t="shared" si="45"/>
        <v>42094</v>
      </c>
      <c r="F992" s="5">
        <f t="shared" ca="1" si="46"/>
        <v>42083</v>
      </c>
      <c r="J992" s="7">
        <f t="shared" ca="1" si="47"/>
        <v>11</v>
      </c>
    </row>
    <row r="993" spans="2:10" s="6" customFormat="1">
      <c r="B993" s="5">
        <f t="shared" si="45"/>
        <v>42094</v>
      </c>
      <c r="F993" s="5">
        <f t="shared" ca="1" si="46"/>
        <v>42083</v>
      </c>
      <c r="J993" s="7">
        <f t="shared" ca="1" si="47"/>
        <v>11</v>
      </c>
    </row>
    <row r="994" spans="2:10" s="6" customFormat="1">
      <c r="B994" s="5">
        <f t="shared" si="45"/>
        <v>42094</v>
      </c>
      <c r="F994" s="5">
        <f t="shared" ca="1" si="46"/>
        <v>42083</v>
      </c>
      <c r="J994" s="7">
        <f t="shared" ca="1" si="47"/>
        <v>11</v>
      </c>
    </row>
    <row r="995" spans="2:10" s="6" customFormat="1">
      <c r="B995" s="5">
        <f t="shared" si="45"/>
        <v>42094</v>
      </c>
      <c r="F995" s="5">
        <f t="shared" ca="1" si="46"/>
        <v>42083</v>
      </c>
      <c r="J995" s="7">
        <f t="shared" ca="1" si="47"/>
        <v>11</v>
      </c>
    </row>
    <row r="996" spans="2:10" s="6" customFormat="1">
      <c r="B996" s="5">
        <f t="shared" si="45"/>
        <v>42094</v>
      </c>
      <c r="F996" s="5">
        <f t="shared" ca="1" si="46"/>
        <v>42083</v>
      </c>
      <c r="J996" s="7">
        <f t="shared" ca="1" si="47"/>
        <v>11</v>
      </c>
    </row>
    <row r="997" spans="2:10" s="6" customFormat="1">
      <c r="B997" s="5">
        <f t="shared" si="45"/>
        <v>42094</v>
      </c>
      <c r="F997" s="5">
        <f t="shared" ca="1" si="46"/>
        <v>42083</v>
      </c>
      <c r="J997" s="7">
        <f t="shared" ca="1" si="47"/>
        <v>11</v>
      </c>
    </row>
    <row r="998" spans="2:10" s="6" customFormat="1">
      <c r="B998" s="5">
        <f t="shared" si="45"/>
        <v>42094</v>
      </c>
      <c r="F998" s="5">
        <f t="shared" ca="1" si="46"/>
        <v>42083</v>
      </c>
      <c r="J998" s="7">
        <f t="shared" ca="1" si="47"/>
        <v>11</v>
      </c>
    </row>
    <row r="999" spans="2:10" s="6" customFormat="1">
      <c r="B999" s="5">
        <f t="shared" si="45"/>
        <v>42094</v>
      </c>
      <c r="F999" s="5">
        <f t="shared" ca="1" si="46"/>
        <v>42083</v>
      </c>
      <c r="J999" s="7">
        <f t="shared" ca="1" si="47"/>
        <v>11</v>
      </c>
    </row>
    <row r="1000" spans="2:10" s="6" customFormat="1">
      <c r="B1000" s="5">
        <f t="shared" si="45"/>
        <v>42094</v>
      </c>
      <c r="F1000" s="5">
        <f t="shared" ca="1" si="46"/>
        <v>42083</v>
      </c>
      <c r="J1000" s="7">
        <f t="shared" ca="1" si="47"/>
        <v>11</v>
      </c>
    </row>
    <row r="1001" spans="2:10" s="6" customFormat="1">
      <c r="B1001" s="5">
        <f t="shared" si="45"/>
        <v>42094</v>
      </c>
      <c r="F1001" s="5">
        <f t="shared" ca="1" si="46"/>
        <v>42083</v>
      </c>
      <c r="J1001" s="7">
        <f t="shared" ca="1" si="47"/>
        <v>11</v>
      </c>
    </row>
    <row r="1002" spans="2:10" s="6" customFormat="1">
      <c r="B1002" s="5">
        <f t="shared" si="45"/>
        <v>42094</v>
      </c>
      <c r="F1002" s="5">
        <f t="shared" ca="1" si="46"/>
        <v>42083</v>
      </c>
      <c r="J1002" s="7">
        <f t="shared" ca="1" si="47"/>
        <v>11</v>
      </c>
    </row>
    <row r="1003" spans="2:10" s="6" customFormat="1">
      <c r="B1003" s="5">
        <f t="shared" si="45"/>
        <v>42094</v>
      </c>
      <c r="F1003" s="5">
        <f t="shared" ca="1" si="46"/>
        <v>42083</v>
      </c>
      <c r="J1003" s="7">
        <f t="shared" ca="1" si="47"/>
        <v>11</v>
      </c>
    </row>
    <row r="1004" spans="2:10" s="6" customFormat="1">
      <c r="B1004" s="5">
        <f t="shared" si="45"/>
        <v>42094</v>
      </c>
      <c r="F1004" s="5">
        <f t="shared" ca="1" si="46"/>
        <v>42083</v>
      </c>
      <c r="J1004" s="7">
        <f t="shared" ca="1" si="47"/>
        <v>11</v>
      </c>
    </row>
    <row r="1005" spans="2:10" s="6" customFormat="1">
      <c r="B1005" s="5">
        <f t="shared" si="45"/>
        <v>42094</v>
      </c>
      <c r="F1005" s="5">
        <f t="shared" ca="1" si="46"/>
        <v>42083</v>
      </c>
      <c r="J1005" s="7">
        <f t="shared" ca="1" si="47"/>
        <v>11</v>
      </c>
    </row>
    <row r="1006" spans="2:10" s="6" customFormat="1">
      <c r="B1006" s="5">
        <f t="shared" si="45"/>
        <v>42094</v>
      </c>
      <c r="F1006" s="5">
        <f t="shared" ca="1" si="46"/>
        <v>42083</v>
      </c>
      <c r="J1006" s="7">
        <f t="shared" ca="1" si="47"/>
        <v>11</v>
      </c>
    </row>
    <row r="1007" spans="2:10" s="6" customFormat="1">
      <c r="B1007" s="5">
        <f t="shared" si="45"/>
        <v>42094</v>
      </c>
      <c r="F1007" s="5">
        <f t="shared" ca="1" si="46"/>
        <v>42083</v>
      </c>
      <c r="J1007" s="7">
        <f t="shared" ca="1" si="47"/>
        <v>11</v>
      </c>
    </row>
    <row r="1008" spans="2:10" s="6" customFormat="1">
      <c r="B1008" s="5">
        <f t="shared" si="45"/>
        <v>42094</v>
      </c>
      <c r="F1008" s="5">
        <f t="shared" ca="1" si="46"/>
        <v>42083</v>
      </c>
      <c r="J1008" s="7">
        <f t="shared" ca="1" si="47"/>
        <v>11</v>
      </c>
    </row>
    <row r="1009" spans="2:10" s="6" customFormat="1">
      <c r="B1009" s="5">
        <f t="shared" si="45"/>
        <v>42094</v>
      </c>
      <c r="F1009" s="5">
        <f t="shared" ca="1" si="46"/>
        <v>42083</v>
      </c>
      <c r="J1009" s="7">
        <f t="shared" ca="1" si="47"/>
        <v>11</v>
      </c>
    </row>
    <row r="1010" spans="2:10" s="6" customFormat="1">
      <c r="B1010" s="5">
        <f t="shared" si="45"/>
        <v>42094</v>
      </c>
      <c r="F1010" s="5">
        <f t="shared" ca="1" si="46"/>
        <v>42083</v>
      </c>
      <c r="J1010" s="7">
        <f t="shared" ca="1" si="47"/>
        <v>11</v>
      </c>
    </row>
    <row r="1011" spans="2:10" s="6" customFormat="1">
      <c r="B1011" s="5">
        <f t="shared" si="45"/>
        <v>42094</v>
      </c>
      <c r="F1011" s="5">
        <f t="shared" ca="1" si="46"/>
        <v>42083</v>
      </c>
      <c r="J1011" s="7">
        <f t="shared" ca="1" si="47"/>
        <v>11</v>
      </c>
    </row>
    <row r="1012" spans="2:10" s="6" customFormat="1">
      <c r="B1012" s="5">
        <f t="shared" si="45"/>
        <v>42094</v>
      </c>
      <c r="F1012" s="5">
        <f t="shared" ca="1" si="46"/>
        <v>42083</v>
      </c>
      <c r="J1012" s="7">
        <f t="shared" ca="1" si="47"/>
        <v>11</v>
      </c>
    </row>
    <row r="1013" spans="2:10" s="6" customFormat="1">
      <c r="B1013" s="5">
        <f t="shared" si="45"/>
        <v>42094</v>
      </c>
      <c r="F1013" s="5">
        <f t="shared" ca="1" si="46"/>
        <v>42083</v>
      </c>
      <c r="J1013" s="7">
        <f t="shared" ca="1" si="47"/>
        <v>11</v>
      </c>
    </row>
    <row r="1014" spans="2:10" s="6" customFormat="1">
      <c r="B1014" s="5">
        <f t="shared" si="45"/>
        <v>42094</v>
      </c>
      <c r="F1014" s="5">
        <f t="shared" ca="1" si="46"/>
        <v>42083</v>
      </c>
      <c r="J1014" s="7">
        <f t="shared" ca="1" si="47"/>
        <v>11</v>
      </c>
    </row>
    <row r="1015" spans="2:10" s="6" customFormat="1">
      <c r="B1015" s="5">
        <f t="shared" si="45"/>
        <v>42094</v>
      </c>
      <c r="F1015" s="5">
        <f t="shared" ca="1" si="46"/>
        <v>42083</v>
      </c>
      <c r="J1015" s="7">
        <f t="shared" ca="1" si="47"/>
        <v>11</v>
      </c>
    </row>
    <row r="1016" spans="2:10" s="6" customFormat="1">
      <c r="B1016" s="5">
        <f t="shared" si="45"/>
        <v>42094</v>
      </c>
      <c r="F1016" s="5">
        <f t="shared" ca="1" si="46"/>
        <v>42083</v>
      </c>
      <c r="J1016" s="7">
        <f t="shared" ca="1" si="47"/>
        <v>11</v>
      </c>
    </row>
    <row r="1017" spans="2:10" s="6" customFormat="1">
      <c r="B1017" s="5">
        <f t="shared" si="45"/>
        <v>42094</v>
      </c>
      <c r="F1017" s="5">
        <f t="shared" ca="1" si="46"/>
        <v>42083</v>
      </c>
      <c r="J1017" s="7">
        <f t="shared" ca="1" si="47"/>
        <v>11</v>
      </c>
    </row>
    <row r="1018" spans="2:10" s="6" customFormat="1">
      <c r="B1018" s="5">
        <f t="shared" si="45"/>
        <v>42094</v>
      </c>
      <c r="F1018" s="5">
        <f t="shared" ca="1" si="46"/>
        <v>42083</v>
      </c>
      <c r="J1018" s="7">
        <f t="shared" ca="1" si="47"/>
        <v>11</v>
      </c>
    </row>
    <row r="1019" spans="2:10" s="6" customFormat="1">
      <c r="B1019" s="5">
        <f t="shared" si="45"/>
        <v>42094</v>
      </c>
      <c r="F1019" s="5">
        <f t="shared" ca="1" si="46"/>
        <v>42083</v>
      </c>
      <c r="J1019" s="7">
        <f t="shared" ca="1" si="47"/>
        <v>11</v>
      </c>
    </row>
    <row r="1020" spans="2:10" s="6" customFormat="1">
      <c r="B1020" s="5">
        <f t="shared" si="45"/>
        <v>42094</v>
      </c>
      <c r="F1020" s="5">
        <f t="shared" ca="1" si="46"/>
        <v>42083</v>
      </c>
      <c r="J1020" s="7">
        <f t="shared" ca="1" si="47"/>
        <v>11</v>
      </c>
    </row>
    <row r="1021" spans="2:10" s="6" customFormat="1">
      <c r="B1021" s="5">
        <f t="shared" si="45"/>
        <v>42094</v>
      </c>
      <c r="F1021" s="5">
        <f t="shared" ca="1" si="46"/>
        <v>42083</v>
      </c>
      <c r="J1021" s="7">
        <f t="shared" ca="1" si="47"/>
        <v>11</v>
      </c>
    </row>
    <row r="1022" spans="2:10" s="6" customFormat="1">
      <c r="B1022" s="5">
        <f t="shared" si="45"/>
        <v>42094</v>
      </c>
      <c r="F1022" s="5">
        <f t="shared" ca="1" si="46"/>
        <v>42083</v>
      </c>
      <c r="J1022" s="7">
        <f t="shared" ca="1" si="47"/>
        <v>11</v>
      </c>
    </row>
    <row r="1023" spans="2:10" s="6" customFormat="1">
      <c r="B1023" s="5">
        <f t="shared" si="45"/>
        <v>42094</v>
      </c>
      <c r="F1023" s="5">
        <f t="shared" ca="1" si="46"/>
        <v>42083</v>
      </c>
      <c r="J1023" s="7">
        <f t="shared" ca="1" si="47"/>
        <v>11</v>
      </c>
    </row>
    <row r="1024" spans="2:10" s="6" customFormat="1">
      <c r="B1024" s="5">
        <f t="shared" si="45"/>
        <v>42094</v>
      </c>
      <c r="F1024" s="5">
        <f t="shared" ca="1" si="46"/>
        <v>42083</v>
      </c>
      <c r="J1024" s="7">
        <f t="shared" ca="1" si="47"/>
        <v>11</v>
      </c>
    </row>
    <row r="1025" spans="2:10" s="6" customFormat="1">
      <c r="B1025" s="5">
        <f t="shared" si="45"/>
        <v>42094</v>
      </c>
      <c r="F1025" s="5">
        <f t="shared" ca="1" si="46"/>
        <v>42083</v>
      </c>
      <c r="J1025" s="7">
        <f t="shared" ca="1" si="47"/>
        <v>11</v>
      </c>
    </row>
    <row r="1026" spans="2:10" s="6" customFormat="1">
      <c r="B1026" s="5">
        <f t="shared" si="45"/>
        <v>42094</v>
      </c>
      <c r="F1026" s="5">
        <f t="shared" ca="1" si="46"/>
        <v>42083</v>
      </c>
      <c r="J1026" s="7">
        <f t="shared" ca="1" si="47"/>
        <v>11</v>
      </c>
    </row>
    <row r="1027" spans="2:10" s="6" customFormat="1">
      <c r="B1027" s="5">
        <f t="shared" si="45"/>
        <v>42094</v>
      </c>
      <c r="F1027" s="5">
        <f t="shared" ca="1" si="46"/>
        <v>42083</v>
      </c>
      <c r="J1027" s="7">
        <f t="shared" ca="1" si="47"/>
        <v>11</v>
      </c>
    </row>
    <row r="1028" spans="2:10" s="6" customFormat="1">
      <c r="B1028" s="5">
        <f t="shared" si="45"/>
        <v>42094</v>
      </c>
      <c r="F1028" s="5">
        <f t="shared" ca="1" si="46"/>
        <v>42083</v>
      </c>
      <c r="J1028" s="7">
        <f t="shared" ca="1" si="47"/>
        <v>11</v>
      </c>
    </row>
    <row r="1029" spans="2:10" s="6" customFormat="1">
      <c r="B1029" s="5">
        <f t="shared" si="45"/>
        <v>42094</v>
      </c>
      <c r="F1029" s="5">
        <f t="shared" ca="1" si="46"/>
        <v>42083</v>
      </c>
      <c r="J1029" s="7">
        <f t="shared" ca="1" si="47"/>
        <v>11</v>
      </c>
    </row>
    <row r="1030" spans="2:10" s="6" customFormat="1">
      <c r="B1030" s="5">
        <f t="shared" si="45"/>
        <v>42094</v>
      </c>
      <c r="F1030" s="5">
        <f t="shared" ca="1" si="46"/>
        <v>42083</v>
      </c>
      <c r="J1030" s="7">
        <f t="shared" ca="1" si="47"/>
        <v>11</v>
      </c>
    </row>
    <row r="1031" spans="2:10" s="6" customFormat="1">
      <c r="B1031" s="5">
        <f t="shared" si="45"/>
        <v>42094</v>
      </c>
      <c r="F1031" s="5">
        <f t="shared" ca="1" si="46"/>
        <v>42083</v>
      </c>
      <c r="J1031" s="7">
        <f t="shared" ca="1" si="47"/>
        <v>11</v>
      </c>
    </row>
    <row r="1032" spans="2:10" s="6" customFormat="1">
      <c r="B1032" s="5">
        <f t="shared" si="45"/>
        <v>42094</v>
      </c>
      <c r="F1032" s="5">
        <f t="shared" ca="1" si="46"/>
        <v>42083</v>
      </c>
      <c r="J1032" s="7">
        <f t="shared" ca="1" si="47"/>
        <v>11</v>
      </c>
    </row>
    <row r="1033" spans="2:10" s="6" customFormat="1">
      <c r="B1033" s="5">
        <f t="shared" si="45"/>
        <v>42094</v>
      </c>
      <c r="F1033" s="5">
        <f t="shared" ca="1" si="46"/>
        <v>42083</v>
      </c>
      <c r="J1033" s="7">
        <f t="shared" ca="1" si="47"/>
        <v>11</v>
      </c>
    </row>
    <row r="1034" spans="2:10" s="6" customFormat="1">
      <c r="B1034" s="5">
        <f t="shared" ref="B1034:B1097" si="48">$B$6</f>
        <v>42094</v>
      </c>
      <c r="F1034" s="5">
        <f t="shared" ref="F1034:F1097" ca="1" si="49">TODAY()</f>
        <v>42083</v>
      </c>
      <c r="J1034" s="7">
        <f t="shared" ref="J1034:J1097" ca="1" si="50">SUM(B1034-F1034)</f>
        <v>11</v>
      </c>
    </row>
    <row r="1035" spans="2:10" s="6" customFormat="1">
      <c r="B1035" s="5">
        <f t="shared" si="48"/>
        <v>42094</v>
      </c>
      <c r="F1035" s="5">
        <f t="shared" ca="1" si="49"/>
        <v>42083</v>
      </c>
      <c r="J1035" s="7">
        <f t="shared" ca="1" si="50"/>
        <v>11</v>
      </c>
    </row>
    <row r="1036" spans="2:10" s="6" customFormat="1">
      <c r="B1036" s="5">
        <f t="shared" si="48"/>
        <v>42094</v>
      </c>
      <c r="F1036" s="5">
        <f t="shared" ca="1" si="49"/>
        <v>42083</v>
      </c>
      <c r="J1036" s="7">
        <f t="shared" ca="1" si="50"/>
        <v>11</v>
      </c>
    </row>
    <row r="1037" spans="2:10" s="6" customFormat="1">
      <c r="B1037" s="5">
        <f t="shared" si="48"/>
        <v>42094</v>
      </c>
      <c r="F1037" s="5">
        <f t="shared" ca="1" si="49"/>
        <v>42083</v>
      </c>
      <c r="J1037" s="7">
        <f t="shared" ca="1" si="50"/>
        <v>11</v>
      </c>
    </row>
    <row r="1038" spans="2:10" s="6" customFormat="1">
      <c r="B1038" s="5">
        <f t="shared" si="48"/>
        <v>42094</v>
      </c>
      <c r="F1038" s="5">
        <f t="shared" ca="1" si="49"/>
        <v>42083</v>
      </c>
      <c r="J1038" s="7">
        <f t="shared" ca="1" si="50"/>
        <v>11</v>
      </c>
    </row>
    <row r="1039" spans="2:10" s="6" customFormat="1">
      <c r="B1039" s="5">
        <f t="shared" si="48"/>
        <v>42094</v>
      </c>
      <c r="F1039" s="5">
        <f t="shared" ca="1" si="49"/>
        <v>42083</v>
      </c>
      <c r="J1039" s="7">
        <f t="shared" ca="1" si="50"/>
        <v>11</v>
      </c>
    </row>
    <row r="1040" spans="2:10" s="6" customFormat="1">
      <c r="B1040" s="5">
        <f t="shared" si="48"/>
        <v>42094</v>
      </c>
      <c r="F1040" s="5">
        <f t="shared" ca="1" si="49"/>
        <v>42083</v>
      </c>
      <c r="J1040" s="7">
        <f t="shared" ca="1" si="50"/>
        <v>11</v>
      </c>
    </row>
    <row r="1041" spans="2:10" s="6" customFormat="1">
      <c r="B1041" s="5">
        <f t="shared" si="48"/>
        <v>42094</v>
      </c>
      <c r="F1041" s="5">
        <f t="shared" ca="1" si="49"/>
        <v>42083</v>
      </c>
      <c r="J1041" s="7">
        <f t="shared" ca="1" si="50"/>
        <v>11</v>
      </c>
    </row>
    <row r="1042" spans="2:10" s="6" customFormat="1">
      <c r="B1042" s="5">
        <f t="shared" si="48"/>
        <v>42094</v>
      </c>
      <c r="F1042" s="5">
        <f t="shared" ca="1" si="49"/>
        <v>42083</v>
      </c>
      <c r="J1042" s="7">
        <f t="shared" ca="1" si="50"/>
        <v>11</v>
      </c>
    </row>
    <row r="1043" spans="2:10" s="6" customFormat="1">
      <c r="B1043" s="5">
        <f t="shared" si="48"/>
        <v>42094</v>
      </c>
      <c r="F1043" s="5">
        <f t="shared" ca="1" si="49"/>
        <v>42083</v>
      </c>
      <c r="J1043" s="7">
        <f t="shared" ca="1" si="50"/>
        <v>11</v>
      </c>
    </row>
    <row r="1044" spans="2:10" s="6" customFormat="1">
      <c r="B1044" s="5">
        <f t="shared" si="48"/>
        <v>42094</v>
      </c>
      <c r="F1044" s="5">
        <f t="shared" ca="1" si="49"/>
        <v>42083</v>
      </c>
      <c r="J1044" s="7">
        <f t="shared" ca="1" si="50"/>
        <v>11</v>
      </c>
    </row>
    <row r="1045" spans="2:10" s="6" customFormat="1">
      <c r="B1045" s="5">
        <f t="shared" si="48"/>
        <v>42094</v>
      </c>
      <c r="F1045" s="5">
        <f t="shared" ca="1" si="49"/>
        <v>42083</v>
      </c>
      <c r="J1045" s="7">
        <f t="shared" ca="1" si="50"/>
        <v>11</v>
      </c>
    </row>
    <row r="1046" spans="2:10" s="6" customFormat="1">
      <c r="B1046" s="5">
        <f t="shared" si="48"/>
        <v>42094</v>
      </c>
      <c r="F1046" s="5">
        <f t="shared" ca="1" si="49"/>
        <v>42083</v>
      </c>
      <c r="J1046" s="7">
        <f t="shared" ca="1" si="50"/>
        <v>11</v>
      </c>
    </row>
    <row r="1047" spans="2:10" s="6" customFormat="1">
      <c r="B1047" s="5">
        <f t="shared" si="48"/>
        <v>42094</v>
      </c>
      <c r="F1047" s="5">
        <f t="shared" ca="1" si="49"/>
        <v>42083</v>
      </c>
      <c r="J1047" s="7">
        <f t="shared" ca="1" si="50"/>
        <v>11</v>
      </c>
    </row>
    <row r="1048" spans="2:10" s="6" customFormat="1">
      <c r="B1048" s="5">
        <f t="shared" si="48"/>
        <v>42094</v>
      </c>
      <c r="F1048" s="5">
        <f t="shared" ca="1" si="49"/>
        <v>42083</v>
      </c>
      <c r="J1048" s="7">
        <f t="shared" ca="1" si="50"/>
        <v>11</v>
      </c>
    </row>
    <row r="1049" spans="2:10" s="6" customFormat="1">
      <c r="B1049" s="5">
        <f t="shared" si="48"/>
        <v>42094</v>
      </c>
      <c r="F1049" s="5">
        <f t="shared" ca="1" si="49"/>
        <v>42083</v>
      </c>
      <c r="J1049" s="7">
        <f t="shared" ca="1" si="50"/>
        <v>11</v>
      </c>
    </row>
    <row r="1050" spans="2:10" s="6" customFormat="1">
      <c r="B1050" s="5">
        <f t="shared" si="48"/>
        <v>42094</v>
      </c>
      <c r="F1050" s="5">
        <f t="shared" ca="1" si="49"/>
        <v>42083</v>
      </c>
      <c r="J1050" s="7">
        <f t="shared" ca="1" si="50"/>
        <v>11</v>
      </c>
    </row>
    <row r="1051" spans="2:10" s="6" customFormat="1">
      <c r="B1051" s="5">
        <f t="shared" si="48"/>
        <v>42094</v>
      </c>
      <c r="F1051" s="5">
        <f t="shared" ca="1" si="49"/>
        <v>42083</v>
      </c>
      <c r="J1051" s="7">
        <f t="shared" ca="1" si="50"/>
        <v>11</v>
      </c>
    </row>
    <row r="1052" spans="2:10" s="6" customFormat="1">
      <c r="B1052" s="5">
        <f t="shared" si="48"/>
        <v>42094</v>
      </c>
      <c r="F1052" s="5">
        <f t="shared" ca="1" si="49"/>
        <v>42083</v>
      </c>
      <c r="J1052" s="7">
        <f t="shared" ca="1" si="50"/>
        <v>11</v>
      </c>
    </row>
    <row r="1053" spans="2:10" s="6" customFormat="1">
      <c r="B1053" s="5">
        <f t="shared" si="48"/>
        <v>42094</v>
      </c>
      <c r="F1053" s="5">
        <f t="shared" ca="1" si="49"/>
        <v>42083</v>
      </c>
      <c r="J1053" s="7">
        <f t="shared" ca="1" si="50"/>
        <v>11</v>
      </c>
    </row>
    <row r="1054" spans="2:10" s="6" customFormat="1">
      <c r="B1054" s="5">
        <f t="shared" si="48"/>
        <v>42094</v>
      </c>
      <c r="F1054" s="5">
        <f t="shared" ca="1" si="49"/>
        <v>42083</v>
      </c>
      <c r="J1054" s="7">
        <f t="shared" ca="1" si="50"/>
        <v>11</v>
      </c>
    </row>
    <row r="1055" spans="2:10" s="6" customFormat="1">
      <c r="B1055" s="5">
        <f t="shared" si="48"/>
        <v>42094</v>
      </c>
      <c r="F1055" s="5">
        <f t="shared" ca="1" si="49"/>
        <v>42083</v>
      </c>
      <c r="J1055" s="7">
        <f t="shared" ca="1" si="50"/>
        <v>11</v>
      </c>
    </row>
    <row r="1056" spans="2:10" s="6" customFormat="1">
      <c r="B1056" s="5">
        <f t="shared" si="48"/>
        <v>42094</v>
      </c>
      <c r="F1056" s="5">
        <f t="shared" ca="1" si="49"/>
        <v>42083</v>
      </c>
      <c r="J1056" s="7">
        <f t="shared" ca="1" si="50"/>
        <v>11</v>
      </c>
    </row>
    <row r="1057" spans="2:10" s="6" customFormat="1">
      <c r="B1057" s="5">
        <f t="shared" si="48"/>
        <v>42094</v>
      </c>
      <c r="F1057" s="5">
        <f t="shared" ca="1" si="49"/>
        <v>42083</v>
      </c>
      <c r="J1057" s="7">
        <f t="shared" ca="1" si="50"/>
        <v>11</v>
      </c>
    </row>
    <row r="1058" spans="2:10" s="6" customFormat="1">
      <c r="B1058" s="5">
        <f t="shared" si="48"/>
        <v>42094</v>
      </c>
      <c r="F1058" s="5">
        <f t="shared" ca="1" si="49"/>
        <v>42083</v>
      </c>
      <c r="J1058" s="7">
        <f t="shared" ca="1" si="50"/>
        <v>11</v>
      </c>
    </row>
    <row r="1059" spans="2:10" s="6" customFormat="1">
      <c r="B1059" s="5">
        <f t="shared" si="48"/>
        <v>42094</v>
      </c>
      <c r="F1059" s="5">
        <f t="shared" ca="1" si="49"/>
        <v>42083</v>
      </c>
      <c r="J1059" s="7">
        <f t="shared" ca="1" si="50"/>
        <v>11</v>
      </c>
    </row>
    <row r="1060" spans="2:10" s="6" customFormat="1">
      <c r="B1060" s="5">
        <f t="shared" si="48"/>
        <v>42094</v>
      </c>
      <c r="F1060" s="5">
        <f t="shared" ca="1" si="49"/>
        <v>42083</v>
      </c>
      <c r="J1060" s="7">
        <f t="shared" ca="1" si="50"/>
        <v>11</v>
      </c>
    </row>
    <row r="1061" spans="2:10" s="6" customFormat="1">
      <c r="B1061" s="5">
        <f t="shared" si="48"/>
        <v>42094</v>
      </c>
      <c r="F1061" s="5">
        <f t="shared" ca="1" si="49"/>
        <v>42083</v>
      </c>
      <c r="J1061" s="7">
        <f t="shared" ca="1" si="50"/>
        <v>11</v>
      </c>
    </row>
    <row r="1062" spans="2:10" s="6" customFormat="1">
      <c r="B1062" s="5">
        <f t="shared" si="48"/>
        <v>42094</v>
      </c>
      <c r="F1062" s="5">
        <f t="shared" ca="1" si="49"/>
        <v>42083</v>
      </c>
      <c r="J1062" s="7">
        <f t="shared" ca="1" si="50"/>
        <v>11</v>
      </c>
    </row>
    <row r="1063" spans="2:10" s="6" customFormat="1">
      <c r="B1063" s="5">
        <f t="shared" si="48"/>
        <v>42094</v>
      </c>
      <c r="F1063" s="5">
        <f t="shared" ca="1" si="49"/>
        <v>42083</v>
      </c>
      <c r="J1063" s="7">
        <f t="shared" ca="1" si="50"/>
        <v>11</v>
      </c>
    </row>
    <row r="1064" spans="2:10" s="6" customFormat="1">
      <c r="B1064" s="5">
        <f t="shared" si="48"/>
        <v>42094</v>
      </c>
      <c r="F1064" s="5">
        <f t="shared" ca="1" si="49"/>
        <v>42083</v>
      </c>
      <c r="J1064" s="7">
        <f t="shared" ca="1" si="50"/>
        <v>11</v>
      </c>
    </row>
    <row r="1065" spans="2:10" s="6" customFormat="1">
      <c r="B1065" s="5">
        <f t="shared" si="48"/>
        <v>42094</v>
      </c>
      <c r="F1065" s="5">
        <f t="shared" ca="1" si="49"/>
        <v>42083</v>
      </c>
      <c r="J1065" s="7">
        <f t="shared" ca="1" si="50"/>
        <v>11</v>
      </c>
    </row>
    <row r="1066" spans="2:10" s="6" customFormat="1">
      <c r="B1066" s="5">
        <f t="shared" si="48"/>
        <v>42094</v>
      </c>
      <c r="F1066" s="5">
        <f t="shared" ca="1" si="49"/>
        <v>42083</v>
      </c>
      <c r="J1066" s="7">
        <f t="shared" ca="1" si="50"/>
        <v>11</v>
      </c>
    </row>
    <row r="1067" spans="2:10" s="6" customFormat="1">
      <c r="B1067" s="5">
        <f t="shared" si="48"/>
        <v>42094</v>
      </c>
      <c r="F1067" s="5">
        <f t="shared" ca="1" si="49"/>
        <v>42083</v>
      </c>
      <c r="J1067" s="7">
        <f t="shared" ca="1" si="50"/>
        <v>11</v>
      </c>
    </row>
    <row r="1068" spans="2:10" s="6" customFormat="1">
      <c r="B1068" s="5">
        <f t="shared" si="48"/>
        <v>42094</v>
      </c>
      <c r="F1068" s="5">
        <f t="shared" ca="1" si="49"/>
        <v>42083</v>
      </c>
      <c r="J1068" s="7">
        <f t="shared" ca="1" si="50"/>
        <v>11</v>
      </c>
    </row>
    <row r="1069" spans="2:10" s="6" customFormat="1">
      <c r="B1069" s="5">
        <f t="shared" si="48"/>
        <v>42094</v>
      </c>
      <c r="F1069" s="5">
        <f t="shared" ca="1" si="49"/>
        <v>42083</v>
      </c>
      <c r="J1069" s="7">
        <f t="shared" ca="1" si="50"/>
        <v>11</v>
      </c>
    </row>
    <row r="1070" spans="2:10" s="6" customFormat="1">
      <c r="B1070" s="5">
        <f t="shared" si="48"/>
        <v>42094</v>
      </c>
      <c r="F1070" s="5">
        <f t="shared" ca="1" si="49"/>
        <v>42083</v>
      </c>
      <c r="J1070" s="7">
        <f t="shared" ca="1" si="50"/>
        <v>11</v>
      </c>
    </row>
    <row r="1071" spans="2:10" s="6" customFormat="1">
      <c r="B1071" s="5">
        <f t="shared" si="48"/>
        <v>42094</v>
      </c>
      <c r="F1071" s="5">
        <f t="shared" ca="1" si="49"/>
        <v>42083</v>
      </c>
      <c r="J1071" s="7">
        <f t="shared" ca="1" si="50"/>
        <v>11</v>
      </c>
    </row>
    <row r="1072" spans="2:10" s="6" customFormat="1">
      <c r="B1072" s="5">
        <f t="shared" si="48"/>
        <v>42094</v>
      </c>
      <c r="F1072" s="5">
        <f t="shared" ca="1" si="49"/>
        <v>42083</v>
      </c>
      <c r="J1072" s="7">
        <f t="shared" ca="1" si="50"/>
        <v>11</v>
      </c>
    </row>
    <row r="1073" spans="2:10" s="6" customFormat="1">
      <c r="B1073" s="5">
        <f t="shared" si="48"/>
        <v>42094</v>
      </c>
      <c r="F1073" s="5">
        <f t="shared" ca="1" si="49"/>
        <v>42083</v>
      </c>
      <c r="J1073" s="7">
        <f t="shared" ca="1" si="50"/>
        <v>11</v>
      </c>
    </row>
    <row r="1074" spans="2:10" s="6" customFormat="1">
      <c r="B1074" s="5">
        <f t="shared" si="48"/>
        <v>42094</v>
      </c>
      <c r="F1074" s="5">
        <f t="shared" ca="1" si="49"/>
        <v>42083</v>
      </c>
      <c r="J1074" s="7">
        <f t="shared" ca="1" si="50"/>
        <v>11</v>
      </c>
    </row>
    <row r="1075" spans="2:10" s="6" customFormat="1">
      <c r="B1075" s="5">
        <f t="shared" si="48"/>
        <v>42094</v>
      </c>
      <c r="F1075" s="5">
        <f t="shared" ca="1" si="49"/>
        <v>42083</v>
      </c>
      <c r="J1075" s="7">
        <f t="shared" ca="1" si="50"/>
        <v>11</v>
      </c>
    </row>
    <row r="1076" spans="2:10" s="6" customFormat="1">
      <c r="B1076" s="5">
        <f t="shared" si="48"/>
        <v>42094</v>
      </c>
      <c r="F1076" s="5">
        <f t="shared" ca="1" si="49"/>
        <v>42083</v>
      </c>
      <c r="J1076" s="7">
        <f t="shared" ca="1" si="50"/>
        <v>11</v>
      </c>
    </row>
    <row r="1077" spans="2:10" s="6" customFormat="1">
      <c r="B1077" s="5">
        <f t="shared" si="48"/>
        <v>42094</v>
      </c>
      <c r="F1077" s="5">
        <f t="shared" ca="1" si="49"/>
        <v>42083</v>
      </c>
      <c r="J1077" s="7">
        <f t="shared" ca="1" si="50"/>
        <v>11</v>
      </c>
    </row>
    <row r="1078" spans="2:10" s="6" customFormat="1">
      <c r="B1078" s="5">
        <f t="shared" si="48"/>
        <v>42094</v>
      </c>
      <c r="F1078" s="5">
        <f t="shared" ca="1" si="49"/>
        <v>42083</v>
      </c>
      <c r="J1078" s="7">
        <f t="shared" ca="1" si="50"/>
        <v>11</v>
      </c>
    </row>
    <row r="1079" spans="2:10" s="6" customFormat="1">
      <c r="B1079" s="5">
        <f t="shared" si="48"/>
        <v>42094</v>
      </c>
      <c r="F1079" s="5">
        <f t="shared" ca="1" si="49"/>
        <v>42083</v>
      </c>
      <c r="J1079" s="7">
        <f t="shared" ca="1" si="50"/>
        <v>11</v>
      </c>
    </row>
    <row r="1080" spans="2:10" s="6" customFormat="1">
      <c r="B1080" s="5">
        <f t="shared" si="48"/>
        <v>42094</v>
      </c>
      <c r="F1080" s="5">
        <f t="shared" ca="1" si="49"/>
        <v>42083</v>
      </c>
      <c r="J1080" s="7">
        <f t="shared" ca="1" si="50"/>
        <v>11</v>
      </c>
    </row>
    <row r="1081" spans="2:10" s="6" customFormat="1">
      <c r="B1081" s="5">
        <f t="shared" si="48"/>
        <v>42094</v>
      </c>
      <c r="F1081" s="5">
        <f t="shared" ca="1" si="49"/>
        <v>42083</v>
      </c>
      <c r="J1081" s="7">
        <f t="shared" ca="1" si="50"/>
        <v>11</v>
      </c>
    </row>
    <row r="1082" spans="2:10" s="6" customFormat="1">
      <c r="B1082" s="5">
        <f t="shared" si="48"/>
        <v>42094</v>
      </c>
      <c r="F1082" s="5">
        <f t="shared" ca="1" si="49"/>
        <v>42083</v>
      </c>
      <c r="J1082" s="7">
        <f t="shared" ca="1" si="50"/>
        <v>11</v>
      </c>
    </row>
    <row r="1083" spans="2:10" s="6" customFormat="1">
      <c r="B1083" s="5">
        <f t="shared" si="48"/>
        <v>42094</v>
      </c>
      <c r="F1083" s="5">
        <f t="shared" ca="1" si="49"/>
        <v>42083</v>
      </c>
      <c r="J1083" s="7">
        <f t="shared" ca="1" si="50"/>
        <v>11</v>
      </c>
    </row>
    <row r="1084" spans="2:10" s="6" customFormat="1">
      <c r="B1084" s="5">
        <f t="shared" si="48"/>
        <v>42094</v>
      </c>
      <c r="F1084" s="5">
        <f t="shared" ca="1" si="49"/>
        <v>42083</v>
      </c>
      <c r="J1084" s="7">
        <f t="shared" ca="1" si="50"/>
        <v>11</v>
      </c>
    </row>
    <row r="1085" spans="2:10" s="6" customFormat="1">
      <c r="B1085" s="5">
        <f t="shared" si="48"/>
        <v>42094</v>
      </c>
      <c r="F1085" s="5">
        <f t="shared" ca="1" si="49"/>
        <v>42083</v>
      </c>
      <c r="J1085" s="7">
        <f t="shared" ca="1" si="50"/>
        <v>11</v>
      </c>
    </row>
    <row r="1086" spans="2:10" s="6" customFormat="1">
      <c r="B1086" s="5">
        <f t="shared" si="48"/>
        <v>42094</v>
      </c>
      <c r="F1086" s="5">
        <f t="shared" ca="1" si="49"/>
        <v>42083</v>
      </c>
      <c r="J1086" s="7">
        <f t="shared" ca="1" si="50"/>
        <v>11</v>
      </c>
    </row>
    <row r="1087" spans="2:10" s="6" customFormat="1">
      <c r="B1087" s="5">
        <f t="shared" si="48"/>
        <v>42094</v>
      </c>
      <c r="F1087" s="5">
        <f t="shared" ca="1" si="49"/>
        <v>42083</v>
      </c>
      <c r="J1087" s="7">
        <f t="shared" ca="1" si="50"/>
        <v>11</v>
      </c>
    </row>
    <row r="1088" spans="2:10" s="6" customFormat="1">
      <c r="B1088" s="5">
        <f t="shared" si="48"/>
        <v>42094</v>
      </c>
      <c r="F1088" s="5">
        <f t="shared" ca="1" si="49"/>
        <v>42083</v>
      </c>
      <c r="J1088" s="7">
        <f t="shared" ca="1" si="50"/>
        <v>11</v>
      </c>
    </row>
    <row r="1089" spans="2:10" s="6" customFormat="1">
      <c r="B1089" s="5">
        <f t="shared" si="48"/>
        <v>42094</v>
      </c>
      <c r="F1089" s="5">
        <f t="shared" ca="1" si="49"/>
        <v>42083</v>
      </c>
      <c r="J1089" s="7">
        <f t="shared" ca="1" si="50"/>
        <v>11</v>
      </c>
    </row>
    <row r="1090" spans="2:10" s="6" customFormat="1">
      <c r="B1090" s="5">
        <f t="shared" si="48"/>
        <v>42094</v>
      </c>
      <c r="F1090" s="5">
        <f t="shared" ca="1" si="49"/>
        <v>42083</v>
      </c>
      <c r="J1090" s="7">
        <f t="shared" ca="1" si="50"/>
        <v>11</v>
      </c>
    </row>
    <row r="1091" spans="2:10" s="6" customFormat="1">
      <c r="B1091" s="5">
        <f t="shared" si="48"/>
        <v>42094</v>
      </c>
      <c r="F1091" s="5">
        <f t="shared" ca="1" si="49"/>
        <v>42083</v>
      </c>
      <c r="J1091" s="7">
        <f t="shared" ca="1" si="50"/>
        <v>11</v>
      </c>
    </row>
    <row r="1092" spans="2:10" s="6" customFormat="1">
      <c r="B1092" s="5">
        <f t="shared" si="48"/>
        <v>42094</v>
      </c>
      <c r="F1092" s="5">
        <f t="shared" ca="1" si="49"/>
        <v>42083</v>
      </c>
      <c r="J1092" s="7">
        <f t="shared" ca="1" si="50"/>
        <v>11</v>
      </c>
    </row>
    <row r="1093" spans="2:10" s="6" customFormat="1">
      <c r="B1093" s="5">
        <f t="shared" si="48"/>
        <v>42094</v>
      </c>
      <c r="F1093" s="5">
        <f t="shared" ca="1" si="49"/>
        <v>42083</v>
      </c>
      <c r="J1093" s="7">
        <f t="shared" ca="1" si="50"/>
        <v>11</v>
      </c>
    </row>
    <row r="1094" spans="2:10" s="6" customFormat="1">
      <c r="B1094" s="5">
        <f t="shared" si="48"/>
        <v>42094</v>
      </c>
      <c r="F1094" s="5">
        <f t="shared" ca="1" si="49"/>
        <v>42083</v>
      </c>
      <c r="J1094" s="7">
        <f t="shared" ca="1" si="50"/>
        <v>11</v>
      </c>
    </row>
    <row r="1095" spans="2:10" s="6" customFormat="1">
      <c r="B1095" s="5">
        <f t="shared" si="48"/>
        <v>42094</v>
      </c>
      <c r="F1095" s="5">
        <f t="shared" ca="1" si="49"/>
        <v>42083</v>
      </c>
      <c r="J1095" s="7">
        <f t="shared" ca="1" si="50"/>
        <v>11</v>
      </c>
    </row>
    <row r="1096" spans="2:10" s="6" customFormat="1">
      <c r="B1096" s="5">
        <f t="shared" si="48"/>
        <v>42094</v>
      </c>
      <c r="F1096" s="5">
        <f t="shared" ca="1" si="49"/>
        <v>42083</v>
      </c>
      <c r="J1096" s="7">
        <f t="shared" ca="1" si="50"/>
        <v>11</v>
      </c>
    </row>
    <row r="1097" spans="2:10" s="6" customFormat="1">
      <c r="B1097" s="5">
        <f t="shared" si="48"/>
        <v>42094</v>
      </c>
      <c r="F1097" s="5">
        <f t="shared" ca="1" si="49"/>
        <v>42083</v>
      </c>
      <c r="J1097" s="7">
        <f t="shared" ca="1" si="50"/>
        <v>11</v>
      </c>
    </row>
    <row r="1098" spans="2:10" s="6" customFormat="1">
      <c r="B1098" s="5">
        <f t="shared" ref="B1098:B1161" si="51">$B$6</f>
        <v>42094</v>
      </c>
      <c r="F1098" s="5">
        <f t="shared" ref="F1098:F1161" ca="1" si="52">TODAY()</f>
        <v>42083</v>
      </c>
      <c r="J1098" s="7">
        <f t="shared" ref="J1098:J1161" ca="1" si="53">SUM(B1098-F1098)</f>
        <v>11</v>
      </c>
    </row>
    <row r="1099" spans="2:10" s="6" customFormat="1">
      <c r="B1099" s="5">
        <f t="shared" si="51"/>
        <v>42094</v>
      </c>
      <c r="F1099" s="5">
        <f t="shared" ca="1" si="52"/>
        <v>42083</v>
      </c>
      <c r="J1099" s="7">
        <f t="shared" ca="1" si="53"/>
        <v>11</v>
      </c>
    </row>
    <row r="1100" spans="2:10" s="6" customFormat="1">
      <c r="B1100" s="5">
        <f t="shared" si="51"/>
        <v>42094</v>
      </c>
      <c r="F1100" s="5">
        <f t="shared" ca="1" si="52"/>
        <v>42083</v>
      </c>
      <c r="J1100" s="7">
        <f t="shared" ca="1" si="53"/>
        <v>11</v>
      </c>
    </row>
    <row r="1101" spans="2:10" s="6" customFormat="1">
      <c r="B1101" s="5">
        <f t="shared" si="51"/>
        <v>42094</v>
      </c>
      <c r="F1101" s="5">
        <f t="shared" ca="1" si="52"/>
        <v>42083</v>
      </c>
      <c r="J1101" s="7">
        <f t="shared" ca="1" si="53"/>
        <v>11</v>
      </c>
    </row>
    <row r="1102" spans="2:10" s="6" customFormat="1">
      <c r="B1102" s="5">
        <f t="shared" si="51"/>
        <v>42094</v>
      </c>
      <c r="F1102" s="5">
        <f t="shared" ca="1" si="52"/>
        <v>42083</v>
      </c>
      <c r="J1102" s="7">
        <f t="shared" ca="1" si="53"/>
        <v>11</v>
      </c>
    </row>
    <row r="1103" spans="2:10" s="6" customFormat="1">
      <c r="B1103" s="5">
        <f t="shared" si="51"/>
        <v>42094</v>
      </c>
      <c r="F1103" s="5">
        <f t="shared" ca="1" si="52"/>
        <v>42083</v>
      </c>
      <c r="J1103" s="7">
        <f t="shared" ca="1" si="53"/>
        <v>11</v>
      </c>
    </row>
    <row r="1104" spans="2:10" s="6" customFormat="1">
      <c r="B1104" s="5">
        <f t="shared" si="51"/>
        <v>42094</v>
      </c>
      <c r="F1104" s="5">
        <f t="shared" ca="1" si="52"/>
        <v>42083</v>
      </c>
      <c r="J1104" s="7">
        <f t="shared" ca="1" si="53"/>
        <v>11</v>
      </c>
    </row>
    <row r="1105" spans="2:10" s="6" customFormat="1">
      <c r="B1105" s="5">
        <f t="shared" si="51"/>
        <v>42094</v>
      </c>
      <c r="F1105" s="5">
        <f t="shared" ca="1" si="52"/>
        <v>42083</v>
      </c>
      <c r="J1105" s="7">
        <f t="shared" ca="1" si="53"/>
        <v>11</v>
      </c>
    </row>
    <row r="1106" spans="2:10" s="6" customFormat="1">
      <c r="B1106" s="5">
        <f t="shared" si="51"/>
        <v>42094</v>
      </c>
      <c r="F1106" s="5">
        <f t="shared" ca="1" si="52"/>
        <v>42083</v>
      </c>
      <c r="J1106" s="7">
        <f t="shared" ca="1" si="53"/>
        <v>11</v>
      </c>
    </row>
    <row r="1107" spans="2:10" s="6" customFormat="1">
      <c r="B1107" s="5">
        <f t="shared" si="51"/>
        <v>42094</v>
      </c>
      <c r="F1107" s="5">
        <f t="shared" ca="1" si="52"/>
        <v>42083</v>
      </c>
      <c r="J1107" s="7">
        <f t="shared" ca="1" si="53"/>
        <v>11</v>
      </c>
    </row>
    <row r="1108" spans="2:10" s="6" customFormat="1">
      <c r="B1108" s="5">
        <f t="shared" si="51"/>
        <v>42094</v>
      </c>
      <c r="F1108" s="5">
        <f t="shared" ca="1" si="52"/>
        <v>42083</v>
      </c>
      <c r="J1108" s="7">
        <f t="shared" ca="1" si="53"/>
        <v>11</v>
      </c>
    </row>
    <row r="1109" spans="2:10" s="6" customFormat="1">
      <c r="B1109" s="5">
        <f t="shared" si="51"/>
        <v>42094</v>
      </c>
      <c r="F1109" s="5">
        <f t="shared" ca="1" si="52"/>
        <v>42083</v>
      </c>
      <c r="J1109" s="7">
        <f t="shared" ca="1" si="53"/>
        <v>11</v>
      </c>
    </row>
    <row r="1110" spans="2:10" s="6" customFormat="1">
      <c r="B1110" s="5">
        <f t="shared" si="51"/>
        <v>42094</v>
      </c>
      <c r="F1110" s="5">
        <f t="shared" ca="1" si="52"/>
        <v>42083</v>
      </c>
      <c r="J1110" s="7">
        <f t="shared" ca="1" si="53"/>
        <v>11</v>
      </c>
    </row>
    <row r="1111" spans="2:10" s="6" customFormat="1">
      <c r="B1111" s="5">
        <f t="shared" si="51"/>
        <v>42094</v>
      </c>
      <c r="F1111" s="5">
        <f t="shared" ca="1" si="52"/>
        <v>42083</v>
      </c>
      <c r="J1111" s="7">
        <f t="shared" ca="1" si="53"/>
        <v>11</v>
      </c>
    </row>
    <row r="1112" spans="2:10" s="6" customFormat="1">
      <c r="B1112" s="5">
        <f t="shared" si="51"/>
        <v>42094</v>
      </c>
      <c r="F1112" s="5">
        <f t="shared" ca="1" si="52"/>
        <v>42083</v>
      </c>
      <c r="J1112" s="7">
        <f t="shared" ca="1" si="53"/>
        <v>11</v>
      </c>
    </row>
    <row r="1113" spans="2:10" s="6" customFormat="1">
      <c r="B1113" s="5">
        <f t="shared" si="51"/>
        <v>42094</v>
      </c>
      <c r="F1113" s="5">
        <f t="shared" ca="1" si="52"/>
        <v>42083</v>
      </c>
      <c r="J1113" s="7">
        <f t="shared" ca="1" si="53"/>
        <v>11</v>
      </c>
    </row>
    <row r="1114" spans="2:10" s="6" customFormat="1">
      <c r="B1114" s="5">
        <f t="shared" si="51"/>
        <v>42094</v>
      </c>
      <c r="F1114" s="5">
        <f t="shared" ca="1" si="52"/>
        <v>42083</v>
      </c>
      <c r="J1114" s="7">
        <f t="shared" ca="1" si="53"/>
        <v>11</v>
      </c>
    </row>
    <row r="1115" spans="2:10" s="6" customFormat="1">
      <c r="B1115" s="5">
        <f t="shared" si="51"/>
        <v>42094</v>
      </c>
      <c r="F1115" s="5">
        <f t="shared" ca="1" si="52"/>
        <v>42083</v>
      </c>
      <c r="J1115" s="7">
        <f t="shared" ca="1" si="53"/>
        <v>11</v>
      </c>
    </row>
    <row r="1116" spans="2:10" s="6" customFormat="1">
      <c r="B1116" s="5">
        <f t="shared" si="51"/>
        <v>42094</v>
      </c>
      <c r="F1116" s="5">
        <f t="shared" ca="1" si="52"/>
        <v>42083</v>
      </c>
      <c r="J1116" s="7">
        <f t="shared" ca="1" si="53"/>
        <v>11</v>
      </c>
    </row>
    <row r="1117" spans="2:10" s="6" customFormat="1">
      <c r="B1117" s="5">
        <f t="shared" si="51"/>
        <v>42094</v>
      </c>
      <c r="F1117" s="5">
        <f t="shared" ca="1" si="52"/>
        <v>42083</v>
      </c>
      <c r="J1117" s="7">
        <f t="shared" ca="1" si="53"/>
        <v>11</v>
      </c>
    </row>
    <row r="1118" spans="2:10" s="6" customFormat="1">
      <c r="B1118" s="5">
        <f t="shared" si="51"/>
        <v>42094</v>
      </c>
      <c r="F1118" s="5">
        <f t="shared" ca="1" si="52"/>
        <v>42083</v>
      </c>
      <c r="J1118" s="7">
        <f t="shared" ca="1" si="53"/>
        <v>11</v>
      </c>
    </row>
    <row r="1119" spans="2:10" s="6" customFormat="1">
      <c r="B1119" s="5">
        <f t="shared" si="51"/>
        <v>42094</v>
      </c>
      <c r="F1119" s="5">
        <f t="shared" ca="1" si="52"/>
        <v>42083</v>
      </c>
      <c r="J1119" s="7">
        <f t="shared" ca="1" si="53"/>
        <v>11</v>
      </c>
    </row>
    <row r="1120" spans="2:10" s="6" customFormat="1">
      <c r="B1120" s="5">
        <f t="shared" si="51"/>
        <v>42094</v>
      </c>
      <c r="F1120" s="5">
        <f t="shared" ca="1" si="52"/>
        <v>42083</v>
      </c>
      <c r="J1120" s="7">
        <f t="shared" ca="1" si="53"/>
        <v>11</v>
      </c>
    </row>
    <row r="1121" spans="2:10" s="6" customFormat="1">
      <c r="B1121" s="5">
        <f t="shared" si="51"/>
        <v>42094</v>
      </c>
      <c r="F1121" s="5">
        <f t="shared" ca="1" si="52"/>
        <v>42083</v>
      </c>
      <c r="J1121" s="7">
        <f t="shared" ca="1" si="53"/>
        <v>11</v>
      </c>
    </row>
    <row r="1122" spans="2:10" s="6" customFormat="1">
      <c r="B1122" s="5">
        <f t="shared" si="51"/>
        <v>42094</v>
      </c>
      <c r="F1122" s="5">
        <f t="shared" ca="1" si="52"/>
        <v>42083</v>
      </c>
      <c r="J1122" s="7">
        <f t="shared" ca="1" si="53"/>
        <v>11</v>
      </c>
    </row>
    <row r="1123" spans="2:10" s="6" customFormat="1">
      <c r="B1123" s="5">
        <f t="shared" si="51"/>
        <v>42094</v>
      </c>
      <c r="F1123" s="5">
        <f t="shared" ca="1" si="52"/>
        <v>42083</v>
      </c>
      <c r="J1123" s="7">
        <f t="shared" ca="1" si="53"/>
        <v>11</v>
      </c>
    </row>
    <row r="1124" spans="2:10" s="6" customFormat="1">
      <c r="B1124" s="5">
        <f t="shared" si="51"/>
        <v>42094</v>
      </c>
      <c r="F1124" s="5">
        <f t="shared" ca="1" si="52"/>
        <v>42083</v>
      </c>
      <c r="J1124" s="7">
        <f t="shared" ca="1" si="53"/>
        <v>11</v>
      </c>
    </row>
    <row r="1125" spans="2:10" s="6" customFormat="1">
      <c r="B1125" s="5">
        <f t="shared" si="51"/>
        <v>42094</v>
      </c>
      <c r="F1125" s="5">
        <f t="shared" ca="1" si="52"/>
        <v>42083</v>
      </c>
      <c r="J1125" s="7">
        <f t="shared" ca="1" si="53"/>
        <v>11</v>
      </c>
    </row>
    <row r="1126" spans="2:10" s="6" customFormat="1">
      <c r="B1126" s="5">
        <f t="shared" si="51"/>
        <v>42094</v>
      </c>
      <c r="F1126" s="5">
        <f t="shared" ca="1" si="52"/>
        <v>42083</v>
      </c>
      <c r="J1126" s="7">
        <f t="shared" ca="1" si="53"/>
        <v>11</v>
      </c>
    </row>
    <row r="1127" spans="2:10" s="6" customFormat="1">
      <c r="B1127" s="5">
        <f t="shared" si="51"/>
        <v>42094</v>
      </c>
      <c r="F1127" s="5">
        <f t="shared" ca="1" si="52"/>
        <v>42083</v>
      </c>
      <c r="J1127" s="7">
        <f t="shared" ca="1" si="53"/>
        <v>11</v>
      </c>
    </row>
    <row r="1128" spans="2:10" s="6" customFormat="1">
      <c r="B1128" s="5">
        <f t="shared" si="51"/>
        <v>42094</v>
      </c>
      <c r="F1128" s="5">
        <f t="shared" ca="1" si="52"/>
        <v>42083</v>
      </c>
      <c r="J1128" s="7">
        <f t="shared" ca="1" si="53"/>
        <v>11</v>
      </c>
    </row>
    <row r="1129" spans="2:10" s="6" customFormat="1">
      <c r="B1129" s="5">
        <f t="shared" si="51"/>
        <v>42094</v>
      </c>
      <c r="F1129" s="5">
        <f t="shared" ca="1" si="52"/>
        <v>42083</v>
      </c>
      <c r="J1129" s="7">
        <f t="shared" ca="1" si="53"/>
        <v>11</v>
      </c>
    </row>
    <row r="1130" spans="2:10" s="6" customFormat="1">
      <c r="B1130" s="5">
        <f t="shared" si="51"/>
        <v>42094</v>
      </c>
      <c r="F1130" s="5">
        <f t="shared" ca="1" si="52"/>
        <v>42083</v>
      </c>
      <c r="J1130" s="7">
        <f t="shared" ca="1" si="53"/>
        <v>11</v>
      </c>
    </row>
    <row r="1131" spans="2:10" s="6" customFormat="1">
      <c r="B1131" s="5">
        <f t="shared" si="51"/>
        <v>42094</v>
      </c>
      <c r="F1131" s="5">
        <f t="shared" ca="1" si="52"/>
        <v>42083</v>
      </c>
      <c r="J1131" s="7">
        <f t="shared" ca="1" si="53"/>
        <v>11</v>
      </c>
    </row>
    <row r="1132" spans="2:10" s="6" customFormat="1">
      <c r="B1132" s="5">
        <f t="shared" si="51"/>
        <v>42094</v>
      </c>
      <c r="F1132" s="5">
        <f t="shared" ca="1" si="52"/>
        <v>42083</v>
      </c>
      <c r="J1132" s="7">
        <f t="shared" ca="1" si="53"/>
        <v>11</v>
      </c>
    </row>
    <row r="1133" spans="2:10" s="6" customFormat="1">
      <c r="B1133" s="5">
        <f t="shared" si="51"/>
        <v>42094</v>
      </c>
      <c r="F1133" s="5">
        <f t="shared" ca="1" si="52"/>
        <v>42083</v>
      </c>
      <c r="J1133" s="7">
        <f t="shared" ca="1" si="53"/>
        <v>11</v>
      </c>
    </row>
    <row r="1134" spans="2:10" s="6" customFormat="1">
      <c r="B1134" s="5">
        <f t="shared" si="51"/>
        <v>42094</v>
      </c>
      <c r="F1134" s="5">
        <f t="shared" ca="1" si="52"/>
        <v>42083</v>
      </c>
      <c r="J1134" s="7">
        <f t="shared" ca="1" si="53"/>
        <v>11</v>
      </c>
    </row>
    <row r="1135" spans="2:10" s="6" customFormat="1">
      <c r="B1135" s="5">
        <f t="shared" si="51"/>
        <v>42094</v>
      </c>
      <c r="F1135" s="5">
        <f t="shared" ca="1" si="52"/>
        <v>42083</v>
      </c>
      <c r="J1135" s="7">
        <f t="shared" ca="1" si="53"/>
        <v>11</v>
      </c>
    </row>
    <row r="1136" spans="2:10" s="6" customFormat="1">
      <c r="B1136" s="5">
        <f t="shared" si="51"/>
        <v>42094</v>
      </c>
      <c r="F1136" s="5">
        <f t="shared" ca="1" si="52"/>
        <v>42083</v>
      </c>
      <c r="J1136" s="7">
        <f t="shared" ca="1" si="53"/>
        <v>11</v>
      </c>
    </row>
    <row r="1137" spans="2:10" s="6" customFormat="1">
      <c r="B1137" s="5">
        <f t="shared" si="51"/>
        <v>42094</v>
      </c>
      <c r="F1137" s="5">
        <f t="shared" ca="1" si="52"/>
        <v>42083</v>
      </c>
      <c r="J1137" s="7">
        <f t="shared" ca="1" si="53"/>
        <v>11</v>
      </c>
    </row>
    <row r="1138" spans="2:10" s="6" customFormat="1">
      <c r="B1138" s="5">
        <f t="shared" si="51"/>
        <v>42094</v>
      </c>
      <c r="F1138" s="5">
        <f t="shared" ca="1" si="52"/>
        <v>42083</v>
      </c>
      <c r="J1138" s="7">
        <f t="shared" ca="1" si="53"/>
        <v>11</v>
      </c>
    </row>
    <row r="1139" spans="2:10" s="6" customFormat="1">
      <c r="B1139" s="5">
        <f t="shared" si="51"/>
        <v>42094</v>
      </c>
      <c r="F1139" s="5">
        <f t="shared" ca="1" si="52"/>
        <v>42083</v>
      </c>
      <c r="J1139" s="7">
        <f t="shared" ca="1" si="53"/>
        <v>11</v>
      </c>
    </row>
    <row r="1140" spans="2:10" s="6" customFormat="1">
      <c r="B1140" s="5">
        <f t="shared" si="51"/>
        <v>42094</v>
      </c>
      <c r="F1140" s="5">
        <f t="shared" ca="1" si="52"/>
        <v>42083</v>
      </c>
      <c r="J1140" s="7">
        <f t="shared" ca="1" si="53"/>
        <v>11</v>
      </c>
    </row>
    <row r="1141" spans="2:10" s="6" customFormat="1">
      <c r="B1141" s="5">
        <f t="shared" si="51"/>
        <v>42094</v>
      </c>
      <c r="F1141" s="5">
        <f t="shared" ca="1" si="52"/>
        <v>42083</v>
      </c>
      <c r="J1141" s="7">
        <f t="shared" ca="1" si="53"/>
        <v>11</v>
      </c>
    </row>
    <row r="1142" spans="2:10" s="6" customFormat="1">
      <c r="B1142" s="5">
        <f t="shared" si="51"/>
        <v>42094</v>
      </c>
      <c r="F1142" s="5">
        <f t="shared" ca="1" si="52"/>
        <v>42083</v>
      </c>
      <c r="J1142" s="7">
        <f t="shared" ca="1" si="53"/>
        <v>11</v>
      </c>
    </row>
    <row r="1143" spans="2:10" s="6" customFormat="1">
      <c r="B1143" s="5">
        <f t="shared" si="51"/>
        <v>42094</v>
      </c>
      <c r="F1143" s="5">
        <f t="shared" ca="1" si="52"/>
        <v>42083</v>
      </c>
      <c r="J1143" s="7">
        <f t="shared" ca="1" si="53"/>
        <v>11</v>
      </c>
    </row>
    <row r="1144" spans="2:10" s="6" customFormat="1">
      <c r="B1144" s="5">
        <f t="shared" si="51"/>
        <v>42094</v>
      </c>
      <c r="F1144" s="5">
        <f t="shared" ca="1" si="52"/>
        <v>42083</v>
      </c>
      <c r="J1144" s="7">
        <f t="shared" ca="1" si="53"/>
        <v>11</v>
      </c>
    </row>
    <row r="1145" spans="2:10" s="6" customFormat="1">
      <c r="B1145" s="5">
        <f t="shared" si="51"/>
        <v>42094</v>
      </c>
      <c r="F1145" s="5">
        <f t="shared" ca="1" si="52"/>
        <v>42083</v>
      </c>
      <c r="J1145" s="7">
        <f t="shared" ca="1" si="53"/>
        <v>11</v>
      </c>
    </row>
    <row r="1146" spans="2:10" s="6" customFormat="1">
      <c r="B1146" s="5">
        <f t="shared" si="51"/>
        <v>42094</v>
      </c>
      <c r="F1146" s="5">
        <f t="shared" ca="1" si="52"/>
        <v>42083</v>
      </c>
      <c r="J1146" s="7">
        <f t="shared" ca="1" si="53"/>
        <v>11</v>
      </c>
    </row>
    <row r="1147" spans="2:10" s="6" customFormat="1">
      <c r="B1147" s="5">
        <f t="shared" si="51"/>
        <v>42094</v>
      </c>
      <c r="F1147" s="5">
        <f t="shared" ca="1" si="52"/>
        <v>42083</v>
      </c>
      <c r="J1147" s="7">
        <f t="shared" ca="1" si="53"/>
        <v>11</v>
      </c>
    </row>
    <row r="1148" spans="2:10" s="6" customFormat="1">
      <c r="B1148" s="5">
        <f t="shared" si="51"/>
        <v>42094</v>
      </c>
      <c r="F1148" s="5">
        <f t="shared" ca="1" si="52"/>
        <v>42083</v>
      </c>
      <c r="J1148" s="7">
        <f t="shared" ca="1" si="53"/>
        <v>11</v>
      </c>
    </row>
    <row r="1149" spans="2:10" s="6" customFormat="1">
      <c r="B1149" s="5">
        <f t="shared" si="51"/>
        <v>42094</v>
      </c>
      <c r="F1149" s="5">
        <f t="shared" ca="1" si="52"/>
        <v>42083</v>
      </c>
      <c r="J1149" s="7">
        <f t="shared" ca="1" si="53"/>
        <v>11</v>
      </c>
    </row>
    <row r="1150" spans="2:10" s="6" customFormat="1">
      <c r="B1150" s="5">
        <f t="shared" si="51"/>
        <v>42094</v>
      </c>
      <c r="F1150" s="5">
        <f t="shared" ca="1" si="52"/>
        <v>42083</v>
      </c>
      <c r="J1150" s="7">
        <f t="shared" ca="1" si="53"/>
        <v>11</v>
      </c>
    </row>
    <row r="1151" spans="2:10" s="6" customFormat="1">
      <c r="B1151" s="5">
        <f t="shared" si="51"/>
        <v>42094</v>
      </c>
      <c r="F1151" s="5">
        <f t="shared" ca="1" si="52"/>
        <v>42083</v>
      </c>
      <c r="J1151" s="7">
        <f t="shared" ca="1" si="53"/>
        <v>11</v>
      </c>
    </row>
    <row r="1152" spans="2:10" s="6" customFormat="1">
      <c r="B1152" s="5">
        <f t="shared" si="51"/>
        <v>42094</v>
      </c>
      <c r="F1152" s="5">
        <f t="shared" ca="1" si="52"/>
        <v>42083</v>
      </c>
      <c r="J1152" s="7">
        <f t="shared" ca="1" si="53"/>
        <v>11</v>
      </c>
    </row>
    <row r="1153" spans="2:10" s="6" customFormat="1">
      <c r="B1153" s="5">
        <f t="shared" si="51"/>
        <v>42094</v>
      </c>
      <c r="F1153" s="5">
        <f t="shared" ca="1" si="52"/>
        <v>42083</v>
      </c>
      <c r="J1153" s="7">
        <f t="shared" ca="1" si="53"/>
        <v>11</v>
      </c>
    </row>
    <row r="1154" spans="2:10" s="6" customFormat="1">
      <c r="B1154" s="5">
        <f t="shared" si="51"/>
        <v>42094</v>
      </c>
      <c r="F1154" s="5">
        <f t="shared" ca="1" si="52"/>
        <v>42083</v>
      </c>
      <c r="J1154" s="7">
        <f t="shared" ca="1" si="53"/>
        <v>11</v>
      </c>
    </row>
    <row r="1155" spans="2:10" s="6" customFormat="1">
      <c r="B1155" s="5">
        <f t="shared" si="51"/>
        <v>42094</v>
      </c>
      <c r="F1155" s="5">
        <f t="shared" ca="1" si="52"/>
        <v>42083</v>
      </c>
      <c r="J1155" s="7">
        <f t="shared" ca="1" si="53"/>
        <v>11</v>
      </c>
    </row>
    <row r="1156" spans="2:10" s="6" customFormat="1">
      <c r="B1156" s="5">
        <f t="shared" si="51"/>
        <v>42094</v>
      </c>
      <c r="F1156" s="5">
        <f t="shared" ca="1" si="52"/>
        <v>42083</v>
      </c>
      <c r="J1156" s="7">
        <f t="shared" ca="1" si="53"/>
        <v>11</v>
      </c>
    </row>
    <row r="1157" spans="2:10" s="6" customFormat="1">
      <c r="B1157" s="5">
        <f t="shared" si="51"/>
        <v>42094</v>
      </c>
      <c r="F1157" s="5">
        <f t="shared" ca="1" si="52"/>
        <v>42083</v>
      </c>
      <c r="J1157" s="7">
        <f t="shared" ca="1" si="53"/>
        <v>11</v>
      </c>
    </row>
    <row r="1158" spans="2:10" s="6" customFormat="1">
      <c r="B1158" s="5">
        <f t="shared" si="51"/>
        <v>42094</v>
      </c>
      <c r="F1158" s="5">
        <f t="shared" ca="1" si="52"/>
        <v>42083</v>
      </c>
      <c r="J1158" s="7">
        <f t="shared" ca="1" si="53"/>
        <v>11</v>
      </c>
    </row>
    <row r="1159" spans="2:10" s="6" customFormat="1">
      <c r="B1159" s="5">
        <f t="shared" si="51"/>
        <v>42094</v>
      </c>
      <c r="F1159" s="5">
        <f t="shared" ca="1" si="52"/>
        <v>42083</v>
      </c>
      <c r="J1159" s="7">
        <f t="shared" ca="1" si="53"/>
        <v>11</v>
      </c>
    </row>
    <row r="1160" spans="2:10" s="6" customFormat="1">
      <c r="B1160" s="5">
        <f t="shared" si="51"/>
        <v>42094</v>
      </c>
      <c r="F1160" s="5">
        <f t="shared" ca="1" si="52"/>
        <v>42083</v>
      </c>
      <c r="J1160" s="7">
        <f t="shared" ca="1" si="53"/>
        <v>11</v>
      </c>
    </row>
    <row r="1161" spans="2:10" s="6" customFormat="1">
      <c r="B1161" s="5">
        <f t="shared" si="51"/>
        <v>42094</v>
      </c>
      <c r="F1161" s="5">
        <f t="shared" ca="1" si="52"/>
        <v>42083</v>
      </c>
      <c r="J1161" s="7">
        <f t="shared" ca="1" si="53"/>
        <v>11</v>
      </c>
    </row>
    <row r="1162" spans="2:10" s="6" customFormat="1">
      <c r="B1162" s="5">
        <f t="shared" ref="B1162:B1225" si="54">$B$6</f>
        <v>42094</v>
      </c>
      <c r="F1162" s="5">
        <f t="shared" ref="F1162:F1225" ca="1" si="55">TODAY()</f>
        <v>42083</v>
      </c>
      <c r="J1162" s="7">
        <f t="shared" ref="J1162:J1225" ca="1" si="56">SUM(B1162-F1162)</f>
        <v>11</v>
      </c>
    </row>
    <row r="1163" spans="2:10" s="6" customFormat="1">
      <c r="B1163" s="5">
        <f t="shared" si="54"/>
        <v>42094</v>
      </c>
      <c r="F1163" s="5">
        <f t="shared" ca="1" si="55"/>
        <v>42083</v>
      </c>
      <c r="J1163" s="7">
        <f t="shared" ca="1" si="56"/>
        <v>11</v>
      </c>
    </row>
    <row r="1164" spans="2:10" s="6" customFormat="1">
      <c r="B1164" s="5">
        <f t="shared" si="54"/>
        <v>42094</v>
      </c>
      <c r="F1164" s="5">
        <f t="shared" ca="1" si="55"/>
        <v>42083</v>
      </c>
      <c r="J1164" s="7">
        <f t="shared" ca="1" si="56"/>
        <v>11</v>
      </c>
    </row>
    <row r="1165" spans="2:10" s="6" customFormat="1">
      <c r="B1165" s="5">
        <f t="shared" si="54"/>
        <v>42094</v>
      </c>
      <c r="F1165" s="5">
        <f t="shared" ca="1" si="55"/>
        <v>42083</v>
      </c>
      <c r="J1165" s="7">
        <f t="shared" ca="1" si="56"/>
        <v>11</v>
      </c>
    </row>
    <row r="1166" spans="2:10" s="6" customFormat="1">
      <c r="B1166" s="5">
        <f t="shared" si="54"/>
        <v>42094</v>
      </c>
      <c r="F1166" s="5">
        <f t="shared" ca="1" si="55"/>
        <v>42083</v>
      </c>
      <c r="J1166" s="7">
        <f t="shared" ca="1" si="56"/>
        <v>11</v>
      </c>
    </row>
    <row r="1167" spans="2:10" s="6" customFormat="1">
      <c r="B1167" s="5">
        <f t="shared" si="54"/>
        <v>42094</v>
      </c>
      <c r="F1167" s="5">
        <f t="shared" ca="1" si="55"/>
        <v>42083</v>
      </c>
      <c r="J1167" s="7">
        <f t="shared" ca="1" si="56"/>
        <v>11</v>
      </c>
    </row>
    <row r="1168" spans="2:10" s="6" customFormat="1">
      <c r="B1168" s="5">
        <f t="shared" si="54"/>
        <v>42094</v>
      </c>
      <c r="F1168" s="5">
        <f t="shared" ca="1" si="55"/>
        <v>42083</v>
      </c>
      <c r="J1168" s="7">
        <f t="shared" ca="1" si="56"/>
        <v>11</v>
      </c>
    </row>
    <row r="1169" spans="2:10" s="6" customFormat="1">
      <c r="B1169" s="5">
        <f t="shared" si="54"/>
        <v>42094</v>
      </c>
      <c r="F1169" s="5">
        <f t="shared" ca="1" si="55"/>
        <v>42083</v>
      </c>
      <c r="J1169" s="7">
        <f t="shared" ca="1" si="56"/>
        <v>11</v>
      </c>
    </row>
    <row r="1170" spans="2:10" s="6" customFormat="1">
      <c r="B1170" s="5">
        <f t="shared" si="54"/>
        <v>42094</v>
      </c>
      <c r="F1170" s="5">
        <f t="shared" ca="1" si="55"/>
        <v>42083</v>
      </c>
      <c r="J1170" s="7">
        <f t="shared" ca="1" si="56"/>
        <v>11</v>
      </c>
    </row>
    <row r="1171" spans="2:10" s="6" customFormat="1">
      <c r="B1171" s="5">
        <f t="shared" si="54"/>
        <v>42094</v>
      </c>
      <c r="F1171" s="5">
        <f t="shared" ca="1" si="55"/>
        <v>42083</v>
      </c>
      <c r="J1171" s="7">
        <f t="shared" ca="1" si="56"/>
        <v>11</v>
      </c>
    </row>
    <row r="1172" spans="2:10" s="6" customFormat="1">
      <c r="B1172" s="5">
        <f t="shared" si="54"/>
        <v>42094</v>
      </c>
      <c r="F1172" s="5">
        <f t="shared" ca="1" si="55"/>
        <v>42083</v>
      </c>
      <c r="J1172" s="7">
        <f t="shared" ca="1" si="56"/>
        <v>11</v>
      </c>
    </row>
    <row r="1173" spans="2:10" s="6" customFormat="1">
      <c r="B1173" s="5">
        <f t="shared" si="54"/>
        <v>42094</v>
      </c>
      <c r="F1173" s="5">
        <f t="shared" ca="1" si="55"/>
        <v>42083</v>
      </c>
      <c r="J1173" s="7">
        <f t="shared" ca="1" si="56"/>
        <v>11</v>
      </c>
    </row>
    <row r="1174" spans="2:10" s="6" customFormat="1">
      <c r="B1174" s="5">
        <f t="shared" si="54"/>
        <v>42094</v>
      </c>
      <c r="F1174" s="5">
        <f t="shared" ca="1" si="55"/>
        <v>42083</v>
      </c>
      <c r="J1174" s="7">
        <f t="shared" ca="1" si="56"/>
        <v>11</v>
      </c>
    </row>
    <row r="1175" spans="2:10" s="6" customFormat="1">
      <c r="B1175" s="5">
        <f t="shared" si="54"/>
        <v>42094</v>
      </c>
      <c r="F1175" s="5">
        <f t="shared" ca="1" si="55"/>
        <v>42083</v>
      </c>
      <c r="J1175" s="7">
        <f t="shared" ca="1" si="56"/>
        <v>11</v>
      </c>
    </row>
    <row r="1176" spans="2:10" s="6" customFormat="1">
      <c r="B1176" s="5">
        <f t="shared" si="54"/>
        <v>42094</v>
      </c>
      <c r="F1176" s="5">
        <f t="shared" ca="1" si="55"/>
        <v>42083</v>
      </c>
      <c r="J1176" s="7">
        <f t="shared" ca="1" si="56"/>
        <v>11</v>
      </c>
    </row>
    <row r="1177" spans="2:10" s="6" customFormat="1">
      <c r="B1177" s="5">
        <f t="shared" si="54"/>
        <v>42094</v>
      </c>
      <c r="F1177" s="5">
        <f t="shared" ca="1" si="55"/>
        <v>42083</v>
      </c>
      <c r="J1177" s="7">
        <f t="shared" ca="1" si="56"/>
        <v>11</v>
      </c>
    </row>
    <row r="1178" spans="2:10" s="6" customFormat="1">
      <c r="B1178" s="5">
        <f t="shared" si="54"/>
        <v>42094</v>
      </c>
      <c r="F1178" s="5">
        <f t="shared" ca="1" si="55"/>
        <v>42083</v>
      </c>
      <c r="J1178" s="7">
        <f t="shared" ca="1" si="56"/>
        <v>11</v>
      </c>
    </row>
    <row r="1179" spans="2:10" s="6" customFormat="1">
      <c r="B1179" s="5">
        <f t="shared" si="54"/>
        <v>42094</v>
      </c>
      <c r="F1179" s="5">
        <f t="shared" ca="1" si="55"/>
        <v>42083</v>
      </c>
      <c r="J1179" s="7">
        <f t="shared" ca="1" si="56"/>
        <v>11</v>
      </c>
    </row>
    <row r="1180" spans="2:10" s="6" customFormat="1">
      <c r="B1180" s="5">
        <f t="shared" si="54"/>
        <v>42094</v>
      </c>
      <c r="F1180" s="5">
        <f t="shared" ca="1" si="55"/>
        <v>42083</v>
      </c>
      <c r="J1180" s="7">
        <f t="shared" ca="1" si="56"/>
        <v>11</v>
      </c>
    </row>
    <row r="1181" spans="2:10" s="6" customFormat="1">
      <c r="B1181" s="5">
        <f t="shared" si="54"/>
        <v>42094</v>
      </c>
      <c r="F1181" s="5">
        <f t="shared" ca="1" si="55"/>
        <v>42083</v>
      </c>
      <c r="J1181" s="7">
        <f t="shared" ca="1" si="56"/>
        <v>11</v>
      </c>
    </row>
    <row r="1182" spans="2:10" s="6" customFormat="1">
      <c r="B1182" s="5">
        <f t="shared" si="54"/>
        <v>42094</v>
      </c>
      <c r="F1182" s="5">
        <f t="shared" ca="1" si="55"/>
        <v>42083</v>
      </c>
      <c r="J1182" s="7">
        <f t="shared" ca="1" si="56"/>
        <v>11</v>
      </c>
    </row>
    <row r="1183" spans="2:10" s="6" customFormat="1">
      <c r="B1183" s="5">
        <f t="shared" si="54"/>
        <v>42094</v>
      </c>
      <c r="F1183" s="5">
        <f t="shared" ca="1" si="55"/>
        <v>42083</v>
      </c>
      <c r="J1183" s="7">
        <f t="shared" ca="1" si="56"/>
        <v>11</v>
      </c>
    </row>
    <row r="1184" spans="2:10" s="6" customFormat="1">
      <c r="B1184" s="5">
        <f t="shared" si="54"/>
        <v>42094</v>
      </c>
      <c r="F1184" s="5">
        <f t="shared" ca="1" si="55"/>
        <v>42083</v>
      </c>
      <c r="J1184" s="7">
        <f t="shared" ca="1" si="56"/>
        <v>11</v>
      </c>
    </row>
    <row r="1185" spans="2:10" s="6" customFormat="1">
      <c r="B1185" s="5">
        <f t="shared" si="54"/>
        <v>42094</v>
      </c>
      <c r="F1185" s="5">
        <f t="shared" ca="1" si="55"/>
        <v>42083</v>
      </c>
      <c r="J1185" s="7">
        <f t="shared" ca="1" si="56"/>
        <v>11</v>
      </c>
    </row>
    <row r="1186" spans="2:10" s="6" customFormat="1">
      <c r="B1186" s="5">
        <f t="shared" si="54"/>
        <v>42094</v>
      </c>
      <c r="F1186" s="5">
        <f t="shared" ca="1" si="55"/>
        <v>42083</v>
      </c>
      <c r="J1186" s="7">
        <f t="shared" ca="1" si="56"/>
        <v>11</v>
      </c>
    </row>
    <row r="1187" spans="2:10" s="6" customFormat="1">
      <c r="B1187" s="5">
        <f t="shared" si="54"/>
        <v>42094</v>
      </c>
      <c r="F1187" s="5">
        <f t="shared" ca="1" si="55"/>
        <v>42083</v>
      </c>
      <c r="J1187" s="7">
        <f t="shared" ca="1" si="56"/>
        <v>11</v>
      </c>
    </row>
    <row r="1188" spans="2:10" s="6" customFormat="1">
      <c r="B1188" s="5">
        <f t="shared" si="54"/>
        <v>42094</v>
      </c>
      <c r="F1188" s="5">
        <f t="shared" ca="1" si="55"/>
        <v>42083</v>
      </c>
      <c r="J1188" s="7">
        <f t="shared" ca="1" si="56"/>
        <v>11</v>
      </c>
    </row>
    <row r="1189" spans="2:10" s="6" customFormat="1">
      <c r="B1189" s="5">
        <f t="shared" si="54"/>
        <v>42094</v>
      </c>
      <c r="F1189" s="5">
        <f t="shared" ca="1" si="55"/>
        <v>42083</v>
      </c>
      <c r="J1189" s="7">
        <f t="shared" ca="1" si="56"/>
        <v>11</v>
      </c>
    </row>
    <row r="1190" spans="2:10" s="6" customFormat="1">
      <c r="B1190" s="5">
        <f t="shared" si="54"/>
        <v>42094</v>
      </c>
      <c r="F1190" s="5">
        <f t="shared" ca="1" si="55"/>
        <v>42083</v>
      </c>
      <c r="J1190" s="7">
        <f t="shared" ca="1" si="56"/>
        <v>11</v>
      </c>
    </row>
    <row r="1191" spans="2:10" s="6" customFormat="1">
      <c r="B1191" s="5">
        <f t="shared" si="54"/>
        <v>42094</v>
      </c>
      <c r="F1191" s="5">
        <f t="shared" ca="1" si="55"/>
        <v>42083</v>
      </c>
      <c r="J1191" s="7">
        <f t="shared" ca="1" si="56"/>
        <v>11</v>
      </c>
    </row>
    <row r="1192" spans="2:10" s="6" customFormat="1">
      <c r="B1192" s="5">
        <f t="shared" si="54"/>
        <v>42094</v>
      </c>
      <c r="F1192" s="5">
        <f t="shared" ca="1" si="55"/>
        <v>42083</v>
      </c>
      <c r="J1192" s="7">
        <f t="shared" ca="1" si="56"/>
        <v>11</v>
      </c>
    </row>
    <row r="1193" spans="2:10" s="6" customFormat="1">
      <c r="B1193" s="5">
        <f t="shared" si="54"/>
        <v>42094</v>
      </c>
      <c r="F1193" s="5">
        <f t="shared" ca="1" si="55"/>
        <v>42083</v>
      </c>
      <c r="J1193" s="7">
        <f t="shared" ca="1" si="56"/>
        <v>11</v>
      </c>
    </row>
    <row r="1194" spans="2:10" s="6" customFormat="1">
      <c r="B1194" s="5">
        <f t="shared" si="54"/>
        <v>42094</v>
      </c>
      <c r="F1194" s="5">
        <f t="shared" ca="1" si="55"/>
        <v>42083</v>
      </c>
      <c r="J1194" s="7">
        <f t="shared" ca="1" si="56"/>
        <v>11</v>
      </c>
    </row>
    <row r="1195" spans="2:10" s="6" customFormat="1">
      <c r="B1195" s="5">
        <f t="shared" si="54"/>
        <v>42094</v>
      </c>
      <c r="F1195" s="5">
        <f t="shared" ca="1" si="55"/>
        <v>42083</v>
      </c>
      <c r="J1195" s="7">
        <f t="shared" ca="1" si="56"/>
        <v>11</v>
      </c>
    </row>
    <row r="1196" spans="2:10" s="6" customFormat="1">
      <c r="B1196" s="5">
        <f t="shared" si="54"/>
        <v>42094</v>
      </c>
      <c r="F1196" s="5">
        <f t="shared" ca="1" si="55"/>
        <v>42083</v>
      </c>
      <c r="J1196" s="7">
        <f t="shared" ca="1" si="56"/>
        <v>11</v>
      </c>
    </row>
    <row r="1197" spans="2:10" s="6" customFormat="1">
      <c r="B1197" s="5">
        <f t="shared" si="54"/>
        <v>42094</v>
      </c>
      <c r="F1197" s="5">
        <f t="shared" ca="1" si="55"/>
        <v>42083</v>
      </c>
      <c r="J1197" s="7">
        <f t="shared" ca="1" si="56"/>
        <v>11</v>
      </c>
    </row>
    <row r="1198" spans="2:10" s="6" customFormat="1">
      <c r="B1198" s="5">
        <f t="shared" si="54"/>
        <v>42094</v>
      </c>
      <c r="F1198" s="5">
        <f t="shared" ca="1" si="55"/>
        <v>42083</v>
      </c>
      <c r="J1198" s="7">
        <f t="shared" ca="1" si="56"/>
        <v>11</v>
      </c>
    </row>
    <row r="1199" spans="2:10" s="6" customFormat="1">
      <c r="B1199" s="5">
        <f t="shared" si="54"/>
        <v>42094</v>
      </c>
      <c r="F1199" s="5">
        <f t="shared" ca="1" si="55"/>
        <v>42083</v>
      </c>
      <c r="J1199" s="7">
        <f t="shared" ca="1" si="56"/>
        <v>11</v>
      </c>
    </row>
    <row r="1200" spans="2:10" s="6" customFormat="1">
      <c r="B1200" s="5">
        <f t="shared" si="54"/>
        <v>42094</v>
      </c>
      <c r="F1200" s="5">
        <f t="shared" ca="1" si="55"/>
        <v>42083</v>
      </c>
      <c r="J1200" s="7">
        <f t="shared" ca="1" si="56"/>
        <v>11</v>
      </c>
    </row>
    <row r="1201" spans="2:10" s="6" customFormat="1">
      <c r="B1201" s="5">
        <f t="shared" si="54"/>
        <v>42094</v>
      </c>
      <c r="F1201" s="5">
        <f t="shared" ca="1" si="55"/>
        <v>42083</v>
      </c>
      <c r="J1201" s="7">
        <f t="shared" ca="1" si="56"/>
        <v>11</v>
      </c>
    </row>
    <row r="1202" spans="2:10" s="6" customFormat="1">
      <c r="B1202" s="5">
        <f t="shared" si="54"/>
        <v>42094</v>
      </c>
      <c r="F1202" s="5">
        <f t="shared" ca="1" si="55"/>
        <v>42083</v>
      </c>
      <c r="J1202" s="7">
        <f t="shared" ca="1" si="56"/>
        <v>11</v>
      </c>
    </row>
    <row r="1203" spans="2:10" s="6" customFormat="1">
      <c r="B1203" s="5">
        <f t="shared" si="54"/>
        <v>42094</v>
      </c>
      <c r="F1203" s="5">
        <f t="shared" ca="1" si="55"/>
        <v>42083</v>
      </c>
      <c r="J1203" s="7">
        <f t="shared" ca="1" si="56"/>
        <v>11</v>
      </c>
    </row>
    <row r="1204" spans="2:10" s="6" customFormat="1">
      <c r="B1204" s="5">
        <f t="shared" si="54"/>
        <v>42094</v>
      </c>
      <c r="F1204" s="5">
        <f t="shared" ca="1" si="55"/>
        <v>42083</v>
      </c>
      <c r="J1204" s="7">
        <f t="shared" ca="1" si="56"/>
        <v>11</v>
      </c>
    </row>
    <row r="1205" spans="2:10" s="6" customFormat="1">
      <c r="B1205" s="5">
        <f t="shared" si="54"/>
        <v>42094</v>
      </c>
      <c r="F1205" s="5">
        <f t="shared" ca="1" si="55"/>
        <v>42083</v>
      </c>
      <c r="J1205" s="7">
        <f t="shared" ca="1" si="56"/>
        <v>11</v>
      </c>
    </row>
    <row r="1206" spans="2:10" s="6" customFormat="1">
      <c r="B1206" s="5">
        <f t="shared" si="54"/>
        <v>42094</v>
      </c>
      <c r="F1206" s="5">
        <f t="shared" ca="1" si="55"/>
        <v>42083</v>
      </c>
      <c r="J1206" s="7">
        <f t="shared" ca="1" si="56"/>
        <v>11</v>
      </c>
    </row>
    <row r="1207" spans="2:10" s="6" customFormat="1">
      <c r="B1207" s="5">
        <f t="shared" si="54"/>
        <v>42094</v>
      </c>
      <c r="F1207" s="5">
        <f t="shared" ca="1" si="55"/>
        <v>42083</v>
      </c>
      <c r="J1207" s="7">
        <f t="shared" ca="1" si="56"/>
        <v>11</v>
      </c>
    </row>
    <row r="1208" spans="2:10" s="6" customFormat="1">
      <c r="B1208" s="5">
        <f t="shared" si="54"/>
        <v>42094</v>
      </c>
      <c r="F1208" s="5">
        <f t="shared" ca="1" si="55"/>
        <v>42083</v>
      </c>
      <c r="J1208" s="7">
        <f t="shared" ca="1" si="56"/>
        <v>11</v>
      </c>
    </row>
    <row r="1209" spans="2:10" s="6" customFormat="1">
      <c r="B1209" s="5">
        <f t="shared" si="54"/>
        <v>42094</v>
      </c>
      <c r="F1209" s="5">
        <f t="shared" ca="1" si="55"/>
        <v>42083</v>
      </c>
      <c r="J1209" s="7">
        <f t="shared" ca="1" si="56"/>
        <v>11</v>
      </c>
    </row>
    <row r="1210" spans="2:10" s="6" customFormat="1">
      <c r="B1210" s="5">
        <f t="shared" si="54"/>
        <v>42094</v>
      </c>
      <c r="F1210" s="5">
        <f t="shared" ca="1" si="55"/>
        <v>42083</v>
      </c>
      <c r="J1210" s="7">
        <f t="shared" ca="1" si="56"/>
        <v>11</v>
      </c>
    </row>
    <row r="1211" spans="2:10" s="6" customFormat="1">
      <c r="B1211" s="5">
        <f t="shared" si="54"/>
        <v>42094</v>
      </c>
      <c r="F1211" s="5">
        <f t="shared" ca="1" si="55"/>
        <v>42083</v>
      </c>
      <c r="J1211" s="7">
        <f t="shared" ca="1" si="56"/>
        <v>11</v>
      </c>
    </row>
    <row r="1212" spans="2:10" s="6" customFormat="1">
      <c r="B1212" s="5">
        <f t="shared" si="54"/>
        <v>42094</v>
      </c>
      <c r="F1212" s="5">
        <f t="shared" ca="1" si="55"/>
        <v>42083</v>
      </c>
      <c r="J1212" s="7">
        <f t="shared" ca="1" si="56"/>
        <v>11</v>
      </c>
    </row>
    <row r="1213" spans="2:10" s="6" customFormat="1">
      <c r="B1213" s="5">
        <f t="shared" si="54"/>
        <v>42094</v>
      </c>
      <c r="F1213" s="5">
        <f t="shared" ca="1" si="55"/>
        <v>42083</v>
      </c>
      <c r="J1213" s="7">
        <f t="shared" ca="1" si="56"/>
        <v>11</v>
      </c>
    </row>
    <row r="1214" spans="2:10" s="6" customFormat="1">
      <c r="B1214" s="5">
        <f t="shared" si="54"/>
        <v>42094</v>
      </c>
      <c r="F1214" s="5">
        <f t="shared" ca="1" si="55"/>
        <v>42083</v>
      </c>
      <c r="J1214" s="7">
        <f t="shared" ca="1" si="56"/>
        <v>11</v>
      </c>
    </row>
    <row r="1215" spans="2:10" s="6" customFormat="1">
      <c r="B1215" s="5">
        <f t="shared" si="54"/>
        <v>42094</v>
      </c>
      <c r="F1215" s="5">
        <f t="shared" ca="1" si="55"/>
        <v>42083</v>
      </c>
      <c r="J1215" s="7">
        <f t="shared" ca="1" si="56"/>
        <v>11</v>
      </c>
    </row>
    <row r="1216" spans="2:10" s="6" customFormat="1">
      <c r="B1216" s="5">
        <f t="shared" si="54"/>
        <v>42094</v>
      </c>
      <c r="F1216" s="5">
        <f t="shared" ca="1" si="55"/>
        <v>42083</v>
      </c>
      <c r="J1216" s="7">
        <f t="shared" ca="1" si="56"/>
        <v>11</v>
      </c>
    </row>
    <row r="1217" spans="2:10" s="6" customFormat="1">
      <c r="B1217" s="5">
        <f t="shared" si="54"/>
        <v>42094</v>
      </c>
      <c r="F1217" s="5">
        <f t="shared" ca="1" si="55"/>
        <v>42083</v>
      </c>
      <c r="J1217" s="7">
        <f t="shared" ca="1" si="56"/>
        <v>11</v>
      </c>
    </row>
    <row r="1218" spans="2:10" s="6" customFormat="1">
      <c r="B1218" s="5">
        <f t="shared" si="54"/>
        <v>42094</v>
      </c>
      <c r="F1218" s="5">
        <f t="shared" ca="1" si="55"/>
        <v>42083</v>
      </c>
      <c r="J1218" s="7">
        <f t="shared" ca="1" si="56"/>
        <v>11</v>
      </c>
    </row>
    <row r="1219" spans="2:10" s="6" customFormat="1">
      <c r="B1219" s="5">
        <f t="shared" si="54"/>
        <v>42094</v>
      </c>
      <c r="F1219" s="5">
        <f t="shared" ca="1" si="55"/>
        <v>42083</v>
      </c>
      <c r="J1219" s="7">
        <f t="shared" ca="1" si="56"/>
        <v>11</v>
      </c>
    </row>
    <row r="1220" spans="2:10" s="6" customFormat="1">
      <c r="B1220" s="5">
        <f t="shared" si="54"/>
        <v>42094</v>
      </c>
      <c r="F1220" s="5">
        <f t="shared" ca="1" si="55"/>
        <v>42083</v>
      </c>
      <c r="J1220" s="7">
        <f t="shared" ca="1" si="56"/>
        <v>11</v>
      </c>
    </row>
    <row r="1221" spans="2:10" s="6" customFormat="1">
      <c r="B1221" s="5">
        <f t="shared" si="54"/>
        <v>42094</v>
      </c>
      <c r="F1221" s="5">
        <f t="shared" ca="1" si="55"/>
        <v>42083</v>
      </c>
      <c r="J1221" s="7">
        <f t="shared" ca="1" si="56"/>
        <v>11</v>
      </c>
    </row>
    <row r="1222" spans="2:10" s="6" customFormat="1">
      <c r="B1222" s="5">
        <f t="shared" si="54"/>
        <v>42094</v>
      </c>
      <c r="F1222" s="5">
        <f t="shared" ca="1" si="55"/>
        <v>42083</v>
      </c>
      <c r="J1222" s="7">
        <f t="shared" ca="1" si="56"/>
        <v>11</v>
      </c>
    </row>
    <row r="1223" spans="2:10" s="6" customFormat="1">
      <c r="B1223" s="5">
        <f t="shared" si="54"/>
        <v>42094</v>
      </c>
      <c r="F1223" s="5">
        <f t="shared" ca="1" si="55"/>
        <v>42083</v>
      </c>
      <c r="J1223" s="7">
        <f t="shared" ca="1" si="56"/>
        <v>11</v>
      </c>
    </row>
    <row r="1224" spans="2:10" s="6" customFormat="1">
      <c r="B1224" s="5">
        <f t="shared" si="54"/>
        <v>42094</v>
      </c>
      <c r="F1224" s="5">
        <f t="shared" ca="1" si="55"/>
        <v>42083</v>
      </c>
      <c r="J1224" s="7">
        <f t="shared" ca="1" si="56"/>
        <v>11</v>
      </c>
    </row>
    <row r="1225" spans="2:10" s="6" customFormat="1">
      <c r="B1225" s="5">
        <f t="shared" si="54"/>
        <v>42094</v>
      </c>
      <c r="F1225" s="5">
        <f t="shared" ca="1" si="55"/>
        <v>42083</v>
      </c>
      <c r="J1225" s="7">
        <f t="shared" ca="1" si="56"/>
        <v>11</v>
      </c>
    </row>
    <row r="1226" spans="2:10" s="6" customFormat="1">
      <c r="B1226" s="5">
        <f t="shared" ref="B1226:B1289" si="57">$B$6</f>
        <v>42094</v>
      </c>
      <c r="F1226" s="5">
        <f t="shared" ref="F1226:F1289" ca="1" si="58">TODAY()</f>
        <v>42083</v>
      </c>
      <c r="J1226" s="7">
        <f t="shared" ref="J1226:J1289" ca="1" si="59">SUM(B1226-F1226)</f>
        <v>11</v>
      </c>
    </row>
    <row r="1227" spans="2:10" s="6" customFormat="1">
      <c r="B1227" s="5">
        <f t="shared" si="57"/>
        <v>42094</v>
      </c>
      <c r="F1227" s="5">
        <f t="shared" ca="1" si="58"/>
        <v>42083</v>
      </c>
      <c r="J1227" s="7">
        <f t="shared" ca="1" si="59"/>
        <v>11</v>
      </c>
    </row>
    <row r="1228" spans="2:10" s="6" customFormat="1">
      <c r="B1228" s="5">
        <f t="shared" si="57"/>
        <v>42094</v>
      </c>
      <c r="F1228" s="5">
        <f t="shared" ca="1" si="58"/>
        <v>42083</v>
      </c>
      <c r="J1228" s="7">
        <f t="shared" ca="1" si="59"/>
        <v>11</v>
      </c>
    </row>
    <row r="1229" spans="2:10" s="6" customFormat="1">
      <c r="B1229" s="5">
        <f t="shared" si="57"/>
        <v>42094</v>
      </c>
      <c r="F1229" s="5">
        <f t="shared" ca="1" si="58"/>
        <v>42083</v>
      </c>
      <c r="J1229" s="7">
        <f t="shared" ca="1" si="59"/>
        <v>11</v>
      </c>
    </row>
    <row r="1230" spans="2:10" s="6" customFormat="1">
      <c r="B1230" s="5">
        <f t="shared" si="57"/>
        <v>42094</v>
      </c>
      <c r="F1230" s="5">
        <f t="shared" ca="1" si="58"/>
        <v>42083</v>
      </c>
      <c r="J1230" s="7">
        <f t="shared" ca="1" si="59"/>
        <v>11</v>
      </c>
    </row>
    <row r="1231" spans="2:10" s="6" customFormat="1">
      <c r="B1231" s="5">
        <f t="shared" si="57"/>
        <v>42094</v>
      </c>
      <c r="F1231" s="5">
        <f t="shared" ca="1" si="58"/>
        <v>42083</v>
      </c>
      <c r="J1231" s="7">
        <f t="shared" ca="1" si="59"/>
        <v>11</v>
      </c>
    </row>
    <row r="1232" spans="2:10" s="6" customFormat="1">
      <c r="B1232" s="5">
        <f t="shared" si="57"/>
        <v>42094</v>
      </c>
      <c r="F1232" s="5">
        <f t="shared" ca="1" si="58"/>
        <v>42083</v>
      </c>
      <c r="J1232" s="7">
        <f t="shared" ca="1" si="59"/>
        <v>11</v>
      </c>
    </row>
    <row r="1233" spans="2:10" s="6" customFormat="1">
      <c r="B1233" s="5">
        <f t="shared" si="57"/>
        <v>42094</v>
      </c>
      <c r="F1233" s="5">
        <f t="shared" ca="1" si="58"/>
        <v>42083</v>
      </c>
      <c r="J1233" s="7">
        <f t="shared" ca="1" si="59"/>
        <v>11</v>
      </c>
    </row>
    <row r="1234" spans="2:10" s="6" customFormat="1">
      <c r="B1234" s="5">
        <f t="shared" si="57"/>
        <v>42094</v>
      </c>
      <c r="F1234" s="5">
        <f t="shared" ca="1" si="58"/>
        <v>42083</v>
      </c>
      <c r="J1234" s="7">
        <f t="shared" ca="1" si="59"/>
        <v>11</v>
      </c>
    </row>
    <row r="1235" spans="2:10" s="6" customFormat="1">
      <c r="B1235" s="5">
        <f t="shared" si="57"/>
        <v>42094</v>
      </c>
      <c r="F1235" s="5">
        <f t="shared" ca="1" si="58"/>
        <v>42083</v>
      </c>
      <c r="J1235" s="7">
        <f t="shared" ca="1" si="59"/>
        <v>11</v>
      </c>
    </row>
    <row r="1236" spans="2:10" s="6" customFormat="1">
      <c r="B1236" s="5">
        <f t="shared" si="57"/>
        <v>42094</v>
      </c>
      <c r="F1236" s="5">
        <f t="shared" ca="1" si="58"/>
        <v>42083</v>
      </c>
      <c r="J1236" s="7">
        <f t="shared" ca="1" si="59"/>
        <v>11</v>
      </c>
    </row>
    <row r="1237" spans="2:10" s="6" customFormat="1">
      <c r="B1237" s="5">
        <f t="shared" si="57"/>
        <v>42094</v>
      </c>
      <c r="F1237" s="5">
        <f t="shared" ca="1" si="58"/>
        <v>42083</v>
      </c>
      <c r="J1237" s="7">
        <f t="shared" ca="1" si="59"/>
        <v>11</v>
      </c>
    </row>
    <row r="1238" spans="2:10" s="6" customFormat="1">
      <c r="B1238" s="5">
        <f t="shared" si="57"/>
        <v>42094</v>
      </c>
      <c r="F1238" s="5">
        <f t="shared" ca="1" si="58"/>
        <v>42083</v>
      </c>
      <c r="J1238" s="7">
        <f t="shared" ca="1" si="59"/>
        <v>11</v>
      </c>
    </row>
    <row r="1239" spans="2:10" s="6" customFormat="1">
      <c r="B1239" s="5">
        <f t="shared" si="57"/>
        <v>42094</v>
      </c>
      <c r="F1239" s="5">
        <f t="shared" ca="1" si="58"/>
        <v>42083</v>
      </c>
      <c r="J1239" s="7">
        <f t="shared" ca="1" si="59"/>
        <v>11</v>
      </c>
    </row>
    <row r="1240" spans="2:10" s="6" customFormat="1">
      <c r="B1240" s="5">
        <f t="shared" si="57"/>
        <v>42094</v>
      </c>
      <c r="F1240" s="5">
        <f t="shared" ca="1" si="58"/>
        <v>42083</v>
      </c>
      <c r="J1240" s="7">
        <f t="shared" ca="1" si="59"/>
        <v>11</v>
      </c>
    </row>
    <row r="1241" spans="2:10" s="6" customFormat="1">
      <c r="B1241" s="5">
        <f t="shared" si="57"/>
        <v>42094</v>
      </c>
      <c r="F1241" s="5">
        <f t="shared" ca="1" si="58"/>
        <v>42083</v>
      </c>
      <c r="J1241" s="7">
        <f t="shared" ca="1" si="59"/>
        <v>11</v>
      </c>
    </row>
    <row r="1242" spans="2:10" s="6" customFormat="1">
      <c r="B1242" s="5">
        <f t="shared" si="57"/>
        <v>42094</v>
      </c>
      <c r="F1242" s="5">
        <f t="shared" ca="1" si="58"/>
        <v>42083</v>
      </c>
      <c r="J1242" s="7">
        <f t="shared" ca="1" si="59"/>
        <v>11</v>
      </c>
    </row>
    <row r="1243" spans="2:10" s="6" customFormat="1">
      <c r="B1243" s="5">
        <f t="shared" si="57"/>
        <v>42094</v>
      </c>
      <c r="F1243" s="5">
        <f t="shared" ca="1" si="58"/>
        <v>42083</v>
      </c>
      <c r="J1243" s="7">
        <f t="shared" ca="1" si="59"/>
        <v>11</v>
      </c>
    </row>
    <row r="1244" spans="2:10" s="6" customFormat="1">
      <c r="B1244" s="5">
        <f t="shared" si="57"/>
        <v>42094</v>
      </c>
      <c r="F1244" s="5">
        <f t="shared" ca="1" si="58"/>
        <v>42083</v>
      </c>
      <c r="J1244" s="7">
        <f t="shared" ca="1" si="59"/>
        <v>11</v>
      </c>
    </row>
    <row r="1245" spans="2:10" s="6" customFormat="1">
      <c r="B1245" s="5">
        <f t="shared" si="57"/>
        <v>42094</v>
      </c>
      <c r="F1245" s="5">
        <f t="shared" ca="1" si="58"/>
        <v>42083</v>
      </c>
      <c r="J1245" s="7">
        <f t="shared" ca="1" si="59"/>
        <v>11</v>
      </c>
    </row>
    <row r="1246" spans="2:10" s="6" customFormat="1">
      <c r="B1246" s="5">
        <f t="shared" si="57"/>
        <v>42094</v>
      </c>
      <c r="F1246" s="5">
        <f t="shared" ca="1" si="58"/>
        <v>42083</v>
      </c>
      <c r="J1246" s="7">
        <f t="shared" ca="1" si="59"/>
        <v>11</v>
      </c>
    </row>
    <row r="1247" spans="2:10" s="6" customFormat="1">
      <c r="B1247" s="5">
        <f t="shared" si="57"/>
        <v>42094</v>
      </c>
      <c r="F1247" s="5">
        <f t="shared" ca="1" si="58"/>
        <v>42083</v>
      </c>
      <c r="J1247" s="7">
        <f t="shared" ca="1" si="59"/>
        <v>11</v>
      </c>
    </row>
    <row r="1248" spans="2:10" s="6" customFormat="1">
      <c r="B1248" s="5">
        <f t="shared" si="57"/>
        <v>42094</v>
      </c>
      <c r="F1248" s="5">
        <f t="shared" ca="1" si="58"/>
        <v>42083</v>
      </c>
      <c r="J1248" s="7">
        <f t="shared" ca="1" si="59"/>
        <v>11</v>
      </c>
    </row>
    <row r="1249" spans="2:10" s="6" customFormat="1">
      <c r="B1249" s="5">
        <f t="shared" si="57"/>
        <v>42094</v>
      </c>
      <c r="F1249" s="5">
        <f t="shared" ca="1" si="58"/>
        <v>42083</v>
      </c>
      <c r="J1249" s="7">
        <f t="shared" ca="1" si="59"/>
        <v>11</v>
      </c>
    </row>
    <row r="1250" spans="2:10" s="6" customFormat="1">
      <c r="B1250" s="5">
        <f t="shared" si="57"/>
        <v>42094</v>
      </c>
      <c r="F1250" s="5">
        <f t="shared" ca="1" si="58"/>
        <v>42083</v>
      </c>
      <c r="J1250" s="7">
        <f t="shared" ca="1" si="59"/>
        <v>11</v>
      </c>
    </row>
    <row r="1251" spans="2:10" s="6" customFormat="1">
      <c r="B1251" s="5">
        <f t="shared" si="57"/>
        <v>42094</v>
      </c>
      <c r="F1251" s="5">
        <f t="shared" ca="1" si="58"/>
        <v>42083</v>
      </c>
      <c r="J1251" s="7">
        <f t="shared" ca="1" si="59"/>
        <v>11</v>
      </c>
    </row>
    <row r="1252" spans="2:10" s="6" customFormat="1">
      <c r="B1252" s="5">
        <f t="shared" si="57"/>
        <v>42094</v>
      </c>
      <c r="F1252" s="5">
        <f t="shared" ca="1" si="58"/>
        <v>42083</v>
      </c>
      <c r="J1252" s="7">
        <f t="shared" ca="1" si="59"/>
        <v>11</v>
      </c>
    </row>
    <row r="1253" spans="2:10" s="6" customFormat="1">
      <c r="B1253" s="5">
        <f t="shared" si="57"/>
        <v>42094</v>
      </c>
      <c r="F1253" s="5">
        <f t="shared" ca="1" si="58"/>
        <v>42083</v>
      </c>
      <c r="J1253" s="7">
        <f t="shared" ca="1" si="59"/>
        <v>11</v>
      </c>
    </row>
    <row r="1254" spans="2:10" s="6" customFormat="1">
      <c r="B1254" s="5">
        <f t="shared" si="57"/>
        <v>42094</v>
      </c>
      <c r="F1254" s="5">
        <f t="shared" ca="1" si="58"/>
        <v>42083</v>
      </c>
      <c r="J1254" s="7">
        <f t="shared" ca="1" si="59"/>
        <v>11</v>
      </c>
    </row>
    <row r="1255" spans="2:10" s="6" customFormat="1">
      <c r="B1255" s="5">
        <f t="shared" si="57"/>
        <v>42094</v>
      </c>
      <c r="F1255" s="5">
        <f t="shared" ca="1" si="58"/>
        <v>42083</v>
      </c>
      <c r="J1255" s="7">
        <f t="shared" ca="1" si="59"/>
        <v>11</v>
      </c>
    </row>
    <row r="1256" spans="2:10" s="6" customFormat="1">
      <c r="B1256" s="5">
        <f t="shared" si="57"/>
        <v>42094</v>
      </c>
      <c r="F1256" s="5">
        <f t="shared" ca="1" si="58"/>
        <v>42083</v>
      </c>
      <c r="J1256" s="7">
        <f t="shared" ca="1" si="59"/>
        <v>11</v>
      </c>
    </row>
    <row r="1257" spans="2:10" s="6" customFormat="1">
      <c r="B1257" s="5">
        <f t="shared" si="57"/>
        <v>42094</v>
      </c>
      <c r="F1257" s="5">
        <f t="shared" ca="1" si="58"/>
        <v>42083</v>
      </c>
      <c r="J1257" s="7">
        <f t="shared" ca="1" si="59"/>
        <v>11</v>
      </c>
    </row>
    <row r="1258" spans="2:10" s="6" customFormat="1">
      <c r="B1258" s="5">
        <f t="shared" si="57"/>
        <v>42094</v>
      </c>
      <c r="F1258" s="5">
        <f t="shared" ca="1" si="58"/>
        <v>42083</v>
      </c>
      <c r="J1258" s="7">
        <f t="shared" ca="1" si="59"/>
        <v>11</v>
      </c>
    </row>
    <row r="1259" spans="2:10" s="6" customFormat="1">
      <c r="B1259" s="5">
        <f t="shared" si="57"/>
        <v>42094</v>
      </c>
      <c r="F1259" s="5">
        <f t="shared" ca="1" si="58"/>
        <v>42083</v>
      </c>
      <c r="J1259" s="7">
        <f t="shared" ca="1" si="59"/>
        <v>11</v>
      </c>
    </row>
    <row r="1260" spans="2:10" s="6" customFormat="1">
      <c r="B1260" s="5">
        <f t="shared" si="57"/>
        <v>42094</v>
      </c>
      <c r="F1260" s="5">
        <f t="shared" ca="1" si="58"/>
        <v>42083</v>
      </c>
      <c r="J1260" s="7">
        <f t="shared" ca="1" si="59"/>
        <v>11</v>
      </c>
    </row>
    <row r="1261" spans="2:10" s="6" customFormat="1">
      <c r="B1261" s="5">
        <f t="shared" si="57"/>
        <v>42094</v>
      </c>
      <c r="F1261" s="5">
        <f t="shared" ca="1" si="58"/>
        <v>42083</v>
      </c>
      <c r="J1261" s="7">
        <f t="shared" ca="1" si="59"/>
        <v>11</v>
      </c>
    </row>
    <row r="1262" spans="2:10" s="6" customFormat="1">
      <c r="B1262" s="5">
        <f t="shared" si="57"/>
        <v>42094</v>
      </c>
      <c r="F1262" s="5">
        <f t="shared" ca="1" si="58"/>
        <v>42083</v>
      </c>
      <c r="J1262" s="7">
        <f t="shared" ca="1" si="59"/>
        <v>11</v>
      </c>
    </row>
    <row r="1263" spans="2:10" s="6" customFormat="1">
      <c r="B1263" s="5">
        <f t="shared" si="57"/>
        <v>42094</v>
      </c>
      <c r="F1263" s="5">
        <f t="shared" ca="1" si="58"/>
        <v>42083</v>
      </c>
      <c r="J1263" s="7">
        <f t="shared" ca="1" si="59"/>
        <v>11</v>
      </c>
    </row>
    <row r="1264" spans="2:10" s="6" customFormat="1">
      <c r="B1264" s="5">
        <f t="shared" si="57"/>
        <v>42094</v>
      </c>
      <c r="F1264" s="5">
        <f t="shared" ca="1" si="58"/>
        <v>42083</v>
      </c>
      <c r="J1264" s="7">
        <f t="shared" ca="1" si="59"/>
        <v>11</v>
      </c>
    </row>
    <row r="1265" spans="2:10" s="6" customFormat="1">
      <c r="B1265" s="5">
        <f t="shared" si="57"/>
        <v>42094</v>
      </c>
      <c r="F1265" s="5">
        <f t="shared" ca="1" si="58"/>
        <v>42083</v>
      </c>
      <c r="J1265" s="7">
        <f t="shared" ca="1" si="59"/>
        <v>11</v>
      </c>
    </row>
    <row r="1266" spans="2:10" s="6" customFormat="1">
      <c r="B1266" s="5">
        <f t="shared" si="57"/>
        <v>42094</v>
      </c>
      <c r="F1266" s="5">
        <f t="shared" ca="1" si="58"/>
        <v>42083</v>
      </c>
      <c r="J1266" s="7">
        <f t="shared" ca="1" si="59"/>
        <v>11</v>
      </c>
    </row>
    <row r="1267" spans="2:10" s="6" customFormat="1">
      <c r="B1267" s="5">
        <f t="shared" si="57"/>
        <v>42094</v>
      </c>
      <c r="F1267" s="5">
        <f t="shared" ca="1" si="58"/>
        <v>42083</v>
      </c>
      <c r="J1267" s="7">
        <f t="shared" ca="1" si="59"/>
        <v>11</v>
      </c>
    </row>
    <row r="1268" spans="2:10" s="6" customFormat="1">
      <c r="B1268" s="5">
        <f t="shared" si="57"/>
        <v>42094</v>
      </c>
      <c r="F1268" s="5">
        <f t="shared" ca="1" si="58"/>
        <v>42083</v>
      </c>
      <c r="J1268" s="7">
        <f t="shared" ca="1" si="59"/>
        <v>11</v>
      </c>
    </row>
    <row r="1269" spans="2:10" s="6" customFormat="1">
      <c r="B1269" s="5">
        <f t="shared" si="57"/>
        <v>42094</v>
      </c>
      <c r="F1269" s="5">
        <f t="shared" ca="1" si="58"/>
        <v>42083</v>
      </c>
      <c r="J1269" s="7">
        <f t="shared" ca="1" si="59"/>
        <v>11</v>
      </c>
    </row>
    <row r="1270" spans="2:10" s="6" customFormat="1">
      <c r="B1270" s="5">
        <f t="shared" si="57"/>
        <v>42094</v>
      </c>
      <c r="F1270" s="5">
        <f t="shared" ca="1" si="58"/>
        <v>42083</v>
      </c>
      <c r="J1270" s="7">
        <f t="shared" ca="1" si="59"/>
        <v>11</v>
      </c>
    </row>
    <row r="1271" spans="2:10" s="6" customFormat="1">
      <c r="B1271" s="5">
        <f t="shared" si="57"/>
        <v>42094</v>
      </c>
      <c r="F1271" s="5">
        <f t="shared" ca="1" si="58"/>
        <v>42083</v>
      </c>
      <c r="J1271" s="7">
        <f t="shared" ca="1" si="59"/>
        <v>11</v>
      </c>
    </row>
    <row r="1272" spans="2:10" s="6" customFormat="1">
      <c r="B1272" s="5">
        <f t="shared" si="57"/>
        <v>42094</v>
      </c>
      <c r="F1272" s="5">
        <f t="shared" ca="1" si="58"/>
        <v>42083</v>
      </c>
      <c r="J1272" s="7">
        <f t="shared" ca="1" si="59"/>
        <v>11</v>
      </c>
    </row>
    <row r="1273" spans="2:10" s="6" customFormat="1">
      <c r="B1273" s="5">
        <f t="shared" si="57"/>
        <v>42094</v>
      </c>
      <c r="F1273" s="5">
        <f t="shared" ca="1" si="58"/>
        <v>42083</v>
      </c>
      <c r="J1273" s="7">
        <f t="shared" ca="1" si="59"/>
        <v>11</v>
      </c>
    </row>
    <row r="1274" spans="2:10" s="6" customFormat="1">
      <c r="B1274" s="5">
        <f t="shared" si="57"/>
        <v>42094</v>
      </c>
      <c r="F1274" s="5">
        <f t="shared" ca="1" si="58"/>
        <v>42083</v>
      </c>
      <c r="J1274" s="7">
        <f t="shared" ca="1" si="59"/>
        <v>11</v>
      </c>
    </row>
    <row r="1275" spans="2:10" s="6" customFormat="1">
      <c r="B1275" s="5">
        <f t="shared" si="57"/>
        <v>42094</v>
      </c>
      <c r="F1275" s="5">
        <f t="shared" ca="1" si="58"/>
        <v>42083</v>
      </c>
      <c r="J1275" s="7">
        <f t="shared" ca="1" si="59"/>
        <v>11</v>
      </c>
    </row>
    <row r="1276" spans="2:10" s="6" customFormat="1">
      <c r="B1276" s="5">
        <f t="shared" si="57"/>
        <v>42094</v>
      </c>
      <c r="F1276" s="5">
        <f t="shared" ca="1" si="58"/>
        <v>42083</v>
      </c>
      <c r="J1276" s="7">
        <f t="shared" ca="1" si="59"/>
        <v>11</v>
      </c>
    </row>
    <row r="1277" spans="2:10" s="6" customFormat="1">
      <c r="B1277" s="5">
        <f t="shared" si="57"/>
        <v>42094</v>
      </c>
      <c r="F1277" s="5">
        <f t="shared" ca="1" si="58"/>
        <v>42083</v>
      </c>
      <c r="J1277" s="7">
        <f t="shared" ca="1" si="59"/>
        <v>11</v>
      </c>
    </row>
    <row r="1278" spans="2:10" s="6" customFormat="1">
      <c r="B1278" s="5">
        <f t="shared" si="57"/>
        <v>42094</v>
      </c>
      <c r="F1278" s="5">
        <f t="shared" ca="1" si="58"/>
        <v>42083</v>
      </c>
      <c r="J1278" s="7">
        <f t="shared" ca="1" si="59"/>
        <v>11</v>
      </c>
    </row>
    <row r="1279" spans="2:10" s="6" customFormat="1">
      <c r="B1279" s="5">
        <f t="shared" si="57"/>
        <v>42094</v>
      </c>
      <c r="F1279" s="5">
        <f t="shared" ca="1" si="58"/>
        <v>42083</v>
      </c>
      <c r="J1279" s="7">
        <f t="shared" ca="1" si="59"/>
        <v>11</v>
      </c>
    </row>
    <row r="1280" spans="2:10" s="6" customFormat="1">
      <c r="B1280" s="5">
        <f t="shared" si="57"/>
        <v>42094</v>
      </c>
      <c r="F1280" s="5">
        <f t="shared" ca="1" si="58"/>
        <v>42083</v>
      </c>
      <c r="J1280" s="7">
        <f t="shared" ca="1" si="59"/>
        <v>11</v>
      </c>
    </row>
    <row r="1281" spans="2:10" s="6" customFormat="1">
      <c r="B1281" s="5">
        <f t="shared" si="57"/>
        <v>42094</v>
      </c>
      <c r="F1281" s="5">
        <f t="shared" ca="1" si="58"/>
        <v>42083</v>
      </c>
      <c r="J1281" s="7">
        <f t="shared" ca="1" si="59"/>
        <v>11</v>
      </c>
    </row>
    <row r="1282" spans="2:10" s="6" customFormat="1">
      <c r="B1282" s="5">
        <f t="shared" si="57"/>
        <v>42094</v>
      </c>
      <c r="F1282" s="5">
        <f t="shared" ca="1" si="58"/>
        <v>42083</v>
      </c>
      <c r="J1282" s="7">
        <f t="shared" ca="1" si="59"/>
        <v>11</v>
      </c>
    </row>
    <row r="1283" spans="2:10" s="6" customFormat="1">
      <c r="B1283" s="5">
        <f t="shared" si="57"/>
        <v>42094</v>
      </c>
      <c r="F1283" s="5">
        <f t="shared" ca="1" si="58"/>
        <v>42083</v>
      </c>
      <c r="J1283" s="7">
        <f t="shared" ca="1" si="59"/>
        <v>11</v>
      </c>
    </row>
    <row r="1284" spans="2:10" s="6" customFormat="1">
      <c r="B1284" s="5">
        <f t="shared" si="57"/>
        <v>42094</v>
      </c>
      <c r="F1284" s="5">
        <f t="shared" ca="1" si="58"/>
        <v>42083</v>
      </c>
      <c r="J1284" s="7">
        <f t="shared" ca="1" si="59"/>
        <v>11</v>
      </c>
    </row>
    <row r="1285" spans="2:10" s="6" customFormat="1">
      <c r="B1285" s="5">
        <f t="shared" si="57"/>
        <v>42094</v>
      </c>
      <c r="F1285" s="5">
        <f t="shared" ca="1" si="58"/>
        <v>42083</v>
      </c>
      <c r="J1285" s="7">
        <f t="shared" ca="1" si="59"/>
        <v>11</v>
      </c>
    </row>
    <row r="1286" spans="2:10" s="6" customFormat="1">
      <c r="B1286" s="5">
        <f t="shared" si="57"/>
        <v>42094</v>
      </c>
      <c r="F1286" s="5">
        <f t="shared" ca="1" si="58"/>
        <v>42083</v>
      </c>
      <c r="J1286" s="7">
        <f t="shared" ca="1" si="59"/>
        <v>11</v>
      </c>
    </row>
    <row r="1287" spans="2:10" s="6" customFormat="1">
      <c r="B1287" s="5">
        <f t="shared" si="57"/>
        <v>42094</v>
      </c>
      <c r="F1287" s="5">
        <f t="shared" ca="1" si="58"/>
        <v>42083</v>
      </c>
      <c r="J1287" s="7">
        <f t="shared" ca="1" si="59"/>
        <v>11</v>
      </c>
    </row>
    <row r="1288" spans="2:10" s="6" customFormat="1">
      <c r="B1288" s="5">
        <f t="shared" si="57"/>
        <v>42094</v>
      </c>
      <c r="F1288" s="5">
        <f t="shared" ca="1" si="58"/>
        <v>42083</v>
      </c>
      <c r="J1288" s="7">
        <f t="shared" ca="1" si="59"/>
        <v>11</v>
      </c>
    </row>
    <row r="1289" spans="2:10" s="6" customFormat="1">
      <c r="B1289" s="5">
        <f t="shared" si="57"/>
        <v>42094</v>
      </c>
      <c r="F1289" s="5">
        <f t="shared" ca="1" si="58"/>
        <v>42083</v>
      </c>
      <c r="J1289" s="7">
        <f t="shared" ca="1" si="59"/>
        <v>11</v>
      </c>
    </row>
    <row r="1290" spans="2:10" s="6" customFormat="1">
      <c r="B1290" s="5">
        <f t="shared" ref="B1290:B1353" si="60">$B$6</f>
        <v>42094</v>
      </c>
      <c r="F1290" s="5">
        <f t="shared" ref="F1290:F1353" ca="1" si="61">TODAY()</f>
        <v>42083</v>
      </c>
      <c r="J1290" s="7">
        <f t="shared" ref="J1290:J1353" ca="1" si="62">SUM(B1290-F1290)</f>
        <v>11</v>
      </c>
    </row>
    <row r="1291" spans="2:10" s="6" customFormat="1">
      <c r="B1291" s="5">
        <f t="shared" si="60"/>
        <v>42094</v>
      </c>
      <c r="F1291" s="5">
        <f t="shared" ca="1" si="61"/>
        <v>42083</v>
      </c>
      <c r="J1291" s="7">
        <f t="shared" ca="1" si="62"/>
        <v>11</v>
      </c>
    </row>
    <row r="1292" spans="2:10" s="6" customFormat="1">
      <c r="B1292" s="5">
        <f t="shared" si="60"/>
        <v>42094</v>
      </c>
      <c r="F1292" s="5">
        <f t="shared" ca="1" si="61"/>
        <v>42083</v>
      </c>
      <c r="J1292" s="7">
        <f t="shared" ca="1" si="62"/>
        <v>11</v>
      </c>
    </row>
    <row r="1293" spans="2:10" s="6" customFormat="1">
      <c r="B1293" s="5">
        <f t="shared" si="60"/>
        <v>42094</v>
      </c>
      <c r="F1293" s="5">
        <f t="shared" ca="1" si="61"/>
        <v>42083</v>
      </c>
      <c r="J1293" s="7">
        <f t="shared" ca="1" si="62"/>
        <v>11</v>
      </c>
    </row>
    <row r="1294" spans="2:10" s="6" customFormat="1">
      <c r="B1294" s="5">
        <f t="shared" si="60"/>
        <v>42094</v>
      </c>
      <c r="F1294" s="5">
        <f t="shared" ca="1" si="61"/>
        <v>42083</v>
      </c>
      <c r="J1294" s="7">
        <f t="shared" ca="1" si="62"/>
        <v>11</v>
      </c>
    </row>
    <row r="1295" spans="2:10" s="6" customFormat="1">
      <c r="B1295" s="5">
        <f t="shared" si="60"/>
        <v>42094</v>
      </c>
      <c r="F1295" s="5">
        <f t="shared" ca="1" si="61"/>
        <v>42083</v>
      </c>
      <c r="J1295" s="7">
        <f t="shared" ca="1" si="62"/>
        <v>11</v>
      </c>
    </row>
    <row r="1296" spans="2:10" s="6" customFormat="1">
      <c r="B1296" s="5">
        <f t="shared" si="60"/>
        <v>42094</v>
      </c>
      <c r="F1296" s="5">
        <f t="shared" ca="1" si="61"/>
        <v>42083</v>
      </c>
      <c r="J1296" s="7">
        <f t="shared" ca="1" si="62"/>
        <v>11</v>
      </c>
    </row>
    <row r="1297" spans="2:10" s="6" customFormat="1">
      <c r="B1297" s="5">
        <f t="shared" si="60"/>
        <v>42094</v>
      </c>
      <c r="F1297" s="5">
        <f t="shared" ca="1" si="61"/>
        <v>42083</v>
      </c>
      <c r="J1297" s="7">
        <f t="shared" ca="1" si="62"/>
        <v>11</v>
      </c>
    </row>
    <row r="1298" spans="2:10" s="6" customFormat="1">
      <c r="B1298" s="5">
        <f t="shared" si="60"/>
        <v>42094</v>
      </c>
      <c r="F1298" s="5">
        <f t="shared" ca="1" si="61"/>
        <v>42083</v>
      </c>
      <c r="J1298" s="7">
        <f t="shared" ca="1" si="62"/>
        <v>11</v>
      </c>
    </row>
    <row r="1299" spans="2:10" s="6" customFormat="1">
      <c r="B1299" s="5">
        <f t="shared" si="60"/>
        <v>42094</v>
      </c>
      <c r="F1299" s="5">
        <f t="shared" ca="1" si="61"/>
        <v>42083</v>
      </c>
      <c r="J1299" s="7">
        <f t="shared" ca="1" si="62"/>
        <v>11</v>
      </c>
    </row>
    <row r="1300" spans="2:10" s="6" customFormat="1">
      <c r="B1300" s="5">
        <f t="shared" si="60"/>
        <v>42094</v>
      </c>
      <c r="F1300" s="5">
        <f t="shared" ca="1" si="61"/>
        <v>42083</v>
      </c>
      <c r="J1300" s="7">
        <f t="shared" ca="1" si="62"/>
        <v>11</v>
      </c>
    </row>
    <row r="1301" spans="2:10" s="6" customFormat="1">
      <c r="B1301" s="5">
        <f t="shared" si="60"/>
        <v>42094</v>
      </c>
      <c r="F1301" s="5">
        <f t="shared" ca="1" si="61"/>
        <v>42083</v>
      </c>
      <c r="J1301" s="7">
        <f t="shared" ca="1" si="62"/>
        <v>11</v>
      </c>
    </row>
    <row r="1302" spans="2:10" s="6" customFormat="1">
      <c r="B1302" s="5">
        <f t="shared" si="60"/>
        <v>42094</v>
      </c>
      <c r="F1302" s="5">
        <f t="shared" ca="1" si="61"/>
        <v>42083</v>
      </c>
      <c r="J1302" s="7">
        <f t="shared" ca="1" si="62"/>
        <v>11</v>
      </c>
    </row>
    <row r="1303" spans="2:10" s="6" customFormat="1">
      <c r="B1303" s="5">
        <f t="shared" si="60"/>
        <v>42094</v>
      </c>
      <c r="F1303" s="5">
        <f t="shared" ca="1" si="61"/>
        <v>42083</v>
      </c>
      <c r="J1303" s="7">
        <f t="shared" ca="1" si="62"/>
        <v>11</v>
      </c>
    </row>
    <row r="1304" spans="2:10" s="6" customFormat="1">
      <c r="B1304" s="5">
        <f t="shared" si="60"/>
        <v>42094</v>
      </c>
      <c r="F1304" s="5">
        <f t="shared" ca="1" si="61"/>
        <v>42083</v>
      </c>
      <c r="J1304" s="7">
        <f t="shared" ca="1" si="62"/>
        <v>11</v>
      </c>
    </row>
    <row r="1305" spans="2:10" s="6" customFormat="1">
      <c r="B1305" s="5">
        <f t="shared" si="60"/>
        <v>42094</v>
      </c>
      <c r="F1305" s="5">
        <f t="shared" ca="1" si="61"/>
        <v>42083</v>
      </c>
      <c r="J1305" s="7">
        <f t="shared" ca="1" si="62"/>
        <v>11</v>
      </c>
    </row>
    <row r="1306" spans="2:10" s="6" customFormat="1">
      <c r="B1306" s="5">
        <f t="shared" si="60"/>
        <v>42094</v>
      </c>
      <c r="F1306" s="5">
        <f t="shared" ca="1" si="61"/>
        <v>42083</v>
      </c>
      <c r="J1306" s="7">
        <f t="shared" ca="1" si="62"/>
        <v>11</v>
      </c>
    </row>
    <row r="1307" spans="2:10" s="6" customFormat="1">
      <c r="B1307" s="5">
        <f t="shared" si="60"/>
        <v>42094</v>
      </c>
      <c r="F1307" s="5">
        <f t="shared" ca="1" si="61"/>
        <v>42083</v>
      </c>
      <c r="J1307" s="7">
        <f t="shared" ca="1" si="62"/>
        <v>11</v>
      </c>
    </row>
    <row r="1308" spans="2:10" s="6" customFormat="1">
      <c r="B1308" s="5">
        <f t="shared" si="60"/>
        <v>42094</v>
      </c>
      <c r="F1308" s="5">
        <f t="shared" ca="1" si="61"/>
        <v>42083</v>
      </c>
      <c r="J1308" s="7">
        <f t="shared" ca="1" si="62"/>
        <v>11</v>
      </c>
    </row>
    <row r="1309" spans="2:10" s="6" customFormat="1">
      <c r="B1309" s="5">
        <f t="shared" si="60"/>
        <v>42094</v>
      </c>
      <c r="F1309" s="5">
        <f t="shared" ca="1" si="61"/>
        <v>42083</v>
      </c>
      <c r="J1309" s="7">
        <f t="shared" ca="1" si="62"/>
        <v>11</v>
      </c>
    </row>
    <row r="1310" spans="2:10" s="6" customFormat="1">
      <c r="B1310" s="5">
        <f t="shared" si="60"/>
        <v>42094</v>
      </c>
      <c r="F1310" s="5">
        <f t="shared" ca="1" si="61"/>
        <v>42083</v>
      </c>
      <c r="J1310" s="7">
        <f t="shared" ca="1" si="62"/>
        <v>11</v>
      </c>
    </row>
    <row r="1311" spans="2:10" s="6" customFormat="1">
      <c r="B1311" s="5">
        <f t="shared" si="60"/>
        <v>42094</v>
      </c>
      <c r="F1311" s="5">
        <f t="shared" ca="1" si="61"/>
        <v>42083</v>
      </c>
      <c r="J1311" s="7">
        <f t="shared" ca="1" si="62"/>
        <v>11</v>
      </c>
    </row>
    <row r="1312" spans="2:10" s="6" customFormat="1">
      <c r="B1312" s="5">
        <f t="shared" si="60"/>
        <v>42094</v>
      </c>
      <c r="F1312" s="5">
        <f t="shared" ca="1" si="61"/>
        <v>42083</v>
      </c>
      <c r="J1312" s="7">
        <f t="shared" ca="1" si="62"/>
        <v>11</v>
      </c>
    </row>
    <row r="1313" spans="2:10" s="6" customFormat="1">
      <c r="B1313" s="5">
        <f t="shared" si="60"/>
        <v>42094</v>
      </c>
      <c r="F1313" s="5">
        <f t="shared" ca="1" si="61"/>
        <v>42083</v>
      </c>
      <c r="J1313" s="7">
        <f t="shared" ca="1" si="62"/>
        <v>11</v>
      </c>
    </row>
    <row r="1314" spans="2:10" s="6" customFormat="1">
      <c r="B1314" s="5">
        <f t="shared" si="60"/>
        <v>42094</v>
      </c>
      <c r="F1314" s="5">
        <f t="shared" ca="1" si="61"/>
        <v>42083</v>
      </c>
      <c r="J1314" s="7">
        <f t="shared" ca="1" si="62"/>
        <v>11</v>
      </c>
    </row>
    <row r="1315" spans="2:10" s="6" customFormat="1">
      <c r="B1315" s="5">
        <f t="shared" si="60"/>
        <v>42094</v>
      </c>
      <c r="F1315" s="5">
        <f t="shared" ca="1" si="61"/>
        <v>42083</v>
      </c>
      <c r="J1315" s="7">
        <f t="shared" ca="1" si="62"/>
        <v>11</v>
      </c>
    </row>
    <row r="1316" spans="2:10" s="6" customFormat="1">
      <c r="B1316" s="5">
        <f t="shared" si="60"/>
        <v>42094</v>
      </c>
      <c r="F1316" s="5">
        <f t="shared" ca="1" si="61"/>
        <v>42083</v>
      </c>
      <c r="J1316" s="7">
        <f t="shared" ca="1" si="62"/>
        <v>11</v>
      </c>
    </row>
    <row r="1317" spans="2:10" s="6" customFormat="1">
      <c r="B1317" s="5">
        <f t="shared" si="60"/>
        <v>42094</v>
      </c>
      <c r="F1317" s="5">
        <f t="shared" ca="1" si="61"/>
        <v>42083</v>
      </c>
      <c r="J1317" s="7">
        <f t="shared" ca="1" si="62"/>
        <v>11</v>
      </c>
    </row>
    <row r="1318" spans="2:10" s="6" customFormat="1">
      <c r="B1318" s="5">
        <f t="shared" si="60"/>
        <v>42094</v>
      </c>
      <c r="F1318" s="5">
        <f t="shared" ca="1" si="61"/>
        <v>42083</v>
      </c>
      <c r="J1318" s="7">
        <f t="shared" ca="1" si="62"/>
        <v>11</v>
      </c>
    </row>
    <row r="1319" spans="2:10" s="6" customFormat="1">
      <c r="B1319" s="5">
        <f t="shared" si="60"/>
        <v>42094</v>
      </c>
      <c r="F1319" s="5">
        <f t="shared" ca="1" si="61"/>
        <v>42083</v>
      </c>
      <c r="J1319" s="7">
        <f t="shared" ca="1" si="62"/>
        <v>11</v>
      </c>
    </row>
    <row r="1320" spans="2:10" s="6" customFormat="1">
      <c r="B1320" s="5">
        <f t="shared" si="60"/>
        <v>42094</v>
      </c>
      <c r="F1320" s="5">
        <f t="shared" ca="1" si="61"/>
        <v>42083</v>
      </c>
      <c r="J1320" s="7">
        <f t="shared" ca="1" si="62"/>
        <v>11</v>
      </c>
    </row>
    <row r="1321" spans="2:10" s="6" customFormat="1">
      <c r="B1321" s="5">
        <f t="shared" si="60"/>
        <v>42094</v>
      </c>
      <c r="F1321" s="5">
        <f t="shared" ca="1" si="61"/>
        <v>42083</v>
      </c>
      <c r="J1321" s="7">
        <f t="shared" ca="1" si="62"/>
        <v>11</v>
      </c>
    </row>
    <row r="1322" spans="2:10" s="6" customFormat="1">
      <c r="B1322" s="5">
        <f t="shared" si="60"/>
        <v>42094</v>
      </c>
      <c r="F1322" s="5">
        <f t="shared" ca="1" si="61"/>
        <v>42083</v>
      </c>
      <c r="J1322" s="7">
        <f t="shared" ca="1" si="62"/>
        <v>11</v>
      </c>
    </row>
    <row r="1323" spans="2:10" s="6" customFormat="1">
      <c r="B1323" s="5">
        <f t="shared" si="60"/>
        <v>42094</v>
      </c>
      <c r="F1323" s="5">
        <f t="shared" ca="1" si="61"/>
        <v>42083</v>
      </c>
      <c r="J1323" s="7">
        <f t="shared" ca="1" si="62"/>
        <v>11</v>
      </c>
    </row>
    <row r="1324" spans="2:10" s="6" customFormat="1">
      <c r="B1324" s="5">
        <f t="shared" si="60"/>
        <v>42094</v>
      </c>
      <c r="F1324" s="5">
        <f t="shared" ca="1" si="61"/>
        <v>42083</v>
      </c>
      <c r="J1324" s="7">
        <f t="shared" ca="1" si="62"/>
        <v>11</v>
      </c>
    </row>
    <row r="1325" spans="2:10" s="6" customFormat="1">
      <c r="B1325" s="5">
        <f t="shared" si="60"/>
        <v>42094</v>
      </c>
      <c r="F1325" s="5">
        <f t="shared" ca="1" si="61"/>
        <v>42083</v>
      </c>
      <c r="J1325" s="7">
        <f t="shared" ca="1" si="62"/>
        <v>11</v>
      </c>
    </row>
    <row r="1326" spans="2:10" s="6" customFormat="1">
      <c r="B1326" s="5">
        <f t="shared" si="60"/>
        <v>42094</v>
      </c>
      <c r="F1326" s="5">
        <f t="shared" ca="1" si="61"/>
        <v>42083</v>
      </c>
      <c r="J1326" s="7">
        <f t="shared" ca="1" si="62"/>
        <v>11</v>
      </c>
    </row>
    <row r="1327" spans="2:10" s="6" customFormat="1">
      <c r="B1327" s="5">
        <f t="shared" si="60"/>
        <v>42094</v>
      </c>
      <c r="F1327" s="5">
        <f t="shared" ca="1" si="61"/>
        <v>42083</v>
      </c>
      <c r="J1327" s="7">
        <f t="shared" ca="1" si="62"/>
        <v>11</v>
      </c>
    </row>
    <row r="1328" spans="2:10" s="6" customFormat="1">
      <c r="B1328" s="5">
        <f t="shared" si="60"/>
        <v>42094</v>
      </c>
      <c r="F1328" s="5">
        <f t="shared" ca="1" si="61"/>
        <v>42083</v>
      </c>
      <c r="J1328" s="7">
        <f t="shared" ca="1" si="62"/>
        <v>11</v>
      </c>
    </row>
    <row r="1329" spans="2:10" s="6" customFormat="1">
      <c r="B1329" s="5">
        <f t="shared" si="60"/>
        <v>42094</v>
      </c>
      <c r="F1329" s="5">
        <f t="shared" ca="1" si="61"/>
        <v>42083</v>
      </c>
      <c r="J1329" s="7">
        <f t="shared" ca="1" si="62"/>
        <v>11</v>
      </c>
    </row>
    <row r="1330" spans="2:10" s="6" customFormat="1">
      <c r="B1330" s="5">
        <f t="shared" si="60"/>
        <v>42094</v>
      </c>
      <c r="F1330" s="5">
        <f t="shared" ca="1" si="61"/>
        <v>42083</v>
      </c>
      <c r="J1330" s="7">
        <f t="shared" ca="1" si="62"/>
        <v>11</v>
      </c>
    </row>
    <row r="1331" spans="2:10" s="6" customFormat="1">
      <c r="B1331" s="5">
        <f t="shared" si="60"/>
        <v>42094</v>
      </c>
      <c r="F1331" s="5">
        <f t="shared" ca="1" si="61"/>
        <v>42083</v>
      </c>
      <c r="J1331" s="7">
        <f t="shared" ca="1" si="62"/>
        <v>11</v>
      </c>
    </row>
    <row r="1332" spans="2:10" s="6" customFormat="1">
      <c r="B1332" s="5">
        <f t="shared" si="60"/>
        <v>42094</v>
      </c>
      <c r="F1332" s="5">
        <f t="shared" ca="1" si="61"/>
        <v>42083</v>
      </c>
      <c r="J1332" s="7">
        <f t="shared" ca="1" si="62"/>
        <v>11</v>
      </c>
    </row>
    <row r="1333" spans="2:10" s="6" customFormat="1">
      <c r="B1333" s="5">
        <f t="shared" si="60"/>
        <v>42094</v>
      </c>
      <c r="F1333" s="5">
        <f t="shared" ca="1" si="61"/>
        <v>42083</v>
      </c>
      <c r="J1333" s="7">
        <f t="shared" ca="1" si="62"/>
        <v>11</v>
      </c>
    </row>
    <row r="1334" spans="2:10" s="6" customFormat="1">
      <c r="B1334" s="5">
        <f t="shared" si="60"/>
        <v>42094</v>
      </c>
      <c r="F1334" s="5">
        <f t="shared" ca="1" si="61"/>
        <v>42083</v>
      </c>
      <c r="J1334" s="7">
        <f t="shared" ca="1" si="62"/>
        <v>11</v>
      </c>
    </row>
    <row r="1335" spans="2:10" s="6" customFormat="1">
      <c r="B1335" s="5">
        <f t="shared" si="60"/>
        <v>42094</v>
      </c>
      <c r="F1335" s="5">
        <f t="shared" ca="1" si="61"/>
        <v>42083</v>
      </c>
      <c r="J1335" s="7">
        <f t="shared" ca="1" si="62"/>
        <v>11</v>
      </c>
    </row>
    <row r="1336" spans="2:10" s="6" customFormat="1">
      <c r="B1336" s="5">
        <f t="shared" si="60"/>
        <v>42094</v>
      </c>
      <c r="F1336" s="5">
        <f t="shared" ca="1" si="61"/>
        <v>42083</v>
      </c>
      <c r="J1336" s="7">
        <f t="shared" ca="1" si="62"/>
        <v>11</v>
      </c>
    </row>
    <row r="1337" spans="2:10" s="6" customFormat="1">
      <c r="B1337" s="5">
        <f t="shared" si="60"/>
        <v>42094</v>
      </c>
      <c r="F1337" s="5">
        <f t="shared" ca="1" si="61"/>
        <v>42083</v>
      </c>
      <c r="J1337" s="7">
        <f t="shared" ca="1" si="62"/>
        <v>11</v>
      </c>
    </row>
    <row r="1338" spans="2:10" s="6" customFormat="1">
      <c r="B1338" s="5">
        <f t="shared" si="60"/>
        <v>42094</v>
      </c>
      <c r="F1338" s="5">
        <f t="shared" ca="1" si="61"/>
        <v>42083</v>
      </c>
      <c r="J1338" s="7">
        <f t="shared" ca="1" si="62"/>
        <v>11</v>
      </c>
    </row>
    <row r="1339" spans="2:10" s="6" customFormat="1">
      <c r="B1339" s="5">
        <f t="shared" si="60"/>
        <v>42094</v>
      </c>
      <c r="F1339" s="5">
        <f t="shared" ca="1" si="61"/>
        <v>42083</v>
      </c>
      <c r="J1339" s="7">
        <f t="shared" ca="1" si="62"/>
        <v>11</v>
      </c>
    </row>
    <row r="1340" spans="2:10" s="6" customFormat="1">
      <c r="B1340" s="5">
        <f t="shared" si="60"/>
        <v>42094</v>
      </c>
      <c r="F1340" s="5">
        <f t="shared" ca="1" si="61"/>
        <v>42083</v>
      </c>
      <c r="J1340" s="7">
        <f t="shared" ca="1" si="62"/>
        <v>11</v>
      </c>
    </row>
    <row r="1341" spans="2:10" s="6" customFormat="1">
      <c r="B1341" s="5">
        <f t="shared" si="60"/>
        <v>42094</v>
      </c>
      <c r="F1341" s="5">
        <f t="shared" ca="1" si="61"/>
        <v>42083</v>
      </c>
      <c r="J1341" s="7">
        <f t="shared" ca="1" si="62"/>
        <v>11</v>
      </c>
    </row>
    <row r="1342" spans="2:10" s="6" customFormat="1">
      <c r="B1342" s="5">
        <f t="shared" si="60"/>
        <v>42094</v>
      </c>
      <c r="F1342" s="5">
        <f t="shared" ca="1" si="61"/>
        <v>42083</v>
      </c>
      <c r="J1342" s="7">
        <f t="shared" ca="1" si="62"/>
        <v>11</v>
      </c>
    </row>
    <row r="1343" spans="2:10" s="6" customFormat="1">
      <c r="B1343" s="5">
        <f t="shared" si="60"/>
        <v>42094</v>
      </c>
      <c r="F1343" s="5">
        <f t="shared" ca="1" si="61"/>
        <v>42083</v>
      </c>
      <c r="J1343" s="7">
        <f t="shared" ca="1" si="62"/>
        <v>11</v>
      </c>
    </row>
    <row r="1344" spans="2:10" s="6" customFormat="1">
      <c r="B1344" s="5">
        <f t="shared" si="60"/>
        <v>42094</v>
      </c>
      <c r="F1344" s="5">
        <f t="shared" ca="1" si="61"/>
        <v>42083</v>
      </c>
      <c r="J1344" s="7">
        <f t="shared" ca="1" si="62"/>
        <v>11</v>
      </c>
    </row>
    <row r="1345" spans="2:10" s="6" customFormat="1">
      <c r="B1345" s="5">
        <f t="shared" si="60"/>
        <v>42094</v>
      </c>
      <c r="F1345" s="5">
        <f t="shared" ca="1" si="61"/>
        <v>42083</v>
      </c>
      <c r="J1345" s="7">
        <f t="shared" ca="1" si="62"/>
        <v>11</v>
      </c>
    </row>
    <row r="1346" spans="2:10" s="6" customFormat="1">
      <c r="B1346" s="5">
        <f t="shared" si="60"/>
        <v>42094</v>
      </c>
      <c r="F1346" s="5">
        <f t="shared" ca="1" si="61"/>
        <v>42083</v>
      </c>
      <c r="J1346" s="7">
        <f t="shared" ca="1" si="62"/>
        <v>11</v>
      </c>
    </row>
    <row r="1347" spans="2:10" s="6" customFormat="1">
      <c r="B1347" s="5">
        <f t="shared" si="60"/>
        <v>42094</v>
      </c>
      <c r="F1347" s="5">
        <f t="shared" ca="1" si="61"/>
        <v>42083</v>
      </c>
      <c r="J1347" s="7">
        <f t="shared" ca="1" si="62"/>
        <v>11</v>
      </c>
    </row>
    <row r="1348" spans="2:10" s="6" customFormat="1">
      <c r="B1348" s="5">
        <f t="shared" si="60"/>
        <v>42094</v>
      </c>
      <c r="F1348" s="5">
        <f t="shared" ca="1" si="61"/>
        <v>42083</v>
      </c>
      <c r="J1348" s="7">
        <f t="shared" ca="1" si="62"/>
        <v>11</v>
      </c>
    </row>
    <row r="1349" spans="2:10" s="6" customFormat="1">
      <c r="B1349" s="5">
        <f t="shared" si="60"/>
        <v>42094</v>
      </c>
      <c r="F1349" s="5">
        <f t="shared" ca="1" si="61"/>
        <v>42083</v>
      </c>
      <c r="J1349" s="7">
        <f t="shared" ca="1" si="62"/>
        <v>11</v>
      </c>
    </row>
    <row r="1350" spans="2:10" s="6" customFormat="1">
      <c r="B1350" s="5">
        <f t="shared" si="60"/>
        <v>42094</v>
      </c>
      <c r="F1350" s="5">
        <f t="shared" ca="1" si="61"/>
        <v>42083</v>
      </c>
      <c r="J1350" s="7">
        <f t="shared" ca="1" si="62"/>
        <v>11</v>
      </c>
    </row>
    <row r="1351" spans="2:10" s="6" customFormat="1">
      <c r="B1351" s="5">
        <f t="shared" si="60"/>
        <v>42094</v>
      </c>
      <c r="F1351" s="5">
        <f t="shared" ca="1" si="61"/>
        <v>42083</v>
      </c>
      <c r="J1351" s="7">
        <f t="shared" ca="1" si="62"/>
        <v>11</v>
      </c>
    </row>
    <row r="1352" spans="2:10" s="6" customFormat="1">
      <c r="B1352" s="5">
        <f t="shared" si="60"/>
        <v>42094</v>
      </c>
      <c r="F1352" s="5">
        <f t="shared" ca="1" si="61"/>
        <v>42083</v>
      </c>
      <c r="J1352" s="7">
        <f t="shared" ca="1" si="62"/>
        <v>11</v>
      </c>
    </row>
    <row r="1353" spans="2:10" s="6" customFormat="1">
      <c r="B1353" s="5">
        <f t="shared" si="60"/>
        <v>42094</v>
      </c>
      <c r="F1353" s="5">
        <f t="shared" ca="1" si="61"/>
        <v>42083</v>
      </c>
      <c r="J1353" s="7">
        <f t="shared" ca="1" si="62"/>
        <v>11</v>
      </c>
    </row>
    <row r="1354" spans="2:10" s="6" customFormat="1">
      <c r="B1354" s="5">
        <f t="shared" ref="B1354:B1417" si="63">$B$6</f>
        <v>42094</v>
      </c>
      <c r="F1354" s="5">
        <f t="shared" ref="F1354:F1417" ca="1" si="64">TODAY()</f>
        <v>42083</v>
      </c>
      <c r="J1354" s="7">
        <f t="shared" ref="J1354:J1417" ca="1" si="65">SUM(B1354-F1354)</f>
        <v>11</v>
      </c>
    </row>
    <row r="1355" spans="2:10" s="6" customFormat="1">
      <c r="B1355" s="5">
        <f t="shared" si="63"/>
        <v>42094</v>
      </c>
      <c r="F1355" s="5">
        <f t="shared" ca="1" si="64"/>
        <v>42083</v>
      </c>
      <c r="J1355" s="7">
        <f t="shared" ca="1" si="65"/>
        <v>11</v>
      </c>
    </row>
    <row r="1356" spans="2:10" s="6" customFormat="1">
      <c r="B1356" s="5">
        <f t="shared" si="63"/>
        <v>42094</v>
      </c>
      <c r="F1356" s="5">
        <f t="shared" ca="1" si="64"/>
        <v>42083</v>
      </c>
      <c r="J1356" s="7">
        <f t="shared" ca="1" si="65"/>
        <v>11</v>
      </c>
    </row>
    <row r="1357" spans="2:10" s="6" customFormat="1">
      <c r="B1357" s="5">
        <f t="shared" si="63"/>
        <v>42094</v>
      </c>
      <c r="F1357" s="5">
        <f t="shared" ca="1" si="64"/>
        <v>42083</v>
      </c>
      <c r="J1357" s="7">
        <f t="shared" ca="1" si="65"/>
        <v>11</v>
      </c>
    </row>
    <row r="1358" spans="2:10" s="6" customFormat="1">
      <c r="B1358" s="5">
        <f t="shared" si="63"/>
        <v>42094</v>
      </c>
      <c r="F1358" s="5">
        <f t="shared" ca="1" si="64"/>
        <v>42083</v>
      </c>
      <c r="J1358" s="7">
        <f t="shared" ca="1" si="65"/>
        <v>11</v>
      </c>
    </row>
    <row r="1359" spans="2:10" s="6" customFormat="1">
      <c r="B1359" s="5">
        <f t="shared" si="63"/>
        <v>42094</v>
      </c>
      <c r="F1359" s="5">
        <f t="shared" ca="1" si="64"/>
        <v>42083</v>
      </c>
      <c r="J1359" s="7">
        <f t="shared" ca="1" si="65"/>
        <v>11</v>
      </c>
    </row>
    <row r="1360" spans="2:10" s="6" customFormat="1">
      <c r="B1360" s="5">
        <f t="shared" si="63"/>
        <v>42094</v>
      </c>
      <c r="F1360" s="5">
        <f t="shared" ca="1" si="64"/>
        <v>42083</v>
      </c>
      <c r="J1360" s="7">
        <f t="shared" ca="1" si="65"/>
        <v>11</v>
      </c>
    </row>
    <row r="1361" spans="2:10" s="6" customFormat="1">
      <c r="B1361" s="5">
        <f t="shared" si="63"/>
        <v>42094</v>
      </c>
      <c r="F1361" s="5">
        <f t="shared" ca="1" si="64"/>
        <v>42083</v>
      </c>
      <c r="J1361" s="7">
        <f t="shared" ca="1" si="65"/>
        <v>11</v>
      </c>
    </row>
    <row r="1362" spans="2:10" s="6" customFormat="1">
      <c r="B1362" s="5">
        <f t="shared" si="63"/>
        <v>42094</v>
      </c>
      <c r="F1362" s="5">
        <f t="shared" ca="1" si="64"/>
        <v>42083</v>
      </c>
      <c r="J1362" s="7">
        <f t="shared" ca="1" si="65"/>
        <v>11</v>
      </c>
    </row>
    <row r="1363" spans="2:10" s="6" customFormat="1">
      <c r="B1363" s="5">
        <f t="shared" si="63"/>
        <v>42094</v>
      </c>
      <c r="F1363" s="5">
        <f t="shared" ca="1" si="64"/>
        <v>42083</v>
      </c>
      <c r="J1363" s="7">
        <f t="shared" ca="1" si="65"/>
        <v>11</v>
      </c>
    </row>
    <row r="1364" spans="2:10" s="6" customFormat="1">
      <c r="B1364" s="5">
        <f t="shared" si="63"/>
        <v>42094</v>
      </c>
      <c r="F1364" s="5">
        <f t="shared" ca="1" si="64"/>
        <v>42083</v>
      </c>
      <c r="J1364" s="7">
        <f t="shared" ca="1" si="65"/>
        <v>11</v>
      </c>
    </row>
    <row r="1365" spans="2:10" s="6" customFormat="1">
      <c r="B1365" s="5">
        <f t="shared" si="63"/>
        <v>42094</v>
      </c>
      <c r="F1365" s="5">
        <f t="shared" ca="1" si="64"/>
        <v>42083</v>
      </c>
      <c r="J1365" s="7">
        <f t="shared" ca="1" si="65"/>
        <v>11</v>
      </c>
    </row>
    <row r="1366" spans="2:10" s="6" customFormat="1">
      <c r="B1366" s="5">
        <f t="shared" si="63"/>
        <v>42094</v>
      </c>
      <c r="F1366" s="5">
        <f t="shared" ca="1" si="64"/>
        <v>42083</v>
      </c>
      <c r="J1366" s="7">
        <f t="shared" ca="1" si="65"/>
        <v>11</v>
      </c>
    </row>
    <row r="1367" spans="2:10" s="6" customFormat="1">
      <c r="B1367" s="5">
        <f t="shared" si="63"/>
        <v>42094</v>
      </c>
      <c r="F1367" s="5">
        <f t="shared" ca="1" si="64"/>
        <v>42083</v>
      </c>
      <c r="J1367" s="7">
        <f t="shared" ca="1" si="65"/>
        <v>11</v>
      </c>
    </row>
    <row r="1368" spans="2:10" s="6" customFormat="1">
      <c r="B1368" s="5">
        <f t="shared" si="63"/>
        <v>42094</v>
      </c>
      <c r="F1368" s="5">
        <f t="shared" ca="1" si="64"/>
        <v>42083</v>
      </c>
      <c r="J1368" s="7">
        <f t="shared" ca="1" si="65"/>
        <v>11</v>
      </c>
    </row>
    <row r="1369" spans="2:10" s="6" customFormat="1">
      <c r="B1369" s="5">
        <f t="shared" si="63"/>
        <v>42094</v>
      </c>
      <c r="F1369" s="5">
        <f t="shared" ca="1" si="64"/>
        <v>42083</v>
      </c>
      <c r="J1369" s="7">
        <f t="shared" ca="1" si="65"/>
        <v>11</v>
      </c>
    </row>
    <row r="1370" spans="2:10" s="6" customFormat="1">
      <c r="B1370" s="5">
        <f t="shared" si="63"/>
        <v>42094</v>
      </c>
      <c r="F1370" s="5">
        <f t="shared" ca="1" si="64"/>
        <v>42083</v>
      </c>
      <c r="J1370" s="7">
        <f t="shared" ca="1" si="65"/>
        <v>11</v>
      </c>
    </row>
    <row r="1371" spans="2:10" s="6" customFormat="1">
      <c r="B1371" s="5">
        <f t="shared" si="63"/>
        <v>42094</v>
      </c>
      <c r="F1371" s="5">
        <f t="shared" ca="1" si="64"/>
        <v>42083</v>
      </c>
      <c r="J1371" s="7">
        <f t="shared" ca="1" si="65"/>
        <v>11</v>
      </c>
    </row>
    <row r="1372" spans="2:10" s="6" customFormat="1">
      <c r="B1372" s="5">
        <f t="shared" si="63"/>
        <v>42094</v>
      </c>
      <c r="F1372" s="5">
        <f t="shared" ca="1" si="64"/>
        <v>42083</v>
      </c>
      <c r="J1372" s="7">
        <f t="shared" ca="1" si="65"/>
        <v>11</v>
      </c>
    </row>
    <row r="1373" spans="2:10" s="6" customFormat="1">
      <c r="B1373" s="5">
        <f t="shared" si="63"/>
        <v>42094</v>
      </c>
      <c r="F1373" s="5">
        <f t="shared" ca="1" si="64"/>
        <v>42083</v>
      </c>
      <c r="J1373" s="7">
        <f t="shared" ca="1" si="65"/>
        <v>11</v>
      </c>
    </row>
    <row r="1374" spans="2:10" s="6" customFormat="1">
      <c r="B1374" s="5">
        <f t="shared" si="63"/>
        <v>42094</v>
      </c>
      <c r="F1374" s="5">
        <f t="shared" ca="1" si="64"/>
        <v>42083</v>
      </c>
      <c r="J1374" s="7">
        <f t="shared" ca="1" si="65"/>
        <v>11</v>
      </c>
    </row>
    <row r="1375" spans="2:10" s="6" customFormat="1">
      <c r="B1375" s="5">
        <f t="shared" si="63"/>
        <v>42094</v>
      </c>
      <c r="F1375" s="5">
        <f t="shared" ca="1" si="64"/>
        <v>42083</v>
      </c>
      <c r="J1375" s="7">
        <f t="shared" ca="1" si="65"/>
        <v>11</v>
      </c>
    </row>
    <row r="1376" spans="2:10" s="6" customFormat="1">
      <c r="B1376" s="5">
        <f t="shared" si="63"/>
        <v>42094</v>
      </c>
      <c r="F1376" s="5">
        <f t="shared" ca="1" si="64"/>
        <v>42083</v>
      </c>
      <c r="J1376" s="7">
        <f t="shared" ca="1" si="65"/>
        <v>11</v>
      </c>
    </row>
    <row r="1377" spans="2:10" s="6" customFormat="1">
      <c r="B1377" s="5">
        <f t="shared" si="63"/>
        <v>42094</v>
      </c>
      <c r="F1377" s="5">
        <f t="shared" ca="1" si="64"/>
        <v>42083</v>
      </c>
      <c r="J1377" s="7">
        <f t="shared" ca="1" si="65"/>
        <v>11</v>
      </c>
    </row>
    <row r="1378" spans="2:10" s="6" customFormat="1">
      <c r="B1378" s="5">
        <f t="shared" si="63"/>
        <v>42094</v>
      </c>
      <c r="F1378" s="5">
        <f t="shared" ca="1" si="64"/>
        <v>42083</v>
      </c>
      <c r="J1378" s="7">
        <f t="shared" ca="1" si="65"/>
        <v>11</v>
      </c>
    </row>
    <row r="1379" spans="2:10" s="6" customFormat="1">
      <c r="B1379" s="5">
        <f t="shared" si="63"/>
        <v>42094</v>
      </c>
      <c r="F1379" s="5">
        <f t="shared" ca="1" si="64"/>
        <v>42083</v>
      </c>
      <c r="J1379" s="7">
        <f t="shared" ca="1" si="65"/>
        <v>11</v>
      </c>
    </row>
    <row r="1380" spans="2:10" s="6" customFormat="1">
      <c r="B1380" s="5">
        <f t="shared" si="63"/>
        <v>42094</v>
      </c>
      <c r="F1380" s="5">
        <f t="shared" ca="1" si="64"/>
        <v>42083</v>
      </c>
      <c r="J1380" s="7">
        <f t="shared" ca="1" si="65"/>
        <v>11</v>
      </c>
    </row>
    <row r="1381" spans="2:10" s="6" customFormat="1">
      <c r="B1381" s="5">
        <f t="shared" si="63"/>
        <v>42094</v>
      </c>
      <c r="F1381" s="5">
        <f t="shared" ca="1" si="64"/>
        <v>42083</v>
      </c>
      <c r="J1381" s="7">
        <f t="shared" ca="1" si="65"/>
        <v>11</v>
      </c>
    </row>
    <row r="1382" spans="2:10" s="6" customFormat="1">
      <c r="B1382" s="5">
        <f t="shared" si="63"/>
        <v>42094</v>
      </c>
      <c r="F1382" s="5">
        <f t="shared" ca="1" si="64"/>
        <v>42083</v>
      </c>
      <c r="J1382" s="7">
        <f t="shared" ca="1" si="65"/>
        <v>11</v>
      </c>
    </row>
    <row r="1383" spans="2:10" s="6" customFormat="1">
      <c r="B1383" s="5">
        <f t="shared" si="63"/>
        <v>42094</v>
      </c>
      <c r="F1383" s="5">
        <f t="shared" ca="1" si="64"/>
        <v>42083</v>
      </c>
      <c r="J1383" s="7">
        <f t="shared" ca="1" si="65"/>
        <v>11</v>
      </c>
    </row>
    <row r="1384" spans="2:10" s="6" customFormat="1">
      <c r="B1384" s="5">
        <f t="shared" si="63"/>
        <v>42094</v>
      </c>
      <c r="F1384" s="5">
        <f t="shared" ca="1" si="64"/>
        <v>42083</v>
      </c>
      <c r="J1384" s="7">
        <f t="shared" ca="1" si="65"/>
        <v>11</v>
      </c>
    </row>
    <row r="1385" spans="2:10" s="6" customFormat="1">
      <c r="B1385" s="5">
        <f t="shared" si="63"/>
        <v>42094</v>
      </c>
      <c r="F1385" s="5">
        <f t="shared" ca="1" si="64"/>
        <v>42083</v>
      </c>
      <c r="J1385" s="7">
        <f t="shared" ca="1" si="65"/>
        <v>11</v>
      </c>
    </row>
    <row r="1386" spans="2:10" s="6" customFormat="1">
      <c r="B1386" s="5">
        <f t="shared" si="63"/>
        <v>42094</v>
      </c>
      <c r="F1386" s="5">
        <f t="shared" ca="1" si="64"/>
        <v>42083</v>
      </c>
      <c r="J1386" s="7">
        <f t="shared" ca="1" si="65"/>
        <v>11</v>
      </c>
    </row>
    <row r="1387" spans="2:10" s="6" customFormat="1">
      <c r="B1387" s="5">
        <f t="shared" si="63"/>
        <v>42094</v>
      </c>
      <c r="F1387" s="5">
        <f t="shared" ca="1" si="64"/>
        <v>42083</v>
      </c>
      <c r="J1387" s="7">
        <f t="shared" ca="1" si="65"/>
        <v>11</v>
      </c>
    </row>
    <row r="1388" spans="2:10" s="6" customFormat="1">
      <c r="B1388" s="5">
        <f t="shared" si="63"/>
        <v>42094</v>
      </c>
      <c r="F1388" s="5">
        <f t="shared" ca="1" si="64"/>
        <v>42083</v>
      </c>
      <c r="J1388" s="7">
        <f t="shared" ca="1" si="65"/>
        <v>11</v>
      </c>
    </row>
    <row r="1389" spans="2:10" s="6" customFormat="1">
      <c r="B1389" s="5">
        <f t="shared" si="63"/>
        <v>42094</v>
      </c>
      <c r="F1389" s="5">
        <f t="shared" ca="1" si="64"/>
        <v>42083</v>
      </c>
      <c r="J1389" s="7">
        <f t="shared" ca="1" si="65"/>
        <v>11</v>
      </c>
    </row>
    <row r="1390" spans="2:10" s="6" customFormat="1">
      <c r="B1390" s="5">
        <f t="shared" si="63"/>
        <v>42094</v>
      </c>
      <c r="F1390" s="5">
        <f t="shared" ca="1" si="64"/>
        <v>42083</v>
      </c>
      <c r="J1390" s="7">
        <f t="shared" ca="1" si="65"/>
        <v>11</v>
      </c>
    </row>
    <row r="1391" spans="2:10" s="6" customFormat="1">
      <c r="B1391" s="5">
        <f t="shared" si="63"/>
        <v>42094</v>
      </c>
      <c r="F1391" s="5">
        <f t="shared" ca="1" si="64"/>
        <v>42083</v>
      </c>
      <c r="J1391" s="7">
        <f t="shared" ca="1" si="65"/>
        <v>11</v>
      </c>
    </row>
    <row r="1392" spans="2:10" s="6" customFormat="1">
      <c r="B1392" s="5">
        <f t="shared" si="63"/>
        <v>42094</v>
      </c>
      <c r="F1392" s="5">
        <f t="shared" ca="1" si="64"/>
        <v>42083</v>
      </c>
      <c r="J1392" s="7">
        <f t="shared" ca="1" si="65"/>
        <v>11</v>
      </c>
    </row>
    <row r="1393" spans="2:10" s="6" customFormat="1">
      <c r="B1393" s="5">
        <f t="shared" si="63"/>
        <v>42094</v>
      </c>
      <c r="F1393" s="5">
        <f t="shared" ca="1" si="64"/>
        <v>42083</v>
      </c>
      <c r="J1393" s="7">
        <f t="shared" ca="1" si="65"/>
        <v>11</v>
      </c>
    </row>
    <row r="1394" spans="2:10" s="6" customFormat="1">
      <c r="B1394" s="5">
        <f t="shared" si="63"/>
        <v>42094</v>
      </c>
      <c r="F1394" s="5">
        <f t="shared" ca="1" si="64"/>
        <v>42083</v>
      </c>
      <c r="J1394" s="7">
        <f t="shared" ca="1" si="65"/>
        <v>11</v>
      </c>
    </row>
    <row r="1395" spans="2:10" s="6" customFormat="1">
      <c r="B1395" s="5">
        <f t="shared" si="63"/>
        <v>42094</v>
      </c>
      <c r="F1395" s="5">
        <f t="shared" ca="1" si="64"/>
        <v>42083</v>
      </c>
      <c r="J1395" s="7">
        <f t="shared" ca="1" si="65"/>
        <v>11</v>
      </c>
    </row>
    <row r="1396" spans="2:10" s="6" customFormat="1">
      <c r="B1396" s="5">
        <f t="shared" si="63"/>
        <v>42094</v>
      </c>
      <c r="F1396" s="5">
        <f t="shared" ca="1" si="64"/>
        <v>42083</v>
      </c>
      <c r="J1396" s="7">
        <f t="shared" ca="1" si="65"/>
        <v>11</v>
      </c>
    </row>
    <row r="1397" spans="2:10" s="6" customFormat="1">
      <c r="B1397" s="5">
        <f t="shared" si="63"/>
        <v>42094</v>
      </c>
      <c r="F1397" s="5">
        <f t="shared" ca="1" si="64"/>
        <v>42083</v>
      </c>
      <c r="J1397" s="7">
        <f t="shared" ca="1" si="65"/>
        <v>11</v>
      </c>
    </row>
    <row r="1398" spans="2:10" s="6" customFormat="1">
      <c r="B1398" s="5">
        <f t="shared" si="63"/>
        <v>42094</v>
      </c>
      <c r="F1398" s="5">
        <f t="shared" ca="1" si="64"/>
        <v>42083</v>
      </c>
      <c r="J1398" s="7">
        <f t="shared" ca="1" si="65"/>
        <v>11</v>
      </c>
    </row>
    <row r="1399" spans="2:10" s="6" customFormat="1">
      <c r="B1399" s="5">
        <f t="shared" si="63"/>
        <v>42094</v>
      </c>
      <c r="F1399" s="5">
        <f t="shared" ca="1" si="64"/>
        <v>42083</v>
      </c>
      <c r="J1399" s="7">
        <f t="shared" ca="1" si="65"/>
        <v>11</v>
      </c>
    </row>
    <row r="1400" spans="2:10" s="6" customFormat="1">
      <c r="B1400" s="5">
        <f t="shared" si="63"/>
        <v>42094</v>
      </c>
      <c r="F1400" s="5">
        <f t="shared" ca="1" si="64"/>
        <v>42083</v>
      </c>
      <c r="J1400" s="7">
        <f t="shared" ca="1" si="65"/>
        <v>11</v>
      </c>
    </row>
    <row r="1401" spans="2:10" s="6" customFormat="1">
      <c r="B1401" s="5">
        <f t="shared" si="63"/>
        <v>42094</v>
      </c>
      <c r="F1401" s="5">
        <f t="shared" ca="1" si="64"/>
        <v>42083</v>
      </c>
      <c r="J1401" s="7">
        <f t="shared" ca="1" si="65"/>
        <v>11</v>
      </c>
    </row>
    <row r="1402" spans="2:10" s="6" customFormat="1">
      <c r="B1402" s="5">
        <f t="shared" si="63"/>
        <v>42094</v>
      </c>
      <c r="F1402" s="5">
        <f t="shared" ca="1" si="64"/>
        <v>42083</v>
      </c>
      <c r="J1402" s="7">
        <f t="shared" ca="1" si="65"/>
        <v>11</v>
      </c>
    </row>
    <row r="1403" spans="2:10" s="6" customFormat="1">
      <c r="B1403" s="5">
        <f t="shared" si="63"/>
        <v>42094</v>
      </c>
      <c r="F1403" s="5">
        <f t="shared" ca="1" si="64"/>
        <v>42083</v>
      </c>
      <c r="J1403" s="7">
        <f t="shared" ca="1" si="65"/>
        <v>11</v>
      </c>
    </row>
    <row r="1404" spans="2:10" s="6" customFormat="1">
      <c r="B1404" s="5">
        <f t="shared" si="63"/>
        <v>42094</v>
      </c>
      <c r="F1404" s="5">
        <f t="shared" ca="1" si="64"/>
        <v>42083</v>
      </c>
      <c r="J1404" s="7">
        <f t="shared" ca="1" si="65"/>
        <v>11</v>
      </c>
    </row>
    <row r="1405" spans="2:10" s="6" customFormat="1">
      <c r="B1405" s="5">
        <f t="shared" si="63"/>
        <v>42094</v>
      </c>
      <c r="F1405" s="5">
        <f t="shared" ca="1" si="64"/>
        <v>42083</v>
      </c>
      <c r="J1405" s="7">
        <f t="shared" ca="1" si="65"/>
        <v>11</v>
      </c>
    </row>
    <row r="1406" spans="2:10" s="6" customFormat="1">
      <c r="B1406" s="5">
        <f t="shared" si="63"/>
        <v>42094</v>
      </c>
      <c r="F1406" s="5">
        <f t="shared" ca="1" si="64"/>
        <v>42083</v>
      </c>
      <c r="J1406" s="7">
        <f t="shared" ca="1" si="65"/>
        <v>11</v>
      </c>
    </row>
    <row r="1407" spans="2:10" s="6" customFormat="1">
      <c r="B1407" s="5">
        <f t="shared" si="63"/>
        <v>42094</v>
      </c>
      <c r="F1407" s="5">
        <f t="shared" ca="1" si="64"/>
        <v>42083</v>
      </c>
      <c r="J1407" s="7">
        <f t="shared" ca="1" si="65"/>
        <v>11</v>
      </c>
    </row>
    <row r="1408" spans="2:10" s="6" customFormat="1">
      <c r="B1408" s="5">
        <f t="shared" si="63"/>
        <v>42094</v>
      </c>
      <c r="F1408" s="5">
        <f t="shared" ca="1" si="64"/>
        <v>42083</v>
      </c>
      <c r="J1408" s="7">
        <f t="shared" ca="1" si="65"/>
        <v>11</v>
      </c>
    </row>
    <row r="1409" spans="2:10" s="6" customFormat="1">
      <c r="B1409" s="5">
        <f t="shared" si="63"/>
        <v>42094</v>
      </c>
      <c r="F1409" s="5">
        <f t="shared" ca="1" si="64"/>
        <v>42083</v>
      </c>
      <c r="J1409" s="7">
        <f t="shared" ca="1" si="65"/>
        <v>11</v>
      </c>
    </row>
    <row r="1410" spans="2:10" s="6" customFormat="1">
      <c r="B1410" s="5">
        <f t="shared" si="63"/>
        <v>42094</v>
      </c>
      <c r="F1410" s="5">
        <f t="shared" ca="1" si="64"/>
        <v>42083</v>
      </c>
      <c r="J1410" s="7">
        <f t="shared" ca="1" si="65"/>
        <v>11</v>
      </c>
    </row>
    <row r="1411" spans="2:10" s="6" customFormat="1">
      <c r="B1411" s="5">
        <f t="shared" si="63"/>
        <v>42094</v>
      </c>
      <c r="F1411" s="5">
        <f t="shared" ca="1" si="64"/>
        <v>42083</v>
      </c>
      <c r="J1411" s="7">
        <f t="shared" ca="1" si="65"/>
        <v>11</v>
      </c>
    </row>
    <row r="1412" spans="2:10" s="6" customFormat="1">
      <c r="B1412" s="5">
        <f t="shared" si="63"/>
        <v>42094</v>
      </c>
      <c r="F1412" s="5">
        <f t="shared" ca="1" si="64"/>
        <v>42083</v>
      </c>
      <c r="J1412" s="7">
        <f t="shared" ca="1" si="65"/>
        <v>11</v>
      </c>
    </row>
    <row r="1413" spans="2:10" s="6" customFormat="1">
      <c r="B1413" s="5">
        <f t="shared" si="63"/>
        <v>42094</v>
      </c>
      <c r="F1413" s="5">
        <f t="shared" ca="1" si="64"/>
        <v>42083</v>
      </c>
      <c r="J1413" s="7">
        <f t="shared" ca="1" si="65"/>
        <v>11</v>
      </c>
    </row>
    <row r="1414" spans="2:10" s="6" customFormat="1">
      <c r="B1414" s="5">
        <f t="shared" si="63"/>
        <v>42094</v>
      </c>
      <c r="F1414" s="5">
        <f t="shared" ca="1" si="64"/>
        <v>42083</v>
      </c>
      <c r="J1414" s="7">
        <f t="shared" ca="1" si="65"/>
        <v>11</v>
      </c>
    </row>
    <row r="1415" spans="2:10" s="6" customFormat="1">
      <c r="B1415" s="5">
        <f t="shared" si="63"/>
        <v>42094</v>
      </c>
      <c r="F1415" s="5">
        <f t="shared" ca="1" si="64"/>
        <v>42083</v>
      </c>
      <c r="J1415" s="7">
        <f t="shared" ca="1" si="65"/>
        <v>11</v>
      </c>
    </row>
    <row r="1416" spans="2:10" s="6" customFormat="1">
      <c r="B1416" s="5">
        <f t="shared" si="63"/>
        <v>42094</v>
      </c>
      <c r="F1416" s="5">
        <f t="shared" ca="1" si="64"/>
        <v>42083</v>
      </c>
      <c r="J1416" s="7">
        <f t="shared" ca="1" si="65"/>
        <v>11</v>
      </c>
    </row>
    <row r="1417" spans="2:10" s="6" customFormat="1">
      <c r="B1417" s="5">
        <f t="shared" si="63"/>
        <v>42094</v>
      </c>
      <c r="F1417" s="5">
        <f t="shared" ca="1" si="64"/>
        <v>42083</v>
      </c>
      <c r="J1417" s="7">
        <f t="shared" ca="1" si="65"/>
        <v>11</v>
      </c>
    </row>
    <row r="1418" spans="2:10" s="6" customFormat="1">
      <c r="B1418" s="5">
        <f t="shared" ref="B1418:B1481" si="66">$B$6</f>
        <v>42094</v>
      </c>
      <c r="F1418" s="5">
        <f t="shared" ref="F1418:F1481" ca="1" si="67">TODAY()</f>
        <v>42083</v>
      </c>
      <c r="J1418" s="7">
        <f t="shared" ref="J1418:J1481" ca="1" si="68">SUM(B1418-F1418)</f>
        <v>11</v>
      </c>
    </row>
    <row r="1419" spans="2:10" s="6" customFormat="1">
      <c r="B1419" s="5">
        <f t="shared" si="66"/>
        <v>42094</v>
      </c>
      <c r="F1419" s="5">
        <f t="shared" ca="1" si="67"/>
        <v>42083</v>
      </c>
      <c r="J1419" s="7">
        <f t="shared" ca="1" si="68"/>
        <v>11</v>
      </c>
    </row>
    <row r="1420" spans="2:10" s="6" customFormat="1">
      <c r="B1420" s="5">
        <f t="shared" si="66"/>
        <v>42094</v>
      </c>
      <c r="F1420" s="5">
        <f t="shared" ca="1" si="67"/>
        <v>42083</v>
      </c>
      <c r="J1420" s="7">
        <f t="shared" ca="1" si="68"/>
        <v>11</v>
      </c>
    </row>
    <row r="1421" spans="2:10" s="6" customFormat="1">
      <c r="B1421" s="5">
        <f t="shared" si="66"/>
        <v>42094</v>
      </c>
      <c r="F1421" s="5">
        <f t="shared" ca="1" si="67"/>
        <v>42083</v>
      </c>
      <c r="J1421" s="7">
        <f t="shared" ca="1" si="68"/>
        <v>11</v>
      </c>
    </row>
    <row r="1422" spans="2:10" s="6" customFormat="1">
      <c r="B1422" s="5">
        <f t="shared" si="66"/>
        <v>42094</v>
      </c>
      <c r="F1422" s="5">
        <f t="shared" ca="1" si="67"/>
        <v>42083</v>
      </c>
      <c r="J1422" s="7">
        <f t="shared" ca="1" si="68"/>
        <v>11</v>
      </c>
    </row>
    <row r="1423" spans="2:10" s="6" customFormat="1">
      <c r="B1423" s="5">
        <f t="shared" si="66"/>
        <v>42094</v>
      </c>
      <c r="F1423" s="5">
        <f t="shared" ca="1" si="67"/>
        <v>42083</v>
      </c>
      <c r="J1423" s="7">
        <f t="shared" ca="1" si="68"/>
        <v>11</v>
      </c>
    </row>
    <row r="1424" spans="2:10" s="6" customFormat="1">
      <c r="B1424" s="5">
        <f t="shared" si="66"/>
        <v>42094</v>
      </c>
      <c r="F1424" s="5">
        <f t="shared" ca="1" si="67"/>
        <v>42083</v>
      </c>
      <c r="J1424" s="7">
        <f t="shared" ca="1" si="68"/>
        <v>11</v>
      </c>
    </row>
    <row r="1425" spans="2:10" s="6" customFormat="1">
      <c r="B1425" s="5">
        <f t="shared" si="66"/>
        <v>42094</v>
      </c>
      <c r="F1425" s="5">
        <f t="shared" ca="1" si="67"/>
        <v>42083</v>
      </c>
      <c r="J1425" s="7">
        <f t="shared" ca="1" si="68"/>
        <v>11</v>
      </c>
    </row>
    <row r="1426" spans="2:10" s="6" customFormat="1">
      <c r="B1426" s="5">
        <f t="shared" si="66"/>
        <v>42094</v>
      </c>
      <c r="F1426" s="5">
        <f t="shared" ca="1" si="67"/>
        <v>42083</v>
      </c>
      <c r="J1426" s="7">
        <f t="shared" ca="1" si="68"/>
        <v>11</v>
      </c>
    </row>
    <row r="1427" spans="2:10" s="6" customFormat="1">
      <c r="B1427" s="5">
        <f t="shared" si="66"/>
        <v>42094</v>
      </c>
      <c r="F1427" s="5">
        <f t="shared" ca="1" si="67"/>
        <v>42083</v>
      </c>
      <c r="J1427" s="7">
        <f t="shared" ca="1" si="68"/>
        <v>11</v>
      </c>
    </row>
    <row r="1428" spans="2:10" s="6" customFormat="1">
      <c r="B1428" s="5">
        <f t="shared" si="66"/>
        <v>42094</v>
      </c>
      <c r="F1428" s="5">
        <f t="shared" ca="1" si="67"/>
        <v>42083</v>
      </c>
      <c r="J1428" s="7">
        <f t="shared" ca="1" si="68"/>
        <v>11</v>
      </c>
    </row>
    <row r="1429" spans="2:10" s="6" customFormat="1">
      <c r="B1429" s="5">
        <f t="shared" si="66"/>
        <v>42094</v>
      </c>
      <c r="F1429" s="5">
        <f t="shared" ca="1" si="67"/>
        <v>42083</v>
      </c>
      <c r="J1429" s="7">
        <f t="shared" ca="1" si="68"/>
        <v>11</v>
      </c>
    </row>
    <row r="1430" spans="2:10" s="6" customFormat="1">
      <c r="B1430" s="5">
        <f t="shared" si="66"/>
        <v>42094</v>
      </c>
      <c r="F1430" s="5">
        <f t="shared" ca="1" si="67"/>
        <v>42083</v>
      </c>
      <c r="J1430" s="7">
        <f t="shared" ca="1" si="68"/>
        <v>11</v>
      </c>
    </row>
    <row r="1431" spans="2:10" s="6" customFormat="1">
      <c r="B1431" s="5">
        <f t="shared" si="66"/>
        <v>42094</v>
      </c>
      <c r="F1431" s="5">
        <f t="shared" ca="1" si="67"/>
        <v>42083</v>
      </c>
      <c r="J1431" s="7">
        <f t="shared" ca="1" si="68"/>
        <v>11</v>
      </c>
    </row>
    <row r="1432" spans="2:10" s="6" customFormat="1">
      <c r="B1432" s="5">
        <f t="shared" si="66"/>
        <v>42094</v>
      </c>
      <c r="F1432" s="5">
        <f t="shared" ca="1" si="67"/>
        <v>42083</v>
      </c>
      <c r="J1432" s="7">
        <f t="shared" ca="1" si="68"/>
        <v>11</v>
      </c>
    </row>
    <row r="1433" spans="2:10" s="6" customFormat="1">
      <c r="B1433" s="5">
        <f t="shared" si="66"/>
        <v>42094</v>
      </c>
      <c r="F1433" s="5">
        <f t="shared" ca="1" si="67"/>
        <v>42083</v>
      </c>
      <c r="J1433" s="7">
        <f t="shared" ca="1" si="68"/>
        <v>11</v>
      </c>
    </row>
    <row r="1434" spans="2:10" s="6" customFormat="1">
      <c r="B1434" s="5">
        <f t="shared" si="66"/>
        <v>42094</v>
      </c>
      <c r="F1434" s="5">
        <f t="shared" ca="1" si="67"/>
        <v>42083</v>
      </c>
      <c r="J1434" s="7">
        <f t="shared" ca="1" si="68"/>
        <v>11</v>
      </c>
    </row>
    <row r="1435" spans="2:10" s="6" customFormat="1">
      <c r="B1435" s="5">
        <f t="shared" si="66"/>
        <v>42094</v>
      </c>
      <c r="F1435" s="5">
        <f t="shared" ca="1" si="67"/>
        <v>42083</v>
      </c>
      <c r="J1435" s="7">
        <f t="shared" ca="1" si="68"/>
        <v>11</v>
      </c>
    </row>
    <row r="1436" spans="2:10" s="6" customFormat="1">
      <c r="B1436" s="5">
        <f t="shared" si="66"/>
        <v>42094</v>
      </c>
      <c r="F1436" s="5">
        <f t="shared" ca="1" si="67"/>
        <v>42083</v>
      </c>
      <c r="J1436" s="7">
        <f t="shared" ca="1" si="68"/>
        <v>11</v>
      </c>
    </row>
    <row r="1437" spans="2:10" s="6" customFormat="1">
      <c r="B1437" s="5">
        <f t="shared" si="66"/>
        <v>42094</v>
      </c>
      <c r="F1437" s="5">
        <f t="shared" ca="1" si="67"/>
        <v>42083</v>
      </c>
      <c r="J1437" s="7">
        <f t="shared" ca="1" si="68"/>
        <v>11</v>
      </c>
    </row>
    <row r="1438" spans="2:10" s="6" customFormat="1">
      <c r="B1438" s="5">
        <f t="shared" si="66"/>
        <v>42094</v>
      </c>
      <c r="F1438" s="5">
        <f t="shared" ca="1" si="67"/>
        <v>42083</v>
      </c>
      <c r="J1438" s="7">
        <f t="shared" ca="1" si="68"/>
        <v>11</v>
      </c>
    </row>
    <row r="1439" spans="2:10" s="6" customFormat="1">
      <c r="B1439" s="5">
        <f t="shared" si="66"/>
        <v>42094</v>
      </c>
      <c r="F1439" s="5">
        <f t="shared" ca="1" si="67"/>
        <v>42083</v>
      </c>
      <c r="J1439" s="7">
        <f t="shared" ca="1" si="68"/>
        <v>11</v>
      </c>
    </row>
    <row r="1440" spans="2:10" s="6" customFormat="1">
      <c r="B1440" s="5">
        <f t="shared" si="66"/>
        <v>42094</v>
      </c>
      <c r="F1440" s="5">
        <f t="shared" ca="1" si="67"/>
        <v>42083</v>
      </c>
      <c r="J1440" s="7">
        <f t="shared" ca="1" si="68"/>
        <v>11</v>
      </c>
    </row>
    <row r="1441" spans="2:10" s="6" customFormat="1">
      <c r="B1441" s="5">
        <f t="shared" si="66"/>
        <v>42094</v>
      </c>
      <c r="F1441" s="5">
        <f t="shared" ca="1" si="67"/>
        <v>42083</v>
      </c>
      <c r="J1441" s="7">
        <f t="shared" ca="1" si="68"/>
        <v>11</v>
      </c>
    </row>
    <row r="1442" spans="2:10" s="6" customFormat="1">
      <c r="B1442" s="5">
        <f t="shared" si="66"/>
        <v>42094</v>
      </c>
      <c r="F1442" s="5">
        <f t="shared" ca="1" si="67"/>
        <v>42083</v>
      </c>
      <c r="J1442" s="7">
        <f t="shared" ca="1" si="68"/>
        <v>11</v>
      </c>
    </row>
    <row r="1443" spans="2:10" s="6" customFormat="1">
      <c r="B1443" s="5">
        <f t="shared" si="66"/>
        <v>42094</v>
      </c>
      <c r="F1443" s="5">
        <f t="shared" ca="1" si="67"/>
        <v>42083</v>
      </c>
      <c r="J1443" s="7">
        <f t="shared" ca="1" si="68"/>
        <v>11</v>
      </c>
    </row>
    <row r="1444" spans="2:10" s="6" customFormat="1">
      <c r="B1444" s="5">
        <f t="shared" si="66"/>
        <v>42094</v>
      </c>
      <c r="F1444" s="5">
        <f t="shared" ca="1" si="67"/>
        <v>42083</v>
      </c>
      <c r="J1444" s="7">
        <f t="shared" ca="1" si="68"/>
        <v>11</v>
      </c>
    </row>
    <row r="1445" spans="2:10" s="6" customFormat="1">
      <c r="B1445" s="5">
        <f t="shared" si="66"/>
        <v>42094</v>
      </c>
      <c r="F1445" s="5">
        <f t="shared" ca="1" si="67"/>
        <v>42083</v>
      </c>
      <c r="J1445" s="7">
        <f t="shared" ca="1" si="68"/>
        <v>11</v>
      </c>
    </row>
    <row r="1446" spans="2:10" s="6" customFormat="1">
      <c r="B1446" s="5">
        <f t="shared" si="66"/>
        <v>42094</v>
      </c>
      <c r="F1446" s="5">
        <f t="shared" ca="1" si="67"/>
        <v>42083</v>
      </c>
      <c r="J1446" s="7">
        <f t="shared" ca="1" si="68"/>
        <v>11</v>
      </c>
    </row>
    <row r="1447" spans="2:10" s="6" customFormat="1">
      <c r="B1447" s="5">
        <f t="shared" si="66"/>
        <v>42094</v>
      </c>
      <c r="F1447" s="5">
        <f t="shared" ca="1" si="67"/>
        <v>42083</v>
      </c>
      <c r="J1447" s="7">
        <f t="shared" ca="1" si="68"/>
        <v>11</v>
      </c>
    </row>
    <row r="1448" spans="2:10" s="6" customFormat="1">
      <c r="B1448" s="5">
        <f t="shared" si="66"/>
        <v>42094</v>
      </c>
      <c r="F1448" s="5">
        <f t="shared" ca="1" si="67"/>
        <v>42083</v>
      </c>
      <c r="J1448" s="7">
        <f t="shared" ca="1" si="68"/>
        <v>11</v>
      </c>
    </row>
    <row r="1449" spans="2:10" s="6" customFormat="1">
      <c r="B1449" s="5">
        <f t="shared" si="66"/>
        <v>42094</v>
      </c>
      <c r="F1449" s="5">
        <f t="shared" ca="1" si="67"/>
        <v>42083</v>
      </c>
      <c r="J1449" s="7">
        <f t="shared" ca="1" si="68"/>
        <v>11</v>
      </c>
    </row>
    <row r="1450" spans="2:10" s="6" customFormat="1">
      <c r="B1450" s="5">
        <f t="shared" si="66"/>
        <v>42094</v>
      </c>
      <c r="F1450" s="5">
        <f t="shared" ca="1" si="67"/>
        <v>42083</v>
      </c>
      <c r="J1450" s="7">
        <f t="shared" ca="1" si="68"/>
        <v>11</v>
      </c>
    </row>
    <row r="1451" spans="2:10" s="6" customFormat="1">
      <c r="B1451" s="5">
        <f t="shared" si="66"/>
        <v>42094</v>
      </c>
      <c r="F1451" s="5">
        <f t="shared" ca="1" si="67"/>
        <v>42083</v>
      </c>
      <c r="J1451" s="7">
        <f t="shared" ca="1" si="68"/>
        <v>11</v>
      </c>
    </row>
    <row r="1452" spans="2:10" s="6" customFormat="1">
      <c r="B1452" s="5">
        <f t="shared" si="66"/>
        <v>42094</v>
      </c>
      <c r="F1452" s="5">
        <f t="shared" ca="1" si="67"/>
        <v>42083</v>
      </c>
      <c r="J1452" s="7">
        <f t="shared" ca="1" si="68"/>
        <v>11</v>
      </c>
    </row>
    <row r="1453" spans="2:10" s="6" customFormat="1">
      <c r="B1453" s="5">
        <f t="shared" si="66"/>
        <v>42094</v>
      </c>
      <c r="F1453" s="5">
        <f t="shared" ca="1" si="67"/>
        <v>42083</v>
      </c>
      <c r="J1453" s="7">
        <f t="shared" ca="1" si="68"/>
        <v>11</v>
      </c>
    </row>
    <row r="1454" spans="2:10" s="6" customFormat="1">
      <c r="B1454" s="5">
        <f t="shared" si="66"/>
        <v>42094</v>
      </c>
      <c r="F1454" s="5">
        <f t="shared" ca="1" si="67"/>
        <v>42083</v>
      </c>
      <c r="J1454" s="7">
        <f t="shared" ca="1" si="68"/>
        <v>11</v>
      </c>
    </row>
    <row r="1455" spans="2:10" s="6" customFormat="1">
      <c r="B1455" s="5">
        <f t="shared" si="66"/>
        <v>42094</v>
      </c>
      <c r="F1455" s="5">
        <f t="shared" ca="1" si="67"/>
        <v>42083</v>
      </c>
      <c r="J1455" s="7">
        <f t="shared" ca="1" si="68"/>
        <v>11</v>
      </c>
    </row>
    <row r="1456" spans="2:10" s="6" customFormat="1">
      <c r="B1456" s="5">
        <f t="shared" si="66"/>
        <v>42094</v>
      </c>
      <c r="F1456" s="5">
        <f t="shared" ca="1" si="67"/>
        <v>42083</v>
      </c>
      <c r="J1456" s="7">
        <f t="shared" ca="1" si="68"/>
        <v>11</v>
      </c>
    </row>
    <row r="1457" spans="2:10" s="6" customFormat="1">
      <c r="B1457" s="5">
        <f t="shared" si="66"/>
        <v>42094</v>
      </c>
      <c r="F1457" s="5">
        <f t="shared" ca="1" si="67"/>
        <v>42083</v>
      </c>
      <c r="J1457" s="7">
        <f t="shared" ca="1" si="68"/>
        <v>11</v>
      </c>
    </row>
    <row r="1458" spans="2:10" s="6" customFormat="1">
      <c r="B1458" s="5">
        <f t="shared" si="66"/>
        <v>42094</v>
      </c>
      <c r="F1458" s="5">
        <f t="shared" ca="1" si="67"/>
        <v>42083</v>
      </c>
      <c r="J1458" s="7">
        <f t="shared" ca="1" si="68"/>
        <v>11</v>
      </c>
    </row>
    <row r="1459" spans="2:10" s="6" customFormat="1">
      <c r="B1459" s="5">
        <f t="shared" si="66"/>
        <v>42094</v>
      </c>
      <c r="F1459" s="5">
        <f t="shared" ca="1" si="67"/>
        <v>42083</v>
      </c>
      <c r="J1459" s="7">
        <f t="shared" ca="1" si="68"/>
        <v>11</v>
      </c>
    </row>
    <row r="1460" spans="2:10" s="6" customFormat="1">
      <c r="B1460" s="5">
        <f t="shared" si="66"/>
        <v>42094</v>
      </c>
      <c r="F1460" s="5">
        <f t="shared" ca="1" si="67"/>
        <v>42083</v>
      </c>
      <c r="J1460" s="7">
        <f t="shared" ca="1" si="68"/>
        <v>11</v>
      </c>
    </row>
    <row r="1461" spans="2:10" s="6" customFormat="1">
      <c r="B1461" s="5">
        <f t="shared" si="66"/>
        <v>42094</v>
      </c>
      <c r="F1461" s="5">
        <f t="shared" ca="1" si="67"/>
        <v>42083</v>
      </c>
      <c r="J1461" s="7">
        <f t="shared" ca="1" si="68"/>
        <v>11</v>
      </c>
    </row>
    <row r="1462" spans="2:10" s="6" customFormat="1">
      <c r="B1462" s="5">
        <f t="shared" si="66"/>
        <v>42094</v>
      </c>
      <c r="F1462" s="5">
        <f t="shared" ca="1" si="67"/>
        <v>42083</v>
      </c>
      <c r="J1462" s="7">
        <f t="shared" ca="1" si="68"/>
        <v>11</v>
      </c>
    </row>
    <row r="1463" spans="2:10" s="6" customFormat="1">
      <c r="B1463" s="5">
        <f t="shared" si="66"/>
        <v>42094</v>
      </c>
      <c r="F1463" s="5">
        <f t="shared" ca="1" si="67"/>
        <v>42083</v>
      </c>
      <c r="J1463" s="7">
        <f t="shared" ca="1" si="68"/>
        <v>11</v>
      </c>
    </row>
    <row r="1464" spans="2:10" s="6" customFormat="1">
      <c r="B1464" s="5">
        <f t="shared" si="66"/>
        <v>42094</v>
      </c>
      <c r="F1464" s="5">
        <f t="shared" ca="1" si="67"/>
        <v>42083</v>
      </c>
      <c r="J1464" s="7">
        <f t="shared" ca="1" si="68"/>
        <v>11</v>
      </c>
    </row>
    <row r="1465" spans="2:10" s="6" customFormat="1">
      <c r="B1465" s="5">
        <f t="shared" si="66"/>
        <v>42094</v>
      </c>
      <c r="F1465" s="5">
        <f t="shared" ca="1" si="67"/>
        <v>42083</v>
      </c>
      <c r="J1465" s="7">
        <f t="shared" ca="1" si="68"/>
        <v>11</v>
      </c>
    </row>
    <row r="1466" spans="2:10" s="6" customFormat="1">
      <c r="B1466" s="5">
        <f t="shared" si="66"/>
        <v>42094</v>
      </c>
      <c r="F1466" s="5">
        <f t="shared" ca="1" si="67"/>
        <v>42083</v>
      </c>
      <c r="J1466" s="7">
        <f t="shared" ca="1" si="68"/>
        <v>11</v>
      </c>
    </row>
    <row r="1467" spans="2:10" s="6" customFormat="1">
      <c r="B1467" s="5">
        <f t="shared" si="66"/>
        <v>42094</v>
      </c>
      <c r="F1467" s="5">
        <f t="shared" ca="1" si="67"/>
        <v>42083</v>
      </c>
      <c r="J1467" s="7">
        <f t="shared" ca="1" si="68"/>
        <v>11</v>
      </c>
    </row>
    <row r="1468" spans="2:10" s="6" customFormat="1">
      <c r="B1468" s="5">
        <f t="shared" si="66"/>
        <v>42094</v>
      </c>
      <c r="F1468" s="5">
        <f t="shared" ca="1" si="67"/>
        <v>42083</v>
      </c>
      <c r="J1468" s="7">
        <f t="shared" ca="1" si="68"/>
        <v>11</v>
      </c>
    </row>
    <row r="1469" spans="2:10" s="6" customFormat="1">
      <c r="B1469" s="5">
        <f t="shared" si="66"/>
        <v>42094</v>
      </c>
      <c r="F1469" s="5">
        <f t="shared" ca="1" si="67"/>
        <v>42083</v>
      </c>
      <c r="J1469" s="7">
        <f t="shared" ca="1" si="68"/>
        <v>11</v>
      </c>
    </row>
    <row r="1470" spans="2:10" s="6" customFormat="1">
      <c r="B1470" s="5">
        <f t="shared" si="66"/>
        <v>42094</v>
      </c>
      <c r="F1470" s="5">
        <f t="shared" ca="1" si="67"/>
        <v>42083</v>
      </c>
      <c r="J1470" s="7">
        <f t="shared" ca="1" si="68"/>
        <v>11</v>
      </c>
    </row>
    <row r="1471" spans="2:10" s="6" customFormat="1">
      <c r="B1471" s="5">
        <f t="shared" si="66"/>
        <v>42094</v>
      </c>
      <c r="F1471" s="5">
        <f t="shared" ca="1" si="67"/>
        <v>42083</v>
      </c>
      <c r="J1471" s="7">
        <f t="shared" ca="1" si="68"/>
        <v>11</v>
      </c>
    </row>
    <row r="1472" spans="2:10" s="6" customFormat="1">
      <c r="B1472" s="5">
        <f t="shared" si="66"/>
        <v>42094</v>
      </c>
      <c r="F1472" s="5">
        <f t="shared" ca="1" si="67"/>
        <v>42083</v>
      </c>
      <c r="J1472" s="7">
        <f t="shared" ca="1" si="68"/>
        <v>11</v>
      </c>
    </row>
    <row r="1473" spans="2:10" s="6" customFormat="1">
      <c r="B1473" s="5">
        <f t="shared" si="66"/>
        <v>42094</v>
      </c>
      <c r="F1473" s="5">
        <f t="shared" ca="1" si="67"/>
        <v>42083</v>
      </c>
      <c r="J1473" s="7">
        <f t="shared" ca="1" si="68"/>
        <v>11</v>
      </c>
    </row>
    <row r="1474" spans="2:10" s="6" customFormat="1">
      <c r="B1474" s="5">
        <f t="shared" si="66"/>
        <v>42094</v>
      </c>
      <c r="F1474" s="5">
        <f t="shared" ca="1" si="67"/>
        <v>42083</v>
      </c>
      <c r="J1474" s="7">
        <f t="shared" ca="1" si="68"/>
        <v>11</v>
      </c>
    </row>
    <row r="1475" spans="2:10" s="6" customFormat="1">
      <c r="B1475" s="5">
        <f t="shared" si="66"/>
        <v>42094</v>
      </c>
      <c r="F1475" s="5">
        <f t="shared" ca="1" si="67"/>
        <v>42083</v>
      </c>
      <c r="J1475" s="7">
        <f t="shared" ca="1" si="68"/>
        <v>11</v>
      </c>
    </row>
    <row r="1476" spans="2:10" s="6" customFormat="1">
      <c r="B1476" s="5">
        <f t="shared" si="66"/>
        <v>42094</v>
      </c>
      <c r="F1476" s="5">
        <f t="shared" ca="1" si="67"/>
        <v>42083</v>
      </c>
      <c r="J1476" s="7">
        <f t="shared" ca="1" si="68"/>
        <v>11</v>
      </c>
    </row>
    <row r="1477" spans="2:10" s="6" customFormat="1">
      <c r="B1477" s="5">
        <f t="shared" si="66"/>
        <v>42094</v>
      </c>
      <c r="F1477" s="5">
        <f t="shared" ca="1" si="67"/>
        <v>42083</v>
      </c>
      <c r="J1477" s="7">
        <f t="shared" ca="1" si="68"/>
        <v>11</v>
      </c>
    </row>
    <row r="1478" spans="2:10" s="6" customFormat="1">
      <c r="B1478" s="5">
        <f t="shared" si="66"/>
        <v>42094</v>
      </c>
      <c r="F1478" s="5">
        <f t="shared" ca="1" si="67"/>
        <v>42083</v>
      </c>
      <c r="J1478" s="7">
        <f t="shared" ca="1" si="68"/>
        <v>11</v>
      </c>
    </row>
    <row r="1479" spans="2:10" s="6" customFormat="1">
      <c r="B1479" s="5">
        <f t="shared" si="66"/>
        <v>42094</v>
      </c>
      <c r="F1479" s="5">
        <f t="shared" ca="1" si="67"/>
        <v>42083</v>
      </c>
      <c r="J1479" s="7">
        <f t="shared" ca="1" si="68"/>
        <v>11</v>
      </c>
    </row>
    <row r="1480" spans="2:10" s="6" customFormat="1">
      <c r="B1480" s="5">
        <f t="shared" si="66"/>
        <v>42094</v>
      </c>
      <c r="F1480" s="5">
        <f t="shared" ca="1" si="67"/>
        <v>42083</v>
      </c>
      <c r="J1480" s="7">
        <f t="shared" ca="1" si="68"/>
        <v>11</v>
      </c>
    </row>
    <row r="1481" spans="2:10" s="6" customFormat="1">
      <c r="B1481" s="5">
        <f t="shared" si="66"/>
        <v>42094</v>
      </c>
      <c r="F1481" s="5">
        <f t="shared" ca="1" si="67"/>
        <v>42083</v>
      </c>
      <c r="J1481" s="7">
        <f t="shared" ca="1" si="68"/>
        <v>11</v>
      </c>
    </row>
    <row r="1482" spans="2:10" s="6" customFormat="1">
      <c r="B1482" s="5">
        <f t="shared" ref="B1482:B1545" si="69">$B$6</f>
        <v>42094</v>
      </c>
      <c r="F1482" s="5">
        <f t="shared" ref="F1482:F1545" ca="1" si="70">TODAY()</f>
        <v>42083</v>
      </c>
      <c r="J1482" s="7">
        <f t="shared" ref="J1482:J1545" ca="1" si="71">SUM(B1482-F1482)</f>
        <v>11</v>
      </c>
    </row>
    <row r="1483" spans="2:10" s="6" customFormat="1">
      <c r="B1483" s="5">
        <f t="shared" si="69"/>
        <v>42094</v>
      </c>
      <c r="F1483" s="5">
        <f t="shared" ca="1" si="70"/>
        <v>42083</v>
      </c>
      <c r="J1483" s="7">
        <f t="shared" ca="1" si="71"/>
        <v>11</v>
      </c>
    </row>
    <row r="1484" spans="2:10" s="6" customFormat="1">
      <c r="B1484" s="5">
        <f t="shared" si="69"/>
        <v>42094</v>
      </c>
      <c r="F1484" s="5">
        <f t="shared" ca="1" si="70"/>
        <v>42083</v>
      </c>
      <c r="J1484" s="7">
        <f t="shared" ca="1" si="71"/>
        <v>11</v>
      </c>
    </row>
    <row r="1485" spans="2:10" s="6" customFormat="1">
      <c r="B1485" s="5">
        <f t="shared" si="69"/>
        <v>42094</v>
      </c>
      <c r="F1485" s="5">
        <f t="shared" ca="1" si="70"/>
        <v>42083</v>
      </c>
      <c r="J1485" s="7">
        <f t="shared" ca="1" si="71"/>
        <v>11</v>
      </c>
    </row>
    <row r="1486" spans="2:10" s="6" customFormat="1">
      <c r="B1486" s="5">
        <f t="shared" si="69"/>
        <v>42094</v>
      </c>
      <c r="F1486" s="5">
        <f t="shared" ca="1" si="70"/>
        <v>42083</v>
      </c>
      <c r="J1486" s="7">
        <f t="shared" ca="1" si="71"/>
        <v>11</v>
      </c>
    </row>
    <row r="1487" spans="2:10" s="6" customFormat="1">
      <c r="B1487" s="5">
        <f t="shared" si="69"/>
        <v>42094</v>
      </c>
      <c r="F1487" s="5">
        <f t="shared" ca="1" si="70"/>
        <v>42083</v>
      </c>
      <c r="J1487" s="7">
        <f t="shared" ca="1" si="71"/>
        <v>11</v>
      </c>
    </row>
    <row r="1488" spans="2:10" s="6" customFormat="1">
      <c r="B1488" s="5">
        <f t="shared" si="69"/>
        <v>42094</v>
      </c>
      <c r="F1488" s="5">
        <f t="shared" ca="1" si="70"/>
        <v>42083</v>
      </c>
      <c r="J1488" s="7">
        <f t="shared" ca="1" si="71"/>
        <v>11</v>
      </c>
    </row>
    <row r="1489" spans="2:10" s="6" customFormat="1">
      <c r="B1489" s="5">
        <f t="shared" si="69"/>
        <v>42094</v>
      </c>
      <c r="F1489" s="5">
        <f t="shared" ca="1" si="70"/>
        <v>42083</v>
      </c>
      <c r="J1489" s="7">
        <f t="shared" ca="1" si="71"/>
        <v>11</v>
      </c>
    </row>
    <row r="1490" spans="2:10" s="6" customFormat="1">
      <c r="B1490" s="5">
        <f t="shared" si="69"/>
        <v>42094</v>
      </c>
      <c r="F1490" s="5">
        <f t="shared" ca="1" si="70"/>
        <v>42083</v>
      </c>
      <c r="J1490" s="7">
        <f t="shared" ca="1" si="71"/>
        <v>11</v>
      </c>
    </row>
    <row r="1491" spans="2:10" s="6" customFormat="1">
      <c r="B1491" s="5">
        <f t="shared" si="69"/>
        <v>42094</v>
      </c>
      <c r="F1491" s="5">
        <f t="shared" ca="1" si="70"/>
        <v>42083</v>
      </c>
      <c r="J1491" s="7">
        <f t="shared" ca="1" si="71"/>
        <v>11</v>
      </c>
    </row>
    <row r="1492" spans="2:10" s="6" customFormat="1">
      <c r="B1492" s="5">
        <f t="shared" si="69"/>
        <v>42094</v>
      </c>
      <c r="F1492" s="5">
        <f t="shared" ca="1" si="70"/>
        <v>42083</v>
      </c>
      <c r="J1492" s="7">
        <f t="shared" ca="1" si="71"/>
        <v>11</v>
      </c>
    </row>
    <row r="1493" spans="2:10" s="6" customFormat="1">
      <c r="B1493" s="5">
        <f t="shared" si="69"/>
        <v>42094</v>
      </c>
      <c r="F1493" s="5">
        <f t="shared" ca="1" si="70"/>
        <v>42083</v>
      </c>
      <c r="J1493" s="7">
        <f t="shared" ca="1" si="71"/>
        <v>11</v>
      </c>
    </row>
    <row r="1494" spans="2:10" s="6" customFormat="1">
      <c r="B1494" s="5">
        <f t="shared" si="69"/>
        <v>42094</v>
      </c>
      <c r="F1494" s="5">
        <f t="shared" ca="1" si="70"/>
        <v>42083</v>
      </c>
      <c r="J1494" s="7">
        <f t="shared" ca="1" si="71"/>
        <v>11</v>
      </c>
    </row>
    <row r="1495" spans="2:10" s="6" customFormat="1">
      <c r="B1495" s="5">
        <f t="shared" si="69"/>
        <v>42094</v>
      </c>
      <c r="F1495" s="5">
        <f t="shared" ca="1" si="70"/>
        <v>42083</v>
      </c>
      <c r="J1495" s="7">
        <f t="shared" ca="1" si="71"/>
        <v>11</v>
      </c>
    </row>
    <row r="1496" spans="2:10" s="6" customFormat="1">
      <c r="B1496" s="5">
        <f t="shared" si="69"/>
        <v>42094</v>
      </c>
      <c r="F1496" s="5">
        <f t="shared" ca="1" si="70"/>
        <v>42083</v>
      </c>
      <c r="J1496" s="7">
        <f t="shared" ca="1" si="71"/>
        <v>11</v>
      </c>
    </row>
    <row r="1497" spans="2:10" s="6" customFormat="1">
      <c r="B1497" s="5">
        <f t="shared" si="69"/>
        <v>42094</v>
      </c>
      <c r="F1497" s="5">
        <f t="shared" ca="1" si="70"/>
        <v>42083</v>
      </c>
      <c r="J1497" s="7">
        <f t="shared" ca="1" si="71"/>
        <v>11</v>
      </c>
    </row>
    <row r="1498" spans="2:10" s="6" customFormat="1">
      <c r="B1498" s="5">
        <f t="shared" si="69"/>
        <v>42094</v>
      </c>
      <c r="F1498" s="5">
        <f t="shared" ca="1" si="70"/>
        <v>42083</v>
      </c>
      <c r="J1498" s="7">
        <f t="shared" ca="1" si="71"/>
        <v>11</v>
      </c>
    </row>
    <row r="1499" spans="2:10" s="6" customFormat="1">
      <c r="B1499" s="5">
        <f t="shared" si="69"/>
        <v>42094</v>
      </c>
      <c r="F1499" s="5">
        <f t="shared" ca="1" si="70"/>
        <v>42083</v>
      </c>
      <c r="J1499" s="7">
        <f t="shared" ca="1" si="71"/>
        <v>11</v>
      </c>
    </row>
    <row r="1500" spans="2:10" s="6" customFormat="1">
      <c r="B1500" s="5">
        <f t="shared" si="69"/>
        <v>42094</v>
      </c>
      <c r="F1500" s="5">
        <f t="shared" ca="1" si="70"/>
        <v>42083</v>
      </c>
      <c r="J1500" s="7">
        <f t="shared" ca="1" si="71"/>
        <v>11</v>
      </c>
    </row>
    <row r="1501" spans="2:10" s="6" customFormat="1">
      <c r="B1501" s="5">
        <f t="shared" si="69"/>
        <v>42094</v>
      </c>
      <c r="F1501" s="5">
        <f t="shared" ca="1" si="70"/>
        <v>42083</v>
      </c>
      <c r="J1501" s="7">
        <f t="shared" ca="1" si="71"/>
        <v>11</v>
      </c>
    </row>
    <row r="1502" spans="2:10" s="6" customFormat="1">
      <c r="B1502" s="5">
        <f t="shared" si="69"/>
        <v>42094</v>
      </c>
      <c r="F1502" s="5">
        <f t="shared" ca="1" si="70"/>
        <v>42083</v>
      </c>
      <c r="J1502" s="7">
        <f t="shared" ca="1" si="71"/>
        <v>11</v>
      </c>
    </row>
    <row r="1503" spans="2:10" s="6" customFormat="1">
      <c r="B1503" s="5">
        <f t="shared" si="69"/>
        <v>42094</v>
      </c>
      <c r="F1503" s="5">
        <f t="shared" ca="1" si="70"/>
        <v>42083</v>
      </c>
      <c r="J1503" s="7">
        <f t="shared" ca="1" si="71"/>
        <v>11</v>
      </c>
    </row>
    <row r="1504" spans="2:10" s="6" customFormat="1">
      <c r="B1504" s="5">
        <f t="shared" si="69"/>
        <v>42094</v>
      </c>
      <c r="F1504" s="5">
        <f t="shared" ca="1" si="70"/>
        <v>42083</v>
      </c>
      <c r="J1504" s="7">
        <f t="shared" ca="1" si="71"/>
        <v>11</v>
      </c>
    </row>
    <row r="1505" spans="2:10" s="6" customFormat="1">
      <c r="B1505" s="5">
        <f t="shared" si="69"/>
        <v>42094</v>
      </c>
      <c r="F1505" s="5">
        <f t="shared" ca="1" si="70"/>
        <v>42083</v>
      </c>
      <c r="J1505" s="7">
        <f t="shared" ca="1" si="71"/>
        <v>11</v>
      </c>
    </row>
    <row r="1506" spans="2:10" s="6" customFormat="1">
      <c r="B1506" s="5">
        <f t="shared" si="69"/>
        <v>42094</v>
      </c>
      <c r="F1506" s="5">
        <f t="shared" ca="1" si="70"/>
        <v>42083</v>
      </c>
      <c r="J1506" s="7">
        <f t="shared" ca="1" si="71"/>
        <v>11</v>
      </c>
    </row>
    <row r="1507" spans="2:10" s="6" customFormat="1">
      <c r="B1507" s="5">
        <f t="shared" si="69"/>
        <v>42094</v>
      </c>
      <c r="F1507" s="5">
        <f t="shared" ca="1" si="70"/>
        <v>42083</v>
      </c>
      <c r="J1507" s="7">
        <f t="shared" ca="1" si="71"/>
        <v>11</v>
      </c>
    </row>
    <row r="1508" spans="2:10" s="6" customFormat="1">
      <c r="B1508" s="5">
        <f t="shared" si="69"/>
        <v>42094</v>
      </c>
      <c r="F1508" s="5">
        <f t="shared" ca="1" si="70"/>
        <v>42083</v>
      </c>
      <c r="J1508" s="7">
        <f t="shared" ca="1" si="71"/>
        <v>11</v>
      </c>
    </row>
    <row r="1509" spans="2:10" s="6" customFormat="1">
      <c r="B1509" s="5">
        <f t="shared" si="69"/>
        <v>42094</v>
      </c>
      <c r="F1509" s="5">
        <f t="shared" ca="1" si="70"/>
        <v>42083</v>
      </c>
      <c r="J1509" s="7">
        <f t="shared" ca="1" si="71"/>
        <v>11</v>
      </c>
    </row>
    <row r="1510" spans="2:10" s="6" customFormat="1">
      <c r="B1510" s="5">
        <f t="shared" si="69"/>
        <v>42094</v>
      </c>
      <c r="F1510" s="5">
        <f t="shared" ca="1" si="70"/>
        <v>42083</v>
      </c>
      <c r="J1510" s="7">
        <f t="shared" ca="1" si="71"/>
        <v>11</v>
      </c>
    </row>
    <row r="1511" spans="2:10" s="6" customFormat="1">
      <c r="B1511" s="5">
        <f t="shared" si="69"/>
        <v>42094</v>
      </c>
      <c r="F1511" s="5">
        <f t="shared" ca="1" si="70"/>
        <v>42083</v>
      </c>
      <c r="J1511" s="7">
        <f t="shared" ca="1" si="71"/>
        <v>11</v>
      </c>
    </row>
    <row r="1512" spans="2:10" s="6" customFormat="1">
      <c r="B1512" s="5">
        <f t="shared" si="69"/>
        <v>42094</v>
      </c>
      <c r="F1512" s="5">
        <f t="shared" ca="1" si="70"/>
        <v>42083</v>
      </c>
      <c r="J1512" s="7">
        <f t="shared" ca="1" si="71"/>
        <v>11</v>
      </c>
    </row>
    <row r="1513" spans="2:10" s="6" customFormat="1">
      <c r="B1513" s="5">
        <f t="shared" si="69"/>
        <v>42094</v>
      </c>
      <c r="F1513" s="5">
        <f t="shared" ca="1" si="70"/>
        <v>42083</v>
      </c>
      <c r="J1513" s="7">
        <f t="shared" ca="1" si="71"/>
        <v>11</v>
      </c>
    </row>
    <row r="1514" spans="2:10" s="6" customFormat="1">
      <c r="B1514" s="5">
        <f t="shared" si="69"/>
        <v>42094</v>
      </c>
      <c r="F1514" s="5">
        <f t="shared" ca="1" si="70"/>
        <v>42083</v>
      </c>
      <c r="J1514" s="7">
        <f t="shared" ca="1" si="71"/>
        <v>11</v>
      </c>
    </row>
    <row r="1515" spans="2:10" s="6" customFormat="1">
      <c r="B1515" s="5">
        <f t="shared" si="69"/>
        <v>42094</v>
      </c>
      <c r="F1515" s="5">
        <f t="shared" ca="1" si="70"/>
        <v>42083</v>
      </c>
      <c r="J1515" s="7">
        <f t="shared" ca="1" si="71"/>
        <v>11</v>
      </c>
    </row>
    <row r="1516" spans="2:10" s="6" customFormat="1">
      <c r="B1516" s="5">
        <f t="shared" si="69"/>
        <v>42094</v>
      </c>
      <c r="F1516" s="5">
        <f t="shared" ca="1" si="70"/>
        <v>42083</v>
      </c>
      <c r="J1516" s="7">
        <f t="shared" ca="1" si="71"/>
        <v>11</v>
      </c>
    </row>
    <row r="1517" spans="2:10" s="6" customFormat="1">
      <c r="B1517" s="5">
        <f t="shared" si="69"/>
        <v>42094</v>
      </c>
      <c r="F1517" s="5">
        <f t="shared" ca="1" si="70"/>
        <v>42083</v>
      </c>
      <c r="J1517" s="7">
        <f t="shared" ca="1" si="71"/>
        <v>11</v>
      </c>
    </row>
    <row r="1518" spans="2:10" s="6" customFormat="1">
      <c r="B1518" s="5">
        <f t="shared" si="69"/>
        <v>42094</v>
      </c>
      <c r="F1518" s="5">
        <f t="shared" ca="1" si="70"/>
        <v>42083</v>
      </c>
      <c r="J1518" s="7">
        <f t="shared" ca="1" si="71"/>
        <v>11</v>
      </c>
    </row>
    <row r="1519" spans="2:10" s="6" customFormat="1">
      <c r="B1519" s="5">
        <f t="shared" si="69"/>
        <v>42094</v>
      </c>
      <c r="F1519" s="5">
        <f t="shared" ca="1" si="70"/>
        <v>42083</v>
      </c>
      <c r="J1519" s="7">
        <f t="shared" ca="1" si="71"/>
        <v>11</v>
      </c>
    </row>
    <row r="1520" spans="2:10" s="6" customFormat="1">
      <c r="B1520" s="5">
        <f t="shared" si="69"/>
        <v>42094</v>
      </c>
      <c r="F1520" s="5">
        <f t="shared" ca="1" si="70"/>
        <v>42083</v>
      </c>
      <c r="J1520" s="7">
        <f t="shared" ca="1" si="71"/>
        <v>11</v>
      </c>
    </row>
    <row r="1521" spans="2:10" s="6" customFormat="1">
      <c r="B1521" s="5">
        <f t="shared" si="69"/>
        <v>42094</v>
      </c>
      <c r="F1521" s="5">
        <f t="shared" ca="1" si="70"/>
        <v>42083</v>
      </c>
      <c r="J1521" s="7">
        <f t="shared" ca="1" si="71"/>
        <v>11</v>
      </c>
    </row>
    <row r="1522" spans="2:10" s="6" customFormat="1">
      <c r="B1522" s="5">
        <f t="shared" si="69"/>
        <v>42094</v>
      </c>
      <c r="F1522" s="5">
        <f t="shared" ca="1" si="70"/>
        <v>42083</v>
      </c>
      <c r="J1522" s="7">
        <f t="shared" ca="1" si="71"/>
        <v>11</v>
      </c>
    </row>
    <row r="1523" spans="2:10" s="6" customFormat="1">
      <c r="B1523" s="5">
        <f t="shared" si="69"/>
        <v>42094</v>
      </c>
      <c r="F1523" s="5">
        <f t="shared" ca="1" si="70"/>
        <v>42083</v>
      </c>
      <c r="J1523" s="7">
        <f t="shared" ca="1" si="71"/>
        <v>11</v>
      </c>
    </row>
    <row r="1524" spans="2:10" s="6" customFormat="1">
      <c r="B1524" s="5">
        <f t="shared" si="69"/>
        <v>42094</v>
      </c>
      <c r="F1524" s="5">
        <f t="shared" ca="1" si="70"/>
        <v>42083</v>
      </c>
      <c r="J1524" s="7">
        <f t="shared" ca="1" si="71"/>
        <v>11</v>
      </c>
    </row>
    <row r="1525" spans="2:10" s="6" customFormat="1">
      <c r="B1525" s="5">
        <f t="shared" si="69"/>
        <v>42094</v>
      </c>
      <c r="F1525" s="5">
        <f t="shared" ca="1" si="70"/>
        <v>42083</v>
      </c>
      <c r="J1525" s="7">
        <f t="shared" ca="1" si="71"/>
        <v>11</v>
      </c>
    </row>
    <row r="1526" spans="2:10" s="6" customFormat="1">
      <c r="B1526" s="5">
        <f t="shared" si="69"/>
        <v>42094</v>
      </c>
      <c r="F1526" s="5">
        <f t="shared" ca="1" si="70"/>
        <v>42083</v>
      </c>
      <c r="J1526" s="7">
        <f t="shared" ca="1" si="71"/>
        <v>11</v>
      </c>
    </row>
    <row r="1527" spans="2:10" s="6" customFormat="1">
      <c r="B1527" s="5">
        <f t="shared" si="69"/>
        <v>42094</v>
      </c>
      <c r="F1527" s="5">
        <f t="shared" ca="1" si="70"/>
        <v>42083</v>
      </c>
      <c r="J1527" s="7">
        <f t="shared" ca="1" si="71"/>
        <v>11</v>
      </c>
    </row>
    <row r="1528" spans="2:10" s="6" customFormat="1">
      <c r="B1528" s="5">
        <f t="shared" si="69"/>
        <v>42094</v>
      </c>
      <c r="F1528" s="5">
        <f t="shared" ca="1" si="70"/>
        <v>42083</v>
      </c>
      <c r="J1528" s="7">
        <f t="shared" ca="1" si="71"/>
        <v>11</v>
      </c>
    </row>
    <row r="1529" spans="2:10" s="6" customFormat="1">
      <c r="B1529" s="5">
        <f t="shared" si="69"/>
        <v>42094</v>
      </c>
      <c r="F1529" s="5">
        <f t="shared" ca="1" si="70"/>
        <v>42083</v>
      </c>
      <c r="J1529" s="7">
        <f t="shared" ca="1" si="71"/>
        <v>11</v>
      </c>
    </row>
    <row r="1530" spans="2:10" s="6" customFormat="1">
      <c r="B1530" s="5">
        <f t="shared" si="69"/>
        <v>42094</v>
      </c>
      <c r="F1530" s="5">
        <f t="shared" ca="1" si="70"/>
        <v>42083</v>
      </c>
      <c r="J1530" s="7">
        <f t="shared" ca="1" si="71"/>
        <v>11</v>
      </c>
    </row>
    <row r="1531" spans="2:10" s="6" customFormat="1">
      <c r="B1531" s="5">
        <f t="shared" si="69"/>
        <v>42094</v>
      </c>
      <c r="F1531" s="5">
        <f t="shared" ca="1" si="70"/>
        <v>42083</v>
      </c>
      <c r="J1531" s="7">
        <f t="shared" ca="1" si="71"/>
        <v>11</v>
      </c>
    </row>
    <row r="1532" spans="2:10" s="6" customFormat="1">
      <c r="B1532" s="5">
        <f t="shared" si="69"/>
        <v>42094</v>
      </c>
      <c r="F1532" s="5">
        <f t="shared" ca="1" si="70"/>
        <v>42083</v>
      </c>
      <c r="J1532" s="7">
        <f t="shared" ca="1" si="71"/>
        <v>11</v>
      </c>
    </row>
    <row r="1533" spans="2:10" s="6" customFormat="1">
      <c r="B1533" s="5">
        <f t="shared" si="69"/>
        <v>42094</v>
      </c>
      <c r="F1533" s="5">
        <f t="shared" ca="1" si="70"/>
        <v>42083</v>
      </c>
      <c r="J1533" s="7">
        <f t="shared" ca="1" si="71"/>
        <v>11</v>
      </c>
    </row>
    <row r="1534" spans="2:10" s="6" customFormat="1">
      <c r="B1534" s="5">
        <f t="shared" si="69"/>
        <v>42094</v>
      </c>
      <c r="F1534" s="5">
        <f t="shared" ca="1" si="70"/>
        <v>42083</v>
      </c>
      <c r="J1534" s="7">
        <f t="shared" ca="1" si="71"/>
        <v>11</v>
      </c>
    </row>
    <row r="1535" spans="2:10" s="6" customFormat="1">
      <c r="B1535" s="5">
        <f t="shared" si="69"/>
        <v>42094</v>
      </c>
      <c r="F1535" s="5">
        <f t="shared" ca="1" si="70"/>
        <v>42083</v>
      </c>
      <c r="J1535" s="7">
        <f t="shared" ca="1" si="71"/>
        <v>11</v>
      </c>
    </row>
    <row r="1536" spans="2:10" s="6" customFormat="1">
      <c r="B1536" s="5">
        <f t="shared" si="69"/>
        <v>42094</v>
      </c>
      <c r="F1536" s="5">
        <f t="shared" ca="1" si="70"/>
        <v>42083</v>
      </c>
      <c r="J1536" s="7">
        <f t="shared" ca="1" si="71"/>
        <v>11</v>
      </c>
    </row>
    <row r="1537" spans="2:10" s="6" customFormat="1">
      <c r="B1537" s="5">
        <f t="shared" si="69"/>
        <v>42094</v>
      </c>
      <c r="F1537" s="5">
        <f t="shared" ca="1" si="70"/>
        <v>42083</v>
      </c>
      <c r="J1537" s="7">
        <f t="shared" ca="1" si="71"/>
        <v>11</v>
      </c>
    </row>
    <row r="1538" spans="2:10" s="6" customFormat="1">
      <c r="B1538" s="5">
        <f t="shared" si="69"/>
        <v>42094</v>
      </c>
      <c r="F1538" s="5">
        <f t="shared" ca="1" si="70"/>
        <v>42083</v>
      </c>
      <c r="J1538" s="7">
        <f t="shared" ca="1" si="71"/>
        <v>11</v>
      </c>
    </row>
    <row r="1539" spans="2:10" s="6" customFormat="1">
      <c r="B1539" s="5">
        <f t="shared" si="69"/>
        <v>42094</v>
      </c>
      <c r="F1539" s="5">
        <f t="shared" ca="1" si="70"/>
        <v>42083</v>
      </c>
      <c r="J1539" s="7">
        <f t="shared" ca="1" si="71"/>
        <v>11</v>
      </c>
    </row>
    <row r="1540" spans="2:10" s="6" customFormat="1">
      <c r="B1540" s="5">
        <f t="shared" si="69"/>
        <v>42094</v>
      </c>
      <c r="F1540" s="5">
        <f t="shared" ca="1" si="70"/>
        <v>42083</v>
      </c>
      <c r="J1540" s="7">
        <f t="shared" ca="1" si="71"/>
        <v>11</v>
      </c>
    </row>
    <row r="1541" spans="2:10" s="6" customFormat="1">
      <c r="B1541" s="5">
        <f t="shared" si="69"/>
        <v>42094</v>
      </c>
      <c r="F1541" s="5">
        <f t="shared" ca="1" si="70"/>
        <v>42083</v>
      </c>
      <c r="J1541" s="7">
        <f t="shared" ca="1" si="71"/>
        <v>11</v>
      </c>
    </row>
    <row r="1542" spans="2:10" s="6" customFormat="1">
      <c r="B1542" s="5">
        <f t="shared" si="69"/>
        <v>42094</v>
      </c>
      <c r="F1542" s="5">
        <f t="shared" ca="1" si="70"/>
        <v>42083</v>
      </c>
      <c r="J1542" s="7">
        <f t="shared" ca="1" si="71"/>
        <v>11</v>
      </c>
    </row>
    <row r="1543" spans="2:10" s="6" customFormat="1">
      <c r="B1543" s="5">
        <f t="shared" si="69"/>
        <v>42094</v>
      </c>
      <c r="F1543" s="5">
        <f t="shared" ca="1" si="70"/>
        <v>42083</v>
      </c>
      <c r="J1543" s="7">
        <f t="shared" ca="1" si="71"/>
        <v>11</v>
      </c>
    </row>
    <row r="1544" spans="2:10" s="6" customFormat="1">
      <c r="B1544" s="5">
        <f t="shared" si="69"/>
        <v>42094</v>
      </c>
      <c r="F1544" s="5">
        <f t="shared" ca="1" si="70"/>
        <v>42083</v>
      </c>
      <c r="J1544" s="7">
        <f t="shared" ca="1" si="71"/>
        <v>11</v>
      </c>
    </row>
    <row r="1545" spans="2:10" s="6" customFormat="1">
      <c r="B1545" s="5">
        <f t="shared" si="69"/>
        <v>42094</v>
      </c>
      <c r="F1545" s="5">
        <f t="shared" ca="1" si="70"/>
        <v>42083</v>
      </c>
      <c r="J1545" s="7">
        <f t="shared" ca="1" si="71"/>
        <v>11</v>
      </c>
    </row>
    <row r="1546" spans="2:10" s="6" customFormat="1">
      <c r="B1546" s="5">
        <f t="shared" ref="B1546:B1609" si="72">$B$6</f>
        <v>42094</v>
      </c>
      <c r="F1546" s="5">
        <f t="shared" ref="F1546:F1609" ca="1" si="73">TODAY()</f>
        <v>42083</v>
      </c>
      <c r="J1546" s="7">
        <f t="shared" ref="J1546:J1609" ca="1" si="74">SUM(B1546-F1546)</f>
        <v>11</v>
      </c>
    </row>
    <row r="1547" spans="2:10" s="6" customFormat="1">
      <c r="B1547" s="5">
        <f t="shared" si="72"/>
        <v>42094</v>
      </c>
      <c r="F1547" s="5">
        <f t="shared" ca="1" si="73"/>
        <v>42083</v>
      </c>
      <c r="J1547" s="7">
        <f t="shared" ca="1" si="74"/>
        <v>11</v>
      </c>
    </row>
    <row r="1548" spans="2:10" s="6" customFormat="1">
      <c r="B1548" s="5">
        <f t="shared" si="72"/>
        <v>42094</v>
      </c>
      <c r="F1548" s="5">
        <f t="shared" ca="1" si="73"/>
        <v>42083</v>
      </c>
      <c r="J1548" s="7">
        <f t="shared" ca="1" si="74"/>
        <v>11</v>
      </c>
    </row>
    <row r="1549" spans="2:10" s="6" customFormat="1">
      <c r="B1549" s="5">
        <f t="shared" si="72"/>
        <v>42094</v>
      </c>
      <c r="F1549" s="5">
        <f t="shared" ca="1" si="73"/>
        <v>42083</v>
      </c>
      <c r="J1549" s="7">
        <f t="shared" ca="1" si="74"/>
        <v>11</v>
      </c>
    </row>
    <row r="1550" spans="2:10" s="6" customFormat="1">
      <c r="B1550" s="5">
        <f t="shared" si="72"/>
        <v>42094</v>
      </c>
      <c r="F1550" s="5">
        <f t="shared" ca="1" si="73"/>
        <v>42083</v>
      </c>
      <c r="J1550" s="7">
        <f t="shared" ca="1" si="74"/>
        <v>11</v>
      </c>
    </row>
    <row r="1551" spans="2:10" s="6" customFormat="1">
      <c r="B1551" s="5">
        <f t="shared" si="72"/>
        <v>42094</v>
      </c>
      <c r="F1551" s="5">
        <f t="shared" ca="1" si="73"/>
        <v>42083</v>
      </c>
      <c r="J1551" s="7">
        <f t="shared" ca="1" si="74"/>
        <v>11</v>
      </c>
    </row>
    <row r="1552" spans="2:10" s="6" customFormat="1">
      <c r="B1552" s="5">
        <f t="shared" si="72"/>
        <v>42094</v>
      </c>
      <c r="F1552" s="5">
        <f t="shared" ca="1" si="73"/>
        <v>42083</v>
      </c>
      <c r="J1552" s="7">
        <f t="shared" ca="1" si="74"/>
        <v>11</v>
      </c>
    </row>
    <row r="1553" spans="2:10" s="6" customFormat="1">
      <c r="B1553" s="5">
        <f t="shared" si="72"/>
        <v>42094</v>
      </c>
      <c r="F1553" s="5">
        <f t="shared" ca="1" si="73"/>
        <v>42083</v>
      </c>
      <c r="J1553" s="7">
        <f t="shared" ca="1" si="74"/>
        <v>11</v>
      </c>
    </row>
    <row r="1554" spans="2:10" s="6" customFormat="1">
      <c r="B1554" s="5">
        <f t="shared" si="72"/>
        <v>42094</v>
      </c>
      <c r="F1554" s="5">
        <f t="shared" ca="1" si="73"/>
        <v>42083</v>
      </c>
      <c r="J1554" s="7">
        <f t="shared" ca="1" si="74"/>
        <v>11</v>
      </c>
    </row>
    <row r="1555" spans="2:10" s="6" customFormat="1">
      <c r="B1555" s="5">
        <f t="shared" si="72"/>
        <v>42094</v>
      </c>
      <c r="F1555" s="5">
        <f t="shared" ca="1" si="73"/>
        <v>42083</v>
      </c>
      <c r="J1555" s="7">
        <f t="shared" ca="1" si="74"/>
        <v>11</v>
      </c>
    </row>
    <row r="1556" spans="2:10" s="6" customFormat="1">
      <c r="B1556" s="5">
        <f t="shared" si="72"/>
        <v>42094</v>
      </c>
      <c r="F1556" s="5">
        <f t="shared" ca="1" si="73"/>
        <v>42083</v>
      </c>
      <c r="J1556" s="7">
        <f t="shared" ca="1" si="74"/>
        <v>11</v>
      </c>
    </row>
    <row r="1557" spans="2:10" s="6" customFormat="1">
      <c r="B1557" s="5">
        <f t="shared" si="72"/>
        <v>42094</v>
      </c>
      <c r="F1557" s="5">
        <f t="shared" ca="1" si="73"/>
        <v>42083</v>
      </c>
      <c r="J1557" s="7">
        <f t="shared" ca="1" si="74"/>
        <v>11</v>
      </c>
    </row>
    <row r="1558" spans="2:10" s="6" customFormat="1">
      <c r="B1558" s="5">
        <f t="shared" si="72"/>
        <v>42094</v>
      </c>
      <c r="F1558" s="5">
        <f t="shared" ca="1" si="73"/>
        <v>42083</v>
      </c>
      <c r="J1558" s="7">
        <f t="shared" ca="1" si="74"/>
        <v>11</v>
      </c>
    </row>
    <row r="1559" spans="2:10" s="6" customFormat="1">
      <c r="B1559" s="5">
        <f t="shared" si="72"/>
        <v>42094</v>
      </c>
      <c r="F1559" s="5">
        <f t="shared" ca="1" si="73"/>
        <v>42083</v>
      </c>
      <c r="J1559" s="7">
        <f t="shared" ca="1" si="74"/>
        <v>11</v>
      </c>
    </row>
    <row r="1560" spans="2:10" s="6" customFormat="1">
      <c r="B1560" s="5">
        <f t="shared" si="72"/>
        <v>42094</v>
      </c>
      <c r="F1560" s="5">
        <f t="shared" ca="1" si="73"/>
        <v>42083</v>
      </c>
      <c r="J1560" s="7">
        <f t="shared" ca="1" si="74"/>
        <v>11</v>
      </c>
    </row>
    <row r="1561" spans="2:10" s="6" customFormat="1">
      <c r="B1561" s="5">
        <f t="shared" si="72"/>
        <v>42094</v>
      </c>
      <c r="F1561" s="5">
        <f t="shared" ca="1" si="73"/>
        <v>42083</v>
      </c>
      <c r="J1561" s="7">
        <f t="shared" ca="1" si="74"/>
        <v>11</v>
      </c>
    </row>
    <row r="1562" spans="2:10" s="6" customFormat="1">
      <c r="B1562" s="5">
        <f t="shared" si="72"/>
        <v>42094</v>
      </c>
      <c r="F1562" s="5">
        <f t="shared" ca="1" si="73"/>
        <v>42083</v>
      </c>
      <c r="J1562" s="7">
        <f t="shared" ca="1" si="74"/>
        <v>11</v>
      </c>
    </row>
    <row r="1563" spans="2:10" s="6" customFormat="1">
      <c r="B1563" s="5">
        <f t="shared" si="72"/>
        <v>42094</v>
      </c>
      <c r="F1563" s="5">
        <f t="shared" ca="1" si="73"/>
        <v>42083</v>
      </c>
      <c r="J1563" s="7">
        <f t="shared" ca="1" si="74"/>
        <v>11</v>
      </c>
    </row>
    <row r="1564" spans="2:10" s="6" customFormat="1">
      <c r="B1564" s="5">
        <f t="shared" si="72"/>
        <v>42094</v>
      </c>
      <c r="F1564" s="5">
        <f t="shared" ca="1" si="73"/>
        <v>42083</v>
      </c>
      <c r="J1564" s="7">
        <f t="shared" ca="1" si="74"/>
        <v>11</v>
      </c>
    </row>
    <row r="1565" spans="2:10" s="6" customFormat="1">
      <c r="B1565" s="5">
        <f t="shared" si="72"/>
        <v>42094</v>
      </c>
      <c r="F1565" s="5">
        <f t="shared" ca="1" si="73"/>
        <v>42083</v>
      </c>
      <c r="J1565" s="7">
        <f t="shared" ca="1" si="74"/>
        <v>11</v>
      </c>
    </row>
    <row r="1566" spans="2:10" s="6" customFormat="1">
      <c r="B1566" s="5">
        <f t="shared" si="72"/>
        <v>42094</v>
      </c>
      <c r="F1566" s="5">
        <f t="shared" ca="1" si="73"/>
        <v>42083</v>
      </c>
      <c r="J1566" s="7">
        <f t="shared" ca="1" si="74"/>
        <v>11</v>
      </c>
    </row>
    <row r="1567" spans="2:10" s="6" customFormat="1">
      <c r="B1567" s="5">
        <f t="shared" si="72"/>
        <v>42094</v>
      </c>
      <c r="F1567" s="5">
        <f t="shared" ca="1" si="73"/>
        <v>42083</v>
      </c>
      <c r="J1567" s="7">
        <f t="shared" ca="1" si="74"/>
        <v>11</v>
      </c>
    </row>
    <row r="1568" spans="2:10" s="6" customFormat="1">
      <c r="B1568" s="5">
        <f t="shared" si="72"/>
        <v>42094</v>
      </c>
      <c r="F1568" s="5">
        <f t="shared" ca="1" si="73"/>
        <v>42083</v>
      </c>
      <c r="J1568" s="7">
        <f t="shared" ca="1" si="74"/>
        <v>11</v>
      </c>
    </row>
    <row r="1569" spans="2:10" s="6" customFormat="1">
      <c r="B1569" s="5">
        <f t="shared" si="72"/>
        <v>42094</v>
      </c>
      <c r="F1569" s="5">
        <f t="shared" ca="1" si="73"/>
        <v>42083</v>
      </c>
      <c r="J1569" s="7">
        <f t="shared" ca="1" si="74"/>
        <v>11</v>
      </c>
    </row>
    <row r="1570" spans="2:10" s="6" customFormat="1">
      <c r="B1570" s="5">
        <f t="shared" si="72"/>
        <v>42094</v>
      </c>
      <c r="F1570" s="5">
        <f t="shared" ca="1" si="73"/>
        <v>42083</v>
      </c>
      <c r="J1570" s="7">
        <f t="shared" ca="1" si="74"/>
        <v>11</v>
      </c>
    </row>
    <row r="1571" spans="2:10" s="6" customFormat="1">
      <c r="B1571" s="5">
        <f t="shared" si="72"/>
        <v>42094</v>
      </c>
      <c r="F1571" s="5">
        <f t="shared" ca="1" si="73"/>
        <v>42083</v>
      </c>
      <c r="J1571" s="7">
        <f t="shared" ca="1" si="74"/>
        <v>11</v>
      </c>
    </row>
    <row r="1572" spans="2:10" s="6" customFormat="1">
      <c r="B1572" s="5">
        <f t="shared" si="72"/>
        <v>42094</v>
      </c>
      <c r="F1572" s="5">
        <f t="shared" ca="1" si="73"/>
        <v>42083</v>
      </c>
      <c r="J1572" s="7">
        <f t="shared" ca="1" si="74"/>
        <v>11</v>
      </c>
    </row>
    <row r="1573" spans="2:10" s="6" customFormat="1">
      <c r="B1573" s="5">
        <f t="shared" si="72"/>
        <v>42094</v>
      </c>
      <c r="F1573" s="5">
        <f t="shared" ca="1" si="73"/>
        <v>42083</v>
      </c>
      <c r="J1573" s="7">
        <f t="shared" ca="1" si="74"/>
        <v>11</v>
      </c>
    </row>
    <row r="1574" spans="2:10" s="6" customFormat="1">
      <c r="B1574" s="5">
        <f t="shared" si="72"/>
        <v>42094</v>
      </c>
      <c r="F1574" s="5">
        <f t="shared" ca="1" si="73"/>
        <v>42083</v>
      </c>
      <c r="J1574" s="7">
        <f t="shared" ca="1" si="74"/>
        <v>11</v>
      </c>
    </row>
    <row r="1575" spans="2:10" s="6" customFormat="1">
      <c r="B1575" s="5">
        <f t="shared" si="72"/>
        <v>42094</v>
      </c>
      <c r="F1575" s="5">
        <f t="shared" ca="1" si="73"/>
        <v>42083</v>
      </c>
      <c r="J1575" s="7">
        <f t="shared" ca="1" si="74"/>
        <v>11</v>
      </c>
    </row>
    <row r="1576" spans="2:10" s="6" customFormat="1">
      <c r="B1576" s="5">
        <f t="shared" si="72"/>
        <v>42094</v>
      </c>
      <c r="F1576" s="5">
        <f t="shared" ca="1" si="73"/>
        <v>42083</v>
      </c>
      <c r="J1576" s="7">
        <f t="shared" ca="1" si="74"/>
        <v>11</v>
      </c>
    </row>
    <row r="1577" spans="2:10" s="6" customFormat="1">
      <c r="B1577" s="5">
        <f t="shared" si="72"/>
        <v>42094</v>
      </c>
      <c r="F1577" s="5">
        <f t="shared" ca="1" si="73"/>
        <v>42083</v>
      </c>
      <c r="J1577" s="7">
        <f t="shared" ca="1" si="74"/>
        <v>11</v>
      </c>
    </row>
    <row r="1578" spans="2:10" s="6" customFormat="1">
      <c r="B1578" s="5">
        <f t="shared" si="72"/>
        <v>42094</v>
      </c>
      <c r="F1578" s="5">
        <f t="shared" ca="1" si="73"/>
        <v>42083</v>
      </c>
      <c r="J1578" s="7">
        <f t="shared" ca="1" si="74"/>
        <v>11</v>
      </c>
    </row>
    <row r="1579" spans="2:10" s="6" customFormat="1">
      <c r="B1579" s="5">
        <f t="shared" si="72"/>
        <v>42094</v>
      </c>
      <c r="F1579" s="5">
        <f t="shared" ca="1" si="73"/>
        <v>42083</v>
      </c>
      <c r="J1579" s="7">
        <f t="shared" ca="1" si="74"/>
        <v>11</v>
      </c>
    </row>
    <row r="1580" spans="2:10" s="6" customFormat="1">
      <c r="B1580" s="5">
        <f t="shared" si="72"/>
        <v>42094</v>
      </c>
      <c r="F1580" s="5">
        <f t="shared" ca="1" si="73"/>
        <v>42083</v>
      </c>
      <c r="J1580" s="7">
        <f t="shared" ca="1" si="74"/>
        <v>11</v>
      </c>
    </row>
    <row r="1581" spans="2:10" s="6" customFormat="1">
      <c r="B1581" s="5">
        <f t="shared" si="72"/>
        <v>42094</v>
      </c>
      <c r="F1581" s="5">
        <f t="shared" ca="1" si="73"/>
        <v>42083</v>
      </c>
      <c r="J1581" s="7">
        <f t="shared" ca="1" si="74"/>
        <v>11</v>
      </c>
    </row>
    <row r="1582" spans="2:10" s="6" customFormat="1">
      <c r="B1582" s="5">
        <f t="shared" si="72"/>
        <v>42094</v>
      </c>
      <c r="F1582" s="5">
        <f t="shared" ca="1" si="73"/>
        <v>42083</v>
      </c>
      <c r="J1582" s="7">
        <f t="shared" ca="1" si="74"/>
        <v>11</v>
      </c>
    </row>
    <row r="1583" spans="2:10" s="6" customFormat="1">
      <c r="B1583" s="5">
        <f t="shared" si="72"/>
        <v>42094</v>
      </c>
      <c r="F1583" s="5">
        <f t="shared" ca="1" si="73"/>
        <v>42083</v>
      </c>
      <c r="J1583" s="7">
        <f t="shared" ca="1" si="74"/>
        <v>11</v>
      </c>
    </row>
    <row r="1584" spans="2:10" s="6" customFormat="1">
      <c r="B1584" s="5">
        <f t="shared" si="72"/>
        <v>42094</v>
      </c>
      <c r="F1584" s="5">
        <f t="shared" ca="1" si="73"/>
        <v>42083</v>
      </c>
      <c r="J1584" s="7">
        <f t="shared" ca="1" si="74"/>
        <v>11</v>
      </c>
    </row>
    <row r="1585" spans="2:10" s="6" customFormat="1">
      <c r="B1585" s="5">
        <f t="shared" si="72"/>
        <v>42094</v>
      </c>
      <c r="F1585" s="5">
        <f t="shared" ca="1" si="73"/>
        <v>42083</v>
      </c>
      <c r="J1585" s="7">
        <f t="shared" ca="1" si="74"/>
        <v>11</v>
      </c>
    </row>
    <row r="1586" spans="2:10" s="6" customFormat="1">
      <c r="B1586" s="5">
        <f t="shared" si="72"/>
        <v>42094</v>
      </c>
      <c r="F1586" s="5">
        <f t="shared" ca="1" si="73"/>
        <v>42083</v>
      </c>
      <c r="J1586" s="7">
        <f t="shared" ca="1" si="74"/>
        <v>11</v>
      </c>
    </row>
    <row r="1587" spans="2:10" s="6" customFormat="1">
      <c r="B1587" s="5">
        <f t="shared" si="72"/>
        <v>42094</v>
      </c>
      <c r="F1587" s="5">
        <f t="shared" ca="1" si="73"/>
        <v>42083</v>
      </c>
      <c r="J1587" s="7">
        <f t="shared" ca="1" si="74"/>
        <v>11</v>
      </c>
    </row>
    <row r="1588" spans="2:10" s="6" customFormat="1">
      <c r="B1588" s="5">
        <f t="shared" si="72"/>
        <v>42094</v>
      </c>
      <c r="F1588" s="5">
        <f t="shared" ca="1" si="73"/>
        <v>42083</v>
      </c>
      <c r="J1588" s="7">
        <f t="shared" ca="1" si="74"/>
        <v>11</v>
      </c>
    </row>
    <row r="1589" spans="2:10" s="6" customFormat="1">
      <c r="B1589" s="5">
        <f t="shared" si="72"/>
        <v>42094</v>
      </c>
      <c r="F1589" s="5">
        <f t="shared" ca="1" si="73"/>
        <v>42083</v>
      </c>
      <c r="J1589" s="7">
        <f t="shared" ca="1" si="74"/>
        <v>11</v>
      </c>
    </row>
    <row r="1590" spans="2:10" s="6" customFormat="1">
      <c r="B1590" s="5">
        <f t="shared" si="72"/>
        <v>42094</v>
      </c>
      <c r="F1590" s="5">
        <f t="shared" ca="1" si="73"/>
        <v>42083</v>
      </c>
      <c r="J1590" s="7">
        <f t="shared" ca="1" si="74"/>
        <v>11</v>
      </c>
    </row>
    <row r="1591" spans="2:10" s="6" customFormat="1">
      <c r="B1591" s="5">
        <f t="shared" si="72"/>
        <v>42094</v>
      </c>
      <c r="F1591" s="5">
        <f t="shared" ca="1" si="73"/>
        <v>42083</v>
      </c>
      <c r="J1591" s="7">
        <f t="shared" ca="1" si="74"/>
        <v>11</v>
      </c>
    </row>
    <row r="1592" spans="2:10" s="6" customFormat="1">
      <c r="B1592" s="5">
        <f t="shared" si="72"/>
        <v>42094</v>
      </c>
      <c r="F1592" s="5">
        <f t="shared" ca="1" si="73"/>
        <v>42083</v>
      </c>
      <c r="J1592" s="7">
        <f t="shared" ca="1" si="74"/>
        <v>11</v>
      </c>
    </row>
    <row r="1593" spans="2:10" s="6" customFormat="1">
      <c r="B1593" s="5">
        <f t="shared" si="72"/>
        <v>42094</v>
      </c>
      <c r="F1593" s="5">
        <f t="shared" ca="1" si="73"/>
        <v>42083</v>
      </c>
      <c r="J1593" s="7">
        <f t="shared" ca="1" si="74"/>
        <v>11</v>
      </c>
    </row>
    <row r="1594" spans="2:10" s="6" customFormat="1">
      <c r="B1594" s="5">
        <f t="shared" si="72"/>
        <v>42094</v>
      </c>
      <c r="F1594" s="5">
        <f t="shared" ca="1" si="73"/>
        <v>42083</v>
      </c>
      <c r="J1594" s="7">
        <f t="shared" ca="1" si="74"/>
        <v>11</v>
      </c>
    </row>
    <row r="1595" spans="2:10" s="6" customFormat="1">
      <c r="B1595" s="5">
        <f t="shared" si="72"/>
        <v>42094</v>
      </c>
      <c r="F1595" s="5">
        <f t="shared" ca="1" si="73"/>
        <v>42083</v>
      </c>
      <c r="J1595" s="7">
        <f t="shared" ca="1" si="74"/>
        <v>11</v>
      </c>
    </row>
    <row r="1596" spans="2:10" s="6" customFormat="1">
      <c r="B1596" s="5">
        <f t="shared" si="72"/>
        <v>42094</v>
      </c>
      <c r="F1596" s="5">
        <f t="shared" ca="1" si="73"/>
        <v>42083</v>
      </c>
      <c r="J1596" s="7">
        <f t="shared" ca="1" si="74"/>
        <v>11</v>
      </c>
    </row>
    <row r="1597" spans="2:10" s="6" customFormat="1">
      <c r="B1597" s="5">
        <f t="shared" si="72"/>
        <v>42094</v>
      </c>
      <c r="F1597" s="5">
        <f t="shared" ca="1" si="73"/>
        <v>42083</v>
      </c>
      <c r="J1597" s="7">
        <f t="shared" ca="1" si="74"/>
        <v>11</v>
      </c>
    </row>
    <row r="1598" spans="2:10" s="6" customFormat="1">
      <c r="B1598" s="5">
        <f t="shared" si="72"/>
        <v>42094</v>
      </c>
      <c r="F1598" s="5">
        <f t="shared" ca="1" si="73"/>
        <v>42083</v>
      </c>
      <c r="J1598" s="7">
        <f t="shared" ca="1" si="74"/>
        <v>11</v>
      </c>
    </row>
    <row r="1599" spans="2:10" s="6" customFormat="1">
      <c r="B1599" s="5">
        <f t="shared" si="72"/>
        <v>42094</v>
      </c>
      <c r="F1599" s="5">
        <f t="shared" ca="1" si="73"/>
        <v>42083</v>
      </c>
      <c r="J1599" s="7">
        <f t="shared" ca="1" si="74"/>
        <v>11</v>
      </c>
    </row>
    <row r="1600" spans="2:10" s="6" customFormat="1">
      <c r="B1600" s="5">
        <f t="shared" si="72"/>
        <v>42094</v>
      </c>
      <c r="F1600" s="5">
        <f t="shared" ca="1" si="73"/>
        <v>42083</v>
      </c>
      <c r="J1600" s="7">
        <f t="shared" ca="1" si="74"/>
        <v>11</v>
      </c>
    </row>
    <row r="1601" spans="2:10" s="6" customFormat="1">
      <c r="B1601" s="5">
        <f t="shared" si="72"/>
        <v>42094</v>
      </c>
      <c r="F1601" s="5">
        <f t="shared" ca="1" si="73"/>
        <v>42083</v>
      </c>
      <c r="J1601" s="7">
        <f t="shared" ca="1" si="74"/>
        <v>11</v>
      </c>
    </row>
    <row r="1602" spans="2:10" s="6" customFormat="1">
      <c r="B1602" s="5">
        <f t="shared" si="72"/>
        <v>42094</v>
      </c>
      <c r="F1602" s="5">
        <f t="shared" ca="1" si="73"/>
        <v>42083</v>
      </c>
      <c r="J1602" s="7">
        <f t="shared" ca="1" si="74"/>
        <v>11</v>
      </c>
    </row>
    <row r="1603" spans="2:10" s="6" customFormat="1">
      <c r="B1603" s="5">
        <f t="shared" si="72"/>
        <v>42094</v>
      </c>
      <c r="F1603" s="5">
        <f t="shared" ca="1" si="73"/>
        <v>42083</v>
      </c>
      <c r="J1603" s="7">
        <f t="shared" ca="1" si="74"/>
        <v>11</v>
      </c>
    </row>
    <row r="1604" spans="2:10" s="6" customFormat="1">
      <c r="B1604" s="5">
        <f t="shared" si="72"/>
        <v>42094</v>
      </c>
      <c r="F1604" s="5">
        <f t="shared" ca="1" si="73"/>
        <v>42083</v>
      </c>
      <c r="J1604" s="7">
        <f t="shared" ca="1" si="74"/>
        <v>11</v>
      </c>
    </row>
    <row r="1605" spans="2:10" s="6" customFormat="1">
      <c r="B1605" s="5">
        <f t="shared" si="72"/>
        <v>42094</v>
      </c>
      <c r="F1605" s="5">
        <f t="shared" ca="1" si="73"/>
        <v>42083</v>
      </c>
      <c r="J1605" s="7">
        <f t="shared" ca="1" si="74"/>
        <v>11</v>
      </c>
    </row>
    <row r="1606" spans="2:10" s="6" customFormat="1">
      <c r="B1606" s="5">
        <f t="shared" si="72"/>
        <v>42094</v>
      </c>
      <c r="F1606" s="5">
        <f t="shared" ca="1" si="73"/>
        <v>42083</v>
      </c>
      <c r="J1606" s="7">
        <f t="shared" ca="1" si="74"/>
        <v>11</v>
      </c>
    </row>
    <row r="1607" spans="2:10" s="6" customFormat="1">
      <c r="B1607" s="5">
        <f t="shared" si="72"/>
        <v>42094</v>
      </c>
      <c r="F1607" s="5">
        <f t="shared" ca="1" si="73"/>
        <v>42083</v>
      </c>
      <c r="J1607" s="7">
        <f t="shared" ca="1" si="74"/>
        <v>11</v>
      </c>
    </row>
    <row r="1608" spans="2:10" s="6" customFormat="1">
      <c r="B1608" s="5">
        <f t="shared" si="72"/>
        <v>42094</v>
      </c>
      <c r="F1608" s="5">
        <f t="shared" ca="1" si="73"/>
        <v>42083</v>
      </c>
      <c r="J1608" s="7">
        <f t="shared" ca="1" si="74"/>
        <v>11</v>
      </c>
    </row>
    <row r="1609" spans="2:10" s="6" customFormat="1">
      <c r="B1609" s="5">
        <f t="shared" si="72"/>
        <v>42094</v>
      </c>
      <c r="F1609" s="5">
        <f t="shared" ca="1" si="73"/>
        <v>42083</v>
      </c>
      <c r="J1609" s="7">
        <f t="shared" ca="1" si="74"/>
        <v>11</v>
      </c>
    </row>
    <row r="1610" spans="2:10" s="6" customFormat="1">
      <c r="B1610" s="5">
        <f t="shared" ref="B1610:B1673" si="75">$B$6</f>
        <v>42094</v>
      </c>
      <c r="F1610" s="5">
        <f t="shared" ref="F1610:F1673" ca="1" si="76">TODAY()</f>
        <v>42083</v>
      </c>
      <c r="J1610" s="7">
        <f t="shared" ref="J1610:J1673" ca="1" si="77">SUM(B1610-F1610)</f>
        <v>11</v>
      </c>
    </row>
    <row r="1611" spans="2:10" s="6" customFormat="1">
      <c r="B1611" s="5">
        <f t="shared" si="75"/>
        <v>42094</v>
      </c>
      <c r="F1611" s="5">
        <f t="shared" ca="1" si="76"/>
        <v>42083</v>
      </c>
      <c r="J1611" s="7">
        <f t="shared" ca="1" si="77"/>
        <v>11</v>
      </c>
    </row>
    <row r="1612" spans="2:10" s="6" customFormat="1">
      <c r="B1612" s="5">
        <f t="shared" si="75"/>
        <v>42094</v>
      </c>
      <c r="F1612" s="5">
        <f t="shared" ca="1" si="76"/>
        <v>42083</v>
      </c>
      <c r="J1612" s="7">
        <f t="shared" ca="1" si="77"/>
        <v>11</v>
      </c>
    </row>
    <row r="1613" spans="2:10" s="6" customFormat="1">
      <c r="B1613" s="5">
        <f t="shared" si="75"/>
        <v>42094</v>
      </c>
      <c r="F1613" s="5">
        <f t="shared" ca="1" si="76"/>
        <v>42083</v>
      </c>
      <c r="J1613" s="7">
        <f t="shared" ca="1" si="77"/>
        <v>11</v>
      </c>
    </row>
    <row r="1614" spans="2:10" s="6" customFormat="1">
      <c r="B1614" s="5">
        <f t="shared" si="75"/>
        <v>42094</v>
      </c>
      <c r="F1614" s="5">
        <f t="shared" ca="1" si="76"/>
        <v>42083</v>
      </c>
      <c r="J1614" s="7">
        <f t="shared" ca="1" si="77"/>
        <v>11</v>
      </c>
    </row>
    <row r="1615" spans="2:10" s="6" customFormat="1">
      <c r="B1615" s="5">
        <f t="shared" si="75"/>
        <v>42094</v>
      </c>
      <c r="F1615" s="5">
        <f t="shared" ca="1" si="76"/>
        <v>42083</v>
      </c>
      <c r="J1615" s="7">
        <f t="shared" ca="1" si="77"/>
        <v>11</v>
      </c>
    </row>
    <row r="1616" spans="2:10" s="6" customFormat="1">
      <c r="B1616" s="5">
        <f t="shared" si="75"/>
        <v>42094</v>
      </c>
      <c r="F1616" s="5">
        <f t="shared" ca="1" si="76"/>
        <v>42083</v>
      </c>
      <c r="J1616" s="7">
        <f t="shared" ca="1" si="77"/>
        <v>11</v>
      </c>
    </row>
    <row r="1617" spans="2:10" s="6" customFormat="1">
      <c r="B1617" s="5">
        <f t="shared" si="75"/>
        <v>42094</v>
      </c>
      <c r="F1617" s="5">
        <f t="shared" ca="1" si="76"/>
        <v>42083</v>
      </c>
      <c r="J1617" s="7">
        <f t="shared" ca="1" si="77"/>
        <v>11</v>
      </c>
    </row>
    <row r="1618" spans="2:10" s="6" customFormat="1">
      <c r="B1618" s="5">
        <f t="shared" si="75"/>
        <v>42094</v>
      </c>
      <c r="F1618" s="5">
        <f t="shared" ca="1" si="76"/>
        <v>42083</v>
      </c>
      <c r="J1618" s="7">
        <f t="shared" ca="1" si="77"/>
        <v>11</v>
      </c>
    </row>
    <row r="1619" spans="2:10" s="6" customFormat="1">
      <c r="B1619" s="5">
        <f t="shared" si="75"/>
        <v>42094</v>
      </c>
      <c r="F1619" s="5">
        <f t="shared" ca="1" si="76"/>
        <v>42083</v>
      </c>
      <c r="J1619" s="7">
        <f t="shared" ca="1" si="77"/>
        <v>11</v>
      </c>
    </row>
    <row r="1620" spans="2:10" s="6" customFormat="1">
      <c r="B1620" s="5">
        <f t="shared" si="75"/>
        <v>42094</v>
      </c>
      <c r="F1620" s="5">
        <f t="shared" ca="1" si="76"/>
        <v>42083</v>
      </c>
      <c r="J1620" s="7">
        <f t="shared" ca="1" si="77"/>
        <v>11</v>
      </c>
    </row>
    <row r="1621" spans="2:10" s="6" customFormat="1">
      <c r="B1621" s="5">
        <f t="shared" si="75"/>
        <v>42094</v>
      </c>
      <c r="F1621" s="5">
        <f t="shared" ca="1" si="76"/>
        <v>42083</v>
      </c>
      <c r="J1621" s="7">
        <f t="shared" ca="1" si="77"/>
        <v>11</v>
      </c>
    </row>
    <row r="1622" spans="2:10" s="6" customFormat="1">
      <c r="B1622" s="5">
        <f t="shared" si="75"/>
        <v>42094</v>
      </c>
      <c r="F1622" s="5">
        <f t="shared" ca="1" si="76"/>
        <v>42083</v>
      </c>
      <c r="J1622" s="7">
        <f t="shared" ca="1" si="77"/>
        <v>11</v>
      </c>
    </row>
    <row r="1623" spans="2:10" s="6" customFormat="1">
      <c r="B1623" s="5">
        <f t="shared" si="75"/>
        <v>42094</v>
      </c>
      <c r="F1623" s="5">
        <f t="shared" ca="1" si="76"/>
        <v>42083</v>
      </c>
      <c r="J1623" s="7">
        <f t="shared" ca="1" si="77"/>
        <v>11</v>
      </c>
    </row>
    <row r="1624" spans="2:10" s="6" customFormat="1">
      <c r="B1624" s="5">
        <f t="shared" si="75"/>
        <v>42094</v>
      </c>
      <c r="F1624" s="5">
        <f t="shared" ca="1" si="76"/>
        <v>42083</v>
      </c>
      <c r="J1624" s="7">
        <f t="shared" ca="1" si="77"/>
        <v>11</v>
      </c>
    </row>
    <row r="1625" spans="2:10" s="6" customFormat="1">
      <c r="B1625" s="5">
        <f t="shared" si="75"/>
        <v>42094</v>
      </c>
      <c r="F1625" s="5">
        <f t="shared" ca="1" si="76"/>
        <v>42083</v>
      </c>
      <c r="J1625" s="7">
        <f t="shared" ca="1" si="77"/>
        <v>11</v>
      </c>
    </row>
    <row r="1626" spans="2:10" s="6" customFormat="1">
      <c r="B1626" s="5">
        <f t="shared" si="75"/>
        <v>42094</v>
      </c>
      <c r="F1626" s="5">
        <f t="shared" ca="1" si="76"/>
        <v>42083</v>
      </c>
      <c r="J1626" s="7">
        <f t="shared" ca="1" si="77"/>
        <v>11</v>
      </c>
    </row>
    <row r="1627" spans="2:10" s="6" customFormat="1">
      <c r="B1627" s="5">
        <f t="shared" si="75"/>
        <v>42094</v>
      </c>
      <c r="F1627" s="5">
        <f t="shared" ca="1" si="76"/>
        <v>42083</v>
      </c>
      <c r="J1627" s="7">
        <f t="shared" ca="1" si="77"/>
        <v>11</v>
      </c>
    </row>
    <row r="1628" spans="2:10" s="6" customFormat="1">
      <c r="B1628" s="5">
        <f t="shared" si="75"/>
        <v>42094</v>
      </c>
      <c r="F1628" s="5">
        <f t="shared" ca="1" si="76"/>
        <v>42083</v>
      </c>
      <c r="J1628" s="7">
        <f t="shared" ca="1" si="77"/>
        <v>11</v>
      </c>
    </row>
    <row r="1629" spans="2:10" s="6" customFormat="1">
      <c r="B1629" s="5">
        <f t="shared" si="75"/>
        <v>42094</v>
      </c>
      <c r="F1629" s="5">
        <f t="shared" ca="1" si="76"/>
        <v>42083</v>
      </c>
      <c r="J1629" s="7">
        <f t="shared" ca="1" si="77"/>
        <v>11</v>
      </c>
    </row>
    <row r="1630" spans="2:10" s="6" customFormat="1">
      <c r="B1630" s="5">
        <f t="shared" si="75"/>
        <v>42094</v>
      </c>
      <c r="F1630" s="5">
        <f t="shared" ca="1" si="76"/>
        <v>42083</v>
      </c>
      <c r="J1630" s="7">
        <f t="shared" ca="1" si="77"/>
        <v>11</v>
      </c>
    </row>
    <row r="1631" spans="2:10" s="6" customFormat="1">
      <c r="B1631" s="5">
        <f t="shared" si="75"/>
        <v>42094</v>
      </c>
      <c r="F1631" s="5">
        <f t="shared" ca="1" si="76"/>
        <v>42083</v>
      </c>
      <c r="J1631" s="7">
        <f t="shared" ca="1" si="77"/>
        <v>11</v>
      </c>
    </row>
    <row r="1632" spans="2:10" s="6" customFormat="1">
      <c r="B1632" s="5">
        <f t="shared" si="75"/>
        <v>42094</v>
      </c>
      <c r="F1632" s="5">
        <f t="shared" ca="1" si="76"/>
        <v>42083</v>
      </c>
      <c r="J1632" s="7">
        <f t="shared" ca="1" si="77"/>
        <v>11</v>
      </c>
    </row>
    <row r="1633" spans="2:10" s="6" customFormat="1">
      <c r="B1633" s="5">
        <f t="shared" si="75"/>
        <v>42094</v>
      </c>
      <c r="F1633" s="5">
        <f t="shared" ca="1" si="76"/>
        <v>42083</v>
      </c>
      <c r="J1633" s="7">
        <f t="shared" ca="1" si="77"/>
        <v>11</v>
      </c>
    </row>
    <row r="1634" spans="2:10" s="6" customFormat="1">
      <c r="B1634" s="5">
        <f t="shared" si="75"/>
        <v>42094</v>
      </c>
      <c r="F1634" s="5">
        <f t="shared" ca="1" si="76"/>
        <v>42083</v>
      </c>
      <c r="J1634" s="7">
        <f t="shared" ca="1" si="77"/>
        <v>11</v>
      </c>
    </row>
    <row r="1635" spans="2:10" s="6" customFormat="1">
      <c r="B1635" s="5">
        <f t="shared" si="75"/>
        <v>42094</v>
      </c>
      <c r="F1635" s="5">
        <f t="shared" ca="1" si="76"/>
        <v>42083</v>
      </c>
      <c r="J1635" s="7">
        <f t="shared" ca="1" si="77"/>
        <v>11</v>
      </c>
    </row>
    <row r="1636" spans="2:10" s="6" customFormat="1">
      <c r="B1636" s="5">
        <f t="shared" si="75"/>
        <v>42094</v>
      </c>
      <c r="F1636" s="5">
        <f t="shared" ca="1" si="76"/>
        <v>42083</v>
      </c>
      <c r="J1636" s="7">
        <f t="shared" ca="1" si="77"/>
        <v>11</v>
      </c>
    </row>
    <row r="1637" spans="2:10" s="6" customFormat="1">
      <c r="B1637" s="5">
        <f t="shared" si="75"/>
        <v>42094</v>
      </c>
      <c r="F1637" s="5">
        <f t="shared" ca="1" si="76"/>
        <v>42083</v>
      </c>
      <c r="J1637" s="7">
        <f t="shared" ca="1" si="77"/>
        <v>11</v>
      </c>
    </row>
    <row r="1638" spans="2:10" s="6" customFormat="1">
      <c r="B1638" s="5">
        <f t="shared" si="75"/>
        <v>42094</v>
      </c>
      <c r="F1638" s="5">
        <f t="shared" ca="1" si="76"/>
        <v>42083</v>
      </c>
      <c r="J1638" s="7">
        <f t="shared" ca="1" si="77"/>
        <v>11</v>
      </c>
    </row>
    <row r="1639" spans="2:10" s="6" customFormat="1">
      <c r="B1639" s="5">
        <f t="shared" si="75"/>
        <v>42094</v>
      </c>
      <c r="F1639" s="5">
        <f t="shared" ca="1" si="76"/>
        <v>42083</v>
      </c>
      <c r="J1639" s="7">
        <f t="shared" ca="1" si="77"/>
        <v>11</v>
      </c>
    </row>
    <row r="1640" spans="2:10" s="6" customFormat="1">
      <c r="B1640" s="5">
        <f t="shared" si="75"/>
        <v>42094</v>
      </c>
      <c r="F1640" s="5">
        <f t="shared" ca="1" si="76"/>
        <v>42083</v>
      </c>
      <c r="J1640" s="7">
        <f t="shared" ca="1" si="77"/>
        <v>11</v>
      </c>
    </row>
    <row r="1641" spans="2:10" s="6" customFormat="1">
      <c r="B1641" s="5">
        <f t="shared" si="75"/>
        <v>42094</v>
      </c>
      <c r="F1641" s="5">
        <f t="shared" ca="1" si="76"/>
        <v>42083</v>
      </c>
      <c r="J1641" s="7">
        <f t="shared" ca="1" si="77"/>
        <v>11</v>
      </c>
    </row>
    <row r="1642" spans="2:10" s="6" customFormat="1">
      <c r="B1642" s="5">
        <f t="shared" si="75"/>
        <v>42094</v>
      </c>
      <c r="F1642" s="5">
        <f t="shared" ca="1" si="76"/>
        <v>42083</v>
      </c>
      <c r="J1642" s="7">
        <f t="shared" ca="1" si="77"/>
        <v>11</v>
      </c>
    </row>
    <row r="1643" spans="2:10" s="6" customFormat="1">
      <c r="B1643" s="5">
        <f t="shared" si="75"/>
        <v>42094</v>
      </c>
      <c r="F1643" s="5">
        <f t="shared" ca="1" si="76"/>
        <v>42083</v>
      </c>
      <c r="J1643" s="7">
        <f t="shared" ca="1" si="77"/>
        <v>11</v>
      </c>
    </row>
    <row r="1644" spans="2:10" s="6" customFormat="1">
      <c r="B1644" s="5">
        <f t="shared" si="75"/>
        <v>42094</v>
      </c>
      <c r="F1644" s="5">
        <f t="shared" ca="1" si="76"/>
        <v>42083</v>
      </c>
      <c r="J1644" s="7">
        <f t="shared" ca="1" si="77"/>
        <v>11</v>
      </c>
    </row>
    <row r="1645" spans="2:10" s="6" customFormat="1">
      <c r="B1645" s="5">
        <f t="shared" si="75"/>
        <v>42094</v>
      </c>
      <c r="F1645" s="5">
        <f t="shared" ca="1" si="76"/>
        <v>42083</v>
      </c>
      <c r="J1645" s="7">
        <f t="shared" ca="1" si="77"/>
        <v>11</v>
      </c>
    </row>
    <row r="1646" spans="2:10" s="6" customFormat="1">
      <c r="B1646" s="5">
        <f t="shared" si="75"/>
        <v>42094</v>
      </c>
      <c r="F1646" s="5">
        <f t="shared" ca="1" si="76"/>
        <v>42083</v>
      </c>
      <c r="J1646" s="7">
        <f t="shared" ca="1" si="77"/>
        <v>11</v>
      </c>
    </row>
    <row r="1647" spans="2:10" s="6" customFormat="1">
      <c r="B1647" s="5">
        <f t="shared" si="75"/>
        <v>42094</v>
      </c>
      <c r="F1647" s="5">
        <f t="shared" ca="1" si="76"/>
        <v>42083</v>
      </c>
      <c r="J1647" s="7">
        <f t="shared" ca="1" si="77"/>
        <v>11</v>
      </c>
    </row>
    <row r="1648" spans="2:10" s="6" customFormat="1">
      <c r="B1648" s="5">
        <f t="shared" si="75"/>
        <v>42094</v>
      </c>
      <c r="F1648" s="5">
        <f t="shared" ca="1" si="76"/>
        <v>42083</v>
      </c>
      <c r="J1648" s="7">
        <f t="shared" ca="1" si="77"/>
        <v>11</v>
      </c>
    </row>
    <row r="1649" spans="2:10" s="6" customFormat="1">
      <c r="B1649" s="5">
        <f t="shared" si="75"/>
        <v>42094</v>
      </c>
      <c r="F1649" s="5">
        <f t="shared" ca="1" si="76"/>
        <v>42083</v>
      </c>
      <c r="J1649" s="7">
        <f t="shared" ca="1" si="77"/>
        <v>11</v>
      </c>
    </row>
    <row r="1650" spans="2:10" s="6" customFormat="1">
      <c r="B1650" s="5">
        <f t="shared" si="75"/>
        <v>42094</v>
      </c>
      <c r="F1650" s="5">
        <f t="shared" ca="1" si="76"/>
        <v>42083</v>
      </c>
      <c r="J1650" s="7">
        <f t="shared" ca="1" si="77"/>
        <v>11</v>
      </c>
    </row>
    <row r="1651" spans="2:10" s="6" customFormat="1">
      <c r="B1651" s="5">
        <f t="shared" si="75"/>
        <v>42094</v>
      </c>
      <c r="F1651" s="5">
        <f t="shared" ca="1" si="76"/>
        <v>42083</v>
      </c>
      <c r="J1651" s="7">
        <f t="shared" ca="1" si="77"/>
        <v>11</v>
      </c>
    </row>
    <row r="1652" spans="2:10" s="6" customFormat="1">
      <c r="B1652" s="5">
        <f t="shared" si="75"/>
        <v>42094</v>
      </c>
      <c r="F1652" s="5">
        <f t="shared" ca="1" si="76"/>
        <v>42083</v>
      </c>
      <c r="J1652" s="7">
        <f t="shared" ca="1" si="77"/>
        <v>11</v>
      </c>
    </row>
    <row r="1653" spans="2:10" s="6" customFormat="1">
      <c r="B1653" s="5">
        <f t="shared" si="75"/>
        <v>42094</v>
      </c>
      <c r="F1653" s="5">
        <f t="shared" ca="1" si="76"/>
        <v>42083</v>
      </c>
      <c r="J1653" s="7">
        <f t="shared" ca="1" si="77"/>
        <v>11</v>
      </c>
    </row>
    <row r="1654" spans="2:10" s="6" customFormat="1">
      <c r="B1654" s="5">
        <f t="shared" si="75"/>
        <v>42094</v>
      </c>
      <c r="F1654" s="5">
        <f t="shared" ca="1" si="76"/>
        <v>42083</v>
      </c>
      <c r="J1654" s="7">
        <f t="shared" ca="1" si="77"/>
        <v>11</v>
      </c>
    </row>
    <row r="1655" spans="2:10" s="6" customFormat="1">
      <c r="B1655" s="5">
        <f t="shared" si="75"/>
        <v>42094</v>
      </c>
      <c r="F1655" s="5">
        <f t="shared" ca="1" si="76"/>
        <v>42083</v>
      </c>
      <c r="J1655" s="7">
        <f t="shared" ca="1" si="77"/>
        <v>11</v>
      </c>
    </row>
    <row r="1656" spans="2:10" s="6" customFormat="1">
      <c r="B1656" s="5">
        <f t="shared" si="75"/>
        <v>42094</v>
      </c>
      <c r="F1656" s="5">
        <f t="shared" ca="1" si="76"/>
        <v>42083</v>
      </c>
      <c r="J1656" s="7">
        <f t="shared" ca="1" si="77"/>
        <v>11</v>
      </c>
    </row>
    <row r="1657" spans="2:10" s="6" customFormat="1">
      <c r="B1657" s="5">
        <f t="shared" si="75"/>
        <v>42094</v>
      </c>
      <c r="F1657" s="5">
        <f t="shared" ca="1" si="76"/>
        <v>42083</v>
      </c>
      <c r="J1657" s="7">
        <f t="shared" ca="1" si="77"/>
        <v>11</v>
      </c>
    </row>
    <row r="1658" spans="2:10" s="6" customFormat="1">
      <c r="B1658" s="5">
        <f t="shared" si="75"/>
        <v>42094</v>
      </c>
      <c r="F1658" s="5">
        <f t="shared" ca="1" si="76"/>
        <v>42083</v>
      </c>
      <c r="J1658" s="7">
        <f t="shared" ca="1" si="77"/>
        <v>11</v>
      </c>
    </row>
    <row r="1659" spans="2:10" s="6" customFormat="1">
      <c r="B1659" s="5">
        <f t="shared" si="75"/>
        <v>42094</v>
      </c>
      <c r="F1659" s="5">
        <f t="shared" ca="1" si="76"/>
        <v>42083</v>
      </c>
      <c r="J1659" s="7">
        <f t="shared" ca="1" si="77"/>
        <v>11</v>
      </c>
    </row>
    <row r="1660" spans="2:10" s="6" customFormat="1">
      <c r="B1660" s="5">
        <f t="shared" si="75"/>
        <v>42094</v>
      </c>
      <c r="F1660" s="5">
        <f t="shared" ca="1" si="76"/>
        <v>42083</v>
      </c>
      <c r="J1660" s="7">
        <f t="shared" ca="1" si="77"/>
        <v>11</v>
      </c>
    </row>
    <row r="1661" spans="2:10" s="6" customFormat="1">
      <c r="B1661" s="5">
        <f t="shared" si="75"/>
        <v>42094</v>
      </c>
      <c r="F1661" s="5">
        <f t="shared" ca="1" si="76"/>
        <v>42083</v>
      </c>
      <c r="J1661" s="7">
        <f t="shared" ca="1" si="77"/>
        <v>11</v>
      </c>
    </row>
    <row r="1662" spans="2:10" s="6" customFormat="1">
      <c r="B1662" s="5">
        <f t="shared" si="75"/>
        <v>42094</v>
      </c>
      <c r="F1662" s="5">
        <f t="shared" ca="1" si="76"/>
        <v>42083</v>
      </c>
      <c r="J1662" s="7">
        <f t="shared" ca="1" si="77"/>
        <v>11</v>
      </c>
    </row>
    <row r="1663" spans="2:10" s="6" customFormat="1">
      <c r="B1663" s="5">
        <f t="shared" si="75"/>
        <v>42094</v>
      </c>
      <c r="F1663" s="5">
        <f t="shared" ca="1" si="76"/>
        <v>42083</v>
      </c>
      <c r="J1663" s="7">
        <f t="shared" ca="1" si="77"/>
        <v>11</v>
      </c>
    </row>
    <row r="1664" spans="2:10" s="6" customFormat="1">
      <c r="B1664" s="5">
        <f t="shared" si="75"/>
        <v>42094</v>
      </c>
      <c r="F1664" s="5">
        <f t="shared" ca="1" si="76"/>
        <v>42083</v>
      </c>
      <c r="J1664" s="7">
        <f t="shared" ca="1" si="77"/>
        <v>11</v>
      </c>
    </row>
    <row r="1665" spans="2:10" s="6" customFormat="1">
      <c r="B1665" s="5">
        <f t="shared" si="75"/>
        <v>42094</v>
      </c>
      <c r="F1665" s="5">
        <f t="shared" ca="1" si="76"/>
        <v>42083</v>
      </c>
      <c r="J1665" s="7">
        <f t="shared" ca="1" si="77"/>
        <v>11</v>
      </c>
    </row>
    <row r="1666" spans="2:10" s="6" customFormat="1">
      <c r="B1666" s="5">
        <f t="shared" si="75"/>
        <v>42094</v>
      </c>
      <c r="F1666" s="5">
        <f t="shared" ca="1" si="76"/>
        <v>42083</v>
      </c>
      <c r="J1666" s="7">
        <f t="shared" ca="1" si="77"/>
        <v>11</v>
      </c>
    </row>
    <row r="1667" spans="2:10" s="6" customFormat="1">
      <c r="B1667" s="5">
        <f t="shared" si="75"/>
        <v>42094</v>
      </c>
      <c r="F1667" s="5">
        <f t="shared" ca="1" si="76"/>
        <v>42083</v>
      </c>
      <c r="J1667" s="7">
        <f t="shared" ca="1" si="77"/>
        <v>11</v>
      </c>
    </row>
    <row r="1668" spans="2:10" s="6" customFormat="1">
      <c r="B1668" s="5">
        <f t="shared" si="75"/>
        <v>42094</v>
      </c>
      <c r="F1668" s="5">
        <f t="shared" ca="1" si="76"/>
        <v>42083</v>
      </c>
      <c r="J1668" s="7">
        <f t="shared" ca="1" si="77"/>
        <v>11</v>
      </c>
    </row>
    <row r="1669" spans="2:10" s="6" customFormat="1">
      <c r="B1669" s="5">
        <f t="shared" si="75"/>
        <v>42094</v>
      </c>
      <c r="F1669" s="5">
        <f t="shared" ca="1" si="76"/>
        <v>42083</v>
      </c>
      <c r="J1669" s="7">
        <f t="shared" ca="1" si="77"/>
        <v>11</v>
      </c>
    </row>
    <row r="1670" spans="2:10" s="6" customFormat="1">
      <c r="B1670" s="5">
        <f t="shared" si="75"/>
        <v>42094</v>
      </c>
      <c r="F1670" s="5">
        <f t="shared" ca="1" si="76"/>
        <v>42083</v>
      </c>
      <c r="J1670" s="7">
        <f t="shared" ca="1" si="77"/>
        <v>11</v>
      </c>
    </row>
    <row r="1671" spans="2:10" s="6" customFormat="1">
      <c r="B1671" s="5">
        <f t="shared" si="75"/>
        <v>42094</v>
      </c>
      <c r="F1671" s="5">
        <f t="shared" ca="1" si="76"/>
        <v>42083</v>
      </c>
      <c r="J1671" s="7">
        <f t="shared" ca="1" si="77"/>
        <v>11</v>
      </c>
    </row>
    <row r="1672" spans="2:10" s="6" customFormat="1">
      <c r="B1672" s="5">
        <f t="shared" si="75"/>
        <v>42094</v>
      </c>
      <c r="F1672" s="5">
        <f t="shared" ca="1" si="76"/>
        <v>42083</v>
      </c>
      <c r="J1672" s="7">
        <f t="shared" ca="1" si="77"/>
        <v>11</v>
      </c>
    </row>
    <row r="1673" spans="2:10" s="6" customFormat="1">
      <c r="B1673" s="5">
        <f t="shared" si="75"/>
        <v>42094</v>
      </c>
      <c r="F1673" s="5">
        <f t="shared" ca="1" si="76"/>
        <v>42083</v>
      </c>
      <c r="J1673" s="7">
        <f t="shared" ca="1" si="77"/>
        <v>11</v>
      </c>
    </row>
    <row r="1674" spans="2:10" s="6" customFormat="1">
      <c r="B1674" s="5">
        <f t="shared" ref="B1674:B1737" si="78">$B$6</f>
        <v>42094</v>
      </c>
      <c r="F1674" s="5">
        <f t="shared" ref="F1674:F1737" ca="1" si="79">TODAY()</f>
        <v>42083</v>
      </c>
      <c r="J1674" s="7">
        <f t="shared" ref="J1674:J1737" ca="1" si="80">SUM(B1674-F1674)</f>
        <v>11</v>
      </c>
    </row>
    <row r="1675" spans="2:10" s="6" customFormat="1">
      <c r="B1675" s="5">
        <f t="shared" si="78"/>
        <v>42094</v>
      </c>
      <c r="F1675" s="5">
        <f t="shared" ca="1" si="79"/>
        <v>42083</v>
      </c>
      <c r="J1675" s="7">
        <f t="shared" ca="1" si="80"/>
        <v>11</v>
      </c>
    </row>
    <row r="1676" spans="2:10" s="6" customFormat="1">
      <c r="B1676" s="5">
        <f t="shared" si="78"/>
        <v>42094</v>
      </c>
      <c r="F1676" s="5">
        <f t="shared" ca="1" si="79"/>
        <v>42083</v>
      </c>
      <c r="J1676" s="7">
        <f t="shared" ca="1" si="80"/>
        <v>11</v>
      </c>
    </row>
    <row r="1677" spans="2:10" s="6" customFormat="1">
      <c r="B1677" s="5">
        <f t="shared" si="78"/>
        <v>42094</v>
      </c>
      <c r="F1677" s="5">
        <f t="shared" ca="1" si="79"/>
        <v>42083</v>
      </c>
      <c r="J1677" s="7">
        <f t="shared" ca="1" si="80"/>
        <v>11</v>
      </c>
    </row>
    <row r="1678" spans="2:10" s="6" customFormat="1">
      <c r="B1678" s="5">
        <f t="shared" si="78"/>
        <v>42094</v>
      </c>
      <c r="F1678" s="5">
        <f t="shared" ca="1" si="79"/>
        <v>42083</v>
      </c>
      <c r="J1678" s="7">
        <f t="shared" ca="1" si="80"/>
        <v>11</v>
      </c>
    </row>
    <row r="1679" spans="2:10" s="6" customFormat="1">
      <c r="B1679" s="5">
        <f t="shared" si="78"/>
        <v>42094</v>
      </c>
      <c r="F1679" s="5">
        <f t="shared" ca="1" si="79"/>
        <v>42083</v>
      </c>
      <c r="J1679" s="7">
        <f t="shared" ca="1" si="80"/>
        <v>11</v>
      </c>
    </row>
    <row r="1680" spans="2:10" s="6" customFormat="1">
      <c r="B1680" s="5">
        <f t="shared" si="78"/>
        <v>42094</v>
      </c>
      <c r="F1680" s="5">
        <f t="shared" ca="1" si="79"/>
        <v>42083</v>
      </c>
      <c r="J1680" s="7">
        <f t="shared" ca="1" si="80"/>
        <v>11</v>
      </c>
    </row>
    <row r="1681" spans="2:10" s="6" customFormat="1">
      <c r="B1681" s="5">
        <f t="shared" si="78"/>
        <v>42094</v>
      </c>
      <c r="F1681" s="5">
        <f t="shared" ca="1" si="79"/>
        <v>42083</v>
      </c>
      <c r="J1681" s="7">
        <f t="shared" ca="1" si="80"/>
        <v>11</v>
      </c>
    </row>
    <row r="1682" spans="2:10" s="6" customFormat="1">
      <c r="B1682" s="5">
        <f t="shared" si="78"/>
        <v>42094</v>
      </c>
      <c r="F1682" s="5">
        <f t="shared" ca="1" si="79"/>
        <v>42083</v>
      </c>
      <c r="J1682" s="7">
        <f t="shared" ca="1" si="80"/>
        <v>11</v>
      </c>
    </row>
    <row r="1683" spans="2:10" s="6" customFormat="1">
      <c r="B1683" s="5">
        <f t="shared" si="78"/>
        <v>42094</v>
      </c>
      <c r="F1683" s="5">
        <f t="shared" ca="1" si="79"/>
        <v>42083</v>
      </c>
      <c r="J1683" s="7">
        <f t="shared" ca="1" si="80"/>
        <v>11</v>
      </c>
    </row>
    <row r="1684" spans="2:10" s="6" customFormat="1">
      <c r="B1684" s="5">
        <f t="shared" si="78"/>
        <v>42094</v>
      </c>
      <c r="F1684" s="5">
        <f t="shared" ca="1" si="79"/>
        <v>42083</v>
      </c>
      <c r="J1684" s="7">
        <f t="shared" ca="1" si="80"/>
        <v>11</v>
      </c>
    </row>
    <row r="1685" spans="2:10" s="6" customFormat="1">
      <c r="B1685" s="5">
        <f t="shared" si="78"/>
        <v>42094</v>
      </c>
      <c r="F1685" s="5">
        <f t="shared" ca="1" si="79"/>
        <v>42083</v>
      </c>
      <c r="J1685" s="7">
        <f t="shared" ca="1" si="80"/>
        <v>11</v>
      </c>
    </row>
    <row r="1686" spans="2:10" s="6" customFormat="1">
      <c r="B1686" s="5">
        <f t="shared" si="78"/>
        <v>42094</v>
      </c>
      <c r="F1686" s="5">
        <f t="shared" ca="1" si="79"/>
        <v>42083</v>
      </c>
      <c r="J1686" s="7">
        <f t="shared" ca="1" si="80"/>
        <v>11</v>
      </c>
    </row>
    <row r="1687" spans="2:10" s="6" customFormat="1">
      <c r="B1687" s="5">
        <f t="shared" si="78"/>
        <v>42094</v>
      </c>
      <c r="F1687" s="5">
        <f t="shared" ca="1" si="79"/>
        <v>42083</v>
      </c>
      <c r="J1687" s="7">
        <f t="shared" ca="1" si="80"/>
        <v>11</v>
      </c>
    </row>
    <row r="1688" spans="2:10" s="6" customFormat="1">
      <c r="B1688" s="5">
        <f t="shared" si="78"/>
        <v>42094</v>
      </c>
      <c r="F1688" s="5">
        <f t="shared" ca="1" si="79"/>
        <v>42083</v>
      </c>
      <c r="J1688" s="7">
        <f t="shared" ca="1" si="80"/>
        <v>11</v>
      </c>
    </row>
    <row r="1689" spans="2:10" s="6" customFormat="1">
      <c r="B1689" s="5">
        <f t="shared" si="78"/>
        <v>42094</v>
      </c>
      <c r="F1689" s="5">
        <f t="shared" ca="1" si="79"/>
        <v>42083</v>
      </c>
      <c r="J1689" s="7">
        <f t="shared" ca="1" si="80"/>
        <v>11</v>
      </c>
    </row>
    <row r="1690" spans="2:10" s="6" customFormat="1">
      <c r="B1690" s="5">
        <f t="shared" si="78"/>
        <v>42094</v>
      </c>
      <c r="F1690" s="5">
        <f t="shared" ca="1" si="79"/>
        <v>42083</v>
      </c>
      <c r="J1690" s="7">
        <f t="shared" ca="1" si="80"/>
        <v>11</v>
      </c>
    </row>
    <row r="1691" spans="2:10" s="6" customFormat="1">
      <c r="B1691" s="5">
        <f t="shared" si="78"/>
        <v>42094</v>
      </c>
      <c r="F1691" s="5">
        <f t="shared" ca="1" si="79"/>
        <v>42083</v>
      </c>
      <c r="J1691" s="7">
        <f t="shared" ca="1" si="80"/>
        <v>11</v>
      </c>
    </row>
    <row r="1692" spans="2:10" s="6" customFormat="1">
      <c r="B1692" s="5">
        <f t="shared" si="78"/>
        <v>42094</v>
      </c>
      <c r="F1692" s="5">
        <f t="shared" ca="1" si="79"/>
        <v>42083</v>
      </c>
      <c r="J1692" s="7">
        <f t="shared" ca="1" si="80"/>
        <v>11</v>
      </c>
    </row>
    <row r="1693" spans="2:10" s="6" customFormat="1">
      <c r="B1693" s="5">
        <f t="shared" si="78"/>
        <v>42094</v>
      </c>
      <c r="F1693" s="5">
        <f t="shared" ca="1" si="79"/>
        <v>42083</v>
      </c>
      <c r="J1693" s="7">
        <f t="shared" ca="1" si="80"/>
        <v>11</v>
      </c>
    </row>
    <row r="1694" spans="2:10" s="6" customFormat="1">
      <c r="B1694" s="5">
        <f t="shared" si="78"/>
        <v>42094</v>
      </c>
      <c r="F1694" s="5">
        <f t="shared" ca="1" si="79"/>
        <v>42083</v>
      </c>
      <c r="J1694" s="7">
        <f t="shared" ca="1" si="80"/>
        <v>11</v>
      </c>
    </row>
    <row r="1695" spans="2:10" s="6" customFormat="1">
      <c r="B1695" s="5">
        <f t="shared" si="78"/>
        <v>42094</v>
      </c>
      <c r="F1695" s="5">
        <f t="shared" ca="1" si="79"/>
        <v>42083</v>
      </c>
      <c r="J1695" s="7">
        <f t="shared" ca="1" si="80"/>
        <v>11</v>
      </c>
    </row>
    <row r="1696" spans="2:10" s="6" customFormat="1">
      <c r="B1696" s="5">
        <f t="shared" si="78"/>
        <v>42094</v>
      </c>
      <c r="F1696" s="5">
        <f t="shared" ca="1" si="79"/>
        <v>42083</v>
      </c>
      <c r="J1696" s="7">
        <f t="shared" ca="1" si="80"/>
        <v>11</v>
      </c>
    </row>
    <row r="1697" spans="2:10" s="6" customFormat="1">
      <c r="B1697" s="5">
        <f t="shared" si="78"/>
        <v>42094</v>
      </c>
      <c r="F1697" s="5">
        <f t="shared" ca="1" si="79"/>
        <v>42083</v>
      </c>
      <c r="J1697" s="7">
        <f t="shared" ca="1" si="80"/>
        <v>11</v>
      </c>
    </row>
    <row r="1698" spans="2:10" s="6" customFormat="1">
      <c r="B1698" s="5">
        <f t="shared" si="78"/>
        <v>42094</v>
      </c>
      <c r="F1698" s="5">
        <f t="shared" ca="1" si="79"/>
        <v>42083</v>
      </c>
      <c r="J1698" s="7">
        <f t="shared" ca="1" si="80"/>
        <v>11</v>
      </c>
    </row>
    <row r="1699" spans="2:10" s="6" customFormat="1">
      <c r="B1699" s="5">
        <f t="shared" si="78"/>
        <v>42094</v>
      </c>
      <c r="F1699" s="5">
        <f t="shared" ca="1" si="79"/>
        <v>42083</v>
      </c>
      <c r="J1699" s="7">
        <f t="shared" ca="1" si="80"/>
        <v>11</v>
      </c>
    </row>
    <row r="1700" spans="2:10" s="6" customFormat="1">
      <c r="B1700" s="5">
        <f t="shared" si="78"/>
        <v>42094</v>
      </c>
      <c r="F1700" s="5">
        <f t="shared" ca="1" si="79"/>
        <v>42083</v>
      </c>
      <c r="J1700" s="7">
        <f t="shared" ca="1" si="80"/>
        <v>11</v>
      </c>
    </row>
    <row r="1701" spans="2:10" s="6" customFormat="1">
      <c r="B1701" s="5">
        <f t="shared" si="78"/>
        <v>42094</v>
      </c>
      <c r="F1701" s="5">
        <f t="shared" ca="1" si="79"/>
        <v>42083</v>
      </c>
      <c r="J1701" s="7">
        <f t="shared" ca="1" si="80"/>
        <v>11</v>
      </c>
    </row>
    <row r="1702" spans="2:10" s="6" customFormat="1">
      <c r="B1702" s="5">
        <f t="shared" si="78"/>
        <v>42094</v>
      </c>
      <c r="F1702" s="5">
        <f t="shared" ca="1" si="79"/>
        <v>42083</v>
      </c>
      <c r="J1702" s="7">
        <f t="shared" ca="1" si="80"/>
        <v>11</v>
      </c>
    </row>
    <row r="1703" spans="2:10" s="6" customFormat="1">
      <c r="B1703" s="5">
        <f t="shared" si="78"/>
        <v>42094</v>
      </c>
      <c r="F1703" s="5">
        <f t="shared" ca="1" si="79"/>
        <v>42083</v>
      </c>
      <c r="J1703" s="7">
        <f t="shared" ca="1" si="80"/>
        <v>11</v>
      </c>
    </row>
    <row r="1704" spans="2:10" s="6" customFormat="1">
      <c r="B1704" s="5">
        <f t="shared" si="78"/>
        <v>42094</v>
      </c>
      <c r="F1704" s="5">
        <f t="shared" ca="1" si="79"/>
        <v>42083</v>
      </c>
      <c r="J1704" s="7">
        <f t="shared" ca="1" si="80"/>
        <v>11</v>
      </c>
    </row>
    <row r="1705" spans="2:10" s="6" customFormat="1">
      <c r="B1705" s="5">
        <f t="shared" si="78"/>
        <v>42094</v>
      </c>
      <c r="F1705" s="5">
        <f t="shared" ca="1" si="79"/>
        <v>42083</v>
      </c>
      <c r="J1705" s="7">
        <f t="shared" ca="1" si="80"/>
        <v>11</v>
      </c>
    </row>
    <row r="1706" spans="2:10" s="6" customFormat="1">
      <c r="B1706" s="5">
        <f t="shared" si="78"/>
        <v>42094</v>
      </c>
      <c r="F1706" s="5">
        <f t="shared" ca="1" si="79"/>
        <v>42083</v>
      </c>
      <c r="J1706" s="7">
        <f t="shared" ca="1" si="80"/>
        <v>11</v>
      </c>
    </row>
    <row r="1707" spans="2:10" s="6" customFormat="1">
      <c r="B1707" s="5">
        <f t="shared" si="78"/>
        <v>42094</v>
      </c>
      <c r="F1707" s="5">
        <f t="shared" ca="1" si="79"/>
        <v>42083</v>
      </c>
      <c r="J1707" s="7">
        <f t="shared" ca="1" si="80"/>
        <v>11</v>
      </c>
    </row>
    <row r="1708" spans="2:10" s="6" customFormat="1">
      <c r="B1708" s="5">
        <f t="shared" si="78"/>
        <v>42094</v>
      </c>
      <c r="F1708" s="5">
        <f t="shared" ca="1" si="79"/>
        <v>42083</v>
      </c>
      <c r="J1708" s="7">
        <f t="shared" ca="1" si="80"/>
        <v>11</v>
      </c>
    </row>
    <row r="1709" spans="2:10" s="6" customFormat="1">
      <c r="B1709" s="5">
        <f t="shared" si="78"/>
        <v>42094</v>
      </c>
      <c r="F1709" s="5">
        <f t="shared" ca="1" si="79"/>
        <v>42083</v>
      </c>
      <c r="J1709" s="7">
        <f t="shared" ca="1" si="80"/>
        <v>11</v>
      </c>
    </row>
    <row r="1710" spans="2:10" s="6" customFormat="1">
      <c r="B1710" s="5">
        <f t="shared" si="78"/>
        <v>42094</v>
      </c>
      <c r="F1710" s="5">
        <f t="shared" ca="1" si="79"/>
        <v>42083</v>
      </c>
      <c r="J1710" s="7">
        <f t="shared" ca="1" si="80"/>
        <v>11</v>
      </c>
    </row>
    <row r="1711" spans="2:10" s="6" customFormat="1">
      <c r="B1711" s="5">
        <f t="shared" si="78"/>
        <v>42094</v>
      </c>
      <c r="F1711" s="5">
        <f t="shared" ca="1" si="79"/>
        <v>42083</v>
      </c>
      <c r="J1711" s="7">
        <f t="shared" ca="1" si="80"/>
        <v>11</v>
      </c>
    </row>
    <row r="1712" spans="2:10" s="6" customFormat="1">
      <c r="B1712" s="5">
        <f t="shared" si="78"/>
        <v>42094</v>
      </c>
      <c r="F1712" s="5">
        <f t="shared" ca="1" si="79"/>
        <v>42083</v>
      </c>
      <c r="J1712" s="7">
        <f t="shared" ca="1" si="80"/>
        <v>11</v>
      </c>
    </row>
    <row r="1713" spans="2:10" s="6" customFormat="1">
      <c r="B1713" s="5">
        <f t="shared" si="78"/>
        <v>42094</v>
      </c>
      <c r="F1713" s="5">
        <f t="shared" ca="1" si="79"/>
        <v>42083</v>
      </c>
      <c r="J1713" s="7">
        <f t="shared" ca="1" si="80"/>
        <v>11</v>
      </c>
    </row>
    <row r="1714" spans="2:10" s="6" customFormat="1">
      <c r="B1714" s="5">
        <f t="shared" si="78"/>
        <v>42094</v>
      </c>
      <c r="F1714" s="5">
        <f t="shared" ca="1" si="79"/>
        <v>42083</v>
      </c>
      <c r="J1714" s="7">
        <f t="shared" ca="1" si="80"/>
        <v>11</v>
      </c>
    </row>
    <row r="1715" spans="2:10" s="6" customFormat="1">
      <c r="B1715" s="5">
        <f t="shared" si="78"/>
        <v>42094</v>
      </c>
      <c r="F1715" s="5">
        <f t="shared" ca="1" si="79"/>
        <v>42083</v>
      </c>
      <c r="J1715" s="7">
        <f t="shared" ca="1" si="80"/>
        <v>11</v>
      </c>
    </row>
    <row r="1716" spans="2:10" s="6" customFormat="1">
      <c r="B1716" s="5">
        <f t="shared" si="78"/>
        <v>42094</v>
      </c>
      <c r="F1716" s="5">
        <f t="shared" ca="1" si="79"/>
        <v>42083</v>
      </c>
      <c r="J1716" s="7">
        <f t="shared" ca="1" si="80"/>
        <v>11</v>
      </c>
    </row>
    <row r="1717" spans="2:10" s="6" customFormat="1">
      <c r="B1717" s="5">
        <f t="shared" si="78"/>
        <v>42094</v>
      </c>
      <c r="F1717" s="5">
        <f t="shared" ca="1" si="79"/>
        <v>42083</v>
      </c>
      <c r="J1717" s="7">
        <f t="shared" ca="1" si="80"/>
        <v>11</v>
      </c>
    </row>
    <row r="1718" spans="2:10" s="6" customFormat="1">
      <c r="B1718" s="5">
        <f t="shared" si="78"/>
        <v>42094</v>
      </c>
      <c r="F1718" s="5">
        <f t="shared" ca="1" si="79"/>
        <v>42083</v>
      </c>
      <c r="J1718" s="7">
        <f t="shared" ca="1" si="80"/>
        <v>11</v>
      </c>
    </row>
    <row r="1719" spans="2:10" s="6" customFormat="1">
      <c r="B1719" s="5">
        <f t="shared" si="78"/>
        <v>42094</v>
      </c>
      <c r="F1719" s="5">
        <f t="shared" ca="1" si="79"/>
        <v>42083</v>
      </c>
      <c r="J1719" s="7">
        <f t="shared" ca="1" si="80"/>
        <v>11</v>
      </c>
    </row>
    <row r="1720" spans="2:10" s="6" customFormat="1">
      <c r="B1720" s="5">
        <f t="shared" si="78"/>
        <v>42094</v>
      </c>
      <c r="F1720" s="5">
        <f t="shared" ca="1" si="79"/>
        <v>42083</v>
      </c>
      <c r="J1720" s="7">
        <f t="shared" ca="1" si="80"/>
        <v>11</v>
      </c>
    </row>
    <row r="1721" spans="2:10" s="6" customFormat="1">
      <c r="B1721" s="5">
        <f t="shared" si="78"/>
        <v>42094</v>
      </c>
      <c r="F1721" s="5">
        <f t="shared" ca="1" si="79"/>
        <v>42083</v>
      </c>
      <c r="J1721" s="7">
        <f t="shared" ca="1" si="80"/>
        <v>11</v>
      </c>
    </row>
    <row r="1722" spans="2:10" s="6" customFormat="1">
      <c r="B1722" s="5">
        <f t="shared" si="78"/>
        <v>42094</v>
      </c>
      <c r="F1722" s="5">
        <f t="shared" ca="1" si="79"/>
        <v>42083</v>
      </c>
      <c r="J1722" s="7">
        <f t="shared" ca="1" si="80"/>
        <v>11</v>
      </c>
    </row>
    <row r="1723" spans="2:10" s="6" customFormat="1">
      <c r="B1723" s="5">
        <f t="shared" si="78"/>
        <v>42094</v>
      </c>
      <c r="F1723" s="5">
        <f t="shared" ca="1" si="79"/>
        <v>42083</v>
      </c>
      <c r="J1723" s="7">
        <f t="shared" ca="1" si="80"/>
        <v>11</v>
      </c>
    </row>
    <row r="1724" spans="2:10" s="6" customFormat="1">
      <c r="B1724" s="5">
        <f t="shared" si="78"/>
        <v>42094</v>
      </c>
      <c r="F1724" s="5">
        <f t="shared" ca="1" si="79"/>
        <v>42083</v>
      </c>
      <c r="J1724" s="7">
        <f t="shared" ca="1" si="80"/>
        <v>11</v>
      </c>
    </row>
    <row r="1725" spans="2:10" s="6" customFormat="1">
      <c r="B1725" s="5">
        <f t="shared" si="78"/>
        <v>42094</v>
      </c>
      <c r="F1725" s="5">
        <f t="shared" ca="1" si="79"/>
        <v>42083</v>
      </c>
      <c r="J1725" s="7">
        <f t="shared" ca="1" si="80"/>
        <v>11</v>
      </c>
    </row>
    <row r="1726" spans="2:10" s="6" customFormat="1">
      <c r="B1726" s="5">
        <f t="shared" si="78"/>
        <v>42094</v>
      </c>
      <c r="F1726" s="5">
        <f t="shared" ca="1" si="79"/>
        <v>42083</v>
      </c>
      <c r="J1726" s="7">
        <f t="shared" ca="1" si="80"/>
        <v>11</v>
      </c>
    </row>
    <row r="1727" spans="2:10" s="6" customFormat="1">
      <c r="B1727" s="5">
        <f t="shared" si="78"/>
        <v>42094</v>
      </c>
      <c r="F1727" s="5">
        <f t="shared" ca="1" si="79"/>
        <v>42083</v>
      </c>
      <c r="J1727" s="7">
        <f t="shared" ca="1" si="80"/>
        <v>11</v>
      </c>
    </row>
    <row r="1728" spans="2:10" s="6" customFormat="1">
      <c r="B1728" s="5">
        <f t="shared" si="78"/>
        <v>42094</v>
      </c>
      <c r="F1728" s="5">
        <f t="shared" ca="1" si="79"/>
        <v>42083</v>
      </c>
      <c r="J1728" s="7">
        <f t="shared" ca="1" si="80"/>
        <v>11</v>
      </c>
    </row>
    <row r="1729" spans="2:10" s="6" customFormat="1">
      <c r="B1729" s="5">
        <f t="shared" si="78"/>
        <v>42094</v>
      </c>
      <c r="F1729" s="5">
        <f t="shared" ca="1" si="79"/>
        <v>42083</v>
      </c>
      <c r="J1729" s="7">
        <f t="shared" ca="1" si="80"/>
        <v>11</v>
      </c>
    </row>
    <row r="1730" spans="2:10" s="6" customFormat="1">
      <c r="B1730" s="5">
        <f t="shared" si="78"/>
        <v>42094</v>
      </c>
      <c r="F1730" s="5">
        <f t="shared" ca="1" si="79"/>
        <v>42083</v>
      </c>
      <c r="J1730" s="7">
        <f t="shared" ca="1" si="80"/>
        <v>11</v>
      </c>
    </row>
    <row r="1731" spans="2:10" s="6" customFormat="1">
      <c r="B1731" s="5">
        <f t="shared" si="78"/>
        <v>42094</v>
      </c>
      <c r="F1731" s="5">
        <f t="shared" ca="1" si="79"/>
        <v>42083</v>
      </c>
      <c r="J1731" s="7">
        <f t="shared" ca="1" si="80"/>
        <v>11</v>
      </c>
    </row>
    <row r="1732" spans="2:10" s="6" customFormat="1">
      <c r="B1732" s="5">
        <f t="shared" si="78"/>
        <v>42094</v>
      </c>
      <c r="F1732" s="5">
        <f t="shared" ca="1" si="79"/>
        <v>42083</v>
      </c>
      <c r="J1732" s="7">
        <f t="shared" ca="1" si="80"/>
        <v>11</v>
      </c>
    </row>
    <row r="1733" spans="2:10" s="6" customFormat="1">
      <c r="B1733" s="5">
        <f t="shared" si="78"/>
        <v>42094</v>
      </c>
      <c r="F1733" s="5">
        <f t="shared" ca="1" si="79"/>
        <v>42083</v>
      </c>
      <c r="J1733" s="7">
        <f t="shared" ca="1" si="80"/>
        <v>11</v>
      </c>
    </row>
    <row r="1734" spans="2:10" s="6" customFormat="1">
      <c r="B1734" s="5">
        <f t="shared" si="78"/>
        <v>42094</v>
      </c>
      <c r="F1734" s="5">
        <f t="shared" ca="1" si="79"/>
        <v>42083</v>
      </c>
      <c r="J1734" s="7">
        <f t="shared" ca="1" si="80"/>
        <v>11</v>
      </c>
    </row>
    <row r="1735" spans="2:10" s="6" customFormat="1">
      <c r="B1735" s="5">
        <f t="shared" si="78"/>
        <v>42094</v>
      </c>
      <c r="F1735" s="5">
        <f t="shared" ca="1" si="79"/>
        <v>42083</v>
      </c>
      <c r="J1735" s="7">
        <f t="shared" ca="1" si="80"/>
        <v>11</v>
      </c>
    </row>
    <row r="1736" spans="2:10" s="6" customFormat="1">
      <c r="B1736" s="5">
        <f t="shared" si="78"/>
        <v>42094</v>
      </c>
      <c r="F1736" s="5">
        <f t="shared" ca="1" si="79"/>
        <v>42083</v>
      </c>
      <c r="J1736" s="7">
        <f t="shared" ca="1" si="80"/>
        <v>11</v>
      </c>
    </row>
    <row r="1737" spans="2:10" s="6" customFormat="1">
      <c r="B1737" s="5">
        <f t="shared" si="78"/>
        <v>42094</v>
      </c>
      <c r="F1737" s="5">
        <f t="shared" ca="1" si="79"/>
        <v>42083</v>
      </c>
      <c r="J1737" s="7">
        <f t="shared" ca="1" si="80"/>
        <v>11</v>
      </c>
    </row>
    <row r="1738" spans="2:10" s="6" customFormat="1">
      <c r="B1738" s="5">
        <f t="shared" ref="B1738:B1801" si="81">$B$6</f>
        <v>42094</v>
      </c>
      <c r="F1738" s="5">
        <f t="shared" ref="F1738:F1801" ca="1" si="82">TODAY()</f>
        <v>42083</v>
      </c>
      <c r="J1738" s="7">
        <f t="shared" ref="J1738:J1801" ca="1" si="83">SUM(B1738-F1738)</f>
        <v>11</v>
      </c>
    </row>
    <row r="1739" spans="2:10" s="6" customFormat="1">
      <c r="B1739" s="5">
        <f t="shared" si="81"/>
        <v>42094</v>
      </c>
      <c r="F1739" s="5">
        <f t="shared" ca="1" si="82"/>
        <v>42083</v>
      </c>
      <c r="J1739" s="7">
        <f t="shared" ca="1" si="83"/>
        <v>11</v>
      </c>
    </row>
    <row r="1740" spans="2:10" s="6" customFormat="1">
      <c r="B1740" s="5">
        <f t="shared" si="81"/>
        <v>42094</v>
      </c>
      <c r="F1740" s="5">
        <f t="shared" ca="1" si="82"/>
        <v>42083</v>
      </c>
      <c r="J1740" s="7">
        <f t="shared" ca="1" si="83"/>
        <v>11</v>
      </c>
    </row>
    <row r="1741" spans="2:10" s="6" customFormat="1">
      <c r="B1741" s="5">
        <f t="shared" si="81"/>
        <v>42094</v>
      </c>
      <c r="F1741" s="5">
        <f t="shared" ca="1" si="82"/>
        <v>42083</v>
      </c>
      <c r="J1741" s="7">
        <f t="shared" ca="1" si="83"/>
        <v>11</v>
      </c>
    </row>
    <row r="1742" spans="2:10" s="6" customFormat="1">
      <c r="B1742" s="5">
        <f t="shared" si="81"/>
        <v>42094</v>
      </c>
      <c r="F1742" s="5">
        <f t="shared" ca="1" si="82"/>
        <v>42083</v>
      </c>
      <c r="J1742" s="7">
        <f t="shared" ca="1" si="83"/>
        <v>11</v>
      </c>
    </row>
    <row r="1743" spans="2:10" s="6" customFormat="1">
      <c r="B1743" s="5">
        <f t="shared" si="81"/>
        <v>42094</v>
      </c>
      <c r="F1743" s="5">
        <f t="shared" ca="1" si="82"/>
        <v>42083</v>
      </c>
      <c r="J1743" s="7">
        <f t="shared" ca="1" si="83"/>
        <v>11</v>
      </c>
    </row>
    <row r="1744" spans="2:10" s="6" customFormat="1">
      <c r="B1744" s="5">
        <f t="shared" si="81"/>
        <v>42094</v>
      </c>
      <c r="F1744" s="5">
        <f t="shared" ca="1" si="82"/>
        <v>42083</v>
      </c>
      <c r="J1744" s="7">
        <f t="shared" ca="1" si="83"/>
        <v>11</v>
      </c>
    </row>
    <row r="1745" spans="2:10" s="6" customFormat="1">
      <c r="B1745" s="5">
        <f t="shared" si="81"/>
        <v>42094</v>
      </c>
      <c r="F1745" s="5">
        <f t="shared" ca="1" si="82"/>
        <v>42083</v>
      </c>
      <c r="J1745" s="7">
        <f t="shared" ca="1" si="83"/>
        <v>11</v>
      </c>
    </row>
    <row r="1746" spans="2:10" s="6" customFormat="1">
      <c r="B1746" s="5">
        <f t="shared" si="81"/>
        <v>42094</v>
      </c>
      <c r="F1746" s="5">
        <f t="shared" ca="1" si="82"/>
        <v>42083</v>
      </c>
      <c r="J1746" s="7">
        <f t="shared" ca="1" si="83"/>
        <v>11</v>
      </c>
    </row>
    <row r="1747" spans="2:10" s="6" customFormat="1">
      <c r="B1747" s="5">
        <f t="shared" si="81"/>
        <v>42094</v>
      </c>
      <c r="F1747" s="5">
        <f t="shared" ca="1" si="82"/>
        <v>42083</v>
      </c>
      <c r="J1747" s="7">
        <f t="shared" ca="1" si="83"/>
        <v>11</v>
      </c>
    </row>
    <row r="1748" spans="2:10" s="6" customFormat="1">
      <c r="B1748" s="5">
        <f t="shared" si="81"/>
        <v>42094</v>
      </c>
      <c r="F1748" s="5">
        <f t="shared" ca="1" si="82"/>
        <v>42083</v>
      </c>
      <c r="J1748" s="7">
        <f t="shared" ca="1" si="83"/>
        <v>11</v>
      </c>
    </row>
    <row r="1749" spans="2:10" s="6" customFormat="1">
      <c r="B1749" s="5">
        <f t="shared" si="81"/>
        <v>42094</v>
      </c>
      <c r="F1749" s="5">
        <f t="shared" ca="1" si="82"/>
        <v>42083</v>
      </c>
      <c r="J1749" s="7">
        <f t="shared" ca="1" si="83"/>
        <v>11</v>
      </c>
    </row>
    <row r="1750" spans="2:10" s="6" customFormat="1">
      <c r="B1750" s="5">
        <f t="shared" si="81"/>
        <v>42094</v>
      </c>
      <c r="F1750" s="5">
        <f t="shared" ca="1" si="82"/>
        <v>42083</v>
      </c>
      <c r="J1750" s="7">
        <f t="shared" ca="1" si="83"/>
        <v>11</v>
      </c>
    </row>
    <row r="1751" spans="2:10" s="6" customFormat="1">
      <c r="B1751" s="5">
        <f t="shared" si="81"/>
        <v>42094</v>
      </c>
      <c r="F1751" s="5">
        <f t="shared" ca="1" si="82"/>
        <v>42083</v>
      </c>
      <c r="J1751" s="7">
        <f t="shared" ca="1" si="83"/>
        <v>11</v>
      </c>
    </row>
    <row r="1752" spans="2:10" s="6" customFormat="1">
      <c r="B1752" s="5">
        <f t="shared" si="81"/>
        <v>42094</v>
      </c>
      <c r="F1752" s="5">
        <f t="shared" ca="1" si="82"/>
        <v>42083</v>
      </c>
      <c r="J1752" s="7">
        <f t="shared" ca="1" si="83"/>
        <v>11</v>
      </c>
    </row>
    <row r="1753" spans="2:10" s="6" customFormat="1">
      <c r="B1753" s="5">
        <f t="shared" si="81"/>
        <v>42094</v>
      </c>
      <c r="F1753" s="5">
        <f t="shared" ca="1" si="82"/>
        <v>42083</v>
      </c>
      <c r="J1753" s="7">
        <f t="shared" ca="1" si="83"/>
        <v>11</v>
      </c>
    </row>
    <row r="1754" spans="2:10" s="6" customFormat="1">
      <c r="B1754" s="5">
        <f t="shared" si="81"/>
        <v>42094</v>
      </c>
      <c r="F1754" s="5">
        <f t="shared" ca="1" si="82"/>
        <v>42083</v>
      </c>
      <c r="J1754" s="7">
        <f t="shared" ca="1" si="83"/>
        <v>11</v>
      </c>
    </row>
    <row r="1755" spans="2:10" s="6" customFormat="1">
      <c r="B1755" s="5">
        <f t="shared" si="81"/>
        <v>42094</v>
      </c>
      <c r="F1755" s="5">
        <f t="shared" ca="1" si="82"/>
        <v>42083</v>
      </c>
      <c r="J1755" s="7">
        <f t="shared" ca="1" si="83"/>
        <v>11</v>
      </c>
    </row>
    <row r="1756" spans="2:10" s="6" customFormat="1">
      <c r="B1756" s="5">
        <f t="shared" si="81"/>
        <v>42094</v>
      </c>
      <c r="F1756" s="5">
        <f t="shared" ca="1" si="82"/>
        <v>42083</v>
      </c>
      <c r="J1756" s="7">
        <f t="shared" ca="1" si="83"/>
        <v>11</v>
      </c>
    </row>
    <row r="1757" spans="2:10" s="6" customFormat="1">
      <c r="B1757" s="5">
        <f t="shared" si="81"/>
        <v>42094</v>
      </c>
      <c r="F1757" s="5">
        <f t="shared" ca="1" si="82"/>
        <v>42083</v>
      </c>
      <c r="J1757" s="7">
        <f t="shared" ca="1" si="83"/>
        <v>11</v>
      </c>
    </row>
    <row r="1758" spans="2:10" s="6" customFormat="1">
      <c r="B1758" s="5">
        <f t="shared" si="81"/>
        <v>42094</v>
      </c>
      <c r="F1758" s="5">
        <f t="shared" ca="1" si="82"/>
        <v>42083</v>
      </c>
      <c r="J1758" s="7">
        <f t="shared" ca="1" si="83"/>
        <v>11</v>
      </c>
    </row>
    <row r="1759" spans="2:10" s="6" customFormat="1">
      <c r="B1759" s="5">
        <f t="shared" si="81"/>
        <v>42094</v>
      </c>
      <c r="F1759" s="5">
        <f t="shared" ca="1" si="82"/>
        <v>42083</v>
      </c>
      <c r="J1759" s="7">
        <f t="shared" ca="1" si="83"/>
        <v>11</v>
      </c>
    </row>
    <row r="1760" spans="2:10" s="6" customFormat="1">
      <c r="B1760" s="5">
        <f t="shared" si="81"/>
        <v>42094</v>
      </c>
      <c r="F1760" s="5">
        <f t="shared" ca="1" si="82"/>
        <v>42083</v>
      </c>
      <c r="J1760" s="7">
        <f t="shared" ca="1" si="83"/>
        <v>11</v>
      </c>
    </row>
    <row r="1761" spans="2:10" s="6" customFormat="1">
      <c r="B1761" s="5">
        <f t="shared" si="81"/>
        <v>42094</v>
      </c>
      <c r="F1761" s="5">
        <f t="shared" ca="1" si="82"/>
        <v>42083</v>
      </c>
      <c r="J1761" s="7">
        <f t="shared" ca="1" si="83"/>
        <v>11</v>
      </c>
    </row>
    <row r="1762" spans="2:10" s="6" customFormat="1">
      <c r="B1762" s="5">
        <f t="shared" si="81"/>
        <v>42094</v>
      </c>
      <c r="F1762" s="5">
        <f t="shared" ca="1" si="82"/>
        <v>42083</v>
      </c>
      <c r="J1762" s="7">
        <f t="shared" ca="1" si="83"/>
        <v>11</v>
      </c>
    </row>
    <row r="1763" spans="2:10" s="6" customFormat="1">
      <c r="B1763" s="5">
        <f t="shared" si="81"/>
        <v>42094</v>
      </c>
      <c r="F1763" s="5">
        <f t="shared" ca="1" si="82"/>
        <v>42083</v>
      </c>
      <c r="J1763" s="7">
        <f t="shared" ca="1" si="83"/>
        <v>11</v>
      </c>
    </row>
    <row r="1764" spans="2:10" s="6" customFormat="1">
      <c r="B1764" s="5">
        <f t="shared" si="81"/>
        <v>42094</v>
      </c>
      <c r="F1764" s="5">
        <f t="shared" ca="1" si="82"/>
        <v>42083</v>
      </c>
      <c r="J1764" s="7">
        <f t="shared" ca="1" si="83"/>
        <v>11</v>
      </c>
    </row>
    <row r="1765" spans="2:10" s="6" customFormat="1">
      <c r="B1765" s="5">
        <f t="shared" si="81"/>
        <v>42094</v>
      </c>
      <c r="F1765" s="5">
        <f t="shared" ca="1" si="82"/>
        <v>42083</v>
      </c>
      <c r="J1765" s="7">
        <f t="shared" ca="1" si="83"/>
        <v>11</v>
      </c>
    </row>
    <row r="1766" spans="2:10" s="6" customFormat="1">
      <c r="B1766" s="5">
        <f t="shared" si="81"/>
        <v>42094</v>
      </c>
      <c r="F1766" s="5">
        <f t="shared" ca="1" si="82"/>
        <v>42083</v>
      </c>
      <c r="J1766" s="7">
        <f t="shared" ca="1" si="83"/>
        <v>11</v>
      </c>
    </row>
    <row r="1767" spans="2:10" s="6" customFormat="1">
      <c r="B1767" s="5">
        <f t="shared" si="81"/>
        <v>42094</v>
      </c>
      <c r="F1767" s="5">
        <f t="shared" ca="1" si="82"/>
        <v>42083</v>
      </c>
      <c r="J1767" s="7">
        <f t="shared" ca="1" si="83"/>
        <v>11</v>
      </c>
    </row>
    <row r="1768" spans="2:10" s="6" customFormat="1">
      <c r="B1768" s="5">
        <f t="shared" si="81"/>
        <v>42094</v>
      </c>
      <c r="F1768" s="5">
        <f t="shared" ca="1" si="82"/>
        <v>42083</v>
      </c>
      <c r="J1768" s="7">
        <f t="shared" ca="1" si="83"/>
        <v>11</v>
      </c>
    </row>
    <row r="1769" spans="2:10" s="6" customFormat="1">
      <c r="B1769" s="5">
        <f t="shared" si="81"/>
        <v>42094</v>
      </c>
      <c r="F1769" s="5">
        <f t="shared" ca="1" si="82"/>
        <v>42083</v>
      </c>
      <c r="J1769" s="7">
        <f t="shared" ca="1" si="83"/>
        <v>11</v>
      </c>
    </row>
    <row r="1770" spans="2:10" s="6" customFormat="1">
      <c r="B1770" s="5">
        <f t="shared" si="81"/>
        <v>42094</v>
      </c>
      <c r="F1770" s="5">
        <f t="shared" ca="1" si="82"/>
        <v>42083</v>
      </c>
      <c r="J1770" s="7">
        <f t="shared" ca="1" si="83"/>
        <v>11</v>
      </c>
    </row>
    <row r="1771" spans="2:10" s="6" customFormat="1">
      <c r="B1771" s="5">
        <f t="shared" si="81"/>
        <v>42094</v>
      </c>
      <c r="F1771" s="5">
        <f t="shared" ca="1" si="82"/>
        <v>42083</v>
      </c>
      <c r="J1771" s="7">
        <f t="shared" ca="1" si="83"/>
        <v>11</v>
      </c>
    </row>
    <row r="1772" spans="2:10" s="6" customFormat="1">
      <c r="B1772" s="5">
        <f t="shared" si="81"/>
        <v>42094</v>
      </c>
      <c r="F1772" s="5">
        <f t="shared" ca="1" si="82"/>
        <v>42083</v>
      </c>
      <c r="J1772" s="7">
        <f t="shared" ca="1" si="83"/>
        <v>11</v>
      </c>
    </row>
    <row r="1773" spans="2:10" s="6" customFormat="1">
      <c r="B1773" s="5">
        <f t="shared" si="81"/>
        <v>42094</v>
      </c>
      <c r="F1773" s="5">
        <f t="shared" ca="1" si="82"/>
        <v>42083</v>
      </c>
      <c r="J1773" s="7">
        <f t="shared" ca="1" si="83"/>
        <v>11</v>
      </c>
    </row>
    <row r="1774" spans="2:10" s="6" customFormat="1">
      <c r="B1774" s="5">
        <f t="shared" si="81"/>
        <v>42094</v>
      </c>
      <c r="F1774" s="5">
        <f t="shared" ca="1" si="82"/>
        <v>42083</v>
      </c>
      <c r="J1774" s="7">
        <f t="shared" ca="1" si="83"/>
        <v>11</v>
      </c>
    </row>
    <row r="1775" spans="2:10" s="6" customFormat="1">
      <c r="B1775" s="5">
        <f t="shared" si="81"/>
        <v>42094</v>
      </c>
      <c r="F1775" s="5">
        <f t="shared" ca="1" si="82"/>
        <v>42083</v>
      </c>
      <c r="J1775" s="7">
        <f t="shared" ca="1" si="83"/>
        <v>11</v>
      </c>
    </row>
    <row r="1776" spans="2:10" s="6" customFormat="1">
      <c r="B1776" s="5">
        <f t="shared" si="81"/>
        <v>42094</v>
      </c>
      <c r="F1776" s="5">
        <f t="shared" ca="1" si="82"/>
        <v>42083</v>
      </c>
      <c r="J1776" s="7">
        <f t="shared" ca="1" si="83"/>
        <v>11</v>
      </c>
    </row>
    <row r="1777" spans="2:10" s="6" customFormat="1">
      <c r="B1777" s="5">
        <f t="shared" si="81"/>
        <v>42094</v>
      </c>
      <c r="F1777" s="5">
        <f t="shared" ca="1" si="82"/>
        <v>42083</v>
      </c>
      <c r="J1777" s="7">
        <f t="shared" ca="1" si="83"/>
        <v>11</v>
      </c>
    </row>
    <row r="1778" spans="2:10" s="6" customFormat="1">
      <c r="B1778" s="5">
        <f t="shared" si="81"/>
        <v>42094</v>
      </c>
      <c r="F1778" s="5">
        <f t="shared" ca="1" si="82"/>
        <v>42083</v>
      </c>
      <c r="J1778" s="7">
        <f t="shared" ca="1" si="83"/>
        <v>11</v>
      </c>
    </row>
    <row r="1779" spans="2:10" s="6" customFormat="1">
      <c r="B1779" s="5">
        <f t="shared" si="81"/>
        <v>42094</v>
      </c>
      <c r="F1779" s="5">
        <f t="shared" ca="1" si="82"/>
        <v>42083</v>
      </c>
      <c r="J1779" s="7">
        <f t="shared" ca="1" si="83"/>
        <v>11</v>
      </c>
    </row>
    <row r="1780" spans="2:10" s="6" customFormat="1">
      <c r="B1780" s="5">
        <f t="shared" si="81"/>
        <v>42094</v>
      </c>
      <c r="F1780" s="5">
        <f t="shared" ca="1" si="82"/>
        <v>42083</v>
      </c>
      <c r="J1780" s="7">
        <f t="shared" ca="1" si="83"/>
        <v>11</v>
      </c>
    </row>
    <row r="1781" spans="2:10" s="6" customFormat="1">
      <c r="B1781" s="5">
        <f t="shared" si="81"/>
        <v>42094</v>
      </c>
      <c r="F1781" s="5">
        <f t="shared" ca="1" si="82"/>
        <v>42083</v>
      </c>
      <c r="J1781" s="7">
        <f t="shared" ca="1" si="83"/>
        <v>11</v>
      </c>
    </row>
    <row r="1782" spans="2:10" s="6" customFormat="1">
      <c r="B1782" s="5">
        <f t="shared" si="81"/>
        <v>42094</v>
      </c>
      <c r="F1782" s="5">
        <f t="shared" ca="1" si="82"/>
        <v>42083</v>
      </c>
      <c r="J1782" s="7">
        <f t="shared" ca="1" si="83"/>
        <v>11</v>
      </c>
    </row>
    <row r="1783" spans="2:10" s="6" customFormat="1">
      <c r="B1783" s="5">
        <f t="shared" si="81"/>
        <v>42094</v>
      </c>
      <c r="F1783" s="5">
        <f t="shared" ca="1" si="82"/>
        <v>42083</v>
      </c>
      <c r="J1783" s="7">
        <f t="shared" ca="1" si="83"/>
        <v>11</v>
      </c>
    </row>
    <row r="1784" spans="2:10" s="6" customFormat="1">
      <c r="B1784" s="5">
        <f t="shared" si="81"/>
        <v>42094</v>
      </c>
      <c r="F1784" s="5">
        <f t="shared" ca="1" si="82"/>
        <v>42083</v>
      </c>
      <c r="J1784" s="7">
        <f t="shared" ca="1" si="83"/>
        <v>11</v>
      </c>
    </row>
    <row r="1785" spans="2:10" s="6" customFormat="1">
      <c r="B1785" s="5">
        <f t="shared" si="81"/>
        <v>42094</v>
      </c>
      <c r="F1785" s="5">
        <f t="shared" ca="1" si="82"/>
        <v>42083</v>
      </c>
      <c r="J1785" s="7">
        <f t="shared" ca="1" si="83"/>
        <v>11</v>
      </c>
    </row>
    <row r="1786" spans="2:10" s="6" customFormat="1">
      <c r="B1786" s="5">
        <f t="shared" si="81"/>
        <v>42094</v>
      </c>
      <c r="F1786" s="5">
        <f t="shared" ca="1" si="82"/>
        <v>42083</v>
      </c>
      <c r="J1786" s="7">
        <f t="shared" ca="1" si="83"/>
        <v>11</v>
      </c>
    </row>
    <row r="1787" spans="2:10" s="6" customFormat="1">
      <c r="B1787" s="5">
        <f t="shared" si="81"/>
        <v>42094</v>
      </c>
      <c r="F1787" s="5">
        <f t="shared" ca="1" si="82"/>
        <v>42083</v>
      </c>
      <c r="J1787" s="7">
        <f t="shared" ca="1" si="83"/>
        <v>11</v>
      </c>
    </row>
    <row r="1788" spans="2:10" s="6" customFormat="1">
      <c r="B1788" s="5">
        <f t="shared" si="81"/>
        <v>42094</v>
      </c>
      <c r="F1788" s="5">
        <f t="shared" ca="1" si="82"/>
        <v>42083</v>
      </c>
      <c r="J1788" s="7">
        <f t="shared" ca="1" si="83"/>
        <v>11</v>
      </c>
    </row>
    <row r="1789" spans="2:10" s="6" customFormat="1">
      <c r="B1789" s="5">
        <f t="shared" si="81"/>
        <v>42094</v>
      </c>
      <c r="F1789" s="5">
        <f t="shared" ca="1" si="82"/>
        <v>42083</v>
      </c>
      <c r="J1789" s="7">
        <f t="shared" ca="1" si="83"/>
        <v>11</v>
      </c>
    </row>
    <row r="1790" spans="2:10" s="6" customFormat="1">
      <c r="B1790" s="5">
        <f t="shared" si="81"/>
        <v>42094</v>
      </c>
      <c r="F1790" s="5">
        <f t="shared" ca="1" si="82"/>
        <v>42083</v>
      </c>
      <c r="J1790" s="7">
        <f t="shared" ca="1" si="83"/>
        <v>11</v>
      </c>
    </row>
    <row r="1791" spans="2:10" s="6" customFormat="1">
      <c r="B1791" s="5">
        <f t="shared" si="81"/>
        <v>42094</v>
      </c>
      <c r="F1791" s="5">
        <f t="shared" ca="1" si="82"/>
        <v>42083</v>
      </c>
      <c r="J1791" s="7">
        <f t="shared" ca="1" si="83"/>
        <v>11</v>
      </c>
    </row>
    <row r="1792" spans="2:10" s="6" customFormat="1">
      <c r="B1792" s="5">
        <f t="shared" si="81"/>
        <v>42094</v>
      </c>
      <c r="F1792" s="5">
        <f t="shared" ca="1" si="82"/>
        <v>42083</v>
      </c>
      <c r="J1792" s="7">
        <f t="shared" ca="1" si="83"/>
        <v>11</v>
      </c>
    </row>
    <row r="1793" spans="2:10" s="6" customFormat="1">
      <c r="B1793" s="5">
        <f t="shared" si="81"/>
        <v>42094</v>
      </c>
      <c r="F1793" s="5">
        <f t="shared" ca="1" si="82"/>
        <v>42083</v>
      </c>
      <c r="J1793" s="7">
        <f t="shared" ca="1" si="83"/>
        <v>11</v>
      </c>
    </row>
    <row r="1794" spans="2:10" s="6" customFormat="1">
      <c r="B1794" s="5">
        <f t="shared" si="81"/>
        <v>42094</v>
      </c>
      <c r="F1794" s="5">
        <f t="shared" ca="1" si="82"/>
        <v>42083</v>
      </c>
      <c r="J1794" s="7">
        <f t="shared" ca="1" si="83"/>
        <v>11</v>
      </c>
    </row>
    <row r="1795" spans="2:10" s="6" customFormat="1">
      <c r="B1795" s="5">
        <f t="shared" si="81"/>
        <v>42094</v>
      </c>
      <c r="F1795" s="5">
        <f t="shared" ca="1" si="82"/>
        <v>42083</v>
      </c>
      <c r="J1795" s="7">
        <f t="shared" ca="1" si="83"/>
        <v>11</v>
      </c>
    </row>
    <row r="1796" spans="2:10" s="6" customFormat="1">
      <c r="B1796" s="5">
        <f t="shared" si="81"/>
        <v>42094</v>
      </c>
      <c r="F1796" s="5">
        <f t="shared" ca="1" si="82"/>
        <v>42083</v>
      </c>
      <c r="J1796" s="7">
        <f t="shared" ca="1" si="83"/>
        <v>11</v>
      </c>
    </row>
    <row r="1797" spans="2:10" s="6" customFormat="1">
      <c r="B1797" s="5">
        <f t="shared" si="81"/>
        <v>42094</v>
      </c>
      <c r="F1797" s="5">
        <f t="shared" ca="1" si="82"/>
        <v>42083</v>
      </c>
      <c r="J1797" s="7">
        <f t="shared" ca="1" si="83"/>
        <v>11</v>
      </c>
    </row>
    <row r="1798" spans="2:10" s="6" customFormat="1">
      <c r="B1798" s="5">
        <f t="shared" si="81"/>
        <v>42094</v>
      </c>
      <c r="F1798" s="5">
        <f t="shared" ca="1" si="82"/>
        <v>42083</v>
      </c>
      <c r="J1798" s="7">
        <f t="shared" ca="1" si="83"/>
        <v>11</v>
      </c>
    </row>
    <row r="1799" spans="2:10" s="6" customFormat="1">
      <c r="B1799" s="5">
        <f t="shared" si="81"/>
        <v>42094</v>
      </c>
      <c r="F1799" s="5">
        <f t="shared" ca="1" si="82"/>
        <v>42083</v>
      </c>
      <c r="J1799" s="7">
        <f t="shared" ca="1" si="83"/>
        <v>11</v>
      </c>
    </row>
    <row r="1800" spans="2:10" s="6" customFormat="1">
      <c r="B1800" s="5">
        <f t="shared" si="81"/>
        <v>42094</v>
      </c>
      <c r="F1800" s="5">
        <f t="shared" ca="1" si="82"/>
        <v>42083</v>
      </c>
      <c r="J1800" s="7">
        <f t="shared" ca="1" si="83"/>
        <v>11</v>
      </c>
    </row>
    <row r="1801" spans="2:10" s="6" customFormat="1">
      <c r="B1801" s="5">
        <f t="shared" si="81"/>
        <v>42094</v>
      </c>
      <c r="F1801" s="5">
        <f t="shared" ca="1" si="82"/>
        <v>42083</v>
      </c>
      <c r="J1801" s="7">
        <f t="shared" ca="1" si="83"/>
        <v>11</v>
      </c>
    </row>
    <row r="1802" spans="2:10" s="6" customFormat="1">
      <c r="B1802" s="5">
        <f t="shared" ref="B1802:B1865" si="84">$B$6</f>
        <v>42094</v>
      </c>
      <c r="F1802" s="5">
        <f t="shared" ref="F1802:F1865" ca="1" si="85">TODAY()</f>
        <v>42083</v>
      </c>
      <c r="J1802" s="7">
        <f t="shared" ref="J1802:J1865" ca="1" si="86">SUM(B1802-F1802)</f>
        <v>11</v>
      </c>
    </row>
    <row r="1803" spans="2:10" s="6" customFormat="1">
      <c r="B1803" s="5">
        <f t="shared" si="84"/>
        <v>42094</v>
      </c>
      <c r="F1803" s="5">
        <f t="shared" ca="1" si="85"/>
        <v>42083</v>
      </c>
      <c r="J1803" s="7">
        <f t="shared" ca="1" si="86"/>
        <v>11</v>
      </c>
    </row>
    <row r="1804" spans="2:10" s="6" customFormat="1">
      <c r="B1804" s="5">
        <f t="shared" si="84"/>
        <v>42094</v>
      </c>
      <c r="F1804" s="5">
        <f t="shared" ca="1" si="85"/>
        <v>42083</v>
      </c>
      <c r="J1804" s="7">
        <f t="shared" ca="1" si="86"/>
        <v>11</v>
      </c>
    </row>
    <row r="1805" spans="2:10" s="6" customFormat="1">
      <c r="B1805" s="5">
        <f t="shared" si="84"/>
        <v>42094</v>
      </c>
      <c r="F1805" s="5">
        <f t="shared" ca="1" si="85"/>
        <v>42083</v>
      </c>
      <c r="J1805" s="7">
        <f t="shared" ca="1" si="86"/>
        <v>11</v>
      </c>
    </row>
    <row r="1806" spans="2:10" s="6" customFormat="1">
      <c r="B1806" s="5">
        <f t="shared" si="84"/>
        <v>42094</v>
      </c>
      <c r="F1806" s="5">
        <f t="shared" ca="1" si="85"/>
        <v>42083</v>
      </c>
      <c r="J1806" s="7">
        <f t="shared" ca="1" si="86"/>
        <v>11</v>
      </c>
    </row>
    <row r="1807" spans="2:10" s="6" customFormat="1">
      <c r="B1807" s="5">
        <f t="shared" si="84"/>
        <v>42094</v>
      </c>
      <c r="F1807" s="5">
        <f t="shared" ca="1" si="85"/>
        <v>42083</v>
      </c>
      <c r="J1807" s="7">
        <f t="shared" ca="1" si="86"/>
        <v>11</v>
      </c>
    </row>
    <row r="1808" spans="2:10" s="6" customFormat="1">
      <c r="B1808" s="5">
        <f t="shared" si="84"/>
        <v>42094</v>
      </c>
      <c r="F1808" s="5">
        <f t="shared" ca="1" si="85"/>
        <v>42083</v>
      </c>
      <c r="J1808" s="7">
        <f t="shared" ca="1" si="86"/>
        <v>11</v>
      </c>
    </row>
    <row r="1809" spans="2:10" s="6" customFormat="1">
      <c r="B1809" s="5">
        <f t="shared" si="84"/>
        <v>42094</v>
      </c>
      <c r="F1809" s="5">
        <f t="shared" ca="1" si="85"/>
        <v>42083</v>
      </c>
      <c r="J1809" s="7">
        <f t="shared" ca="1" si="86"/>
        <v>11</v>
      </c>
    </row>
    <row r="1810" spans="2:10" s="6" customFormat="1">
      <c r="B1810" s="5">
        <f t="shared" si="84"/>
        <v>42094</v>
      </c>
      <c r="F1810" s="5">
        <f t="shared" ca="1" si="85"/>
        <v>42083</v>
      </c>
      <c r="J1810" s="7">
        <f t="shared" ca="1" si="86"/>
        <v>11</v>
      </c>
    </row>
    <row r="1811" spans="2:10" s="6" customFormat="1">
      <c r="B1811" s="5">
        <f t="shared" si="84"/>
        <v>42094</v>
      </c>
      <c r="F1811" s="5">
        <f t="shared" ca="1" si="85"/>
        <v>42083</v>
      </c>
      <c r="J1811" s="7">
        <f t="shared" ca="1" si="86"/>
        <v>11</v>
      </c>
    </row>
    <row r="1812" spans="2:10" s="6" customFormat="1">
      <c r="B1812" s="5">
        <f t="shared" si="84"/>
        <v>42094</v>
      </c>
      <c r="F1812" s="5">
        <f t="shared" ca="1" si="85"/>
        <v>42083</v>
      </c>
      <c r="J1812" s="7">
        <f t="shared" ca="1" si="86"/>
        <v>11</v>
      </c>
    </row>
    <row r="1813" spans="2:10" s="6" customFormat="1">
      <c r="B1813" s="5">
        <f t="shared" si="84"/>
        <v>42094</v>
      </c>
      <c r="F1813" s="5">
        <f t="shared" ca="1" si="85"/>
        <v>42083</v>
      </c>
      <c r="J1813" s="7">
        <f t="shared" ca="1" si="86"/>
        <v>11</v>
      </c>
    </row>
    <row r="1814" spans="2:10" s="6" customFormat="1">
      <c r="B1814" s="5">
        <f t="shared" si="84"/>
        <v>42094</v>
      </c>
      <c r="F1814" s="5">
        <f t="shared" ca="1" si="85"/>
        <v>42083</v>
      </c>
      <c r="J1814" s="7">
        <f t="shared" ca="1" si="86"/>
        <v>11</v>
      </c>
    </row>
    <row r="1815" spans="2:10" s="6" customFormat="1">
      <c r="B1815" s="5">
        <f t="shared" si="84"/>
        <v>42094</v>
      </c>
      <c r="F1815" s="5">
        <f t="shared" ca="1" si="85"/>
        <v>42083</v>
      </c>
      <c r="J1815" s="7">
        <f t="shared" ca="1" si="86"/>
        <v>11</v>
      </c>
    </row>
    <row r="1816" spans="2:10" s="6" customFormat="1">
      <c r="B1816" s="5">
        <f t="shared" si="84"/>
        <v>42094</v>
      </c>
      <c r="F1816" s="5">
        <f t="shared" ca="1" si="85"/>
        <v>42083</v>
      </c>
      <c r="J1816" s="7">
        <f t="shared" ca="1" si="86"/>
        <v>11</v>
      </c>
    </row>
    <row r="1817" spans="2:10" s="6" customFormat="1">
      <c r="B1817" s="5">
        <f t="shared" si="84"/>
        <v>42094</v>
      </c>
      <c r="F1817" s="5">
        <f t="shared" ca="1" si="85"/>
        <v>42083</v>
      </c>
      <c r="J1817" s="7">
        <f t="shared" ca="1" si="86"/>
        <v>11</v>
      </c>
    </row>
    <row r="1818" spans="2:10" s="6" customFormat="1">
      <c r="B1818" s="5">
        <f t="shared" si="84"/>
        <v>42094</v>
      </c>
      <c r="F1818" s="5">
        <f t="shared" ca="1" si="85"/>
        <v>42083</v>
      </c>
      <c r="J1818" s="7">
        <f t="shared" ca="1" si="86"/>
        <v>11</v>
      </c>
    </row>
    <row r="1819" spans="2:10" s="6" customFormat="1">
      <c r="B1819" s="5">
        <f t="shared" si="84"/>
        <v>42094</v>
      </c>
      <c r="F1819" s="5">
        <f t="shared" ca="1" si="85"/>
        <v>42083</v>
      </c>
      <c r="J1819" s="7">
        <f t="shared" ca="1" si="86"/>
        <v>11</v>
      </c>
    </row>
    <row r="1820" spans="2:10" s="6" customFormat="1">
      <c r="B1820" s="5">
        <f t="shared" si="84"/>
        <v>42094</v>
      </c>
      <c r="F1820" s="5">
        <f t="shared" ca="1" si="85"/>
        <v>42083</v>
      </c>
      <c r="J1820" s="7">
        <f t="shared" ca="1" si="86"/>
        <v>11</v>
      </c>
    </row>
    <row r="1821" spans="2:10" s="6" customFormat="1">
      <c r="B1821" s="5">
        <f t="shared" si="84"/>
        <v>42094</v>
      </c>
      <c r="F1821" s="5">
        <f t="shared" ca="1" si="85"/>
        <v>42083</v>
      </c>
      <c r="J1821" s="7">
        <f t="shared" ca="1" si="86"/>
        <v>11</v>
      </c>
    </row>
    <row r="1822" spans="2:10" s="6" customFormat="1">
      <c r="B1822" s="5">
        <f t="shared" si="84"/>
        <v>42094</v>
      </c>
      <c r="F1822" s="5">
        <f t="shared" ca="1" si="85"/>
        <v>42083</v>
      </c>
      <c r="J1822" s="7">
        <f t="shared" ca="1" si="86"/>
        <v>11</v>
      </c>
    </row>
    <row r="1823" spans="2:10" s="6" customFormat="1">
      <c r="B1823" s="5">
        <f t="shared" si="84"/>
        <v>42094</v>
      </c>
      <c r="F1823" s="5">
        <f t="shared" ca="1" si="85"/>
        <v>42083</v>
      </c>
      <c r="J1823" s="7">
        <f t="shared" ca="1" si="86"/>
        <v>11</v>
      </c>
    </row>
    <row r="1824" spans="2:10" s="6" customFormat="1">
      <c r="B1824" s="5">
        <f t="shared" si="84"/>
        <v>42094</v>
      </c>
      <c r="F1824" s="5">
        <f t="shared" ca="1" si="85"/>
        <v>42083</v>
      </c>
      <c r="J1824" s="7">
        <f t="shared" ca="1" si="86"/>
        <v>11</v>
      </c>
    </row>
    <row r="1825" spans="2:10" s="6" customFormat="1">
      <c r="B1825" s="5">
        <f t="shared" si="84"/>
        <v>42094</v>
      </c>
      <c r="F1825" s="5">
        <f t="shared" ca="1" si="85"/>
        <v>42083</v>
      </c>
      <c r="J1825" s="7">
        <f t="shared" ca="1" si="86"/>
        <v>11</v>
      </c>
    </row>
    <row r="1826" spans="2:10" s="6" customFormat="1">
      <c r="B1826" s="5">
        <f t="shared" si="84"/>
        <v>42094</v>
      </c>
      <c r="F1826" s="5">
        <f t="shared" ca="1" si="85"/>
        <v>42083</v>
      </c>
      <c r="J1826" s="7">
        <f t="shared" ca="1" si="86"/>
        <v>11</v>
      </c>
    </row>
    <row r="1827" spans="2:10" s="6" customFormat="1">
      <c r="B1827" s="5">
        <f t="shared" si="84"/>
        <v>42094</v>
      </c>
      <c r="F1827" s="5">
        <f t="shared" ca="1" si="85"/>
        <v>42083</v>
      </c>
      <c r="J1827" s="7">
        <f t="shared" ca="1" si="86"/>
        <v>11</v>
      </c>
    </row>
    <row r="1828" spans="2:10" s="6" customFormat="1">
      <c r="B1828" s="5">
        <f t="shared" si="84"/>
        <v>42094</v>
      </c>
      <c r="F1828" s="5">
        <f t="shared" ca="1" si="85"/>
        <v>42083</v>
      </c>
      <c r="J1828" s="7">
        <f t="shared" ca="1" si="86"/>
        <v>11</v>
      </c>
    </row>
    <row r="1829" spans="2:10" s="6" customFormat="1">
      <c r="B1829" s="5">
        <f t="shared" si="84"/>
        <v>42094</v>
      </c>
      <c r="F1829" s="5">
        <f t="shared" ca="1" si="85"/>
        <v>42083</v>
      </c>
      <c r="J1829" s="7">
        <f t="shared" ca="1" si="86"/>
        <v>11</v>
      </c>
    </row>
    <row r="1830" spans="2:10" s="6" customFormat="1">
      <c r="B1830" s="5">
        <f t="shared" si="84"/>
        <v>42094</v>
      </c>
      <c r="F1830" s="5">
        <f t="shared" ca="1" si="85"/>
        <v>42083</v>
      </c>
      <c r="J1830" s="7">
        <f t="shared" ca="1" si="86"/>
        <v>11</v>
      </c>
    </row>
    <row r="1831" spans="2:10" s="6" customFormat="1">
      <c r="B1831" s="5">
        <f t="shared" si="84"/>
        <v>42094</v>
      </c>
      <c r="F1831" s="5">
        <f t="shared" ca="1" si="85"/>
        <v>42083</v>
      </c>
      <c r="J1831" s="7">
        <f t="shared" ca="1" si="86"/>
        <v>11</v>
      </c>
    </row>
    <row r="1832" spans="2:10" s="6" customFormat="1">
      <c r="B1832" s="5">
        <f t="shared" si="84"/>
        <v>42094</v>
      </c>
      <c r="F1832" s="5">
        <f t="shared" ca="1" si="85"/>
        <v>42083</v>
      </c>
      <c r="J1832" s="7">
        <f t="shared" ca="1" si="86"/>
        <v>11</v>
      </c>
    </row>
    <row r="1833" spans="2:10" s="6" customFormat="1">
      <c r="B1833" s="5">
        <f t="shared" si="84"/>
        <v>42094</v>
      </c>
      <c r="F1833" s="5">
        <f t="shared" ca="1" si="85"/>
        <v>42083</v>
      </c>
      <c r="J1833" s="7">
        <f t="shared" ca="1" si="86"/>
        <v>11</v>
      </c>
    </row>
    <row r="1834" spans="2:10" s="6" customFormat="1">
      <c r="B1834" s="5">
        <f t="shared" si="84"/>
        <v>42094</v>
      </c>
      <c r="F1834" s="5">
        <f t="shared" ca="1" si="85"/>
        <v>42083</v>
      </c>
      <c r="J1834" s="7">
        <f t="shared" ca="1" si="86"/>
        <v>11</v>
      </c>
    </row>
    <row r="1835" spans="2:10" s="6" customFormat="1">
      <c r="B1835" s="5">
        <f t="shared" si="84"/>
        <v>42094</v>
      </c>
      <c r="F1835" s="5">
        <f t="shared" ca="1" si="85"/>
        <v>42083</v>
      </c>
      <c r="J1835" s="7">
        <f t="shared" ca="1" si="86"/>
        <v>11</v>
      </c>
    </row>
    <row r="1836" spans="2:10" s="6" customFormat="1">
      <c r="B1836" s="5">
        <f t="shared" si="84"/>
        <v>42094</v>
      </c>
      <c r="F1836" s="5">
        <f t="shared" ca="1" si="85"/>
        <v>42083</v>
      </c>
      <c r="J1836" s="7">
        <f t="shared" ca="1" si="86"/>
        <v>11</v>
      </c>
    </row>
    <row r="1837" spans="2:10" s="6" customFormat="1">
      <c r="B1837" s="5">
        <f t="shared" si="84"/>
        <v>42094</v>
      </c>
      <c r="F1837" s="5">
        <f t="shared" ca="1" si="85"/>
        <v>42083</v>
      </c>
      <c r="J1837" s="7">
        <f t="shared" ca="1" si="86"/>
        <v>11</v>
      </c>
    </row>
    <row r="1838" spans="2:10" s="6" customFormat="1">
      <c r="B1838" s="5">
        <f t="shared" si="84"/>
        <v>42094</v>
      </c>
      <c r="F1838" s="5">
        <f t="shared" ca="1" si="85"/>
        <v>42083</v>
      </c>
      <c r="J1838" s="7">
        <f t="shared" ca="1" si="86"/>
        <v>11</v>
      </c>
    </row>
    <row r="1839" spans="2:10" s="6" customFormat="1">
      <c r="B1839" s="5">
        <f t="shared" si="84"/>
        <v>42094</v>
      </c>
      <c r="F1839" s="5">
        <f t="shared" ca="1" si="85"/>
        <v>42083</v>
      </c>
      <c r="J1839" s="7">
        <f t="shared" ca="1" si="86"/>
        <v>11</v>
      </c>
    </row>
    <row r="1840" spans="2:10" s="6" customFormat="1">
      <c r="B1840" s="5">
        <f t="shared" si="84"/>
        <v>42094</v>
      </c>
      <c r="F1840" s="5">
        <f t="shared" ca="1" si="85"/>
        <v>42083</v>
      </c>
      <c r="J1840" s="7">
        <f t="shared" ca="1" si="86"/>
        <v>11</v>
      </c>
    </row>
    <row r="1841" spans="2:10" s="6" customFormat="1">
      <c r="B1841" s="5">
        <f t="shared" si="84"/>
        <v>42094</v>
      </c>
      <c r="F1841" s="5">
        <f t="shared" ca="1" si="85"/>
        <v>42083</v>
      </c>
      <c r="J1841" s="7">
        <f t="shared" ca="1" si="86"/>
        <v>11</v>
      </c>
    </row>
    <row r="1842" spans="2:10" s="6" customFormat="1">
      <c r="B1842" s="5">
        <f t="shared" si="84"/>
        <v>42094</v>
      </c>
      <c r="F1842" s="5">
        <f t="shared" ca="1" si="85"/>
        <v>42083</v>
      </c>
      <c r="J1842" s="7">
        <f t="shared" ca="1" si="86"/>
        <v>11</v>
      </c>
    </row>
    <row r="1843" spans="2:10" s="6" customFormat="1">
      <c r="B1843" s="5">
        <f t="shared" si="84"/>
        <v>42094</v>
      </c>
      <c r="F1843" s="5">
        <f t="shared" ca="1" si="85"/>
        <v>42083</v>
      </c>
      <c r="J1843" s="7">
        <f t="shared" ca="1" si="86"/>
        <v>11</v>
      </c>
    </row>
    <row r="1844" spans="2:10" s="6" customFormat="1">
      <c r="B1844" s="5">
        <f t="shared" si="84"/>
        <v>42094</v>
      </c>
      <c r="F1844" s="5">
        <f t="shared" ca="1" si="85"/>
        <v>42083</v>
      </c>
      <c r="J1844" s="7">
        <f t="shared" ca="1" si="86"/>
        <v>11</v>
      </c>
    </row>
    <row r="1845" spans="2:10" s="6" customFormat="1">
      <c r="B1845" s="5">
        <f t="shared" si="84"/>
        <v>42094</v>
      </c>
      <c r="F1845" s="5">
        <f t="shared" ca="1" si="85"/>
        <v>42083</v>
      </c>
      <c r="J1845" s="7">
        <f t="shared" ca="1" si="86"/>
        <v>11</v>
      </c>
    </row>
    <row r="1846" spans="2:10" s="6" customFormat="1">
      <c r="B1846" s="5">
        <f t="shared" si="84"/>
        <v>42094</v>
      </c>
      <c r="F1846" s="5">
        <f t="shared" ca="1" si="85"/>
        <v>42083</v>
      </c>
      <c r="J1846" s="7">
        <f t="shared" ca="1" si="86"/>
        <v>11</v>
      </c>
    </row>
    <row r="1847" spans="2:10" s="6" customFormat="1">
      <c r="B1847" s="5">
        <f t="shared" si="84"/>
        <v>42094</v>
      </c>
      <c r="F1847" s="5">
        <f t="shared" ca="1" si="85"/>
        <v>42083</v>
      </c>
      <c r="J1847" s="7">
        <f t="shared" ca="1" si="86"/>
        <v>11</v>
      </c>
    </row>
    <row r="1848" spans="2:10" s="6" customFormat="1">
      <c r="B1848" s="5">
        <f t="shared" si="84"/>
        <v>42094</v>
      </c>
      <c r="F1848" s="5">
        <f t="shared" ca="1" si="85"/>
        <v>42083</v>
      </c>
      <c r="J1848" s="7">
        <f t="shared" ca="1" si="86"/>
        <v>11</v>
      </c>
    </row>
    <row r="1849" spans="2:10" s="6" customFormat="1">
      <c r="B1849" s="5">
        <f t="shared" si="84"/>
        <v>42094</v>
      </c>
      <c r="F1849" s="5">
        <f t="shared" ca="1" si="85"/>
        <v>42083</v>
      </c>
      <c r="J1849" s="7">
        <f t="shared" ca="1" si="86"/>
        <v>11</v>
      </c>
    </row>
    <row r="1850" spans="2:10" s="6" customFormat="1">
      <c r="B1850" s="5">
        <f t="shared" si="84"/>
        <v>42094</v>
      </c>
      <c r="F1850" s="5">
        <f t="shared" ca="1" si="85"/>
        <v>42083</v>
      </c>
      <c r="J1850" s="7">
        <f t="shared" ca="1" si="86"/>
        <v>11</v>
      </c>
    </row>
    <row r="1851" spans="2:10" s="6" customFormat="1">
      <c r="B1851" s="5">
        <f t="shared" si="84"/>
        <v>42094</v>
      </c>
      <c r="F1851" s="5">
        <f t="shared" ca="1" si="85"/>
        <v>42083</v>
      </c>
      <c r="J1851" s="7">
        <f t="shared" ca="1" si="86"/>
        <v>11</v>
      </c>
    </row>
    <row r="1852" spans="2:10" s="6" customFormat="1">
      <c r="B1852" s="5">
        <f t="shared" si="84"/>
        <v>42094</v>
      </c>
      <c r="F1852" s="5">
        <f t="shared" ca="1" si="85"/>
        <v>42083</v>
      </c>
      <c r="J1852" s="7">
        <f t="shared" ca="1" si="86"/>
        <v>11</v>
      </c>
    </row>
    <row r="1853" spans="2:10" s="6" customFormat="1">
      <c r="B1853" s="5">
        <f t="shared" si="84"/>
        <v>42094</v>
      </c>
      <c r="F1853" s="5">
        <f t="shared" ca="1" si="85"/>
        <v>42083</v>
      </c>
      <c r="J1853" s="7">
        <f t="shared" ca="1" si="86"/>
        <v>11</v>
      </c>
    </row>
    <row r="1854" spans="2:10" s="6" customFormat="1">
      <c r="B1854" s="5">
        <f t="shared" si="84"/>
        <v>42094</v>
      </c>
      <c r="F1854" s="5">
        <f t="shared" ca="1" si="85"/>
        <v>42083</v>
      </c>
      <c r="J1854" s="7">
        <f t="shared" ca="1" si="86"/>
        <v>11</v>
      </c>
    </row>
    <row r="1855" spans="2:10" s="6" customFormat="1">
      <c r="B1855" s="5">
        <f t="shared" si="84"/>
        <v>42094</v>
      </c>
      <c r="F1855" s="5">
        <f t="shared" ca="1" si="85"/>
        <v>42083</v>
      </c>
      <c r="J1855" s="7">
        <f t="shared" ca="1" si="86"/>
        <v>11</v>
      </c>
    </row>
    <row r="1856" spans="2:10" s="6" customFormat="1">
      <c r="B1856" s="5">
        <f t="shared" si="84"/>
        <v>42094</v>
      </c>
      <c r="F1856" s="5">
        <f t="shared" ca="1" si="85"/>
        <v>42083</v>
      </c>
      <c r="J1856" s="7">
        <f t="shared" ca="1" si="86"/>
        <v>11</v>
      </c>
    </row>
    <row r="1857" spans="2:10" s="6" customFormat="1">
      <c r="B1857" s="5">
        <f t="shared" si="84"/>
        <v>42094</v>
      </c>
      <c r="F1857" s="5">
        <f t="shared" ca="1" si="85"/>
        <v>42083</v>
      </c>
      <c r="J1857" s="7">
        <f t="shared" ca="1" si="86"/>
        <v>11</v>
      </c>
    </row>
    <row r="1858" spans="2:10" s="6" customFormat="1">
      <c r="B1858" s="5">
        <f t="shared" si="84"/>
        <v>42094</v>
      </c>
      <c r="F1858" s="5">
        <f t="shared" ca="1" si="85"/>
        <v>42083</v>
      </c>
      <c r="J1858" s="7">
        <f t="shared" ca="1" si="86"/>
        <v>11</v>
      </c>
    </row>
    <row r="1859" spans="2:10" s="6" customFormat="1">
      <c r="B1859" s="5">
        <f t="shared" si="84"/>
        <v>42094</v>
      </c>
      <c r="F1859" s="5">
        <f t="shared" ca="1" si="85"/>
        <v>42083</v>
      </c>
      <c r="J1859" s="7">
        <f t="shared" ca="1" si="86"/>
        <v>11</v>
      </c>
    </row>
    <row r="1860" spans="2:10" s="6" customFormat="1">
      <c r="B1860" s="5">
        <f t="shared" si="84"/>
        <v>42094</v>
      </c>
      <c r="F1860" s="5">
        <f t="shared" ca="1" si="85"/>
        <v>42083</v>
      </c>
      <c r="J1860" s="7">
        <f t="shared" ca="1" si="86"/>
        <v>11</v>
      </c>
    </row>
    <row r="1861" spans="2:10" s="6" customFormat="1">
      <c r="B1861" s="5">
        <f t="shared" si="84"/>
        <v>42094</v>
      </c>
      <c r="F1861" s="5">
        <f t="shared" ca="1" si="85"/>
        <v>42083</v>
      </c>
      <c r="J1861" s="7">
        <f t="shared" ca="1" si="86"/>
        <v>11</v>
      </c>
    </row>
    <row r="1862" spans="2:10" s="6" customFormat="1">
      <c r="B1862" s="5">
        <f t="shared" si="84"/>
        <v>42094</v>
      </c>
      <c r="F1862" s="5">
        <f t="shared" ca="1" si="85"/>
        <v>42083</v>
      </c>
      <c r="J1862" s="7">
        <f t="shared" ca="1" si="86"/>
        <v>11</v>
      </c>
    </row>
    <row r="1863" spans="2:10" s="6" customFormat="1">
      <c r="B1863" s="5">
        <f t="shared" si="84"/>
        <v>42094</v>
      </c>
      <c r="F1863" s="5">
        <f t="shared" ca="1" si="85"/>
        <v>42083</v>
      </c>
      <c r="J1863" s="7">
        <f t="shared" ca="1" si="86"/>
        <v>11</v>
      </c>
    </row>
    <row r="1864" spans="2:10" s="6" customFormat="1">
      <c r="B1864" s="5">
        <f t="shared" si="84"/>
        <v>42094</v>
      </c>
      <c r="F1864" s="5">
        <f t="shared" ca="1" si="85"/>
        <v>42083</v>
      </c>
      <c r="J1864" s="7">
        <f t="shared" ca="1" si="86"/>
        <v>11</v>
      </c>
    </row>
    <row r="1865" spans="2:10" s="6" customFormat="1">
      <c r="B1865" s="5">
        <f t="shared" si="84"/>
        <v>42094</v>
      </c>
      <c r="F1865" s="5">
        <f t="shared" ca="1" si="85"/>
        <v>42083</v>
      </c>
      <c r="J1865" s="7">
        <f t="shared" ca="1" si="86"/>
        <v>11</v>
      </c>
    </row>
    <row r="1866" spans="2:10" s="6" customFormat="1">
      <c r="B1866" s="5">
        <f t="shared" ref="B1866:B1929" si="87">$B$6</f>
        <v>42094</v>
      </c>
      <c r="F1866" s="5">
        <f t="shared" ref="F1866:F1929" ca="1" si="88">TODAY()</f>
        <v>42083</v>
      </c>
      <c r="J1866" s="7">
        <f t="shared" ref="J1866:J1929" ca="1" si="89">SUM(B1866-F1866)</f>
        <v>11</v>
      </c>
    </row>
    <row r="1867" spans="2:10" s="6" customFormat="1">
      <c r="B1867" s="5">
        <f t="shared" si="87"/>
        <v>42094</v>
      </c>
      <c r="F1867" s="5">
        <f t="shared" ca="1" si="88"/>
        <v>42083</v>
      </c>
      <c r="J1867" s="7">
        <f t="shared" ca="1" si="89"/>
        <v>11</v>
      </c>
    </row>
    <row r="1868" spans="2:10" s="6" customFormat="1">
      <c r="B1868" s="5">
        <f t="shared" si="87"/>
        <v>42094</v>
      </c>
      <c r="F1868" s="5">
        <f t="shared" ca="1" si="88"/>
        <v>42083</v>
      </c>
      <c r="J1868" s="7">
        <f t="shared" ca="1" si="89"/>
        <v>11</v>
      </c>
    </row>
    <row r="1869" spans="2:10" s="6" customFormat="1">
      <c r="B1869" s="5">
        <f t="shared" si="87"/>
        <v>42094</v>
      </c>
      <c r="F1869" s="5">
        <f t="shared" ca="1" si="88"/>
        <v>42083</v>
      </c>
      <c r="J1869" s="7">
        <f t="shared" ca="1" si="89"/>
        <v>11</v>
      </c>
    </row>
    <row r="1870" spans="2:10" s="6" customFormat="1">
      <c r="B1870" s="5">
        <f t="shared" si="87"/>
        <v>42094</v>
      </c>
      <c r="F1870" s="5">
        <f t="shared" ca="1" si="88"/>
        <v>42083</v>
      </c>
      <c r="J1870" s="7">
        <f t="shared" ca="1" si="89"/>
        <v>11</v>
      </c>
    </row>
    <row r="1871" spans="2:10" s="6" customFormat="1">
      <c r="B1871" s="5">
        <f t="shared" si="87"/>
        <v>42094</v>
      </c>
      <c r="F1871" s="5">
        <f t="shared" ca="1" si="88"/>
        <v>42083</v>
      </c>
      <c r="J1871" s="7">
        <f t="shared" ca="1" si="89"/>
        <v>11</v>
      </c>
    </row>
    <row r="1872" spans="2:10" s="6" customFormat="1">
      <c r="B1872" s="5">
        <f t="shared" si="87"/>
        <v>42094</v>
      </c>
      <c r="F1872" s="5">
        <f t="shared" ca="1" si="88"/>
        <v>42083</v>
      </c>
      <c r="J1872" s="7">
        <f t="shared" ca="1" si="89"/>
        <v>11</v>
      </c>
    </row>
    <row r="1873" spans="2:10" s="6" customFormat="1">
      <c r="B1873" s="5">
        <f t="shared" si="87"/>
        <v>42094</v>
      </c>
      <c r="F1873" s="5">
        <f t="shared" ca="1" si="88"/>
        <v>42083</v>
      </c>
      <c r="J1873" s="7">
        <f t="shared" ca="1" si="89"/>
        <v>11</v>
      </c>
    </row>
    <row r="1874" spans="2:10" s="6" customFormat="1">
      <c r="B1874" s="5">
        <f t="shared" si="87"/>
        <v>42094</v>
      </c>
      <c r="F1874" s="5">
        <f t="shared" ca="1" si="88"/>
        <v>42083</v>
      </c>
      <c r="J1874" s="7">
        <f t="shared" ca="1" si="89"/>
        <v>11</v>
      </c>
    </row>
    <row r="1875" spans="2:10" s="6" customFormat="1">
      <c r="B1875" s="5">
        <f t="shared" si="87"/>
        <v>42094</v>
      </c>
      <c r="F1875" s="5">
        <f t="shared" ca="1" si="88"/>
        <v>42083</v>
      </c>
      <c r="J1875" s="7">
        <f t="shared" ca="1" si="89"/>
        <v>11</v>
      </c>
    </row>
    <row r="1876" spans="2:10" s="6" customFormat="1">
      <c r="B1876" s="5">
        <f t="shared" si="87"/>
        <v>42094</v>
      </c>
      <c r="F1876" s="5">
        <f t="shared" ca="1" si="88"/>
        <v>42083</v>
      </c>
      <c r="J1876" s="7">
        <f t="shared" ca="1" si="89"/>
        <v>11</v>
      </c>
    </row>
    <row r="1877" spans="2:10" s="6" customFormat="1">
      <c r="B1877" s="5">
        <f t="shared" si="87"/>
        <v>42094</v>
      </c>
      <c r="F1877" s="5">
        <f t="shared" ca="1" si="88"/>
        <v>42083</v>
      </c>
      <c r="J1877" s="7">
        <f t="shared" ca="1" si="89"/>
        <v>11</v>
      </c>
    </row>
    <row r="1878" spans="2:10" s="6" customFormat="1">
      <c r="B1878" s="5">
        <f t="shared" si="87"/>
        <v>42094</v>
      </c>
      <c r="F1878" s="5">
        <f t="shared" ca="1" si="88"/>
        <v>42083</v>
      </c>
      <c r="J1878" s="7">
        <f t="shared" ca="1" si="89"/>
        <v>11</v>
      </c>
    </row>
    <row r="1879" spans="2:10" s="6" customFormat="1">
      <c r="B1879" s="5">
        <f t="shared" si="87"/>
        <v>42094</v>
      </c>
      <c r="F1879" s="5">
        <f t="shared" ca="1" si="88"/>
        <v>42083</v>
      </c>
      <c r="J1879" s="7">
        <f t="shared" ca="1" si="89"/>
        <v>11</v>
      </c>
    </row>
    <row r="1880" spans="2:10" s="6" customFormat="1">
      <c r="B1880" s="5">
        <f t="shared" si="87"/>
        <v>42094</v>
      </c>
      <c r="F1880" s="5">
        <f t="shared" ca="1" si="88"/>
        <v>42083</v>
      </c>
      <c r="J1880" s="7">
        <f t="shared" ca="1" si="89"/>
        <v>11</v>
      </c>
    </row>
    <row r="1881" spans="2:10" s="6" customFormat="1">
      <c r="B1881" s="5">
        <f t="shared" si="87"/>
        <v>42094</v>
      </c>
      <c r="F1881" s="5">
        <f t="shared" ca="1" si="88"/>
        <v>42083</v>
      </c>
      <c r="J1881" s="7">
        <f t="shared" ca="1" si="89"/>
        <v>11</v>
      </c>
    </row>
    <row r="1882" spans="2:10" s="6" customFormat="1">
      <c r="B1882" s="5">
        <f t="shared" si="87"/>
        <v>42094</v>
      </c>
      <c r="F1882" s="5">
        <f t="shared" ca="1" si="88"/>
        <v>42083</v>
      </c>
      <c r="J1882" s="7">
        <f t="shared" ca="1" si="89"/>
        <v>11</v>
      </c>
    </row>
    <row r="1883" spans="2:10" s="6" customFormat="1">
      <c r="B1883" s="5">
        <f t="shared" si="87"/>
        <v>42094</v>
      </c>
      <c r="F1883" s="5">
        <f t="shared" ca="1" si="88"/>
        <v>42083</v>
      </c>
      <c r="J1883" s="7">
        <f t="shared" ca="1" si="89"/>
        <v>11</v>
      </c>
    </row>
    <row r="1884" spans="2:10" s="6" customFormat="1">
      <c r="B1884" s="5">
        <f t="shared" si="87"/>
        <v>42094</v>
      </c>
      <c r="F1884" s="5">
        <f t="shared" ca="1" si="88"/>
        <v>42083</v>
      </c>
      <c r="J1884" s="7">
        <f t="shared" ca="1" si="89"/>
        <v>11</v>
      </c>
    </row>
    <row r="1885" spans="2:10" s="6" customFormat="1">
      <c r="B1885" s="5">
        <f t="shared" si="87"/>
        <v>42094</v>
      </c>
      <c r="F1885" s="5">
        <f t="shared" ca="1" si="88"/>
        <v>42083</v>
      </c>
      <c r="J1885" s="7">
        <f t="shared" ca="1" si="89"/>
        <v>11</v>
      </c>
    </row>
    <row r="1886" spans="2:10" s="6" customFormat="1">
      <c r="B1886" s="5">
        <f t="shared" si="87"/>
        <v>42094</v>
      </c>
      <c r="F1886" s="5">
        <f t="shared" ca="1" si="88"/>
        <v>42083</v>
      </c>
      <c r="J1886" s="7">
        <f t="shared" ca="1" si="89"/>
        <v>11</v>
      </c>
    </row>
    <row r="1887" spans="2:10" s="6" customFormat="1">
      <c r="B1887" s="5">
        <f t="shared" si="87"/>
        <v>42094</v>
      </c>
      <c r="F1887" s="5">
        <f t="shared" ca="1" si="88"/>
        <v>42083</v>
      </c>
      <c r="J1887" s="7">
        <f t="shared" ca="1" si="89"/>
        <v>11</v>
      </c>
    </row>
    <row r="1888" spans="2:10" s="6" customFormat="1">
      <c r="B1888" s="5">
        <f t="shared" si="87"/>
        <v>42094</v>
      </c>
      <c r="F1888" s="5">
        <f t="shared" ca="1" si="88"/>
        <v>42083</v>
      </c>
      <c r="J1888" s="7">
        <f t="shared" ca="1" si="89"/>
        <v>11</v>
      </c>
    </row>
    <row r="1889" spans="2:10" s="6" customFormat="1">
      <c r="B1889" s="5">
        <f t="shared" si="87"/>
        <v>42094</v>
      </c>
      <c r="F1889" s="5">
        <f t="shared" ca="1" si="88"/>
        <v>42083</v>
      </c>
      <c r="J1889" s="7">
        <f t="shared" ca="1" si="89"/>
        <v>11</v>
      </c>
    </row>
    <row r="1890" spans="2:10" s="6" customFormat="1">
      <c r="B1890" s="5">
        <f t="shared" si="87"/>
        <v>42094</v>
      </c>
      <c r="F1890" s="5">
        <f t="shared" ca="1" si="88"/>
        <v>42083</v>
      </c>
      <c r="J1890" s="7">
        <f t="shared" ca="1" si="89"/>
        <v>11</v>
      </c>
    </row>
    <row r="1891" spans="2:10" s="6" customFormat="1">
      <c r="B1891" s="5">
        <f t="shared" si="87"/>
        <v>42094</v>
      </c>
      <c r="F1891" s="5">
        <f t="shared" ca="1" si="88"/>
        <v>42083</v>
      </c>
      <c r="J1891" s="7">
        <f t="shared" ca="1" si="89"/>
        <v>11</v>
      </c>
    </row>
    <row r="1892" spans="2:10" s="6" customFormat="1">
      <c r="B1892" s="5">
        <f t="shared" si="87"/>
        <v>42094</v>
      </c>
      <c r="F1892" s="5">
        <f t="shared" ca="1" si="88"/>
        <v>42083</v>
      </c>
      <c r="J1892" s="7">
        <f t="shared" ca="1" si="89"/>
        <v>11</v>
      </c>
    </row>
    <row r="1893" spans="2:10" s="6" customFormat="1">
      <c r="B1893" s="5">
        <f t="shared" si="87"/>
        <v>42094</v>
      </c>
      <c r="F1893" s="5">
        <f t="shared" ca="1" si="88"/>
        <v>42083</v>
      </c>
      <c r="J1893" s="7">
        <f t="shared" ca="1" si="89"/>
        <v>11</v>
      </c>
    </row>
    <row r="1894" spans="2:10" s="6" customFormat="1">
      <c r="B1894" s="5">
        <f t="shared" si="87"/>
        <v>42094</v>
      </c>
      <c r="F1894" s="5">
        <f t="shared" ca="1" si="88"/>
        <v>42083</v>
      </c>
      <c r="J1894" s="7">
        <f t="shared" ca="1" si="89"/>
        <v>11</v>
      </c>
    </row>
    <row r="1895" spans="2:10" s="6" customFormat="1">
      <c r="B1895" s="5">
        <f t="shared" si="87"/>
        <v>42094</v>
      </c>
      <c r="F1895" s="5">
        <f t="shared" ca="1" si="88"/>
        <v>42083</v>
      </c>
      <c r="J1895" s="7">
        <f t="shared" ca="1" si="89"/>
        <v>11</v>
      </c>
    </row>
    <row r="1896" spans="2:10" s="6" customFormat="1">
      <c r="B1896" s="5">
        <f t="shared" si="87"/>
        <v>42094</v>
      </c>
      <c r="F1896" s="5">
        <f t="shared" ca="1" si="88"/>
        <v>42083</v>
      </c>
      <c r="J1896" s="7">
        <f t="shared" ca="1" si="89"/>
        <v>11</v>
      </c>
    </row>
    <row r="1897" spans="2:10" s="6" customFormat="1">
      <c r="B1897" s="5">
        <f t="shared" si="87"/>
        <v>42094</v>
      </c>
      <c r="F1897" s="5">
        <f t="shared" ca="1" si="88"/>
        <v>42083</v>
      </c>
      <c r="J1897" s="7">
        <f t="shared" ca="1" si="89"/>
        <v>11</v>
      </c>
    </row>
    <row r="1898" spans="2:10" s="6" customFormat="1">
      <c r="B1898" s="5">
        <f t="shared" si="87"/>
        <v>42094</v>
      </c>
      <c r="F1898" s="5">
        <f t="shared" ca="1" si="88"/>
        <v>42083</v>
      </c>
      <c r="J1898" s="7">
        <f t="shared" ca="1" si="89"/>
        <v>11</v>
      </c>
    </row>
    <row r="1899" spans="2:10" s="6" customFormat="1">
      <c r="B1899" s="5">
        <f t="shared" si="87"/>
        <v>42094</v>
      </c>
      <c r="F1899" s="5">
        <f t="shared" ca="1" si="88"/>
        <v>42083</v>
      </c>
      <c r="J1899" s="7">
        <f t="shared" ca="1" si="89"/>
        <v>11</v>
      </c>
    </row>
    <row r="1900" spans="2:10" s="6" customFormat="1">
      <c r="B1900" s="5">
        <f t="shared" si="87"/>
        <v>42094</v>
      </c>
      <c r="F1900" s="5">
        <f t="shared" ca="1" si="88"/>
        <v>42083</v>
      </c>
      <c r="J1900" s="7">
        <f t="shared" ca="1" si="89"/>
        <v>11</v>
      </c>
    </row>
    <row r="1901" spans="2:10" s="6" customFormat="1">
      <c r="B1901" s="5">
        <f t="shared" si="87"/>
        <v>42094</v>
      </c>
      <c r="F1901" s="5">
        <f t="shared" ca="1" si="88"/>
        <v>42083</v>
      </c>
      <c r="J1901" s="7">
        <f t="shared" ca="1" si="89"/>
        <v>11</v>
      </c>
    </row>
    <row r="1902" spans="2:10" s="6" customFormat="1">
      <c r="B1902" s="5">
        <f t="shared" si="87"/>
        <v>42094</v>
      </c>
      <c r="F1902" s="5">
        <f t="shared" ca="1" si="88"/>
        <v>42083</v>
      </c>
      <c r="J1902" s="7">
        <f t="shared" ca="1" si="89"/>
        <v>11</v>
      </c>
    </row>
    <row r="1903" spans="2:10" s="6" customFormat="1">
      <c r="B1903" s="5">
        <f t="shared" si="87"/>
        <v>42094</v>
      </c>
      <c r="F1903" s="5">
        <f t="shared" ca="1" si="88"/>
        <v>42083</v>
      </c>
      <c r="J1903" s="7">
        <f t="shared" ca="1" si="89"/>
        <v>11</v>
      </c>
    </row>
    <row r="1904" spans="2:10" s="6" customFormat="1">
      <c r="B1904" s="5">
        <f t="shared" si="87"/>
        <v>42094</v>
      </c>
      <c r="F1904" s="5">
        <f t="shared" ca="1" si="88"/>
        <v>42083</v>
      </c>
      <c r="J1904" s="7">
        <f t="shared" ca="1" si="89"/>
        <v>11</v>
      </c>
    </row>
    <row r="1905" spans="2:10" s="6" customFormat="1">
      <c r="B1905" s="5">
        <f t="shared" si="87"/>
        <v>42094</v>
      </c>
      <c r="F1905" s="5">
        <f t="shared" ca="1" si="88"/>
        <v>42083</v>
      </c>
      <c r="J1905" s="7">
        <f t="shared" ca="1" si="89"/>
        <v>11</v>
      </c>
    </row>
    <row r="1906" spans="2:10" s="6" customFormat="1">
      <c r="B1906" s="5">
        <f t="shared" si="87"/>
        <v>42094</v>
      </c>
      <c r="F1906" s="5">
        <f t="shared" ca="1" si="88"/>
        <v>42083</v>
      </c>
      <c r="J1906" s="7">
        <f t="shared" ca="1" si="89"/>
        <v>11</v>
      </c>
    </row>
    <row r="1907" spans="2:10" s="6" customFormat="1">
      <c r="B1907" s="5">
        <f t="shared" si="87"/>
        <v>42094</v>
      </c>
      <c r="F1907" s="5">
        <f t="shared" ca="1" si="88"/>
        <v>42083</v>
      </c>
      <c r="J1907" s="7">
        <f t="shared" ca="1" si="89"/>
        <v>11</v>
      </c>
    </row>
    <row r="1908" spans="2:10" s="6" customFormat="1">
      <c r="B1908" s="5">
        <f t="shared" si="87"/>
        <v>42094</v>
      </c>
      <c r="F1908" s="5">
        <f t="shared" ca="1" si="88"/>
        <v>42083</v>
      </c>
      <c r="J1908" s="7">
        <f t="shared" ca="1" si="89"/>
        <v>11</v>
      </c>
    </row>
    <row r="1909" spans="2:10" s="6" customFormat="1">
      <c r="B1909" s="5">
        <f t="shared" si="87"/>
        <v>42094</v>
      </c>
      <c r="F1909" s="5">
        <f t="shared" ca="1" si="88"/>
        <v>42083</v>
      </c>
      <c r="J1909" s="7">
        <f t="shared" ca="1" si="89"/>
        <v>11</v>
      </c>
    </row>
    <row r="1910" spans="2:10" s="6" customFormat="1">
      <c r="B1910" s="5">
        <f t="shared" si="87"/>
        <v>42094</v>
      </c>
      <c r="F1910" s="5">
        <f t="shared" ca="1" si="88"/>
        <v>42083</v>
      </c>
      <c r="J1910" s="7">
        <f t="shared" ca="1" si="89"/>
        <v>11</v>
      </c>
    </row>
    <row r="1911" spans="2:10" s="6" customFormat="1">
      <c r="B1911" s="5">
        <f t="shared" si="87"/>
        <v>42094</v>
      </c>
      <c r="F1911" s="5">
        <f t="shared" ca="1" si="88"/>
        <v>42083</v>
      </c>
      <c r="J1911" s="7">
        <f t="shared" ca="1" si="89"/>
        <v>11</v>
      </c>
    </row>
    <row r="1912" spans="2:10" s="6" customFormat="1">
      <c r="B1912" s="5">
        <f t="shared" si="87"/>
        <v>42094</v>
      </c>
      <c r="F1912" s="5">
        <f t="shared" ca="1" si="88"/>
        <v>42083</v>
      </c>
      <c r="J1912" s="7">
        <f t="shared" ca="1" si="89"/>
        <v>11</v>
      </c>
    </row>
    <row r="1913" spans="2:10" s="6" customFormat="1">
      <c r="B1913" s="5">
        <f t="shared" si="87"/>
        <v>42094</v>
      </c>
      <c r="F1913" s="5">
        <f t="shared" ca="1" si="88"/>
        <v>42083</v>
      </c>
      <c r="J1913" s="7">
        <f t="shared" ca="1" si="89"/>
        <v>11</v>
      </c>
    </row>
    <row r="1914" spans="2:10" s="6" customFormat="1">
      <c r="B1914" s="5">
        <f t="shared" si="87"/>
        <v>42094</v>
      </c>
      <c r="F1914" s="5">
        <f t="shared" ca="1" si="88"/>
        <v>42083</v>
      </c>
      <c r="J1914" s="7">
        <f t="shared" ca="1" si="89"/>
        <v>11</v>
      </c>
    </row>
    <row r="1915" spans="2:10" s="6" customFormat="1">
      <c r="B1915" s="5">
        <f t="shared" si="87"/>
        <v>42094</v>
      </c>
      <c r="F1915" s="5">
        <f t="shared" ca="1" si="88"/>
        <v>42083</v>
      </c>
      <c r="J1915" s="7">
        <f t="shared" ca="1" si="89"/>
        <v>11</v>
      </c>
    </row>
    <row r="1916" spans="2:10" s="6" customFormat="1">
      <c r="B1916" s="5">
        <f t="shared" si="87"/>
        <v>42094</v>
      </c>
      <c r="F1916" s="5">
        <f t="shared" ca="1" si="88"/>
        <v>42083</v>
      </c>
      <c r="J1916" s="7">
        <f t="shared" ca="1" si="89"/>
        <v>11</v>
      </c>
    </row>
    <row r="1917" spans="2:10" s="6" customFormat="1">
      <c r="B1917" s="5">
        <f t="shared" si="87"/>
        <v>42094</v>
      </c>
      <c r="F1917" s="5">
        <f t="shared" ca="1" si="88"/>
        <v>42083</v>
      </c>
      <c r="J1917" s="7">
        <f t="shared" ca="1" si="89"/>
        <v>11</v>
      </c>
    </row>
    <row r="1918" spans="2:10" s="6" customFormat="1">
      <c r="B1918" s="5">
        <f t="shared" si="87"/>
        <v>42094</v>
      </c>
      <c r="F1918" s="5">
        <f t="shared" ca="1" si="88"/>
        <v>42083</v>
      </c>
      <c r="J1918" s="7">
        <f t="shared" ca="1" si="89"/>
        <v>11</v>
      </c>
    </row>
    <row r="1919" spans="2:10" s="6" customFormat="1">
      <c r="B1919" s="5">
        <f t="shared" si="87"/>
        <v>42094</v>
      </c>
      <c r="F1919" s="5">
        <f t="shared" ca="1" si="88"/>
        <v>42083</v>
      </c>
      <c r="J1919" s="7">
        <f t="shared" ca="1" si="89"/>
        <v>11</v>
      </c>
    </row>
    <row r="1920" spans="2:10" s="6" customFormat="1">
      <c r="B1920" s="5">
        <f t="shared" si="87"/>
        <v>42094</v>
      </c>
      <c r="F1920" s="5">
        <f t="shared" ca="1" si="88"/>
        <v>42083</v>
      </c>
      <c r="J1920" s="7">
        <f t="shared" ca="1" si="89"/>
        <v>11</v>
      </c>
    </row>
    <row r="1921" spans="2:10" s="6" customFormat="1">
      <c r="B1921" s="5">
        <f t="shared" si="87"/>
        <v>42094</v>
      </c>
      <c r="F1921" s="5">
        <f t="shared" ca="1" si="88"/>
        <v>42083</v>
      </c>
      <c r="J1921" s="7">
        <f t="shared" ca="1" si="89"/>
        <v>11</v>
      </c>
    </row>
    <row r="1922" spans="2:10" s="6" customFormat="1">
      <c r="B1922" s="5">
        <f t="shared" si="87"/>
        <v>42094</v>
      </c>
      <c r="F1922" s="5">
        <f t="shared" ca="1" si="88"/>
        <v>42083</v>
      </c>
      <c r="J1922" s="7">
        <f t="shared" ca="1" si="89"/>
        <v>11</v>
      </c>
    </row>
    <row r="1923" spans="2:10" s="6" customFormat="1">
      <c r="B1923" s="5">
        <f t="shared" si="87"/>
        <v>42094</v>
      </c>
      <c r="F1923" s="5">
        <f t="shared" ca="1" si="88"/>
        <v>42083</v>
      </c>
      <c r="J1923" s="7">
        <f t="shared" ca="1" si="89"/>
        <v>11</v>
      </c>
    </row>
    <row r="1924" spans="2:10" s="6" customFormat="1">
      <c r="B1924" s="5">
        <f t="shared" si="87"/>
        <v>42094</v>
      </c>
      <c r="F1924" s="5">
        <f t="shared" ca="1" si="88"/>
        <v>42083</v>
      </c>
      <c r="J1924" s="7">
        <f t="shared" ca="1" si="89"/>
        <v>11</v>
      </c>
    </row>
    <row r="1925" spans="2:10" s="6" customFormat="1">
      <c r="B1925" s="5">
        <f t="shared" si="87"/>
        <v>42094</v>
      </c>
      <c r="F1925" s="5">
        <f t="shared" ca="1" si="88"/>
        <v>42083</v>
      </c>
      <c r="J1925" s="7">
        <f t="shared" ca="1" si="89"/>
        <v>11</v>
      </c>
    </row>
    <row r="1926" spans="2:10" s="6" customFormat="1">
      <c r="B1926" s="5">
        <f t="shared" si="87"/>
        <v>42094</v>
      </c>
      <c r="F1926" s="5">
        <f t="shared" ca="1" si="88"/>
        <v>42083</v>
      </c>
      <c r="J1926" s="7">
        <f t="shared" ca="1" si="89"/>
        <v>11</v>
      </c>
    </row>
    <row r="1927" spans="2:10" s="6" customFormat="1">
      <c r="B1927" s="5">
        <f t="shared" si="87"/>
        <v>42094</v>
      </c>
      <c r="F1927" s="5">
        <f t="shared" ca="1" si="88"/>
        <v>42083</v>
      </c>
      <c r="J1927" s="7">
        <f t="shared" ca="1" si="89"/>
        <v>11</v>
      </c>
    </row>
    <row r="1928" spans="2:10" s="6" customFormat="1">
      <c r="B1928" s="5">
        <f t="shared" si="87"/>
        <v>42094</v>
      </c>
      <c r="F1928" s="5">
        <f t="shared" ca="1" si="88"/>
        <v>42083</v>
      </c>
      <c r="J1928" s="7">
        <f t="shared" ca="1" si="89"/>
        <v>11</v>
      </c>
    </row>
    <row r="1929" spans="2:10" s="6" customFormat="1">
      <c r="B1929" s="5">
        <f t="shared" si="87"/>
        <v>42094</v>
      </c>
      <c r="F1929" s="5">
        <f t="shared" ca="1" si="88"/>
        <v>42083</v>
      </c>
      <c r="J1929" s="7">
        <f t="shared" ca="1" si="89"/>
        <v>11</v>
      </c>
    </row>
    <row r="1930" spans="2:10" s="6" customFormat="1">
      <c r="B1930" s="5">
        <f t="shared" ref="B1930:B1993" si="90">$B$6</f>
        <v>42094</v>
      </c>
      <c r="F1930" s="5">
        <f t="shared" ref="F1930:F1993" ca="1" si="91">TODAY()</f>
        <v>42083</v>
      </c>
      <c r="J1930" s="7">
        <f t="shared" ref="J1930:J1993" ca="1" si="92">SUM(B1930-F1930)</f>
        <v>11</v>
      </c>
    </row>
    <row r="1931" spans="2:10" s="6" customFormat="1">
      <c r="B1931" s="5">
        <f t="shared" si="90"/>
        <v>42094</v>
      </c>
      <c r="F1931" s="5">
        <f t="shared" ca="1" si="91"/>
        <v>42083</v>
      </c>
      <c r="J1931" s="7">
        <f t="shared" ca="1" si="92"/>
        <v>11</v>
      </c>
    </row>
    <row r="1932" spans="2:10" s="6" customFormat="1">
      <c r="B1932" s="5">
        <f t="shared" si="90"/>
        <v>42094</v>
      </c>
      <c r="F1932" s="5">
        <f t="shared" ca="1" si="91"/>
        <v>42083</v>
      </c>
      <c r="J1932" s="7">
        <f t="shared" ca="1" si="92"/>
        <v>11</v>
      </c>
    </row>
    <row r="1933" spans="2:10" s="6" customFormat="1">
      <c r="B1933" s="5">
        <f t="shared" si="90"/>
        <v>42094</v>
      </c>
      <c r="F1933" s="5">
        <f t="shared" ca="1" si="91"/>
        <v>42083</v>
      </c>
      <c r="J1933" s="7">
        <f t="shared" ca="1" si="92"/>
        <v>11</v>
      </c>
    </row>
    <row r="1934" spans="2:10" s="6" customFormat="1">
      <c r="B1934" s="5">
        <f t="shared" si="90"/>
        <v>42094</v>
      </c>
      <c r="F1934" s="5">
        <f t="shared" ca="1" si="91"/>
        <v>42083</v>
      </c>
      <c r="J1934" s="7">
        <f t="shared" ca="1" si="92"/>
        <v>11</v>
      </c>
    </row>
    <row r="1935" spans="2:10" s="6" customFormat="1">
      <c r="B1935" s="5">
        <f t="shared" si="90"/>
        <v>42094</v>
      </c>
      <c r="F1935" s="5">
        <f t="shared" ca="1" si="91"/>
        <v>42083</v>
      </c>
      <c r="J1935" s="7">
        <f t="shared" ca="1" si="92"/>
        <v>11</v>
      </c>
    </row>
    <row r="1936" spans="2:10" s="6" customFormat="1">
      <c r="B1936" s="5">
        <f t="shared" si="90"/>
        <v>42094</v>
      </c>
      <c r="F1936" s="5">
        <f t="shared" ca="1" si="91"/>
        <v>42083</v>
      </c>
      <c r="J1936" s="7">
        <f t="shared" ca="1" si="92"/>
        <v>11</v>
      </c>
    </row>
    <row r="1937" spans="2:10" s="6" customFormat="1">
      <c r="B1937" s="5">
        <f t="shared" si="90"/>
        <v>42094</v>
      </c>
      <c r="F1937" s="5">
        <f t="shared" ca="1" si="91"/>
        <v>42083</v>
      </c>
      <c r="J1937" s="7">
        <f t="shared" ca="1" si="92"/>
        <v>11</v>
      </c>
    </row>
    <row r="1938" spans="2:10" s="6" customFormat="1">
      <c r="B1938" s="5">
        <f t="shared" si="90"/>
        <v>42094</v>
      </c>
      <c r="F1938" s="5">
        <f t="shared" ca="1" si="91"/>
        <v>42083</v>
      </c>
      <c r="J1938" s="7">
        <f t="shared" ca="1" si="92"/>
        <v>11</v>
      </c>
    </row>
    <row r="1939" spans="2:10" s="6" customFormat="1">
      <c r="B1939" s="5">
        <f t="shared" si="90"/>
        <v>42094</v>
      </c>
      <c r="F1939" s="5">
        <f t="shared" ca="1" si="91"/>
        <v>42083</v>
      </c>
      <c r="J1939" s="7">
        <f t="shared" ca="1" si="92"/>
        <v>11</v>
      </c>
    </row>
    <row r="1940" spans="2:10" s="6" customFormat="1">
      <c r="B1940" s="5">
        <f t="shared" si="90"/>
        <v>42094</v>
      </c>
      <c r="F1940" s="5">
        <f t="shared" ca="1" si="91"/>
        <v>42083</v>
      </c>
      <c r="J1940" s="7">
        <f t="shared" ca="1" si="92"/>
        <v>11</v>
      </c>
    </row>
    <row r="1941" spans="2:10" s="6" customFormat="1">
      <c r="B1941" s="5">
        <f t="shared" si="90"/>
        <v>42094</v>
      </c>
      <c r="F1941" s="5">
        <f t="shared" ca="1" si="91"/>
        <v>42083</v>
      </c>
      <c r="J1941" s="7">
        <f t="shared" ca="1" si="92"/>
        <v>11</v>
      </c>
    </row>
    <row r="1942" spans="2:10" s="6" customFormat="1">
      <c r="B1942" s="5">
        <f t="shared" si="90"/>
        <v>42094</v>
      </c>
      <c r="F1942" s="5">
        <f t="shared" ca="1" si="91"/>
        <v>42083</v>
      </c>
      <c r="J1942" s="7">
        <f t="shared" ca="1" si="92"/>
        <v>11</v>
      </c>
    </row>
    <row r="1943" spans="2:10" s="6" customFormat="1">
      <c r="B1943" s="5">
        <f t="shared" si="90"/>
        <v>42094</v>
      </c>
      <c r="F1943" s="5">
        <f t="shared" ca="1" si="91"/>
        <v>42083</v>
      </c>
      <c r="J1943" s="7">
        <f t="shared" ca="1" si="92"/>
        <v>11</v>
      </c>
    </row>
    <row r="1944" spans="2:10" s="6" customFormat="1">
      <c r="B1944" s="5">
        <f t="shared" si="90"/>
        <v>42094</v>
      </c>
      <c r="F1944" s="5">
        <f t="shared" ca="1" si="91"/>
        <v>42083</v>
      </c>
      <c r="J1944" s="7">
        <f t="shared" ca="1" si="92"/>
        <v>11</v>
      </c>
    </row>
    <row r="1945" spans="2:10" s="6" customFormat="1">
      <c r="B1945" s="5">
        <f t="shared" si="90"/>
        <v>42094</v>
      </c>
      <c r="F1945" s="5">
        <f t="shared" ca="1" si="91"/>
        <v>42083</v>
      </c>
      <c r="J1945" s="7">
        <f t="shared" ca="1" si="92"/>
        <v>11</v>
      </c>
    </row>
    <row r="1946" spans="2:10" s="6" customFormat="1">
      <c r="B1946" s="5">
        <f t="shared" si="90"/>
        <v>42094</v>
      </c>
      <c r="F1946" s="5">
        <f t="shared" ca="1" si="91"/>
        <v>42083</v>
      </c>
      <c r="J1946" s="7">
        <f t="shared" ca="1" si="92"/>
        <v>11</v>
      </c>
    </row>
    <row r="1947" spans="2:10" s="6" customFormat="1">
      <c r="B1947" s="5">
        <f t="shared" si="90"/>
        <v>42094</v>
      </c>
      <c r="F1947" s="5">
        <f t="shared" ca="1" si="91"/>
        <v>42083</v>
      </c>
      <c r="J1947" s="7">
        <f t="shared" ca="1" si="92"/>
        <v>11</v>
      </c>
    </row>
    <row r="1948" spans="2:10" s="6" customFormat="1">
      <c r="B1948" s="5">
        <f t="shared" si="90"/>
        <v>42094</v>
      </c>
      <c r="F1948" s="5">
        <f t="shared" ca="1" si="91"/>
        <v>42083</v>
      </c>
      <c r="J1948" s="7">
        <f t="shared" ca="1" si="92"/>
        <v>11</v>
      </c>
    </row>
    <row r="1949" spans="2:10" s="6" customFormat="1">
      <c r="B1949" s="5">
        <f t="shared" si="90"/>
        <v>42094</v>
      </c>
      <c r="F1949" s="5">
        <f t="shared" ca="1" si="91"/>
        <v>42083</v>
      </c>
      <c r="J1949" s="7">
        <f t="shared" ca="1" si="92"/>
        <v>11</v>
      </c>
    </row>
    <row r="1950" spans="2:10" s="6" customFormat="1">
      <c r="B1950" s="5">
        <f t="shared" si="90"/>
        <v>42094</v>
      </c>
      <c r="F1950" s="5">
        <f t="shared" ca="1" si="91"/>
        <v>42083</v>
      </c>
      <c r="J1950" s="7">
        <f t="shared" ca="1" si="92"/>
        <v>11</v>
      </c>
    </row>
    <row r="1951" spans="2:10" s="6" customFormat="1">
      <c r="B1951" s="5">
        <f t="shared" si="90"/>
        <v>42094</v>
      </c>
      <c r="F1951" s="5">
        <f t="shared" ca="1" si="91"/>
        <v>42083</v>
      </c>
      <c r="J1951" s="7">
        <f t="shared" ca="1" si="92"/>
        <v>11</v>
      </c>
    </row>
    <row r="1952" spans="2:10" s="6" customFormat="1">
      <c r="B1952" s="5">
        <f t="shared" si="90"/>
        <v>42094</v>
      </c>
      <c r="F1952" s="5">
        <f t="shared" ca="1" si="91"/>
        <v>42083</v>
      </c>
      <c r="J1952" s="7">
        <f t="shared" ca="1" si="92"/>
        <v>11</v>
      </c>
    </row>
    <row r="1953" spans="2:10" s="6" customFormat="1">
      <c r="B1953" s="5">
        <f t="shared" si="90"/>
        <v>42094</v>
      </c>
      <c r="F1953" s="5">
        <f t="shared" ca="1" si="91"/>
        <v>42083</v>
      </c>
      <c r="J1953" s="7">
        <f t="shared" ca="1" si="92"/>
        <v>11</v>
      </c>
    </row>
    <row r="1954" spans="2:10" s="6" customFormat="1">
      <c r="B1954" s="5">
        <f t="shared" si="90"/>
        <v>42094</v>
      </c>
      <c r="F1954" s="5">
        <f t="shared" ca="1" si="91"/>
        <v>42083</v>
      </c>
      <c r="J1954" s="7">
        <f t="shared" ca="1" si="92"/>
        <v>11</v>
      </c>
    </row>
    <row r="1955" spans="2:10" s="6" customFormat="1">
      <c r="B1955" s="5">
        <f t="shared" si="90"/>
        <v>42094</v>
      </c>
      <c r="F1955" s="5">
        <f t="shared" ca="1" si="91"/>
        <v>42083</v>
      </c>
      <c r="J1955" s="7">
        <f t="shared" ca="1" si="92"/>
        <v>11</v>
      </c>
    </row>
    <row r="1956" spans="2:10" s="6" customFormat="1">
      <c r="B1956" s="5">
        <f t="shared" si="90"/>
        <v>42094</v>
      </c>
      <c r="F1956" s="5">
        <f t="shared" ca="1" si="91"/>
        <v>42083</v>
      </c>
      <c r="J1956" s="7">
        <f t="shared" ca="1" si="92"/>
        <v>11</v>
      </c>
    </row>
    <row r="1957" spans="2:10" s="6" customFormat="1">
      <c r="B1957" s="5">
        <f t="shared" si="90"/>
        <v>42094</v>
      </c>
      <c r="F1957" s="5">
        <f t="shared" ca="1" si="91"/>
        <v>42083</v>
      </c>
      <c r="J1957" s="7">
        <f t="shared" ca="1" si="92"/>
        <v>11</v>
      </c>
    </row>
    <row r="1958" spans="2:10" s="6" customFormat="1">
      <c r="B1958" s="5">
        <f t="shared" si="90"/>
        <v>42094</v>
      </c>
      <c r="F1958" s="5">
        <f t="shared" ca="1" si="91"/>
        <v>42083</v>
      </c>
      <c r="J1958" s="7">
        <f t="shared" ca="1" si="92"/>
        <v>11</v>
      </c>
    </row>
    <row r="1959" spans="2:10" s="6" customFormat="1">
      <c r="B1959" s="5">
        <f t="shared" si="90"/>
        <v>42094</v>
      </c>
      <c r="F1959" s="5">
        <f t="shared" ca="1" si="91"/>
        <v>42083</v>
      </c>
      <c r="J1959" s="7">
        <f t="shared" ca="1" si="92"/>
        <v>11</v>
      </c>
    </row>
    <row r="1960" spans="2:10" s="6" customFormat="1">
      <c r="B1960" s="5">
        <f t="shared" si="90"/>
        <v>42094</v>
      </c>
      <c r="F1960" s="5">
        <f t="shared" ca="1" si="91"/>
        <v>42083</v>
      </c>
      <c r="J1960" s="7">
        <f t="shared" ca="1" si="92"/>
        <v>11</v>
      </c>
    </row>
    <row r="1961" spans="2:10" s="6" customFormat="1">
      <c r="B1961" s="5">
        <f t="shared" si="90"/>
        <v>42094</v>
      </c>
      <c r="F1961" s="5">
        <f t="shared" ca="1" si="91"/>
        <v>42083</v>
      </c>
      <c r="J1961" s="7">
        <f t="shared" ca="1" si="92"/>
        <v>11</v>
      </c>
    </row>
    <row r="1962" spans="2:10" s="6" customFormat="1">
      <c r="B1962" s="5">
        <f t="shared" si="90"/>
        <v>42094</v>
      </c>
      <c r="F1962" s="5">
        <f t="shared" ca="1" si="91"/>
        <v>42083</v>
      </c>
      <c r="J1962" s="7">
        <f t="shared" ca="1" si="92"/>
        <v>11</v>
      </c>
    </row>
    <row r="1963" spans="2:10" s="6" customFormat="1">
      <c r="B1963" s="5">
        <f t="shared" si="90"/>
        <v>42094</v>
      </c>
      <c r="F1963" s="5">
        <f t="shared" ca="1" si="91"/>
        <v>42083</v>
      </c>
      <c r="J1963" s="7">
        <f t="shared" ca="1" si="92"/>
        <v>11</v>
      </c>
    </row>
    <row r="1964" spans="2:10" s="6" customFormat="1">
      <c r="B1964" s="5">
        <f t="shared" si="90"/>
        <v>42094</v>
      </c>
      <c r="F1964" s="5">
        <f t="shared" ca="1" si="91"/>
        <v>42083</v>
      </c>
      <c r="J1964" s="7">
        <f t="shared" ca="1" si="92"/>
        <v>11</v>
      </c>
    </row>
    <row r="1965" spans="2:10" s="6" customFormat="1">
      <c r="B1965" s="5">
        <f t="shared" si="90"/>
        <v>42094</v>
      </c>
      <c r="F1965" s="5">
        <f t="shared" ca="1" si="91"/>
        <v>42083</v>
      </c>
      <c r="J1965" s="7">
        <f t="shared" ca="1" si="92"/>
        <v>11</v>
      </c>
    </row>
    <row r="1966" spans="2:10" s="6" customFormat="1">
      <c r="B1966" s="5">
        <f t="shared" si="90"/>
        <v>42094</v>
      </c>
      <c r="F1966" s="5">
        <f t="shared" ca="1" si="91"/>
        <v>42083</v>
      </c>
      <c r="J1966" s="7">
        <f t="shared" ca="1" si="92"/>
        <v>11</v>
      </c>
    </row>
    <row r="1967" spans="2:10" s="6" customFormat="1">
      <c r="B1967" s="5">
        <f t="shared" si="90"/>
        <v>42094</v>
      </c>
      <c r="F1967" s="5">
        <f t="shared" ca="1" si="91"/>
        <v>42083</v>
      </c>
      <c r="J1967" s="7">
        <f t="shared" ca="1" si="92"/>
        <v>11</v>
      </c>
    </row>
    <row r="1968" spans="2:10" s="6" customFormat="1">
      <c r="B1968" s="5">
        <f t="shared" si="90"/>
        <v>42094</v>
      </c>
      <c r="F1968" s="5">
        <f t="shared" ca="1" si="91"/>
        <v>42083</v>
      </c>
      <c r="J1968" s="7">
        <f t="shared" ca="1" si="92"/>
        <v>11</v>
      </c>
    </row>
    <row r="1969" spans="2:10" s="6" customFormat="1">
      <c r="B1969" s="5">
        <f t="shared" si="90"/>
        <v>42094</v>
      </c>
      <c r="F1969" s="5">
        <f t="shared" ca="1" si="91"/>
        <v>42083</v>
      </c>
      <c r="J1969" s="7">
        <f t="shared" ca="1" si="92"/>
        <v>11</v>
      </c>
    </row>
    <row r="1970" spans="2:10" s="6" customFormat="1">
      <c r="B1970" s="5">
        <f t="shared" si="90"/>
        <v>42094</v>
      </c>
      <c r="F1970" s="5">
        <f t="shared" ca="1" si="91"/>
        <v>42083</v>
      </c>
      <c r="J1970" s="7">
        <f t="shared" ca="1" si="92"/>
        <v>11</v>
      </c>
    </row>
    <row r="1971" spans="2:10" s="6" customFormat="1">
      <c r="B1971" s="5">
        <f t="shared" si="90"/>
        <v>42094</v>
      </c>
      <c r="F1971" s="5">
        <f t="shared" ca="1" si="91"/>
        <v>42083</v>
      </c>
      <c r="J1971" s="7">
        <f t="shared" ca="1" si="92"/>
        <v>11</v>
      </c>
    </row>
    <row r="1972" spans="2:10" s="6" customFormat="1">
      <c r="B1972" s="5">
        <f t="shared" si="90"/>
        <v>42094</v>
      </c>
      <c r="F1972" s="5">
        <f t="shared" ca="1" si="91"/>
        <v>42083</v>
      </c>
      <c r="J1972" s="7">
        <f t="shared" ca="1" si="92"/>
        <v>11</v>
      </c>
    </row>
    <row r="1973" spans="2:10" s="6" customFormat="1">
      <c r="B1973" s="5">
        <f t="shared" si="90"/>
        <v>42094</v>
      </c>
      <c r="F1973" s="5">
        <f t="shared" ca="1" si="91"/>
        <v>42083</v>
      </c>
      <c r="J1973" s="7">
        <f t="shared" ca="1" si="92"/>
        <v>11</v>
      </c>
    </row>
    <row r="1974" spans="2:10" s="6" customFormat="1">
      <c r="B1974" s="5">
        <f t="shared" si="90"/>
        <v>42094</v>
      </c>
      <c r="F1974" s="5">
        <f t="shared" ca="1" si="91"/>
        <v>42083</v>
      </c>
      <c r="J1974" s="7">
        <f t="shared" ca="1" si="92"/>
        <v>11</v>
      </c>
    </row>
    <row r="1975" spans="2:10" s="6" customFormat="1">
      <c r="B1975" s="5">
        <f t="shared" si="90"/>
        <v>42094</v>
      </c>
      <c r="F1975" s="5">
        <f t="shared" ca="1" si="91"/>
        <v>42083</v>
      </c>
      <c r="J1975" s="7">
        <f t="shared" ca="1" si="92"/>
        <v>11</v>
      </c>
    </row>
    <row r="1976" spans="2:10" s="6" customFormat="1">
      <c r="B1976" s="5">
        <f t="shared" si="90"/>
        <v>42094</v>
      </c>
      <c r="F1976" s="5">
        <f t="shared" ca="1" si="91"/>
        <v>42083</v>
      </c>
      <c r="J1976" s="7">
        <f t="shared" ca="1" si="92"/>
        <v>11</v>
      </c>
    </row>
    <row r="1977" spans="2:10" s="6" customFormat="1">
      <c r="B1977" s="5">
        <f t="shared" si="90"/>
        <v>42094</v>
      </c>
      <c r="F1977" s="5">
        <f t="shared" ca="1" si="91"/>
        <v>42083</v>
      </c>
      <c r="J1977" s="7">
        <f t="shared" ca="1" si="92"/>
        <v>11</v>
      </c>
    </row>
    <row r="1978" spans="2:10" s="6" customFormat="1">
      <c r="B1978" s="5">
        <f t="shared" si="90"/>
        <v>42094</v>
      </c>
      <c r="F1978" s="5">
        <f t="shared" ca="1" si="91"/>
        <v>42083</v>
      </c>
      <c r="J1978" s="7">
        <f t="shared" ca="1" si="92"/>
        <v>11</v>
      </c>
    </row>
    <row r="1979" spans="2:10" s="6" customFormat="1">
      <c r="B1979" s="5">
        <f t="shared" si="90"/>
        <v>42094</v>
      </c>
      <c r="F1979" s="5">
        <f t="shared" ca="1" si="91"/>
        <v>42083</v>
      </c>
      <c r="J1979" s="7">
        <f t="shared" ca="1" si="92"/>
        <v>11</v>
      </c>
    </row>
    <row r="1980" spans="2:10" s="6" customFormat="1">
      <c r="B1980" s="5">
        <f t="shared" si="90"/>
        <v>42094</v>
      </c>
      <c r="F1980" s="5">
        <f t="shared" ca="1" si="91"/>
        <v>42083</v>
      </c>
      <c r="J1980" s="7">
        <f t="shared" ca="1" si="92"/>
        <v>11</v>
      </c>
    </row>
    <row r="1981" spans="2:10" s="6" customFormat="1">
      <c r="B1981" s="5">
        <f t="shared" si="90"/>
        <v>42094</v>
      </c>
      <c r="F1981" s="5">
        <f t="shared" ca="1" si="91"/>
        <v>42083</v>
      </c>
      <c r="J1981" s="7">
        <f t="shared" ca="1" si="92"/>
        <v>11</v>
      </c>
    </row>
    <row r="1982" spans="2:10" s="6" customFormat="1">
      <c r="B1982" s="5">
        <f t="shared" si="90"/>
        <v>42094</v>
      </c>
      <c r="F1982" s="5">
        <f t="shared" ca="1" si="91"/>
        <v>42083</v>
      </c>
      <c r="J1982" s="7">
        <f t="shared" ca="1" si="92"/>
        <v>11</v>
      </c>
    </row>
    <row r="1983" spans="2:10" s="6" customFormat="1">
      <c r="B1983" s="5">
        <f t="shared" si="90"/>
        <v>42094</v>
      </c>
      <c r="F1983" s="5">
        <f t="shared" ca="1" si="91"/>
        <v>42083</v>
      </c>
      <c r="J1983" s="7">
        <f t="shared" ca="1" si="92"/>
        <v>11</v>
      </c>
    </row>
    <row r="1984" spans="2:10" s="6" customFormat="1">
      <c r="B1984" s="5">
        <f t="shared" si="90"/>
        <v>42094</v>
      </c>
      <c r="F1984" s="5">
        <f t="shared" ca="1" si="91"/>
        <v>42083</v>
      </c>
      <c r="J1984" s="7">
        <f t="shared" ca="1" si="92"/>
        <v>11</v>
      </c>
    </row>
    <row r="1985" spans="2:10" s="6" customFormat="1">
      <c r="B1985" s="5">
        <f t="shared" si="90"/>
        <v>42094</v>
      </c>
      <c r="F1985" s="5">
        <f t="shared" ca="1" si="91"/>
        <v>42083</v>
      </c>
      <c r="J1985" s="7">
        <f t="shared" ca="1" si="92"/>
        <v>11</v>
      </c>
    </row>
    <row r="1986" spans="2:10" s="6" customFormat="1">
      <c r="B1986" s="5">
        <f t="shared" si="90"/>
        <v>42094</v>
      </c>
      <c r="F1986" s="5">
        <f t="shared" ca="1" si="91"/>
        <v>42083</v>
      </c>
      <c r="J1986" s="7">
        <f t="shared" ca="1" si="92"/>
        <v>11</v>
      </c>
    </row>
    <row r="1987" spans="2:10" s="6" customFormat="1">
      <c r="B1987" s="5">
        <f t="shared" si="90"/>
        <v>42094</v>
      </c>
      <c r="F1987" s="5">
        <f t="shared" ca="1" si="91"/>
        <v>42083</v>
      </c>
      <c r="J1987" s="7">
        <f t="shared" ca="1" si="92"/>
        <v>11</v>
      </c>
    </row>
    <row r="1988" spans="2:10" s="6" customFormat="1">
      <c r="B1988" s="5">
        <f t="shared" si="90"/>
        <v>42094</v>
      </c>
      <c r="F1988" s="5">
        <f t="shared" ca="1" si="91"/>
        <v>42083</v>
      </c>
      <c r="J1988" s="7">
        <f t="shared" ca="1" si="92"/>
        <v>11</v>
      </c>
    </row>
    <row r="1989" spans="2:10" s="6" customFormat="1">
      <c r="B1989" s="5">
        <f t="shared" si="90"/>
        <v>42094</v>
      </c>
      <c r="F1989" s="5">
        <f t="shared" ca="1" si="91"/>
        <v>42083</v>
      </c>
      <c r="J1989" s="7">
        <f t="shared" ca="1" si="92"/>
        <v>11</v>
      </c>
    </row>
    <row r="1990" spans="2:10" s="6" customFormat="1">
      <c r="B1990" s="5">
        <f t="shared" si="90"/>
        <v>42094</v>
      </c>
      <c r="F1990" s="5">
        <f t="shared" ca="1" si="91"/>
        <v>42083</v>
      </c>
      <c r="J1990" s="7">
        <f t="shared" ca="1" si="92"/>
        <v>11</v>
      </c>
    </row>
    <row r="1991" spans="2:10" s="6" customFormat="1">
      <c r="B1991" s="5">
        <f t="shared" si="90"/>
        <v>42094</v>
      </c>
      <c r="F1991" s="5">
        <f t="shared" ca="1" si="91"/>
        <v>42083</v>
      </c>
      <c r="J1991" s="7">
        <f t="shared" ca="1" si="92"/>
        <v>11</v>
      </c>
    </row>
    <row r="1992" spans="2:10" s="6" customFormat="1">
      <c r="B1992" s="5">
        <f t="shared" si="90"/>
        <v>42094</v>
      </c>
      <c r="F1992" s="5">
        <f t="shared" ca="1" si="91"/>
        <v>42083</v>
      </c>
      <c r="J1992" s="7">
        <f t="shared" ca="1" si="92"/>
        <v>11</v>
      </c>
    </row>
    <row r="1993" spans="2:10" s="6" customFormat="1">
      <c r="B1993" s="5">
        <f t="shared" si="90"/>
        <v>42094</v>
      </c>
      <c r="F1993" s="5">
        <f t="shared" ca="1" si="91"/>
        <v>42083</v>
      </c>
      <c r="J1993" s="7">
        <f t="shared" ca="1" si="92"/>
        <v>11</v>
      </c>
    </row>
    <row r="1994" spans="2:10" s="6" customFormat="1">
      <c r="B1994" s="5">
        <f t="shared" ref="B1994:B2000" si="93">$B$6</f>
        <v>42094</v>
      </c>
      <c r="F1994" s="5">
        <f t="shared" ref="F1994:F2000" ca="1" si="94">TODAY()</f>
        <v>42083</v>
      </c>
      <c r="J1994" s="7">
        <f t="shared" ref="J1994:J2000" ca="1" si="95">SUM(B1994-F1994)</f>
        <v>11</v>
      </c>
    </row>
    <row r="1995" spans="2:10" s="6" customFormat="1">
      <c r="B1995" s="5">
        <f t="shared" si="93"/>
        <v>42094</v>
      </c>
      <c r="F1995" s="5">
        <f t="shared" ca="1" si="94"/>
        <v>42083</v>
      </c>
      <c r="J1995" s="7">
        <f t="shared" ca="1" si="95"/>
        <v>11</v>
      </c>
    </row>
    <row r="1996" spans="2:10" s="6" customFormat="1">
      <c r="B1996" s="5">
        <f t="shared" si="93"/>
        <v>42094</v>
      </c>
      <c r="F1996" s="5">
        <f t="shared" ca="1" si="94"/>
        <v>42083</v>
      </c>
      <c r="J1996" s="7">
        <f t="shared" ca="1" si="95"/>
        <v>11</v>
      </c>
    </row>
    <row r="1997" spans="2:10" s="6" customFormat="1">
      <c r="B1997" s="5">
        <f t="shared" si="93"/>
        <v>42094</v>
      </c>
      <c r="F1997" s="5">
        <f t="shared" ca="1" si="94"/>
        <v>42083</v>
      </c>
      <c r="J1997" s="7">
        <f t="shared" ca="1" si="95"/>
        <v>11</v>
      </c>
    </row>
    <row r="1998" spans="2:10" s="6" customFormat="1">
      <c r="B1998" s="5">
        <f t="shared" si="93"/>
        <v>42094</v>
      </c>
      <c r="F1998" s="5">
        <f t="shared" ca="1" si="94"/>
        <v>42083</v>
      </c>
      <c r="J1998" s="7">
        <f t="shared" ca="1" si="95"/>
        <v>11</v>
      </c>
    </row>
    <row r="1999" spans="2:10" s="6" customFormat="1">
      <c r="B1999" s="5">
        <f t="shared" si="93"/>
        <v>42094</v>
      </c>
      <c r="F1999" s="5">
        <f t="shared" ca="1" si="94"/>
        <v>42083</v>
      </c>
      <c r="J1999" s="7">
        <f t="shared" ca="1" si="95"/>
        <v>11</v>
      </c>
    </row>
    <row r="2000" spans="2:10" s="6" customFormat="1">
      <c r="B2000" s="5">
        <f t="shared" si="93"/>
        <v>42094</v>
      </c>
      <c r="F2000" s="5">
        <f t="shared" ca="1" si="94"/>
        <v>42083</v>
      </c>
      <c r="J2000" s="7">
        <f t="shared" ca="1" si="95"/>
        <v>11</v>
      </c>
    </row>
    <row r="2001" spans="6:10" s="6" customFormat="1">
      <c r="F2001" s="5"/>
      <c r="J2001" s="7"/>
    </row>
    <row r="2002" spans="6:10" s="6" customFormat="1">
      <c r="F2002" s="5"/>
      <c r="J2002" s="7"/>
    </row>
    <row r="2003" spans="6:10" s="6" customFormat="1">
      <c r="F2003" s="5"/>
      <c r="J2003" s="7"/>
    </row>
    <row r="2004" spans="6:10" s="6" customFormat="1">
      <c r="F2004" s="5"/>
      <c r="J2004" s="7"/>
    </row>
    <row r="2005" spans="6:10" s="6" customFormat="1">
      <c r="F2005" s="5"/>
      <c r="J2005" s="7"/>
    </row>
    <row r="2006" spans="6:10" s="6" customFormat="1">
      <c r="F2006" s="5"/>
      <c r="J2006" s="7"/>
    </row>
  </sheetData>
  <sheetProtection sheet="1" selectLockedCells="1"/>
  <mergeCells count="4">
    <mergeCell ref="B2:D4"/>
    <mergeCell ref="B6:D8"/>
    <mergeCell ref="F2:H4"/>
    <mergeCell ref="F6:H8"/>
  </mergeCells>
  <phoneticPr fontId="1"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sheetPr codeName="Sheet2">
    <tabColor rgb="FF7030A0"/>
  </sheetPr>
  <dimension ref="A1:AW886"/>
  <sheetViews>
    <sheetView workbookViewId="0">
      <selection activeCell="A2" sqref="A2:XFD886"/>
    </sheetView>
  </sheetViews>
  <sheetFormatPr defaultRowHeight="12.75"/>
  <sheetData>
    <row r="1" spans="1:49" s="375" customFormat="1">
      <c r="A1" s="376" t="s">
        <v>4053</v>
      </c>
      <c r="B1" s="375" t="s">
        <v>4054</v>
      </c>
      <c r="H1" s="375" t="s">
        <v>4519</v>
      </c>
      <c r="M1" s="375" t="s">
        <v>4524</v>
      </c>
      <c r="Z1" s="375" t="s">
        <v>2008</v>
      </c>
      <c r="AC1" s="376"/>
      <c r="AE1" s="375" t="s">
        <v>4060</v>
      </c>
      <c r="AJ1" s="375" t="s">
        <v>4069</v>
      </c>
      <c r="AM1" s="376"/>
      <c r="AO1" s="375" t="s">
        <v>4508</v>
      </c>
      <c r="AT1" s="375" t="s">
        <v>4513</v>
      </c>
    </row>
    <row r="2" spans="1:49">
      <c r="A2" t="s">
        <v>4361</v>
      </c>
      <c r="B2" t="s">
        <v>4362</v>
      </c>
      <c r="C2">
        <v>5032.91</v>
      </c>
      <c r="E2" t="s">
        <v>1890</v>
      </c>
      <c r="F2">
        <v>1576</v>
      </c>
      <c r="G2" t="s">
        <v>6319</v>
      </c>
      <c r="H2" t="s">
        <v>4270</v>
      </c>
      <c r="I2">
        <v>0</v>
      </c>
      <c r="J2">
        <v>0</v>
      </c>
      <c r="K2">
        <v>0</v>
      </c>
      <c r="L2">
        <v>0</v>
      </c>
      <c r="M2">
        <v>0</v>
      </c>
      <c r="N2">
        <v>0</v>
      </c>
      <c r="O2">
        <v>5032.88</v>
      </c>
      <c r="P2">
        <v>12690.12</v>
      </c>
      <c r="Q2">
        <v>533.65</v>
      </c>
      <c r="R2" s="343">
        <v>42088</v>
      </c>
      <c r="S2" s="343">
        <v>40590</v>
      </c>
      <c r="T2" t="s">
        <v>2794</v>
      </c>
      <c r="U2" t="s">
        <v>2795</v>
      </c>
      <c r="V2" t="s">
        <v>2796</v>
      </c>
      <c r="W2" t="s">
        <v>2797</v>
      </c>
      <c r="X2" t="s">
        <v>2024</v>
      </c>
      <c r="Y2" t="s">
        <v>2031</v>
      </c>
      <c r="Z2" t="s">
        <v>2798</v>
      </c>
      <c r="AA2" t="s">
        <v>2799</v>
      </c>
      <c r="AB2" t="s">
        <v>2800</v>
      </c>
      <c r="AC2" t="s">
        <v>2801</v>
      </c>
      <c r="AD2" t="s">
        <v>6447</v>
      </c>
      <c r="AV2" t="s">
        <v>6309</v>
      </c>
      <c r="AW2" t="s">
        <v>6334</v>
      </c>
    </row>
    <row r="3" spans="1:49">
      <c r="A3" t="s">
        <v>1905</v>
      </c>
      <c r="B3" t="s">
        <v>1092</v>
      </c>
      <c r="C3">
        <v>7313.88</v>
      </c>
      <c r="E3" t="s">
        <v>3941</v>
      </c>
      <c r="F3">
        <v>837</v>
      </c>
      <c r="G3" t="s">
        <v>6317</v>
      </c>
      <c r="H3" t="s">
        <v>4270</v>
      </c>
      <c r="I3">
        <v>0</v>
      </c>
      <c r="J3">
        <v>0</v>
      </c>
      <c r="K3">
        <v>0</v>
      </c>
      <c r="L3">
        <v>0</v>
      </c>
      <c r="M3">
        <v>0</v>
      </c>
      <c r="N3">
        <v>0</v>
      </c>
      <c r="O3">
        <v>7313.91</v>
      </c>
      <c r="P3">
        <v>30405.439999999999</v>
      </c>
      <c r="Q3">
        <v>644.42999999999995</v>
      </c>
      <c r="R3" s="343">
        <v>41380</v>
      </c>
      <c r="S3" s="343">
        <v>41325</v>
      </c>
      <c r="T3" t="s">
        <v>3531</v>
      </c>
      <c r="U3" t="s">
        <v>3532</v>
      </c>
      <c r="V3" t="s">
        <v>3533</v>
      </c>
      <c r="W3" t="s">
        <v>3534</v>
      </c>
      <c r="X3" t="s">
        <v>2024</v>
      </c>
      <c r="Y3" t="s">
        <v>2031</v>
      </c>
      <c r="Z3" t="s">
        <v>3535</v>
      </c>
      <c r="AA3" t="s">
        <v>14549</v>
      </c>
      <c r="AB3" t="s">
        <v>6309</v>
      </c>
      <c r="AC3" t="s">
        <v>3537</v>
      </c>
      <c r="AD3" t="s">
        <v>6310</v>
      </c>
      <c r="AE3" t="s">
        <v>2502</v>
      </c>
      <c r="AF3" t="s">
        <v>3538</v>
      </c>
      <c r="AG3" t="s">
        <v>3539</v>
      </c>
      <c r="AH3" t="s">
        <v>2024</v>
      </c>
      <c r="AI3" t="s">
        <v>2031</v>
      </c>
      <c r="AJ3" t="s">
        <v>3540</v>
      </c>
      <c r="AV3" t="s">
        <v>6309</v>
      </c>
      <c r="AW3" t="s">
        <v>6497</v>
      </c>
    </row>
    <row r="4" spans="1:49">
      <c r="A4" t="s">
        <v>513</v>
      </c>
      <c r="B4" t="s">
        <v>514</v>
      </c>
      <c r="E4" t="s">
        <v>515</v>
      </c>
      <c r="F4">
        <v>0</v>
      </c>
      <c r="G4" t="s">
        <v>6317</v>
      </c>
      <c r="H4" t="s">
        <v>12314</v>
      </c>
      <c r="P4">
        <v>91462.71</v>
      </c>
      <c r="Q4">
        <v>2492.44</v>
      </c>
      <c r="R4" s="343">
        <v>41387</v>
      </c>
      <c r="S4" s="343">
        <v>41991</v>
      </c>
      <c r="T4" t="s">
        <v>7608</v>
      </c>
      <c r="U4" t="s">
        <v>7609</v>
      </c>
      <c r="V4" t="s">
        <v>12127</v>
      </c>
      <c r="W4" t="s">
        <v>7610</v>
      </c>
      <c r="X4" t="s">
        <v>1248</v>
      </c>
      <c r="Y4" t="s">
        <v>1249</v>
      </c>
      <c r="Z4" t="s">
        <v>7611</v>
      </c>
      <c r="AA4" t="s">
        <v>7612</v>
      </c>
      <c r="AB4" t="s">
        <v>6309</v>
      </c>
      <c r="AC4" t="s">
        <v>7613</v>
      </c>
      <c r="AD4" t="s">
        <v>6310</v>
      </c>
      <c r="AV4" t="s">
        <v>6309</v>
      </c>
      <c r="AW4" t="s">
        <v>6317</v>
      </c>
    </row>
    <row r="5" spans="1:49">
      <c r="A5" t="s">
        <v>750</v>
      </c>
      <c r="B5" t="s">
        <v>13593</v>
      </c>
      <c r="C5">
        <v>8702.4</v>
      </c>
      <c r="E5" t="s">
        <v>752</v>
      </c>
      <c r="F5">
        <v>991</v>
      </c>
      <c r="G5" t="s">
        <v>6317</v>
      </c>
      <c r="H5" t="s">
        <v>4270</v>
      </c>
      <c r="I5">
        <v>0</v>
      </c>
      <c r="J5">
        <v>0</v>
      </c>
      <c r="K5">
        <v>0</v>
      </c>
      <c r="L5">
        <v>0</v>
      </c>
      <c r="M5">
        <v>0</v>
      </c>
      <c r="N5">
        <v>0</v>
      </c>
      <c r="O5">
        <v>8702.43</v>
      </c>
      <c r="P5">
        <v>30586.560000000001</v>
      </c>
      <c r="Q5">
        <v>995.4</v>
      </c>
      <c r="R5" s="343">
        <v>41448</v>
      </c>
      <c r="S5" s="343">
        <v>41138</v>
      </c>
      <c r="T5" t="s">
        <v>13594</v>
      </c>
      <c r="U5" t="s">
        <v>13595</v>
      </c>
      <c r="V5" t="s">
        <v>7792</v>
      </c>
      <c r="W5" t="s">
        <v>7793</v>
      </c>
      <c r="X5" t="s">
        <v>3782</v>
      </c>
      <c r="Y5" t="s">
        <v>3783</v>
      </c>
      <c r="Z5" t="s">
        <v>13606</v>
      </c>
      <c r="AA5" t="s">
        <v>13606</v>
      </c>
      <c r="AB5" t="s">
        <v>6309</v>
      </c>
      <c r="AC5" t="s">
        <v>13583</v>
      </c>
      <c r="AD5" t="s">
        <v>6310</v>
      </c>
      <c r="AE5" t="s">
        <v>13584</v>
      </c>
      <c r="AF5" t="s">
        <v>13585</v>
      </c>
      <c r="AG5" t="s">
        <v>13586</v>
      </c>
      <c r="AH5" t="s">
        <v>6266</v>
      </c>
      <c r="AI5" t="s">
        <v>6267</v>
      </c>
      <c r="AJ5" t="s">
        <v>13587</v>
      </c>
      <c r="AV5" t="s">
        <v>6309</v>
      </c>
      <c r="AW5" t="s">
        <v>6497</v>
      </c>
    </row>
    <row r="6" spans="1:49">
      <c r="A6" t="s">
        <v>540</v>
      </c>
      <c r="B6" t="s">
        <v>541</v>
      </c>
      <c r="C6">
        <v>7847.64</v>
      </c>
      <c r="E6" t="s">
        <v>542</v>
      </c>
      <c r="F6">
        <v>2314</v>
      </c>
      <c r="G6" t="s">
        <v>6317</v>
      </c>
      <c r="H6" t="s">
        <v>4270</v>
      </c>
      <c r="I6">
        <v>0</v>
      </c>
      <c r="J6">
        <v>0</v>
      </c>
      <c r="K6">
        <v>0</v>
      </c>
      <c r="L6">
        <v>0</v>
      </c>
      <c r="M6">
        <v>0</v>
      </c>
      <c r="N6">
        <v>0</v>
      </c>
      <c r="O6">
        <v>7847.63</v>
      </c>
      <c r="P6">
        <v>3841.95</v>
      </c>
      <c r="Q6">
        <v>364.34</v>
      </c>
      <c r="R6" s="343">
        <v>41456</v>
      </c>
      <c r="S6" s="343">
        <v>39913</v>
      </c>
      <c r="T6" t="s">
        <v>6530</v>
      </c>
      <c r="U6" t="s">
        <v>6531</v>
      </c>
      <c r="V6" t="s">
        <v>6532</v>
      </c>
      <c r="W6" t="s">
        <v>6533</v>
      </c>
      <c r="X6" t="s">
        <v>6534</v>
      </c>
      <c r="Y6" t="s">
        <v>6535</v>
      </c>
      <c r="Z6" t="s">
        <v>6536</v>
      </c>
      <c r="AA6" t="s">
        <v>6537</v>
      </c>
      <c r="AB6" t="s">
        <v>6309</v>
      </c>
      <c r="AC6" t="s">
        <v>6538</v>
      </c>
      <c r="AD6" t="s">
        <v>6310</v>
      </c>
      <c r="AV6" t="s">
        <v>6450</v>
      </c>
      <c r="AW6" t="s">
        <v>6334</v>
      </c>
    </row>
    <row r="7" spans="1:49">
      <c r="A7" t="s">
        <v>5020</v>
      </c>
      <c r="B7" t="s">
        <v>5021</v>
      </c>
      <c r="C7">
        <v>6626</v>
      </c>
      <c r="E7" t="s">
        <v>2707</v>
      </c>
      <c r="F7">
        <v>1296</v>
      </c>
      <c r="G7" t="s">
        <v>6317</v>
      </c>
      <c r="H7" t="s">
        <v>4270</v>
      </c>
      <c r="I7">
        <v>0</v>
      </c>
      <c r="J7">
        <v>0</v>
      </c>
      <c r="K7">
        <v>0</v>
      </c>
      <c r="L7">
        <v>0</v>
      </c>
      <c r="M7">
        <v>0</v>
      </c>
      <c r="N7">
        <v>0</v>
      </c>
      <c r="O7">
        <v>6625.98</v>
      </c>
      <c r="P7">
        <v>35714.6</v>
      </c>
      <c r="Q7">
        <v>1268.55</v>
      </c>
      <c r="R7" s="343">
        <v>41463</v>
      </c>
      <c r="S7" s="343">
        <v>40826</v>
      </c>
      <c r="T7" t="s">
        <v>2708</v>
      </c>
      <c r="U7" t="s">
        <v>2709</v>
      </c>
      <c r="V7" t="s">
        <v>2710</v>
      </c>
      <c r="W7" t="s">
        <v>2711</v>
      </c>
      <c r="X7" t="s">
        <v>2712</v>
      </c>
      <c r="Y7" t="s">
        <v>2713</v>
      </c>
      <c r="Z7" t="s">
        <v>2714</v>
      </c>
      <c r="AA7" t="s">
        <v>2715</v>
      </c>
      <c r="AB7" t="s">
        <v>6309</v>
      </c>
      <c r="AC7" t="s">
        <v>2716</v>
      </c>
      <c r="AD7" t="s">
        <v>6310</v>
      </c>
      <c r="AE7" t="s">
        <v>2717</v>
      </c>
      <c r="AF7" t="s">
        <v>2718</v>
      </c>
      <c r="AG7" t="s">
        <v>2711</v>
      </c>
      <c r="AH7" t="s">
        <v>2712</v>
      </c>
      <c r="AI7" t="s">
        <v>2713</v>
      </c>
      <c r="AJ7" t="s">
        <v>2719</v>
      </c>
      <c r="AV7" t="s">
        <v>6309</v>
      </c>
      <c r="AW7" t="s">
        <v>6334</v>
      </c>
    </row>
    <row r="8" spans="1:49">
      <c r="A8" t="s">
        <v>549</v>
      </c>
      <c r="B8" t="s">
        <v>550</v>
      </c>
      <c r="C8">
        <v>3445.23</v>
      </c>
      <c r="E8" t="s">
        <v>551</v>
      </c>
      <c r="F8">
        <v>1449</v>
      </c>
      <c r="G8" t="s">
        <v>6312</v>
      </c>
      <c r="H8" t="s">
        <v>4270</v>
      </c>
      <c r="I8">
        <v>0</v>
      </c>
      <c r="J8">
        <v>0</v>
      </c>
      <c r="K8">
        <v>0</v>
      </c>
      <c r="L8">
        <v>0</v>
      </c>
      <c r="M8">
        <v>0</v>
      </c>
      <c r="N8">
        <v>0</v>
      </c>
      <c r="O8">
        <v>3445.21</v>
      </c>
      <c r="P8">
        <v>10678.62</v>
      </c>
      <c r="Q8">
        <v>401.4</v>
      </c>
      <c r="R8" s="343">
        <v>41477</v>
      </c>
      <c r="S8" s="343">
        <v>40654</v>
      </c>
      <c r="T8" t="s">
        <v>461</v>
      </c>
      <c r="U8" t="s">
        <v>6309</v>
      </c>
      <c r="V8" t="s">
        <v>462</v>
      </c>
      <c r="W8" t="s">
        <v>463</v>
      </c>
      <c r="X8" t="s">
        <v>2024</v>
      </c>
      <c r="Y8" t="s">
        <v>2031</v>
      </c>
      <c r="Z8" t="s">
        <v>464</v>
      </c>
      <c r="AA8" t="s">
        <v>465</v>
      </c>
      <c r="AB8" t="s">
        <v>6309</v>
      </c>
      <c r="AC8" t="s">
        <v>6309</v>
      </c>
      <c r="AD8" t="s">
        <v>6310</v>
      </c>
      <c r="AV8" t="s">
        <v>6309</v>
      </c>
      <c r="AW8" t="s">
        <v>6334</v>
      </c>
    </row>
    <row r="9" spans="1:49">
      <c r="A9" t="s">
        <v>558</v>
      </c>
      <c r="B9" t="s">
        <v>559</v>
      </c>
      <c r="C9">
        <v>10352.18</v>
      </c>
      <c r="E9" t="s">
        <v>560</v>
      </c>
      <c r="F9">
        <v>2223</v>
      </c>
      <c r="G9" t="s">
        <v>6317</v>
      </c>
      <c r="H9" t="s">
        <v>4270</v>
      </c>
      <c r="I9">
        <v>0</v>
      </c>
      <c r="J9">
        <v>0</v>
      </c>
      <c r="K9">
        <v>0</v>
      </c>
      <c r="L9">
        <v>0</v>
      </c>
      <c r="M9">
        <v>0</v>
      </c>
      <c r="N9">
        <v>0</v>
      </c>
      <c r="O9">
        <v>10352.19</v>
      </c>
      <c r="P9">
        <v>12118.26</v>
      </c>
      <c r="Q9">
        <v>2026.84</v>
      </c>
      <c r="R9" s="343">
        <v>41484</v>
      </c>
      <c r="S9" s="343">
        <v>40077</v>
      </c>
      <c r="T9" t="s">
        <v>6187</v>
      </c>
      <c r="U9" t="s">
        <v>6188</v>
      </c>
      <c r="V9" t="s">
        <v>6189</v>
      </c>
      <c r="W9" t="s">
        <v>6190</v>
      </c>
      <c r="X9" t="s">
        <v>6191</v>
      </c>
      <c r="Y9" t="s">
        <v>6192</v>
      </c>
      <c r="Z9" t="s">
        <v>6193</v>
      </c>
      <c r="AA9" t="s">
        <v>6194</v>
      </c>
      <c r="AB9" t="s">
        <v>6309</v>
      </c>
      <c r="AC9" t="s">
        <v>6309</v>
      </c>
      <c r="AD9" t="s">
        <v>6310</v>
      </c>
      <c r="AE9" t="s">
        <v>561</v>
      </c>
      <c r="AF9" t="s">
        <v>6195</v>
      </c>
      <c r="AG9" t="s">
        <v>6196</v>
      </c>
      <c r="AH9" t="s">
        <v>6191</v>
      </c>
      <c r="AI9" t="s">
        <v>6192</v>
      </c>
      <c r="AJ9" t="s">
        <v>6193</v>
      </c>
      <c r="AV9" t="s">
        <v>6309</v>
      </c>
      <c r="AW9" t="s">
        <v>6334</v>
      </c>
    </row>
    <row r="10" spans="1:49">
      <c r="A10" t="s">
        <v>562</v>
      </c>
      <c r="B10" t="s">
        <v>563</v>
      </c>
      <c r="C10">
        <v>14336.02</v>
      </c>
      <c r="E10" t="s">
        <v>3997</v>
      </c>
      <c r="F10">
        <v>1858</v>
      </c>
      <c r="G10" t="s">
        <v>6319</v>
      </c>
      <c r="H10" t="s">
        <v>4270</v>
      </c>
      <c r="I10">
        <v>0</v>
      </c>
      <c r="J10">
        <v>0</v>
      </c>
      <c r="K10">
        <v>0</v>
      </c>
      <c r="L10">
        <v>0</v>
      </c>
      <c r="M10">
        <v>0</v>
      </c>
      <c r="N10">
        <v>0</v>
      </c>
      <c r="O10">
        <v>14336.11</v>
      </c>
      <c r="P10">
        <v>26460.23</v>
      </c>
      <c r="Q10">
        <v>1473.29</v>
      </c>
      <c r="R10" s="343">
        <v>41120</v>
      </c>
      <c r="S10" s="343">
        <v>40220</v>
      </c>
      <c r="T10" t="s">
        <v>2787</v>
      </c>
      <c r="U10" t="s">
        <v>2788</v>
      </c>
      <c r="V10" t="s">
        <v>2789</v>
      </c>
      <c r="W10" t="s">
        <v>2790</v>
      </c>
      <c r="X10" t="s">
        <v>3414</v>
      </c>
      <c r="Y10" t="s">
        <v>3415</v>
      </c>
      <c r="Z10" t="s">
        <v>2791</v>
      </c>
      <c r="AA10" t="s">
        <v>2792</v>
      </c>
      <c r="AB10" t="s">
        <v>6309</v>
      </c>
      <c r="AC10" t="s">
        <v>2793</v>
      </c>
      <c r="AD10" t="s">
        <v>6447</v>
      </c>
      <c r="AV10" t="s">
        <v>4285</v>
      </c>
      <c r="AW10" t="s">
        <v>6334</v>
      </c>
    </row>
    <row r="11" spans="1:49">
      <c r="A11" t="s">
        <v>564</v>
      </c>
      <c r="B11" t="s">
        <v>565</v>
      </c>
      <c r="C11">
        <v>8884.4</v>
      </c>
      <c r="E11" t="s">
        <v>566</v>
      </c>
      <c r="F11">
        <v>1556</v>
      </c>
      <c r="G11" t="s">
        <v>6317</v>
      </c>
      <c r="H11" t="s">
        <v>4270</v>
      </c>
      <c r="I11">
        <v>0</v>
      </c>
      <c r="J11">
        <v>0</v>
      </c>
      <c r="K11">
        <v>0</v>
      </c>
      <c r="L11">
        <v>0</v>
      </c>
      <c r="M11">
        <v>0</v>
      </c>
      <c r="N11">
        <v>0</v>
      </c>
      <c r="O11">
        <v>8884.39</v>
      </c>
      <c r="P11">
        <v>29933.74</v>
      </c>
      <c r="Q11">
        <v>1484.03</v>
      </c>
      <c r="R11" s="343">
        <v>41486</v>
      </c>
      <c r="S11" s="343">
        <v>40541</v>
      </c>
      <c r="T11" t="s">
        <v>1878</v>
      </c>
      <c r="U11" t="s">
        <v>1879</v>
      </c>
      <c r="V11" t="s">
        <v>1880</v>
      </c>
      <c r="W11" t="s">
        <v>1881</v>
      </c>
      <c r="X11" t="s">
        <v>2024</v>
      </c>
      <c r="Y11" t="s">
        <v>2031</v>
      </c>
      <c r="Z11" t="s">
        <v>1882</v>
      </c>
      <c r="AA11" t="s">
        <v>1883</v>
      </c>
      <c r="AB11" t="s">
        <v>6309</v>
      </c>
      <c r="AC11" t="s">
        <v>1884</v>
      </c>
      <c r="AD11" t="s">
        <v>6310</v>
      </c>
      <c r="AV11" t="s">
        <v>6309</v>
      </c>
      <c r="AW11" t="s">
        <v>6334</v>
      </c>
    </row>
    <row r="12" spans="1:49">
      <c r="A12" t="s">
        <v>567</v>
      </c>
      <c r="B12" t="s">
        <v>568</v>
      </c>
      <c r="C12">
        <v>18668.05</v>
      </c>
      <c r="E12" t="s">
        <v>569</v>
      </c>
      <c r="F12">
        <v>997</v>
      </c>
      <c r="G12" t="s">
        <v>6319</v>
      </c>
      <c r="H12" t="s">
        <v>4270</v>
      </c>
      <c r="I12">
        <v>0</v>
      </c>
      <c r="J12">
        <v>0</v>
      </c>
      <c r="K12">
        <v>0</v>
      </c>
      <c r="L12">
        <v>0</v>
      </c>
      <c r="M12">
        <v>0</v>
      </c>
      <c r="N12">
        <v>0</v>
      </c>
      <c r="O12">
        <v>18668.080000000002</v>
      </c>
      <c r="P12">
        <v>44243.55</v>
      </c>
      <c r="Q12">
        <v>969.62</v>
      </c>
      <c r="R12" s="343">
        <v>41487</v>
      </c>
      <c r="S12" s="343">
        <v>41152</v>
      </c>
      <c r="T12" t="s">
        <v>4640</v>
      </c>
      <c r="U12" t="s">
        <v>4641</v>
      </c>
      <c r="V12" t="s">
        <v>4642</v>
      </c>
      <c r="W12" t="s">
        <v>4643</v>
      </c>
      <c r="X12" t="s">
        <v>4644</v>
      </c>
      <c r="Y12" t="s">
        <v>4645</v>
      </c>
      <c r="Z12" t="s">
        <v>4676</v>
      </c>
      <c r="AA12" t="s">
        <v>6309</v>
      </c>
      <c r="AB12" t="s">
        <v>6309</v>
      </c>
      <c r="AC12" t="s">
        <v>4677</v>
      </c>
      <c r="AD12" t="s">
        <v>6447</v>
      </c>
      <c r="AV12" t="s">
        <v>4678</v>
      </c>
      <c r="AW12" t="s">
        <v>6317</v>
      </c>
    </row>
    <row r="13" spans="1:49">
      <c r="A13" t="s">
        <v>575</v>
      </c>
      <c r="B13" t="s">
        <v>576</v>
      </c>
      <c r="C13">
        <v>1042.7</v>
      </c>
      <c r="E13" t="s">
        <v>577</v>
      </c>
      <c r="F13">
        <v>1437</v>
      </c>
      <c r="G13" t="s">
        <v>6317</v>
      </c>
      <c r="H13" t="s">
        <v>4270</v>
      </c>
      <c r="I13">
        <v>0</v>
      </c>
      <c r="J13">
        <v>0</v>
      </c>
      <c r="K13">
        <v>0</v>
      </c>
      <c r="L13">
        <v>0</v>
      </c>
      <c r="M13">
        <v>0</v>
      </c>
      <c r="N13">
        <v>0</v>
      </c>
      <c r="O13">
        <v>1042.71</v>
      </c>
      <c r="P13">
        <v>7365.69</v>
      </c>
      <c r="Q13">
        <v>319.45999999999998</v>
      </c>
      <c r="R13" s="343">
        <v>41491</v>
      </c>
      <c r="S13" s="343">
        <v>40647</v>
      </c>
      <c r="T13" t="s">
        <v>3030</v>
      </c>
      <c r="U13" t="s">
        <v>3031</v>
      </c>
      <c r="V13" t="s">
        <v>3032</v>
      </c>
      <c r="W13" t="s">
        <v>3033</v>
      </c>
      <c r="X13" t="s">
        <v>889</v>
      </c>
      <c r="Y13" t="s">
        <v>890</v>
      </c>
      <c r="Z13" t="s">
        <v>3034</v>
      </c>
      <c r="AA13" t="s">
        <v>3035</v>
      </c>
      <c r="AB13" t="s">
        <v>6309</v>
      </c>
      <c r="AC13" t="s">
        <v>3036</v>
      </c>
      <c r="AD13" t="s">
        <v>6310</v>
      </c>
      <c r="AV13" t="s">
        <v>6335</v>
      </c>
      <c r="AW13" t="s">
        <v>6334</v>
      </c>
    </row>
    <row r="14" spans="1:49">
      <c r="A14" t="s">
        <v>578</v>
      </c>
      <c r="B14" t="s">
        <v>579</v>
      </c>
      <c r="C14">
        <v>2907.84</v>
      </c>
      <c r="E14" t="s">
        <v>580</v>
      </c>
      <c r="F14">
        <v>1753</v>
      </c>
      <c r="G14" t="s">
        <v>6317</v>
      </c>
      <c r="H14" t="s">
        <v>4270</v>
      </c>
      <c r="I14">
        <v>0</v>
      </c>
      <c r="J14">
        <v>0</v>
      </c>
      <c r="K14">
        <v>0</v>
      </c>
      <c r="L14">
        <v>0</v>
      </c>
      <c r="M14">
        <v>0</v>
      </c>
      <c r="N14">
        <v>0</v>
      </c>
      <c r="O14">
        <v>2907.79</v>
      </c>
      <c r="P14">
        <v>6565.99</v>
      </c>
      <c r="Q14">
        <v>363.64</v>
      </c>
      <c r="R14" s="343">
        <v>41498</v>
      </c>
      <c r="S14" s="343">
        <v>40395</v>
      </c>
      <c r="T14" t="s">
        <v>6351</v>
      </c>
      <c r="U14" t="s">
        <v>6352</v>
      </c>
      <c r="V14" t="s">
        <v>6353</v>
      </c>
      <c r="W14" t="s">
        <v>6354</v>
      </c>
      <c r="X14" t="s">
        <v>3554</v>
      </c>
      <c r="Y14" t="s">
        <v>3555</v>
      </c>
      <c r="Z14" t="s">
        <v>6355</v>
      </c>
      <c r="AA14" t="s">
        <v>6356</v>
      </c>
      <c r="AB14" t="s">
        <v>6309</v>
      </c>
      <c r="AC14" t="s">
        <v>6357</v>
      </c>
      <c r="AD14" t="s">
        <v>6310</v>
      </c>
      <c r="AV14" t="s">
        <v>4285</v>
      </c>
      <c r="AW14" t="s">
        <v>6334</v>
      </c>
    </row>
    <row r="15" spans="1:49">
      <c r="A15" t="s">
        <v>581</v>
      </c>
      <c r="B15" t="s">
        <v>582</v>
      </c>
      <c r="C15">
        <v>3703.47</v>
      </c>
      <c r="E15" t="s">
        <v>583</v>
      </c>
      <c r="F15">
        <v>2062</v>
      </c>
      <c r="G15" t="s">
        <v>6312</v>
      </c>
      <c r="H15" t="s">
        <v>4270</v>
      </c>
      <c r="I15">
        <v>0</v>
      </c>
      <c r="J15">
        <v>0</v>
      </c>
      <c r="K15">
        <v>0</v>
      </c>
      <c r="L15">
        <v>0</v>
      </c>
      <c r="M15">
        <v>0</v>
      </c>
      <c r="N15">
        <v>0</v>
      </c>
      <c r="O15">
        <v>3703.47</v>
      </c>
      <c r="P15">
        <v>4612.1400000000003</v>
      </c>
      <c r="Q15">
        <v>360.81</v>
      </c>
      <c r="R15" s="343">
        <v>41498</v>
      </c>
      <c r="S15" s="343">
        <v>40039</v>
      </c>
      <c r="T15" t="s">
        <v>3661</v>
      </c>
      <c r="U15" t="s">
        <v>6309</v>
      </c>
      <c r="V15" t="s">
        <v>3662</v>
      </c>
      <c r="W15" t="s">
        <v>3663</v>
      </c>
      <c r="X15" t="s">
        <v>3664</v>
      </c>
      <c r="Y15" t="s">
        <v>3665</v>
      </c>
      <c r="Z15" t="s">
        <v>6309</v>
      </c>
      <c r="AA15" t="s">
        <v>3666</v>
      </c>
      <c r="AB15" t="s">
        <v>6309</v>
      </c>
      <c r="AC15" t="s">
        <v>6309</v>
      </c>
      <c r="AD15" t="s">
        <v>6310</v>
      </c>
      <c r="AV15" t="s">
        <v>6309</v>
      </c>
      <c r="AW15" t="s">
        <v>6334</v>
      </c>
    </row>
    <row r="16" spans="1:49">
      <c r="A16" t="s">
        <v>5517</v>
      </c>
      <c r="B16" t="s">
        <v>5518</v>
      </c>
      <c r="C16">
        <v>1147.1300000000001</v>
      </c>
      <c r="E16" t="s">
        <v>5519</v>
      </c>
      <c r="F16">
        <v>1205</v>
      </c>
      <c r="G16" t="s">
        <v>6312</v>
      </c>
      <c r="H16" t="s">
        <v>4270</v>
      </c>
      <c r="I16">
        <v>0</v>
      </c>
      <c r="J16">
        <v>0</v>
      </c>
      <c r="K16">
        <v>0</v>
      </c>
      <c r="L16">
        <v>0</v>
      </c>
      <c r="M16">
        <v>0</v>
      </c>
      <c r="N16">
        <v>0</v>
      </c>
      <c r="O16">
        <v>1147.1300000000001</v>
      </c>
      <c r="P16">
        <v>9364.9699999999993</v>
      </c>
      <c r="Q16">
        <v>280.05</v>
      </c>
      <c r="R16" s="343">
        <v>41505</v>
      </c>
      <c r="S16" s="343">
        <v>40892</v>
      </c>
      <c r="T16" t="s">
        <v>504</v>
      </c>
      <c r="U16" t="s">
        <v>6309</v>
      </c>
      <c r="V16" t="s">
        <v>505</v>
      </c>
      <c r="W16" t="s">
        <v>506</v>
      </c>
      <c r="X16" t="s">
        <v>2024</v>
      </c>
      <c r="Y16" t="s">
        <v>2031</v>
      </c>
      <c r="Z16" t="s">
        <v>507</v>
      </c>
      <c r="AA16" t="s">
        <v>6309</v>
      </c>
      <c r="AB16" t="s">
        <v>6309</v>
      </c>
      <c r="AC16" t="s">
        <v>508</v>
      </c>
      <c r="AD16" t="s">
        <v>6310</v>
      </c>
      <c r="AE16" t="s">
        <v>565</v>
      </c>
      <c r="AF16" t="s">
        <v>1878</v>
      </c>
      <c r="AG16" t="s">
        <v>1881</v>
      </c>
      <c r="AH16" t="s">
        <v>2024</v>
      </c>
      <c r="AI16" t="s">
        <v>2031</v>
      </c>
      <c r="AJ16" t="s">
        <v>1882</v>
      </c>
      <c r="AV16" t="s">
        <v>6309</v>
      </c>
      <c r="AW16" t="s">
        <v>6334</v>
      </c>
    </row>
    <row r="17" spans="1:49">
      <c r="A17" t="s">
        <v>591</v>
      </c>
      <c r="B17" t="s">
        <v>592</v>
      </c>
      <c r="C17">
        <v>3495.48</v>
      </c>
      <c r="E17" t="s">
        <v>593</v>
      </c>
      <c r="F17">
        <v>1253</v>
      </c>
      <c r="G17" t="s">
        <v>6317</v>
      </c>
      <c r="H17" t="s">
        <v>4270</v>
      </c>
      <c r="I17">
        <v>0</v>
      </c>
      <c r="J17">
        <v>0</v>
      </c>
      <c r="K17">
        <v>0</v>
      </c>
      <c r="L17">
        <v>0</v>
      </c>
      <c r="M17">
        <v>0</v>
      </c>
      <c r="N17">
        <v>0</v>
      </c>
      <c r="O17">
        <v>3495.46</v>
      </c>
      <c r="P17">
        <v>16518.259999999998</v>
      </c>
      <c r="Q17">
        <v>576.25</v>
      </c>
      <c r="R17" s="343">
        <v>41506</v>
      </c>
      <c r="S17" s="343">
        <v>40990</v>
      </c>
      <c r="T17" t="s">
        <v>3918</v>
      </c>
      <c r="U17" t="s">
        <v>3919</v>
      </c>
      <c r="V17" t="s">
        <v>3920</v>
      </c>
      <c r="W17" t="s">
        <v>3921</v>
      </c>
      <c r="X17" t="s">
        <v>2025</v>
      </c>
      <c r="Y17" t="s">
        <v>2026</v>
      </c>
      <c r="Z17" t="s">
        <v>3922</v>
      </c>
      <c r="AA17" t="s">
        <v>3923</v>
      </c>
      <c r="AB17" t="s">
        <v>6309</v>
      </c>
      <c r="AC17" t="s">
        <v>3924</v>
      </c>
      <c r="AD17" t="s">
        <v>6310</v>
      </c>
      <c r="AV17" t="s">
        <v>6309</v>
      </c>
      <c r="AW17" t="s">
        <v>6334</v>
      </c>
    </row>
    <row r="18" spans="1:49">
      <c r="A18" t="s">
        <v>600</v>
      </c>
      <c r="B18" t="s">
        <v>601</v>
      </c>
      <c r="C18">
        <v>5605.51</v>
      </c>
      <c r="E18" t="s">
        <v>602</v>
      </c>
      <c r="F18">
        <v>1523</v>
      </c>
      <c r="G18" t="s">
        <v>6319</v>
      </c>
      <c r="H18" t="s">
        <v>4270</v>
      </c>
      <c r="I18">
        <v>0</v>
      </c>
      <c r="J18">
        <v>0</v>
      </c>
      <c r="K18">
        <v>0</v>
      </c>
      <c r="L18">
        <v>0</v>
      </c>
      <c r="M18">
        <v>0</v>
      </c>
      <c r="N18">
        <v>0</v>
      </c>
      <c r="O18">
        <v>5605.49</v>
      </c>
      <c r="P18">
        <v>9735.81</v>
      </c>
      <c r="Q18">
        <v>343.07</v>
      </c>
      <c r="R18" s="343">
        <v>41522</v>
      </c>
      <c r="S18" s="343">
        <v>40767</v>
      </c>
      <c r="T18" t="s">
        <v>6243</v>
      </c>
      <c r="U18" t="s">
        <v>6244</v>
      </c>
      <c r="V18" t="s">
        <v>6245</v>
      </c>
      <c r="W18" t="s">
        <v>6246</v>
      </c>
      <c r="X18" t="s">
        <v>6247</v>
      </c>
      <c r="Y18" t="s">
        <v>6248</v>
      </c>
      <c r="Z18" t="s">
        <v>6249</v>
      </c>
      <c r="AA18" t="s">
        <v>6250</v>
      </c>
      <c r="AB18" t="s">
        <v>6251</v>
      </c>
      <c r="AC18" t="s">
        <v>6252</v>
      </c>
      <c r="AD18" t="s">
        <v>6447</v>
      </c>
      <c r="AV18" t="s">
        <v>6309</v>
      </c>
      <c r="AW18" t="s">
        <v>6334</v>
      </c>
    </row>
    <row r="19" spans="1:49">
      <c r="A19" t="s">
        <v>614</v>
      </c>
      <c r="B19" t="s">
        <v>615</v>
      </c>
      <c r="C19">
        <v>21721.4</v>
      </c>
      <c r="E19" t="s">
        <v>616</v>
      </c>
      <c r="F19">
        <v>1631</v>
      </c>
      <c r="G19" t="s">
        <v>6319</v>
      </c>
      <c r="H19" t="s">
        <v>4270</v>
      </c>
      <c r="I19">
        <v>0</v>
      </c>
      <c r="J19">
        <v>0</v>
      </c>
      <c r="K19">
        <v>0</v>
      </c>
      <c r="L19">
        <v>0</v>
      </c>
      <c r="M19">
        <v>0</v>
      </c>
      <c r="N19">
        <v>0</v>
      </c>
      <c r="O19">
        <v>21721.37</v>
      </c>
      <c r="P19">
        <v>41226.800000000003</v>
      </c>
      <c r="Q19">
        <v>1720.67</v>
      </c>
      <c r="R19" s="343">
        <v>41532</v>
      </c>
      <c r="S19" s="343">
        <v>40571</v>
      </c>
      <c r="T19" t="s">
        <v>6278</v>
      </c>
      <c r="U19" t="s">
        <v>6279</v>
      </c>
      <c r="V19" t="s">
        <v>6280</v>
      </c>
      <c r="W19" t="s">
        <v>6281</v>
      </c>
      <c r="X19" t="s">
        <v>2024</v>
      </c>
      <c r="Y19" t="s">
        <v>2031</v>
      </c>
      <c r="Z19" t="s">
        <v>6282</v>
      </c>
      <c r="AA19" t="s">
        <v>6309</v>
      </c>
      <c r="AB19" t="s">
        <v>6309</v>
      </c>
      <c r="AC19" t="s">
        <v>6283</v>
      </c>
      <c r="AD19" t="s">
        <v>6447</v>
      </c>
      <c r="AE19" t="s">
        <v>617</v>
      </c>
      <c r="AF19" t="s">
        <v>6284</v>
      </c>
      <c r="AG19" t="s">
        <v>6285</v>
      </c>
      <c r="AH19" t="s">
        <v>6286</v>
      </c>
      <c r="AI19" t="s">
        <v>6287</v>
      </c>
      <c r="AJ19" t="s">
        <v>6288</v>
      </c>
      <c r="AV19" t="s">
        <v>6309</v>
      </c>
      <c r="AW19" t="s">
        <v>6334</v>
      </c>
    </row>
    <row r="20" spans="1:49">
      <c r="A20" t="s">
        <v>618</v>
      </c>
      <c r="B20" t="s">
        <v>619</v>
      </c>
      <c r="C20">
        <v>451.13</v>
      </c>
      <c r="E20" t="s">
        <v>1619</v>
      </c>
      <c r="F20">
        <v>1992</v>
      </c>
      <c r="G20" t="s">
        <v>6317</v>
      </c>
      <c r="H20" t="s">
        <v>4270</v>
      </c>
      <c r="I20">
        <v>0</v>
      </c>
      <c r="J20">
        <v>0</v>
      </c>
      <c r="K20">
        <v>0</v>
      </c>
      <c r="L20">
        <v>0</v>
      </c>
      <c r="M20">
        <v>0</v>
      </c>
      <c r="N20">
        <v>0</v>
      </c>
      <c r="O20">
        <v>451.13</v>
      </c>
      <c r="P20">
        <v>3034</v>
      </c>
      <c r="Q20">
        <v>391.12</v>
      </c>
      <c r="R20" s="343">
        <v>41533</v>
      </c>
      <c r="S20" s="343">
        <v>40091</v>
      </c>
      <c r="T20" t="s">
        <v>885</v>
      </c>
      <c r="U20" t="s">
        <v>886</v>
      </c>
      <c r="V20" t="s">
        <v>887</v>
      </c>
      <c r="W20" t="s">
        <v>888</v>
      </c>
      <c r="X20" t="s">
        <v>889</v>
      </c>
      <c r="Y20" t="s">
        <v>890</v>
      </c>
      <c r="Z20" t="s">
        <v>891</v>
      </c>
      <c r="AA20" t="s">
        <v>892</v>
      </c>
      <c r="AB20" t="s">
        <v>6309</v>
      </c>
      <c r="AC20" t="s">
        <v>893</v>
      </c>
      <c r="AD20" t="s">
        <v>6310</v>
      </c>
      <c r="AV20" t="s">
        <v>6309</v>
      </c>
      <c r="AW20" t="s">
        <v>6334</v>
      </c>
    </row>
    <row r="21" spans="1:49">
      <c r="A21" t="s">
        <v>397</v>
      </c>
      <c r="B21" t="s">
        <v>398</v>
      </c>
      <c r="C21">
        <v>1414.95</v>
      </c>
      <c r="E21" t="s">
        <v>399</v>
      </c>
      <c r="F21">
        <v>1114</v>
      </c>
      <c r="G21" t="s">
        <v>6317</v>
      </c>
      <c r="H21" t="s">
        <v>4270</v>
      </c>
      <c r="I21">
        <v>0</v>
      </c>
      <c r="J21">
        <v>0</v>
      </c>
      <c r="K21">
        <v>0</v>
      </c>
      <c r="L21">
        <v>0</v>
      </c>
      <c r="M21">
        <v>0</v>
      </c>
      <c r="N21">
        <v>222.25</v>
      </c>
      <c r="O21">
        <v>1192.7</v>
      </c>
      <c r="P21">
        <v>7216.75</v>
      </c>
      <c r="Q21">
        <v>229.21</v>
      </c>
      <c r="R21" s="343">
        <v>41536</v>
      </c>
      <c r="S21" s="343">
        <v>41065</v>
      </c>
      <c r="T21" t="s">
        <v>6872</v>
      </c>
      <c r="U21" t="s">
        <v>6873</v>
      </c>
      <c r="V21" t="s">
        <v>6874</v>
      </c>
      <c r="W21" t="s">
        <v>6875</v>
      </c>
      <c r="X21" t="s">
        <v>1338</v>
      </c>
      <c r="Y21" t="s">
        <v>2031</v>
      </c>
      <c r="Z21" t="s">
        <v>6876</v>
      </c>
      <c r="AA21" t="s">
        <v>6309</v>
      </c>
      <c r="AB21" t="s">
        <v>6309</v>
      </c>
      <c r="AC21" t="s">
        <v>6877</v>
      </c>
      <c r="AD21" t="s">
        <v>6310</v>
      </c>
      <c r="AV21" t="s">
        <v>6309</v>
      </c>
      <c r="AW21" t="s">
        <v>6497</v>
      </c>
    </row>
    <row r="22" spans="1:49">
      <c r="A22" t="s">
        <v>407</v>
      </c>
      <c r="B22" t="s">
        <v>6522</v>
      </c>
      <c r="C22">
        <v>6954.7</v>
      </c>
      <c r="E22" t="s">
        <v>408</v>
      </c>
      <c r="F22">
        <v>1480</v>
      </c>
      <c r="G22" t="s">
        <v>6319</v>
      </c>
      <c r="H22" t="s">
        <v>4270</v>
      </c>
      <c r="I22">
        <v>0</v>
      </c>
      <c r="J22">
        <v>0</v>
      </c>
      <c r="K22">
        <v>0</v>
      </c>
      <c r="L22">
        <v>0</v>
      </c>
      <c r="M22">
        <v>0</v>
      </c>
      <c r="N22">
        <v>0</v>
      </c>
      <c r="O22">
        <v>6954.7</v>
      </c>
      <c r="P22">
        <v>8583.6299999999992</v>
      </c>
      <c r="Q22">
        <v>277.5</v>
      </c>
      <c r="R22" s="343">
        <v>41543</v>
      </c>
      <c r="S22" s="343">
        <v>40828</v>
      </c>
      <c r="T22" t="s">
        <v>894</v>
      </c>
      <c r="U22" t="s">
        <v>895</v>
      </c>
      <c r="V22" t="s">
        <v>896</v>
      </c>
      <c r="W22" t="s">
        <v>897</v>
      </c>
      <c r="X22" t="s">
        <v>2024</v>
      </c>
      <c r="Y22" t="s">
        <v>2031</v>
      </c>
      <c r="Z22" t="s">
        <v>898</v>
      </c>
      <c r="AA22" t="s">
        <v>14172</v>
      </c>
      <c r="AB22" t="s">
        <v>900</v>
      </c>
      <c r="AC22" t="s">
        <v>901</v>
      </c>
      <c r="AD22" t="s">
        <v>2035</v>
      </c>
      <c r="AE22" t="s">
        <v>4004</v>
      </c>
      <c r="AF22" t="s">
        <v>902</v>
      </c>
      <c r="AG22" t="s">
        <v>2333</v>
      </c>
      <c r="AH22" t="s">
        <v>2024</v>
      </c>
      <c r="AI22" t="s">
        <v>2031</v>
      </c>
      <c r="AJ22" t="s">
        <v>6309</v>
      </c>
      <c r="AK22" t="s">
        <v>3985</v>
      </c>
      <c r="AL22" t="s">
        <v>2334</v>
      </c>
      <c r="AM22" t="s">
        <v>2335</v>
      </c>
      <c r="AN22" t="s">
        <v>2024</v>
      </c>
      <c r="AO22" t="s">
        <v>2031</v>
      </c>
      <c r="AP22" t="s">
        <v>2336</v>
      </c>
      <c r="AV22" t="s">
        <v>6309</v>
      </c>
      <c r="AW22" t="s">
        <v>6497</v>
      </c>
    </row>
    <row r="23" spans="1:49">
      <c r="A23" t="s">
        <v>409</v>
      </c>
      <c r="B23" t="s">
        <v>6522</v>
      </c>
      <c r="C23">
        <v>6943.84</v>
      </c>
      <c r="E23" t="s">
        <v>408</v>
      </c>
      <c r="F23">
        <v>1480</v>
      </c>
      <c r="G23" t="s">
        <v>6319</v>
      </c>
      <c r="H23" t="s">
        <v>4270</v>
      </c>
      <c r="I23">
        <v>0</v>
      </c>
      <c r="J23">
        <v>0</v>
      </c>
      <c r="K23">
        <v>0</v>
      </c>
      <c r="L23">
        <v>0</v>
      </c>
      <c r="M23">
        <v>0</v>
      </c>
      <c r="N23">
        <v>0</v>
      </c>
      <c r="O23">
        <v>6943.84</v>
      </c>
      <c r="P23">
        <v>8583.6299999999992</v>
      </c>
      <c r="Q23">
        <v>277.5</v>
      </c>
      <c r="R23" s="343">
        <v>41543</v>
      </c>
      <c r="S23" s="343">
        <v>40828</v>
      </c>
      <c r="T23" t="s">
        <v>894</v>
      </c>
      <c r="U23" t="s">
        <v>895</v>
      </c>
      <c r="V23" t="s">
        <v>2337</v>
      </c>
      <c r="W23" t="s">
        <v>897</v>
      </c>
      <c r="X23" t="s">
        <v>2024</v>
      </c>
      <c r="Y23" t="s">
        <v>2031</v>
      </c>
      <c r="Z23" t="s">
        <v>898</v>
      </c>
      <c r="AA23" t="s">
        <v>14172</v>
      </c>
      <c r="AB23" t="s">
        <v>900</v>
      </c>
      <c r="AC23" t="s">
        <v>901</v>
      </c>
      <c r="AD23" t="s">
        <v>2035</v>
      </c>
      <c r="AE23" t="s">
        <v>4004</v>
      </c>
      <c r="AF23" t="s">
        <v>902</v>
      </c>
      <c r="AG23" t="s">
        <v>2333</v>
      </c>
      <c r="AH23" t="s">
        <v>2024</v>
      </c>
      <c r="AI23" t="s">
        <v>2031</v>
      </c>
      <c r="AJ23" t="s">
        <v>6309</v>
      </c>
      <c r="AK23" t="s">
        <v>3985</v>
      </c>
      <c r="AL23" t="s">
        <v>2334</v>
      </c>
      <c r="AM23" t="s">
        <v>2335</v>
      </c>
      <c r="AN23" t="s">
        <v>2024</v>
      </c>
      <c r="AO23" t="s">
        <v>2031</v>
      </c>
      <c r="AP23" t="s">
        <v>2336</v>
      </c>
      <c r="AV23" t="s">
        <v>6309</v>
      </c>
      <c r="AW23" t="s">
        <v>6497</v>
      </c>
    </row>
    <row r="24" spans="1:49">
      <c r="A24" t="s">
        <v>410</v>
      </c>
      <c r="B24" t="s">
        <v>1594</v>
      </c>
      <c r="C24">
        <v>11985.79</v>
      </c>
      <c r="E24" t="s">
        <v>411</v>
      </c>
      <c r="F24">
        <v>1647</v>
      </c>
      <c r="G24" t="s">
        <v>6319</v>
      </c>
      <c r="H24" t="s">
        <v>4270</v>
      </c>
      <c r="I24">
        <v>0</v>
      </c>
      <c r="J24">
        <v>0</v>
      </c>
      <c r="K24">
        <v>0</v>
      </c>
      <c r="L24">
        <v>0</v>
      </c>
      <c r="M24">
        <v>0</v>
      </c>
      <c r="N24">
        <v>0</v>
      </c>
      <c r="O24">
        <v>11985.78</v>
      </c>
      <c r="P24">
        <v>18920.27</v>
      </c>
      <c r="Q24">
        <v>913.52</v>
      </c>
      <c r="R24" s="343">
        <v>41546</v>
      </c>
      <c r="S24" s="343">
        <v>41729</v>
      </c>
      <c r="T24" t="s">
        <v>3385</v>
      </c>
      <c r="U24" t="s">
        <v>953</v>
      </c>
      <c r="V24" t="s">
        <v>290</v>
      </c>
      <c r="W24" t="s">
        <v>3386</v>
      </c>
      <c r="X24" t="s">
        <v>2015</v>
      </c>
      <c r="Y24" t="s">
        <v>2016</v>
      </c>
      <c r="Z24" t="s">
        <v>3387</v>
      </c>
      <c r="AA24" t="s">
        <v>6309</v>
      </c>
      <c r="AB24" t="s">
        <v>6309</v>
      </c>
      <c r="AC24" t="s">
        <v>289</v>
      </c>
      <c r="AD24" t="s">
        <v>6447</v>
      </c>
      <c r="AV24" t="s">
        <v>4285</v>
      </c>
      <c r="AW24" t="s">
        <v>6334</v>
      </c>
    </row>
    <row r="25" spans="1:49">
      <c r="A25" t="s">
        <v>423</v>
      </c>
      <c r="B25" t="s">
        <v>424</v>
      </c>
      <c r="C25">
        <v>15227.12</v>
      </c>
      <c r="E25" t="s">
        <v>425</v>
      </c>
      <c r="F25">
        <v>2222</v>
      </c>
      <c r="G25" t="s">
        <v>6317</v>
      </c>
      <c r="H25" t="s">
        <v>4270</v>
      </c>
      <c r="I25">
        <v>0</v>
      </c>
      <c r="J25">
        <v>0</v>
      </c>
      <c r="K25">
        <v>0</v>
      </c>
      <c r="L25">
        <v>0</v>
      </c>
      <c r="M25">
        <v>0</v>
      </c>
      <c r="N25">
        <v>0</v>
      </c>
      <c r="O25">
        <v>15227.15</v>
      </c>
      <c r="P25">
        <v>11911.72</v>
      </c>
      <c r="Q25">
        <v>2083.79</v>
      </c>
      <c r="R25" s="343">
        <v>41549</v>
      </c>
      <c r="S25" s="343">
        <v>39930</v>
      </c>
      <c r="T25" t="s">
        <v>3345</v>
      </c>
      <c r="U25" t="s">
        <v>3346</v>
      </c>
      <c r="V25" t="s">
        <v>3347</v>
      </c>
      <c r="W25" t="s">
        <v>3348</v>
      </c>
      <c r="X25" t="s">
        <v>2025</v>
      </c>
      <c r="Y25" t="s">
        <v>2026</v>
      </c>
      <c r="Z25" t="s">
        <v>3349</v>
      </c>
      <c r="AA25" t="s">
        <v>3350</v>
      </c>
      <c r="AB25" t="s">
        <v>5494</v>
      </c>
      <c r="AC25" t="s">
        <v>5495</v>
      </c>
      <c r="AD25" t="s">
        <v>6310</v>
      </c>
      <c r="AV25" t="s">
        <v>6333</v>
      </c>
      <c r="AW25" t="s">
        <v>6334</v>
      </c>
    </row>
    <row r="26" spans="1:49">
      <c r="A26" t="s">
        <v>426</v>
      </c>
      <c r="B26" t="s">
        <v>424</v>
      </c>
      <c r="C26">
        <v>2869.06</v>
      </c>
      <c r="E26" t="s">
        <v>519</v>
      </c>
      <c r="F26">
        <v>2222</v>
      </c>
      <c r="G26" t="s">
        <v>6317</v>
      </c>
      <c r="H26" t="s">
        <v>4270</v>
      </c>
      <c r="I26">
        <v>0</v>
      </c>
      <c r="J26">
        <v>0</v>
      </c>
      <c r="K26">
        <v>0</v>
      </c>
      <c r="L26">
        <v>0</v>
      </c>
      <c r="M26">
        <v>0</v>
      </c>
      <c r="N26">
        <v>0</v>
      </c>
      <c r="O26">
        <v>2869.05</v>
      </c>
      <c r="P26">
        <v>1969.78</v>
      </c>
      <c r="Q26">
        <v>312.35000000000002</v>
      </c>
      <c r="R26" s="343">
        <v>41549</v>
      </c>
      <c r="S26" s="343">
        <v>39846</v>
      </c>
      <c r="T26" t="s">
        <v>3345</v>
      </c>
      <c r="U26" t="s">
        <v>3346</v>
      </c>
      <c r="V26" t="s">
        <v>5496</v>
      </c>
      <c r="W26" t="s">
        <v>3348</v>
      </c>
      <c r="X26" t="s">
        <v>2025</v>
      </c>
      <c r="Y26" t="s">
        <v>2026</v>
      </c>
      <c r="Z26" t="s">
        <v>3349</v>
      </c>
      <c r="AA26" t="s">
        <v>3350</v>
      </c>
      <c r="AB26" t="s">
        <v>5494</v>
      </c>
      <c r="AC26" t="s">
        <v>5495</v>
      </c>
      <c r="AD26" t="s">
        <v>6310</v>
      </c>
      <c r="AV26" t="s">
        <v>6333</v>
      </c>
      <c r="AW26" t="s">
        <v>6334</v>
      </c>
    </row>
    <row r="27" spans="1:49">
      <c r="A27" t="s">
        <v>427</v>
      </c>
      <c r="B27" t="s">
        <v>428</v>
      </c>
      <c r="C27">
        <v>576.76</v>
      </c>
      <c r="E27" t="s">
        <v>429</v>
      </c>
      <c r="F27">
        <v>1344</v>
      </c>
      <c r="G27" t="s">
        <v>6319</v>
      </c>
      <c r="H27" t="s">
        <v>4270</v>
      </c>
      <c r="I27">
        <v>0</v>
      </c>
      <c r="J27">
        <v>0</v>
      </c>
      <c r="K27">
        <v>0</v>
      </c>
      <c r="L27">
        <v>0</v>
      </c>
      <c r="M27">
        <v>0</v>
      </c>
      <c r="N27">
        <v>0</v>
      </c>
      <c r="O27">
        <v>576.76</v>
      </c>
      <c r="P27">
        <v>2768.84</v>
      </c>
      <c r="Q27">
        <v>114.07</v>
      </c>
      <c r="R27" s="343">
        <v>41549</v>
      </c>
      <c r="S27" s="343">
        <v>40716</v>
      </c>
      <c r="T27" t="s">
        <v>3925</v>
      </c>
      <c r="U27" t="s">
        <v>3926</v>
      </c>
      <c r="V27" t="s">
        <v>3927</v>
      </c>
      <c r="W27" t="s">
        <v>6276</v>
      </c>
      <c r="X27" t="s">
        <v>3928</v>
      </c>
      <c r="Y27" t="s">
        <v>3929</v>
      </c>
      <c r="Z27" t="s">
        <v>3930</v>
      </c>
      <c r="AA27" t="s">
        <v>3931</v>
      </c>
      <c r="AB27" t="s">
        <v>1277</v>
      </c>
      <c r="AC27" t="s">
        <v>1278</v>
      </c>
      <c r="AD27" t="s">
        <v>6447</v>
      </c>
      <c r="AV27" t="s">
        <v>4399</v>
      </c>
      <c r="AW27" t="s">
        <v>6334</v>
      </c>
    </row>
    <row r="28" spans="1:49">
      <c r="A28" t="s">
        <v>430</v>
      </c>
      <c r="B28" t="s">
        <v>428</v>
      </c>
      <c r="C28">
        <v>501.33</v>
      </c>
      <c r="E28" t="s">
        <v>429</v>
      </c>
      <c r="F28">
        <v>1344</v>
      </c>
      <c r="G28" t="s">
        <v>6319</v>
      </c>
      <c r="H28" t="s">
        <v>4270</v>
      </c>
      <c r="I28">
        <v>0</v>
      </c>
      <c r="J28">
        <v>0</v>
      </c>
      <c r="K28">
        <v>0</v>
      </c>
      <c r="L28">
        <v>0</v>
      </c>
      <c r="M28">
        <v>0</v>
      </c>
      <c r="N28">
        <v>0</v>
      </c>
      <c r="O28">
        <v>501.33</v>
      </c>
      <c r="P28">
        <v>2768.84</v>
      </c>
      <c r="Q28">
        <v>114.07</v>
      </c>
      <c r="R28" s="343">
        <v>41549</v>
      </c>
      <c r="S28" s="343">
        <v>40686</v>
      </c>
      <c r="T28" t="s">
        <v>3925</v>
      </c>
      <c r="U28" t="s">
        <v>3926</v>
      </c>
      <c r="V28" t="s">
        <v>1279</v>
      </c>
      <c r="W28" t="s">
        <v>6276</v>
      </c>
      <c r="X28" t="s">
        <v>3928</v>
      </c>
      <c r="Y28" t="s">
        <v>3929</v>
      </c>
      <c r="Z28" t="s">
        <v>3930</v>
      </c>
      <c r="AA28" t="s">
        <v>3931</v>
      </c>
      <c r="AB28" t="s">
        <v>1277</v>
      </c>
      <c r="AC28" t="s">
        <v>1278</v>
      </c>
      <c r="AD28" t="s">
        <v>6447</v>
      </c>
      <c r="AV28" t="s">
        <v>4399</v>
      </c>
      <c r="AW28" t="s">
        <v>6334</v>
      </c>
    </row>
    <row r="29" spans="1:49">
      <c r="A29" t="s">
        <v>434</v>
      </c>
      <c r="B29" t="s">
        <v>646</v>
      </c>
      <c r="E29" t="s">
        <v>435</v>
      </c>
      <c r="F29">
        <v>0</v>
      </c>
      <c r="G29" t="s">
        <v>6319</v>
      </c>
      <c r="H29" t="s">
        <v>12314</v>
      </c>
      <c r="P29">
        <v>67300.97</v>
      </c>
      <c r="Q29">
        <v>3695.98</v>
      </c>
      <c r="R29" s="343">
        <v>41554</v>
      </c>
      <c r="S29" s="343">
        <v>41506</v>
      </c>
      <c r="T29" t="s">
        <v>3685</v>
      </c>
      <c r="U29" t="s">
        <v>3686</v>
      </c>
      <c r="V29" t="s">
        <v>3687</v>
      </c>
      <c r="W29" t="s">
        <v>3688</v>
      </c>
      <c r="X29" t="s">
        <v>2024</v>
      </c>
      <c r="Y29" t="s">
        <v>2031</v>
      </c>
      <c r="Z29" t="s">
        <v>3689</v>
      </c>
      <c r="AA29" t="s">
        <v>3690</v>
      </c>
      <c r="AB29" t="s">
        <v>3691</v>
      </c>
      <c r="AC29" t="s">
        <v>3692</v>
      </c>
      <c r="AD29" t="s">
        <v>6322</v>
      </c>
      <c r="AE29" t="s">
        <v>436</v>
      </c>
      <c r="AF29" t="s">
        <v>3693</v>
      </c>
      <c r="AG29" t="s">
        <v>3694</v>
      </c>
      <c r="AH29" t="s">
        <v>2024</v>
      </c>
      <c r="AI29" t="s">
        <v>2031</v>
      </c>
      <c r="AJ29" t="s">
        <v>6309</v>
      </c>
      <c r="AV29" t="s">
        <v>6309</v>
      </c>
      <c r="AW29" t="s">
        <v>6334</v>
      </c>
    </row>
    <row r="30" spans="1:49">
      <c r="A30" t="s">
        <v>440</v>
      </c>
      <c r="B30" t="s">
        <v>441</v>
      </c>
      <c r="C30">
        <v>20651.810000000001</v>
      </c>
      <c r="E30" t="s">
        <v>442</v>
      </c>
      <c r="F30">
        <v>2118</v>
      </c>
      <c r="G30" t="s">
        <v>6319</v>
      </c>
      <c r="H30" t="s">
        <v>4270</v>
      </c>
      <c r="I30">
        <v>0</v>
      </c>
      <c r="J30">
        <v>0</v>
      </c>
      <c r="K30">
        <v>0</v>
      </c>
      <c r="L30">
        <v>0</v>
      </c>
      <c r="M30">
        <v>0</v>
      </c>
      <c r="N30">
        <v>0</v>
      </c>
      <c r="O30">
        <v>20651.810000000001</v>
      </c>
      <c r="P30">
        <v>15467.62</v>
      </c>
      <c r="Q30">
        <v>1748.49</v>
      </c>
      <c r="R30" s="343">
        <v>41563</v>
      </c>
      <c r="S30" s="343">
        <v>39974</v>
      </c>
      <c r="T30" t="s">
        <v>1544</v>
      </c>
      <c r="U30" t="s">
        <v>1545</v>
      </c>
      <c r="V30" t="s">
        <v>1546</v>
      </c>
      <c r="W30" t="s">
        <v>1547</v>
      </c>
      <c r="X30" t="s">
        <v>2024</v>
      </c>
      <c r="Y30" t="s">
        <v>2031</v>
      </c>
      <c r="Z30" t="s">
        <v>1548</v>
      </c>
      <c r="AA30" t="s">
        <v>1549</v>
      </c>
      <c r="AB30" t="s">
        <v>2567</v>
      </c>
      <c r="AC30" t="s">
        <v>2568</v>
      </c>
      <c r="AD30" t="s">
        <v>6447</v>
      </c>
      <c r="AV30" t="s">
        <v>4285</v>
      </c>
      <c r="AW30" t="s">
        <v>6334</v>
      </c>
    </row>
    <row r="31" spans="1:49">
      <c r="A31" t="s">
        <v>443</v>
      </c>
      <c r="B31" t="s">
        <v>444</v>
      </c>
      <c r="C31">
        <v>8727.32</v>
      </c>
      <c r="E31" t="s">
        <v>445</v>
      </c>
      <c r="F31">
        <v>1956</v>
      </c>
      <c r="G31" t="s">
        <v>6319</v>
      </c>
      <c r="H31" t="s">
        <v>4270</v>
      </c>
      <c r="I31">
        <v>0</v>
      </c>
      <c r="J31">
        <v>0</v>
      </c>
      <c r="K31">
        <v>0</v>
      </c>
      <c r="L31">
        <v>0</v>
      </c>
      <c r="M31">
        <v>0</v>
      </c>
      <c r="N31">
        <v>0</v>
      </c>
      <c r="O31">
        <v>8727.31</v>
      </c>
      <c r="P31">
        <v>10436.75</v>
      </c>
      <c r="Q31">
        <v>1044.24</v>
      </c>
      <c r="R31" s="343">
        <v>41567</v>
      </c>
      <c r="S31" s="343">
        <v>41932</v>
      </c>
      <c r="T31" t="s">
        <v>2720</v>
      </c>
      <c r="U31" t="s">
        <v>2721</v>
      </c>
      <c r="V31" t="s">
        <v>2722</v>
      </c>
      <c r="W31" t="s">
        <v>2723</v>
      </c>
      <c r="X31" t="s">
        <v>2724</v>
      </c>
      <c r="Y31" t="s">
        <v>2725</v>
      </c>
      <c r="Z31" t="s">
        <v>2726</v>
      </c>
      <c r="AA31" t="s">
        <v>2727</v>
      </c>
      <c r="AB31" t="s">
        <v>2728</v>
      </c>
      <c r="AC31" t="s">
        <v>2729</v>
      </c>
      <c r="AD31" t="s">
        <v>6447</v>
      </c>
      <c r="AV31" t="s">
        <v>6333</v>
      </c>
      <c r="AW31" t="s">
        <v>6334</v>
      </c>
    </row>
    <row r="32" spans="1:49">
      <c r="A32" t="s">
        <v>446</v>
      </c>
      <c r="B32" t="s">
        <v>1594</v>
      </c>
      <c r="C32">
        <v>29863.14</v>
      </c>
      <c r="E32" t="s">
        <v>447</v>
      </c>
      <c r="F32">
        <v>1641</v>
      </c>
      <c r="G32" t="s">
        <v>6319</v>
      </c>
      <c r="H32" t="s">
        <v>4270</v>
      </c>
      <c r="I32">
        <v>0</v>
      </c>
      <c r="J32">
        <v>0</v>
      </c>
      <c r="K32">
        <v>0</v>
      </c>
      <c r="L32">
        <v>0</v>
      </c>
      <c r="M32">
        <v>0</v>
      </c>
      <c r="N32">
        <v>0</v>
      </c>
      <c r="O32">
        <v>29863.13</v>
      </c>
      <c r="P32">
        <v>31026.48</v>
      </c>
      <c r="Q32">
        <v>1373.41</v>
      </c>
      <c r="R32" s="343">
        <v>41567</v>
      </c>
      <c r="S32" s="343">
        <v>40646</v>
      </c>
      <c r="T32" t="s">
        <v>3385</v>
      </c>
      <c r="U32" t="s">
        <v>953</v>
      </c>
      <c r="V32" t="s">
        <v>288</v>
      </c>
      <c r="W32" t="s">
        <v>3386</v>
      </c>
      <c r="X32" t="s">
        <v>2015</v>
      </c>
      <c r="Y32" t="s">
        <v>2016</v>
      </c>
      <c r="Z32" t="s">
        <v>3387</v>
      </c>
      <c r="AA32" t="s">
        <v>6309</v>
      </c>
      <c r="AB32" t="s">
        <v>6309</v>
      </c>
      <c r="AC32" t="s">
        <v>289</v>
      </c>
      <c r="AD32" t="s">
        <v>6447</v>
      </c>
      <c r="AV32" t="s">
        <v>4285</v>
      </c>
      <c r="AW32" t="s">
        <v>6334</v>
      </c>
    </row>
    <row r="33" spans="1:49">
      <c r="A33" t="s">
        <v>448</v>
      </c>
      <c r="B33" t="s">
        <v>2070</v>
      </c>
      <c r="C33">
        <v>3234.04</v>
      </c>
      <c r="E33" t="s">
        <v>449</v>
      </c>
      <c r="F33">
        <v>1537</v>
      </c>
      <c r="G33" t="s">
        <v>6319</v>
      </c>
      <c r="H33" t="s">
        <v>4270</v>
      </c>
      <c r="I33">
        <v>0</v>
      </c>
      <c r="J33">
        <v>0</v>
      </c>
      <c r="K33">
        <v>0</v>
      </c>
      <c r="L33">
        <v>0</v>
      </c>
      <c r="M33">
        <v>0</v>
      </c>
      <c r="N33">
        <v>0</v>
      </c>
      <c r="O33">
        <v>3234.04</v>
      </c>
      <c r="P33">
        <v>8769.85</v>
      </c>
      <c r="Q33">
        <v>501.71</v>
      </c>
      <c r="R33" s="343">
        <v>41568</v>
      </c>
      <c r="S33" s="343">
        <v>40603</v>
      </c>
      <c r="T33" t="s">
        <v>3503</v>
      </c>
      <c r="U33" t="s">
        <v>3504</v>
      </c>
      <c r="V33" t="s">
        <v>3505</v>
      </c>
      <c r="W33" t="s">
        <v>3506</v>
      </c>
      <c r="X33" t="s">
        <v>3507</v>
      </c>
      <c r="Y33" t="s">
        <v>3508</v>
      </c>
      <c r="Z33" t="s">
        <v>3509</v>
      </c>
      <c r="AA33" t="s">
        <v>3510</v>
      </c>
      <c r="AB33" t="s">
        <v>6309</v>
      </c>
      <c r="AC33" t="s">
        <v>3511</v>
      </c>
      <c r="AD33" t="s">
        <v>6447</v>
      </c>
      <c r="AE33" t="s">
        <v>2072</v>
      </c>
      <c r="AF33" t="s">
        <v>3512</v>
      </c>
      <c r="AG33" t="s">
        <v>3513</v>
      </c>
      <c r="AH33" t="s">
        <v>2024</v>
      </c>
      <c r="AI33" t="s">
        <v>2031</v>
      </c>
      <c r="AJ33" t="s">
        <v>3509</v>
      </c>
      <c r="AK33" t="s">
        <v>3514</v>
      </c>
      <c r="AL33" t="s">
        <v>3515</v>
      </c>
      <c r="AM33" t="s">
        <v>3516</v>
      </c>
      <c r="AN33" t="s">
        <v>3507</v>
      </c>
      <c r="AO33" t="s">
        <v>3508</v>
      </c>
      <c r="AP33" t="s">
        <v>6309</v>
      </c>
      <c r="AV33" t="s">
        <v>6309</v>
      </c>
      <c r="AW33" t="s">
        <v>6334</v>
      </c>
    </row>
    <row r="34" spans="1:49">
      <c r="A34" t="s">
        <v>450</v>
      </c>
      <c r="B34" t="s">
        <v>2070</v>
      </c>
      <c r="C34">
        <v>3473.25</v>
      </c>
      <c r="E34" t="s">
        <v>449</v>
      </c>
      <c r="F34">
        <v>1537</v>
      </c>
      <c r="G34" t="s">
        <v>6319</v>
      </c>
      <c r="H34" t="s">
        <v>4270</v>
      </c>
      <c r="I34">
        <v>0</v>
      </c>
      <c r="J34">
        <v>0</v>
      </c>
      <c r="K34">
        <v>0</v>
      </c>
      <c r="L34">
        <v>0</v>
      </c>
      <c r="M34">
        <v>0</v>
      </c>
      <c r="N34">
        <v>0</v>
      </c>
      <c r="O34">
        <v>3473.25</v>
      </c>
      <c r="P34">
        <v>8769.85</v>
      </c>
      <c r="Q34">
        <v>501.71</v>
      </c>
      <c r="R34" s="343">
        <v>41568</v>
      </c>
      <c r="S34" s="343">
        <v>40571</v>
      </c>
      <c r="T34" t="s">
        <v>3503</v>
      </c>
      <c r="U34" t="s">
        <v>3504</v>
      </c>
      <c r="V34" t="s">
        <v>3517</v>
      </c>
      <c r="W34" t="s">
        <v>3506</v>
      </c>
      <c r="X34" t="s">
        <v>3507</v>
      </c>
      <c r="Y34" t="s">
        <v>3508</v>
      </c>
      <c r="Z34" t="s">
        <v>3509</v>
      </c>
      <c r="AA34" t="s">
        <v>3510</v>
      </c>
      <c r="AB34" t="s">
        <v>6309</v>
      </c>
      <c r="AC34" t="s">
        <v>3511</v>
      </c>
      <c r="AD34" t="s">
        <v>6447</v>
      </c>
      <c r="AE34" t="s">
        <v>2072</v>
      </c>
      <c r="AF34" t="s">
        <v>3512</v>
      </c>
      <c r="AG34" t="s">
        <v>3513</v>
      </c>
      <c r="AH34" t="s">
        <v>2024</v>
      </c>
      <c r="AI34" t="s">
        <v>2031</v>
      </c>
      <c r="AJ34" t="s">
        <v>3509</v>
      </c>
      <c r="AK34" t="s">
        <v>3514</v>
      </c>
      <c r="AL34" t="s">
        <v>3515</v>
      </c>
      <c r="AM34" t="s">
        <v>3516</v>
      </c>
      <c r="AN34" t="s">
        <v>3507</v>
      </c>
      <c r="AO34" t="s">
        <v>3508</v>
      </c>
      <c r="AP34" t="s">
        <v>6309</v>
      </c>
      <c r="AV34" t="s">
        <v>6309</v>
      </c>
      <c r="AW34" t="s">
        <v>6334</v>
      </c>
    </row>
    <row r="35" spans="1:49">
      <c r="A35" t="s">
        <v>451</v>
      </c>
      <c r="B35" t="s">
        <v>2070</v>
      </c>
      <c r="C35">
        <v>3473.45</v>
      </c>
      <c r="E35" t="s">
        <v>449</v>
      </c>
      <c r="F35">
        <v>1537</v>
      </c>
      <c r="G35" t="s">
        <v>6319</v>
      </c>
      <c r="H35" t="s">
        <v>4270</v>
      </c>
      <c r="I35">
        <v>0</v>
      </c>
      <c r="J35">
        <v>0</v>
      </c>
      <c r="K35">
        <v>0</v>
      </c>
      <c r="L35">
        <v>0</v>
      </c>
      <c r="M35">
        <v>0</v>
      </c>
      <c r="N35">
        <v>0</v>
      </c>
      <c r="O35">
        <v>3473.45</v>
      </c>
      <c r="P35">
        <v>8769.85</v>
      </c>
      <c r="Q35">
        <v>501.71</v>
      </c>
      <c r="R35" s="343">
        <v>41568</v>
      </c>
      <c r="S35" s="343">
        <v>40571</v>
      </c>
      <c r="T35" t="s">
        <v>3503</v>
      </c>
      <c r="U35" t="s">
        <v>3504</v>
      </c>
      <c r="V35" t="s">
        <v>3518</v>
      </c>
      <c r="W35" t="s">
        <v>3506</v>
      </c>
      <c r="X35" t="s">
        <v>3507</v>
      </c>
      <c r="Y35" t="s">
        <v>3508</v>
      </c>
      <c r="Z35" t="s">
        <v>3509</v>
      </c>
      <c r="AA35" t="s">
        <v>3510</v>
      </c>
      <c r="AB35" t="s">
        <v>6309</v>
      </c>
      <c r="AC35" t="s">
        <v>3511</v>
      </c>
      <c r="AD35" t="s">
        <v>6447</v>
      </c>
      <c r="AE35" t="s">
        <v>2072</v>
      </c>
      <c r="AF35" t="s">
        <v>3512</v>
      </c>
      <c r="AG35" t="s">
        <v>3513</v>
      </c>
      <c r="AH35" t="s">
        <v>2024</v>
      </c>
      <c r="AI35" t="s">
        <v>2031</v>
      </c>
      <c r="AJ35" t="s">
        <v>3509</v>
      </c>
      <c r="AK35" t="s">
        <v>3514</v>
      </c>
      <c r="AL35" t="s">
        <v>3515</v>
      </c>
      <c r="AM35" t="s">
        <v>3516</v>
      </c>
      <c r="AN35" t="s">
        <v>3507</v>
      </c>
      <c r="AO35" t="s">
        <v>3508</v>
      </c>
      <c r="AP35" t="s">
        <v>6309</v>
      </c>
      <c r="AV35" t="s">
        <v>6309</v>
      </c>
      <c r="AW35" t="s">
        <v>6334</v>
      </c>
    </row>
    <row r="36" spans="1:49">
      <c r="A36" t="s">
        <v>455</v>
      </c>
      <c r="B36" t="s">
        <v>456</v>
      </c>
      <c r="C36">
        <v>21782.34</v>
      </c>
      <c r="E36" t="s">
        <v>457</v>
      </c>
      <c r="F36">
        <v>2255</v>
      </c>
      <c r="G36" t="s">
        <v>6317</v>
      </c>
      <c r="H36" t="s">
        <v>4270</v>
      </c>
      <c r="I36">
        <v>0</v>
      </c>
      <c r="J36">
        <v>0</v>
      </c>
      <c r="K36">
        <v>0</v>
      </c>
      <c r="L36">
        <v>0</v>
      </c>
      <c r="M36">
        <v>0</v>
      </c>
      <c r="N36">
        <v>0</v>
      </c>
      <c r="O36">
        <v>21782.35</v>
      </c>
      <c r="P36">
        <v>12430.57</v>
      </c>
      <c r="Q36">
        <v>793.01</v>
      </c>
      <c r="R36" s="343">
        <v>41588</v>
      </c>
      <c r="S36" s="343">
        <v>39876</v>
      </c>
      <c r="T36" t="s">
        <v>1413</v>
      </c>
      <c r="U36" t="s">
        <v>1414</v>
      </c>
      <c r="V36" t="s">
        <v>1415</v>
      </c>
      <c r="W36" t="s">
        <v>1416</v>
      </c>
      <c r="X36" t="s">
        <v>1417</v>
      </c>
      <c r="Y36" t="s">
        <v>1418</v>
      </c>
      <c r="Z36" t="s">
        <v>1419</v>
      </c>
      <c r="AA36" t="s">
        <v>1420</v>
      </c>
      <c r="AB36" t="s">
        <v>1421</v>
      </c>
      <c r="AC36" t="s">
        <v>1422</v>
      </c>
      <c r="AD36" t="s">
        <v>6310</v>
      </c>
      <c r="AV36" t="s">
        <v>6333</v>
      </c>
      <c r="AW36" t="s">
        <v>6334</v>
      </c>
    </row>
    <row r="37" spans="1:49">
      <c r="A37" t="s">
        <v>4831</v>
      </c>
      <c r="B37" t="s">
        <v>4832</v>
      </c>
      <c r="C37">
        <v>509.06</v>
      </c>
      <c r="E37" t="s">
        <v>4833</v>
      </c>
      <c r="F37">
        <v>1374</v>
      </c>
      <c r="G37" t="s">
        <v>6319</v>
      </c>
      <c r="H37" t="s">
        <v>4270</v>
      </c>
      <c r="I37">
        <v>0</v>
      </c>
      <c r="J37">
        <v>0</v>
      </c>
      <c r="K37">
        <v>0</v>
      </c>
      <c r="L37">
        <v>0</v>
      </c>
      <c r="M37">
        <v>0</v>
      </c>
      <c r="N37">
        <v>0</v>
      </c>
      <c r="O37">
        <v>509.06</v>
      </c>
      <c r="P37">
        <v>1614.2</v>
      </c>
      <c r="Q37">
        <v>75.930000000000007</v>
      </c>
      <c r="R37" s="343">
        <v>41583</v>
      </c>
      <c r="S37" s="343">
        <v>40709</v>
      </c>
      <c r="T37" t="s">
        <v>4692</v>
      </c>
      <c r="U37" t="s">
        <v>4693</v>
      </c>
      <c r="V37" t="s">
        <v>4694</v>
      </c>
      <c r="W37" t="s">
        <v>4695</v>
      </c>
      <c r="X37" t="s">
        <v>2024</v>
      </c>
      <c r="Y37" t="s">
        <v>2031</v>
      </c>
      <c r="Z37" t="s">
        <v>4696</v>
      </c>
      <c r="AA37" t="s">
        <v>6737</v>
      </c>
      <c r="AB37" t="s">
        <v>4697</v>
      </c>
      <c r="AC37" t="s">
        <v>4698</v>
      </c>
      <c r="AD37" t="s">
        <v>6447</v>
      </c>
      <c r="AV37" t="s">
        <v>4381</v>
      </c>
      <c r="AW37" t="s">
        <v>6334</v>
      </c>
    </row>
    <row r="38" spans="1:49">
      <c r="A38" t="s">
        <v>5552</v>
      </c>
      <c r="B38" t="s">
        <v>5868</v>
      </c>
      <c r="E38" t="s">
        <v>5553</v>
      </c>
      <c r="F38">
        <v>0</v>
      </c>
      <c r="G38" t="s">
        <v>6314</v>
      </c>
      <c r="H38" t="s">
        <v>12314</v>
      </c>
      <c r="P38">
        <v>76393.16</v>
      </c>
      <c r="Q38">
        <v>2355.06</v>
      </c>
      <c r="R38" s="343">
        <v>41382</v>
      </c>
      <c r="S38" s="343">
        <v>41465</v>
      </c>
      <c r="T38" t="s">
        <v>10442</v>
      </c>
      <c r="U38" t="s">
        <v>10443</v>
      </c>
      <c r="V38" t="s">
        <v>12299</v>
      </c>
      <c r="W38" t="s">
        <v>10444</v>
      </c>
      <c r="X38" t="s">
        <v>2025</v>
      </c>
      <c r="Y38" t="s">
        <v>2026</v>
      </c>
      <c r="Z38" t="s">
        <v>10445</v>
      </c>
      <c r="AA38" t="s">
        <v>10446</v>
      </c>
      <c r="AB38" t="s">
        <v>10447</v>
      </c>
      <c r="AC38" t="s">
        <v>16140</v>
      </c>
      <c r="AD38" t="s">
        <v>6313</v>
      </c>
      <c r="AE38" t="s">
        <v>5870</v>
      </c>
      <c r="AF38" t="s">
        <v>12230</v>
      </c>
      <c r="AG38" t="s">
        <v>10444</v>
      </c>
      <c r="AH38" t="s">
        <v>2024</v>
      </c>
      <c r="AI38" t="s">
        <v>2031</v>
      </c>
      <c r="AJ38" t="s">
        <v>12231</v>
      </c>
      <c r="AV38" t="s">
        <v>1823</v>
      </c>
      <c r="AW38" t="s">
        <v>4437</v>
      </c>
    </row>
    <row r="39" spans="1:49">
      <c r="A39" t="s">
        <v>6329</v>
      </c>
      <c r="B39" t="s">
        <v>6330</v>
      </c>
      <c r="C39">
        <v>1929.56</v>
      </c>
      <c r="E39" t="s">
        <v>6331</v>
      </c>
      <c r="F39">
        <v>1570</v>
      </c>
      <c r="G39" t="s">
        <v>6317</v>
      </c>
      <c r="H39" t="s">
        <v>4270</v>
      </c>
      <c r="I39">
        <v>0</v>
      </c>
      <c r="J39">
        <v>0</v>
      </c>
      <c r="K39">
        <v>0</v>
      </c>
      <c r="L39">
        <v>0</v>
      </c>
      <c r="M39">
        <v>0</v>
      </c>
      <c r="N39">
        <v>0</v>
      </c>
      <c r="O39">
        <v>1929.56</v>
      </c>
      <c r="P39">
        <v>9956.42</v>
      </c>
      <c r="Q39">
        <v>301.45</v>
      </c>
      <c r="R39" s="343">
        <v>41593</v>
      </c>
      <c r="S39" s="343">
        <v>40549</v>
      </c>
      <c r="T39" t="s">
        <v>3778</v>
      </c>
      <c r="U39" t="s">
        <v>3779</v>
      </c>
      <c r="V39" t="s">
        <v>3780</v>
      </c>
      <c r="W39" t="s">
        <v>3781</v>
      </c>
      <c r="X39" t="s">
        <v>3782</v>
      </c>
      <c r="Y39" t="s">
        <v>3783</v>
      </c>
      <c r="Z39" t="s">
        <v>3784</v>
      </c>
      <c r="AA39" t="s">
        <v>3785</v>
      </c>
      <c r="AB39" t="s">
        <v>3786</v>
      </c>
      <c r="AC39" t="s">
        <v>3787</v>
      </c>
      <c r="AD39" t="s">
        <v>6310</v>
      </c>
      <c r="AE39" t="s">
        <v>6332</v>
      </c>
      <c r="AF39" t="s">
        <v>3788</v>
      </c>
      <c r="AG39" t="s">
        <v>3781</v>
      </c>
      <c r="AH39" t="s">
        <v>3782</v>
      </c>
      <c r="AI39" t="s">
        <v>3783</v>
      </c>
      <c r="AJ39" t="s">
        <v>6309</v>
      </c>
      <c r="AV39" t="s">
        <v>6333</v>
      </c>
      <c r="AW39" t="s">
        <v>6334</v>
      </c>
    </row>
    <row r="40" spans="1:49">
      <c r="A40" t="s">
        <v>6336</v>
      </c>
      <c r="B40" t="s">
        <v>6337</v>
      </c>
      <c r="C40">
        <v>95090.43</v>
      </c>
      <c r="E40" t="s">
        <v>4268</v>
      </c>
      <c r="F40">
        <v>1213</v>
      </c>
      <c r="G40" t="s">
        <v>6319</v>
      </c>
      <c r="H40" t="s">
        <v>4270</v>
      </c>
      <c r="I40">
        <v>0</v>
      </c>
      <c r="J40">
        <v>0</v>
      </c>
      <c r="K40">
        <v>0</v>
      </c>
      <c r="L40">
        <v>0</v>
      </c>
      <c r="M40">
        <v>0</v>
      </c>
      <c r="N40">
        <v>0</v>
      </c>
      <c r="O40">
        <v>95090.42</v>
      </c>
      <c r="P40">
        <v>495000</v>
      </c>
      <c r="Q40">
        <v>7979.86</v>
      </c>
      <c r="R40" s="343">
        <v>41764</v>
      </c>
      <c r="S40" s="343">
        <v>41215</v>
      </c>
      <c r="T40" t="s">
        <v>2046</v>
      </c>
      <c r="U40" t="s">
        <v>2047</v>
      </c>
      <c r="V40" t="s">
        <v>2048</v>
      </c>
      <c r="W40" t="s">
        <v>2049</v>
      </c>
      <c r="X40" t="s">
        <v>2015</v>
      </c>
      <c r="Y40" t="s">
        <v>2016</v>
      </c>
      <c r="Z40" t="s">
        <v>2050</v>
      </c>
      <c r="AA40" t="s">
        <v>2051</v>
      </c>
      <c r="AB40" t="s">
        <v>2052</v>
      </c>
      <c r="AC40" t="s">
        <v>2053</v>
      </c>
      <c r="AD40" t="s">
        <v>6447</v>
      </c>
      <c r="AE40" t="s">
        <v>4269</v>
      </c>
      <c r="AF40" t="s">
        <v>2054</v>
      </c>
      <c r="AG40" t="s">
        <v>13687</v>
      </c>
      <c r="AH40" t="s">
        <v>2055</v>
      </c>
      <c r="AI40" t="s">
        <v>2056</v>
      </c>
      <c r="AJ40" t="s">
        <v>6309</v>
      </c>
      <c r="AV40" t="s">
        <v>6309</v>
      </c>
      <c r="AW40" t="s">
        <v>6334</v>
      </c>
    </row>
    <row r="41" spans="1:49">
      <c r="A41" t="s">
        <v>4271</v>
      </c>
      <c r="B41" t="s">
        <v>6321</v>
      </c>
      <c r="C41">
        <v>27154.71</v>
      </c>
      <c r="E41" t="s">
        <v>4272</v>
      </c>
      <c r="F41">
        <v>267</v>
      </c>
      <c r="G41" t="s">
        <v>6319</v>
      </c>
      <c r="H41" t="s">
        <v>6324</v>
      </c>
      <c r="I41">
        <v>0</v>
      </c>
      <c r="J41">
        <v>0</v>
      </c>
      <c r="K41">
        <v>0</v>
      </c>
      <c r="L41">
        <v>0</v>
      </c>
      <c r="M41">
        <v>0</v>
      </c>
      <c r="N41">
        <v>27154.71</v>
      </c>
      <c r="O41">
        <v>0</v>
      </c>
      <c r="P41">
        <v>89512.82</v>
      </c>
      <c r="Q41">
        <v>237.56</v>
      </c>
      <c r="R41" s="343">
        <v>40940</v>
      </c>
      <c r="S41" s="343">
        <v>41824</v>
      </c>
      <c r="T41" t="s">
        <v>6421</v>
      </c>
      <c r="U41" t="s">
        <v>6422</v>
      </c>
      <c r="V41" t="s">
        <v>4257</v>
      </c>
      <c r="W41" t="s">
        <v>14934</v>
      </c>
      <c r="X41" t="s">
        <v>2024</v>
      </c>
      <c r="Y41" t="s">
        <v>14935</v>
      </c>
      <c r="Z41" t="s">
        <v>6425</v>
      </c>
      <c r="AA41" t="s">
        <v>16328</v>
      </c>
      <c r="AB41" t="s">
        <v>16013</v>
      </c>
      <c r="AC41" t="s">
        <v>16014</v>
      </c>
      <c r="AD41" t="s">
        <v>6322</v>
      </c>
      <c r="AV41" t="s">
        <v>1922</v>
      </c>
      <c r="AW41" t="s">
        <v>4388</v>
      </c>
    </row>
    <row r="42" spans="1:49">
      <c r="A42" t="s">
        <v>2166</v>
      </c>
      <c r="B42" t="s">
        <v>2167</v>
      </c>
      <c r="C42">
        <v>4010.31</v>
      </c>
      <c r="E42" t="s">
        <v>2168</v>
      </c>
      <c r="F42">
        <v>885</v>
      </c>
      <c r="G42" t="s">
        <v>6314</v>
      </c>
      <c r="H42" t="s">
        <v>4270</v>
      </c>
      <c r="I42">
        <v>0</v>
      </c>
      <c r="J42">
        <v>0</v>
      </c>
      <c r="K42">
        <v>0</v>
      </c>
      <c r="L42">
        <v>0</v>
      </c>
      <c r="M42">
        <v>0</v>
      </c>
      <c r="N42">
        <v>0</v>
      </c>
      <c r="O42">
        <v>4010.31</v>
      </c>
      <c r="P42">
        <v>69748.600000000006</v>
      </c>
      <c r="Q42">
        <v>1142.95</v>
      </c>
      <c r="R42" s="343">
        <v>41621</v>
      </c>
      <c r="S42" s="343">
        <v>41608</v>
      </c>
      <c r="T42" t="s">
        <v>6666</v>
      </c>
      <c r="U42" t="s">
        <v>6667</v>
      </c>
      <c r="V42" t="s">
        <v>6668</v>
      </c>
      <c r="W42" t="s">
        <v>6669</v>
      </c>
      <c r="X42" t="s">
        <v>2024</v>
      </c>
      <c r="Y42" t="s">
        <v>2031</v>
      </c>
      <c r="Z42" t="s">
        <v>6670</v>
      </c>
      <c r="AA42" t="s">
        <v>14191</v>
      </c>
      <c r="AB42" t="s">
        <v>6309</v>
      </c>
      <c r="AC42" t="s">
        <v>6672</v>
      </c>
      <c r="AD42" t="s">
        <v>6447</v>
      </c>
      <c r="AE42" t="s">
        <v>2169</v>
      </c>
      <c r="AF42" t="s">
        <v>13667</v>
      </c>
      <c r="AG42" t="s">
        <v>13668</v>
      </c>
      <c r="AH42" t="s">
        <v>2024</v>
      </c>
      <c r="AI42" t="s">
        <v>2031</v>
      </c>
      <c r="AJ42" t="s">
        <v>13669</v>
      </c>
      <c r="AV42" t="s">
        <v>3101</v>
      </c>
      <c r="AW42" t="s">
        <v>4437</v>
      </c>
    </row>
    <row r="43" spans="1:49">
      <c r="A43" t="s">
        <v>4281</v>
      </c>
      <c r="B43" t="s">
        <v>4282</v>
      </c>
      <c r="C43">
        <v>1082.72</v>
      </c>
      <c r="E43" t="s">
        <v>4283</v>
      </c>
      <c r="F43">
        <v>1885</v>
      </c>
      <c r="G43" t="s">
        <v>6319</v>
      </c>
      <c r="H43" t="s">
        <v>4270</v>
      </c>
      <c r="I43">
        <v>0</v>
      </c>
      <c r="J43">
        <v>0</v>
      </c>
      <c r="K43">
        <v>0</v>
      </c>
      <c r="L43">
        <v>0</v>
      </c>
      <c r="M43">
        <v>0</v>
      </c>
      <c r="N43">
        <v>0</v>
      </c>
      <c r="O43">
        <v>1082.71</v>
      </c>
      <c r="P43">
        <v>7783.44</v>
      </c>
      <c r="Q43">
        <v>257.02999999999997</v>
      </c>
      <c r="R43" s="343">
        <v>40896</v>
      </c>
      <c r="S43" s="343">
        <v>40329</v>
      </c>
      <c r="T43" t="s">
        <v>6385</v>
      </c>
      <c r="U43" t="s">
        <v>6386</v>
      </c>
      <c r="V43" t="s">
        <v>6387</v>
      </c>
      <c r="W43" t="s">
        <v>6388</v>
      </c>
      <c r="X43" t="s">
        <v>2024</v>
      </c>
      <c r="Y43" t="s">
        <v>2031</v>
      </c>
      <c r="Z43" t="s">
        <v>6389</v>
      </c>
      <c r="AA43" t="s">
        <v>6390</v>
      </c>
      <c r="AB43" t="s">
        <v>6391</v>
      </c>
      <c r="AC43" t="s">
        <v>6392</v>
      </c>
      <c r="AD43" t="s">
        <v>6447</v>
      </c>
      <c r="AE43" t="s">
        <v>4284</v>
      </c>
      <c r="AF43" t="s">
        <v>6393</v>
      </c>
      <c r="AG43" t="s">
        <v>6388</v>
      </c>
      <c r="AH43" t="s">
        <v>2024</v>
      </c>
      <c r="AI43" t="s">
        <v>2031</v>
      </c>
      <c r="AJ43" t="s">
        <v>6389</v>
      </c>
      <c r="AK43" t="s">
        <v>6394</v>
      </c>
      <c r="AL43" t="s">
        <v>6395</v>
      </c>
      <c r="AM43" t="s">
        <v>13714</v>
      </c>
      <c r="AN43" t="s">
        <v>2024</v>
      </c>
      <c r="AO43" t="s">
        <v>2031</v>
      </c>
      <c r="AP43" t="s">
        <v>6389</v>
      </c>
      <c r="AV43" t="s">
        <v>4285</v>
      </c>
      <c r="AW43" t="s">
        <v>6334</v>
      </c>
    </row>
    <row r="44" spans="1:49">
      <c r="A44" t="s">
        <v>4289</v>
      </c>
      <c r="B44" t="s">
        <v>4290</v>
      </c>
      <c r="C44">
        <v>1078.71</v>
      </c>
      <c r="E44" t="s">
        <v>6443</v>
      </c>
      <c r="F44">
        <v>1740</v>
      </c>
      <c r="G44" t="s">
        <v>6319</v>
      </c>
      <c r="H44" t="s">
        <v>4270</v>
      </c>
      <c r="I44">
        <v>0</v>
      </c>
      <c r="J44">
        <v>0</v>
      </c>
      <c r="K44">
        <v>0</v>
      </c>
      <c r="L44">
        <v>0</v>
      </c>
      <c r="M44">
        <v>0</v>
      </c>
      <c r="N44">
        <v>0</v>
      </c>
      <c r="O44">
        <v>1078.71</v>
      </c>
      <c r="P44">
        <v>22048.22</v>
      </c>
      <c r="Q44">
        <v>457.09</v>
      </c>
      <c r="R44" s="343">
        <v>40902</v>
      </c>
      <c r="S44" s="343">
        <v>41117</v>
      </c>
      <c r="T44" t="s">
        <v>6376</v>
      </c>
      <c r="U44" t="s">
        <v>6377</v>
      </c>
      <c r="V44" t="s">
        <v>6384</v>
      </c>
      <c r="W44" t="s">
        <v>15081</v>
      </c>
      <c r="X44" t="s">
        <v>2024</v>
      </c>
      <c r="Y44" t="s">
        <v>2031</v>
      </c>
      <c r="Z44" t="s">
        <v>3424</v>
      </c>
      <c r="AA44" t="s">
        <v>6380</v>
      </c>
      <c r="AB44" t="s">
        <v>6381</v>
      </c>
      <c r="AC44" t="s">
        <v>6382</v>
      </c>
      <c r="AD44" t="s">
        <v>2035</v>
      </c>
      <c r="AE44" t="s">
        <v>6444</v>
      </c>
      <c r="AF44" t="s">
        <v>6383</v>
      </c>
      <c r="AG44" t="s">
        <v>6379</v>
      </c>
      <c r="AH44" t="s">
        <v>4688</v>
      </c>
      <c r="AI44" t="s">
        <v>4689</v>
      </c>
      <c r="AJ44" t="s">
        <v>6309</v>
      </c>
      <c r="AV44" t="s">
        <v>6309</v>
      </c>
      <c r="AW44" t="s">
        <v>6334</v>
      </c>
    </row>
    <row r="45" spans="1:49">
      <c r="A45" t="s">
        <v>6445</v>
      </c>
      <c r="B45" t="s">
        <v>6446</v>
      </c>
      <c r="C45">
        <v>7929.8</v>
      </c>
      <c r="E45" t="s">
        <v>6448</v>
      </c>
      <c r="F45">
        <v>2237</v>
      </c>
      <c r="G45" t="s">
        <v>6319</v>
      </c>
      <c r="H45" t="s">
        <v>4270</v>
      </c>
      <c r="I45">
        <v>0</v>
      </c>
      <c r="J45">
        <v>0</v>
      </c>
      <c r="K45">
        <v>0</v>
      </c>
      <c r="L45">
        <v>0</v>
      </c>
      <c r="M45">
        <v>0</v>
      </c>
      <c r="N45">
        <v>0</v>
      </c>
      <c r="O45">
        <v>7929.79</v>
      </c>
      <c r="P45">
        <v>15924.09</v>
      </c>
      <c r="Q45">
        <v>799.67</v>
      </c>
      <c r="R45" s="343">
        <v>40912</v>
      </c>
      <c r="S45" s="343">
        <v>39807</v>
      </c>
      <c r="T45" t="s">
        <v>2569</v>
      </c>
      <c r="U45" t="s">
        <v>2570</v>
      </c>
      <c r="V45" t="s">
        <v>2571</v>
      </c>
      <c r="W45" t="s">
        <v>2572</v>
      </c>
      <c r="X45" t="s">
        <v>2025</v>
      </c>
      <c r="Y45" t="s">
        <v>2026</v>
      </c>
      <c r="Z45" t="s">
        <v>2573</v>
      </c>
      <c r="AA45" t="s">
        <v>2574</v>
      </c>
      <c r="AB45" t="s">
        <v>2575</v>
      </c>
      <c r="AC45" t="s">
        <v>2576</v>
      </c>
      <c r="AD45" t="s">
        <v>6447</v>
      </c>
      <c r="AE45" t="s">
        <v>6449</v>
      </c>
      <c r="AF45" t="s">
        <v>2577</v>
      </c>
      <c r="AG45" t="s">
        <v>13726</v>
      </c>
      <c r="AH45" t="s">
        <v>2024</v>
      </c>
      <c r="AI45" t="s">
        <v>2031</v>
      </c>
      <c r="AJ45" t="s">
        <v>13727</v>
      </c>
      <c r="AV45" t="s">
        <v>6450</v>
      </c>
      <c r="AW45" t="s">
        <v>6334</v>
      </c>
    </row>
    <row r="46" spans="1:49">
      <c r="A46" t="s">
        <v>6451</v>
      </c>
      <c r="B46" t="s">
        <v>6446</v>
      </c>
      <c r="C46">
        <v>24176.93</v>
      </c>
      <c r="E46" t="s">
        <v>6452</v>
      </c>
      <c r="F46">
        <v>2265</v>
      </c>
      <c r="G46" t="s">
        <v>6319</v>
      </c>
      <c r="H46" t="s">
        <v>4270</v>
      </c>
      <c r="I46">
        <v>0</v>
      </c>
      <c r="J46">
        <v>0</v>
      </c>
      <c r="K46">
        <v>0</v>
      </c>
      <c r="L46">
        <v>0</v>
      </c>
      <c r="M46">
        <v>0</v>
      </c>
      <c r="N46">
        <v>0</v>
      </c>
      <c r="O46">
        <v>24176.92</v>
      </c>
      <c r="P46">
        <v>36682.06</v>
      </c>
      <c r="Q46">
        <v>984.73</v>
      </c>
      <c r="R46" s="343">
        <v>40569</v>
      </c>
      <c r="S46" s="343">
        <v>39918</v>
      </c>
      <c r="T46" t="s">
        <v>2569</v>
      </c>
      <c r="U46" t="s">
        <v>2570</v>
      </c>
      <c r="V46" t="s">
        <v>2578</v>
      </c>
      <c r="W46" t="s">
        <v>2572</v>
      </c>
      <c r="X46" t="s">
        <v>2025</v>
      </c>
      <c r="Y46" t="s">
        <v>2026</v>
      </c>
      <c r="Z46" t="s">
        <v>2573</v>
      </c>
      <c r="AA46" t="s">
        <v>2574</v>
      </c>
      <c r="AB46" t="s">
        <v>2575</v>
      </c>
      <c r="AC46" t="s">
        <v>2576</v>
      </c>
      <c r="AD46" t="s">
        <v>6447</v>
      </c>
      <c r="AE46" t="s">
        <v>6449</v>
      </c>
      <c r="AF46" t="s">
        <v>2577</v>
      </c>
      <c r="AG46" t="s">
        <v>13726</v>
      </c>
      <c r="AH46" t="s">
        <v>2024</v>
      </c>
      <c r="AI46" t="s">
        <v>2031</v>
      </c>
      <c r="AJ46" t="s">
        <v>13727</v>
      </c>
      <c r="AV46" t="s">
        <v>6309</v>
      </c>
      <c r="AW46" t="s">
        <v>6334</v>
      </c>
    </row>
    <row r="47" spans="1:49">
      <c r="A47" t="s">
        <v>6455</v>
      </c>
      <c r="B47" t="s">
        <v>6456</v>
      </c>
      <c r="C47">
        <v>32342.11</v>
      </c>
      <c r="E47" t="s">
        <v>6458</v>
      </c>
      <c r="F47">
        <v>1803</v>
      </c>
      <c r="G47" t="s">
        <v>6319</v>
      </c>
      <c r="H47" t="s">
        <v>4270</v>
      </c>
      <c r="I47">
        <v>0</v>
      </c>
      <c r="J47">
        <v>0</v>
      </c>
      <c r="K47">
        <v>0</v>
      </c>
      <c r="L47">
        <v>0</v>
      </c>
      <c r="M47">
        <v>0</v>
      </c>
      <c r="N47">
        <v>0</v>
      </c>
      <c r="O47">
        <v>32342.05</v>
      </c>
      <c r="P47">
        <v>122198.56</v>
      </c>
      <c r="Q47">
        <v>1539.31</v>
      </c>
      <c r="R47" s="343">
        <v>40607</v>
      </c>
      <c r="S47" s="343">
        <v>40836</v>
      </c>
      <c r="T47" t="s">
        <v>466</v>
      </c>
      <c r="U47" t="s">
        <v>467</v>
      </c>
      <c r="V47" t="s">
        <v>468</v>
      </c>
      <c r="W47" t="s">
        <v>469</v>
      </c>
      <c r="X47" t="s">
        <v>2024</v>
      </c>
      <c r="Y47" t="s">
        <v>2031</v>
      </c>
      <c r="Z47" t="s">
        <v>470</v>
      </c>
      <c r="AA47" t="s">
        <v>471</v>
      </c>
      <c r="AB47" t="s">
        <v>6457</v>
      </c>
      <c r="AC47" t="s">
        <v>472</v>
      </c>
      <c r="AD47" t="s">
        <v>6447</v>
      </c>
      <c r="AE47" t="s">
        <v>6457</v>
      </c>
      <c r="AF47" t="s">
        <v>473</v>
      </c>
      <c r="AG47" t="s">
        <v>13724</v>
      </c>
      <c r="AH47" t="s">
        <v>4825</v>
      </c>
      <c r="AI47" t="s">
        <v>4826</v>
      </c>
      <c r="AJ47" t="s">
        <v>470</v>
      </c>
      <c r="AV47" t="s">
        <v>6309</v>
      </c>
      <c r="AW47" t="s">
        <v>6334</v>
      </c>
    </row>
    <row r="48" spans="1:49">
      <c r="A48" t="s">
        <v>6459</v>
      </c>
      <c r="B48" t="s">
        <v>6460</v>
      </c>
      <c r="C48">
        <v>13.82</v>
      </c>
      <c r="E48" t="s">
        <v>6462</v>
      </c>
      <c r="F48">
        <v>1460</v>
      </c>
      <c r="G48" t="s">
        <v>6317</v>
      </c>
      <c r="H48" t="s">
        <v>4270</v>
      </c>
      <c r="I48">
        <v>0</v>
      </c>
      <c r="J48">
        <v>0</v>
      </c>
      <c r="K48">
        <v>0</v>
      </c>
      <c r="L48">
        <v>0</v>
      </c>
      <c r="M48">
        <v>0</v>
      </c>
      <c r="N48">
        <v>0</v>
      </c>
      <c r="O48">
        <v>13.81</v>
      </c>
      <c r="P48">
        <v>9920.9</v>
      </c>
      <c r="Q48">
        <v>305.51</v>
      </c>
      <c r="R48" s="343">
        <v>41707</v>
      </c>
      <c r="S48" s="343">
        <v>42074</v>
      </c>
      <c r="T48" t="s">
        <v>5642</v>
      </c>
      <c r="U48" t="s">
        <v>5643</v>
      </c>
      <c r="V48" t="s">
        <v>5644</v>
      </c>
      <c r="W48" t="s">
        <v>5645</v>
      </c>
      <c r="X48" t="s">
        <v>2024</v>
      </c>
      <c r="Y48" t="s">
        <v>2031</v>
      </c>
      <c r="Z48" t="s">
        <v>5646</v>
      </c>
      <c r="AA48" t="s">
        <v>5647</v>
      </c>
      <c r="AB48" t="s">
        <v>6461</v>
      </c>
      <c r="AC48" t="s">
        <v>883</v>
      </c>
      <c r="AD48" t="s">
        <v>6310</v>
      </c>
      <c r="AE48" t="s">
        <v>6461</v>
      </c>
      <c r="AF48" t="s">
        <v>884</v>
      </c>
      <c r="AG48" t="s">
        <v>13690</v>
      </c>
      <c r="AH48" t="s">
        <v>2024</v>
      </c>
      <c r="AI48" t="s">
        <v>2031</v>
      </c>
      <c r="AJ48" t="s">
        <v>13691</v>
      </c>
      <c r="AV48" t="s">
        <v>4285</v>
      </c>
      <c r="AW48" t="s">
        <v>6334</v>
      </c>
    </row>
    <row r="49" spans="1:49">
      <c r="A49" t="s">
        <v>6482</v>
      </c>
      <c r="B49" t="s">
        <v>6483</v>
      </c>
      <c r="C49">
        <v>51.98</v>
      </c>
      <c r="E49" t="s">
        <v>6484</v>
      </c>
      <c r="F49">
        <v>1789</v>
      </c>
      <c r="G49" t="s">
        <v>6317</v>
      </c>
      <c r="H49" t="s">
        <v>4270</v>
      </c>
      <c r="I49">
        <v>0</v>
      </c>
      <c r="J49">
        <v>0</v>
      </c>
      <c r="K49">
        <v>0</v>
      </c>
      <c r="L49">
        <v>0</v>
      </c>
      <c r="M49">
        <v>0</v>
      </c>
      <c r="N49">
        <v>0</v>
      </c>
      <c r="O49">
        <v>51.97</v>
      </c>
      <c r="P49">
        <v>22692.54</v>
      </c>
      <c r="Q49">
        <v>815.32</v>
      </c>
      <c r="R49" s="343">
        <v>41019</v>
      </c>
      <c r="S49" s="343">
        <v>40295</v>
      </c>
      <c r="T49" t="s">
        <v>1400</v>
      </c>
      <c r="U49" t="s">
        <v>1401</v>
      </c>
      <c r="V49" t="s">
        <v>1402</v>
      </c>
      <c r="W49" t="s">
        <v>1403</v>
      </c>
      <c r="X49" t="s">
        <v>4644</v>
      </c>
      <c r="Y49" t="s">
        <v>4645</v>
      </c>
      <c r="Z49" t="s">
        <v>1404</v>
      </c>
      <c r="AA49" t="s">
        <v>1405</v>
      </c>
      <c r="AB49" t="s">
        <v>1406</v>
      </c>
      <c r="AC49" t="s">
        <v>1407</v>
      </c>
      <c r="AD49" t="s">
        <v>6310</v>
      </c>
      <c r="AE49" t="s">
        <v>6485</v>
      </c>
      <c r="AF49" t="s">
        <v>1408</v>
      </c>
      <c r="AG49" t="s">
        <v>13694</v>
      </c>
      <c r="AH49" t="s">
        <v>4644</v>
      </c>
      <c r="AI49" t="s">
        <v>4645</v>
      </c>
      <c r="AJ49" t="s">
        <v>13695</v>
      </c>
      <c r="AK49" t="s">
        <v>1409</v>
      </c>
      <c r="AL49" t="s">
        <v>1410</v>
      </c>
      <c r="AM49" t="s">
        <v>13696</v>
      </c>
      <c r="AN49" t="s">
        <v>4644</v>
      </c>
      <c r="AO49" t="s">
        <v>4645</v>
      </c>
      <c r="AP49" t="s">
        <v>1404</v>
      </c>
      <c r="AV49" t="s">
        <v>4285</v>
      </c>
      <c r="AW49" t="s">
        <v>6334</v>
      </c>
    </row>
    <row r="50" spans="1:49">
      <c r="A50" t="s">
        <v>6487</v>
      </c>
      <c r="B50" t="s">
        <v>6488</v>
      </c>
      <c r="C50">
        <v>2065.0100000000002</v>
      </c>
      <c r="E50" t="s">
        <v>6489</v>
      </c>
      <c r="F50">
        <v>1439</v>
      </c>
      <c r="G50" t="s">
        <v>6317</v>
      </c>
      <c r="H50" t="s">
        <v>4270</v>
      </c>
      <c r="I50">
        <v>0</v>
      </c>
      <c r="J50">
        <v>0</v>
      </c>
      <c r="K50">
        <v>0</v>
      </c>
      <c r="L50">
        <v>0</v>
      </c>
      <c r="M50">
        <v>0</v>
      </c>
      <c r="N50">
        <v>0</v>
      </c>
      <c r="O50">
        <v>2065.0100000000002</v>
      </c>
      <c r="P50">
        <v>91069.99</v>
      </c>
      <c r="Q50">
        <v>1587.17</v>
      </c>
      <c r="R50" s="343">
        <v>41397</v>
      </c>
      <c r="S50" s="343">
        <v>40813</v>
      </c>
      <c r="T50" t="s">
        <v>1885</v>
      </c>
      <c r="U50" t="s">
        <v>1886</v>
      </c>
      <c r="V50" t="s">
        <v>1887</v>
      </c>
      <c r="W50" t="s">
        <v>1888</v>
      </c>
      <c r="X50" t="s">
        <v>6266</v>
      </c>
      <c r="Y50" t="s">
        <v>6267</v>
      </c>
      <c r="Z50" t="s">
        <v>1889</v>
      </c>
      <c r="AA50" t="s">
        <v>257</v>
      </c>
      <c r="AB50" t="s">
        <v>258</v>
      </c>
      <c r="AC50" t="s">
        <v>259</v>
      </c>
      <c r="AD50" t="s">
        <v>6310</v>
      </c>
      <c r="AE50" t="s">
        <v>6490</v>
      </c>
      <c r="AF50" t="s">
        <v>260</v>
      </c>
      <c r="AG50" t="s">
        <v>13711</v>
      </c>
      <c r="AH50" t="s">
        <v>6266</v>
      </c>
      <c r="AI50" t="s">
        <v>6267</v>
      </c>
      <c r="AJ50" t="s">
        <v>13712</v>
      </c>
      <c r="AQ50">
        <v>1</v>
      </c>
      <c r="AR50" t="s">
        <v>261</v>
      </c>
      <c r="AS50" t="s">
        <v>3194</v>
      </c>
      <c r="AT50" t="s">
        <v>2016</v>
      </c>
      <c r="AU50" t="s">
        <v>3195</v>
      </c>
      <c r="AV50" t="s">
        <v>6309</v>
      </c>
      <c r="AW50" t="s">
        <v>6334</v>
      </c>
    </row>
    <row r="51" spans="1:49">
      <c r="A51" t="s">
        <v>6498</v>
      </c>
      <c r="B51" t="s">
        <v>6321</v>
      </c>
      <c r="D51">
        <v>31879.65</v>
      </c>
      <c r="E51" t="s">
        <v>6499</v>
      </c>
      <c r="F51">
        <v>0</v>
      </c>
      <c r="G51" t="s">
        <v>6319</v>
      </c>
      <c r="H51" t="s">
        <v>12314</v>
      </c>
      <c r="P51">
        <v>77286.48</v>
      </c>
      <c r="Q51">
        <v>278.89999999999998</v>
      </c>
      <c r="R51" s="343">
        <v>41106</v>
      </c>
      <c r="S51" s="343">
        <v>41092</v>
      </c>
      <c r="T51" t="s">
        <v>6421</v>
      </c>
      <c r="U51" t="s">
        <v>6422</v>
      </c>
      <c r="V51" t="s">
        <v>4249</v>
      </c>
      <c r="W51" t="s">
        <v>14934</v>
      </c>
      <c r="X51" t="s">
        <v>2024</v>
      </c>
      <c r="Y51" t="s">
        <v>14935</v>
      </c>
      <c r="Z51" t="s">
        <v>6425</v>
      </c>
      <c r="AA51" t="s">
        <v>16328</v>
      </c>
      <c r="AB51" t="s">
        <v>16013</v>
      </c>
      <c r="AC51" t="s">
        <v>16014</v>
      </c>
      <c r="AD51" t="s">
        <v>6322</v>
      </c>
      <c r="AV51" t="s">
        <v>1922</v>
      </c>
      <c r="AW51" t="s">
        <v>4388</v>
      </c>
    </row>
    <row r="52" spans="1:49">
      <c r="A52" t="s">
        <v>6502</v>
      </c>
      <c r="B52" t="s">
        <v>6483</v>
      </c>
      <c r="C52">
        <v>497.56</v>
      </c>
      <c r="E52" t="s">
        <v>6503</v>
      </c>
      <c r="F52">
        <v>1814</v>
      </c>
      <c r="G52" t="s">
        <v>6317</v>
      </c>
      <c r="H52" t="s">
        <v>4270</v>
      </c>
      <c r="I52">
        <v>0</v>
      </c>
      <c r="J52">
        <v>0</v>
      </c>
      <c r="K52">
        <v>0</v>
      </c>
      <c r="L52">
        <v>0</v>
      </c>
      <c r="M52">
        <v>0</v>
      </c>
      <c r="N52">
        <v>0</v>
      </c>
      <c r="O52">
        <v>497.55</v>
      </c>
      <c r="P52">
        <v>28061.23</v>
      </c>
      <c r="Q52">
        <v>1038.5899999999999</v>
      </c>
      <c r="R52" s="343">
        <v>41052</v>
      </c>
      <c r="S52" s="343">
        <v>40295</v>
      </c>
      <c r="T52" t="s">
        <v>1400</v>
      </c>
      <c r="U52" t="s">
        <v>1401</v>
      </c>
      <c r="V52" t="s">
        <v>1412</v>
      </c>
      <c r="W52" t="s">
        <v>1403</v>
      </c>
      <c r="X52" t="s">
        <v>4644</v>
      </c>
      <c r="Y52" t="s">
        <v>4645</v>
      </c>
      <c r="Z52" t="s">
        <v>1404</v>
      </c>
      <c r="AA52" t="s">
        <v>1405</v>
      </c>
      <c r="AB52" t="s">
        <v>1406</v>
      </c>
      <c r="AC52" t="s">
        <v>1407</v>
      </c>
      <c r="AD52" t="s">
        <v>6310</v>
      </c>
      <c r="AE52" t="s">
        <v>6485</v>
      </c>
      <c r="AF52" t="s">
        <v>1408</v>
      </c>
      <c r="AG52" t="s">
        <v>13694</v>
      </c>
      <c r="AH52" t="s">
        <v>4644</v>
      </c>
      <c r="AI52" t="s">
        <v>4645</v>
      </c>
      <c r="AJ52" t="s">
        <v>13695</v>
      </c>
      <c r="AK52" t="s">
        <v>1409</v>
      </c>
      <c r="AL52" t="s">
        <v>1410</v>
      </c>
      <c r="AM52" t="s">
        <v>13696</v>
      </c>
      <c r="AN52" t="s">
        <v>4644</v>
      </c>
      <c r="AO52" t="s">
        <v>4645</v>
      </c>
      <c r="AP52" t="s">
        <v>1404</v>
      </c>
      <c r="AV52" t="s">
        <v>4285</v>
      </c>
      <c r="AW52" t="s">
        <v>6334</v>
      </c>
    </row>
    <row r="53" spans="1:49">
      <c r="A53" t="s">
        <v>6515</v>
      </c>
      <c r="B53" t="s">
        <v>6516</v>
      </c>
      <c r="C53">
        <v>4175.38</v>
      </c>
      <c r="E53" t="s">
        <v>6517</v>
      </c>
      <c r="F53">
        <v>1558</v>
      </c>
      <c r="G53" t="s">
        <v>6319</v>
      </c>
      <c r="H53" t="s">
        <v>4270</v>
      </c>
      <c r="I53">
        <v>0</v>
      </c>
      <c r="J53">
        <v>0</v>
      </c>
      <c r="K53">
        <v>0</v>
      </c>
      <c r="L53">
        <v>0</v>
      </c>
      <c r="M53">
        <v>0</v>
      </c>
      <c r="N53">
        <v>0</v>
      </c>
      <c r="O53">
        <v>4175.37</v>
      </c>
      <c r="P53">
        <v>19183.57</v>
      </c>
      <c r="Q53">
        <v>540.80999999999995</v>
      </c>
      <c r="R53" s="343">
        <v>41453</v>
      </c>
      <c r="S53" s="343">
        <v>40500</v>
      </c>
      <c r="T53" t="s">
        <v>2935</v>
      </c>
      <c r="U53" t="s">
        <v>2936</v>
      </c>
      <c r="V53" t="s">
        <v>2945</v>
      </c>
      <c r="W53" t="s">
        <v>2938</v>
      </c>
      <c r="X53" t="s">
        <v>2024</v>
      </c>
      <c r="Y53" t="s">
        <v>2031</v>
      </c>
      <c r="Z53" t="s">
        <v>2939</v>
      </c>
      <c r="AA53" t="s">
        <v>6309</v>
      </c>
      <c r="AB53" t="s">
        <v>2940</v>
      </c>
      <c r="AC53" t="s">
        <v>2941</v>
      </c>
      <c r="AD53" t="s">
        <v>6447</v>
      </c>
      <c r="AV53" t="s">
        <v>6309</v>
      </c>
      <c r="AW53" t="s">
        <v>6334</v>
      </c>
    </row>
    <row r="54" spans="1:49">
      <c r="A54" t="s">
        <v>5203</v>
      </c>
      <c r="B54" t="s">
        <v>3233</v>
      </c>
      <c r="E54" t="s">
        <v>3234</v>
      </c>
      <c r="F54">
        <v>0</v>
      </c>
      <c r="G54" t="s">
        <v>6319</v>
      </c>
      <c r="H54" t="s">
        <v>12314</v>
      </c>
      <c r="P54">
        <v>47100.84</v>
      </c>
      <c r="Q54">
        <v>1010.08</v>
      </c>
      <c r="R54" s="343">
        <v>41466</v>
      </c>
      <c r="S54" s="343">
        <v>40716</v>
      </c>
      <c r="T54" t="s">
        <v>8215</v>
      </c>
      <c r="U54" t="s">
        <v>8216</v>
      </c>
      <c r="V54" t="s">
        <v>12460</v>
      </c>
      <c r="W54" t="s">
        <v>8217</v>
      </c>
      <c r="X54" t="s">
        <v>889</v>
      </c>
      <c r="Y54" t="s">
        <v>890</v>
      </c>
      <c r="Z54" t="s">
        <v>8218</v>
      </c>
      <c r="AA54" t="s">
        <v>8219</v>
      </c>
      <c r="AB54" t="s">
        <v>3235</v>
      </c>
      <c r="AC54" t="s">
        <v>8220</v>
      </c>
      <c r="AD54" t="s">
        <v>6447</v>
      </c>
      <c r="AE54" t="s">
        <v>3235</v>
      </c>
      <c r="AF54" t="s">
        <v>13637</v>
      </c>
      <c r="AG54" t="s">
        <v>13638</v>
      </c>
      <c r="AH54" t="s">
        <v>889</v>
      </c>
      <c r="AI54" t="s">
        <v>890</v>
      </c>
      <c r="AJ54" t="s">
        <v>8218</v>
      </c>
      <c r="AV54" t="s">
        <v>12461</v>
      </c>
      <c r="AW54" t="s">
        <v>5474</v>
      </c>
    </row>
    <row r="55" spans="1:49">
      <c r="A55" t="s">
        <v>6342</v>
      </c>
      <c r="B55" t="s">
        <v>2167</v>
      </c>
      <c r="C55">
        <v>1150.06</v>
      </c>
      <c r="E55" t="s">
        <v>6343</v>
      </c>
      <c r="F55">
        <v>980</v>
      </c>
      <c r="G55" t="s">
        <v>6314</v>
      </c>
      <c r="H55" t="s">
        <v>4270</v>
      </c>
      <c r="I55">
        <v>0</v>
      </c>
      <c r="J55">
        <v>0</v>
      </c>
      <c r="K55">
        <v>0</v>
      </c>
      <c r="L55">
        <v>0</v>
      </c>
      <c r="M55">
        <v>0</v>
      </c>
      <c r="N55">
        <v>0</v>
      </c>
      <c r="O55">
        <v>1150.07</v>
      </c>
      <c r="P55">
        <v>16790.22</v>
      </c>
      <c r="Q55">
        <v>308.13</v>
      </c>
      <c r="R55" s="343">
        <v>41481</v>
      </c>
      <c r="S55" s="343">
        <v>41305</v>
      </c>
      <c r="T55" t="s">
        <v>6666</v>
      </c>
      <c r="U55" t="s">
        <v>6667</v>
      </c>
      <c r="V55" t="s">
        <v>6673</v>
      </c>
      <c r="W55" t="s">
        <v>6669</v>
      </c>
      <c r="X55" t="s">
        <v>2024</v>
      </c>
      <c r="Y55" t="s">
        <v>2031</v>
      </c>
      <c r="Z55" t="s">
        <v>6670</v>
      </c>
      <c r="AA55" t="s">
        <v>14191</v>
      </c>
      <c r="AB55" t="s">
        <v>6309</v>
      </c>
      <c r="AC55" t="s">
        <v>6672</v>
      </c>
      <c r="AD55" t="s">
        <v>6447</v>
      </c>
      <c r="AE55" t="s">
        <v>2169</v>
      </c>
      <c r="AF55" t="s">
        <v>13667</v>
      </c>
      <c r="AG55" t="s">
        <v>13668</v>
      </c>
      <c r="AH55" t="s">
        <v>2024</v>
      </c>
      <c r="AI55" t="s">
        <v>2031</v>
      </c>
      <c r="AJ55" t="s">
        <v>13669</v>
      </c>
      <c r="AV55" t="s">
        <v>3101</v>
      </c>
      <c r="AW55" t="s">
        <v>4437</v>
      </c>
    </row>
    <row r="56" spans="1:49">
      <c r="A56" t="s">
        <v>2069</v>
      </c>
      <c r="B56" t="s">
        <v>2070</v>
      </c>
      <c r="C56">
        <v>13148.31</v>
      </c>
      <c r="E56" t="s">
        <v>2071</v>
      </c>
      <c r="F56">
        <v>1556</v>
      </c>
      <c r="G56" t="s">
        <v>6319</v>
      </c>
      <c r="H56" t="s">
        <v>4270</v>
      </c>
      <c r="I56">
        <v>0</v>
      </c>
      <c r="J56">
        <v>0</v>
      </c>
      <c r="K56">
        <v>0</v>
      </c>
      <c r="L56">
        <v>0</v>
      </c>
      <c r="M56">
        <v>0</v>
      </c>
      <c r="N56">
        <v>0</v>
      </c>
      <c r="O56">
        <v>13148.28</v>
      </c>
      <c r="P56">
        <v>70021.429999999993</v>
      </c>
      <c r="Q56">
        <v>1840.13</v>
      </c>
      <c r="R56" s="343">
        <v>41127</v>
      </c>
      <c r="S56" s="343">
        <v>40542</v>
      </c>
      <c r="T56" t="s">
        <v>3503</v>
      </c>
      <c r="U56" t="s">
        <v>3504</v>
      </c>
      <c r="V56" t="s">
        <v>3524</v>
      </c>
      <c r="W56" t="s">
        <v>3506</v>
      </c>
      <c r="X56" t="s">
        <v>3507</v>
      </c>
      <c r="Y56" t="s">
        <v>3508</v>
      </c>
      <c r="Z56" t="s">
        <v>3509</v>
      </c>
      <c r="AA56" t="s">
        <v>3510</v>
      </c>
      <c r="AB56" t="s">
        <v>6309</v>
      </c>
      <c r="AC56" t="s">
        <v>3511</v>
      </c>
      <c r="AD56" t="s">
        <v>6447</v>
      </c>
      <c r="AE56" t="s">
        <v>2072</v>
      </c>
      <c r="AF56" t="s">
        <v>3512</v>
      </c>
      <c r="AG56" t="s">
        <v>3513</v>
      </c>
      <c r="AH56" t="s">
        <v>2024</v>
      </c>
      <c r="AI56" t="s">
        <v>2031</v>
      </c>
      <c r="AJ56" t="s">
        <v>3509</v>
      </c>
      <c r="AK56" t="s">
        <v>3514</v>
      </c>
      <c r="AL56" t="s">
        <v>3515</v>
      </c>
      <c r="AM56" t="s">
        <v>3516</v>
      </c>
      <c r="AN56" t="s">
        <v>3507</v>
      </c>
      <c r="AO56" t="s">
        <v>3508</v>
      </c>
      <c r="AP56" t="s">
        <v>6309</v>
      </c>
      <c r="AV56" t="s">
        <v>6309</v>
      </c>
      <c r="AW56" t="s">
        <v>6334</v>
      </c>
    </row>
    <row r="57" spans="1:49">
      <c r="A57" t="s">
        <v>2073</v>
      </c>
      <c r="B57" t="s">
        <v>2070</v>
      </c>
      <c r="C57">
        <v>11187.35</v>
      </c>
      <c r="E57" t="s">
        <v>2074</v>
      </c>
      <c r="F57">
        <v>1544</v>
      </c>
      <c r="G57" t="s">
        <v>6319</v>
      </c>
      <c r="H57" t="s">
        <v>4270</v>
      </c>
      <c r="I57">
        <v>0</v>
      </c>
      <c r="J57">
        <v>0</v>
      </c>
      <c r="K57">
        <v>0</v>
      </c>
      <c r="L57">
        <v>0</v>
      </c>
      <c r="M57">
        <v>0</v>
      </c>
      <c r="N57">
        <v>0</v>
      </c>
      <c r="O57">
        <v>11187.32</v>
      </c>
      <c r="P57">
        <v>63372.75</v>
      </c>
      <c r="Q57">
        <v>1665.41</v>
      </c>
      <c r="R57" s="343">
        <v>41127</v>
      </c>
      <c r="S57" s="343">
        <v>40585</v>
      </c>
      <c r="T57" t="s">
        <v>3503</v>
      </c>
      <c r="U57" t="s">
        <v>3504</v>
      </c>
      <c r="V57" t="s">
        <v>3519</v>
      </c>
      <c r="W57" t="s">
        <v>3506</v>
      </c>
      <c r="X57" t="s">
        <v>3507</v>
      </c>
      <c r="Y57" t="s">
        <v>3508</v>
      </c>
      <c r="Z57" t="s">
        <v>3509</v>
      </c>
      <c r="AA57" t="s">
        <v>3510</v>
      </c>
      <c r="AB57" t="s">
        <v>6309</v>
      </c>
      <c r="AC57" t="s">
        <v>3511</v>
      </c>
      <c r="AD57" t="s">
        <v>6447</v>
      </c>
      <c r="AE57" t="s">
        <v>2072</v>
      </c>
      <c r="AF57" t="s">
        <v>3512</v>
      </c>
      <c r="AG57" t="s">
        <v>3513</v>
      </c>
      <c r="AH57" t="s">
        <v>2024</v>
      </c>
      <c r="AI57" t="s">
        <v>2031</v>
      </c>
      <c r="AJ57" t="s">
        <v>3509</v>
      </c>
      <c r="AK57" t="s">
        <v>3514</v>
      </c>
      <c r="AL57" t="s">
        <v>3515</v>
      </c>
      <c r="AM57" t="s">
        <v>3516</v>
      </c>
      <c r="AN57" t="s">
        <v>3507</v>
      </c>
      <c r="AO57" t="s">
        <v>3508</v>
      </c>
      <c r="AP57" t="s">
        <v>6309</v>
      </c>
      <c r="AV57" t="s">
        <v>6309</v>
      </c>
      <c r="AW57" t="s">
        <v>6334</v>
      </c>
    </row>
    <row r="58" spans="1:49">
      <c r="A58" t="s">
        <v>5263</v>
      </c>
      <c r="B58" t="s">
        <v>5264</v>
      </c>
      <c r="E58" t="s">
        <v>5676</v>
      </c>
      <c r="F58">
        <v>0</v>
      </c>
      <c r="G58" t="s">
        <v>6319</v>
      </c>
      <c r="H58" t="s">
        <v>12314</v>
      </c>
      <c r="P58">
        <v>29839.24</v>
      </c>
      <c r="Q58">
        <v>620.91999999999996</v>
      </c>
      <c r="R58" s="343">
        <v>41134</v>
      </c>
      <c r="S58" s="343">
        <v>41337</v>
      </c>
      <c r="T58" t="s">
        <v>1250</v>
      </c>
      <c r="U58" t="s">
        <v>1251</v>
      </c>
      <c r="V58" t="s">
        <v>1252</v>
      </c>
      <c r="W58" t="s">
        <v>1253</v>
      </c>
      <c r="X58" t="s">
        <v>4072</v>
      </c>
      <c r="Y58" t="s">
        <v>4073</v>
      </c>
      <c r="Z58" t="s">
        <v>1254</v>
      </c>
      <c r="AA58" t="s">
        <v>1255</v>
      </c>
      <c r="AB58" t="s">
        <v>1256</v>
      </c>
      <c r="AC58" t="s">
        <v>1257</v>
      </c>
      <c r="AD58" t="s">
        <v>2035</v>
      </c>
      <c r="AE58" t="s">
        <v>5677</v>
      </c>
      <c r="AF58" t="s">
        <v>1258</v>
      </c>
      <c r="AG58" t="s">
        <v>13862</v>
      </c>
      <c r="AH58" t="s">
        <v>4072</v>
      </c>
      <c r="AI58" t="s">
        <v>4073</v>
      </c>
      <c r="AJ58" t="s">
        <v>1254</v>
      </c>
      <c r="AQ58">
        <v>1</v>
      </c>
      <c r="AR58" t="s">
        <v>5678</v>
      </c>
      <c r="AS58" t="s">
        <v>1259</v>
      </c>
      <c r="AT58" t="s">
        <v>2016</v>
      </c>
      <c r="AU58" t="s">
        <v>1260</v>
      </c>
      <c r="AV58" t="s">
        <v>4678</v>
      </c>
      <c r="AW58" t="s">
        <v>6317</v>
      </c>
    </row>
    <row r="59" spans="1:49">
      <c r="A59" t="s">
        <v>2077</v>
      </c>
      <c r="B59" t="s">
        <v>2078</v>
      </c>
      <c r="C59">
        <v>2169.69</v>
      </c>
      <c r="E59" t="s">
        <v>2079</v>
      </c>
      <c r="F59">
        <v>1912</v>
      </c>
      <c r="G59" t="s">
        <v>6317</v>
      </c>
      <c r="H59" t="s">
        <v>4270</v>
      </c>
      <c r="I59">
        <v>0</v>
      </c>
      <c r="J59">
        <v>0</v>
      </c>
      <c r="K59">
        <v>0</v>
      </c>
      <c r="L59">
        <v>0</v>
      </c>
      <c r="M59">
        <v>0</v>
      </c>
      <c r="N59">
        <v>0</v>
      </c>
      <c r="O59">
        <v>2169.67</v>
      </c>
      <c r="P59">
        <v>8854.08</v>
      </c>
      <c r="Q59">
        <v>286.37</v>
      </c>
      <c r="R59" s="343">
        <v>40403</v>
      </c>
      <c r="S59" s="343">
        <v>40323</v>
      </c>
      <c r="T59" t="s">
        <v>914</v>
      </c>
      <c r="U59" t="s">
        <v>915</v>
      </c>
      <c r="V59" t="s">
        <v>916</v>
      </c>
      <c r="W59" t="s">
        <v>917</v>
      </c>
      <c r="X59" t="s">
        <v>6286</v>
      </c>
      <c r="Y59" t="s">
        <v>6222</v>
      </c>
      <c r="Z59" t="s">
        <v>918</v>
      </c>
      <c r="AA59" t="s">
        <v>919</v>
      </c>
      <c r="AB59" t="s">
        <v>920</v>
      </c>
      <c r="AC59" t="s">
        <v>921</v>
      </c>
      <c r="AD59" t="s">
        <v>6310</v>
      </c>
      <c r="AE59" t="s">
        <v>2080</v>
      </c>
      <c r="AF59" t="s">
        <v>922</v>
      </c>
      <c r="AG59" t="s">
        <v>917</v>
      </c>
      <c r="AH59" t="s">
        <v>2024</v>
      </c>
      <c r="AI59" t="s">
        <v>2031</v>
      </c>
      <c r="AJ59" t="s">
        <v>13728</v>
      </c>
      <c r="AV59" t="s">
        <v>6309</v>
      </c>
      <c r="AW59" t="s">
        <v>6334</v>
      </c>
    </row>
    <row r="60" spans="1:49">
      <c r="A60" t="s">
        <v>5762</v>
      </c>
      <c r="B60" t="s">
        <v>5763</v>
      </c>
      <c r="C60">
        <v>347.39</v>
      </c>
      <c r="E60" t="s">
        <v>5764</v>
      </c>
      <c r="F60">
        <v>977</v>
      </c>
      <c r="G60" t="s">
        <v>6319</v>
      </c>
      <c r="H60" t="s">
        <v>4270</v>
      </c>
      <c r="I60">
        <v>0</v>
      </c>
      <c r="J60">
        <v>0</v>
      </c>
      <c r="K60">
        <v>0</v>
      </c>
      <c r="L60">
        <v>0</v>
      </c>
      <c r="M60">
        <v>0</v>
      </c>
      <c r="N60">
        <v>0</v>
      </c>
      <c r="O60">
        <v>347.39</v>
      </c>
      <c r="P60">
        <v>12834.08</v>
      </c>
      <c r="Q60">
        <v>267.01</v>
      </c>
      <c r="R60" s="343">
        <v>41135</v>
      </c>
      <c r="S60" s="343">
        <v>41186</v>
      </c>
      <c r="T60" t="s">
        <v>4655</v>
      </c>
      <c r="U60" t="s">
        <v>4656</v>
      </c>
      <c r="V60" t="s">
        <v>4657</v>
      </c>
      <c r="W60" t="s">
        <v>4658</v>
      </c>
      <c r="X60" t="s">
        <v>2024</v>
      </c>
      <c r="Y60" t="s">
        <v>2031</v>
      </c>
      <c r="Z60" t="s">
        <v>4659</v>
      </c>
      <c r="AA60" t="s">
        <v>4660</v>
      </c>
      <c r="AB60" t="s">
        <v>4661</v>
      </c>
      <c r="AC60" t="s">
        <v>4662</v>
      </c>
      <c r="AD60" t="s">
        <v>6447</v>
      </c>
      <c r="AE60" t="s">
        <v>5765</v>
      </c>
      <c r="AF60" t="s">
        <v>4663</v>
      </c>
      <c r="AG60" t="s">
        <v>13655</v>
      </c>
      <c r="AH60" t="s">
        <v>2024</v>
      </c>
      <c r="AI60" t="s">
        <v>2031</v>
      </c>
      <c r="AJ60" t="s">
        <v>6309</v>
      </c>
      <c r="AV60" t="s">
        <v>6309</v>
      </c>
      <c r="AW60" t="s">
        <v>6497</v>
      </c>
    </row>
    <row r="61" spans="1:49">
      <c r="A61" t="s">
        <v>2081</v>
      </c>
      <c r="B61" t="s">
        <v>6516</v>
      </c>
      <c r="C61">
        <v>2728.54</v>
      </c>
      <c r="E61" t="s">
        <v>2082</v>
      </c>
      <c r="F61">
        <v>1558</v>
      </c>
      <c r="G61" t="s">
        <v>6319</v>
      </c>
      <c r="H61" t="s">
        <v>4270</v>
      </c>
      <c r="I61">
        <v>0</v>
      </c>
      <c r="J61">
        <v>0</v>
      </c>
      <c r="K61">
        <v>0</v>
      </c>
      <c r="L61">
        <v>0</v>
      </c>
      <c r="M61">
        <v>0</v>
      </c>
      <c r="N61">
        <v>0</v>
      </c>
      <c r="O61">
        <v>2728.49</v>
      </c>
      <c r="P61">
        <v>12891.68</v>
      </c>
      <c r="Q61">
        <v>419.86</v>
      </c>
      <c r="R61" s="343">
        <v>41865</v>
      </c>
      <c r="S61" s="343">
        <v>40526</v>
      </c>
      <c r="T61" t="s">
        <v>2935</v>
      </c>
      <c r="U61" t="s">
        <v>2936</v>
      </c>
      <c r="V61" t="s">
        <v>2937</v>
      </c>
      <c r="W61" t="s">
        <v>2938</v>
      </c>
      <c r="X61" t="s">
        <v>2024</v>
      </c>
      <c r="Y61" t="s">
        <v>2031</v>
      </c>
      <c r="Z61" t="s">
        <v>2939</v>
      </c>
      <c r="AA61" t="s">
        <v>6309</v>
      </c>
      <c r="AB61" t="s">
        <v>2940</v>
      </c>
      <c r="AC61" t="s">
        <v>2941</v>
      </c>
      <c r="AD61" t="s">
        <v>6447</v>
      </c>
      <c r="AQ61">
        <v>1</v>
      </c>
      <c r="AR61" t="s">
        <v>2942</v>
      </c>
      <c r="AS61" t="s">
        <v>2943</v>
      </c>
      <c r="AT61" t="s">
        <v>2016</v>
      </c>
      <c r="AU61" t="s">
        <v>2944</v>
      </c>
      <c r="AV61" t="s">
        <v>6309</v>
      </c>
      <c r="AW61" t="s">
        <v>6334</v>
      </c>
    </row>
    <row r="62" spans="1:49">
      <c r="A62" t="s">
        <v>2083</v>
      </c>
      <c r="B62" t="s">
        <v>6516</v>
      </c>
      <c r="C62">
        <v>2738.54</v>
      </c>
      <c r="E62" t="s">
        <v>2082</v>
      </c>
      <c r="F62">
        <v>1558</v>
      </c>
      <c r="G62" t="s">
        <v>6319</v>
      </c>
      <c r="H62" t="s">
        <v>4270</v>
      </c>
      <c r="I62">
        <v>0</v>
      </c>
      <c r="J62">
        <v>0</v>
      </c>
      <c r="K62">
        <v>0</v>
      </c>
      <c r="L62">
        <v>0</v>
      </c>
      <c r="M62">
        <v>0</v>
      </c>
      <c r="N62">
        <v>0</v>
      </c>
      <c r="O62">
        <v>2738.49</v>
      </c>
      <c r="P62">
        <v>12891.68</v>
      </c>
      <c r="Q62">
        <v>419.86</v>
      </c>
      <c r="R62" s="343">
        <v>41865</v>
      </c>
      <c r="S62" s="343">
        <v>41606</v>
      </c>
      <c r="T62" t="s">
        <v>2935</v>
      </c>
      <c r="U62" t="s">
        <v>2936</v>
      </c>
      <c r="V62" t="s">
        <v>2949</v>
      </c>
      <c r="W62" t="s">
        <v>2938</v>
      </c>
      <c r="X62" t="s">
        <v>2024</v>
      </c>
      <c r="Y62" t="s">
        <v>2031</v>
      </c>
      <c r="Z62" t="s">
        <v>2939</v>
      </c>
      <c r="AA62" t="s">
        <v>6309</v>
      </c>
      <c r="AB62" t="s">
        <v>2940</v>
      </c>
      <c r="AC62" t="s">
        <v>2941</v>
      </c>
      <c r="AD62" t="s">
        <v>6447</v>
      </c>
      <c r="AQ62">
        <v>1</v>
      </c>
      <c r="AR62" t="s">
        <v>2942</v>
      </c>
      <c r="AS62" t="s">
        <v>2943</v>
      </c>
      <c r="AT62" t="s">
        <v>2016</v>
      </c>
      <c r="AU62" t="s">
        <v>2944</v>
      </c>
      <c r="AV62" t="s">
        <v>6309</v>
      </c>
      <c r="AW62" t="s">
        <v>6334</v>
      </c>
    </row>
    <row r="63" spans="1:49">
      <c r="A63" t="s">
        <v>2084</v>
      </c>
      <c r="B63" t="s">
        <v>2085</v>
      </c>
      <c r="C63">
        <v>2969.94</v>
      </c>
      <c r="E63" t="s">
        <v>2086</v>
      </c>
      <c r="F63">
        <v>2026</v>
      </c>
      <c r="G63" t="s">
        <v>6317</v>
      </c>
      <c r="H63" t="s">
        <v>4270</v>
      </c>
      <c r="I63">
        <v>0</v>
      </c>
      <c r="J63">
        <v>0</v>
      </c>
      <c r="K63">
        <v>0</v>
      </c>
      <c r="L63">
        <v>0</v>
      </c>
      <c r="M63">
        <v>0</v>
      </c>
      <c r="N63">
        <v>0</v>
      </c>
      <c r="O63">
        <v>2969.97</v>
      </c>
      <c r="P63">
        <v>13453.34</v>
      </c>
      <c r="Q63">
        <v>583.85</v>
      </c>
      <c r="R63" s="343">
        <v>41136</v>
      </c>
      <c r="S63" s="343">
        <v>40235</v>
      </c>
      <c r="T63" t="s">
        <v>3013</v>
      </c>
      <c r="U63" t="s">
        <v>3014</v>
      </c>
      <c r="V63" t="s">
        <v>3015</v>
      </c>
      <c r="W63" t="s">
        <v>3016</v>
      </c>
      <c r="X63" t="s">
        <v>3525</v>
      </c>
      <c r="Y63" t="s">
        <v>3526</v>
      </c>
      <c r="Z63" t="s">
        <v>3017</v>
      </c>
      <c r="AA63" t="s">
        <v>3018</v>
      </c>
      <c r="AB63" t="s">
        <v>3019</v>
      </c>
      <c r="AC63" t="s">
        <v>3020</v>
      </c>
      <c r="AD63" t="s">
        <v>6310</v>
      </c>
      <c r="AE63" t="s">
        <v>2087</v>
      </c>
      <c r="AF63" t="s">
        <v>3021</v>
      </c>
      <c r="AG63" t="s">
        <v>3016</v>
      </c>
      <c r="AH63" t="s">
        <v>3525</v>
      </c>
      <c r="AI63" t="s">
        <v>3526</v>
      </c>
      <c r="AJ63" t="s">
        <v>13709</v>
      </c>
      <c r="AV63" t="s">
        <v>4285</v>
      </c>
      <c r="AW63" t="s">
        <v>6334</v>
      </c>
    </row>
    <row r="64" spans="1:49">
      <c r="A64" t="s">
        <v>4960</v>
      </c>
      <c r="B64" t="s">
        <v>4961</v>
      </c>
      <c r="C64">
        <v>4935.3599999999997</v>
      </c>
      <c r="E64" t="s">
        <v>4962</v>
      </c>
      <c r="F64">
        <v>1691</v>
      </c>
      <c r="G64" t="s">
        <v>6317</v>
      </c>
      <c r="H64" t="s">
        <v>4270</v>
      </c>
      <c r="I64">
        <v>0</v>
      </c>
      <c r="J64">
        <v>0</v>
      </c>
      <c r="K64">
        <v>0</v>
      </c>
      <c r="L64">
        <v>0</v>
      </c>
      <c r="M64">
        <v>0</v>
      </c>
      <c r="N64">
        <v>0</v>
      </c>
      <c r="O64">
        <v>4935.3500000000004</v>
      </c>
      <c r="P64">
        <v>18418</v>
      </c>
      <c r="Q64">
        <v>656.32</v>
      </c>
      <c r="R64" s="343">
        <v>40574</v>
      </c>
      <c r="S64" s="343">
        <v>40623</v>
      </c>
      <c r="T64" t="s">
        <v>4712</v>
      </c>
      <c r="U64" t="s">
        <v>4713</v>
      </c>
      <c r="V64" t="s">
        <v>4714</v>
      </c>
      <c r="W64" t="s">
        <v>4715</v>
      </c>
      <c r="X64" t="s">
        <v>889</v>
      </c>
      <c r="Y64" t="s">
        <v>890</v>
      </c>
      <c r="Z64" t="s">
        <v>6347</v>
      </c>
      <c r="AA64" t="s">
        <v>6348</v>
      </c>
      <c r="AB64" t="s">
        <v>6349</v>
      </c>
      <c r="AC64" t="s">
        <v>6350</v>
      </c>
      <c r="AD64" t="s">
        <v>6310</v>
      </c>
      <c r="AV64" t="s">
        <v>6309</v>
      </c>
      <c r="AW64" t="s">
        <v>6334</v>
      </c>
    </row>
    <row r="65" spans="1:49">
      <c r="A65" t="s">
        <v>5617</v>
      </c>
      <c r="B65" t="s">
        <v>16299</v>
      </c>
      <c r="E65" t="s">
        <v>5619</v>
      </c>
      <c r="F65">
        <v>0</v>
      </c>
      <c r="G65" t="s">
        <v>6314</v>
      </c>
      <c r="H65" t="s">
        <v>12314</v>
      </c>
      <c r="P65">
        <v>32056.5</v>
      </c>
      <c r="Q65">
        <v>634.92999999999995</v>
      </c>
      <c r="R65" s="343">
        <v>41186</v>
      </c>
      <c r="S65" s="343">
        <v>41332</v>
      </c>
      <c r="T65" t="s">
        <v>7345</v>
      </c>
      <c r="U65" t="s">
        <v>7346</v>
      </c>
      <c r="V65" t="s">
        <v>11935</v>
      </c>
      <c r="W65" t="s">
        <v>16300</v>
      </c>
      <c r="X65" t="s">
        <v>2024</v>
      </c>
      <c r="Y65" t="s">
        <v>2031</v>
      </c>
      <c r="Z65" t="s">
        <v>7348</v>
      </c>
      <c r="AA65" t="s">
        <v>7349</v>
      </c>
      <c r="AB65" t="s">
        <v>7350</v>
      </c>
      <c r="AC65" t="s">
        <v>7351</v>
      </c>
      <c r="AD65" t="s">
        <v>6447</v>
      </c>
      <c r="AV65" t="s">
        <v>1823</v>
      </c>
      <c r="AW65" t="s">
        <v>4437</v>
      </c>
    </row>
    <row r="66" spans="1:49">
      <c r="A66" t="s">
        <v>4969</v>
      </c>
      <c r="B66" t="s">
        <v>4970</v>
      </c>
      <c r="C66">
        <v>1131.3</v>
      </c>
      <c r="E66" t="s">
        <v>4972</v>
      </c>
      <c r="F66">
        <v>1982</v>
      </c>
      <c r="G66" t="s">
        <v>6319</v>
      </c>
      <c r="H66" t="s">
        <v>4270</v>
      </c>
      <c r="I66">
        <v>0</v>
      </c>
      <c r="J66">
        <v>0</v>
      </c>
      <c r="K66">
        <v>0</v>
      </c>
      <c r="L66">
        <v>0</v>
      </c>
      <c r="M66">
        <v>0</v>
      </c>
      <c r="N66">
        <v>0</v>
      </c>
      <c r="O66">
        <v>1131.3</v>
      </c>
      <c r="P66">
        <v>8363.8799999999992</v>
      </c>
      <c r="Q66">
        <v>414.23</v>
      </c>
      <c r="R66" s="343">
        <v>41192</v>
      </c>
      <c r="S66" s="343">
        <v>40099</v>
      </c>
      <c r="T66" t="s">
        <v>2027</v>
      </c>
      <c r="U66" t="s">
        <v>2028</v>
      </c>
      <c r="V66" t="s">
        <v>2029</v>
      </c>
      <c r="W66" t="s">
        <v>2030</v>
      </c>
      <c r="X66" t="s">
        <v>2024</v>
      </c>
      <c r="Y66" t="s">
        <v>2031</v>
      </c>
      <c r="Z66" t="s">
        <v>2032</v>
      </c>
      <c r="AA66" t="s">
        <v>2033</v>
      </c>
      <c r="AB66" t="s">
        <v>4971</v>
      </c>
      <c r="AC66" t="s">
        <v>2034</v>
      </c>
      <c r="AD66" t="s">
        <v>2035</v>
      </c>
      <c r="AE66" t="s">
        <v>4971</v>
      </c>
      <c r="AF66" t="s">
        <v>2036</v>
      </c>
      <c r="AG66" t="s">
        <v>13684</v>
      </c>
      <c r="AH66" t="s">
        <v>2024</v>
      </c>
      <c r="AI66" t="s">
        <v>13685</v>
      </c>
      <c r="AJ66" t="s">
        <v>13686</v>
      </c>
      <c r="AV66" t="s">
        <v>4285</v>
      </c>
      <c r="AW66" t="s">
        <v>6334</v>
      </c>
    </row>
    <row r="67" spans="1:49">
      <c r="A67" t="s">
        <v>4973</v>
      </c>
      <c r="B67" t="s">
        <v>6321</v>
      </c>
      <c r="D67">
        <v>7742.66</v>
      </c>
      <c r="E67" t="s">
        <v>4974</v>
      </c>
      <c r="F67">
        <v>0</v>
      </c>
      <c r="G67" t="s">
        <v>6319</v>
      </c>
      <c r="H67" t="s">
        <v>12314</v>
      </c>
      <c r="P67">
        <v>14568.85</v>
      </c>
      <c r="Q67">
        <v>67.739999999999995</v>
      </c>
      <c r="R67" s="343">
        <v>41197</v>
      </c>
      <c r="S67" s="343">
        <v>41831</v>
      </c>
      <c r="T67" t="s">
        <v>6421</v>
      </c>
      <c r="U67" t="s">
        <v>6422</v>
      </c>
      <c r="V67" t="s">
        <v>4260</v>
      </c>
      <c r="W67" t="s">
        <v>14934</v>
      </c>
      <c r="X67" t="s">
        <v>2024</v>
      </c>
      <c r="Y67" t="s">
        <v>14935</v>
      </c>
      <c r="Z67" t="s">
        <v>6425</v>
      </c>
      <c r="AA67" t="s">
        <v>16328</v>
      </c>
      <c r="AB67" t="s">
        <v>16013</v>
      </c>
      <c r="AC67" t="s">
        <v>16014</v>
      </c>
      <c r="AD67" t="s">
        <v>6322</v>
      </c>
      <c r="AV67" t="s">
        <v>1922</v>
      </c>
      <c r="AW67" t="s">
        <v>4388</v>
      </c>
    </row>
    <row r="68" spans="1:49">
      <c r="A68" t="s">
        <v>4975</v>
      </c>
      <c r="B68" t="s">
        <v>6321</v>
      </c>
      <c r="D68">
        <v>4329.8500000000004</v>
      </c>
      <c r="E68" t="s">
        <v>4976</v>
      </c>
      <c r="F68">
        <v>0</v>
      </c>
      <c r="G68" t="s">
        <v>6319</v>
      </c>
      <c r="H68" t="s">
        <v>12314</v>
      </c>
      <c r="P68">
        <v>8147.17</v>
      </c>
      <c r="Q68">
        <v>37.880000000000003</v>
      </c>
      <c r="R68" s="343">
        <v>41277</v>
      </c>
      <c r="S68" s="343">
        <v>41578</v>
      </c>
      <c r="T68" t="s">
        <v>6421</v>
      </c>
      <c r="U68" t="s">
        <v>6422</v>
      </c>
      <c r="V68" t="s">
        <v>4261</v>
      </c>
      <c r="W68" t="s">
        <v>14934</v>
      </c>
      <c r="X68" t="s">
        <v>2024</v>
      </c>
      <c r="Y68" t="s">
        <v>14935</v>
      </c>
      <c r="Z68" t="s">
        <v>6425</v>
      </c>
      <c r="AA68" t="s">
        <v>16328</v>
      </c>
      <c r="AB68" t="s">
        <v>16013</v>
      </c>
      <c r="AC68" t="s">
        <v>16014</v>
      </c>
      <c r="AD68" t="s">
        <v>6322</v>
      </c>
      <c r="AV68" t="s">
        <v>1922</v>
      </c>
      <c r="AW68" t="s">
        <v>4388</v>
      </c>
    </row>
    <row r="69" spans="1:49">
      <c r="A69" t="s">
        <v>4978</v>
      </c>
      <c r="B69" t="s">
        <v>6321</v>
      </c>
      <c r="D69">
        <v>16684.32</v>
      </c>
      <c r="E69" t="s">
        <v>4976</v>
      </c>
      <c r="F69">
        <v>0</v>
      </c>
      <c r="G69" t="s">
        <v>6319</v>
      </c>
      <c r="H69" t="s">
        <v>12314</v>
      </c>
      <c r="P69">
        <v>31393.83</v>
      </c>
      <c r="Q69">
        <v>145.97</v>
      </c>
      <c r="R69" s="343">
        <v>41277</v>
      </c>
      <c r="S69" s="343">
        <v>41092</v>
      </c>
      <c r="T69" t="s">
        <v>6421</v>
      </c>
      <c r="U69" t="s">
        <v>6422</v>
      </c>
      <c r="V69" t="s">
        <v>4263</v>
      </c>
      <c r="W69" t="s">
        <v>14934</v>
      </c>
      <c r="X69" t="s">
        <v>2024</v>
      </c>
      <c r="Y69" t="s">
        <v>14935</v>
      </c>
      <c r="Z69" t="s">
        <v>6425</v>
      </c>
      <c r="AA69" t="s">
        <v>16328</v>
      </c>
      <c r="AB69" t="s">
        <v>16013</v>
      </c>
      <c r="AC69" t="s">
        <v>16014</v>
      </c>
      <c r="AD69" t="s">
        <v>6322</v>
      </c>
      <c r="AV69" t="s">
        <v>1922</v>
      </c>
      <c r="AW69" t="s">
        <v>4388</v>
      </c>
    </row>
    <row r="70" spans="1:49">
      <c r="A70" t="s">
        <v>4980</v>
      </c>
      <c r="B70" t="s">
        <v>6321</v>
      </c>
      <c r="D70">
        <v>7839.93</v>
      </c>
      <c r="E70" t="s">
        <v>4981</v>
      </c>
      <c r="F70">
        <v>0</v>
      </c>
      <c r="G70" t="s">
        <v>6319</v>
      </c>
      <c r="H70" t="s">
        <v>12314</v>
      </c>
      <c r="P70">
        <v>14752.01</v>
      </c>
      <c r="Q70">
        <v>68.59</v>
      </c>
      <c r="R70" s="343">
        <v>41197</v>
      </c>
      <c r="S70" s="343">
        <v>41092</v>
      </c>
      <c r="T70" t="s">
        <v>6421</v>
      </c>
      <c r="U70" t="s">
        <v>6422</v>
      </c>
      <c r="V70" t="s">
        <v>4265</v>
      </c>
      <c r="W70" t="s">
        <v>14934</v>
      </c>
      <c r="X70" t="s">
        <v>2024</v>
      </c>
      <c r="Y70" t="s">
        <v>14935</v>
      </c>
      <c r="Z70" t="s">
        <v>6425</v>
      </c>
      <c r="AA70" t="s">
        <v>16328</v>
      </c>
      <c r="AB70" t="s">
        <v>16013</v>
      </c>
      <c r="AC70" t="s">
        <v>16014</v>
      </c>
      <c r="AD70" t="s">
        <v>6322</v>
      </c>
      <c r="AV70" t="s">
        <v>1922</v>
      </c>
      <c r="AW70" t="s">
        <v>4388</v>
      </c>
    </row>
    <row r="71" spans="1:49">
      <c r="A71" t="s">
        <v>4982</v>
      </c>
      <c r="B71" t="s">
        <v>6321</v>
      </c>
      <c r="D71">
        <v>3563.2</v>
      </c>
      <c r="E71" t="s">
        <v>4974</v>
      </c>
      <c r="F71">
        <v>0</v>
      </c>
      <c r="G71" t="s">
        <v>6319</v>
      </c>
      <c r="H71" t="s">
        <v>12314</v>
      </c>
      <c r="P71">
        <v>6704.73</v>
      </c>
      <c r="Q71">
        <v>31.17</v>
      </c>
      <c r="R71" s="343">
        <v>41277</v>
      </c>
      <c r="S71" s="343">
        <v>41586</v>
      </c>
      <c r="T71" t="s">
        <v>6421</v>
      </c>
      <c r="U71" t="s">
        <v>6422</v>
      </c>
      <c r="V71" t="s">
        <v>4266</v>
      </c>
      <c r="W71" t="s">
        <v>14934</v>
      </c>
      <c r="X71" t="s">
        <v>2024</v>
      </c>
      <c r="Y71" t="s">
        <v>14935</v>
      </c>
      <c r="Z71" t="s">
        <v>6425</v>
      </c>
      <c r="AA71" t="s">
        <v>16328</v>
      </c>
      <c r="AB71" t="s">
        <v>16013</v>
      </c>
      <c r="AC71" t="s">
        <v>16014</v>
      </c>
      <c r="AD71" t="s">
        <v>6322</v>
      </c>
      <c r="AV71" t="s">
        <v>1922</v>
      </c>
      <c r="AW71" t="s">
        <v>4388</v>
      </c>
    </row>
    <row r="72" spans="1:49">
      <c r="A72" t="s">
        <v>4984</v>
      </c>
      <c r="B72" t="s">
        <v>6321</v>
      </c>
      <c r="D72">
        <v>24807.040000000001</v>
      </c>
      <c r="E72" t="s">
        <v>4976</v>
      </c>
      <c r="F72">
        <v>0</v>
      </c>
      <c r="G72" t="s">
        <v>6319</v>
      </c>
      <c r="H72" t="s">
        <v>12314</v>
      </c>
      <c r="P72">
        <v>46677.93</v>
      </c>
      <c r="Q72">
        <v>217.02</v>
      </c>
      <c r="R72" s="343">
        <v>41277</v>
      </c>
      <c r="S72" s="343">
        <v>41059</v>
      </c>
      <c r="T72" t="s">
        <v>6421</v>
      </c>
      <c r="U72" t="s">
        <v>6422</v>
      </c>
      <c r="V72" t="s">
        <v>2324</v>
      </c>
      <c r="W72" t="s">
        <v>14934</v>
      </c>
      <c r="X72" t="s">
        <v>2024</v>
      </c>
      <c r="Y72" t="s">
        <v>14935</v>
      </c>
      <c r="Z72" t="s">
        <v>6425</v>
      </c>
      <c r="AA72" t="s">
        <v>16328</v>
      </c>
      <c r="AB72" t="s">
        <v>16013</v>
      </c>
      <c r="AC72" t="s">
        <v>16014</v>
      </c>
      <c r="AD72" t="s">
        <v>6322</v>
      </c>
      <c r="AV72" t="s">
        <v>1922</v>
      </c>
      <c r="AW72" t="s">
        <v>4388</v>
      </c>
    </row>
    <row r="73" spans="1:49">
      <c r="A73" t="s">
        <v>4985</v>
      </c>
      <c r="B73" t="s">
        <v>4986</v>
      </c>
      <c r="C73">
        <v>10900.89</v>
      </c>
      <c r="E73" t="s">
        <v>4987</v>
      </c>
      <c r="F73">
        <v>1753</v>
      </c>
      <c r="G73" t="s">
        <v>6319</v>
      </c>
      <c r="H73" t="s">
        <v>4270</v>
      </c>
      <c r="I73">
        <v>0</v>
      </c>
      <c r="J73">
        <v>0</v>
      </c>
      <c r="K73">
        <v>0</v>
      </c>
      <c r="L73">
        <v>0</v>
      </c>
      <c r="M73">
        <v>0</v>
      </c>
      <c r="N73">
        <v>0</v>
      </c>
      <c r="O73">
        <v>10900.91</v>
      </c>
      <c r="P73">
        <v>37211.620000000003</v>
      </c>
      <c r="Q73">
        <v>2401.6799999999998</v>
      </c>
      <c r="R73" s="343">
        <v>41960</v>
      </c>
      <c r="S73" s="343">
        <v>40393</v>
      </c>
      <c r="T73" t="s">
        <v>1339</v>
      </c>
      <c r="U73" t="s">
        <v>1340</v>
      </c>
      <c r="V73" t="s">
        <v>1363</v>
      </c>
      <c r="W73" t="s">
        <v>1342</v>
      </c>
      <c r="X73" t="s">
        <v>1343</v>
      </c>
      <c r="Y73" t="s">
        <v>2031</v>
      </c>
      <c r="Z73" t="s">
        <v>1344</v>
      </c>
      <c r="AA73" t="s">
        <v>1345</v>
      </c>
      <c r="AB73" t="s">
        <v>1346</v>
      </c>
      <c r="AC73" t="s">
        <v>1347</v>
      </c>
      <c r="AD73" t="s">
        <v>6447</v>
      </c>
      <c r="AE73" t="s">
        <v>4988</v>
      </c>
      <c r="AF73" t="s">
        <v>1348</v>
      </c>
      <c r="AG73" t="s">
        <v>13692</v>
      </c>
      <c r="AH73" t="s">
        <v>2024</v>
      </c>
      <c r="AI73" t="s">
        <v>2031</v>
      </c>
      <c r="AJ73" t="s">
        <v>13693</v>
      </c>
      <c r="AQ73">
        <v>1</v>
      </c>
      <c r="AR73" t="s">
        <v>1349</v>
      </c>
      <c r="AS73" t="s">
        <v>1350</v>
      </c>
      <c r="AT73" t="s">
        <v>2031</v>
      </c>
      <c r="AU73" t="s">
        <v>1351</v>
      </c>
      <c r="AV73" t="s">
        <v>6309</v>
      </c>
      <c r="AW73" t="s">
        <v>6334</v>
      </c>
    </row>
    <row r="74" spans="1:49">
      <c r="A74" t="s">
        <v>4989</v>
      </c>
      <c r="B74" t="s">
        <v>4986</v>
      </c>
      <c r="C74">
        <v>6568.78</v>
      </c>
      <c r="E74" t="s">
        <v>4990</v>
      </c>
      <c r="F74">
        <v>1753</v>
      </c>
      <c r="G74" t="s">
        <v>6319</v>
      </c>
      <c r="H74" t="s">
        <v>4270</v>
      </c>
      <c r="I74">
        <v>0</v>
      </c>
      <c r="J74">
        <v>0</v>
      </c>
      <c r="K74">
        <v>0</v>
      </c>
      <c r="L74">
        <v>0</v>
      </c>
      <c r="M74">
        <v>0</v>
      </c>
      <c r="N74">
        <v>0</v>
      </c>
      <c r="O74">
        <v>6568.81</v>
      </c>
      <c r="P74">
        <v>33873.839999999997</v>
      </c>
      <c r="Q74">
        <v>2186.2600000000002</v>
      </c>
      <c r="R74" s="343">
        <v>41960</v>
      </c>
      <c r="S74" s="343">
        <v>40325</v>
      </c>
      <c r="T74" t="s">
        <v>1339</v>
      </c>
      <c r="U74" t="s">
        <v>1340</v>
      </c>
      <c r="V74" t="s">
        <v>1364</v>
      </c>
      <c r="W74" t="s">
        <v>1342</v>
      </c>
      <c r="X74" t="s">
        <v>1343</v>
      </c>
      <c r="Y74" t="s">
        <v>2031</v>
      </c>
      <c r="Z74" t="s">
        <v>1344</v>
      </c>
      <c r="AA74" t="s">
        <v>1345</v>
      </c>
      <c r="AB74" t="s">
        <v>1346</v>
      </c>
      <c r="AC74" t="s">
        <v>1347</v>
      </c>
      <c r="AD74" t="s">
        <v>6447</v>
      </c>
      <c r="AE74" t="s">
        <v>4988</v>
      </c>
      <c r="AF74" t="s">
        <v>1348</v>
      </c>
      <c r="AG74" t="s">
        <v>13692</v>
      </c>
      <c r="AH74" t="s">
        <v>2024</v>
      </c>
      <c r="AI74" t="s">
        <v>2031</v>
      </c>
      <c r="AJ74" t="s">
        <v>13693</v>
      </c>
      <c r="AQ74">
        <v>1</v>
      </c>
      <c r="AR74" t="s">
        <v>1349</v>
      </c>
      <c r="AS74" t="s">
        <v>1350</v>
      </c>
      <c r="AT74" t="s">
        <v>2031</v>
      </c>
      <c r="AU74" t="s">
        <v>1351</v>
      </c>
      <c r="AV74" t="s">
        <v>6309</v>
      </c>
      <c r="AW74" t="s">
        <v>6334</v>
      </c>
    </row>
    <row r="75" spans="1:49">
      <c r="A75" t="s">
        <v>4991</v>
      </c>
      <c r="B75" t="s">
        <v>4986</v>
      </c>
      <c r="C75">
        <v>1899.58</v>
      </c>
      <c r="E75" t="s">
        <v>4992</v>
      </c>
      <c r="F75">
        <v>1753</v>
      </c>
      <c r="G75" t="s">
        <v>6319</v>
      </c>
      <c r="H75" t="s">
        <v>4270</v>
      </c>
      <c r="I75">
        <v>0</v>
      </c>
      <c r="J75">
        <v>0</v>
      </c>
      <c r="K75">
        <v>0</v>
      </c>
      <c r="L75">
        <v>0</v>
      </c>
      <c r="M75">
        <v>0</v>
      </c>
      <c r="N75">
        <v>0</v>
      </c>
      <c r="O75">
        <v>1899.6</v>
      </c>
      <c r="P75">
        <v>9849.09</v>
      </c>
      <c r="Q75">
        <v>635.66999999999996</v>
      </c>
      <c r="R75" s="343">
        <v>41960</v>
      </c>
      <c r="S75" s="343">
        <v>40457</v>
      </c>
      <c r="T75" t="s">
        <v>1339</v>
      </c>
      <c r="U75" t="s">
        <v>1340</v>
      </c>
      <c r="V75" t="s">
        <v>1365</v>
      </c>
      <c r="W75" t="s">
        <v>1342</v>
      </c>
      <c r="X75" t="s">
        <v>1343</v>
      </c>
      <c r="Y75" t="s">
        <v>2031</v>
      </c>
      <c r="Z75" t="s">
        <v>1344</v>
      </c>
      <c r="AA75" t="s">
        <v>1345</v>
      </c>
      <c r="AB75" t="s">
        <v>1346</v>
      </c>
      <c r="AC75" t="s">
        <v>1347</v>
      </c>
      <c r="AD75" t="s">
        <v>6447</v>
      </c>
      <c r="AE75" t="s">
        <v>4988</v>
      </c>
      <c r="AF75" t="s">
        <v>1348</v>
      </c>
      <c r="AG75" t="s">
        <v>13692</v>
      </c>
      <c r="AH75" t="s">
        <v>2024</v>
      </c>
      <c r="AI75" t="s">
        <v>2031</v>
      </c>
      <c r="AJ75" t="s">
        <v>13693</v>
      </c>
      <c r="AQ75">
        <v>1</v>
      </c>
      <c r="AR75" t="s">
        <v>1349</v>
      </c>
      <c r="AS75" t="s">
        <v>1350</v>
      </c>
      <c r="AT75" t="s">
        <v>2031</v>
      </c>
      <c r="AU75" t="s">
        <v>1351</v>
      </c>
      <c r="AV75" t="s">
        <v>6309</v>
      </c>
      <c r="AW75" t="s">
        <v>6334</v>
      </c>
    </row>
    <row r="76" spans="1:49">
      <c r="A76" t="s">
        <v>4993</v>
      </c>
      <c r="B76" t="s">
        <v>4986</v>
      </c>
      <c r="C76">
        <v>1013.41</v>
      </c>
      <c r="E76" t="s">
        <v>4994</v>
      </c>
      <c r="F76">
        <v>1739</v>
      </c>
      <c r="G76" t="s">
        <v>6319</v>
      </c>
      <c r="H76" t="s">
        <v>4270</v>
      </c>
      <c r="I76">
        <v>0</v>
      </c>
      <c r="J76">
        <v>0</v>
      </c>
      <c r="K76">
        <v>0</v>
      </c>
      <c r="L76">
        <v>0</v>
      </c>
      <c r="M76">
        <v>0</v>
      </c>
      <c r="N76">
        <v>0</v>
      </c>
      <c r="O76">
        <v>1013.41</v>
      </c>
      <c r="P76">
        <v>1779.68</v>
      </c>
      <c r="Q76">
        <v>101.88</v>
      </c>
      <c r="R76" s="343">
        <v>41960</v>
      </c>
      <c r="S76" s="343">
        <v>40263</v>
      </c>
      <c r="T76" t="s">
        <v>1339</v>
      </c>
      <c r="U76" t="s">
        <v>1340</v>
      </c>
      <c r="V76" t="s">
        <v>1353</v>
      </c>
      <c r="W76" t="s">
        <v>1342</v>
      </c>
      <c r="X76" t="s">
        <v>1343</v>
      </c>
      <c r="Y76" t="s">
        <v>2031</v>
      </c>
      <c r="Z76" t="s">
        <v>1344</v>
      </c>
      <c r="AA76" t="s">
        <v>1345</v>
      </c>
      <c r="AB76" t="s">
        <v>1346</v>
      </c>
      <c r="AC76" t="s">
        <v>1347</v>
      </c>
      <c r="AD76" t="s">
        <v>6447</v>
      </c>
      <c r="AE76" t="s">
        <v>4988</v>
      </c>
      <c r="AF76" t="s">
        <v>1348</v>
      </c>
      <c r="AG76" t="s">
        <v>13692</v>
      </c>
      <c r="AH76" t="s">
        <v>2024</v>
      </c>
      <c r="AI76" t="s">
        <v>2031</v>
      </c>
      <c r="AJ76" t="s">
        <v>13693</v>
      </c>
      <c r="AQ76">
        <v>1</v>
      </c>
      <c r="AR76" t="s">
        <v>1349</v>
      </c>
      <c r="AS76" t="s">
        <v>1350</v>
      </c>
      <c r="AT76" t="s">
        <v>2031</v>
      </c>
      <c r="AU76" t="s">
        <v>1351</v>
      </c>
      <c r="AV76" t="s">
        <v>6309</v>
      </c>
      <c r="AW76" t="s">
        <v>6334</v>
      </c>
    </row>
    <row r="77" spans="1:49">
      <c r="A77" t="s">
        <v>4995</v>
      </c>
      <c r="B77" t="s">
        <v>4986</v>
      </c>
      <c r="C77">
        <v>240.64</v>
      </c>
      <c r="E77" t="s">
        <v>4996</v>
      </c>
      <c r="F77">
        <v>1739</v>
      </c>
      <c r="G77" t="s">
        <v>6319</v>
      </c>
      <c r="H77" t="s">
        <v>4270</v>
      </c>
      <c r="I77">
        <v>0</v>
      </c>
      <c r="J77">
        <v>0</v>
      </c>
      <c r="K77">
        <v>0</v>
      </c>
      <c r="L77">
        <v>0</v>
      </c>
      <c r="M77">
        <v>0</v>
      </c>
      <c r="N77">
        <v>0</v>
      </c>
      <c r="O77">
        <v>240.64</v>
      </c>
      <c r="P77">
        <v>1342.97</v>
      </c>
      <c r="Q77">
        <v>76.88</v>
      </c>
      <c r="R77" s="343">
        <v>41960</v>
      </c>
      <c r="S77" s="343">
        <v>40263</v>
      </c>
      <c r="T77" t="s">
        <v>1339</v>
      </c>
      <c r="U77" t="s">
        <v>1340</v>
      </c>
      <c r="V77" t="s">
        <v>1354</v>
      </c>
      <c r="W77" t="s">
        <v>1342</v>
      </c>
      <c r="X77" t="s">
        <v>1343</v>
      </c>
      <c r="Y77" t="s">
        <v>2031</v>
      </c>
      <c r="Z77" t="s">
        <v>1344</v>
      </c>
      <c r="AA77" t="s">
        <v>1345</v>
      </c>
      <c r="AB77" t="s">
        <v>1346</v>
      </c>
      <c r="AC77" t="s">
        <v>1347</v>
      </c>
      <c r="AD77" t="s">
        <v>6447</v>
      </c>
      <c r="AE77" t="s">
        <v>4988</v>
      </c>
      <c r="AF77" t="s">
        <v>1348</v>
      </c>
      <c r="AG77" t="s">
        <v>13692</v>
      </c>
      <c r="AH77" t="s">
        <v>2024</v>
      </c>
      <c r="AI77" t="s">
        <v>2031</v>
      </c>
      <c r="AJ77" t="s">
        <v>13693</v>
      </c>
      <c r="AQ77">
        <v>1</v>
      </c>
      <c r="AR77" t="s">
        <v>1349</v>
      </c>
      <c r="AS77" t="s">
        <v>1350</v>
      </c>
      <c r="AT77" t="s">
        <v>2031</v>
      </c>
      <c r="AU77" t="s">
        <v>1351</v>
      </c>
      <c r="AV77" t="s">
        <v>6309</v>
      </c>
      <c r="AW77" t="s">
        <v>6334</v>
      </c>
    </row>
    <row r="78" spans="1:49">
      <c r="A78" t="s">
        <v>4997</v>
      </c>
      <c r="B78" t="s">
        <v>4986</v>
      </c>
      <c r="C78">
        <v>5072.25</v>
      </c>
      <c r="E78" t="s">
        <v>4998</v>
      </c>
      <c r="F78">
        <v>1739</v>
      </c>
      <c r="G78" t="s">
        <v>6319</v>
      </c>
      <c r="H78" t="s">
        <v>4270</v>
      </c>
      <c r="I78">
        <v>0</v>
      </c>
      <c r="J78">
        <v>0</v>
      </c>
      <c r="K78">
        <v>0</v>
      </c>
      <c r="L78">
        <v>0</v>
      </c>
      <c r="M78">
        <v>0</v>
      </c>
      <c r="N78">
        <v>0</v>
      </c>
      <c r="O78">
        <v>5072.26</v>
      </c>
      <c r="P78">
        <v>6617.6</v>
      </c>
      <c r="Q78">
        <v>107.5</v>
      </c>
      <c r="R78" s="343">
        <v>41960</v>
      </c>
      <c r="S78" s="343">
        <v>40633</v>
      </c>
      <c r="T78" t="s">
        <v>1339</v>
      </c>
      <c r="U78" t="s">
        <v>1340</v>
      </c>
      <c r="V78" t="s">
        <v>1355</v>
      </c>
      <c r="W78" t="s">
        <v>1342</v>
      </c>
      <c r="X78" t="s">
        <v>1343</v>
      </c>
      <c r="Y78" t="s">
        <v>2031</v>
      </c>
      <c r="Z78" t="s">
        <v>1344</v>
      </c>
      <c r="AA78" t="s">
        <v>1345</v>
      </c>
      <c r="AB78" t="s">
        <v>1346</v>
      </c>
      <c r="AC78" t="s">
        <v>1347</v>
      </c>
      <c r="AD78" t="s">
        <v>6447</v>
      </c>
      <c r="AE78" t="s">
        <v>4988</v>
      </c>
      <c r="AF78" t="s">
        <v>1348</v>
      </c>
      <c r="AG78" t="s">
        <v>13692</v>
      </c>
      <c r="AH78" t="s">
        <v>2024</v>
      </c>
      <c r="AI78" t="s">
        <v>2031</v>
      </c>
      <c r="AJ78" t="s">
        <v>13693</v>
      </c>
      <c r="AQ78">
        <v>1</v>
      </c>
      <c r="AR78" t="s">
        <v>1349</v>
      </c>
      <c r="AS78" t="s">
        <v>1350</v>
      </c>
      <c r="AT78" t="s">
        <v>2031</v>
      </c>
      <c r="AU78" t="s">
        <v>1351</v>
      </c>
      <c r="AV78" t="s">
        <v>6309</v>
      </c>
      <c r="AW78" t="s">
        <v>6334</v>
      </c>
    </row>
    <row r="79" spans="1:49">
      <c r="A79" t="s">
        <v>4999</v>
      </c>
      <c r="B79" t="s">
        <v>4986</v>
      </c>
      <c r="C79">
        <v>268.75</v>
      </c>
      <c r="E79" t="s">
        <v>5000</v>
      </c>
      <c r="F79">
        <v>1739</v>
      </c>
      <c r="G79" t="s">
        <v>6319</v>
      </c>
      <c r="H79" t="s">
        <v>4270</v>
      </c>
      <c r="I79">
        <v>0</v>
      </c>
      <c r="J79">
        <v>0</v>
      </c>
      <c r="K79">
        <v>0</v>
      </c>
      <c r="L79">
        <v>0</v>
      </c>
      <c r="M79">
        <v>0</v>
      </c>
      <c r="N79">
        <v>0</v>
      </c>
      <c r="O79">
        <v>268.77999999999997</v>
      </c>
      <c r="P79">
        <v>1506.66</v>
      </c>
      <c r="Q79">
        <v>86.25</v>
      </c>
      <c r="R79" s="343">
        <v>41960</v>
      </c>
      <c r="S79" s="343">
        <v>40389</v>
      </c>
      <c r="T79" t="s">
        <v>1339</v>
      </c>
      <c r="U79" t="s">
        <v>1340</v>
      </c>
      <c r="V79" t="s">
        <v>1356</v>
      </c>
      <c r="W79" t="s">
        <v>1342</v>
      </c>
      <c r="X79" t="s">
        <v>1343</v>
      </c>
      <c r="Y79" t="s">
        <v>2031</v>
      </c>
      <c r="Z79" t="s">
        <v>1344</v>
      </c>
      <c r="AA79" t="s">
        <v>1345</v>
      </c>
      <c r="AB79" t="s">
        <v>1346</v>
      </c>
      <c r="AC79" t="s">
        <v>1347</v>
      </c>
      <c r="AD79" t="s">
        <v>6447</v>
      </c>
      <c r="AE79" t="s">
        <v>4988</v>
      </c>
      <c r="AF79" t="s">
        <v>1348</v>
      </c>
      <c r="AG79" t="s">
        <v>13692</v>
      </c>
      <c r="AH79" t="s">
        <v>2024</v>
      </c>
      <c r="AI79" t="s">
        <v>2031</v>
      </c>
      <c r="AJ79" t="s">
        <v>13693</v>
      </c>
      <c r="AQ79">
        <v>1</v>
      </c>
      <c r="AR79" t="s">
        <v>1349</v>
      </c>
      <c r="AS79" t="s">
        <v>1350</v>
      </c>
      <c r="AT79" t="s">
        <v>2031</v>
      </c>
      <c r="AU79" t="s">
        <v>1351</v>
      </c>
      <c r="AV79" t="s">
        <v>6309</v>
      </c>
      <c r="AW79" t="s">
        <v>6334</v>
      </c>
    </row>
    <row r="80" spans="1:49">
      <c r="A80" t="s">
        <v>5001</v>
      </c>
      <c r="B80" t="s">
        <v>4986</v>
      </c>
      <c r="C80">
        <v>338.11</v>
      </c>
      <c r="E80" t="s">
        <v>5002</v>
      </c>
      <c r="F80">
        <v>1739</v>
      </c>
      <c r="G80" t="s">
        <v>6319</v>
      </c>
      <c r="H80" t="s">
        <v>4270</v>
      </c>
      <c r="I80">
        <v>0</v>
      </c>
      <c r="J80">
        <v>0</v>
      </c>
      <c r="K80">
        <v>0</v>
      </c>
      <c r="L80">
        <v>0</v>
      </c>
      <c r="M80">
        <v>0</v>
      </c>
      <c r="N80">
        <v>0</v>
      </c>
      <c r="O80">
        <v>338.13</v>
      </c>
      <c r="P80">
        <v>1910.55</v>
      </c>
      <c r="Q80">
        <v>109.37</v>
      </c>
      <c r="R80" s="343">
        <v>41960</v>
      </c>
      <c r="S80" s="343">
        <v>40389</v>
      </c>
      <c r="T80" t="s">
        <v>1339</v>
      </c>
      <c r="U80" t="s">
        <v>1340</v>
      </c>
      <c r="V80" t="s">
        <v>1357</v>
      </c>
      <c r="W80" t="s">
        <v>1342</v>
      </c>
      <c r="X80" t="s">
        <v>1343</v>
      </c>
      <c r="Y80" t="s">
        <v>2031</v>
      </c>
      <c r="Z80" t="s">
        <v>1344</v>
      </c>
      <c r="AA80" t="s">
        <v>1345</v>
      </c>
      <c r="AB80" t="s">
        <v>1346</v>
      </c>
      <c r="AC80" t="s">
        <v>1347</v>
      </c>
      <c r="AD80" t="s">
        <v>6447</v>
      </c>
      <c r="AE80" t="s">
        <v>4988</v>
      </c>
      <c r="AF80" t="s">
        <v>1348</v>
      </c>
      <c r="AG80" t="s">
        <v>13692</v>
      </c>
      <c r="AH80" t="s">
        <v>2024</v>
      </c>
      <c r="AI80" t="s">
        <v>2031</v>
      </c>
      <c r="AJ80" t="s">
        <v>13693</v>
      </c>
      <c r="AQ80">
        <v>1</v>
      </c>
      <c r="AR80" t="s">
        <v>1349</v>
      </c>
      <c r="AS80" t="s">
        <v>1350</v>
      </c>
      <c r="AT80" t="s">
        <v>2031</v>
      </c>
      <c r="AU80" t="s">
        <v>1351</v>
      </c>
      <c r="AV80" t="s">
        <v>6309</v>
      </c>
      <c r="AW80" t="s">
        <v>6334</v>
      </c>
    </row>
    <row r="81" spans="1:49">
      <c r="A81" t="s">
        <v>3838</v>
      </c>
      <c r="B81" t="s">
        <v>4986</v>
      </c>
      <c r="C81">
        <v>174.73</v>
      </c>
      <c r="E81" t="s">
        <v>3839</v>
      </c>
      <c r="F81">
        <v>1739</v>
      </c>
      <c r="G81" t="s">
        <v>6319</v>
      </c>
      <c r="H81" t="s">
        <v>4270</v>
      </c>
      <c r="I81">
        <v>0</v>
      </c>
      <c r="J81">
        <v>0</v>
      </c>
      <c r="K81">
        <v>0</v>
      </c>
      <c r="L81">
        <v>0</v>
      </c>
      <c r="M81">
        <v>0</v>
      </c>
      <c r="N81">
        <v>0</v>
      </c>
      <c r="O81">
        <v>174.74</v>
      </c>
      <c r="P81">
        <v>959.36</v>
      </c>
      <c r="Q81">
        <v>54.91</v>
      </c>
      <c r="R81" s="343">
        <v>41960</v>
      </c>
      <c r="S81" s="343">
        <v>40263</v>
      </c>
      <c r="T81" t="s">
        <v>1339</v>
      </c>
      <c r="U81" t="s">
        <v>1340</v>
      </c>
      <c r="V81" t="s">
        <v>1358</v>
      </c>
      <c r="W81" t="s">
        <v>1342</v>
      </c>
      <c r="X81" t="s">
        <v>1343</v>
      </c>
      <c r="Y81" t="s">
        <v>2031</v>
      </c>
      <c r="Z81" t="s">
        <v>1344</v>
      </c>
      <c r="AA81" t="s">
        <v>1345</v>
      </c>
      <c r="AB81" t="s">
        <v>1346</v>
      </c>
      <c r="AC81" t="s">
        <v>1347</v>
      </c>
      <c r="AD81" t="s">
        <v>6447</v>
      </c>
      <c r="AE81" t="s">
        <v>4988</v>
      </c>
      <c r="AF81" t="s">
        <v>1348</v>
      </c>
      <c r="AG81" t="s">
        <v>13692</v>
      </c>
      <c r="AH81" t="s">
        <v>2024</v>
      </c>
      <c r="AI81" t="s">
        <v>2031</v>
      </c>
      <c r="AJ81" t="s">
        <v>13693</v>
      </c>
      <c r="AQ81">
        <v>1</v>
      </c>
      <c r="AR81" t="s">
        <v>1349</v>
      </c>
      <c r="AS81" t="s">
        <v>1350</v>
      </c>
      <c r="AT81" t="s">
        <v>2031</v>
      </c>
      <c r="AU81" t="s">
        <v>1351</v>
      </c>
      <c r="AV81" t="s">
        <v>6309</v>
      </c>
      <c r="AW81" t="s">
        <v>6334</v>
      </c>
    </row>
    <row r="82" spans="1:49">
      <c r="A82" t="s">
        <v>3840</v>
      </c>
      <c r="B82" t="s">
        <v>4986</v>
      </c>
      <c r="C82">
        <v>330.64</v>
      </c>
      <c r="E82" t="s">
        <v>3841</v>
      </c>
      <c r="F82">
        <v>1739</v>
      </c>
      <c r="G82" t="s">
        <v>6319</v>
      </c>
      <c r="H82" t="s">
        <v>4270</v>
      </c>
      <c r="I82">
        <v>0</v>
      </c>
      <c r="J82">
        <v>0</v>
      </c>
      <c r="K82">
        <v>0</v>
      </c>
      <c r="L82">
        <v>0</v>
      </c>
      <c r="M82">
        <v>0</v>
      </c>
      <c r="N82">
        <v>0</v>
      </c>
      <c r="O82">
        <v>330.63</v>
      </c>
      <c r="P82">
        <v>1866.91</v>
      </c>
      <c r="Q82">
        <v>106.88</v>
      </c>
      <c r="R82" s="343">
        <v>41960</v>
      </c>
      <c r="S82" s="343">
        <v>40263</v>
      </c>
      <c r="T82" t="s">
        <v>1339</v>
      </c>
      <c r="U82" t="s">
        <v>1340</v>
      </c>
      <c r="V82" t="s">
        <v>1359</v>
      </c>
      <c r="W82" t="s">
        <v>1342</v>
      </c>
      <c r="X82" t="s">
        <v>1343</v>
      </c>
      <c r="Y82" t="s">
        <v>2031</v>
      </c>
      <c r="Z82" t="s">
        <v>1344</v>
      </c>
      <c r="AA82" t="s">
        <v>1345</v>
      </c>
      <c r="AB82" t="s">
        <v>1346</v>
      </c>
      <c r="AC82" t="s">
        <v>1347</v>
      </c>
      <c r="AD82" t="s">
        <v>6447</v>
      </c>
      <c r="AE82" t="s">
        <v>4988</v>
      </c>
      <c r="AF82" t="s">
        <v>1348</v>
      </c>
      <c r="AG82" t="s">
        <v>13692</v>
      </c>
      <c r="AH82" t="s">
        <v>2024</v>
      </c>
      <c r="AI82" t="s">
        <v>2031</v>
      </c>
      <c r="AJ82" t="s">
        <v>13693</v>
      </c>
      <c r="AQ82">
        <v>1</v>
      </c>
      <c r="AR82" t="s">
        <v>1349</v>
      </c>
      <c r="AS82" t="s">
        <v>1350</v>
      </c>
      <c r="AT82" t="s">
        <v>2031</v>
      </c>
      <c r="AU82" t="s">
        <v>1351</v>
      </c>
      <c r="AV82" t="s">
        <v>6309</v>
      </c>
      <c r="AW82" t="s">
        <v>6334</v>
      </c>
    </row>
    <row r="83" spans="1:49">
      <c r="A83" t="s">
        <v>3842</v>
      </c>
      <c r="B83" t="s">
        <v>4986</v>
      </c>
      <c r="C83">
        <v>314.14</v>
      </c>
      <c r="E83" t="s">
        <v>3843</v>
      </c>
      <c r="F83">
        <v>1739</v>
      </c>
      <c r="G83" t="s">
        <v>6319</v>
      </c>
      <c r="H83" t="s">
        <v>4270</v>
      </c>
      <c r="I83">
        <v>0</v>
      </c>
      <c r="J83">
        <v>0</v>
      </c>
      <c r="K83">
        <v>0</v>
      </c>
      <c r="L83">
        <v>0</v>
      </c>
      <c r="M83">
        <v>0</v>
      </c>
      <c r="N83">
        <v>0</v>
      </c>
      <c r="O83">
        <v>314.14</v>
      </c>
      <c r="P83">
        <v>1771</v>
      </c>
      <c r="Q83">
        <v>101.38</v>
      </c>
      <c r="R83" s="343">
        <v>41960</v>
      </c>
      <c r="S83" s="343">
        <v>40263</v>
      </c>
      <c r="T83" t="s">
        <v>1339</v>
      </c>
      <c r="U83" t="s">
        <v>1340</v>
      </c>
      <c r="V83" t="s">
        <v>1360</v>
      </c>
      <c r="W83" t="s">
        <v>1342</v>
      </c>
      <c r="X83" t="s">
        <v>1343</v>
      </c>
      <c r="Y83" t="s">
        <v>2031</v>
      </c>
      <c r="Z83" t="s">
        <v>1344</v>
      </c>
      <c r="AA83" t="s">
        <v>1345</v>
      </c>
      <c r="AB83" t="s">
        <v>1346</v>
      </c>
      <c r="AC83" t="s">
        <v>1347</v>
      </c>
      <c r="AD83" t="s">
        <v>6447</v>
      </c>
      <c r="AE83" t="s">
        <v>4988</v>
      </c>
      <c r="AF83" t="s">
        <v>1348</v>
      </c>
      <c r="AG83" t="s">
        <v>13692</v>
      </c>
      <c r="AH83" t="s">
        <v>2024</v>
      </c>
      <c r="AI83" t="s">
        <v>2031</v>
      </c>
      <c r="AJ83" t="s">
        <v>13693</v>
      </c>
      <c r="AQ83">
        <v>1</v>
      </c>
      <c r="AR83" t="s">
        <v>1349</v>
      </c>
      <c r="AS83" t="s">
        <v>1350</v>
      </c>
      <c r="AT83" t="s">
        <v>2031</v>
      </c>
      <c r="AU83" t="s">
        <v>1351</v>
      </c>
      <c r="AV83" t="s">
        <v>6309</v>
      </c>
      <c r="AW83" t="s">
        <v>6334</v>
      </c>
    </row>
    <row r="84" spans="1:49">
      <c r="A84" t="s">
        <v>3844</v>
      </c>
      <c r="B84" t="s">
        <v>4986</v>
      </c>
      <c r="C84">
        <v>1009.62</v>
      </c>
      <c r="E84" t="s">
        <v>3845</v>
      </c>
      <c r="F84">
        <v>1739</v>
      </c>
      <c r="G84" t="s">
        <v>6319</v>
      </c>
      <c r="H84" t="s">
        <v>4270</v>
      </c>
      <c r="I84">
        <v>0</v>
      </c>
      <c r="J84">
        <v>0</v>
      </c>
      <c r="K84">
        <v>0</v>
      </c>
      <c r="L84">
        <v>0</v>
      </c>
      <c r="M84">
        <v>0</v>
      </c>
      <c r="N84">
        <v>0</v>
      </c>
      <c r="O84">
        <v>1009.6</v>
      </c>
      <c r="P84">
        <v>3289.83</v>
      </c>
      <c r="Q84">
        <v>188.34</v>
      </c>
      <c r="R84" s="343">
        <v>41960</v>
      </c>
      <c r="S84" s="343">
        <v>40263</v>
      </c>
      <c r="T84" t="s">
        <v>1339</v>
      </c>
      <c r="U84" t="s">
        <v>1340</v>
      </c>
      <c r="V84" t="s">
        <v>1361</v>
      </c>
      <c r="W84" t="s">
        <v>1342</v>
      </c>
      <c r="X84" t="s">
        <v>1343</v>
      </c>
      <c r="Y84" t="s">
        <v>2031</v>
      </c>
      <c r="Z84" t="s">
        <v>1344</v>
      </c>
      <c r="AA84" t="s">
        <v>1345</v>
      </c>
      <c r="AB84" t="s">
        <v>1346</v>
      </c>
      <c r="AC84" t="s">
        <v>1347</v>
      </c>
      <c r="AD84" t="s">
        <v>6447</v>
      </c>
      <c r="AE84" t="s">
        <v>4988</v>
      </c>
      <c r="AF84" t="s">
        <v>1348</v>
      </c>
      <c r="AG84" t="s">
        <v>13692</v>
      </c>
      <c r="AH84" t="s">
        <v>2024</v>
      </c>
      <c r="AI84" t="s">
        <v>2031</v>
      </c>
      <c r="AJ84" t="s">
        <v>13693</v>
      </c>
      <c r="AQ84">
        <v>1</v>
      </c>
      <c r="AR84" t="s">
        <v>1349</v>
      </c>
      <c r="AS84" t="s">
        <v>1350</v>
      </c>
      <c r="AT84" t="s">
        <v>2031</v>
      </c>
      <c r="AU84" t="s">
        <v>1351</v>
      </c>
      <c r="AV84" t="s">
        <v>6309</v>
      </c>
      <c r="AW84" t="s">
        <v>6334</v>
      </c>
    </row>
    <row r="85" spans="1:49">
      <c r="A85" t="s">
        <v>3846</v>
      </c>
      <c r="B85" t="s">
        <v>4986</v>
      </c>
      <c r="C85">
        <v>286.26</v>
      </c>
      <c r="E85" t="s">
        <v>3847</v>
      </c>
      <c r="F85">
        <v>1739</v>
      </c>
      <c r="G85" t="s">
        <v>6319</v>
      </c>
      <c r="H85" t="s">
        <v>4270</v>
      </c>
      <c r="I85">
        <v>0</v>
      </c>
      <c r="J85">
        <v>0</v>
      </c>
      <c r="K85">
        <v>0</v>
      </c>
      <c r="L85">
        <v>0</v>
      </c>
      <c r="M85">
        <v>0</v>
      </c>
      <c r="N85">
        <v>0</v>
      </c>
      <c r="O85">
        <v>286.26</v>
      </c>
      <c r="P85">
        <v>1266.3900000000001</v>
      </c>
      <c r="Q85">
        <v>72.52</v>
      </c>
      <c r="R85" s="343">
        <v>41960</v>
      </c>
      <c r="S85" s="343">
        <v>40263</v>
      </c>
      <c r="T85" t="s">
        <v>1339</v>
      </c>
      <c r="U85" t="s">
        <v>1340</v>
      </c>
      <c r="V85" t="s">
        <v>1362</v>
      </c>
      <c r="W85" t="s">
        <v>1342</v>
      </c>
      <c r="X85" t="s">
        <v>1343</v>
      </c>
      <c r="Y85" t="s">
        <v>2031</v>
      </c>
      <c r="Z85" t="s">
        <v>1344</v>
      </c>
      <c r="AA85" t="s">
        <v>1345</v>
      </c>
      <c r="AB85" t="s">
        <v>1346</v>
      </c>
      <c r="AC85" t="s">
        <v>1347</v>
      </c>
      <c r="AD85" t="s">
        <v>6447</v>
      </c>
      <c r="AE85" t="s">
        <v>4988</v>
      </c>
      <c r="AF85" t="s">
        <v>1348</v>
      </c>
      <c r="AG85" t="s">
        <v>13692</v>
      </c>
      <c r="AH85" t="s">
        <v>2024</v>
      </c>
      <c r="AI85" t="s">
        <v>2031</v>
      </c>
      <c r="AJ85" t="s">
        <v>13693</v>
      </c>
      <c r="AQ85">
        <v>1</v>
      </c>
      <c r="AR85" t="s">
        <v>1349</v>
      </c>
      <c r="AS85" t="s">
        <v>1350</v>
      </c>
      <c r="AT85" t="s">
        <v>2031</v>
      </c>
      <c r="AU85" t="s">
        <v>1351</v>
      </c>
      <c r="AV85" t="s">
        <v>6309</v>
      </c>
      <c r="AW85" t="s">
        <v>6334</v>
      </c>
    </row>
    <row r="86" spans="1:49">
      <c r="A86" t="s">
        <v>3848</v>
      </c>
      <c r="B86" t="s">
        <v>6321</v>
      </c>
      <c r="D86">
        <v>23922.66</v>
      </c>
      <c r="E86" t="s">
        <v>4976</v>
      </c>
      <c r="F86">
        <v>0</v>
      </c>
      <c r="G86" t="s">
        <v>6319</v>
      </c>
      <c r="H86" t="s">
        <v>12314</v>
      </c>
      <c r="P86">
        <v>45013.67</v>
      </c>
      <c r="Q86">
        <v>209.28</v>
      </c>
      <c r="R86" s="343">
        <v>41277</v>
      </c>
      <c r="S86" s="343">
        <v>41094</v>
      </c>
      <c r="T86" t="s">
        <v>6421</v>
      </c>
      <c r="U86" t="s">
        <v>6422</v>
      </c>
      <c r="V86" t="s">
        <v>2325</v>
      </c>
      <c r="W86" t="s">
        <v>14934</v>
      </c>
      <c r="X86" t="s">
        <v>2024</v>
      </c>
      <c r="Y86" t="s">
        <v>14935</v>
      </c>
      <c r="Z86" t="s">
        <v>6425</v>
      </c>
      <c r="AA86" t="s">
        <v>16328</v>
      </c>
      <c r="AB86" t="s">
        <v>16013</v>
      </c>
      <c r="AC86" t="s">
        <v>16014</v>
      </c>
      <c r="AD86" t="s">
        <v>6322</v>
      </c>
      <c r="AV86" t="s">
        <v>1922</v>
      </c>
      <c r="AW86" t="s">
        <v>4388</v>
      </c>
    </row>
    <row r="87" spans="1:49">
      <c r="A87" t="s">
        <v>3849</v>
      </c>
      <c r="B87" t="s">
        <v>6321</v>
      </c>
      <c r="D87">
        <v>17692.580000000002</v>
      </c>
      <c r="E87" t="s">
        <v>4976</v>
      </c>
      <c r="F87">
        <v>0</v>
      </c>
      <c r="G87" t="s">
        <v>6319</v>
      </c>
      <c r="H87" t="s">
        <v>12314</v>
      </c>
      <c r="P87">
        <v>33464.199999999997</v>
      </c>
      <c r="Q87">
        <v>154.78</v>
      </c>
      <c r="R87" s="343">
        <v>41271</v>
      </c>
      <c r="S87" s="343">
        <v>41092</v>
      </c>
      <c r="T87" t="s">
        <v>6421</v>
      </c>
      <c r="U87" t="s">
        <v>6422</v>
      </c>
      <c r="V87" t="s">
        <v>2326</v>
      </c>
      <c r="W87" t="s">
        <v>14934</v>
      </c>
      <c r="X87" t="s">
        <v>2024</v>
      </c>
      <c r="Y87" t="s">
        <v>14935</v>
      </c>
      <c r="Z87" t="s">
        <v>6425</v>
      </c>
      <c r="AA87" t="s">
        <v>16328</v>
      </c>
      <c r="AB87" t="s">
        <v>16013</v>
      </c>
      <c r="AC87" t="s">
        <v>16014</v>
      </c>
      <c r="AD87" t="s">
        <v>6322</v>
      </c>
      <c r="AV87" t="s">
        <v>1922</v>
      </c>
      <c r="AW87" t="s">
        <v>4388</v>
      </c>
    </row>
    <row r="88" spans="1:49">
      <c r="A88" t="s">
        <v>3856</v>
      </c>
      <c r="B88" t="s">
        <v>6516</v>
      </c>
      <c r="C88">
        <v>9006.26</v>
      </c>
      <c r="E88" t="s">
        <v>3857</v>
      </c>
      <c r="F88">
        <v>1570</v>
      </c>
      <c r="G88" t="s">
        <v>6319</v>
      </c>
      <c r="H88" t="s">
        <v>4270</v>
      </c>
      <c r="I88">
        <v>0</v>
      </c>
      <c r="J88">
        <v>0</v>
      </c>
      <c r="K88">
        <v>0</v>
      </c>
      <c r="L88">
        <v>0</v>
      </c>
      <c r="M88">
        <v>0</v>
      </c>
      <c r="N88">
        <v>0</v>
      </c>
      <c r="O88">
        <v>9006.27</v>
      </c>
      <c r="P88">
        <v>58859.15</v>
      </c>
      <c r="Q88">
        <v>1709.53</v>
      </c>
      <c r="R88" s="343">
        <v>41184</v>
      </c>
      <c r="S88" s="343">
        <v>41990</v>
      </c>
      <c r="T88" t="s">
        <v>2935</v>
      </c>
      <c r="U88" t="s">
        <v>2936</v>
      </c>
      <c r="V88" t="s">
        <v>2946</v>
      </c>
      <c r="W88" t="s">
        <v>2938</v>
      </c>
      <c r="X88" t="s">
        <v>2024</v>
      </c>
      <c r="Y88" t="s">
        <v>2031</v>
      </c>
      <c r="Z88" t="s">
        <v>2939</v>
      </c>
      <c r="AA88" t="s">
        <v>6309</v>
      </c>
      <c r="AB88" t="s">
        <v>2940</v>
      </c>
      <c r="AC88" t="s">
        <v>2941</v>
      </c>
      <c r="AD88" t="s">
        <v>6447</v>
      </c>
      <c r="AQ88">
        <v>1</v>
      </c>
      <c r="AR88" t="s">
        <v>2947</v>
      </c>
      <c r="AS88" t="s">
        <v>2014</v>
      </c>
      <c r="AT88" t="s">
        <v>2016</v>
      </c>
      <c r="AU88" t="s">
        <v>2948</v>
      </c>
      <c r="AV88" t="s">
        <v>6309</v>
      </c>
      <c r="AW88" t="s">
        <v>6334</v>
      </c>
    </row>
    <row r="89" spans="1:49">
      <c r="A89" t="s">
        <v>5596</v>
      </c>
      <c r="B89" t="s">
        <v>5597</v>
      </c>
      <c r="C89">
        <v>27.55</v>
      </c>
      <c r="E89" t="s">
        <v>5598</v>
      </c>
      <c r="F89">
        <v>459</v>
      </c>
      <c r="G89" t="s">
        <v>6314</v>
      </c>
      <c r="H89" t="s">
        <v>4270</v>
      </c>
      <c r="I89">
        <v>0</v>
      </c>
      <c r="J89">
        <v>0</v>
      </c>
      <c r="K89">
        <v>0</v>
      </c>
      <c r="L89">
        <v>0</v>
      </c>
      <c r="M89">
        <v>0</v>
      </c>
      <c r="N89">
        <v>0</v>
      </c>
      <c r="O89">
        <v>27.54</v>
      </c>
      <c r="P89">
        <v>21374.74</v>
      </c>
      <c r="Q89">
        <v>324.26</v>
      </c>
      <c r="R89" s="343">
        <v>41944</v>
      </c>
      <c r="S89" s="343">
        <v>41608</v>
      </c>
      <c r="T89" t="s">
        <v>10539</v>
      </c>
      <c r="U89" t="s">
        <v>10540</v>
      </c>
      <c r="V89" t="s">
        <v>13108</v>
      </c>
      <c r="W89" t="s">
        <v>10530</v>
      </c>
      <c r="X89" t="s">
        <v>2024</v>
      </c>
      <c r="Y89" t="s">
        <v>2031</v>
      </c>
      <c r="Z89" t="s">
        <v>10531</v>
      </c>
      <c r="AA89" t="s">
        <v>6309</v>
      </c>
      <c r="AB89" t="s">
        <v>10541</v>
      </c>
      <c r="AC89" t="s">
        <v>10533</v>
      </c>
      <c r="AD89" t="s">
        <v>6447</v>
      </c>
      <c r="AV89" t="s">
        <v>1823</v>
      </c>
      <c r="AW89" t="s">
        <v>4437</v>
      </c>
    </row>
    <row r="90" spans="1:49">
      <c r="A90" t="s">
        <v>5599</v>
      </c>
      <c r="B90" t="s">
        <v>5597</v>
      </c>
      <c r="C90">
        <v>1714.63</v>
      </c>
      <c r="E90" t="s">
        <v>5598</v>
      </c>
      <c r="F90">
        <v>760</v>
      </c>
      <c r="G90" t="s">
        <v>6314</v>
      </c>
      <c r="H90" t="s">
        <v>4270</v>
      </c>
      <c r="I90">
        <v>0</v>
      </c>
      <c r="J90">
        <v>0</v>
      </c>
      <c r="K90">
        <v>0</v>
      </c>
      <c r="L90">
        <v>0</v>
      </c>
      <c r="M90">
        <v>0</v>
      </c>
      <c r="N90">
        <v>0</v>
      </c>
      <c r="O90">
        <v>1714.58</v>
      </c>
      <c r="P90">
        <v>16441.91</v>
      </c>
      <c r="Q90">
        <v>324.26</v>
      </c>
      <c r="R90" s="343">
        <v>41944</v>
      </c>
      <c r="S90" s="343">
        <v>41352</v>
      </c>
      <c r="T90" t="s">
        <v>10539</v>
      </c>
      <c r="U90" t="s">
        <v>10540</v>
      </c>
      <c r="V90" t="s">
        <v>13109</v>
      </c>
      <c r="W90" t="s">
        <v>10530</v>
      </c>
      <c r="X90" t="s">
        <v>2024</v>
      </c>
      <c r="Y90" t="s">
        <v>2031</v>
      </c>
      <c r="Z90" t="s">
        <v>10531</v>
      </c>
      <c r="AA90" t="s">
        <v>6309</v>
      </c>
      <c r="AB90" t="s">
        <v>10541</v>
      </c>
      <c r="AC90" t="s">
        <v>10533</v>
      </c>
      <c r="AD90" t="s">
        <v>6447</v>
      </c>
      <c r="AV90" t="s">
        <v>1823</v>
      </c>
      <c r="AW90" t="s">
        <v>4437</v>
      </c>
    </row>
    <row r="91" spans="1:49">
      <c r="A91" t="s">
        <v>3865</v>
      </c>
      <c r="B91" t="s">
        <v>3866</v>
      </c>
      <c r="C91">
        <v>111.12</v>
      </c>
      <c r="E91" t="s">
        <v>3868</v>
      </c>
      <c r="F91">
        <v>248</v>
      </c>
      <c r="G91" t="s">
        <v>6317</v>
      </c>
      <c r="H91" t="s">
        <v>6324</v>
      </c>
      <c r="I91">
        <v>0</v>
      </c>
      <c r="J91">
        <v>0</v>
      </c>
      <c r="K91">
        <v>0</v>
      </c>
      <c r="L91">
        <v>0</v>
      </c>
      <c r="M91">
        <v>0</v>
      </c>
      <c r="N91">
        <v>111.12</v>
      </c>
      <c r="O91">
        <v>0</v>
      </c>
      <c r="P91">
        <v>21752.75</v>
      </c>
      <c r="Q91">
        <v>375.66</v>
      </c>
      <c r="R91" s="343">
        <v>41585</v>
      </c>
      <c r="S91" s="343">
        <v>41820</v>
      </c>
      <c r="T91" t="s">
        <v>6927</v>
      </c>
      <c r="U91" t="s">
        <v>6928</v>
      </c>
      <c r="V91" t="s">
        <v>6929</v>
      </c>
      <c r="W91" t="s">
        <v>6930</v>
      </c>
      <c r="X91" t="s">
        <v>6931</v>
      </c>
      <c r="Y91" t="s">
        <v>6932</v>
      </c>
      <c r="Z91" t="s">
        <v>6933</v>
      </c>
      <c r="AA91" t="s">
        <v>6934</v>
      </c>
      <c r="AB91" t="s">
        <v>3867</v>
      </c>
      <c r="AC91" t="s">
        <v>6935</v>
      </c>
      <c r="AD91" t="s">
        <v>6310</v>
      </c>
      <c r="AE91" t="s">
        <v>3867</v>
      </c>
      <c r="AF91" t="s">
        <v>13774</v>
      </c>
      <c r="AG91" t="s">
        <v>6930</v>
      </c>
      <c r="AH91" t="s">
        <v>6931</v>
      </c>
      <c r="AI91" t="s">
        <v>6932</v>
      </c>
      <c r="AJ91" t="s">
        <v>6933</v>
      </c>
      <c r="AK91" t="s">
        <v>4766</v>
      </c>
      <c r="AL91" t="s">
        <v>11480</v>
      </c>
      <c r="AM91" t="s">
        <v>6930</v>
      </c>
      <c r="AN91" t="s">
        <v>6931</v>
      </c>
      <c r="AO91" t="s">
        <v>6932</v>
      </c>
      <c r="AP91" t="s">
        <v>11482</v>
      </c>
      <c r="AV91" t="s">
        <v>6309</v>
      </c>
      <c r="AW91" t="s">
        <v>6497</v>
      </c>
    </row>
    <row r="92" spans="1:49">
      <c r="A92" t="s">
        <v>3872</v>
      </c>
      <c r="B92" t="s">
        <v>3873</v>
      </c>
      <c r="C92">
        <v>5871.12</v>
      </c>
      <c r="E92" t="s">
        <v>3874</v>
      </c>
      <c r="F92">
        <v>1873</v>
      </c>
      <c r="G92" t="s">
        <v>6317</v>
      </c>
      <c r="H92" t="s">
        <v>4270</v>
      </c>
      <c r="I92">
        <v>0</v>
      </c>
      <c r="J92">
        <v>0</v>
      </c>
      <c r="K92">
        <v>0</v>
      </c>
      <c r="L92">
        <v>0</v>
      </c>
      <c r="M92">
        <v>0</v>
      </c>
      <c r="N92">
        <v>0</v>
      </c>
      <c r="O92">
        <v>5871.07</v>
      </c>
      <c r="P92">
        <v>12503</v>
      </c>
      <c r="Q92">
        <v>463.29</v>
      </c>
      <c r="R92" s="343">
        <v>41293</v>
      </c>
      <c r="S92" s="343">
        <v>40337</v>
      </c>
      <c r="T92" t="s">
        <v>4701</v>
      </c>
      <c r="U92" t="s">
        <v>4702</v>
      </c>
      <c r="V92" t="s">
        <v>4703</v>
      </c>
      <c r="W92" t="s">
        <v>17</v>
      </c>
      <c r="X92" t="s">
        <v>2024</v>
      </c>
      <c r="Y92" t="s">
        <v>2031</v>
      </c>
      <c r="Z92" t="s">
        <v>18</v>
      </c>
      <c r="AA92" t="s">
        <v>19</v>
      </c>
      <c r="AB92" t="s">
        <v>6309</v>
      </c>
      <c r="AC92" t="s">
        <v>20</v>
      </c>
      <c r="AD92" t="s">
        <v>6310</v>
      </c>
      <c r="AV92" t="s">
        <v>4285</v>
      </c>
      <c r="AW92" t="s">
        <v>6334</v>
      </c>
    </row>
    <row r="93" spans="1:49">
      <c r="A93" t="s">
        <v>3875</v>
      </c>
      <c r="B93" t="s">
        <v>3876</v>
      </c>
      <c r="C93">
        <v>7452.86</v>
      </c>
      <c r="E93" t="s">
        <v>3877</v>
      </c>
      <c r="F93">
        <v>1817</v>
      </c>
      <c r="G93" t="s">
        <v>6317</v>
      </c>
      <c r="H93" t="s">
        <v>4270</v>
      </c>
      <c r="I93">
        <v>0</v>
      </c>
      <c r="J93">
        <v>0</v>
      </c>
      <c r="K93">
        <v>0</v>
      </c>
      <c r="L93">
        <v>0</v>
      </c>
      <c r="M93">
        <v>0</v>
      </c>
      <c r="N93">
        <v>0</v>
      </c>
      <c r="O93">
        <v>7452.84</v>
      </c>
      <c r="P93">
        <v>19894.57</v>
      </c>
      <c r="Q93">
        <v>845.44</v>
      </c>
      <c r="R93" s="343">
        <v>41592</v>
      </c>
      <c r="S93" s="343">
        <v>40333</v>
      </c>
      <c r="T93" t="s">
        <v>3695</v>
      </c>
      <c r="U93" t="s">
        <v>3696</v>
      </c>
      <c r="V93" t="s">
        <v>3697</v>
      </c>
      <c r="W93" t="s">
        <v>3698</v>
      </c>
      <c r="X93" t="s">
        <v>2024</v>
      </c>
      <c r="Y93" t="s">
        <v>2031</v>
      </c>
      <c r="Z93" t="s">
        <v>935</v>
      </c>
      <c r="AA93" t="s">
        <v>936</v>
      </c>
      <c r="AB93" t="s">
        <v>937</v>
      </c>
      <c r="AC93" t="s">
        <v>938</v>
      </c>
      <c r="AD93" t="s">
        <v>6310</v>
      </c>
      <c r="AE93" t="s">
        <v>3878</v>
      </c>
      <c r="AF93" t="s">
        <v>939</v>
      </c>
      <c r="AG93" t="s">
        <v>3698</v>
      </c>
      <c r="AH93" t="s">
        <v>2024</v>
      </c>
      <c r="AI93" t="s">
        <v>2031</v>
      </c>
      <c r="AJ93" t="s">
        <v>935</v>
      </c>
      <c r="AV93" t="s">
        <v>4285</v>
      </c>
      <c r="AW93" t="s">
        <v>6334</v>
      </c>
    </row>
    <row r="94" spans="1:49">
      <c r="A94" t="s">
        <v>3879</v>
      </c>
      <c r="B94" t="s">
        <v>3880</v>
      </c>
      <c r="E94" t="s">
        <v>3881</v>
      </c>
      <c r="F94">
        <v>0</v>
      </c>
      <c r="G94" t="s">
        <v>6319</v>
      </c>
      <c r="H94" t="s">
        <v>12314</v>
      </c>
      <c r="P94">
        <v>32947.58</v>
      </c>
      <c r="Q94">
        <v>569.09</v>
      </c>
      <c r="R94" s="343">
        <v>41591</v>
      </c>
      <c r="S94" s="343">
        <v>41117</v>
      </c>
      <c r="T94" t="s">
        <v>4130</v>
      </c>
      <c r="U94" t="s">
        <v>4131</v>
      </c>
      <c r="V94" t="s">
        <v>4132</v>
      </c>
      <c r="W94" t="s">
        <v>4133</v>
      </c>
      <c r="X94" t="s">
        <v>4134</v>
      </c>
      <c r="Y94" t="s">
        <v>4135</v>
      </c>
      <c r="Z94" t="s">
        <v>4136</v>
      </c>
      <c r="AA94" t="s">
        <v>4137</v>
      </c>
      <c r="AB94" t="s">
        <v>4138</v>
      </c>
      <c r="AC94" t="s">
        <v>4139</v>
      </c>
      <c r="AD94" t="s">
        <v>2035</v>
      </c>
      <c r="AV94" t="s">
        <v>6309</v>
      </c>
      <c r="AW94" t="s">
        <v>6334</v>
      </c>
    </row>
    <row r="95" spans="1:49">
      <c r="A95" t="s">
        <v>3882</v>
      </c>
      <c r="B95" t="s">
        <v>3880</v>
      </c>
      <c r="E95" t="s">
        <v>3883</v>
      </c>
      <c r="F95">
        <v>0</v>
      </c>
      <c r="G95" t="s">
        <v>6319</v>
      </c>
      <c r="H95" t="s">
        <v>12314</v>
      </c>
      <c r="P95">
        <v>10729.67</v>
      </c>
      <c r="Q95">
        <v>185.33</v>
      </c>
      <c r="R95" s="343">
        <v>41591</v>
      </c>
      <c r="S95" s="343">
        <v>41467</v>
      </c>
      <c r="T95" t="s">
        <v>4130</v>
      </c>
      <c r="U95" t="s">
        <v>4131</v>
      </c>
      <c r="V95" t="s">
        <v>4140</v>
      </c>
      <c r="W95" t="s">
        <v>4133</v>
      </c>
      <c r="X95" t="s">
        <v>4134</v>
      </c>
      <c r="Y95" t="s">
        <v>4135</v>
      </c>
      <c r="Z95" t="s">
        <v>4136</v>
      </c>
      <c r="AA95" t="s">
        <v>4137</v>
      </c>
      <c r="AB95" t="s">
        <v>4138</v>
      </c>
      <c r="AC95" t="s">
        <v>4139</v>
      </c>
      <c r="AD95" t="s">
        <v>2035</v>
      </c>
      <c r="AV95" t="s">
        <v>6309</v>
      </c>
      <c r="AW95" t="s">
        <v>6334</v>
      </c>
    </row>
    <row r="96" spans="1:49">
      <c r="A96" t="s">
        <v>3884</v>
      </c>
      <c r="B96" t="s">
        <v>3880</v>
      </c>
      <c r="E96" t="s">
        <v>3883</v>
      </c>
      <c r="F96">
        <v>0</v>
      </c>
      <c r="G96" t="s">
        <v>6319</v>
      </c>
      <c r="H96" t="s">
        <v>12314</v>
      </c>
      <c r="P96">
        <v>10729.67</v>
      </c>
      <c r="Q96">
        <v>185.33</v>
      </c>
      <c r="R96" s="343">
        <v>41591</v>
      </c>
      <c r="S96" s="343">
        <v>41117</v>
      </c>
      <c r="T96" t="s">
        <v>4130</v>
      </c>
      <c r="U96" t="s">
        <v>4131</v>
      </c>
      <c r="V96" t="s">
        <v>4141</v>
      </c>
      <c r="W96" t="s">
        <v>4133</v>
      </c>
      <c r="X96" t="s">
        <v>4134</v>
      </c>
      <c r="Y96" t="s">
        <v>4135</v>
      </c>
      <c r="Z96" t="s">
        <v>4136</v>
      </c>
      <c r="AA96" t="s">
        <v>4137</v>
      </c>
      <c r="AB96" t="s">
        <v>4138</v>
      </c>
      <c r="AC96" t="s">
        <v>4139</v>
      </c>
      <c r="AD96" t="s">
        <v>2035</v>
      </c>
      <c r="AV96" t="s">
        <v>6309</v>
      </c>
      <c r="AW96" t="s">
        <v>6334</v>
      </c>
    </row>
    <row r="97" spans="1:49">
      <c r="A97" t="s">
        <v>3885</v>
      </c>
      <c r="B97" t="s">
        <v>3959</v>
      </c>
      <c r="C97">
        <v>39796.800000000003</v>
      </c>
      <c r="E97" t="s">
        <v>3960</v>
      </c>
      <c r="F97">
        <v>1996</v>
      </c>
      <c r="G97" t="s">
        <v>6317</v>
      </c>
      <c r="H97" t="s">
        <v>4270</v>
      </c>
      <c r="I97">
        <v>0</v>
      </c>
      <c r="J97">
        <v>0</v>
      </c>
      <c r="K97">
        <v>0</v>
      </c>
      <c r="L97">
        <v>0</v>
      </c>
      <c r="M97">
        <v>0</v>
      </c>
      <c r="N97">
        <v>0</v>
      </c>
      <c r="O97">
        <v>39796.839999999997</v>
      </c>
      <c r="P97">
        <v>149676.35999999999</v>
      </c>
      <c r="Q97">
        <v>2985.92</v>
      </c>
      <c r="R97" s="343">
        <v>41236</v>
      </c>
      <c r="S97" s="343">
        <v>40905</v>
      </c>
      <c r="T97" t="s">
        <v>4085</v>
      </c>
      <c r="U97" t="s">
        <v>4086</v>
      </c>
      <c r="V97" t="s">
        <v>4093</v>
      </c>
      <c r="W97" t="s">
        <v>4088</v>
      </c>
      <c r="X97" t="s">
        <v>2024</v>
      </c>
      <c r="Y97" t="s">
        <v>4089</v>
      </c>
      <c r="Z97" t="s">
        <v>4090</v>
      </c>
      <c r="AA97" t="s">
        <v>4091</v>
      </c>
      <c r="AB97" t="s">
        <v>4092</v>
      </c>
      <c r="AC97" t="s">
        <v>6309</v>
      </c>
      <c r="AD97" t="s">
        <v>6310</v>
      </c>
      <c r="AE97" t="s">
        <v>3961</v>
      </c>
      <c r="AF97" t="s">
        <v>4094</v>
      </c>
      <c r="AG97" t="s">
        <v>13729</v>
      </c>
      <c r="AH97" t="s">
        <v>2024</v>
      </c>
      <c r="AI97" t="s">
        <v>2031</v>
      </c>
      <c r="AJ97" t="s">
        <v>6309</v>
      </c>
      <c r="AV97" t="s">
        <v>6333</v>
      </c>
      <c r="AW97" t="s">
        <v>6334</v>
      </c>
    </row>
    <row r="98" spans="1:49">
      <c r="A98" t="s">
        <v>3964</v>
      </c>
      <c r="B98" t="s">
        <v>6522</v>
      </c>
      <c r="C98">
        <v>13092</v>
      </c>
      <c r="E98" t="s">
        <v>3965</v>
      </c>
      <c r="F98">
        <v>1250</v>
      </c>
      <c r="G98" t="s">
        <v>6319</v>
      </c>
      <c r="H98" t="s">
        <v>4270</v>
      </c>
      <c r="I98">
        <v>0</v>
      </c>
      <c r="J98">
        <v>0</v>
      </c>
      <c r="K98">
        <v>0</v>
      </c>
      <c r="L98">
        <v>0</v>
      </c>
      <c r="M98">
        <v>0</v>
      </c>
      <c r="N98">
        <v>0</v>
      </c>
      <c r="O98">
        <v>13092</v>
      </c>
      <c r="P98">
        <v>40686.71</v>
      </c>
      <c r="Q98">
        <v>967.83</v>
      </c>
      <c r="R98" s="343">
        <v>41250</v>
      </c>
      <c r="S98" s="343">
        <v>41608</v>
      </c>
      <c r="T98" t="s">
        <v>894</v>
      </c>
      <c r="U98" t="s">
        <v>895</v>
      </c>
      <c r="V98" t="s">
        <v>2338</v>
      </c>
      <c r="W98" t="s">
        <v>897</v>
      </c>
      <c r="X98" t="s">
        <v>2024</v>
      </c>
      <c r="Y98" t="s">
        <v>2031</v>
      </c>
      <c r="Z98" t="s">
        <v>898</v>
      </c>
      <c r="AA98" t="s">
        <v>14172</v>
      </c>
      <c r="AB98" t="s">
        <v>900</v>
      </c>
      <c r="AC98" t="s">
        <v>901</v>
      </c>
      <c r="AD98" t="s">
        <v>2035</v>
      </c>
      <c r="AV98" t="s">
        <v>6309</v>
      </c>
      <c r="AW98" t="s">
        <v>6497</v>
      </c>
    </row>
    <row r="99" spans="1:49">
      <c r="A99" t="s">
        <v>3966</v>
      </c>
      <c r="B99" t="s">
        <v>3967</v>
      </c>
      <c r="E99" t="s">
        <v>3969</v>
      </c>
      <c r="F99">
        <v>0</v>
      </c>
      <c r="G99" t="s">
        <v>6317</v>
      </c>
      <c r="H99" t="s">
        <v>12314</v>
      </c>
      <c r="P99">
        <v>75735.649999999994</v>
      </c>
      <c r="Q99">
        <v>2405.37</v>
      </c>
      <c r="R99" s="343">
        <v>40523</v>
      </c>
      <c r="S99" s="343">
        <v>41089</v>
      </c>
      <c r="T99" t="s">
        <v>2975</v>
      </c>
      <c r="U99" t="s">
        <v>2976</v>
      </c>
      <c r="V99" t="s">
        <v>2987</v>
      </c>
      <c r="W99" t="s">
        <v>2978</v>
      </c>
      <c r="X99" t="s">
        <v>2979</v>
      </c>
      <c r="Y99" t="s">
        <v>2980</v>
      </c>
      <c r="Z99" t="s">
        <v>2981</v>
      </c>
      <c r="AA99" t="s">
        <v>2982</v>
      </c>
      <c r="AB99" t="s">
        <v>3968</v>
      </c>
      <c r="AC99" t="s">
        <v>2983</v>
      </c>
      <c r="AD99" t="s">
        <v>6310</v>
      </c>
      <c r="AE99" t="s">
        <v>3968</v>
      </c>
      <c r="AF99" t="s">
        <v>2984</v>
      </c>
      <c r="AG99" t="s">
        <v>2978</v>
      </c>
      <c r="AH99" t="s">
        <v>2979</v>
      </c>
      <c r="AI99" t="s">
        <v>2980</v>
      </c>
      <c r="AJ99" t="s">
        <v>2981</v>
      </c>
      <c r="AK99" t="s">
        <v>2985</v>
      </c>
      <c r="AL99" t="s">
        <v>2986</v>
      </c>
      <c r="AM99" t="s">
        <v>13705</v>
      </c>
      <c r="AN99" t="s">
        <v>13706</v>
      </c>
      <c r="AO99" t="s">
        <v>13707</v>
      </c>
      <c r="AP99" t="s">
        <v>13708</v>
      </c>
      <c r="AV99" t="s">
        <v>4285</v>
      </c>
      <c r="AW99" t="s">
        <v>6334</v>
      </c>
    </row>
    <row r="100" spans="1:49">
      <c r="A100" t="s">
        <v>3970</v>
      </c>
      <c r="B100" t="s">
        <v>3967</v>
      </c>
      <c r="C100">
        <v>5354.41</v>
      </c>
      <c r="E100" t="s">
        <v>3971</v>
      </c>
      <c r="F100">
        <v>1823</v>
      </c>
      <c r="G100" t="s">
        <v>6317</v>
      </c>
      <c r="H100" t="s">
        <v>4270</v>
      </c>
      <c r="I100">
        <v>0</v>
      </c>
      <c r="J100">
        <v>0</v>
      </c>
      <c r="K100">
        <v>0</v>
      </c>
      <c r="L100">
        <v>0</v>
      </c>
      <c r="M100">
        <v>0</v>
      </c>
      <c r="N100">
        <v>0</v>
      </c>
      <c r="O100">
        <v>5354.38</v>
      </c>
      <c r="P100">
        <v>18568.759999999998</v>
      </c>
      <c r="Q100">
        <v>589.75</v>
      </c>
      <c r="R100" s="343">
        <v>40523</v>
      </c>
      <c r="S100" s="343">
        <v>40378</v>
      </c>
      <c r="T100" t="s">
        <v>2975</v>
      </c>
      <c r="U100" t="s">
        <v>2976</v>
      </c>
      <c r="V100" t="s">
        <v>2977</v>
      </c>
      <c r="W100" t="s">
        <v>2978</v>
      </c>
      <c r="X100" t="s">
        <v>2979</v>
      </c>
      <c r="Y100" t="s">
        <v>2980</v>
      </c>
      <c r="Z100" t="s">
        <v>2981</v>
      </c>
      <c r="AA100" t="s">
        <v>2982</v>
      </c>
      <c r="AB100" t="s">
        <v>3968</v>
      </c>
      <c r="AC100" t="s">
        <v>2983</v>
      </c>
      <c r="AD100" t="s">
        <v>6310</v>
      </c>
      <c r="AE100" t="s">
        <v>3968</v>
      </c>
      <c r="AF100" t="s">
        <v>2984</v>
      </c>
      <c r="AG100" t="s">
        <v>2978</v>
      </c>
      <c r="AH100" t="s">
        <v>2979</v>
      </c>
      <c r="AI100" t="s">
        <v>2980</v>
      </c>
      <c r="AJ100" t="s">
        <v>2981</v>
      </c>
      <c r="AK100" t="s">
        <v>2985</v>
      </c>
      <c r="AL100" t="s">
        <v>2986</v>
      </c>
      <c r="AM100" t="s">
        <v>13705</v>
      </c>
      <c r="AN100" t="s">
        <v>13706</v>
      </c>
      <c r="AO100" t="s">
        <v>13707</v>
      </c>
      <c r="AP100" t="s">
        <v>13708</v>
      </c>
      <c r="AV100" t="s">
        <v>4285</v>
      </c>
      <c r="AW100" t="s">
        <v>6334</v>
      </c>
    </row>
    <row r="101" spans="1:49">
      <c r="A101" t="s">
        <v>3976</v>
      </c>
      <c r="B101" t="s">
        <v>3977</v>
      </c>
      <c r="C101">
        <v>279</v>
      </c>
      <c r="E101" t="s">
        <v>6473</v>
      </c>
      <c r="F101">
        <v>1199</v>
      </c>
      <c r="G101" t="s">
        <v>6312</v>
      </c>
      <c r="H101" t="s">
        <v>4270</v>
      </c>
      <c r="I101">
        <v>0</v>
      </c>
      <c r="J101">
        <v>0</v>
      </c>
      <c r="K101">
        <v>0</v>
      </c>
      <c r="L101">
        <v>0</v>
      </c>
      <c r="M101">
        <v>0</v>
      </c>
      <c r="N101">
        <v>0</v>
      </c>
      <c r="O101">
        <v>278.99</v>
      </c>
      <c r="P101">
        <v>3318.23</v>
      </c>
      <c r="Q101">
        <v>67.05</v>
      </c>
      <c r="R101" s="343">
        <v>41263</v>
      </c>
      <c r="S101" s="343">
        <v>41751</v>
      </c>
      <c r="T101" t="s">
        <v>4707</v>
      </c>
      <c r="U101" t="s">
        <v>6309</v>
      </c>
      <c r="V101" t="s">
        <v>4708</v>
      </c>
      <c r="W101" t="s">
        <v>4709</v>
      </c>
      <c r="X101" t="s">
        <v>4688</v>
      </c>
      <c r="Y101" t="s">
        <v>4689</v>
      </c>
      <c r="Z101" t="s">
        <v>4710</v>
      </c>
      <c r="AA101" t="s">
        <v>4711</v>
      </c>
      <c r="AB101" t="s">
        <v>6309</v>
      </c>
      <c r="AC101" t="s">
        <v>6309</v>
      </c>
      <c r="AD101" t="s">
        <v>6310</v>
      </c>
      <c r="AV101" t="s">
        <v>6309</v>
      </c>
      <c r="AW101" t="s">
        <v>6497</v>
      </c>
    </row>
    <row r="102" spans="1:49">
      <c r="A102" t="s">
        <v>1725</v>
      </c>
      <c r="B102" t="s">
        <v>1726</v>
      </c>
      <c r="C102">
        <v>1094.9100000000001</v>
      </c>
      <c r="E102" t="s">
        <v>5879</v>
      </c>
      <c r="F102">
        <v>749</v>
      </c>
      <c r="G102" t="s">
        <v>6314</v>
      </c>
      <c r="H102" t="s">
        <v>4270</v>
      </c>
      <c r="I102">
        <v>0</v>
      </c>
      <c r="J102">
        <v>0</v>
      </c>
      <c r="K102">
        <v>0</v>
      </c>
      <c r="L102">
        <v>0</v>
      </c>
      <c r="M102">
        <v>0</v>
      </c>
      <c r="N102">
        <v>0</v>
      </c>
      <c r="O102">
        <v>1094.9100000000001</v>
      </c>
      <c r="P102">
        <v>11091.52</v>
      </c>
      <c r="Q102">
        <v>226.75</v>
      </c>
      <c r="R102" s="343">
        <v>41994</v>
      </c>
      <c r="S102" s="343">
        <v>41367</v>
      </c>
      <c r="T102" t="s">
        <v>10528</v>
      </c>
      <c r="U102" t="s">
        <v>10529</v>
      </c>
      <c r="V102" t="s">
        <v>13083</v>
      </c>
      <c r="W102" t="s">
        <v>10530</v>
      </c>
      <c r="X102" t="s">
        <v>2024</v>
      </c>
      <c r="Y102" t="s">
        <v>2031</v>
      </c>
      <c r="Z102" t="s">
        <v>10531</v>
      </c>
      <c r="AA102" t="s">
        <v>14912</v>
      </c>
      <c r="AB102" t="s">
        <v>10532</v>
      </c>
      <c r="AC102" t="s">
        <v>10533</v>
      </c>
      <c r="AD102" t="s">
        <v>6447</v>
      </c>
      <c r="AV102" t="s">
        <v>1823</v>
      </c>
      <c r="AW102" t="s">
        <v>4437</v>
      </c>
    </row>
    <row r="103" spans="1:49">
      <c r="A103" t="s">
        <v>5559</v>
      </c>
      <c r="B103" t="s">
        <v>1726</v>
      </c>
      <c r="C103">
        <v>852.46</v>
      </c>
      <c r="E103" t="s">
        <v>5560</v>
      </c>
      <c r="F103">
        <v>749</v>
      </c>
      <c r="G103" t="s">
        <v>6314</v>
      </c>
      <c r="H103" t="s">
        <v>4270</v>
      </c>
      <c r="I103">
        <v>0</v>
      </c>
      <c r="J103">
        <v>0</v>
      </c>
      <c r="K103">
        <v>0</v>
      </c>
      <c r="L103">
        <v>0</v>
      </c>
      <c r="M103">
        <v>0</v>
      </c>
      <c r="N103">
        <v>0</v>
      </c>
      <c r="O103">
        <v>852.46</v>
      </c>
      <c r="P103">
        <v>9465.99</v>
      </c>
      <c r="Q103">
        <v>193.52</v>
      </c>
      <c r="R103" s="343">
        <v>41994</v>
      </c>
      <c r="S103" s="343">
        <v>41367</v>
      </c>
      <c r="T103" t="s">
        <v>10528</v>
      </c>
      <c r="U103" t="s">
        <v>10529</v>
      </c>
      <c r="V103" t="s">
        <v>13084</v>
      </c>
      <c r="W103" t="s">
        <v>10530</v>
      </c>
      <c r="X103" t="s">
        <v>2024</v>
      </c>
      <c r="Y103" t="s">
        <v>2031</v>
      </c>
      <c r="Z103" t="s">
        <v>10531</v>
      </c>
      <c r="AA103" t="s">
        <v>14912</v>
      </c>
      <c r="AB103" t="s">
        <v>10532</v>
      </c>
      <c r="AC103" t="s">
        <v>10533</v>
      </c>
      <c r="AD103" t="s">
        <v>6447</v>
      </c>
      <c r="AV103" t="s">
        <v>1823</v>
      </c>
      <c r="AW103" t="s">
        <v>4437</v>
      </c>
    </row>
    <row r="104" spans="1:49">
      <c r="A104" t="s">
        <v>5561</v>
      </c>
      <c r="B104" t="s">
        <v>1726</v>
      </c>
      <c r="C104">
        <v>907.25</v>
      </c>
      <c r="E104" t="s">
        <v>5560</v>
      </c>
      <c r="F104">
        <v>627</v>
      </c>
      <c r="G104" t="s">
        <v>6314</v>
      </c>
      <c r="H104" t="s">
        <v>4270</v>
      </c>
      <c r="I104">
        <v>0</v>
      </c>
      <c r="J104">
        <v>0</v>
      </c>
      <c r="K104">
        <v>0</v>
      </c>
      <c r="L104">
        <v>0</v>
      </c>
      <c r="M104">
        <v>0</v>
      </c>
      <c r="N104">
        <v>0</v>
      </c>
      <c r="O104">
        <v>907.24</v>
      </c>
      <c r="P104">
        <v>12759.01</v>
      </c>
      <c r="Q104">
        <v>193.52</v>
      </c>
      <c r="R104" s="343">
        <v>41994</v>
      </c>
      <c r="S104" s="343">
        <v>41608</v>
      </c>
      <c r="T104" t="s">
        <v>10528</v>
      </c>
      <c r="U104" t="s">
        <v>10529</v>
      </c>
      <c r="V104" t="s">
        <v>13085</v>
      </c>
      <c r="W104" t="s">
        <v>10530</v>
      </c>
      <c r="X104" t="s">
        <v>2024</v>
      </c>
      <c r="Y104" t="s">
        <v>2031</v>
      </c>
      <c r="Z104" t="s">
        <v>10531</v>
      </c>
      <c r="AA104" t="s">
        <v>14912</v>
      </c>
      <c r="AB104" t="s">
        <v>10532</v>
      </c>
      <c r="AC104" t="s">
        <v>10533</v>
      </c>
      <c r="AD104" t="s">
        <v>6447</v>
      </c>
      <c r="AV104" t="s">
        <v>1823</v>
      </c>
      <c r="AW104" t="s">
        <v>4437</v>
      </c>
    </row>
    <row r="105" spans="1:49">
      <c r="A105" t="s">
        <v>5562</v>
      </c>
      <c r="B105" t="s">
        <v>1726</v>
      </c>
      <c r="C105">
        <v>840.43</v>
      </c>
      <c r="E105" t="s">
        <v>5560</v>
      </c>
      <c r="F105">
        <v>627</v>
      </c>
      <c r="G105" t="s">
        <v>6314</v>
      </c>
      <c r="H105" t="s">
        <v>4270</v>
      </c>
      <c r="I105">
        <v>0</v>
      </c>
      <c r="J105">
        <v>0</v>
      </c>
      <c r="K105">
        <v>0</v>
      </c>
      <c r="L105">
        <v>0</v>
      </c>
      <c r="M105">
        <v>0</v>
      </c>
      <c r="N105">
        <v>0</v>
      </c>
      <c r="O105">
        <v>840.42</v>
      </c>
      <c r="P105">
        <v>12759.01</v>
      </c>
      <c r="Q105">
        <v>193.52</v>
      </c>
      <c r="R105" s="343">
        <v>41994</v>
      </c>
      <c r="S105" s="343">
        <v>41608</v>
      </c>
      <c r="T105" t="s">
        <v>10528</v>
      </c>
      <c r="U105" t="s">
        <v>10529</v>
      </c>
      <c r="V105" t="s">
        <v>13086</v>
      </c>
      <c r="W105" t="s">
        <v>10530</v>
      </c>
      <c r="X105" t="s">
        <v>2024</v>
      </c>
      <c r="Y105" t="s">
        <v>2031</v>
      </c>
      <c r="Z105" t="s">
        <v>10531</v>
      </c>
      <c r="AA105" t="s">
        <v>14912</v>
      </c>
      <c r="AB105" t="s">
        <v>10532</v>
      </c>
      <c r="AC105" t="s">
        <v>10533</v>
      </c>
      <c r="AD105" t="s">
        <v>6447</v>
      </c>
      <c r="AV105" t="s">
        <v>1823</v>
      </c>
      <c r="AW105" t="s">
        <v>4437</v>
      </c>
    </row>
    <row r="106" spans="1:49">
      <c r="A106" t="s">
        <v>5563</v>
      </c>
      <c r="B106" t="s">
        <v>1726</v>
      </c>
      <c r="C106">
        <v>816.57</v>
      </c>
      <c r="E106" t="s">
        <v>5560</v>
      </c>
      <c r="F106">
        <v>749</v>
      </c>
      <c r="G106" t="s">
        <v>6314</v>
      </c>
      <c r="H106" t="s">
        <v>4270</v>
      </c>
      <c r="I106">
        <v>0</v>
      </c>
      <c r="J106">
        <v>0</v>
      </c>
      <c r="K106">
        <v>0</v>
      </c>
      <c r="L106">
        <v>0</v>
      </c>
      <c r="M106">
        <v>0</v>
      </c>
      <c r="N106">
        <v>0</v>
      </c>
      <c r="O106">
        <v>816.56</v>
      </c>
      <c r="P106">
        <v>9465.99</v>
      </c>
      <c r="Q106">
        <v>193.52</v>
      </c>
      <c r="R106" s="343">
        <v>41994</v>
      </c>
      <c r="S106" s="343">
        <v>41367</v>
      </c>
      <c r="T106" t="s">
        <v>10528</v>
      </c>
      <c r="U106" t="s">
        <v>10529</v>
      </c>
      <c r="V106" t="s">
        <v>13087</v>
      </c>
      <c r="W106" t="s">
        <v>10530</v>
      </c>
      <c r="X106" t="s">
        <v>2024</v>
      </c>
      <c r="Y106" t="s">
        <v>2031</v>
      </c>
      <c r="Z106" t="s">
        <v>10531</v>
      </c>
      <c r="AA106" t="s">
        <v>14912</v>
      </c>
      <c r="AB106" t="s">
        <v>10532</v>
      </c>
      <c r="AC106" t="s">
        <v>10533</v>
      </c>
      <c r="AD106" t="s">
        <v>6447</v>
      </c>
      <c r="AV106" t="s">
        <v>1823</v>
      </c>
      <c r="AW106" t="s">
        <v>4437</v>
      </c>
    </row>
    <row r="107" spans="1:49">
      <c r="A107" t="s">
        <v>3978</v>
      </c>
      <c r="B107" t="s">
        <v>3979</v>
      </c>
      <c r="C107">
        <v>1552.63</v>
      </c>
      <c r="E107" t="s">
        <v>3971</v>
      </c>
      <c r="F107">
        <v>1570</v>
      </c>
      <c r="G107" t="s">
        <v>6317</v>
      </c>
      <c r="H107" t="s">
        <v>4270</v>
      </c>
      <c r="I107">
        <v>0</v>
      </c>
      <c r="J107">
        <v>0</v>
      </c>
      <c r="K107">
        <v>0</v>
      </c>
      <c r="L107">
        <v>0</v>
      </c>
      <c r="M107">
        <v>0</v>
      </c>
      <c r="N107">
        <v>0</v>
      </c>
      <c r="O107">
        <v>1552.62</v>
      </c>
      <c r="P107">
        <v>15241.48</v>
      </c>
      <c r="Q107">
        <v>442.18</v>
      </c>
      <c r="R107" s="343">
        <v>40901</v>
      </c>
      <c r="S107" s="343">
        <v>40724</v>
      </c>
      <c r="T107" t="s">
        <v>23</v>
      </c>
      <c r="U107" t="s">
        <v>24</v>
      </c>
      <c r="V107" t="s">
        <v>25</v>
      </c>
      <c r="W107" t="s">
        <v>26</v>
      </c>
      <c r="X107" t="s">
        <v>27</v>
      </c>
      <c r="Y107" t="s">
        <v>2031</v>
      </c>
      <c r="Z107" t="s">
        <v>28</v>
      </c>
      <c r="AA107" t="s">
        <v>29</v>
      </c>
      <c r="AB107" t="s">
        <v>6309</v>
      </c>
      <c r="AC107" t="s">
        <v>30</v>
      </c>
      <c r="AD107" t="s">
        <v>6310</v>
      </c>
      <c r="AQ107">
        <v>1</v>
      </c>
      <c r="AR107" t="s">
        <v>31</v>
      </c>
      <c r="AS107" t="s">
        <v>32</v>
      </c>
      <c r="AT107" t="s">
        <v>2031</v>
      </c>
      <c r="AU107" t="s">
        <v>33</v>
      </c>
      <c r="AV107" t="s">
        <v>6309</v>
      </c>
      <c r="AW107" t="s">
        <v>6334</v>
      </c>
    </row>
    <row r="108" spans="1:49">
      <c r="A108" t="s">
        <v>3980</v>
      </c>
      <c r="B108" t="s">
        <v>3981</v>
      </c>
      <c r="E108" t="s">
        <v>3982</v>
      </c>
      <c r="F108">
        <v>0</v>
      </c>
      <c r="G108" t="s">
        <v>6317</v>
      </c>
      <c r="H108" t="s">
        <v>12314</v>
      </c>
      <c r="P108">
        <v>75308.62</v>
      </c>
      <c r="Q108">
        <v>2193.86</v>
      </c>
      <c r="R108" s="343">
        <v>40902</v>
      </c>
      <c r="S108" s="343">
        <v>41016</v>
      </c>
      <c r="T108" t="s">
        <v>21</v>
      </c>
      <c r="U108" t="s">
        <v>10601</v>
      </c>
      <c r="V108" t="s">
        <v>14870</v>
      </c>
      <c r="W108" t="s">
        <v>10602</v>
      </c>
      <c r="X108" t="s">
        <v>2025</v>
      </c>
      <c r="Y108" t="s">
        <v>2026</v>
      </c>
      <c r="Z108" t="s">
        <v>10603</v>
      </c>
      <c r="AA108" t="s">
        <v>10604</v>
      </c>
      <c r="AB108" t="s">
        <v>10605</v>
      </c>
      <c r="AC108" t="s">
        <v>14871</v>
      </c>
      <c r="AD108" t="s">
        <v>6310</v>
      </c>
      <c r="AV108" t="s">
        <v>4285</v>
      </c>
      <c r="AW108" t="s">
        <v>6334</v>
      </c>
    </row>
    <row r="109" spans="1:49">
      <c r="A109" t="s">
        <v>6346</v>
      </c>
      <c r="B109" t="s">
        <v>2167</v>
      </c>
      <c r="E109" t="s">
        <v>2558</v>
      </c>
      <c r="F109">
        <v>0</v>
      </c>
      <c r="G109" t="s">
        <v>6314</v>
      </c>
      <c r="H109" t="s">
        <v>12314</v>
      </c>
      <c r="P109">
        <v>32271.79</v>
      </c>
      <c r="Q109">
        <v>650.38</v>
      </c>
      <c r="R109" s="343">
        <v>41268</v>
      </c>
      <c r="S109" s="343">
        <v>41366</v>
      </c>
      <c r="T109" t="s">
        <v>6666</v>
      </c>
      <c r="U109" t="s">
        <v>6667</v>
      </c>
      <c r="V109" t="s">
        <v>6674</v>
      </c>
      <c r="W109" t="s">
        <v>6669</v>
      </c>
      <c r="X109" t="s">
        <v>2024</v>
      </c>
      <c r="Y109" t="s">
        <v>2031</v>
      </c>
      <c r="Z109" t="s">
        <v>6670</v>
      </c>
      <c r="AA109" t="s">
        <v>14191</v>
      </c>
      <c r="AB109" t="s">
        <v>6309</v>
      </c>
      <c r="AC109" t="s">
        <v>6672</v>
      </c>
      <c r="AD109" t="s">
        <v>6447</v>
      </c>
      <c r="AV109" t="s">
        <v>3101</v>
      </c>
      <c r="AW109" t="s">
        <v>4437</v>
      </c>
    </row>
    <row r="110" spans="1:49">
      <c r="A110" t="s">
        <v>5566</v>
      </c>
      <c r="B110" t="s">
        <v>1726</v>
      </c>
      <c r="C110">
        <v>1265.1199999999999</v>
      </c>
      <c r="E110" t="s">
        <v>5567</v>
      </c>
      <c r="F110">
        <v>627</v>
      </c>
      <c r="G110" t="s">
        <v>6314</v>
      </c>
      <c r="H110" t="s">
        <v>4270</v>
      </c>
      <c r="I110">
        <v>0</v>
      </c>
      <c r="J110">
        <v>0</v>
      </c>
      <c r="K110">
        <v>0</v>
      </c>
      <c r="L110">
        <v>0</v>
      </c>
      <c r="M110">
        <v>0</v>
      </c>
      <c r="N110">
        <v>0</v>
      </c>
      <c r="O110">
        <v>1265.1099999999999</v>
      </c>
      <c r="P110">
        <v>30544.799999999999</v>
      </c>
      <c r="Q110">
        <v>463.33</v>
      </c>
      <c r="R110" s="343">
        <v>41999</v>
      </c>
      <c r="S110" s="343">
        <v>41608</v>
      </c>
      <c r="T110" t="s">
        <v>10528</v>
      </c>
      <c r="U110" t="s">
        <v>10529</v>
      </c>
      <c r="V110" t="s">
        <v>13088</v>
      </c>
      <c r="W110" t="s">
        <v>10530</v>
      </c>
      <c r="X110" t="s">
        <v>2024</v>
      </c>
      <c r="Y110" t="s">
        <v>2031</v>
      </c>
      <c r="Z110" t="s">
        <v>10531</v>
      </c>
      <c r="AA110" t="s">
        <v>14912</v>
      </c>
      <c r="AB110" t="s">
        <v>10532</v>
      </c>
      <c r="AC110" t="s">
        <v>10533</v>
      </c>
      <c r="AD110" t="s">
        <v>6447</v>
      </c>
      <c r="AV110" t="s">
        <v>1823</v>
      </c>
      <c r="AW110" t="s">
        <v>4437</v>
      </c>
    </row>
    <row r="111" spans="1:49">
      <c r="A111" t="s">
        <v>5568</v>
      </c>
      <c r="B111" t="s">
        <v>1726</v>
      </c>
      <c r="C111">
        <v>1824.79</v>
      </c>
      <c r="E111" t="s">
        <v>5569</v>
      </c>
      <c r="F111">
        <v>627</v>
      </c>
      <c r="G111" t="s">
        <v>6314</v>
      </c>
      <c r="H111" t="s">
        <v>4270</v>
      </c>
      <c r="I111">
        <v>0</v>
      </c>
      <c r="J111">
        <v>0</v>
      </c>
      <c r="K111">
        <v>0</v>
      </c>
      <c r="L111">
        <v>0</v>
      </c>
      <c r="M111">
        <v>0</v>
      </c>
      <c r="N111">
        <v>0</v>
      </c>
      <c r="O111">
        <v>1824.78</v>
      </c>
      <c r="P111">
        <v>30544.799999999999</v>
      </c>
      <c r="Q111">
        <v>463.33</v>
      </c>
      <c r="R111" s="343">
        <v>41999</v>
      </c>
      <c r="S111" s="343">
        <v>41608</v>
      </c>
      <c r="T111" t="s">
        <v>10528</v>
      </c>
      <c r="U111" t="s">
        <v>10529</v>
      </c>
      <c r="V111" t="s">
        <v>13089</v>
      </c>
      <c r="W111" t="s">
        <v>10530</v>
      </c>
      <c r="X111" t="s">
        <v>2024</v>
      </c>
      <c r="Y111" t="s">
        <v>2031</v>
      </c>
      <c r="Z111" t="s">
        <v>10531</v>
      </c>
      <c r="AA111" t="s">
        <v>14912</v>
      </c>
      <c r="AB111" t="s">
        <v>10532</v>
      </c>
      <c r="AC111" t="s">
        <v>10533</v>
      </c>
      <c r="AD111" t="s">
        <v>6447</v>
      </c>
      <c r="AV111" t="s">
        <v>1823</v>
      </c>
      <c r="AW111" t="s">
        <v>4437</v>
      </c>
    </row>
    <row r="112" spans="1:49">
      <c r="A112" t="s">
        <v>5570</v>
      </c>
      <c r="B112" t="s">
        <v>1726</v>
      </c>
      <c r="C112">
        <v>1283.77</v>
      </c>
      <c r="E112" t="s">
        <v>5569</v>
      </c>
      <c r="F112">
        <v>627</v>
      </c>
      <c r="G112" t="s">
        <v>6314</v>
      </c>
      <c r="H112" t="s">
        <v>4270</v>
      </c>
      <c r="I112">
        <v>0</v>
      </c>
      <c r="J112">
        <v>0</v>
      </c>
      <c r="K112">
        <v>0</v>
      </c>
      <c r="L112">
        <v>0</v>
      </c>
      <c r="M112">
        <v>0</v>
      </c>
      <c r="N112">
        <v>0</v>
      </c>
      <c r="O112">
        <v>1283.76</v>
      </c>
      <c r="P112">
        <v>30544.799999999999</v>
      </c>
      <c r="Q112">
        <v>463.33</v>
      </c>
      <c r="R112" s="343">
        <v>41999</v>
      </c>
      <c r="S112" s="343">
        <v>41608</v>
      </c>
      <c r="T112" t="s">
        <v>10528</v>
      </c>
      <c r="U112" t="s">
        <v>10529</v>
      </c>
      <c r="V112" t="s">
        <v>13090</v>
      </c>
      <c r="W112" t="s">
        <v>10530</v>
      </c>
      <c r="X112" t="s">
        <v>2024</v>
      </c>
      <c r="Y112" t="s">
        <v>2031</v>
      </c>
      <c r="Z112" t="s">
        <v>10531</v>
      </c>
      <c r="AA112" t="s">
        <v>14912</v>
      </c>
      <c r="AB112" t="s">
        <v>10532</v>
      </c>
      <c r="AC112" t="s">
        <v>10533</v>
      </c>
      <c r="AD112" t="s">
        <v>6447</v>
      </c>
      <c r="AV112" t="s">
        <v>1823</v>
      </c>
      <c r="AW112" t="s">
        <v>4437</v>
      </c>
    </row>
    <row r="113" spans="1:49">
      <c r="A113" t="s">
        <v>3983</v>
      </c>
      <c r="B113" t="s">
        <v>6522</v>
      </c>
      <c r="C113">
        <v>13879.02</v>
      </c>
      <c r="E113" t="s">
        <v>3984</v>
      </c>
      <c r="F113">
        <v>1171</v>
      </c>
      <c r="G113" t="s">
        <v>6319</v>
      </c>
      <c r="H113" t="s">
        <v>4270</v>
      </c>
      <c r="I113">
        <v>0</v>
      </c>
      <c r="J113">
        <v>0</v>
      </c>
      <c r="K113">
        <v>0</v>
      </c>
      <c r="L113">
        <v>0</v>
      </c>
      <c r="M113">
        <v>0</v>
      </c>
      <c r="N113">
        <v>0</v>
      </c>
      <c r="O113">
        <v>13879.02</v>
      </c>
      <c r="P113">
        <v>33400</v>
      </c>
      <c r="Q113">
        <v>771.71</v>
      </c>
      <c r="R113" s="343">
        <v>41428</v>
      </c>
      <c r="S113" s="343">
        <v>41608</v>
      </c>
      <c r="T113" t="s">
        <v>894</v>
      </c>
      <c r="U113" t="s">
        <v>895</v>
      </c>
      <c r="V113" t="s">
        <v>2339</v>
      </c>
      <c r="W113" t="s">
        <v>897</v>
      </c>
      <c r="X113" t="s">
        <v>2024</v>
      </c>
      <c r="Y113" t="s">
        <v>2031</v>
      </c>
      <c r="Z113" t="s">
        <v>898</v>
      </c>
      <c r="AA113" t="s">
        <v>14172</v>
      </c>
      <c r="AB113" t="s">
        <v>900</v>
      </c>
      <c r="AC113" t="s">
        <v>901</v>
      </c>
      <c r="AD113" t="s">
        <v>2035</v>
      </c>
      <c r="AE113" t="s">
        <v>3985</v>
      </c>
      <c r="AF113" t="s">
        <v>2334</v>
      </c>
      <c r="AG113" t="s">
        <v>2335</v>
      </c>
      <c r="AH113" t="s">
        <v>2024</v>
      </c>
      <c r="AI113" t="s">
        <v>2031</v>
      </c>
      <c r="AJ113" t="s">
        <v>2336</v>
      </c>
      <c r="AV113" t="s">
        <v>6309</v>
      </c>
      <c r="AW113" t="s">
        <v>6497</v>
      </c>
    </row>
    <row r="114" spans="1:49">
      <c r="A114" t="s">
        <v>3986</v>
      </c>
      <c r="B114" t="s">
        <v>6522</v>
      </c>
      <c r="C114">
        <v>17742.16</v>
      </c>
      <c r="E114" t="s">
        <v>3987</v>
      </c>
      <c r="F114">
        <v>1632</v>
      </c>
      <c r="G114" t="s">
        <v>6319</v>
      </c>
      <c r="H114" t="s">
        <v>4270</v>
      </c>
      <c r="I114">
        <v>0</v>
      </c>
      <c r="J114">
        <v>0</v>
      </c>
      <c r="K114">
        <v>0</v>
      </c>
      <c r="L114">
        <v>0</v>
      </c>
      <c r="M114">
        <v>0</v>
      </c>
      <c r="N114">
        <v>0</v>
      </c>
      <c r="O114">
        <v>17742.16</v>
      </c>
      <c r="P114">
        <v>22962</v>
      </c>
      <c r="Q114">
        <v>530.54</v>
      </c>
      <c r="R114" s="343">
        <v>41428</v>
      </c>
      <c r="S114" s="343">
        <v>40511</v>
      </c>
      <c r="T114" t="s">
        <v>894</v>
      </c>
      <c r="U114" t="s">
        <v>895</v>
      </c>
      <c r="V114" t="s">
        <v>2340</v>
      </c>
      <c r="W114" t="s">
        <v>897</v>
      </c>
      <c r="X114" t="s">
        <v>2024</v>
      </c>
      <c r="Y114" t="s">
        <v>2031</v>
      </c>
      <c r="Z114" t="s">
        <v>898</v>
      </c>
      <c r="AA114" t="s">
        <v>14172</v>
      </c>
      <c r="AB114" t="s">
        <v>900</v>
      </c>
      <c r="AC114" t="s">
        <v>901</v>
      </c>
      <c r="AD114" t="s">
        <v>2035</v>
      </c>
      <c r="AV114" t="s">
        <v>6309</v>
      </c>
      <c r="AW114" t="s">
        <v>6497</v>
      </c>
    </row>
    <row r="115" spans="1:49">
      <c r="A115" t="s">
        <v>3988</v>
      </c>
      <c r="B115" t="s">
        <v>6529</v>
      </c>
      <c r="C115">
        <v>27941.439999999999</v>
      </c>
      <c r="E115" t="s">
        <v>3989</v>
      </c>
      <c r="F115">
        <v>1421</v>
      </c>
      <c r="G115" t="s">
        <v>6319</v>
      </c>
      <c r="H115" t="s">
        <v>4270</v>
      </c>
      <c r="I115">
        <v>0</v>
      </c>
      <c r="J115">
        <v>0</v>
      </c>
      <c r="K115">
        <v>0</v>
      </c>
      <c r="L115">
        <v>0</v>
      </c>
      <c r="M115">
        <v>0</v>
      </c>
      <c r="N115">
        <v>0</v>
      </c>
      <c r="O115">
        <v>27941.439999999999</v>
      </c>
      <c r="P115">
        <v>83652.72</v>
      </c>
      <c r="Q115">
        <v>1990.16</v>
      </c>
      <c r="R115" s="343">
        <v>41061</v>
      </c>
      <c r="S115" s="343">
        <v>40662</v>
      </c>
      <c r="T115" t="s">
        <v>2802</v>
      </c>
      <c r="U115" t="s">
        <v>2803</v>
      </c>
      <c r="V115" t="s">
        <v>2804</v>
      </c>
      <c r="W115" t="s">
        <v>5640</v>
      </c>
      <c r="X115" t="s">
        <v>2025</v>
      </c>
      <c r="Y115" t="s">
        <v>2026</v>
      </c>
      <c r="Z115" t="s">
        <v>5641</v>
      </c>
      <c r="AA115" t="s">
        <v>2805</v>
      </c>
      <c r="AB115" t="s">
        <v>2806</v>
      </c>
      <c r="AC115" t="s">
        <v>2807</v>
      </c>
      <c r="AD115" t="s">
        <v>6447</v>
      </c>
      <c r="AE115" t="s">
        <v>3990</v>
      </c>
      <c r="AF115" t="s">
        <v>2808</v>
      </c>
      <c r="AG115" t="s">
        <v>13718</v>
      </c>
      <c r="AH115" t="s">
        <v>13719</v>
      </c>
      <c r="AI115" t="s">
        <v>13720</v>
      </c>
      <c r="AJ115" t="s">
        <v>6309</v>
      </c>
      <c r="AV115" t="s">
        <v>4285</v>
      </c>
      <c r="AW115" t="s">
        <v>6334</v>
      </c>
    </row>
    <row r="116" spans="1:49">
      <c r="A116" t="s">
        <v>3991</v>
      </c>
      <c r="B116" t="s">
        <v>6529</v>
      </c>
      <c r="C116">
        <v>28573.62</v>
      </c>
      <c r="E116" t="s">
        <v>2707</v>
      </c>
      <c r="F116">
        <v>1421</v>
      </c>
      <c r="G116" t="s">
        <v>6319</v>
      </c>
      <c r="H116" t="s">
        <v>4270</v>
      </c>
      <c r="I116">
        <v>0</v>
      </c>
      <c r="J116">
        <v>0</v>
      </c>
      <c r="K116">
        <v>0</v>
      </c>
      <c r="L116">
        <v>0</v>
      </c>
      <c r="M116">
        <v>0</v>
      </c>
      <c r="N116">
        <v>0</v>
      </c>
      <c r="O116">
        <v>28573.65</v>
      </c>
      <c r="P116">
        <v>83652.72</v>
      </c>
      <c r="Q116">
        <v>1990.16</v>
      </c>
      <c r="R116" s="343">
        <v>41061</v>
      </c>
      <c r="S116" s="343">
        <v>40505</v>
      </c>
      <c r="T116" t="s">
        <v>2802</v>
      </c>
      <c r="U116" t="s">
        <v>2803</v>
      </c>
      <c r="V116" t="s">
        <v>2809</v>
      </c>
      <c r="W116" t="s">
        <v>5640</v>
      </c>
      <c r="X116" t="s">
        <v>2025</v>
      </c>
      <c r="Y116" t="s">
        <v>2026</v>
      </c>
      <c r="Z116" t="s">
        <v>5641</v>
      </c>
      <c r="AA116" t="s">
        <v>2805</v>
      </c>
      <c r="AB116" t="s">
        <v>2806</v>
      </c>
      <c r="AC116" t="s">
        <v>2807</v>
      </c>
      <c r="AD116" t="s">
        <v>6447</v>
      </c>
      <c r="AE116" t="s">
        <v>3990</v>
      </c>
      <c r="AF116" t="s">
        <v>2808</v>
      </c>
      <c r="AG116" t="s">
        <v>13718</v>
      </c>
      <c r="AH116" t="s">
        <v>13719</v>
      </c>
      <c r="AI116" t="s">
        <v>13720</v>
      </c>
      <c r="AJ116" t="s">
        <v>6309</v>
      </c>
      <c r="AV116" t="s">
        <v>4285</v>
      </c>
      <c r="AW116" t="s">
        <v>6334</v>
      </c>
    </row>
    <row r="117" spans="1:49">
      <c r="A117" t="s">
        <v>3992</v>
      </c>
      <c r="B117" t="s">
        <v>15142</v>
      </c>
      <c r="C117">
        <v>2473.89</v>
      </c>
      <c r="E117" t="s">
        <v>3994</v>
      </c>
      <c r="F117">
        <v>156</v>
      </c>
      <c r="G117" t="s">
        <v>6319</v>
      </c>
      <c r="H117" t="s">
        <v>6315</v>
      </c>
      <c r="I117">
        <v>0</v>
      </c>
      <c r="J117">
        <v>0</v>
      </c>
      <c r="K117">
        <v>0</v>
      </c>
      <c r="L117">
        <v>0</v>
      </c>
      <c r="M117">
        <v>2473.9</v>
      </c>
      <c r="N117">
        <v>0</v>
      </c>
      <c r="O117">
        <v>0</v>
      </c>
      <c r="P117">
        <v>174064.3</v>
      </c>
      <c r="Q117">
        <v>824.63</v>
      </c>
      <c r="R117" s="343">
        <v>41290</v>
      </c>
      <c r="S117" s="343">
        <v>41911</v>
      </c>
      <c r="T117" t="s">
        <v>4679</v>
      </c>
      <c r="U117" t="s">
        <v>1470</v>
      </c>
      <c r="V117" t="s">
        <v>6654</v>
      </c>
      <c r="W117" t="s">
        <v>4680</v>
      </c>
      <c r="X117" t="s">
        <v>4681</v>
      </c>
      <c r="Y117" t="s">
        <v>4682</v>
      </c>
      <c r="Z117" t="s">
        <v>4683</v>
      </c>
      <c r="AA117" t="s">
        <v>4684</v>
      </c>
      <c r="AB117" t="s">
        <v>4685</v>
      </c>
      <c r="AC117" t="s">
        <v>16142</v>
      </c>
      <c r="AD117" t="s">
        <v>2035</v>
      </c>
      <c r="AE117" t="s">
        <v>15233</v>
      </c>
      <c r="AF117" t="s">
        <v>15234</v>
      </c>
      <c r="AG117" t="s">
        <v>16335</v>
      </c>
      <c r="AH117" t="s">
        <v>4688</v>
      </c>
      <c r="AI117" t="s">
        <v>4689</v>
      </c>
      <c r="AJ117" t="s">
        <v>6309</v>
      </c>
      <c r="AV117" t="s">
        <v>6309</v>
      </c>
      <c r="AW117" t="s">
        <v>6334</v>
      </c>
    </row>
    <row r="118" spans="1:49">
      <c r="A118" t="s">
        <v>5620</v>
      </c>
      <c r="B118" t="s">
        <v>16299</v>
      </c>
      <c r="E118" t="s">
        <v>5621</v>
      </c>
      <c r="F118">
        <v>0</v>
      </c>
      <c r="G118" t="s">
        <v>6314</v>
      </c>
      <c r="H118" t="s">
        <v>12314</v>
      </c>
      <c r="P118">
        <v>40878.25</v>
      </c>
      <c r="Q118">
        <v>812.33</v>
      </c>
      <c r="R118" s="343">
        <v>41291</v>
      </c>
      <c r="S118" s="343">
        <v>41332</v>
      </c>
      <c r="T118" t="s">
        <v>7345</v>
      </c>
      <c r="U118" t="s">
        <v>7346</v>
      </c>
      <c r="V118" t="s">
        <v>13115</v>
      </c>
      <c r="W118" t="s">
        <v>16300</v>
      </c>
      <c r="X118" t="s">
        <v>2024</v>
      </c>
      <c r="Y118" t="s">
        <v>2031</v>
      </c>
      <c r="Z118" t="s">
        <v>7348</v>
      </c>
      <c r="AA118" t="s">
        <v>7349</v>
      </c>
      <c r="AB118" t="s">
        <v>7350</v>
      </c>
      <c r="AC118" t="s">
        <v>7351</v>
      </c>
      <c r="AD118" t="s">
        <v>6447</v>
      </c>
      <c r="AV118" t="s">
        <v>1823</v>
      </c>
      <c r="AW118" t="s">
        <v>4437</v>
      </c>
    </row>
    <row r="119" spans="1:49">
      <c r="A119" t="s">
        <v>5622</v>
      </c>
      <c r="B119" t="s">
        <v>16299</v>
      </c>
      <c r="E119" t="s">
        <v>5623</v>
      </c>
      <c r="F119">
        <v>0</v>
      </c>
      <c r="G119" t="s">
        <v>6314</v>
      </c>
      <c r="H119" t="s">
        <v>12314</v>
      </c>
      <c r="P119">
        <v>30924.89</v>
      </c>
      <c r="Q119">
        <v>614.54</v>
      </c>
      <c r="R119" s="343">
        <v>41291</v>
      </c>
      <c r="S119" s="343">
        <v>41332</v>
      </c>
      <c r="T119" t="s">
        <v>7345</v>
      </c>
      <c r="U119" t="s">
        <v>7346</v>
      </c>
      <c r="V119" t="s">
        <v>13116</v>
      </c>
      <c r="W119" t="s">
        <v>16300</v>
      </c>
      <c r="X119" t="s">
        <v>2024</v>
      </c>
      <c r="Y119" t="s">
        <v>2031</v>
      </c>
      <c r="Z119" t="s">
        <v>7348</v>
      </c>
      <c r="AA119" t="s">
        <v>7349</v>
      </c>
      <c r="AB119" t="s">
        <v>7350</v>
      </c>
      <c r="AC119" t="s">
        <v>7351</v>
      </c>
      <c r="AD119" t="s">
        <v>6447</v>
      </c>
      <c r="AV119" t="s">
        <v>1823</v>
      </c>
      <c r="AW119" t="s">
        <v>4437</v>
      </c>
    </row>
    <row r="120" spans="1:49">
      <c r="A120" t="s">
        <v>5624</v>
      </c>
      <c r="B120" t="s">
        <v>16299</v>
      </c>
      <c r="E120" t="s">
        <v>5623</v>
      </c>
      <c r="F120">
        <v>0</v>
      </c>
      <c r="G120" t="s">
        <v>6314</v>
      </c>
      <c r="H120" t="s">
        <v>12314</v>
      </c>
      <c r="P120">
        <v>30924.89</v>
      </c>
      <c r="Q120">
        <v>614.54</v>
      </c>
      <c r="R120" s="343">
        <v>41291</v>
      </c>
      <c r="S120" s="343">
        <v>41332</v>
      </c>
      <c r="T120" t="s">
        <v>7345</v>
      </c>
      <c r="U120" t="s">
        <v>7346</v>
      </c>
      <c r="V120" t="s">
        <v>13117</v>
      </c>
      <c r="W120" t="s">
        <v>16300</v>
      </c>
      <c r="X120" t="s">
        <v>2024</v>
      </c>
      <c r="Y120" t="s">
        <v>2031</v>
      </c>
      <c r="Z120" t="s">
        <v>7348</v>
      </c>
      <c r="AA120" t="s">
        <v>7349</v>
      </c>
      <c r="AB120" t="s">
        <v>7350</v>
      </c>
      <c r="AC120" t="s">
        <v>7351</v>
      </c>
      <c r="AD120" t="s">
        <v>6447</v>
      </c>
      <c r="AV120" t="s">
        <v>1823</v>
      </c>
      <c r="AW120" t="s">
        <v>4437</v>
      </c>
    </row>
    <row r="121" spans="1:49">
      <c r="A121" t="s">
        <v>5625</v>
      </c>
      <c r="B121" t="s">
        <v>16299</v>
      </c>
      <c r="E121" t="s">
        <v>2256</v>
      </c>
      <c r="F121">
        <v>0</v>
      </c>
      <c r="G121" t="s">
        <v>6314</v>
      </c>
      <c r="H121" t="s">
        <v>12314</v>
      </c>
      <c r="P121">
        <v>13809.35</v>
      </c>
      <c r="Q121">
        <v>274.42</v>
      </c>
      <c r="R121" s="343">
        <v>41291</v>
      </c>
      <c r="S121" s="343">
        <v>41332</v>
      </c>
      <c r="T121" t="s">
        <v>7345</v>
      </c>
      <c r="U121" t="s">
        <v>7346</v>
      </c>
      <c r="V121" t="s">
        <v>13118</v>
      </c>
      <c r="W121" t="s">
        <v>16300</v>
      </c>
      <c r="X121" t="s">
        <v>2024</v>
      </c>
      <c r="Y121" t="s">
        <v>2031</v>
      </c>
      <c r="Z121" t="s">
        <v>7348</v>
      </c>
      <c r="AA121" t="s">
        <v>7349</v>
      </c>
      <c r="AB121" t="s">
        <v>7350</v>
      </c>
      <c r="AC121" t="s">
        <v>7351</v>
      </c>
      <c r="AD121" t="s">
        <v>6447</v>
      </c>
      <c r="AV121" t="s">
        <v>1823</v>
      </c>
      <c r="AW121" t="s">
        <v>4437</v>
      </c>
    </row>
    <row r="122" spans="1:49">
      <c r="A122" t="s">
        <v>4002</v>
      </c>
      <c r="B122" t="s">
        <v>6522</v>
      </c>
      <c r="C122">
        <v>6505.62</v>
      </c>
      <c r="E122" t="s">
        <v>4003</v>
      </c>
      <c r="F122">
        <v>900</v>
      </c>
      <c r="G122" t="s">
        <v>6319</v>
      </c>
      <c r="H122" t="s">
        <v>4270</v>
      </c>
      <c r="I122">
        <v>0</v>
      </c>
      <c r="J122">
        <v>0</v>
      </c>
      <c r="K122">
        <v>0</v>
      </c>
      <c r="L122">
        <v>0</v>
      </c>
      <c r="M122">
        <v>0</v>
      </c>
      <c r="N122">
        <v>0</v>
      </c>
      <c r="O122">
        <v>6505.62</v>
      </c>
      <c r="P122">
        <v>22248</v>
      </c>
      <c r="Q122">
        <v>511.24</v>
      </c>
      <c r="R122" s="343">
        <v>41548</v>
      </c>
      <c r="S122" s="343">
        <v>41608</v>
      </c>
      <c r="T122" t="s">
        <v>894</v>
      </c>
      <c r="U122" t="s">
        <v>895</v>
      </c>
      <c r="V122" t="s">
        <v>2341</v>
      </c>
      <c r="W122" t="s">
        <v>897</v>
      </c>
      <c r="X122" t="s">
        <v>2024</v>
      </c>
      <c r="Y122" t="s">
        <v>2031</v>
      </c>
      <c r="Z122" t="s">
        <v>898</v>
      </c>
      <c r="AA122" t="s">
        <v>14172</v>
      </c>
      <c r="AB122" t="s">
        <v>900</v>
      </c>
      <c r="AC122" t="s">
        <v>901</v>
      </c>
      <c r="AD122" t="s">
        <v>2035</v>
      </c>
      <c r="AE122" t="s">
        <v>4004</v>
      </c>
      <c r="AF122" t="s">
        <v>902</v>
      </c>
      <c r="AG122" t="s">
        <v>2333</v>
      </c>
      <c r="AH122" t="s">
        <v>2024</v>
      </c>
      <c r="AI122" t="s">
        <v>2031</v>
      </c>
      <c r="AJ122" t="s">
        <v>6309</v>
      </c>
      <c r="AK122" t="s">
        <v>3985</v>
      </c>
      <c r="AL122" t="s">
        <v>2334</v>
      </c>
      <c r="AM122" t="s">
        <v>2335</v>
      </c>
      <c r="AN122" t="s">
        <v>2024</v>
      </c>
      <c r="AO122" t="s">
        <v>2031</v>
      </c>
      <c r="AP122" t="s">
        <v>2336</v>
      </c>
      <c r="AV122" t="s">
        <v>6309</v>
      </c>
      <c r="AW122" t="s">
        <v>6497</v>
      </c>
    </row>
    <row r="123" spans="1:49">
      <c r="A123" t="s">
        <v>4005</v>
      </c>
      <c r="B123" t="s">
        <v>4986</v>
      </c>
      <c r="C123">
        <v>1174.8599999999999</v>
      </c>
      <c r="E123" t="s">
        <v>4006</v>
      </c>
      <c r="F123">
        <v>1723</v>
      </c>
      <c r="G123" t="s">
        <v>6319</v>
      </c>
      <c r="H123" t="s">
        <v>4270</v>
      </c>
      <c r="I123">
        <v>0</v>
      </c>
      <c r="J123">
        <v>0</v>
      </c>
      <c r="K123">
        <v>0</v>
      </c>
      <c r="L123">
        <v>0</v>
      </c>
      <c r="M123">
        <v>0</v>
      </c>
      <c r="N123">
        <v>0</v>
      </c>
      <c r="O123">
        <v>1174.8499999999999</v>
      </c>
      <c r="P123">
        <v>4341.2700000000004</v>
      </c>
      <c r="Q123">
        <v>281.98</v>
      </c>
      <c r="R123" s="343">
        <v>42034</v>
      </c>
      <c r="S123" s="343">
        <v>40263</v>
      </c>
      <c r="T123" t="s">
        <v>1339</v>
      </c>
      <c r="U123" t="s">
        <v>1340</v>
      </c>
      <c r="V123" t="s">
        <v>1341</v>
      </c>
      <c r="W123" t="s">
        <v>1342</v>
      </c>
      <c r="X123" t="s">
        <v>1343</v>
      </c>
      <c r="Y123" t="s">
        <v>2031</v>
      </c>
      <c r="Z123" t="s">
        <v>1344</v>
      </c>
      <c r="AA123" t="s">
        <v>1345</v>
      </c>
      <c r="AB123" t="s">
        <v>1346</v>
      </c>
      <c r="AC123" t="s">
        <v>1347</v>
      </c>
      <c r="AD123" t="s">
        <v>6447</v>
      </c>
      <c r="AE123" t="s">
        <v>4988</v>
      </c>
      <c r="AF123" t="s">
        <v>1348</v>
      </c>
      <c r="AG123" t="s">
        <v>13692</v>
      </c>
      <c r="AH123" t="s">
        <v>2024</v>
      </c>
      <c r="AI123" t="s">
        <v>2031</v>
      </c>
      <c r="AJ123" t="s">
        <v>13693</v>
      </c>
      <c r="AQ123">
        <v>1</v>
      </c>
      <c r="AR123" t="s">
        <v>1349</v>
      </c>
      <c r="AS123" t="s">
        <v>1350</v>
      </c>
      <c r="AT123" t="s">
        <v>2031</v>
      </c>
      <c r="AU123" t="s">
        <v>1351</v>
      </c>
      <c r="AV123" t="s">
        <v>6309</v>
      </c>
      <c r="AW123" t="s">
        <v>6334</v>
      </c>
    </row>
    <row r="124" spans="1:49">
      <c r="A124" t="s">
        <v>4007</v>
      </c>
      <c r="B124" t="s">
        <v>4986</v>
      </c>
      <c r="C124">
        <v>1030.8399999999999</v>
      </c>
      <c r="E124" t="s">
        <v>4008</v>
      </c>
      <c r="F124">
        <v>1723</v>
      </c>
      <c r="G124" t="s">
        <v>6319</v>
      </c>
      <c r="H124" t="s">
        <v>4270</v>
      </c>
      <c r="I124">
        <v>0</v>
      </c>
      <c r="J124">
        <v>0</v>
      </c>
      <c r="K124">
        <v>0</v>
      </c>
      <c r="L124">
        <v>0</v>
      </c>
      <c r="M124">
        <v>0</v>
      </c>
      <c r="N124">
        <v>0</v>
      </c>
      <c r="O124">
        <v>1030.8499999999999</v>
      </c>
      <c r="P124">
        <v>4578.12</v>
      </c>
      <c r="Q124">
        <v>297.36</v>
      </c>
      <c r="R124" s="343">
        <v>42034</v>
      </c>
      <c r="S124" s="343">
        <v>40263</v>
      </c>
      <c r="T124" t="s">
        <v>1339</v>
      </c>
      <c r="U124" t="s">
        <v>1340</v>
      </c>
      <c r="V124" t="s">
        <v>1352</v>
      </c>
      <c r="W124" t="s">
        <v>1342</v>
      </c>
      <c r="X124" t="s">
        <v>1343</v>
      </c>
      <c r="Y124" t="s">
        <v>2031</v>
      </c>
      <c r="Z124" t="s">
        <v>1344</v>
      </c>
      <c r="AA124" t="s">
        <v>1345</v>
      </c>
      <c r="AB124" t="s">
        <v>1346</v>
      </c>
      <c r="AC124" t="s">
        <v>1347</v>
      </c>
      <c r="AD124" t="s">
        <v>6447</v>
      </c>
      <c r="AE124" t="s">
        <v>4988</v>
      </c>
      <c r="AF124" t="s">
        <v>1348</v>
      </c>
      <c r="AG124" t="s">
        <v>13692</v>
      </c>
      <c r="AH124" t="s">
        <v>2024</v>
      </c>
      <c r="AI124" t="s">
        <v>2031</v>
      </c>
      <c r="AJ124" t="s">
        <v>13693</v>
      </c>
      <c r="AQ124">
        <v>1</v>
      </c>
      <c r="AR124" t="s">
        <v>1349</v>
      </c>
      <c r="AS124" t="s">
        <v>1350</v>
      </c>
      <c r="AT124" t="s">
        <v>2031</v>
      </c>
      <c r="AU124" t="s">
        <v>1351</v>
      </c>
      <c r="AV124" t="s">
        <v>6309</v>
      </c>
      <c r="AW124" t="s">
        <v>6334</v>
      </c>
    </row>
    <row r="125" spans="1:49">
      <c r="A125" t="s">
        <v>4009</v>
      </c>
      <c r="B125" t="s">
        <v>4010</v>
      </c>
      <c r="C125">
        <v>684.71</v>
      </c>
      <c r="E125" t="s">
        <v>4011</v>
      </c>
      <c r="F125">
        <v>1556</v>
      </c>
      <c r="G125" t="s">
        <v>6312</v>
      </c>
      <c r="H125" t="s">
        <v>4270</v>
      </c>
      <c r="I125">
        <v>0</v>
      </c>
      <c r="J125">
        <v>0</v>
      </c>
      <c r="K125">
        <v>0</v>
      </c>
      <c r="L125">
        <v>0</v>
      </c>
      <c r="M125">
        <v>0</v>
      </c>
      <c r="N125">
        <v>0</v>
      </c>
      <c r="O125">
        <v>684.73</v>
      </c>
      <c r="P125">
        <v>2855.35</v>
      </c>
      <c r="Q125">
        <v>88.21</v>
      </c>
      <c r="R125" s="343">
        <v>41309</v>
      </c>
      <c r="S125" s="343">
        <v>40591</v>
      </c>
      <c r="T125" t="s">
        <v>2579</v>
      </c>
      <c r="U125" t="s">
        <v>6309</v>
      </c>
      <c r="V125" t="s">
        <v>2580</v>
      </c>
      <c r="W125" t="s">
        <v>2581</v>
      </c>
      <c r="X125" t="s">
        <v>2024</v>
      </c>
      <c r="Y125" t="s">
        <v>2031</v>
      </c>
      <c r="Z125" t="s">
        <v>2582</v>
      </c>
      <c r="AA125" t="s">
        <v>2583</v>
      </c>
      <c r="AB125" t="s">
        <v>6309</v>
      </c>
      <c r="AC125" t="s">
        <v>2584</v>
      </c>
      <c r="AD125" t="s">
        <v>6310</v>
      </c>
      <c r="AV125" t="s">
        <v>6309</v>
      </c>
      <c r="AW125" t="s">
        <v>6334</v>
      </c>
    </row>
    <row r="126" spans="1:49">
      <c r="A126" t="s">
        <v>4018</v>
      </c>
      <c r="B126" t="s">
        <v>4019</v>
      </c>
      <c r="C126">
        <v>1359.6</v>
      </c>
      <c r="E126" t="s">
        <v>4021</v>
      </c>
      <c r="F126">
        <v>1914</v>
      </c>
      <c r="G126" t="s">
        <v>6317</v>
      </c>
      <c r="H126" t="s">
        <v>4270</v>
      </c>
      <c r="I126">
        <v>0</v>
      </c>
      <c r="J126">
        <v>0</v>
      </c>
      <c r="K126">
        <v>0</v>
      </c>
      <c r="L126">
        <v>0</v>
      </c>
      <c r="M126">
        <v>0</v>
      </c>
      <c r="N126">
        <v>0</v>
      </c>
      <c r="O126">
        <v>1359.61</v>
      </c>
      <c r="P126">
        <v>16333.08</v>
      </c>
      <c r="Q126">
        <v>883.69</v>
      </c>
      <c r="R126" s="343">
        <v>41313</v>
      </c>
      <c r="S126" s="343">
        <v>40235</v>
      </c>
      <c r="T126" t="s">
        <v>3672</v>
      </c>
      <c r="U126" t="s">
        <v>3673</v>
      </c>
      <c r="V126" t="s">
        <v>3674</v>
      </c>
      <c r="W126" t="s">
        <v>3675</v>
      </c>
      <c r="X126" t="s">
        <v>3676</v>
      </c>
      <c r="Y126" t="s">
        <v>3677</v>
      </c>
      <c r="Z126" t="s">
        <v>3678</v>
      </c>
      <c r="AA126" t="s">
        <v>3679</v>
      </c>
      <c r="AB126" t="s">
        <v>4020</v>
      </c>
      <c r="AC126" t="s">
        <v>3680</v>
      </c>
      <c r="AD126" t="s">
        <v>6310</v>
      </c>
      <c r="AE126" t="s">
        <v>4020</v>
      </c>
      <c r="AF126" t="s">
        <v>3681</v>
      </c>
      <c r="AG126" t="s">
        <v>3675</v>
      </c>
      <c r="AH126" t="s">
        <v>3676</v>
      </c>
      <c r="AI126" t="s">
        <v>3677</v>
      </c>
      <c r="AJ126" t="s">
        <v>3678</v>
      </c>
      <c r="AQ126">
        <v>1</v>
      </c>
      <c r="AR126" t="s">
        <v>3682</v>
      </c>
      <c r="AS126" t="s">
        <v>14361</v>
      </c>
      <c r="AT126" t="s">
        <v>8146</v>
      </c>
      <c r="AU126" t="s">
        <v>3684</v>
      </c>
      <c r="AV126" t="s">
        <v>6309</v>
      </c>
      <c r="AW126" t="s">
        <v>6334</v>
      </c>
    </row>
    <row r="127" spans="1:49">
      <c r="A127" t="s">
        <v>4025</v>
      </c>
      <c r="B127" t="s">
        <v>4026</v>
      </c>
      <c r="C127">
        <v>8608.76</v>
      </c>
      <c r="E127" t="s">
        <v>4027</v>
      </c>
      <c r="F127">
        <v>1901</v>
      </c>
      <c r="G127" t="s">
        <v>6317</v>
      </c>
      <c r="H127" t="s">
        <v>4270</v>
      </c>
      <c r="I127">
        <v>0</v>
      </c>
      <c r="J127">
        <v>0</v>
      </c>
      <c r="K127">
        <v>0</v>
      </c>
      <c r="L127">
        <v>0</v>
      </c>
      <c r="M127">
        <v>0</v>
      </c>
      <c r="N127">
        <v>0</v>
      </c>
      <c r="O127">
        <v>8608.75</v>
      </c>
      <c r="P127">
        <v>29195.97</v>
      </c>
      <c r="Q127">
        <v>1442.86</v>
      </c>
      <c r="R127" s="343">
        <v>41332</v>
      </c>
      <c r="S127" s="343">
        <v>40170</v>
      </c>
      <c r="T127" t="s">
        <v>4841</v>
      </c>
      <c r="U127" t="s">
        <v>4842</v>
      </c>
      <c r="V127" t="s">
        <v>1061</v>
      </c>
      <c r="W127" t="s">
        <v>0</v>
      </c>
      <c r="X127" t="s">
        <v>1248</v>
      </c>
      <c r="Y127" t="s">
        <v>1249</v>
      </c>
      <c r="Z127" t="s">
        <v>1</v>
      </c>
      <c r="AA127" t="s">
        <v>2</v>
      </c>
      <c r="AB127" t="s">
        <v>6309</v>
      </c>
      <c r="AC127" t="s">
        <v>3</v>
      </c>
      <c r="AD127" t="s">
        <v>6310</v>
      </c>
      <c r="AE127" t="s">
        <v>4028</v>
      </c>
      <c r="AF127" t="s">
        <v>4</v>
      </c>
      <c r="AG127" t="s">
        <v>13721</v>
      </c>
      <c r="AH127" t="s">
        <v>13722</v>
      </c>
      <c r="AI127" t="s">
        <v>13723</v>
      </c>
      <c r="AJ127" t="s">
        <v>1</v>
      </c>
      <c r="AK127" t="s">
        <v>5</v>
      </c>
      <c r="AL127" t="s">
        <v>6</v>
      </c>
      <c r="AM127" t="s">
        <v>13721</v>
      </c>
      <c r="AN127" t="s">
        <v>13722</v>
      </c>
      <c r="AO127" t="s">
        <v>13723</v>
      </c>
      <c r="AP127" t="s">
        <v>6309</v>
      </c>
      <c r="AQ127">
        <v>1</v>
      </c>
      <c r="AR127" t="s">
        <v>6522</v>
      </c>
      <c r="AS127" t="s">
        <v>897</v>
      </c>
      <c r="AT127" t="s">
        <v>2031</v>
      </c>
      <c r="AU127" t="s">
        <v>898</v>
      </c>
      <c r="AV127" t="s">
        <v>6333</v>
      </c>
      <c r="AW127" t="s">
        <v>6334</v>
      </c>
    </row>
    <row r="128" spans="1:49">
      <c r="A128" t="s">
        <v>4029</v>
      </c>
      <c r="B128" t="s">
        <v>4026</v>
      </c>
      <c r="C128">
        <v>2546.94</v>
      </c>
      <c r="E128" t="s">
        <v>4030</v>
      </c>
      <c r="F128">
        <v>1901</v>
      </c>
      <c r="G128" t="s">
        <v>6317</v>
      </c>
      <c r="H128" t="s">
        <v>4270</v>
      </c>
      <c r="I128">
        <v>0</v>
      </c>
      <c r="J128">
        <v>0</v>
      </c>
      <c r="K128">
        <v>0</v>
      </c>
      <c r="L128">
        <v>0</v>
      </c>
      <c r="M128">
        <v>0</v>
      </c>
      <c r="N128">
        <v>0</v>
      </c>
      <c r="O128">
        <v>2546.92</v>
      </c>
      <c r="P128">
        <v>6992.66</v>
      </c>
      <c r="Q128">
        <v>345.58</v>
      </c>
      <c r="R128" s="343">
        <v>41332</v>
      </c>
      <c r="S128" s="343">
        <v>40170</v>
      </c>
      <c r="T128" t="s">
        <v>4841</v>
      </c>
      <c r="U128" t="s">
        <v>4842</v>
      </c>
      <c r="V128" t="s">
        <v>7</v>
      </c>
      <c r="W128" t="s">
        <v>0</v>
      </c>
      <c r="X128" t="s">
        <v>1248</v>
      </c>
      <c r="Y128" t="s">
        <v>1249</v>
      </c>
      <c r="Z128" t="s">
        <v>1</v>
      </c>
      <c r="AA128" t="s">
        <v>2</v>
      </c>
      <c r="AB128" t="s">
        <v>6309</v>
      </c>
      <c r="AC128" t="s">
        <v>3</v>
      </c>
      <c r="AD128" t="s">
        <v>6310</v>
      </c>
      <c r="AE128" t="s">
        <v>4028</v>
      </c>
      <c r="AF128" t="s">
        <v>4</v>
      </c>
      <c r="AG128" t="s">
        <v>13721</v>
      </c>
      <c r="AH128" t="s">
        <v>13722</v>
      </c>
      <c r="AI128" t="s">
        <v>13723</v>
      </c>
      <c r="AJ128" t="s">
        <v>1</v>
      </c>
      <c r="AK128" t="s">
        <v>5</v>
      </c>
      <c r="AL128" t="s">
        <v>6</v>
      </c>
      <c r="AM128" t="s">
        <v>13721</v>
      </c>
      <c r="AN128" t="s">
        <v>13722</v>
      </c>
      <c r="AO128" t="s">
        <v>13723</v>
      </c>
      <c r="AP128" t="s">
        <v>6309</v>
      </c>
      <c r="AQ128">
        <v>1</v>
      </c>
      <c r="AR128" t="s">
        <v>6522</v>
      </c>
      <c r="AS128" t="s">
        <v>897</v>
      </c>
      <c r="AT128" t="s">
        <v>2031</v>
      </c>
      <c r="AU128" t="s">
        <v>898</v>
      </c>
      <c r="AV128" t="s">
        <v>6333</v>
      </c>
      <c r="AW128" t="s">
        <v>6334</v>
      </c>
    </row>
    <row r="129" spans="1:49">
      <c r="A129" t="s">
        <v>4033</v>
      </c>
      <c r="B129" t="s">
        <v>4034</v>
      </c>
      <c r="C129">
        <v>4791.3999999999996</v>
      </c>
      <c r="E129" t="s">
        <v>4035</v>
      </c>
      <c r="F129">
        <v>1814</v>
      </c>
      <c r="G129" t="s">
        <v>6314</v>
      </c>
      <c r="H129" t="s">
        <v>4270</v>
      </c>
      <c r="I129">
        <v>0</v>
      </c>
      <c r="J129">
        <v>0</v>
      </c>
      <c r="K129">
        <v>0</v>
      </c>
      <c r="L129">
        <v>0</v>
      </c>
      <c r="M129">
        <v>0</v>
      </c>
      <c r="N129">
        <v>0</v>
      </c>
      <c r="O129">
        <v>4791.3900000000003</v>
      </c>
      <c r="P129">
        <v>14582.69</v>
      </c>
      <c r="Q129">
        <v>675.11</v>
      </c>
      <c r="R129" s="343">
        <v>41702</v>
      </c>
      <c r="S129" s="343">
        <v>41983</v>
      </c>
      <c r="T129" t="s">
        <v>6289</v>
      </c>
      <c r="U129" t="s">
        <v>6290</v>
      </c>
      <c r="V129" t="s">
        <v>6291</v>
      </c>
      <c r="W129" t="s">
        <v>6292</v>
      </c>
      <c r="X129" t="s">
        <v>6293</v>
      </c>
      <c r="Y129" t="s">
        <v>6294</v>
      </c>
      <c r="Z129" t="s">
        <v>6295</v>
      </c>
      <c r="AA129" t="s">
        <v>6296</v>
      </c>
      <c r="AB129" t="s">
        <v>6309</v>
      </c>
      <c r="AC129" t="s">
        <v>6297</v>
      </c>
      <c r="AD129" t="s">
        <v>6447</v>
      </c>
      <c r="AV129" t="s">
        <v>4036</v>
      </c>
      <c r="AW129" t="s">
        <v>6334</v>
      </c>
    </row>
    <row r="130" spans="1:49">
      <c r="A130" t="s">
        <v>4043</v>
      </c>
      <c r="B130" t="s">
        <v>4044</v>
      </c>
      <c r="C130">
        <v>3103.66</v>
      </c>
      <c r="E130" t="s">
        <v>4045</v>
      </c>
      <c r="F130">
        <v>2135</v>
      </c>
      <c r="G130" t="s">
        <v>6317</v>
      </c>
      <c r="H130" t="s">
        <v>4270</v>
      </c>
      <c r="I130">
        <v>0</v>
      </c>
      <c r="J130">
        <v>0</v>
      </c>
      <c r="K130">
        <v>0</v>
      </c>
      <c r="L130">
        <v>0</v>
      </c>
      <c r="M130">
        <v>0</v>
      </c>
      <c r="N130">
        <v>0</v>
      </c>
      <c r="O130">
        <v>3103.67</v>
      </c>
      <c r="P130">
        <v>6752.64</v>
      </c>
      <c r="Q130">
        <v>461.84</v>
      </c>
      <c r="R130" s="343">
        <v>41344</v>
      </c>
      <c r="S130" s="343">
        <v>39983</v>
      </c>
      <c r="T130" t="s">
        <v>485</v>
      </c>
      <c r="U130" t="s">
        <v>486</v>
      </c>
      <c r="V130" t="s">
        <v>487</v>
      </c>
      <c r="W130" t="s">
        <v>488</v>
      </c>
      <c r="X130" t="s">
        <v>1528</v>
      </c>
      <c r="Y130" t="s">
        <v>1529</v>
      </c>
      <c r="Z130" t="s">
        <v>6309</v>
      </c>
      <c r="AA130" t="s">
        <v>1530</v>
      </c>
      <c r="AB130" t="s">
        <v>1531</v>
      </c>
      <c r="AC130" t="s">
        <v>6309</v>
      </c>
      <c r="AD130" t="s">
        <v>6310</v>
      </c>
      <c r="AE130" t="s">
        <v>4046</v>
      </c>
      <c r="AF130" t="s">
        <v>1532</v>
      </c>
      <c r="AG130" t="s">
        <v>13725</v>
      </c>
      <c r="AH130" t="s">
        <v>2024</v>
      </c>
      <c r="AI130" t="s">
        <v>2031</v>
      </c>
      <c r="AJ130" t="s">
        <v>6309</v>
      </c>
      <c r="AQ130">
        <v>1</v>
      </c>
      <c r="AR130" t="s">
        <v>2060</v>
      </c>
      <c r="AS130" t="s">
        <v>15135</v>
      </c>
      <c r="AT130" t="s">
        <v>2042</v>
      </c>
      <c r="AU130" t="s">
        <v>2062</v>
      </c>
      <c r="AV130" t="s">
        <v>6333</v>
      </c>
      <c r="AW130" t="s">
        <v>6334</v>
      </c>
    </row>
    <row r="131" spans="1:49">
      <c r="A131" t="s">
        <v>2485</v>
      </c>
      <c r="B131" t="s">
        <v>2481</v>
      </c>
      <c r="E131" t="s">
        <v>4047</v>
      </c>
      <c r="F131">
        <v>0</v>
      </c>
      <c r="G131" t="s">
        <v>6319</v>
      </c>
      <c r="H131" t="s">
        <v>12314</v>
      </c>
      <c r="P131">
        <v>27640.57</v>
      </c>
      <c r="Q131">
        <v>763.29</v>
      </c>
      <c r="R131" s="343">
        <v>41716</v>
      </c>
      <c r="S131" s="343">
        <v>41383</v>
      </c>
      <c r="T131" t="s">
        <v>8150</v>
      </c>
      <c r="U131" t="s">
        <v>8151</v>
      </c>
      <c r="V131" t="s">
        <v>12425</v>
      </c>
      <c r="W131" t="s">
        <v>8152</v>
      </c>
      <c r="X131" t="s">
        <v>1338</v>
      </c>
      <c r="Y131" t="s">
        <v>2031</v>
      </c>
      <c r="Z131" t="s">
        <v>8153</v>
      </c>
      <c r="AA131" t="s">
        <v>8154</v>
      </c>
      <c r="AB131" t="s">
        <v>8155</v>
      </c>
      <c r="AC131" t="s">
        <v>8156</v>
      </c>
      <c r="AD131" t="s">
        <v>6447</v>
      </c>
      <c r="AV131" t="s">
        <v>4384</v>
      </c>
      <c r="AW131" t="s">
        <v>4392</v>
      </c>
    </row>
    <row r="132" spans="1:49">
      <c r="A132" t="s">
        <v>3579</v>
      </c>
      <c r="B132" t="s">
        <v>4052</v>
      </c>
      <c r="E132" t="s">
        <v>1093</v>
      </c>
      <c r="F132">
        <v>0</v>
      </c>
      <c r="G132" t="s">
        <v>6317</v>
      </c>
      <c r="H132" t="s">
        <v>12314</v>
      </c>
      <c r="P132">
        <v>7149.88</v>
      </c>
      <c r="Q132">
        <v>411.98</v>
      </c>
      <c r="R132" s="343">
        <v>41353</v>
      </c>
      <c r="S132" s="343">
        <v>40416</v>
      </c>
      <c r="T132" t="s">
        <v>6258</v>
      </c>
      <c r="U132" t="s">
        <v>6259</v>
      </c>
      <c r="V132" t="s">
        <v>13148</v>
      </c>
      <c r="W132" t="s">
        <v>6261</v>
      </c>
      <c r="X132" t="s">
        <v>2015</v>
      </c>
      <c r="Y132" t="s">
        <v>2016</v>
      </c>
      <c r="Z132" t="s">
        <v>6262</v>
      </c>
      <c r="AA132" t="s">
        <v>6263</v>
      </c>
      <c r="AB132" t="s">
        <v>6309</v>
      </c>
      <c r="AC132" t="s">
        <v>6264</v>
      </c>
      <c r="AD132" t="s">
        <v>6310</v>
      </c>
      <c r="AE132" t="s">
        <v>1094</v>
      </c>
      <c r="AF132" t="s">
        <v>6265</v>
      </c>
      <c r="AG132" t="s">
        <v>13703</v>
      </c>
      <c r="AH132" t="s">
        <v>6266</v>
      </c>
      <c r="AI132" t="s">
        <v>6267</v>
      </c>
      <c r="AJ132" t="s">
        <v>6309</v>
      </c>
      <c r="AK132" t="s">
        <v>6268</v>
      </c>
      <c r="AL132" t="s">
        <v>6269</v>
      </c>
      <c r="AM132" t="s">
        <v>13704</v>
      </c>
      <c r="AN132" t="s">
        <v>2015</v>
      </c>
      <c r="AO132" t="s">
        <v>2016</v>
      </c>
      <c r="AP132" t="s">
        <v>6309</v>
      </c>
      <c r="AQ132">
        <v>1</v>
      </c>
      <c r="AR132" t="s">
        <v>6270</v>
      </c>
      <c r="AS132" t="s">
        <v>6271</v>
      </c>
      <c r="AT132" t="s">
        <v>6239</v>
      </c>
      <c r="AU132" t="s">
        <v>6272</v>
      </c>
      <c r="AV132" t="s">
        <v>6309</v>
      </c>
      <c r="AW132" t="s">
        <v>6334</v>
      </c>
    </row>
    <row r="133" spans="1:49">
      <c r="A133" t="s">
        <v>3580</v>
      </c>
      <c r="B133" t="s">
        <v>4052</v>
      </c>
      <c r="E133" t="s">
        <v>1095</v>
      </c>
      <c r="F133">
        <v>0</v>
      </c>
      <c r="G133" t="s">
        <v>6317</v>
      </c>
      <c r="H133" t="s">
        <v>12314</v>
      </c>
      <c r="P133">
        <v>7149.88</v>
      </c>
      <c r="Q133">
        <v>411.98</v>
      </c>
      <c r="R133" s="343">
        <v>41353</v>
      </c>
      <c r="S133" s="343">
        <v>40144</v>
      </c>
      <c r="T133" t="s">
        <v>6258</v>
      </c>
      <c r="U133" t="s">
        <v>6259</v>
      </c>
      <c r="V133" t="s">
        <v>13149</v>
      </c>
      <c r="W133" t="s">
        <v>6261</v>
      </c>
      <c r="X133" t="s">
        <v>2015</v>
      </c>
      <c r="Y133" t="s">
        <v>2016</v>
      </c>
      <c r="Z133" t="s">
        <v>6262</v>
      </c>
      <c r="AA133" t="s">
        <v>6263</v>
      </c>
      <c r="AB133" t="s">
        <v>6309</v>
      </c>
      <c r="AC133" t="s">
        <v>6264</v>
      </c>
      <c r="AD133" t="s">
        <v>6310</v>
      </c>
      <c r="AE133" t="s">
        <v>1094</v>
      </c>
      <c r="AF133" t="s">
        <v>6265</v>
      </c>
      <c r="AG133" t="s">
        <v>13703</v>
      </c>
      <c r="AH133" t="s">
        <v>6266</v>
      </c>
      <c r="AI133" t="s">
        <v>6267</v>
      </c>
      <c r="AJ133" t="s">
        <v>6309</v>
      </c>
      <c r="AK133" t="s">
        <v>6268</v>
      </c>
      <c r="AL133" t="s">
        <v>6269</v>
      </c>
      <c r="AM133" t="s">
        <v>13704</v>
      </c>
      <c r="AN133" t="s">
        <v>2015</v>
      </c>
      <c r="AO133" t="s">
        <v>2016</v>
      </c>
      <c r="AP133" t="s">
        <v>6309</v>
      </c>
      <c r="AQ133">
        <v>1</v>
      </c>
      <c r="AR133" t="s">
        <v>6270</v>
      </c>
      <c r="AS133" t="s">
        <v>6271</v>
      </c>
      <c r="AT133" t="s">
        <v>6239</v>
      </c>
      <c r="AU133" t="s">
        <v>6272</v>
      </c>
      <c r="AV133" t="s">
        <v>6309</v>
      </c>
      <c r="AW133" t="s">
        <v>6334</v>
      </c>
    </row>
    <row r="134" spans="1:49">
      <c r="A134" t="s">
        <v>3581</v>
      </c>
      <c r="B134" t="s">
        <v>4052</v>
      </c>
      <c r="E134" t="s">
        <v>1096</v>
      </c>
      <c r="F134">
        <v>0</v>
      </c>
      <c r="G134" t="s">
        <v>6317</v>
      </c>
      <c r="H134" t="s">
        <v>12314</v>
      </c>
      <c r="P134">
        <v>7108.35</v>
      </c>
      <c r="Q134">
        <v>409.58</v>
      </c>
      <c r="R134" s="343">
        <v>41353</v>
      </c>
      <c r="S134" s="343">
        <v>40199</v>
      </c>
      <c r="T134" t="s">
        <v>6258</v>
      </c>
      <c r="U134" t="s">
        <v>6259</v>
      </c>
      <c r="V134" t="s">
        <v>13150</v>
      </c>
      <c r="W134" t="s">
        <v>6261</v>
      </c>
      <c r="X134" t="s">
        <v>2015</v>
      </c>
      <c r="Y134" t="s">
        <v>2016</v>
      </c>
      <c r="Z134" t="s">
        <v>6262</v>
      </c>
      <c r="AA134" t="s">
        <v>6263</v>
      </c>
      <c r="AB134" t="s">
        <v>6309</v>
      </c>
      <c r="AC134" t="s">
        <v>6264</v>
      </c>
      <c r="AD134" t="s">
        <v>6310</v>
      </c>
      <c r="AE134" t="s">
        <v>1094</v>
      </c>
      <c r="AF134" t="s">
        <v>6265</v>
      </c>
      <c r="AG134" t="s">
        <v>13703</v>
      </c>
      <c r="AH134" t="s">
        <v>6266</v>
      </c>
      <c r="AI134" t="s">
        <v>6267</v>
      </c>
      <c r="AJ134" t="s">
        <v>6309</v>
      </c>
      <c r="AK134" t="s">
        <v>6268</v>
      </c>
      <c r="AL134" t="s">
        <v>6269</v>
      </c>
      <c r="AM134" t="s">
        <v>13704</v>
      </c>
      <c r="AN134" t="s">
        <v>2015</v>
      </c>
      <c r="AO134" t="s">
        <v>2016</v>
      </c>
      <c r="AP134" t="s">
        <v>6309</v>
      </c>
      <c r="AQ134">
        <v>1</v>
      </c>
      <c r="AR134" t="s">
        <v>6270</v>
      </c>
      <c r="AS134" t="s">
        <v>6271</v>
      </c>
      <c r="AT134" t="s">
        <v>6239</v>
      </c>
      <c r="AU134" t="s">
        <v>6272</v>
      </c>
      <c r="AV134" t="s">
        <v>6309</v>
      </c>
      <c r="AW134" t="s">
        <v>6334</v>
      </c>
    </row>
    <row r="135" spans="1:49">
      <c r="A135" t="s">
        <v>3582</v>
      </c>
      <c r="B135" t="s">
        <v>4052</v>
      </c>
      <c r="E135" t="s">
        <v>1093</v>
      </c>
      <c r="F135">
        <v>0</v>
      </c>
      <c r="G135" t="s">
        <v>6317</v>
      </c>
      <c r="H135" t="s">
        <v>12314</v>
      </c>
      <c r="P135">
        <v>7149.88</v>
      </c>
      <c r="Q135">
        <v>411.98</v>
      </c>
      <c r="R135" s="343">
        <v>41353</v>
      </c>
      <c r="S135" s="343">
        <v>40144</v>
      </c>
      <c r="T135" t="s">
        <v>6258</v>
      </c>
      <c r="U135" t="s">
        <v>6259</v>
      </c>
      <c r="V135" t="s">
        <v>13151</v>
      </c>
      <c r="W135" t="s">
        <v>6261</v>
      </c>
      <c r="X135" t="s">
        <v>2015</v>
      </c>
      <c r="Y135" t="s">
        <v>2016</v>
      </c>
      <c r="Z135" t="s">
        <v>6262</v>
      </c>
      <c r="AA135" t="s">
        <v>6263</v>
      </c>
      <c r="AB135" t="s">
        <v>6309</v>
      </c>
      <c r="AC135" t="s">
        <v>6264</v>
      </c>
      <c r="AD135" t="s">
        <v>6310</v>
      </c>
      <c r="AE135" t="s">
        <v>1094</v>
      </c>
      <c r="AF135" t="s">
        <v>6265</v>
      </c>
      <c r="AG135" t="s">
        <v>13703</v>
      </c>
      <c r="AH135" t="s">
        <v>6266</v>
      </c>
      <c r="AI135" t="s">
        <v>6267</v>
      </c>
      <c r="AJ135" t="s">
        <v>6309</v>
      </c>
      <c r="AK135" t="s">
        <v>6268</v>
      </c>
      <c r="AL135" t="s">
        <v>6269</v>
      </c>
      <c r="AM135" t="s">
        <v>13704</v>
      </c>
      <c r="AN135" t="s">
        <v>2015</v>
      </c>
      <c r="AO135" t="s">
        <v>2016</v>
      </c>
      <c r="AP135" t="s">
        <v>6309</v>
      </c>
      <c r="AQ135">
        <v>1</v>
      </c>
      <c r="AR135" t="s">
        <v>6270</v>
      </c>
      <c r="AS135" t="s">
        <v>6271</v>
      </c>
      <c r="AT135" t="s">
        <v>6239</v>
      </c>
      <c r="AU135" t="s">
        <v>6272</v>
      </c>
      <c r="AV135" t="s">
        <v>6309</v>
      </c>
      <c r="AW135" t="s">
        <v>6334</v>
      </c>
    </row>
    <row r="136" spans="1:49">
      <c r="A136" t="s">
        <v>3583</v>
      </c>
      <c r="B136" t="s">
        <v>4052</v>
      </c>
      <c r="E136" t="s">
        <v>1093</v>
      </c>
      <c r="F136">
        <v>0</v>
      </c>
      <c r="G136" t="s">
        <v>6317</v>
      </c>
      <c r="H136" t="s">
        <v>12314</v>
      </c>
      <c r="P136">
        <v>7135.97</v>
      </c>
      <c r="Q136">
        <v>411.98</v>
      </c>
      <c r="R136" s="343">
        <v>41353</v>
      </c>
      <c r="S136" s="343">
        <v>40161</v>
      </c>
      <c r="T136" t="s">
        <v>6258</v>
      </c>
      <c r="U136" t="s">
        <v>6259</v>
      </c>
      <c r="V136" t="s">
        <v>13152</v>
      </c>
      <c r="W136" t="s">
        <v>6261</v>
      </c>
      <c r="X136" t="s">
        <v>2015</v>
      </c>
      <c r="Y136" t="s">
        <v>2016</v>
      </c>
      <c r="Z136" t="s">
        <v>6262</v>
      </c>
      <c r="AA136" t="s">
        <v>6263</v>
      </c>
      <c r="AB136" t="s">
        <v>6309</v>
      </c>
      <c r="AC136" t="s">
        <v>6264</v>
      </c>
      <c r="AD136" t="s">
        <v>6310</v>
      </c>
      <c r="AE136" t="s">
        <v>1094</v>
      </c>
      <c r="AF136" t="s">
        <v>6265</v>
      </c>
      <c r="AG136" t="s">
        <v>13703</v>
      </c>
      <c r="AH136" t="s">
        <v>6266</v>
      </c>
      <c r="AI136" t="s">
        <v>6267</v>
      </c>
      <c r="AJ136" t="s">
        <v>6309</v>
      </c>
      <c r="AK136" t="s">
        <v>6268</v>
      </c>
      <c r="AL136" t="s">
        <v>6269</v>
      </c>
      <c r="AM136" t="s">
        <v>13704</v>
      </c>
      <c r="AN136" t="s">
        <v>2015</v>
      </c>
      <c r="AO136" t="s">
        <v>2016</v>
      </c>
      <c r="AP136" t="s">
        <v>6309</v>
      </c>
      <c r="AQ136">
        <v>1</v>
      </c>
      <c r="AR136" t="s">
        <v>6270</v>
      </c>
      <c r="AS136" t="s">
        <v>6271</v>
      </c>
      <c r="AT136" t="s">
        <v>6239</v>
      </c>
      <c r="AU136" t="s">
        <v>6272</v>
      </c>
      <c r="AV136" t="s">
        <v>6309</v>
      </c>
      <c r="AW136" t="s">
        <v>6334</v>
      </c>
    </row>
    <row r="137" spans="1:49">
      <c r="A137" t="s">
        <v>1097</v>
      </c>
      <c r="B137" t="s">
        <v>4052</v>
      </c>
      <c r="C137">
        <v>5389.31</v>
      </c>
      <c r="E137" t="s">
        <v>1096</v>
      </c>
      <c r="F137">
        <v>1857</v>
      </c>
      <c r="G137" t="s">
        <v>6317</v>
      </c>
      <c r="H137" t="s">
        <v>4270</v>
      </c>
      <c r="I137">
        <v>0</v>
      </c>
      <c r="J137">
        <v>0</v>
      </c>
      <c r="K137">
        <v>0</v>
      </c>
      <c r="L137">
        <v>0</v>
      </c>
      <c r="M137">
        <v>0</v>
      </c>
      <c r="N137">
        <v>0</v>
      </c>
      <c r="O137">
        <v>5389.32</v>
      </c>
      <c r="P137">
        <v>20708.16</v>
      </c>
      <c r="Q137">
        <v>409.58</v>
      </c>
      <c r="R137" s="343">
        <v>41353</v>
      </c>
      <c r="S137" s="343">
        <v>40144</v>
      </c>
      <c r="T137" t="s">
        <v>6258</v>
      </c>
      <c r="U137" t="s">
        <v>6259</v>
      </c>
      <c r="V137" t="s">
        <v>6260</v>
      </c>
      <c r="W137" t="s">
        <v>6261</v>
      </c>
      <c r="X137" t="s">
        <v>2015</v>
      </c>
      <c r="Y137" t="s">
        <v>2016</v>
      </c>
      <c r="Z137" t="s">
        <v>6262</v>
      </c>
      <c r="AA137" t="s">
        <v>6263</v>
      </c>
      <c r="AB137" t="s">
        <v>6309</v>
      </c>
      <c r="AC137" t="s">
        <v>6264</v>
      </c>
      <c r="AD137" t="s">
        <v>6310</v>
      </c>
      <c r="AE137" t="s">
        <v>1094</v>
      </c>
      <c r="AF137" t="s">
        <v>6265</v>
      </c>
      <c r="AG137" t="s">
        <v>13703</v>
      </c>
      <c r="AH137" t="s">
        <v>6266</v>
      </c>
      <c r="AI137" t="s">
        <v>6267</v>
      </c>
      <c r="AJ137" t="s">
        <v>6309</v>
      </c>
      <c r="AK137" t="s">
        <v>6268</v>
      </c>
      <c r="AL137" t="s">
        <v>6269</v>
      </c>
      <c r="AM137" t="s">
        <v>13704</v>
      </c>
      <c r="AN137" t="s">
        <v>2015</v>
      </c>
      <c r="AO137" t="s">
        <v>2016</v>
      </c>
      <c r="AP137" t="s">
        <v>6309</v>
      </c>
      <c r="AQ137">
        <v>1</v>
      </c>
      <c r="AR137" t="s">
        <v>6270</v>
      </c>
      <c r="AS137" t="s">
        <v>6271</v>
      </c>
      <c r="AT137" t="s">
        <v>6239</v>
      </c>
      <c r="AU137" t="s">
        <v>6272</v>
      </c>
      <c r="AV137" t="s">
        <v>6309</v>
      </c>
      <c r="AW137" t="s">
        <v>6334</v>
      </c>
    </row>
    <row r="138" spans="1:49">
      <c r="A138" t="s">
        <v>1098</v>
      </c>
      <c r="B138" t="s">
        <v>4052</v>
      </c>
      <c r="C138">
        <v>5428.64</v>
      </c>
      <c r="E138" t="s">
        <v>1096</v>
      </c>
      <c r="F138">
        <v>1857</v>
      </c>
      <c r="G138" t="s">
        <v>6317</v>
      </c>
      <c r="H138" t="s">
        <v>4270</v>
      </c>
      <c r="I138">
        <v>0</v>
      </c>
      <c r="J138">
        <v>0</v>
      </c>
      <c r="K138">
        <v>0</v>
      </c>
      <c r="L138">
        <v>0</v>
      </c>
      <c r="M138">
        <v>0</v>
      </c>
      <c r="N138">
        <v>0</v>
      </c>
      <c r="O138">
        <v>5428.66</v>
      </c>
      <c r="P138">
        <v>20708.16</v>
      </c>
      <c r="Q138">
        <v>409.58</v>
      </c>
      <c r="R138" s="343">
        <v>41353</v>
      </c>
      <c r="S138" s="343">
        <v>40721</v>
      </c>
      <c r="T138" t="s">
        <v>6258</v>
      </c>
      <c r="U138" t="s">
        <v>6259</v>
      </c>
      <c r="V138" t="s">
        <v>6273</v>
      </c>
      <c r="W138" t="s">
        <v>6261</v>
      </c>
      <c r="X138" t="s">
        <v>2015</v>
      </c>
      <c r="Y138" t="s">
        <v>2016</v>
      </c>
      <c r="Z138" t="s">
        <v>6262</v>
      </c>
      <c r="AA138" t="s">
        <v>6263</v>
      </c>
      <c r="AB138" t="s">
        <v>6309</v>
      </c>
      <c r="AC138" t="s">
        <v>6264</v>
      </c>
      <c r="AD138" t="s">
        <v>6310</v>
      </c>
      <c r="AE138" t="s">
        <v>1094</v>
      </c>
      <c r="AF138" t="s">
        <v>6265</v>
      </c>
      <c r="AG138" t="s">
        <v>13703</v>
      </c>
      <c r="AH138" t="s">
        <v>6266</v>
      </c>
      <c r="AI138" t="s">
        <v>6267</v>
      </c>
      <c r="AJ138" t="s">
        <v>6309</v>
      </c>
      <c r="AK138" t="s">
        <v>6268</v>
      </c>
      <c r="AL138" t="s">
        <v>6269</v>
      </c>
      <c r="AM138" t="s">
        <v>13704</v>
      </c>
      <c r="AN138" t="s">
        <v>2015</v>
      </c>
      <c r="AO138" t="s">
        <v>2016</v>
      </c>
      <c r="AP138" t="s">
        <v>6309</v>
      </c>
      <c r="AQ138">
        <v>1</v>
      </c>
      <c r="AR138" t="s">
        <v>6270</v>
      </c>
      <c r="AS138" t="s">
        <v>6271</v>
      </c>
      <c r="AT138" t="s">
        <v>6239</v>
      </c>
      <c r="AU138" t="s">
        <v>6272</v>
      </c>
      <c r="AV138" t="s">
        <v>6309</v>
      </c>
      <c r="AW138" t="s">
        <v>6334</v>
      </c>
    </row>
    <row r="139" spans="1:49">
      <c r="A139" t="s">
        <v>1099</v>
      </c>
      <c r="B139" t="s">
        <v>1100</v>
      </c>
      <c r="C139">
        <v>7045.97</v>
      </c>
      <c r="E139" t="s">
        <v>1101</v>
      </c>
      <c r="F139">
        <v>1782</v>
      </c>
      <c r="G139" t="s">
        <v>6319</v>
      </c>
      <c r="H139" t="s">
        <v>4270</v>
      </c>
      <c r="I139">
        <v>0</v>
      </c>
      <c r="J139">
        <v>0</v>
      </c>
      <c r="K139">
        <v>0</v>
      </c>
      <c r="L139">
        <v>0</v>
      </c>
      <c r="M139">
        <v>0</v>
      </c>
      <c r="N139">
        <v>0</v>
      </c>
      <c r="O139">
        <v>7045.89</v>
      </c>
      <c r="P139">
        <v>16461.28</v>
      </c>
      <c r="Q139">
        <v>567.69000000000005</v>
      </c>
      <c r="R139" s="343">
        <v>41354</v>
      </c>
      <c r="S139" s="343">
        <v>40417</v>
      </c>
      <c r="T139" t="s">
        <v>2730</v>
      </c>
      <c r="U139" t="s">
        <v>2731</v>
      </c>
      <c r="V139" t="s">
        <v>2738</v>
      </c>
      <c r="W139" t="s">
        <v>2733</v>
      </c>
      <c r="X139" t="s">
        <v>2024</v>
      </c>
      <c r="Y139" t="s">
        <v>2031</v>
      </c>
      <c r="Z139" t="s">
        <v>2734</v>
      </c>
      <c r="AA139" t="s">
        <v>2735</v>
      </c>
      <c r="AB139" t="s">
        <v>2736</v>
      </c>
      <c r="AC139" t="s">
        <v>2737</v>
      </c>
      <c r="AD139" t="s">
        <v>6447</v>
      </c>
      <c r="AV139" t="s">
        <v>6309</v>
      </c>
      <c r="AW139" t="s">
        <v>6334</v>
      </c>
    </row>
    <row r="140" spans="1:49">
      <c r="A140" t="s">
        <v>1108</v>
      </c>
      <c r="B140" t="s">
        <v>1109</v>
      </c>
      <c r="C140">
        <v>6267.58</v>
      </c>
      <c r="E140" t="s">
        <v>1110</v>
      </c>
      <c r="F140">
        <v>2026</v>
      </c>
      <c r="G140" t="s">
        <v>6317</v>
      </c>
      <c r="H140" t="s">
        <v>4270</v>
      </c>
      <c r="I140">
        <v>0</v>
      </c>
      <c r="J140">
        <v>0</v>
      </c>
      <c r="K140">
        <v>0</v>
      </c>
      <c r="L140">
        <v>0</v>
      </c>
      <c r="M140">
        <v>0</v>
      </c>
      <c r="N140">
        <v>0</v>
      </c>
      <c r="O140">
        <v>6267.6</v>
      </c>
      <c r="P140">
        <v>9985.74</v>
      </c>
      <c r="Q140">
        <v>652.63</v>
      </c>
      <c r="R140" s="343">
        <v>41726</v>
      </c>
      <c r="S140" s="343">
        <v>40235</v>
      </c>
      <c r="T140" t="s">
        <v>3823</v>
      </c>
      <c r="U140" t="s">
        <v>3824</v>
      </c>
      <c r="V140" t="s">
        <v>3825</v>
      </c>
      <c r="W140" t="s">
        <v>3826</v>
      </c>
      <c r="X140" t="s">
        <v>3827</v>
      </c>
      <c r="Y140" t="s">
        <v>3828</v>
      </c>
      <c r="Z140" t="s">
        <v>3829</v>
      </c>
      <c r="AA140" t="s">
        <v>6309</v>
      </c>
      <c r="AB140" t="s">
        <v>3830</v>
      </c>
      <c r="AC140" t="s">
        <v>3831</v>
      </c>
      <c r="AD140" t="s">
        <v>6310</v>
      </c>
      <c r="AV140" t="s">
        <v>4285</v>
      </c>
      <c r="AW140" t="s">
        <v>6334</v>
      </c>
    </row>
    <row r="141" spans="1:49">
      <c r="A141" t="s">
        <v>1111</v>
      </c>
      <c r="B141" t="s">
        <v>6522</v>
      </c>
      <c r="C141">
        <v>20260.73</v>
      </c>
      <c r="E141" t="s">
        <v>1112</v>
      </c>
      <c r="F141">
        <v>1191</v>
      </c>
      <c r="G141" t="s">
        <v>6319</v>
      </c>
      <c r="H141" t="s">
        <v>4270</v>
      </c>
      <c r="I141">
        <v>0</v>
      </c>
      <c r="J141">
        <v>0</v>
      </c>
      <c r="K141">
        <v>0</v>
      </c>
      <c r="L141">
        <v>0</v>
      </c>
      <c r="M141">
        <v>0</v>
      </c>
      <c r="N141">
        <v>0</v>
      </c>
      <c r="O141">
        <v>20260.73</v>
      </c>
      <c r="P141">
        <v>28603</v>
      </c>
      <c r="Q141">
        <v>618.86</v>
      </c>
      <c r="R141" s="343">
        <v>41361</v>
      </c>
      <c r="S141" s="343">
        <v>41608</v>
      </c>
      <c r="T141" t="s">
        <v>894</v>
      </c>
      <c r="U141" t="s">
        <v>895</v>
      </c>
      <c r="V141" t="s">
        <v>2342</v>
      </c>
      <c r="W141" t="s">
        <v>897</v>
      </c>
      <c r="X141" t="s">
        <v>2024</v>
      </c>
      <c r="Y141" t="s">
        <v>2031</v>
      </c>
      <c r="Z141" t="s">
        <v>898</v>
      </c>
      <c r="AA141" t="s">
        <v>14172</v>
      </c>
      <c r="AB141" t="s">
        <v>900</v>
      </c>
      <c r="AC141" t="s">
        <v>901</v>
      </c>
      <c r="AD141" t="s">
        <v>2035</v>
      </c>
      <c r="AE141" t="s">
        <v>4004</v>
      </c>
      <c r="AF141" t="s">
        <v>902</v>
      </c>
      <c r="AG141" t="s">
        <v>2333</v>
      </c>
      <c r="AH141" t="s">
        <v>2024</v>
      </c>
      <c r="AI141" t="s">
        <v>2031</v>
      </c>
      <c r="AJ141" t="s">
        <v>6309</v>
      </c>
      <c r="AK141" t="s">
        <v>3985</v>
      </c>
      <c r="AL141" t="s">
        <v>2334</v>
      </c>
      <c r="AM141" t="s">
        <v>2335</v>
      </c>
      <c r="AN141" t="s">
        <v>2024</v>
      </c>
      <c r="AO141" t="s">
        <v>2031</v>
      </c>
      <c r="AP141" t="s">
        <v>2336</v>
      </c>
      <c r="AV141" t="s">
        <v>6309</v>
      </c>
      <c r="AW141" t="s">
        <v>6497</v>
      </c>
    </row>
    <row r="142" spans="1:49">
      <c r="A142" t="s">
        <v>1113</v>
      </c>
      <c r="B142" t="s">
        <v>1100</v>
      </c>
      <c r="C142">
        <v>15488.03</v>
      </c>
      <c r="E142" t="s">
        <v>1114</v>
      </c>
      <c r="F142">
        <v>1768</v>
      </c>
      <c r="G142" t="s">
        <v>6319</v>
      </c>
      <c r="H142" t="s">
        <v>4270</v>
      </c>
      <c r="I142">
        <v>0</v>
      </c>
      <c r="J142">
        <v>0</v>
      </c>
      <c r="K142">
        <v>0</v>
      </c>
      <c r="L142">
        <v>0</v>
      </c>
      <c r="M142">
        <v>0</v>
      </c>
      <c r="N142">
        <v>0</v>
      </c>
      <c r="O142">
        <v>15488.13</v>
      </c>
      <c r="P142">
        <v>32232.240000000002</v>
      </c>
      <c r="Q142">
        <v>1083.29</v>
      </c>
      <c r="R142" s="343">
        <v>41367</v>
      </c>
      <c r="S142" s="343">
        <v>40326</v>
      </c>
      <c r="T142" t="s">
        <v>2730</v>
      </c>
      <c r="U142" t="s">
        <v>2731</v>
      </c>
      <c r="V142" t="s">
        <v>2732</v>
      </c>
      <c r="W142" t="s">
        <v>2733</v>
      </c>
      <c r="X142" t="s">
        <v>2024</v>
      </c>
      <c r="Y142" t="s">
        <v>2031</v>
      </c>
      <c r="Z142" t="s">
        <v>2734</v>
      </c>
      <c r="AA142" t="s">
        <v>2735</v>
      </c>
      <c r="AB142" t="s">
        <v>2736</v>
      </c>
      <c r="AC142" t="s">
        <v>2737</v>
      </c>
      <c r="AD142" t="s">
        <v>6447</v>
      </c>
      <c r="AV142" t="s">
        <v>6309</v>
      </c>
      <c r="AW142" t="s">
        <v>6334</v>
      </c>
    </row>
    <row r="143" spans="1:49">
      <c r="A143" t="s">
        <v>1115</v>
      </c>
      <c r="B143" t="s">
        <v>1116</v>
      </c>
      <c r="C143">
        <v>75687.72</v>
      </c>
      <c r="E143" t="s">
        <v>1117</v>
      </c>
      <c r="F143">
        <v>1858</v>
      </c>
      <c r="G143" t="s">
        <v>6317</v>
      </c>
      <c r="H143" t="s">
        <v>4270</v>
      </c>
      <c r="I143">
        <v>0</v>
      </c>
      <c r="J143">
        <v>0</v>
      </c>
      <c r="K143">
        <v>0</v>
      </c>
      <c r="L143">
        <v>0</v>
      </c>
      <c r="M143">
        <v>0</v>
      </c>
      <c r="N143">
        <v>0</v>
      </c>
      <c r="O143">
        <v>75687.69</v>
      </c>
      <c r="P143">
        <v>100784.08</v>
      </c>
      <c r="Q143">
        <v>2025.1</v>
      </c>
      <c r="R143" s="343">
        <v>41371</v>
      </c>
      <c r="S143" s="343">
        <v>40361</v>
      </c>
      <c r="T143" t="s">
        <v>2360</v>
      </c>
      <c r="U143" t="s">
        <v>2361</v>
      </c>
      <c r="V143" t="s">
        <v>2362</v>
      </c>
      <c r="W143" t="s">
        <v>16295</v>
      </c>
      <c r="X143" t="s">
        <v>2024</v>
      </c>
      <c r="Y143" t="s">
        <v>2031</v>
      </c>
      <c r="Z143" t="s">
        <v>2364</v>
      </c>
      <c r="AA143" t="s">
        <v>2365</v>
      </c>
      <c r="AB143" t="s">
        <v>2366</v>
      </c>
      <c r="AC143" t="s">
        <v>2367</v>
      </c>
      <c r="AD143" t="s">
        <v>6310</v>
      </c>
      <c r="AE143" t="s">
        <v>1118</v>
      </c>
      <c r="AF143" t="s">
        <v>2368</v>
      </c>
      <c r="AG143" t="s">
        <v>2369</v>
      </c>
      <c r="AH143" t="s">
        <v>2370</v>
      </c>
      <c r="AI143" t="s">
        <v>2371</v>
      </c>
      <c r="AJ143" t="s">
        <v>1337</v>
      </c>
      <c r="AV143" t="s">
        <v>6309</v>
      </c>
      <c r="AW143" t="s">
        <v>6334</v>
      </c>
    </row>
    <row r="144" spans="1:49">
      <c r="A144" t="s">
        <v>1119</v>
      </c>
      <c r="B144" t="s">
        <v>1120</v>
      </c>
      <c r="C144">
        <v>6279.46</v>
      </c>
      <c r="E144" t="s">
        <v>1121</v>
      </c>
      <c r="F144">
        <v>1565</v>
      </c>
      <c r="G144" t="s">
        <v>6317</v>
      </c>
      <c r="H144" t="s">
        <v>4270</v>
      </c>
      <c r="I144">
        <v>0</v>
      </c>
      <c r="J144">
        <v>0</v>
      </c>
      <c r="K144">
        <v>0</v>
      </c>
      <c r="L144">
        <v>0</v>
      </c>
      <c r="M144">
        <v>0</v>
      </c>
      <c r="N144">
        <v>0</v>
      </c>
      <c r="O144">
        <v>6279.49</v>
      </c>
      <c r="P144">
        <v>41364.959999999999</v>
      </c>
      <c r="Q144">
        <v>824.28</v>
      </c>
      <c r="R144" s="343">
        <v>41371</v>
      </c>
      <c r="S144" s="343">
        <v>41152</v>
      </c>
      <c r="T144" t="s">
        <v>3336</v>
      </c>
      <c r="U144" t="s">
        <v>3337</v>
      </c>
      <c r="V144" t="s">
        <v>3338</v>
      </c>
      <c r="W144" t="s">
        <v>3339</v>
      </c>
      <c r="X144" t="s">
        <v>2024</v>
      </c>
      <c r="Y144" t="s">
        <v>2031</v>
      </c>
      <c r="Z144" t="s">
        <v>3340</v>
      </c>
      <c r="AA144" t="s">
        <v>3341</v>
      </c>
      <c r="AB144" t="s">
        <v>6309</v>
      </c>
      <c r="AC144" t="s">
        <v>3342</v>
      </c>
      <c r="AD144" t="s">
        <v>6310</v>
      </c>
      <c r="AE144" t="s">
        <v>1122</v>
      </c>
      <c r="AF144" t="s">
        <v>3343</v>
      </c>
      <c r="AG144" t="s">
        <v>13653</v>
      </c>
      <c r="AH144" t="s">
        <v>2024</v>
      </c>
      <c r="AI144" t="s">
        <v>2031</v>
      </c>
      <c r="AJ144" t="s">
        <v>6309</v>
      </c>
      <c r="AV144" t="s">
        <v>6309</v>
      </c>
      <c r="AW144" t="s">
        <v>6334</v>
      </c>
    </row>
    <row r="145" spans="1:49">
      <c r="A145" t="s">
        <v>1126</v>
      </c>
      <c r="B145" t="s">
        <v>1127</v>
      </c>
      <c r="C145">
        <v>1332.7</v>
      </c>
      <c r="E145" t="s">
        <v>1128</v>
      </c>
      <c r="F145">
        <v>2118</v>
      </c>
      <c r="G145" t="s">
        <v>6317</v>
      </c>
      <c r="H145" t="s">
        <v>4270</v>
      </c>
      <c r="I145">
        <v>0</v>
      </c>
      <c r="J145">
        <v>0</v>
      </c>
      <c r="K145">
        <v>0</v>
      </c>
      <c r="L145">
        <v>0</v>
      </c>
      <c r="M145">
        <v>0</v>
      </c>
      <c r="N145">
        <v>0</v>
      </c>
      <c r="O145">
        <v>1332.71</v>
      </c>
      <c r="P145">
        <v>4351.4399999999996</v>
      </c>
      <c r="Q145">
        <v>338.11</v>
      </c>
      <c r="R145" s="343">
        <v>41379</v>
      </c>
      <c r="S145" s="343">
        <v>39983</v>
      </c>
      <c r="T145" t="s">
        <v>12</v>
      </c>
      <c r="U145" t="s">
        <v>13</v>
      </c>
      <c r="V145" t="s">
        <v>6228</v>
      </c>
      <c r="W145" t="s">
        <v>15</v>
      </c>
      <c r="X145" t="s">
        <v>2024</v>
      </c>
      <c r="Y145" t="s">
        <v>2031</v>
      </c>
      <c r="Z145" t="s">
        <v>16</v>
      </c>
      <c r="AA145" t="s">
        <v>3737</v>
      </c>
      <c r="AB145" t="s">
        <v>6223</v>
      </c>
      <c r="AC145" t="s">
        <v>6224</v>
      </c>
      <c r="AD145" t="s">
        <v>6310</v>
      </c>
      <c r="AQ145">
        <v>1</v>
      </c>
      <c r="AR145" t="s">
        <v>6225</v>
      </c>
      <c r="AS145" t="s">
        <v>6226</v>
      </c>
      <c r="AT145" t="s">
        <v>2031</v>
      </c>
      <c r="AU145" t="s">
        <v>6227</v>
      </c>
      <c r="AV145" t="s">
        <v>6333</v>
      </c>
      <c r="AW145" t="s">
        <v>6334</v>
      </c>
    </row>
    <row r="146" spans="1:49">
      <c r="A146" t="s">
        <v>1129</v>
      </c>
      <c r="B146" t="s">
        <v>1127</v>
      </c>
      <c r="C146">
        <v>1546.93</v>
      </c>
      <c r="E146" t="s">
        <v>1130</v>
      </c>
      <c r="F146">
        <v>2088</v>
      </c>
      <c r="G146" t="s">
        <v>6317</v>
      </c>
      <c r="H146" t="s">
        <v>4270</v>
      </c>
      <c r="I146">
        <v>0</v>
      </c>
      <c r="J146">
        <v>0</v>
      </c>
      <c r="K146">
        <v>0</v>
      </c>
      <c r="L146">
        <v>0</v>
      </c>
      <c r="M146">
        <v>0</v>
      </c>
      <c r="N146">
        <v>0</v>
      </c>
      <c r="O146">
        <v>1546.93</v>
      </c>
      <c r="P146">
        <v>4398.04</v>
      </c>
      <c r="Q146">
        <v>325.77</v>
      </c>
      <c r="R146" s="343">
        <v>41014</v>
      </c>
      <c r="S146" s="343">
        <v>40002</v>
      </c>
      <c r="T146" t="s">
        <v>12</v>
      </c>
      <c r="U146" t="s">
        <v>13</v>
      </c>
      <c r="V146" t="s">
        <v>14</v>
      </c>
      <c r="W146" t="s">
        <v>15</v>
      </c>
      <c r="X146" t="s">
        <v>2024</v>
      </c>
      <c r="Y146" t="s">
        <v>2031</v>
      </c>
      <c r="Z146" t="s">
        <v>16</v>
      </c>
      <c r="AA146" t="s">
        <v>3737</v>
      </c>
      <c r="AB146" t="s">
        <v>6223</v>
      </c>
      <c r="AC146" t="s">
        <v>6224</v>
      </c>
      <c r="AD146" t="s">
        <v>6310</v>
      </c>
      <c r="AQ146">
        <v>1</v>
      </c>
      <c r="AR146" t="s">
        <v>6225</v>
      </c>
      <c r="AS146" t="s">
        <v>6226</v>
      </c>
      <c r="AT146" t="s">
        <v>2031</v>
      </c>
      <c r="AU146" t="s">
        <v>6227</v>
      </c>
      <c r="AV146" t="s">
        <v>6333</v>
      </c>
      <c r="AW146" t="s">
        <v>6334</v>
      </c>
    </row>
    <row r="147" spans="1:49">
      <c r="A147" t="s">
        <v>1131</v>
      </c>
      <c r="B147" t="s">
        <v>1120</v>
      </c>
      <c r="C147">
        <v>9334.86</v>
      </c>
      <c r="E147" t="s">
        <v>1132</v>
      </c>
      <c r="F147">
        <v>1570</v>
      </c>
      <c r="G147" t="s">
        <v>6317</v>
      </c>
      <c r="H147" t="s">
        <v>4270</v>
      </c>
      <c r="I147">
        <v>0</v>
      </c>
      <c r="J147">
        <v>0</v>
      </c>
      <c r="K147">
        <v>0</v>
      </c>
      <c r="L147">
        <v>0</v>
      </c>
      <c r="M147">
        <v>0</v>
      </c>
      <c r="N147">
        <v>0</v>
      </c>
      <c r="O147">
        <v>9334.8700000000008</v>
      </c>
      <c r="P147">
        <v>69433.679999999993</v>
      </c>
      <c r="Q147">
        <v>1377.59</v>
      </c>
      <c r="R147" s="343">
        <v>41386</v>
      </c>
      <c r="S147" s="343">
        <v>41152</v>
      </c>
      <c r="T147" t="s">
        <v>3336</v>
      </c>
      <c r="U147" t="s">
        <v>3337</v>
      </c>
      <c r="V147" t="s">
        <v>3344</v>
      </c>
      <c r="W147" t="s">
        <v>3339</v>
      </c>
      <c r="X147" t="s">
        <v>2024</v>
      </c>
      <c r="Y147" t="s">
        <v>2031</v>
      </c>
      <c r="Z147" t="s">
        <v>3340</v>
      </c>
      <c r="AA147" t="s">
        <v>3341</v>
      </c>
      <c r="AB147" t="s">
        <v>6309</v>
      </c>
      <c r="AC147" t="s">
        <v>3342</v>
      </c>
      <c r="AD147" t="s">
        <v>6310</v>
      </c>
      <c r="AE147" t="s">
        <v>1122</v>
      </c>
      <c r="AF147" t="s">
        <v>3343</v>
      </c>
      <c r="AG147" t="s">
        <v>13653</v>
      </c>
      <c r="AH147" t="s">
        <v>2024</v>
      </c>
      <c r="AI147" t="s">
        <v>2031</v>
      </c>
      <c r="AJ147" t="s">
        <v>6309</v>
      </c>
      <c r="AV147" t="s">
        <v>6309</v>
      </c>
      <c r="AW147" t="s">
        <v>6334</v>
      </c>
    </row>
    <row r="148" spans="1:49">
      <c r="A148" t="s">
        <v>1137</v>
      </c>
      <c r="B148" t="s">
        <v>1138</v>
      </c>
      <c r="C148">
        <v>5139.3900000000003</v>
      </c>
      <c r="E148" t="s">
        <v>1139</v>
      </c>
      <c r="F148">
        <v>2088</v>
      </c>
      <c r="G148" t="s">
        <v>6319</v>
      </c>
      <c r="H148" t="s">
        <v>4270</v>
      </c>
      <c r="I148">
        <v>0</v>
      </c>
      <c r="J148">
        <v>0</v>
      </c>
      <c r="K148">
        <v>0</v>
      </c>
      <c r="L148">
        <v>0</v>
      </c>
      <c r="M148">
        <v>0</v>
      </c>
      <c r="N148">
        <v>0</v>
      </c>
      <c r="O148">
        <v>5139.37</v>
      </c>
      <c r="P148">
        <v>32082.13</v>
      </c>
      <c r="Q148">
        <v>1997.77</v>
      </c>
      <c r="R148" s="343">
        <v>41388</v>
      </c>
      <c r="S148" s="343">
        <v>40211</v>
      </c>
      <c r="T148" t="s">
        <v>3650</v>
      </c>
      <c r="U148" t="s">
        <v>3651</v>
      </c>
      <c r="V148" t="s">
        <v>3660</v>
      </c>
      <c r="W148" t="s">
        <v>3653</v>
      </c>
      <c r="X148" t="s">
        <v>3654</v>
      </c>
      <c r="Y148" t="s">
        <v>3655</v>
      </c>
      <c r="Z148" t="s">
        <v>3656</v>
      </c>
      <c r="AA148" t="s">
        <v>3657</v>
      </c>
      <c r="AB148" t="s">
        <v>3658</v>
      </c>
      <c r="AC148" t="s">
        <v>3659</v>
      </c>
      <c r="AD148" t="s">
        <v>6447</v>
      </c>
      <c r="AQ148">
        <v>1</v>
      </c>
      <c r="AR148" t="s">
        <v>2060</v>
      </c>
      <c r="AS148" t="s">
        <v>15135</v>
      </c>
      <c r="AT148" t="s">
        <v>2042</v>
      </c>
      <c r="AU148" t="s">
        <v>2062</v>
      </c>
      <c r="AV148" t="s">
        <v>6333</v>
      </c>
      <c r="AW148" t="s">
        <v>6334</v>
      </c>
    </row>
    <row r="149" spans="1:49">
      <c r="A149" t="s">
        <v>1140</v>
      </c>
      <c r="B149" t="s">
        <v>1138</v>
      </c>
      <c r="C149">
        <v>3902.81</v>
      </c>
      <c r="E149" t="s">
        <v>1141</v>
      </c>
      <c r="F149">
        <v>2055</v>
      </c>
      <c r="G149" t="s">
        <v>6319</v>
      </c>
      <c r="H149" t="s">
        <v>4270</v>
      </c>
      <c r="I149">
        <v>0</v>
      </c>
      <c r="J149">
        <v>0</v>
      </c>
      <c r="K149">
        <v>0</v>
      </c>
      <c r="L149">
        <v>0</v>
      </c>
      <c r="M149">
        <v>0</v>
      </c>
      <c r="N149">
        <v>0</v>
      </c>
      <c r="O149">
        <v>3902.8</v>
      </c>
      <c r="P149">
        <v>28232.29</v>
      </c>
      <c r="Q149">
        <v>1758.04</v>
      </c>
      <c r="R149" s="343">
        <v>41388</v>
      </c>
      <c r="S149" s="343">
        <v>40211</v>
      </c>
      <c r="T149" t="s">
        <v>3650</v>
      </c>
      <c r="U149" t="s">
        <v>3651</v>
      </c>
      <c r="V149" t="s">
        <v>3652</v>
      </c>
      <c r="W149" t="s">
        <v>3653</v>
      </c>
      <c r="X149" t="s">
        <v>3654</v>
      </c>
      <c r="Y149" t="s">
        <v>3655</v>
      </c>
      <c r="Z149" t="s">
        <v>3656</v>
      </c>
      <c r="AA149" t="s">
        <v>3657</v>
      </c>
      <c r="AB149" t="s">
        <v>3658</v>
      </c>
      <c r="AC149" t="s">
        <v>3659</v>
      </c>
      <c r="AD149" t="s">
        <v>6447</v>
      </c>
      <c r="AQ149">
        <v>1</v>
      </c>
      <c r="AR149" t="s">
        <v>2060</v>
      </c>
      <c r="AS149" t="s">
        <v>15135</v>
      </c>
      <c r="AT149" t="s">
        <v>2042</v>
      </c>
      <c r="AU149" t="s">
        <v>2062</v>
      </c>
      <c r="AV149" t="s">
        <v>6333</v>
      </c>
      <c r="AW149" t="s">
        <v>6334</v>
      </c>
    </row>
    <row r="150" spans="1:49">
      <c r="A150" t="s">
        <v>1142</v>
      </c>
      <c r="B150" t="s">
        <v>1143</v>
      </c>
      <c r="C150">
        <v>4139.13</v>
      </c>
      <c r="E150" t="s">
        <v>1144</v>
      </c>
      <c r="F150">
        <v>1712</v>
      </c>
      <c r="G150" t="s">
        <v>6317</v>
      </c>
      <c r="H150" t="s">
        <v>4270</v>
      </c>
      <c r="I150">
        <v>0</v>
      </c>
      <c r="J150">
        <v>0</v>
      </c>
      <c r="K150">
        <v>0</v>
      </c>
      <c r="L150">
        <v>0</v>
      </c>
      <c r="M150">
        <v>0</v>
      </c>
      <c r="N150">
        <v>0</v>
      </c>
      <c r="O150">
        <v>4139.1000000000004</v>
      </c>
      <c r="P150">
        <v>7209.7</v>
      </c>
      <c r="Q150">
        <v>302.08999999999997</v>
      </c>
      <c r="R150" s="343">
        <v>42131</v>
      </c>
      <c r="S150" s="343">
        <v>40465</v>
      </c>
      <c r="T150" t="s">
        <v>5012</v>
      </c>
      <c r="U150" t="s">
        <v>5013</v>
      </c>
      <c r="V150" t="s">
        <v>5014</v>
      </c>
      <c r="W150" t="s">
        <v>5015</v>
      </c>
      <c r="X150" t="s">
        <v>773</v>
      </c>
      <c r="Y150" t="s">
        <v>774</v>
      </c>
      <c r="Z150" t="s">
        <v>5016</v>
      </c>
      <c r="AA150" t="s">
        <v>5017</v>
      </c>
      <c r="AB150" t="s">
        <v>6309</v>
      </c>
      <c r="AC150" t="s">
        <v>5018</v>
      </c>
      <c r="AD150" t="s">
        <v>6310</v>
      </c>
      <c r="AV150" t="s">
        <v>6309</v>
      </c>
      <c r="AW150" t="s">
        <v>6334</v>
      </c>
    </row>
    <row r="151" spans="1:49">
      <c r="A151" t="s">
        <v>2495</v>
      </c>
      <c r="B151" t="s">
        <v>4278</v>
      </c>
      <c r="E151" t="s">
        <v>2496</v>
      </c>
      <c r="F151">
        <v>0</v>
      </c>
      <c r="G151" t="s">
        <v>6319</v>
      </c>
      <c r="H151" t="s">
        <v>12314</v>
      </c>
      <c r="P151">
        <v>4343.2299999999996</v>
      </c>
      <c r="Q151">
        <v>146.81</v>
      </c>
      <c r="R151" s="343">
        <v>41048</v>
      </c>
      <c r="S151" s="343">
        <v>41155</v>
      </c>
      <c r="T151" t="s">
        <v>7735</v>
      </c>
      <c r="U151" t="s">
        <v>7736</v>
      </c>
      <c r="V151" t="s">
        <v>13305</v>
      </c>
      <c r="W151" t="s">
        <v>14837</v>
      </c>
      <c r="X151" t="s">
        <v>1417</v>
      </c>
      <c r="Y151" t="s">
        <v>1418</v>
      </c>
      <c r="Z151" t="s">
        <v>7739</v>
      </c>
      <c r="AA151" t="s">
        <v>7740</v>
      </c>
      <c r="AB151" t="s">
        <v>7741</v>
      </c>
      <c r="AC151" t="s">
        <v>14688</v>
      </c>
      <c r="AD151" t="s">
        <v>6318</v>
      </c>
      <c r="AV151" t="s">
        <v>4678</v>
      </c>
      <c r="AW151" t="s">
        <v>6317</v>
      </c>
    </row>
    <row r="152" spans="1:49">
      <c r="A152" t="s">
        <v>1149</v>
      </c>
      <c r="B152" t="s">
        <v>1150</v>
      </c>
      <c r="C152">
        <v>3886.06</v>
      </c>
      <c r="E152" t="s">
        <v>1151</v>
      </c>
      <c r="F152">
        <v>1901</v>
      </c>
      <c r="G152" t="s">
        <v>6317</v>
      </c>
      <c r="H152" t="s">
        <v>4270</v>
      </c>
      <c r="I152">
        <v>0</v>
      </c>
      <c r="J152">
        <v>0</v>
      </c>
      <c r="K152">
        <v>0</v>
      </c>
      <c r="L152">
        <v>0</v>
      </c>
      <c r="M152">
        <v>0</v>
      </c>
      <c r="N152">
        <v>0</v>
      </c>
      <c r="O152">
        <v>3886.05</v>
      </c>
      <c r="P152">
        <v>18409.740000000002</v>
      </c>
      <c r="Q152">
        <v>832.39</v>
      </c>
      <c r="R152" s="343">
        <v>40318</v>
      </c>
      <c r="S152" s="343">
        <v>40248</v>
      </c>
      <c r="T152" t="s">
        <v>3256</v>
      </c>
      <c r="U152" t="s">
        <v>3257</v>
      </c>
      <c r="V152" t="s">
        <v>3258</v>
      </c>
      <c r="W152" t="s">
        <v>3259</v>
      </c>
      <c r="X152" t="s">
        <v>2015</v>
      </c>
      <c r="Y152" t="s">
        <v>2016</v>
      </c>
      <c r="Z152" t="s">
        <v>3260</v>
      </c>
      <c r="AA152" t="s">
        <v>3261</v>
      </c>
      <c r="AB152" t="s">
        <v>1069</v>
      </c>
      <c r="AC152" t="s">
        <v>1070</v>
      </c>
      <c r="AD152" t="s">
        <v>6310</v>
      </c>
      <c r="AV152" t="s">
        <v>6309</v>
      </c>
      <c r="AW152" t="s">
        <v>6334</v>
      </c>
    </row>
    <row r="153" spans="1:49">
      <c r="A153" t="s">
        <v>1156</v>
      </c>
      <c r="B153" t="s">
        <v>1153</v>
      </c>
      <c r="E153" t="s">
        <v>1157</v>
      </c>
      <c r="F153">
        <v>0</v>
      </c>
      <c r="G153" t="s">
        <v>6317</v>
      </c>
      <c r="H153" t="s">
        <v>12314</v>
      </c>
      <c r="P153">
        <v>7023.62</v>
      </c>
      <c r="Q153">
        <v>451.51</v>
      </c>
      <c r="R153" s="343">
        <v>41421</v>
      </c>
      <c r="S153" s="343">
        <v>40239</v>
      </c>
      <c r="T153" t="s">
        <v>5505</v>
      </c>
      <c r="U153" t="s">
        <v>5506</v>
      </c>
      <c r="V153" t="s">
        <v>5507</v>
      </c>
      <c r="W153" t="s">
        <v>5508</v>
      </c>
      <c r="X153" t="s">
        <v>2024</v>
      </c>
      <c r="Y153" t="s">
        <v>2031</v>
      </c>
      <c r="Z153" t="s">
        <v>5509</v>
      </c>
      <c r="AA153" t="s">
        <v>5510</v>
      </c>
      <c r="AB153" t="s">
        <v>5511</v>
      </c>
      <c r="AC153" t="s">
        <v>3775</v>
      </c>
      <c r="AD153" t="s">
        <v>6310</v>
      </c>
      <c r="AE153" t="s">
        <v>1155</v>
      </c>
      <c r="AF153" t="s">
        <v>3776</v>
      </c>
      <c r="AG153" t="s">
        <v>13698</v>
      </c>
      <c r="AH153" t="s">
        <v>2024</v>
      </c>
      <c r="AI153" t="s">
        <v>2031</v>
      </c>
      <c r="AJ153" t="s">
        <v>13699</v>
      </c>
      <c r="AV153" t="s">
        <v>4285</v>
      </c>
      <c r="AW153" t="s">
        <v>6334</v>
      </c>
    </row>
    <row r="154" spans="1:49">
      <c r="A154" t="s">
        <v>2770</v>
      </c>
      <c r="B154" t="s">
        <v>16299</v>
      </c>
      <c r="E154" t="s">
        <v>5621</v>
      </c>
      <c r="F154">
        <v>0</v>
      </c>
      <c r="G154" t="s">
        <v>6314</v>
      </c>
      <c r="H154" t="s">
        <v>12314</v>
      </c>
      <c r="P154">
        <v>40802.93</v>
      </c>
      <c r="Q154">
        <v>802.82</v>
      </c>
      <c r="R154" s="343">
        <v>41423</v>
      </c>
      <c r="S154" s="343">
        <v>41332</v>
      </c>
      <c r="T154" t="s">
        <v>7345</v>
      </c>
      <c r="U154" t="s">
        <v>7346</v>
      </c>
      <c r="V154" t="s">
        <v>11936</v>
      </c>
      <c r="W154" t="s">
        <v>16300</v>
      </c>
      <c r="X154" t="s">
        <v>2024</v>
      </c>
      <c r="Y154" t="s">
        <v>2031</v>
      </c>
      <c r="Z154" t="s">
        <v>7348</v>
      </c>
      <c r="AA154" t="s">
        <v>7349</v>
      </c>
      <c r="AB154" t="s">
        <v>7350</v>
      </c>
      <c r="AC154" t="s">
        <v>7351</v>
      </c>
      <c r="AD154" t="s">
        <v>6447</v>
      </c>
      <c r="AV154" t="s">
        <v>1823</v>
      </c>
      <c r="AW154" t="s">
        <v>4437</v>
      </c>
    </row>
    <row r="155" spans="1:49">
      <c r="A155" t="s">
        <v>2771</v>
      </c>
      <c r="B155" t="s">
        <v>16299</v>
      </c>
      <c r="E155" t="s">
        <v>2772</v>
      </c>
      <c r="F155">
        <v>0</v>
      </c>
      <c r="G155" t="s">
        <v>6314</v>
      </c>
      <c r="H155" t="s">
        <v>12314</v>
      </c>
      <c r="P155">
        <v>73189.73</v>
      </c>
      <c r="Q155">
        <v>1440.05</v>
      </c>
      <c r="R155" s="343">
        <v>41423</v>
      </c>
      <c r="S155" s="343">
        <v>41332</v>
      </c>
      <c r="T155" t="s">
        <v>7345</v>
      </c>
      <c r="U155" t="s">
        <v>7346</v>
      </c>
      <c r="V155" t="s">
        <v>12071</v>
      </c>
      <c r="W155" t="s">
        <v>16300</v>
      </c>
      <c r="X155" t="s">
        <v>2024</v>
      </c>
      <c r="Y155" t="s">
        <v>2031</v>
      </c>
      <c r="Z155" t="s">
        <v>7348</v>
      </c>
      <c r="AA155" t="s">
        <v>7349</v>
      </c>
      <c r="AB155" t="s">
        <v>7350</v>
      </c>
      <c r="AC155" t="s">
        <v>7351</v>
      </c>
      <c r="AD155" t="s">
        <v>6447</v>
      </c>
      <c r="AV155" t="s">
        <v>1823</v>
      </c>
      <c r="AW155" t="s">
        <v>4437</v>
      </c>
    </row>
    <row r="156" spans="1:49">
      <c r="A156" t="s">
        <v>1160</v>
      </c>
      <c r="B156" t="s">
        <v>3959</v>
      </c>
      <c r="C156">
        <v>27407.91</v>
      </c>
      <c r="E156" t="s">
        <v>1161</v>
      </c>
      <c r="F156">
        <v>1992</v>
      </c>
      <c r="G156" t="s">
        <v>6317</v>
      </c>
      <c r="H156" t="s">
        <v>4270</v>
      </c>
      <c r="I156">
        <v>0</v>
      </c>
      <c r="J156">
        <v>0</v>
      </c>
      <c r="K156">
        <v>0</v>
      </c>
      <c r="L156">
        <v>0</v>
      </c>
      <c r="M156">
        <v>0</v>
      </c>
      <c r="N156">
        <v>0</v>
      </c>
      <c r="O156">
        <v>27407.91</v>
      </c>
      <c r="P156">
        <v>33211.589999999997</v>
      </c>
      <c r="Q156">
        <v>671.64</v>
      </c>
      <c r="R156" s="343">
        <v>41427</v>
      </c>
      <c r="S156" s="343">
        <v>40081</v>
      </c>
      <c r="T156" t="s">
        <v>4085</v>
      </c>
      <c r="U156" t="s">
        <v>4086</v>
      </c>
      <c r="V156" t="s">
        <v>4087</v>
      </c>
      <c r="W156" t="s">
        <v>4088</v>
      </c>
      <c r="X156" t="s">
        <v>2024</v>
      </c>
      <c r="Y156" t="s">
        <v>4089</v>
      </c>
      <c r="Z156" t="s">
        <v>4090</v>
      </c>
      <c r="AA156" t="s">
        <v>4091</v>
      </c>
      <c r="AB156" t="s">
        <v>4092</v>
      </c>
      <c r="AC156" t="s">
        <v>6309</v>
      </c>
      <c r="AD156" t="s">
        <v>6310</v>
      </c>
      <c r="AQ156">
        <v>1</v>
      </c>
      <c r="AR156" t="s">
        <v>3682</v>
      </c>
      <c r="AS156" t="s">
        <v>14361</v>
      </c>
      <c r="AT156" t="s">
        <v>8146</v>
      </c>
      <c r="AU156" t="s">
        <v>3684</v>
      </c>
      <c r="AV156" t="s">
        <v>6333</v>
      </c>
      <c r="AW156" t="s">
        <v>6334</v>
      </c>
    </row>
    <row r="157" spans="1:49">
      <c r="A157" t="s">
        <v>1164</v>
      </c>
      <c r="B157" t="s">
        <v>6483</v>
      </c>
      <c r="C157">
        <v>2586.85</v>
      </c>
      <c r="E157" t="s">
        <v>1165</v>
      </c>
      <c r="F157">
        <v>1800</v>
      </c>
      <c r="G157" t="s">
        <v>6317</v>
      </c>
      <c r="H157" t="s">
        <v>4270</v>
      </c>
      <c r="I157">
        <v>0</v>
      </c>
      <c r="J157">
        <v>0</v>
      </c>
      <c r="K157">
        <v>0</v>
      </c>
      <c r="L157">
        <v>0</v>
      </c>
      <c r="M157">
        <v>0</v>
      </c>
      <c r="N157">
        <v>0</v>
      </c>
      <c r="O157">
        <v>2586.86</v>
      </c>
      <c r="P157">
        <v>6766.24</v>
      </c>
      <c r="Q157">
        <v>270.54000000000002</v>
      </c>
      <c r="R157" s="343">
        <v>40697</v>
      </c>
      <c r="S157" s="343">
        <v>40207</v>
      </c>
      <c r="T157" t="s">
        <v>1400</v>
      </c>
      <c r="U157" t="s">
        <v>1401</v>
      </c>
      <c r="V157" t="s">
        <v>1411</v>
      </c>
      <c r="W157" t="s">
        <v>1403</v>
      </c>
      <c r="X157" t="s">
        <v>4644</v>
      </c>
      <c r="Y157" t="s">
        <v>4645</v>
      </c>
      <c r="Z157" t="s">
        <v>1404</v>
      </c>
      <c r="AA157" t="s">
        <v>1405</v>
      </c>
      <c r="AB157" t="s">
        <v>1406</v>
      </c>
      <c r="AC157" t="s">
        <v>1407</v>
      </c>
      <c r="AD157" t="s">
        <v>6310</v>
      </c>
      <c r="AV157" t="s">
        <v>4285</v>
      </c>
      <c r="AW157" t="s">
        <v>6334</v>
      </c>
    </row>
    <row r="158" spans="1:49">
      <c r="A158" t="s">
        <v>1166</v>
      </c>
      <c r="B158" t="s">
        <v>6522</v>
      </c>
      <c r="C158">
        <v>235.8</v>
      </c>
      <c r="E158" t="s">
        <v>1167</v>
      </c>
      <c r="F158">
        <v>661</v>
      </c>
      <c r="G158" t="s">
        <v>6319</v>
      </c>
      <c r="H158" t="s">
        <v>4270</v>
      </c>
      <c r="I158">
        <v>0</v>
      </c>
      <c r="J158">
        <v>0</v>
      </c>
      <c r="K158">
        <v>0</v>
      </c>
      <c r="L158">
        <v>0</v>
      </c>
      <c r="M158">
        <v>0</v>
      </c>
      <c r="N158">
        <v>0</v>
      </c>
      <c r="O158">
        <v>235.8</v>
      </c>
      <c r="P158">
        <v>22149.55</v>
      </c>
      <c r="Q158">
        <v>515.5</v>
      </c>
      <c r="R158" s="343">
        <v>41428</v>
      </c>
      <c r="S158" s="343">
        <v>41179</v>
      </c>
      <c r="T158" t="s">
        <v>894</v>
      </c>
      <c r="U158" t="s">
        <v>895</v>
      </c>
      <c r="V158" t="s">
        <v>2343</v>
      </c>
      <c r="W158" t="s">
        <v>897</v>
      </c>
      <c r="X158" t="s">
        <v>2024</v>
      </c>
      <c r="Y158" t="s">
        <v>2031</v>
      </c>
      <c r="Z158" t="s">
        <v>898</v>
      </c>
      <c r="AA158" t="s">
        <v>14172</v>
      </c>
      <c r="AB158" t="s">
        <v>900</v>
      </c>
      <c r="AC158" t="s">
        <v>901</v>
      </c>
      <c r="AD158" t="s">
        <v>2035</v>
      </c>
      <c r="AE158" t="s">
        <v>6523</v>
      </c>
      <c r="AF158" t="s">
        <v>2344</v>
      </c>
      <c r="AG158" t="s">
        <v>13652</v>
      </c>
      <c r="AH158" t="s">
        <v>2024</v>
      </c>
      <c r="AI158" t="s">
        <v>2031</v>
      </c>
      <c r="AJ158" t="s">
        <v>6309</v>
      </c>
      <c r="AK158" t="s">
        <v>4004</v>
      </c>
      <c r="AL158" t="s">
        <v>902</v>
      </c>
      <c r="AM158" t="s">
        <v>2333</v>
      </c>
      <c r="AN158" t="s">
        <v>2024</v>
      </c>
      <c r="AO158" t="s">
        <v>2031</v>
      </c>
      <c r="AP158" t="s">
        <v>6309</v>
      </c>
      <c r="AV158" t="s">
        <v>6309</v>
      </c>
      <c r="AW158" t="s">
        <v>6497</v>
      </c>
    </row>
    <row r="159" spans="1:49">
      <c r="A159" t="s">
        <v>1168</v>
      </c>
      <c r="B159" t="s">
        <v>1118</v>
      </c>
      <c r="C159">
        <v>107592.87</v>
      </c>
      <c r="E159" t="s">
        <v>1170</v>
      </c>
      <c r="F159">
        <v>2255</v>
      </c>
      <c r="G159" t="s">
        <v>6317</v>
      </c>
      <c r="H159" t="s">
        <v>4270</v>
      </c>
      <c r="I159">
        <v>0</v>
      </c>
      <c r="J159">
        <v>0</v>
      </c>
      <c r="K159">
        <v>0</v>
      </c>
      <c r="L159">
        <v>0</v>
      </c>
      <c r="M159">
        <v>0</v>
      </c>
      <c r="N159">
        <v>0</v>
      </c>
      <c r="O159">
        <v>107592.72</v>
      </c>
      <c r="P159">
        <v>104732.6</v>
      </c>
      <c r="Q159">
        <v>2121.4499999999998</v>
      </c>
      <c r="R159" s="343">
        <v>41429</v>
      </c>
      <c r="S159" s="343">
        <v>39869</v>
      </c>
      <c r="T159" t="s">
        <v>2368</v>
      </c>
      <c r="U159" t="s">
        <v>4151</v>
      </c>
      <c r="V159" t="s">
        <v>4152</v>
      </c>
      <c r="W159" t="s">
        <v>2369</v>
      </c>
      <c r="X159" t="s">
        <v>2370</v>
      </c>
      <c r="Y159" t="s">
        <v>2371</v>
      </c>
      <c r="Z159" t="s">
        <v>1337</v>
      </c>
      <c r="AA159" t="s">
        <v>4153</v>
      </c>
      <c r="AB159" t="s">
        <v>1169</v>
      </c>
      <c r="AC159" t="s">
        <v>6309</v>
      </c>
      <c r="AD159" t="s">
        <v>6310</v>
      </c>
      <c r="AE159" t="s">
        <v>1169</v>
      </c>
      <c r="AF159" t="s">
        <v>4154</v>
      </c>
      <c r="AG159" t="s">
        <v>13717</v>
      </c>
      <c r="AH159" t="s">
        <v>2024</v>
      </c>
      <c r="AI159" t="s">
        <v>2031</v>
      </c>
      <c r="AJ159" t="s">
        <v>6309</v>
      </c>
      <c r="AV159" t="s">
        <v>6333</v>
      </c>
      <c r="AW159" t="s">
        <v>6334</v>
      </c>
    </row>
    <row r="160" spans="1:49">
      <c r="A160" t="s">
        <v>1171</v>
      </c>
      <c r="B160" t="s">
        <v>1153</v>
      </c>
      <c r="E160" t="s">
        <v>1172</v>
      </c>
      <c r="F160">
        <v>0</v>
      </c>
      <c r="G160" t="s">
        <v>6317</v>
      </c>
      <c r="H160" t="s">
        <v>12314</v>
      </c>
      <c r="P160">
        <v>32626.22</v>
      </c>
      <c r="Q160">
        <v>2097.36</v>
      </c>
      <c r="R160" s="343">
        <v>41434</v>
      </c>
      <c r="S160" s="343">
        <v>41248</v>
      </c>
      <c r="T160" t="s">
        <v>5505</v>
      </c>
      <c r="U160" t="s">
        <v>5506</v>
      </c>
      <c r="V160" t="s">
        <v>13147</v>
      </c>
      <c r="W160" t="s">
        <v>5508</v>
      </c>
      <c r="X160" t="s">
        <v>2024</v>
      </c>
      <c r="Y160" t="s">
        <v>2031</v>
      </c>
      <c r="Z160" t="s">
        <v>5509</v>
      </c>
      <c r="AA160" t="s">
        <v>5510</v>
      </c>
      <c r="AB160" t="s">
        <v>5511</v>
      </c>
      <c r="AC160" t="s">
        <v>3775</v>
      </c>
      <c r="AD160" t="s">
        <v>6310</v>
      </c>
      <c r="AE160" t="s">
        <v>1155</v>
      </c>
      <c r="AF160" t="s">
        <v>3776</v>
      </c>
      <c r="AG160" t="s">
        <v>13698</v>
      </c>
      <c r="AH160" t="s">
        <v>2024</v>
      </c>
      <c r="AI160" t="s">
        <v>2031</v>
      </c>
      <c r="AJ160" t="s">
        <v>13699</v>
      </c>
      <c r="AV160" t="s">
        <v>4285</v>
      </c>
      <c r="AW160" t="s">
        <v>6334</v>
      </c>
    </row>
    <row r="161" spans="1:49">
      <c r="A161" t="s">
        <v>3454</v>
      </c>
      <c r="B161" t="s">
        <v>3455</v>
      </c>
      <c r="C161">
        <v>451.51</v>
      </c>
      <c r="D161">
        <v>739.51</v>
      </c>
      <c r="E161" t="s">
        <v>3456</v>
      </c>
      <c r="F161">
        <v>21</v>
      </c>
      <c r="G161" t="s">
        <v>6317</v>
      </c>
      <c r="H161" t="s">
        <v>6945</v>
      </c>
      <c r="I161">
        <v>0</v>
      </c>
      <c r="J161">
        <v>451.51</v>
      </c>
      <c r="K161">
        <v>0</v>
      </c>
      <c r="L161">
        <v>0</v>
      </c>
      <c r="M161">
        <v>0</v>
      </c>
      <c r="N161">
        <v>0</v>
      </c>
      <c r="O161">
        <v>0</v>
      </c>
      <c r="P161">
        <v>24262.240000000002</v>
      </c>
      <c r="Q161">
        <v>373.4</v>
      </c>
      <c r="R161" s="343">
        <v>42166</v>
      </c>
      <c r="S161" s="343">
        <v>42072</v>
      </c>
      <c r="T161" t="s">
        <v>7401</v>
      </c>
      <c r="U161" t="s">
        <v>7402</v>
      </c>
      <c r="V161" t="s">
        <v>13179</v>
      </c>
      <c r="W161" t="s">
        <v>7403</v>
      </c>
      <c r="X161" t="s">
        <v>1338</v>
      </c>
      <c r="Y161" t="s">
        <v>2031</v>
      </c>
      <c r="Z161" t="s">
        <v>7404</v>
      </c>
      <c r="AA161" t="s">
        <v>7405</v>
      </c>
      <c r="AB161" t="s">
        <v>7406</v>
      </c>
      <c r="AC161" t="s">
        <v>16131</v>
      </c>
      <c r="AD161" t="s">
        <v>6310</v>
      </c>
      <c r="AV161" t="s">
        <v>6309</v>
      </c>
      <c r="AW161" t="s">
        <v>6317</v>
      </c>
    </row>
    <row r="162" spans="1:49">
      <c r="A162" t="s">
        <v>1173</v>
      </c>
      <c r="B162" t="s">
        <v>1174</v>
      </c>
      <c r="C162">
        <v>284.68</v>
      </c>
      <c r="E162" t="s">
        <v>1175</v>
      </c>
      <c r="F162">
        <v>1800</v>
      </c>
      <c r="G162" t="s">
        <v>6314</v>
      </c>
      <c r="H162" t="s">
        <v>4270</v>
      </c>
      <c r="I162">
        <v>0</v>
      </c>
      <c r="J162">
        <v>0</v>
      </c>
      <c r="K162">
        <v>0</v>
      </c>
      <c r="L162">
        <v>0</v>
      </c>
      <c r="M162">
        <v>0</v>
      </c>
      <c r="N162">
        <v>0</v>
      </c>
      <c r="O162">
        <v>284.67</v>
      </c>
      <c r="P162">
        <v>35456.94</v>
      </c>
      <c r="Q162">
        <v>8184.45</v>
      </c>
      <c r="R162" s="343">
        <v>41441</v>
      </c>
      <c r="S162" s="343">
        <v>40211</v>
      </c>
      <c r="T162" t="s">
        <v>6397</v>
      </c>
      <c r="U162" t="s">
        <v>6398</v>
      </c>
      <c r="V162" t="s">
        <v>6411</v>
      </c>
      <c r="W162" t="s">
        <v>6400</v>
      </c>
      <c r="X162" t="s">
        <v>2024</v>
      </c>
      <c r="Y162" t="s">
        <v>6401</v>
      </c>
      <c r="Z162" t="s">
        <v>6402</v>
      </c>
      <c r="AA162" t="s">
        <v>6403</v>
      </c>
      <c r="AB162" t="s">
        <v>6404</v>
      </c>
      <c r="AC162" t="s">
        <v>6405</v>
      </c>
      <c r="AD162" t="s">
        <v>6447</v>
      </c>
      <c r="AV162" t="s">
        <v>4036</v>
      </c>
      <c r="AW162" t="s">
        <v>6334</v>
      </c>
    </row>
    <row r="163" spans="1:49">
      <c r="A163" t="s">
        <v>1176</v>
      </c>
      <c r="B163" t="s">
        <v>1174</v>
      </c>
      <c r="C163">
        <v>284.68</v>
      </c>
      <c r="E163" t="s">
        <v>1175</v>
      </c>
      <c r="F163">
        <v>1800</v>
      </c>
      <c r="G163" t="s">
        <v>6314</v>
      </c>
      <c r="H163" t="s">
        <v>4270</v>
      </c>
      <c r="I163">
        <v>0</v>
      </c>
      <c r="J163">
        <v>0</v>
      </c>
      <c r="K163">
        <v>0</v>
      </c>
      <c r="L163">
        <v>0</v>
      </c>
      <c r="M163">
        <v>0</v>
      </c>
      <c r="N163">
        <v>0</v>
      </c>
      <c r="O163">
        <v>284.67</v>
      </c>
      <c r="P163">
        <v>35456.94</v>
      </c>
      <c r="Q163">
        <v>2179.27</v>
      </c>
      <c r="R163" s="343">
        <v>41441</v>
      </c>
      <c r="S163" s="343">
        <v>40134</v>
      </c>
      <c r="T163" t="s">
        <v>6397</v>
      </c>
      <c r="U163" t="s">
        <v>6398</v>
      </c>
      <c r="V163" t="s">
        <v>6412</v>
      </c>
      <c r="W163" t="s">
        <v>6400</v>
      </c>
      <c r="X163" t="s">
        <v>2024</v>
      </c>
      <c r="Y163" t="s">
        <v>6401</v>
      </c>
      <c r="Z163" t="s">
        <v>6402</v>
      </c>
      <c r="AA163" t="s">
        <v>6403</v>
      </c>
      <c r="AB163" t="s">
        <v>6404</v>
      </c>
      <c r="AC163" t="s">
        <v>6405</v>
      </c>
      <c r="AD163" t="s">
        <v>6447</v>
      </c>
      <c r="AV163" t="s">
        <v>4036</v>
      </c>
      <c r="AW163" t="s">
        <v>6334</v>
      </c>
    </row>
    <row r="164" spans="1:49">
      <c r="A164" t="s">
        <v>1177</v>
      </c>
      <c r="B164" t="s">
        <v>1174</v>
      </c>
      <c r="C164">
        <v>284.68</v>
      </c>
      <c r="E164" t="s">
        <v>1175</v>
      </c>
      <c r="F164">
        <v>1800</v>
      </c>
      <c r="G164" t="s">
        <v>6314</v>
      </c>
      <c r="H164" t="s">
        <v>4270</v>
      </c>
      <c r="I164">
        <v>0</v>
      </c>
      <c r="J164">
        <v>0</v>
      </c>
      <c r="K164">
        <v>0</v>
      </c>
      <c r="L164">
        <v>0</v>
      </c>
      <c r="M164">
        <v>0</v>
      </c>
      <c r="N164">
        <v>0</v>
      </c>
      <c r="O164">
        <v>284.67</v>
      </c>
      <c r="P164">
        <v>35456.94</v>
      </c>
      <c r="Q164">
        <v>2179.27</v>
      </c>
      <c r="R164" s="343">
        <v>41441</v>
      </c>
      <c r="S164" s="343">
        <v>40134</v>
      </c>
      <c r="T164" t="s">
        <v>6397</v>
      </c>
      <c r="U164" t="s">
        <v>6398</v>
      </c>
      <c r="V164" t="s">
        <v>6413</v>
      </c>
      <c r="W164" t="s">
        <v>6400</v>
      </c>
      <c r="X164" t="s">
        <v>2024</v>
      </c>
      <c r="Y164" t="s">
        <v>6401</v>
      </c>
      <c r="Z164" t="s">
        <v>6402</v>
      </c>
      <c r="AA164" t="s">
        <v>6403</v>
      </c>
      <c r="AB164" t="s">
        <v>6404</v>
      </c>
      <c r="AC164" t="s">
        <v>6405</v>
      </c>
      <c r="AD164" t="s">
        <v>6447</v>
      </c>
      <c r="AV164" t="s">
        <v>4036</v>
      </c>
      <c r="AW164" t="s">
        <v>6334</v>
      </c>
    </row>
    <row r="165" spans="1:49">
      <c r="A165" t="s">
        <v>6441</v>
      </c>
      <c r="B165" t="s">
        <v>1174</v>
      </c>
      <c r="C165">
        <v>4301.84</v>
      </c>
      <c r="E165" t="s">
        <v>6442</v>
      </c>
      <c r="F165">
        <v>1800</v>
      </c>
      <c r="G165" t="s">
        <v>6314</v>
      </c>
      <c r="H165" t="s">
        <v>4270</v>
      </c>
      <c r="I165">
        <v>0</v>
      </c>
      <c r="J165">
        <v>0</v>
      </c>
      <c r="K165">
        <v>0</v>
      </c>
      <c r="L165">
        <v>0</v>
      </c>
      <c r="M165">
        <v>0</v>
      </c>
      <c r="N165">
        <v>0</v>
      </c>
      <c r="O165">
        <v>4301.82</v>
      </c>
      <c r="P165">
        <v>50255.71</v>
      </c>
      <c r="Q165">
        <v>2918.46</v>
      </c>
      <c r="R165" s="343">
        <v>41457</v>
      </c>
      <c r="S165" s="343">
        <v>40134</v>
      </c>
      <c r="T165" t="s">
        <v>6397</v>
      </c>
      <c r="U165" t="s">
        <v>6398</v>
      </c>
      <c r="V165" t="s">
        <v>6414</v>
      </c>
      <c r="W165" t="s">
        <v>6400</v>
      </c>
      <c r="X165" t="s">
        <v>2024</v>
      </c>
      <c r="Y165" t="s">
        <v>6401</v>
      </c>
      <c r="Z165" t="s">
        <v>6402</v>
      </c>
      <c r="AA165" t="s">
        <v>6403</v>
      </c>
      <c r="AB165" t="s">
        <v>6404</v>
      </c>
      <c r="AC165" t="s">
        <v>6405</v>
      </c>
      <c r="AD165" t="s">
        <v>6447</v>
      </c>
      <c r="AV165" t="s">
        <v>4036</v>
      </c>
      <c r="AW165" t="s">
        <v>6334</v>
      </c>
    </row>
    <row r="166" spans="1:49">
      <c r="A166" t="s">
        <v>4891</v>
      </c>
      <c r="B166" t="s">
        <v>1174</v>
      </c>
      <c r="C166">
        <v>4325.67</v>
      </c>
      <c r="E166" t="s">
        <v>6442</v>
      </c>
      <c r="F166">
        <v>1800</v>
      </c>
      <c r="G166" t="s">
        <v>6314</v>
      </c>
      <c r="H166" t="s">
        <v>4270</v>
      </c>
      <c r="I166">
        <v>0</v>
      </c>
      <c r="J166">
        <v>0</v>
      </c>
      <c r="K166">
        <v>0</v>
      </c>
      <c r="L166">
        <v>0</v>
      </c>
      <c r="M166">
        <v>0</v>
      </c>
      <c r="N166">
        <v>0</v>
      </c>
      <c r="O166">
        <v>4325.66</v>
      </c>
      <c r="P166">
        <v>50255.71</v>
      </c>
      <c r="Q166">
        <v>2918.46</v>
      </c>
      <c r="R166" s="343">
        <v>41457</v>
      </c>
      <c r="S166" s="343">
        <v>40137</v>
      </c>
      <c r="T166" t="s">
        <v>6397</v>
      </c>
      <c r="U166" t="s">
        <v>6398</v>
      </c>
      <c r="V166" t="s">
        <v>6415</v>
      </c>
      <c r="W166" t="s">
        <v>6400</v>
      </c>
      <c r="X166" t="s">
        <v>2024</v>
      </c>
      <c r="Y166" t="s">
        <v>6401</v>
      </c>
      <c r="Z166" t="s">
        <v>6402</v>
      </c>
      <c r="AA166" t="s">
        <v>6403</v>
      </c>
      <c r="AB166" t="s">
        <v>6404</v>
      </c>
      <c r="AC166" t="s">
        <v>6405</v>
      </c>
      <c r="AD166" t="s">
        <v>6447</v>
      </c>
      <c r="AV166" t="s">
        <v>4036</v>
      </c>
      <c r="AW166" t="s">
        <v>6334</v>
      </c>
    </row>
    <row r="167" spans="1:49">
      <c r="A167" t="s">
        <v>4892</v>
      </c>
      <c r="B167" t="s">
        <v>1174</v>
      </c>
      <c r="C167">
        <v>6153.76</v>
      </c>
      <c r="E167" t="s">
        <v>6442</v>
      </c>
      <c r="F167">
        <v>1831</v>
      </c>
      <c r="G167" t="s">
        <v>6314</v>
      </c>
      <c r="H167" t="s">
        <v>4270</v>
      </c>
      <c r="I167">
        <v>0</v>
      </c>
      <c r="J167">
        <v>0</v>
      </c>
      <c r="K167">
        <v>0</v>
      </c>
      <c r="L167">
        <v>0</v>
      </c>
      <c r="M167">
        <v>0</v>
      </c>
      <c r="N167">
        <v>0</v>
      </c>
      <c r="O167">
        <v>6153.74</v>
      </c>
      <c r="P167">
        <v>50255.71</v>
      </c>
      <c r="Q167">
        <v>2918.46</v>
      </c>
      <c r="R167" s="343">
        <v>41457</v>
      </c>
      <c r="S167" s="343">
        <v>40176</v>
      </c>
      <c r="T167" t="s">
        <v>6397</v>
      </c>
      <c r="U167" t="s">
        <v>6398</v>
      </c>
      <c r="V167" t="s">
        <v>6418</v>
      </c>
      <c r="W167" t="s">
        <v>6400</v>
      </c>
      <c r="X167" t="s">
        <v>2024</v>
      </c>
      <c r="Y167" t="s">
        <v>6401</v>
      </c>
      <c r="Z167" t="s">
        <v>6402</v>
      </c>
      <c r="AA167" t="s">
        <v>6403</v>
      </c>
      <c r="AB167" t="s">
        <v>6404</v>
      </c>
      <c r="AC167" t="s">
        <v>6405</v>
      </c>
      <c r="AD167" t="s">
        <v>6447</v>
      </c>
      <c r="AV167" t="s">
        <v>4036</v>
      </c>
      <c r="AW167" t="s">
        <v>6334</v>
      </c>
    </row>
    <row r="168" spans="1:49">
      <c r="A168" t="s">
        <v>4893</v>
      </c>
      <c r="B168" t="s">
        <v>4894</v>
      </c>
      <c r="C168">
        <v>5372.59</v>
      </c>
      <c r="E168" t="s">
        <v>4895</v>
      </c>
      <c r="F168">
        <v>2074</v>
      </c>
      <c r="G168" t="s">
        <v>6319</v>
      </c>
      <c r="H168" t="s">
        <v>4270</v>
      </c>
      <c r="I168">
        <v>0</v>
      </c>
      <c r="J168">
        <v>0</v>
      </c>
      <c r="K168">
        <v>0</v>
      </c>
      <c r="L168">
        <v>0</v>
      </c>
      <c r="M168">
        <v>0</v>
      </c>
      <c r="N168">
        <v>0</v>
      </c>
      <c r="O168">
        <v>5372.59</v>
      </c>
      <c r="P168">
        <v>4068.81</v>
      </c>
      <c r="Q168">
        <v>257.08</v>
      </c>
      <c r="R168" s="343">
        <v>40726</v>
      </c>
      <c r="S168" s="343">
        <v>40672</v>
      </c>
      <c r="T168" t="s">
        <v>3203</v>
      </c>
      <c r="U168" t="s">
        <v>3204</v>
      </c>
      <c r="V168" t="s">
        <v>3205</v>
      </c>
      <c r="W168" t="s">
        <v>3206</v>
      </c>
      <c r="X168" t="s">
        <v>2015</v>
      </c>
      <c r="Y168" t="s">
        <v>2016</v>
      </c>
      <c r="Z168" t="s">
        <v>3207</v>
      </c>
      <c r="AA168" t="s">
        <v>3208</v>
      </c>
      <c r="AB168" t="s">
        <v>6309</v>
      </c>
      <c r="AC168" t="s">
        <v>3209</v>
      </c>
      <c r="AD168" t="s">
        <v>6447</v>
      </c>
      <c r="AV168" t="s">
        <v>6450</v>
      </c>
      <c r="AW168" t="s">
        <v>6334</v>
      </c>
    </row>
    <row r="169" spans="1:49">
      <c r="A169" t="s">
        <v>4896</v>
      </c>
      <c r="B169" t="s">
        <v>4894</v>
      </c>
      <c r="C169">
        <v>1845.44</v>
      </c>
      <c r="E169" t="s">
        <v>4895</v>
      </c>
      <c r="F169">
        <v>2165</v>
      </c>
      <c r="G169" t="s">
        <v>6319</v>
      </c>
      <c r="H169" t="s">
        <v>4270</v>
      </c>
      <c r="I169">
        <v>0</v>
      </c>
      <c r="J169">
        <v>0</v>
      </c>
      <c r="K169">
        <v>0</v>
      </c>
      <c r="L169">
        <v>0</v>
      </c>
      <c r="M169">
        <v>0</v>
      </c>
      <c r="N169">
        <v>0</v>
      </c>
      <c r="O169">
        <v>1845.44</v>
      </c>
      <c r="P169">
        <v>3168.58</v>
      </c>
      <c r="Q169">
        <v>257.08</v>
      </c>
      <c r="R169" s="343">
        <v>40726</v>
      </c>
      <c r="S169" s="343">
        <v>39778</v>
      </c>
      <c r="T169" t="s">
        <v>3203</v>
      </c>
      <c r="U169" t="s">
        <v>3204</v>
      </c>
      <c r="V169" t="s">
        <v>3210</v>
      </c>
      <c r="W169" t="s">
        <v>3206</v>
      </c>
      <c r="X169" t="s">
        <v>2015</v>
      </c>
      <c r="Y169" t="s">
        <v>2016</v>
      </c>
      <c r="Z169" t="s">
        <v>3207</v>
      </c>
      <c r="AA169" t="s">
        <v>3208</v>
      </c>
      <c r="AB169" t="s">
        <v>6309</v>
      </c>
      <c r="AC169" t="s">
        <v>3209</v>
      </c>
      <c r="AD169" t="s">
        <v>6447</v>
      </c>
      <c r="AV169" t="s">
        <v>6450</v>
      </c>
      <c r="AW169" t="s">
        <v>6334</v>
      </c>
    </row>
    <row r="170" spans="1:49">
      <c r="A170" t="s">
        <v>4897</v>
      </c>
      <c r="B170" t="s">
        <v>4894</v>
      </c>
      <c r="C170">
        <v>2144.61</v>
      </c>
      <c r="E170" t="s">
        <v>4895</v>
      </c>
      <c r="F170">
        <v>2195</v>
      </c>
      <c r="G170" t="s">
        <v>6319</v>
      </c>
      <c r="H170" t="s">
        <v>4270</v>
      </c>
      <c r="I170">
        <v>0</v>
      </c>
      <c r="J170">
        <v>0</v>
      </c>
      <c r="K170">
        <v>0</v>
      </c>
      <c r="L170">
        <v>0</v>
      </c>
      <c r="M170">
        <v>0</v>
      </c>
      <c r="N170">
        <v>0</v>
      </c>
      <c r="O170">
        <v>2144.59</v>
      </c>
      <c r="P170">
        <v>2947.34</v>
      </c>
      <c r="Q170">
        <v>257.08</v>
      </c>
      <c r="R170" s="343">
        <v>40726</v>
      </c>
      <c r="S170" s="343">
        <v>39778</v>
      </c>
      <c r="T170" t="s">
        <v>3203</v>
      </c>
      <c r="U170" t="s">
        <v>3204</v>
      </c>
      <c r="V170" t="s">
        <v>3211</v>
      </c>
      <c r="W170" t="s">
        <v>3206</v>
      </c>
      <c r="X170" t="s">
        <v>2015</v>
      </c>
      <c r="Y170" t="s">
        <v>2016</v>
      </c>
      <c r="Z170" t="s">
        <v>3207</v>
      </c>
      <c r="AA170" t="s">
        <v>3208</v>
      </c>
      <c r="AB170" t="s">
        <v>6309</v>
      </c>
      <c r="AC170" t="s">
        <v>3209</v>
      </c>
      <c r="AD170" t="s">
        <v>6447</v>
      </c>
      <c r="AV170" t="s">
        <v>6450</v>
      </c>
      <c r="AW170" t="s">
        <v>6334</v>
      </c>
    </row>
    <row r="171" spans="1:49">
      <c r="A171" t="s">
        <v>4898</v>
      </c>
      <c r="B171" t="s">
        <v>4894</v>
      </c>
      <c r="C171">
        <v>2633.59</v>
      </c>
      <c r="E171" t="s">
        <v>4895</v>
      </c>
      <c r="F171">
        <v>2195</v>
      </c>
      <c r="G171" t="s">
        <v>6319</v>
      </c>
      <c r="H171" t="s">
        <v>4270</v>
      </c>
      <c r="I171">
        <v>0</v>
      </c>
      <c r="J171">
        <v>0</v>
      </c>
      <c r="K171">
        <v>0</v>
      </c>
      <c r="L171">
        <v>0</v>
      </c>
      <c r="M171">
        <v>0</v>
      </c>
      <c r="N171">
        <v>0</v>
      </c>
      <c r="O171">
        <v>2633.59</v>
      </c>
      <c r="P171">
        <v>3168.58</v>
      </c>
      <c r="Q171">
        <v>257.08</v>
      </c>
      <c r="R171" s="343">
        <v>40726</v>
      </c>
      <c r="S171" s="343">
        <v>39883</v>
      </c>
      <c r="T171" t="s">
        <v>3203</v>
      </c>
      <c r="U171" t="s">
        <v>3204</v>
      </c>
      <c r="V171" t="s">
        <v>3212</v>
      </c>
      <c r="W171" t="s">
        <v>3206</v>
      </c>
      <c r="X171" t="s">
        <v>2015</v>
      </c>
      <c r="Y171" t="s">
        <v>2016</v>
      </c>
      <c r="Z171" t="s">
        <v>3207</v>
      </c>
      <c r="AA171" t="s">
        <v>3208</v>
      </c>
      <c r="AB171" t="s">
        <v>6309</v>
      </c>
      <c r="AC171" t="s">
        <v>3209</v>
      </c>
      <c r="AD171" t="s">
        <v>6447</v>
      </c>
      <c r="AV171" t="s">
        <v>6450</v>
      </c>
      <c r="AW171" t="s">
        <v>6334</v>
      </c>
    </row>
    <row r="172" spans="1:49">
      <c r="A172" t="s">
        <v>4899</v>
      </c>
      <c r="B172" t="s">
        <v>4894</v>
      </c>
      <c r="C172">
        <v>1888.59</v>
      </c>
      <c r="E172" t="s">
        <v>4895</v>
      </c>
      <c r="F172">
        <v>2195</v>
      </c>
      <c r="G172" t="s">
        <v>6319</v>
      </c>
      <c r="H172" t="s">
        <v>4270</v>
      </c>
      <c r="I172">
        <v>0</v>
      </c>
      <c r="J172">
        <v>0</v>
      </c>
      <c r="K172">
        <v>0</v>
      </c>
      <c r="L172">
        <v>0</v>
      </c>
      <c r="M172">
        <v>0</v>
      </c>
      <c r="N172">
        <v>0</v>
      </c>
      <c r="O172">
        <v>1888.59</v>
      </c>
      <c r="P172">
        <v>3168.58</v>
      </c>
      <c r="Q172">
        <v>257.08</v>
      </c>
      <c r="R172" s="343">
        <v>40726</v>
      </c>
      <c r="S172" s="343">
        <v>39779</v>
      </c>
      <c r="T172" t="s">
        <v>3203</v>
      </c>
      <c r="U172" t="s">
        <v>3204</v>
      </c>
      <c r="V172" t="s">
        <v>3213</v>
      </c>
      <c r="W172" t="s">
        <v>3206</v>
      </c>
      <c r="X172" t="s">
        <v>2015</v>
      </c>
      <c r="Y172" t="s">
        <v>2016</v>
      </c>
      <c r="Z172" t="s">
        <v>3207</v>
      </c>
      <c r="AA172" t="s">
        <v>3208</v>
      </c>
      <c r="AB172" t="s">
        <v>6309</v>
      </c>
      <c r="AC172" t="s">
        <v>3209</v>
      </c>
      <c r="AD172" t="s">
        <v>6447</v>
      </c>
      <c r="AV172" t="s">
        <v>6450</v>
      </c>
      <c r="AW172" t="s">
        <v>6334</v>
      </c>
    </row>
    <row r="173" spans="1:49">
      <c r="A173" t="s">
        <v>4900</v>
      </c>
      <c r="B173" t="s">
        <v>4894</v>
      </c>
      <c r="C173">
        <v>1956.05</v>
      </c>
      <c r="E173" t="s">
        <v>4895</v>
      </c>
      <c r="F173">
        <v>2195</v>
      </c>
      <c r="G173" t="s">
        <v>6319</v>
      </c>
      <c r="H173" t="s">
        <v>4270</v>
      </c>
      <c r="I173">
        <v>0</v>
      </c>
      <c r="J173">
        <v>0</v>
      </c>
      <c r="K173">
        <v>0</v>
      </c>
      <c r="L173">
        <v>0</v>
      </c>
      <c r="M173">
        <v>0</v>
      </c>
      <c r="N173">
        <v>0</v>
      </c>
      <c r="O173">
        <v>1956.03</v>
      </c>
      <c r="P173">
        <v>3168.58</v>
      </c>
      <c r="Q173">
        <v>257.08</v>
      </c>
      <c r="R173" s="343">
        <v>40726</v>
      </c>
      <c r="S173" s="343">
        <v>39793</v>
      </c>
      <c r="T173" t="s">
        <v>3203</v>
      </c>
      <c r="U173" t="s">
        <v>3204</v>
      </c>
      <c r="V173" t="s">
        <v>3214</v>
      </c>
      <c r="W173" t="s">
        <v>3206</v>
      </c>
      <c r="X173" t="s">
        <v>2015</v>
      </c>
      <c r="Y173" t="s">
        <v>2016</v>
      </c>
      <c r="Z173" t="s">
        <v>3207</v>
      </c>
      <c r="AA173" t="s">
        <v>3208</v>
      </c>
      <c r="AB173" t="s">
        <v>6309</v>
      </c>
      <c r="AC173" t="s">
        <v>3209</v>
      </c>
      <c r="AD173" t="s">
        <v>6447</v>
      </c>
      <c r="AV173" t="s">
        <v>6450</v>
      </c>
      <c r="AW173" t="s">
        <v>6334</v>
      </c>
    </row>
    <row r="174" spans="1:49">
      <c r="A174" t="s">
        <v>4901</v>
      </c>
      <c r="B174" t="s">
        <v>4894</v>
      </c>
      <c r="C174">
        <v>2645.63</v>
      </c>
      <c r="E174" t="s">
        <v>4895</v>
      </c>
      <c r="F174">
        <v>2195</v>
      </c>
      <c r="G174" t="s">
        <v>6319</v>
      </c>
      <c r="H174" t="s">
        <v>4270</v>
      </c>
      <c r="I174">
        <v>0</v>
      </c>
      <c r="J174">
        <v>0</v>
      </c>
      <c r="K174">
        <v>0</v>
      </c>
      <c r="L174">
        <v>0</v>
      </c>
      <c r="M174">
        <v>0</v>
      </c>
      <c r="N174">
        <v>0</v>
      </c>
      <c r="O174">
        <v>2645.62</v>
      </c>
      <c r="P174">
        <v>3168.58</v>
      </c>
      <c r="Q174">
        <v>257.08</v>
      </c>
      <c r="R174" s="343">
        <v>40726</v>
      </c>
      <c r="S174" s="343">
        <v>39862</v>
      </c>
      <c r="T174" t="s">
        <v>3203</v>
      </c>
      <c r="U174" t="s">
        <v>3204</v>
      </c>
      <c r="V174" t="s">
        <v>3215</v>
      </c>
      <c r="W174" t="s">
        <v>3206</v>
      </c>
      <c r="X174" t="s">
        <v>2015</v>
      </c>
      <c r="Y174" t="s">
        <v>2016</v>
      </c>
      <c r="Z174" t="s">
        <v>3207</v>
      </c>
      <c r="AA174" t="s">
        <v>3208</v>
      </c>
      <c r="AB174" t="s">
        <v>6309</v>
      </c>
      <c r="AC174" t="s">
        <v>3209</v>
      </c>
      <c r="AD174" t="s">
        <v>6447</v>
      </c>
      <c r="AV174" t="s">
        <v>6450</v>
      </c>
      <c r="AW174" t="s">
        <v>6334</v>
      </c>
    </row>
    <row r="175" spans="1:49">
      <c r="A175" t="s">
        <v>4909</v>
      </c>
      <c r="B175" t="s">
        <v>4910</v>
      </c>
      <c r="C175">
        <v>16435.2</v>
      </c>
      <c r="E175" t="s">
        <v>4911</v>
      </c>
      <c r="F175">
        <v>1709</v>
      </c>
      <c r="G175" t="s">
        <v>6319</v>
      </c>
      <c r="H175" t="s">
        <v>4270</v>
      </c>
      <c r="I175">
        <v>0</v>
      </c>
      <c r="J175">
        <v>0</v>
      </c>
      <c r="K175">
        <v>0</v>
      </c>
      <c r="L175">
        <v>0</v>
      </c>
      <c r="M175">
        <v>0</v>
      </c>
      <c r="N175">
        <v>0</v>
      </c>
      <c r="O175">
        <v>16435.16</v>
      </c>
      <c r="P175">
        <v>56109.3</v>
      </c>
      <c r="Q175">
        <v>2614.0500000000002</v>
      </c>
      <c r="R175" s="343">
        <v>41830</v>
      </c>
      <c r="S175" s="343">
        <v>40438</v>
      </c>
      <c r="T175" t="s">
        <v>4111</v>
      </c>
      <c r="U175" t="s">
        <v>4112</v>
      </c>
      <c r="V175" t="s">
        <v>4113</v>
      </c>
      <c r="W175" t="s">
        <v>4114</v>
      </c>
      <c r="X175" t="s">
        <v>2024</v>
      </c>
      <c r="Y175" t="s">
        <v>3409</v>
      </c>
      <c r="Z175" t="s">
        <v>4115</v>
      </c>
      <c r="AA175" t="s">
        <v>6309</v>
      </c>
      <c r="AB175" t="s">
        <v>4116</v>
      </c>
      <c r="AC175" t="s">
        <v>4117</v>
      </c>
      <c r="AD175" t="s">
        <v>6447</v>
      </c>
      <c r="AE175" t="s">
        <v>4912</v>
      </c>
      <c r="AF175" t="s">
        <v>4118</v>
      </c>
      <c r="AG175" t="s">
        <v>13715</v>
      </c>
      <c r="AH175" t="s">
        <v>2025</v>
      </c>
      <c r="AI175" t="s">
        <v>2026</v>
      </c>
      <c r="AJ175" t="s">
        <v>13716</v>
      </c>
      <c r="AV175" t="s">
        <v>4285</v>
      </c>
      <c r="AW175" t="s">
        <v>6334</v>
      </c>
    </row>
    <row r="176" spans="1:49">
      <c r="A176" t="s">
        <v>4913</v>
      </c>
      <c r="B176" t="s">
        <v>4910</v>
      </c>
      <c r="C176">
        <v>16542.22</v>
      </c>
      <c r="E176" t="s">
        <v>4911</v>
      </c>
      <c r="F176">
        <v>1709</v>
      </c>
      <c r="G176" t="s">
        <v>6319</v>
      </c>
      <c r="H176" t="s">
        <v>4270</v>
      </c>
      <c r="I176">
        <v>0</v>
      </c>
      <c r="J176">
        <v>0</v>
      </c>
      <c r="K176">
        <v>0</v>
      </c>
      <c r="L176">
        <v>0</v>
      </c>
      <c r="M176">
        <v>0</v>
      </c>
      <c r="N176">
        <v>0</v>
      </c>
      <c r="O176">
        <v>16542.18</v>
      </c>
      <c r="P176">
        <v>56109.3</v>
      </c>
      <c r="Q176">
        <v>2614.0500000000002</v>
      </c>
      <c r="R176" s="343">
        <v>41830</v>
      </c>
      <c r="S176" s="343">
        <v>40438</v>
      </c>
      <c r="T176" t="s">
        <v>4111</v>
      </c>
      <c r="U176" t="s">
        <v>4112</v>
      </c>
      <c r="V176" t="s">
        <v>4119</v>
      </c>
      <c r="W176" t="s">
        <v>4114</v>
      </c>
      <c r="X176" t="s">
        <v>2024</v>
      </c>
      <c r="Y176" t="s">
        <v>3409</v>
      </c>
      <c r="Z176" t="s">
        <v>4115</v>
      </c>
      <c r="AA176" t="s">
        <v>6309</v>
      </c>
      <c r="AB176" t="s">
        <v>4116</v>
      </c>
      <c r="AC176" t="s">
        <v>4117</v>
      </c>
      <c r="AD176" t="s">
        <v>6447</v>
      </c>
      <c r="AE176" t="s">
        <v>4912</v>
      </c>
      <c r="AF176" t="s">
        <v>4118</v>
      </c>
      <c r="AG176" t="s">
        <v>13715</v>
      </c>
      <c r="AH176" t="s">
        <v>2025</v>
      </c>
      <c r="AI176" t="s">
        <v>2026</v>
      </c>
      <c r="AJ176" t="s">
        <v>13716</v>
      </c>
      <c r="AV176" t="s">
        <v>4285</v>
      </c>
      <c r="AW176" t="s">
        <v>6334</v>
      </c>
    </row>
    <row r="177" spans="1:49">
      <c r="A177" t="s">
        <v>4914</v>
      </c>
      <c r="B177" t="s">
        <v>4910</v>
      </c>
      <c r="C177">
        <v>16652.72</v>
      </c>
      <c r="E177" t="s">
        <v>4911</v>
      </c>
      <c r="F177">
        <v>1709</v>
      </c>
      <c r="G177" t="s">
        <v>6319</v>
      </c>
      <c r="H177" t="s">
        <v>4270</v>
      </c>
      <c r="I177">
        <v>0</v>
      </c>
      <c r="J177">
        <v>0</v>
      </c>
      <c r="K177">
        <v>0</v>
      </c>
      <c r="L177">
        <v>0</v>
      </c>
      <c r="M177">
        <v>0</v>
      </c>
      <c r="N177">
        <v>0</v>
      </c>
      <c r="O177">
        <v>16652.7</v>
      </c>
      <c r="P177">
        <v>56109.3</v>
      </c>
      <c r="Q177">
        <v>2614.0500000000002</v>
      </c>
      <c r="R177" s="343">
        <v>41830</v>
      </c>
      <c r="S177" s="343">
        <v>40438</v>
      </c>
      <c r="T177" t="s">
        <v>4111</v>
      </c>
      <c r="U177" t="s">
        <v>4112</v>
      </c>
      <c r="V177" t="s">
        <v>4120</v>
      </c>
      <c r="W177" t="s">
        <v>4114</v>
      </c>
      <c r="X177" t="s">
        <v>2024</v>
      </c>
      <c r="Y177" t="s">
        <v>3409</v>
      </c>
      <c r="Z177" t="s">
        <v>4115</v>
      </c>
      <c r="AA177" t="s">
        <v>6309</v>
      </c>
      <c r="AB177" t="s">
        <v>4116</v>
      </c>
      <c r="AC177" t="s">
        <v>4117</v>
      </c>
      <c r="AD177" t="s">
        <v>6447</v>
      </c>
      <c r="AE177" t="s">
        <v>4912</v>
      </c>
      <c r="AF177" t="s">
        <v>4118</v>
      </c>
      <c r="AG177" t="s">
        <v>13715</v>
      </c>
      <c r="AH177" t="s">
        <v>2025</v>
      </c>
      <c r="AI177" t="s">
        <v>2026</v>
      </c>
      <c r="AJ177" t="s">
        <v>13716</v>
      </c>
      <c r="AV177" t="s">
        <v>4285</v>
      </c>
      <c r="AW177" t="s">
        <v>6334</v>
      </c>
    </row>
    <row r="178" spans="1:49">
      <c r="A178" t="s">
        <v>4919</v>
      </c>
      <c r="B178" t="s">
        <v>4920</v>
      </c>
      <c r="C178">
        <v>16282.7</v>
      </c>
      <c r="E178" t="s">
        <v>4921</v>
      </c>
      <c r="F178">
        <v>1845</v>
      </c>
      <c r="G178" t="s">
        <v>6319</v>
      </c>
      <c r="H178" t="s">
        <v>4270</v>
      </c>
      <c r="I178">
        <v>0</v>
      </c>
      <c r="J178">
        <v>0</v>
      </c>
      <c r="K178">
        <v>0</v>
      </c>
      <c r="L178">
        <v>0</v>
      </c>
      <c r="M178">
        <v>0</v>
      </c>
      <c r="N178">
        <v>0</v>
      </c>
      <c r="O178">
        <v>16282.69</v>
      </c>
      <c r="P178">
        <v>32473.95</v>
      </c>
      <c r="Q178">
        <v>1240.29</v>
      </c>
      <c r="R178" s="343">
        <v>41112</v>
      </c>
      <c r="S178" s="343">
        <v>40333</v>
      </c>
      <c r="T178" t="s">
        <v>3050</v>
      </c>
      <c r="U178" t="s">
        <v>3051</v>
      </c>
      <c r="V178" t="s">
        <v>3052</v>
      </c>
      <c r="W178" t="s">
        <v>3053</v>
      </c>
      <c r="X178" t="s">
        <v>3054</v>
      </c>
      <c r="Y178" t="s">
        <v>3055</v>
      </c>
      <c r="Z178" t="s">
        <v>4812</v>
      </c>
      <c r="AA178" t="s">
        <v>4813</v>
      </c>
      <c r="AB178" t="s">
        <v>6309</v>
      </c>
      <c r="AC178" t="s">
        <v>4814</v>
      </c>
      <c r="AD178" t="s">
        <v>6447</v>
      </c>
      <c r="AE178" t="s">
        <v>4922</v>
      </c>
      <c r="AF178" t="s">
        <v>4815</v>
      </c>
      <c r="AG178" t="s">
        <v>13710</v>
      </c>
      <c r="AH178" t="s">
        <v>3054</v>
      </c>
      <c r="AI178" t="s">
        <v>3055</v>
      </c>
      <c r="AJ178" t="s">
        <v>6309</v>
      </c>
      <c r="AV178" t="s">
        <v>4285</v>
      </c>
      <c r="AW178" t="s">
        <v>6334</v>
      </c>
    </row>
    <row r="179" spans="1:49">
      <c r="A179" t="s">
        <v>4923</v>
      </c>
      <c r="B179" t="s">
        <v>4920</v>
      </c>
      <c r="C179">
        <v>16314.14</v>
      </c>
      <c r="E179" t="s">
        <v>4921</v>
      </c>
      <c r="F179">
        <v>1873</v>
      </c>
      <c r="G179" t="s">
        <v>6319</v>
      </c>
      <c r="H179" t="s">
        <v>4270</v>
      </c>
      <c r="I179">
        <v>0</v>
      </c>
      <c r="J179">
        <v>0</v>
      </c>
      <c r="K179">
        <v>0</v>
      </c>
      <c r="L179">
        <v>0</v>
      </c>
      <c r="M179">
        <v>0</v>
      </c>
      <c r="N179">
        <v>0</v>
      </c>
      <c r="O179">
        <v>16314.13</v>
      </c>
      <c r="P179">
        <v>32473.95</v>
      </c>
      <c r="Q179">
        <v>1240.29</v>
      </c>
      <c r="R179" s="343">
        <v>41112</v>
      </c>
      <c r="S179" s="343">
        <v>40102</v>
      </c>
      <c r="T179" t="s">
        <v>3050</v>
      </c>
      <c r="U179" t="s">
        <v>3051</v>
      </c>
      <c r="V179" t="s">
        <v>4816</v>
      </c>
      <c r="W179" t="s">
        <v>3053</v>
      </c>
      <c r="X179" t="s">
        <v>3054</v>
      </c>
      <c r="Y179" t="s">
        <v>3055</v>
      </c>
      <c r="Z179" t="s">
        <v>4812</v>
      </c>
      <c r="AA179" t="s">
        <v>4813</v>
      </c>
      <c r="AB179" t="s">
        <v>6309</v>
      </c>
      <c r="AC179" t="s">
        <v>4814</v>
      </c>
      <c r="AD179" t="s">
        <v>6447</v>
      </c>
      <c r="AE179" t="s">
        <v>4922</v>
      </c>
      <c r="AF179" t="s">
        <v>4815</v>
      </c>
      <c r="AG179" t="s">
        <v>13710</v>
      </c>
      <c r="AH179" t="s">
        <v>3054</v>
      </c>
      <c r="AI179" t="s">
        <v>3055</v>
      </c>
      <c r="AJ179" t="s">
        <v>6309</v>
      </c>
      <c r="AV179" t="s">
        <v>4285</v>
      </c>
      <c r="AW179" t="s">
        <v>6334</v>
      </c>
    </row>
    <row r="180" spans="1:49">
      <c r="A180" t="s">
        <v>4924</v>
      </c>
      <c r="B180" t="s">
        <v>4920</v>
      </c>
      <c r="C180">
        <v>17480.37</v>
      </c>
      <c r="E180" t="s">
        <v>4921</v>
      </c>
      <c r="F180">
        <v>1873</v>
      </c>
      <c r="G180" t="s">
        <v>6319</v>
      </c>
      <c r="H180" t="s">
        <v>4270</v>
      </c>
      <c r="I180">
        <v>0</v>
      </c>
      <c r="J180">
        <v>0</v>
      </c>
      <c r="K180">
        <v>0</v>
      </c>
      <c r="L180">
        <v>0</v>
      </c>
      <c r="M180">
        <v>0</v>
      </c>
      <c r="N180">
        <v>0</v>
      </c>
      <c r="O180">
        <v>17480.36</v>
      </c>
      <c r="P180">
        <v>32473.95</v>
      </c>
      <c r="Q180">
        <v>1240.29</v>
      </c>
      <c r="R180" s="343">
        <v>41112</v>
      </c>
      <c r="S180" s="343">
        <v>40102</v>
      </c>
      <c r="T180" t="s">
        <v>3050</v>
      </c>
      <c r="U180" t="s">
        <v>3051</v>
      </c>
      <c r="V180" t="s">
        <v>4817</v>
      </c>
      <c r="W180" t="s">
        <v>3053</v>
      </c>
      <c r="X180" t="s">
        <v>3054</v>
      </c>
      <c r="Y180" t="s">
        <v>3055</v>
      </c>
      <c r="Z180" t="s">
        <v>4812</v>
      </c>
      <c r="AA180" t="s">
        <v>4813</v>
      </c>
      <c r="AB180" t="s">
        <v>6309</v>
      </c>
      <c r="AC180" t="s">
        <v>4814</v>
      </c>
      <c r="AD180" t="s">
        <v>6447</v>
      </c>
      <c r="AE180" t="s">
        <v>4922</v>
      </c>
      <c r="AF180" t="s">
        <v>4815</v>
      </c>
      <c r="AG180" t="s">
        <v>13710</v>
      </c>
      <c r="AH180" t="s">
        <v>3054</v>
      </c>
      <c r="AI180" t="s">
        <v>3055</v>
      </c>
      <c r="AJ180" t="s">
        <v>6309</v>
      </c>
      <c r="AV180" t="s">
        <v>4285</v>
      </c>
      <c r="AW180" t="s">
        <v>6334</v>
      </c>
    </row>
    <row r="181" spans="1:49">
      <c r="A181" t="s">
        <v>4925</v>
      </c>
      <c r="B181" t="s">
        <v>4926</v>
      </c>
      <c r="C181">
        <v>3145.73</v>
      </c>
      <c r="E181" t="s">
        <v>4927</v>
      </c>
      <c r="F181">
        <v>2074</v>
      </c>
      <c r="G181" t="s">
        <v>6317</v>
      </c>
      <c r="H181" t="s">
        <v>4270</v>
      </c>
      <c r="I181">
        <v>0</v>
      </c>
      <c r="J181">
        <v>0</v>
      </c>
      <c r="K181">
        <v>0</v>
      </c>
      <c r="L181">
        <v>0</v>
      </c>
      <c r="M181">
        <v>0</v>
      </c>
      <c r="N181">
        <v>0</v>
      </c>
      <c r="O181">
        <v>3145.72</v>
      </c>
      <c r="P181">
        <v>12082.57</v>
      </c>
      <c r="Q181">
        <v>1345.1</v>
      </c>
      <c r="R181" s="343">
        <v>41118</v>
      </c>
      <c r="S181" s="343">
        <v>40039</v>
      </c>
      <c r="T181" t="s">
        <v>3037</v>
      </c>
      <c r="U181" t="s">
        <v>3038</v>
      </c>
      <c r="V181" t="s">
        <v>3039</v>
      </c>
      <c r="W181" t="s">
        <v>3040</v>
      </c>
      <c r="X181" t="s">
        <v>3041</v>
      </c>
      <c r="Y181" t="s">
        <v>3042</v>
      </c>
      <c r="Z181" t="s">
        <v>3043</v>
      </c>
      <c r="AA181" t="s">
        <v>3044</v>
      </c>
      <c r="AB181" t="s">
        <v>6309</v>
      </c>
      <c r="AC181" t="s">
        <v>3045</v>
      </c>
      <c r="AD181" t="s">
        <v>6310</v>
      </c>
      <c r="AQ181">
        <v>1</v>
      </c>
      <c r="AR181" t="s">
        <v>3046</v>
      </c>
      <c r="AS181" t="s">
        <v>3047</v>
      </c>
      <c r="AT181" t="s">
        <v>2016</v>
      </c>
      <c r="AU181" t="s">
        <v>3048</v>
      </c>
      <c r="AV181" t="s">
        <v>6309</v>
      </c>
      <c r="AW181" t="s">
        <v>6334</v>
      </c>
    </row>
    <row r="182" spans="1:49">
      <c r="A182" t="s">
        <v>4943</v>
      </c>
      <c r="B182" t="s">
        <v>6321</v>
      </c>
      <c r="D182">
        <v>14465.31</v>
      </c>
      <c r="E182" t="s">
        <v>4944</v>
      </c>
      <c r="F182">
        <v>0</v>
      </c>
      <c r="G182" t="s">
        <v>6319</v>
      </c>
      <c r="H182" t="s">
        <v>12314</v>
      </c>
      <c r="P182">
        <v>21420.18</v>
      </c>
      <c r="Q182">
        <v>123.61</v>
      </c>
      <c r="R182" s="343">
        <v>41562</v>
      </c>
      <c r="S182" s="343">
        <v>41094</v>
      </c>
      <c r="T182" t="s">
        <v>6421</v>
      </c>
      <c r="U182" t="s">
        <v>6422</v>
      </c>
      <c r="V182" t="s">
        <v>4250</v>
      </c>
      <c r="W182" t="s">
        <v>14934</v>
      </c>
      <c r="X182" t="s">
        <v>2024</v>
      </c>
      <c r="Y182" t="s">
        <v>14935</v>
      </c>
      <c r="Z182" t="s">
        <v>6425</v>
      </c>
      <c r="AA182" t="s">
        <v>16328</v>
      </c>
      <c r="AB182" t="s">
        <v>16013</v>
      </c>
      <c r="AC182" t="s">
        <v>16014</v>
      </c>
      <c r="AD182" t="s">
        <v>6322</v>
      </c>
      <c r="AV182" t="s">
        <v>1922</v>
      </c>
      <c r="AW182" t="s">
        <v>4388</v>
      </c>
    </row>
    <row r="183" spans="1:49">
      <c r="A183" t="s">
        <v>4945</v>
      </c>
      <c r="B183" t="s">
        <v>6321</v>
      </c>
      <c r="D183">
        <v>49040.25</v>
      </c>
      <c r="E183" t="s">
        <v>6501</v>
      </c>
      <c r="F183">
        <v>0</v>
      </c>
      <c r="G183" t="s">
        <v>6319</v>
      </c>
      <c r="H183" t="s">
        <v>12314</v>
      </c>
      <c r="P183">
        <v>72618.89</v>
      </c>
      <c r="Q183">
        <v>419.1</v>
      </c>
      <c r="R183" s="343">
        <v>41562</v>
      </c>
      <c r="S183" s="343">
        <v>41451</v>
      </c>
      <c r="T183" t="s">
        <v>6421</v>
      </c>
      <c r="U183" t="s">
        <v>6422</v>
      </c>
      <c r="V183" t="s">
        <v>4251</v>
      </c>
      <c r="W183" t="s">
        <v>14934</v>
      </c>
      <c r="X183" t="s">
        <v>2024</v>
      </c>
      <c r="Y183" t="s">
        <v>14935</v>
      </c>
      <c r="Z183" t="s">
        <v>6425</v>
      </c>
      <c r="AA183" t="s">
        <v>16328</v>
      </c>
      <c r="AB183" t="s">
        <v>16013</v>
      </c>
      <c r="AC183" t="s">
        <v>16014</v>
      </c>
      <c r="AD183" t="s">
        <v>6322</v>
      </c>
      <c r="AV183" t="s">
        <v>1922</v>
      </c>
      <c r="AW183" t="s">
        <v>4388</v>
      </c>
    </row>
    <row r="184" spans="1:49">
      <c r="A184" t="s">
        <v>4946</v>
      </c>
      <c r="B184" t="s">
        <v>6321</v>
      </c>
      <c r="D184">
        <v>10930.84</v>
      </c>
      <c r="E184" t="s">
        <v>4947</v>
      </c>
      <c r="F184">
        <v>0</v>
      </c>
      <c r="G184" t="s">
        <v>6319</v>
      </c>
      <c r="H184" t="s">
        <v>12314</v>
      </c>
      <c r="P184">
        <v>16186.34</v>
      </c>
      <c r="Q184">
        <v>93.42</v>
      </c>
      <c r="R184" s="343">
        <v>41562</v>
      </c>
      <c r="S184" s="343">
        <v>41535</v>
      </c>
      <c r="T184" t="s">
        <v>6421</v>
      </c>
      <c r="U184" t="s">
        <v>6422</v>
      </c>
      <c r="V184" t="s">
        <v>4252</v>
      </c>
      <c r="W184" t="s">
        <v>14934</v>
      </c>
      <c r="X184" t="s">
        <v>2024</v>
      </c>
      <c r="Y184" t="s">
        <v>14935</v>
      </c>
      <c r="Z184" t="s">
        <v>6425</v>
      </c>
      <c r="AA184" t="s">
        <v>16328</v>
      </c>
      <c r="AB184" t="s">
        <v>16013</v>
      </c>
      <c r="AC184" t="s">
        <v>16014</v>
      </c>
      <c r="AD184" t="s">
        <v>6322</v>
      </c>
      <c r="AV184" t="s">
        <v>1922</v>
      </c>
      <c r="AW184" t="s">
        <v>4388</v>
      </c>
    </row>
    <row r="185" spans="1:49">
      <c r="A185" t="s">
        <v>4948</v>
      </c>
      <c r="B185" t="s">
        <v>6321</v>
      </c>
      <c r="D185">
        <v>15217.62</v>
      </c>
      <c r="E185" t="s">
        <v>4949</v>
      </c>
      <c r="F185">
        <v>0</v>
      </c>
      <c r="G185" t="s">
        <v>6319</v>
      </c>
      <c r="H185" t="s">
        <v>12314</v>
      </c>
      <c r="P185">
        <v>22534.41</v>
      </c>
      <c r="Q185">
        <v>130.05000000000001</v>
      </c>
      <c r="R185" s="343">
        <v>41562</v>
      </c>
      <c r="S185" s="343">
        <v>41864</v>
      </c>
      <c r="T185" t="s">
        <v>6421</v>
      </c>
      <c r="U185" t="s">
        <v>6422</v>
      </c>
      <c r="V185" t="s">
        <v>4253</v>
      </c>
      <c r="W185" t="s">
        <v>14934</v>
      </c>
      <c r="X185" t="s">
        <v>2024</v>
      </c>
      <c r="Y185" t="s">
        <v>14935</v>
      </c>
      <c r="Z185" t="s">
        <v>6425</v>
      </c>
      <c r="AA185" t="s">
        <v>16328</v>
      </c>
      <c r="AB185" t="s">
        <v>16013</v>
      </c>
      <c r="AC185" t="s">
        <v>16014</v>
      </c>
      <c r="AD185" t="s">
        <v>6322</v>
      </c>
      <c r="AV185" t="s">
        <v>1922</v>
      </c>
      <c r="AW185" t="s">
        <v>4388</v>
      </c>
    </row>
    <row r="186" spans="1:49">
      <c r="A186" t="s">
        <v>4950</v>
      </c>
      <c r="B186" t="s">
        <v>6321</v>
      </c>
      <c r="D186">
        <v>9903.1</v>
      </c>
      <c r="E186" t="s">
        <v>4951</v>
      </c>
      <c r="F186">
        <v>0</v>
      </c>
      <c r="G186" t="s">
        <v>6319</v>
      </c>
      <c r="H186" t="s">
        <v>12314</v>
      </c>
      <c r="P186">
        <v>14664.58</v>
      </c>
      <c r="Q186">
        <v>84.64</v>
      </c>
      <c r="R186" s="343">
        <v>41562</v>
      </c>
      <c r="S186" s="343">
        <v>41094</v>
      </c>
      <c r="T186" t="s">
        <v>6421</v>
      </c>
      <c r="U186" t="s">
        <v>6422</v>
      </c>
      <c r="V186" t="s">
        <v>4254</v>
      </c>
      <c r="W186" t="s">
        <v>14934</v>
      </c>
      <c r="X186" t="s">
        <v>2024</v>
      </c>
      <c r="Y186" t="s">
        <v>14935</v>
      </c>
      <c r="Z186" t="s">
        <v>6425</v>
      </c>
      <c r="AA186" t="s">
        <v>16328</v>
      </c>
      <c r="AB186" t="s">
        <v>16013</v>
      </c>
      <c r="AC186" t="s">
        <v>16014</v>
      </c>
      <c r="AD186" t="s">
        <v>6322</v>
      </c>
      <c r="AV186" t="s">
        <v>1922</v>
      </c>
      <c r="AW186" t="s">
        <v>4388</v>
      </c>
    </row>
    <row r="187" spans="1:49">
      <c r="A187" t="s">
        <v>4952</v>
      </c>
      <c r="B187" t="s">
        <v>6321</v>
      </c>
      <c r="D187">
        <v>28620.07</v>
      </c>
      <c r="E187" t="s">
        <v>4953</v>
      </c>
      <c r="F187">
        <v>0</v>
      </c>
      <c r="G187" t="s">
        <v>6319</v>
      </c>
      <c r="H187" t="s">
        <v>12314</v>
      </c>
      <c r="P187">
        <v>41369.11</v>
      </c>
      <c r="Q187">
        <v>244.59</v>
      </c>
      <c r="R187" s="343">
        <v>41562</v>
      </c>
      <c r="S187" s="343">
        <v>41607</v>
      </c>
      <c r="T187" t="s">
        <v>6421</v>
      </c>
      <c r="U187" t="s">
        <v>6422</v>
      </c>
      <c r="V187" t="s">
        <v>4255</v>
      </c>
      <c r="W187" t="s">
        <v>14934</v>
      </c>
      <c r="X187" t="s">
        <v>2024</v>
      </c>
      <c r="Y187" t="s">
        <v>14935</v>
      </c>
      <c r="Z187" t="s">
        <v>6425</v>
      </c>
      <c r="AA187" t="s">
        <v>16328</v>
      </c>
      <c r="AB187" t="s">
        <v>16013</v>
      </c>
      <c r="AC187" t="s">
        <v>16014</v>
      </c>
      <c r="AD187" t="s">
        <v>6322</v>
      </c>
      <c r="AV187" t="s">
        <v>1922</v>
      </c>
      <c r="AW187" t="s">
        <v>4388</v>
      </c>
    </row>
    <row r="188" spans="1:49">
      <c r="A188" t="s">
        <v>4954</v>
      </c>
      <c r="B188" t="s">
        <v>4955</v>
      </c>
      <c r="C188">
        <v>11495.22</v>
      </c>
      <c r="E188" t="s">
        <v>1521</v>
      </c>
      <c r="F188">
        <v>2118</v>
      </c>
      <c r="G188" t="s">
        <v>6319</v>
      </c>
      <c r="H188" t="s">
        <v>4270</v>
      </c>
      <c r="I188">
        <v>0</v>
      </c>
      <c r="J188">
        <v>0</v>
      </c>
      <c r="K188">
        <v>0</v>
      </c>
      <c r="L188">
        <v>0</v>
      </c>
      <c r="M188">
        <v>0</v>
      </c>
      <c r="N188">
        <v>0</v>
      </c>
      <c r="O188">
        <v>11495.21</v>
      </c>
      <c r="P188">
        <v>5653.51</v>
      </c>
      <c r="Q188">
        <v>964.86</v>
      </c>
      <c r="R188" s="343">
        <v>41863</v>
      </c>
      <c r="S188" s="343">
        <v>40070</v>
      </c>
      <c r="T188" t="s">
        <v>301</v>
      </c>
      <c r="U188" t="s">
        <v>302</v>
      </c>
      <c r="V188" t="s">
        <v>303</v>
      </c>
      <c r="W188" t="s">
        <v>304</v>
      </c>
      <c r="X188" t="s">
        <v>2025</v>
      </c>
      <c r="Y188" t="s">
        <v>2026</v>
      </c>
      <c r="Z188" t="s">
        <v>305</v>
      </c>
      <c r="AA188" t="s">
        <v>306</v>
      </c>
      <c r="AB188" t="s">
        <v>6309</v>
      </c>
      <c r="AC188" t="s">
        <v>307</v>
      </c>
      <c r="AD188" t="s">
        <v>6447</v>
      </c>
      <c r="AE188" t="s">
        <v>1522</v>
      </c>
      <c r="AF188" t="s">
        <v>308</v>
      </c>
      <c r="AG188" t="s">
        <v>13700</v>
      </c>
      <c r="AH188" t="s">
        <v>2025</v>
      </c>
      <c r="AI188" t="s">
        <v>2026</v>
      </c>
      <c r="AJ188" t="s">
        <v>6309</v>
      </c>
      <c r="AK188" t="s">
        <v>309</v>
      </c>
      <c r="AL188" t="s">
        <v>310</v>
      </c>
      <c r="AM188" t="s">
        <v>13701</v>
      </c>
      <c r="AN188" t="s">
        <v>8</v>
      </c>
      <c r="AO188" t="s">
        <v>9</v>
      </c>
      <c r="AP188" t="s">
        <v>13702</v>
      </c>
      <c r="AV188" t="s">
        <v>6450</v>
      </c>
      <c r="AW188" t="s">
        <v>6334</v>
      </c>
    </row>
    <row r="189" spans="1:49">
      <c r="A189" t="s">
        <v>1523</v>
      </c>
      <c r="B189" t="s">
        <v>4955</v>
      </c>
      <c r="C189">
        <v>18417.939999999999</v>
      </c>
      <c r="E189" t="s">
        <v>1521</v>
      </c>
      <c r="F189">
        <v>2146</v>
      </c>
      <c r="G189" t="s">
        <v>6319</v>
      </c>
      <c r="H189" t="s">
        <v>4270</v>
      </c>
      <c r="I189">
        <v>0</v>
      </c>
      <c r="J189">
        <v>0</v>
      </c>
      <c r="K189">
        <v>0</v>
      </c>
      <c r="L189">
        <v>0</v>
      </c>
      <c r="M189">
        <v>0</v>
      </c>
      <c r="N189">
        <v>0</v>
      </c>
      <c r="O189">
        <v>18417.97</v>
      </c>
      <c r="P189">
        <v>8935.9500000000007</v>
      </c>
      <c r="Q189">
        <v>964.86</v>
      </c>
      <c r="R189" s="343">
        <v>41863</v>
      </c>
      <c r="S189" s="343">
        <v>39849</v>
      </c>
      <c r="T189" t="s">
        <v>301</v>
      </c>
      <c r="U189" t="s">
        <v>302</v>
      </c>
      <c r="V189" t="s">
        <v>10</v>
      </c>
      <c r="W189" t="s">
        <v>304</v>
      </c>
      <c r="X189" t="s">
        <v>2025</v>
      </c>
      <c r="Y189" t="s">
        <v>2026</v>
      </c>
      <c r="Z189" t="s">
        <v>305</v>
      </c>
      <c r="AA189" t="s">
        <v>306</v>
      </c>
      <c r="AB189" t="s">
        <v>6309</v>
      </c>
      <c r="AC189" t="s">
        <v>307</v>
      </c>
      <c r="AD189" t="s">
        <v>6447</v>
      </c>
      <c r="AE189" t="s">
        <v>1522</v>
      </c>
      <c r="AF189" t="s">
        <v>308</v>
      </c>
      <c r="AG189" t="s">
        <v>13700</v>
      </c>
      <c r="AH189" t="s">
        <v>2025</v>
      </c>
      <c r="AI189" t="s">
        <v>2026</v>
      </c>
      <c r="AJ189" t="s">
        <v>6309</v>
      </c>
      <c r="AK189" t="s">
        <v>309</v>
      </c>
      <c r="AL189" t="s">
        <v>310</v>
      </c>
      <c r="AM189" t="s">
        <v>13701</v>
      </c>
      <c r="AN189" t="s">
        <v>8</v>
      </c>
      <c r="AO189" t="s">
        <v>9</v>
      </c>
      <c r="AP189" t="s">
        <v>13702</v>
      </c>
      <c r="AV189" t="s">
        <v>6450</v>
      </c>
      <c r="AW189" t="s">
        <v>6334</v>
      </c>
    </row>
    <row r="190" spans="1:49">
      <c r="A190" t="s">
        <v>1524</v>
      </c>
      <c r="B190" t="s">
        <v>4955</v>
      </c>
      <c r="C190">
        <v>20206.560000000001</v>
      </c>
      <c r="E190" t="s">
        <v>1521</v>
      </c>
      <c r="F190">
        <v>2146</v>
      </c>
      <c r="G190" t="s">
        <v>6319</v>
      </c>
      <c r="H190" t="s">
        <v>4270</v>
      </c>
      <c r="I190">
        <v>0</v>
      </c>
      <c r="J190">
        <v>0</v>
      </c>
      <c r="K190">
        <v>0</v>
      </c>
      <c r="L190">
        <v>0</v>
      </c>
      <c r="M190">
        <v>0</v>
      </c>
      <c r="N190">
        <v>0</v>
      </c>
      <c r="O190">
        <v>20206.599999999999</v>
      </c>
      <c r="P190">
        <v>9604.9699999999993</v>
      </c>
      <c r="Q190">
        <v>964.86</v>
      </c>
      <c r="R190" s="343">
        <v>41863</v>
      </c>
      <c r="S190" s="343">
        <v>39764</v>
      </c>
      <c r="T190" t="s">
        <v>301</v>
      </c>
      <c r="U190" t="s">
        <v>302</v>
      </c>
      <c r="V190" t="s">
        <v>11</v>
      </c>
      <c r="W190" t="s">
        <v>304</v>
      </c>
      <c r="X190" t="s">
        <v>2025</v>
      </c>
      <c r="Y190" t="s">
        <v>2026</v>
      </c>
      <c r="Z190" t="s">
        <v>305</v>
      </c>
      <c r="AA190" t="s">
        <v>306</v>
      </c>
      <c r="AB190" t="s">
        <v>6309</v>
      </c>
      <c r="AC190" t="s">
        <v>307</v>
      </c>
      <c r="AD190" t="s">
        <v>6447</v>
      </c>
      <c r="AE190" t="s">
        <v>1522</v>
      </c>
      <c r="AF190" t="s">
        <v>308</v>
      </c>
      <c r="AG190" t="s">
        <v>13700</v>
      </c>
      <c r="AH190" t="s">
        <v>2025</v>
      </c>
      <c r="AI190" t="s">
        <v>2026</v>
      </c>
      <c r="AJ190" t="s">
        <v>6309</v>
      </c>
      <c r="AK190" t="s">
        <v>309</v>
      </c>
      <c r="AL190" t="s">
        <v>310</v>
      </c>
      <c r="AM190" t="s">
        <v>13701</v>
      </c>
      <c r="AN190" t="s">
        <v>8</v>
      </c>
      <c r="AO190" t="s">
        <v>9</v>
      </c>
      <c r="AP190" t="s">
        <v>13702</v>
      </c>
      <c r="AV190" t="s">
        <v>6450</v>
      </c>
      <c r="AW190" t="s">
        <v>6334</v>
      </c>
    </row>
    <row r="191" spans="1:49">
      <c r="A191" t="s">
        <v>1525</v>
      </c>
      <c r="B191" t="s">
        <v>6321</v>
      </c>
      <c r="D191">
        <v>16867.78</v>
      </c>
      <c r="E191" t="s">
        <v>4976</v>
      </c>
      <c r="F191">
        <v>0</v>
      </c>
      <c r="G191" t="s">
        <v>6319</v>
      </c>
      <c r="H191" t="s">
        <v>12314</v>
      </c>
      <c r="P191">
        <v>24978.16</v>
      </c>
      <c r="Q191">
        <v>144.16999999999999</v>
      </c>
      <c r="R191" s="343">
        <v>41561</v>
      </c>
      <c r="S191" s="343">
        <v>42002</v>
      </c>
      <c r="T191" t="s">
        <v>6421</v>
      </c>
      <c r="U191" t="s">
        <v>6422</v>
      </c>
      <c r="V191" t="s">
        <v>4256</v>
      </c>
      <c r="W191" t="s">
        <v>14934</v>
      </c>
      <c r="X191" t="s">
        <v>2024</v>
      </c>
      <c r="Y191" t="s">
        <v>14935</v>
      </c>
      <c r="Z191" t="s">
        <v>6425</v>
      </c>
      <c r="AA191" t="s">
        <v>16328</v>
      </c>
      <c r="AB191" t="s">
        <v>16013</v>
      </c>
      <c r="AC191" t="s">
        <v>16014</v>
      </c>
      <c r="AD191" t="s">
        <v>6322</v>
      </c>
      <c r="AV191" t="s">
        <v>1922</v>
      </c>
      <c r="AW191" t="s">
        <v>4388</v>
      </c>
    </row>
    <row r="192" spans="1:49">
      <c r="A192" t="s">
        <v>5204</v>
      </c>
      <c r="B192" t="s">
        <v>5205</v>
      </c>
      <c r="C192">
        <v>33655.82</v>
      </c>
      <c r="E192" t="s">
        <v>5206</v>
      </c>
      <c r="F192">
        <v>2265</v>
      </c>
      <c r="G192" t="s">
        <v>6319</v>
      </c>
      <c r="H192" t="s">
        <v>4270</v>
      </c>
      <c r="I192">
        <v>0</v>
      </c>
      <c r="J192">
        <v>0</v>
      </c>
      <c r="K192">
        <v>0</v>
      </c>
      <c r="L192">
        <v>0</v>
      </c>
      <c r="M192">
        <v>0</v>
      </c>
      <c r="N192">
        <v>0</v>
      </c>
      <c r="O192">
        <v>33655.83</v>
      </c>
      <c r="P192">
        <v>48777.35</v>
      </c>
      <c r="Q192">
        <v>7245.89</v>
      </c>
      <c r="R192" s="343">
        <v>41136</v>
      </c>
      <c r="S192" s="343">
        <v>39909</v>
      </c>
      <c r="T192" t="s">
        <v>3541</v>
      </c>
      <c r="U192" t="s">
        <v>3542</v>
      </c>
      <c r="V192" t="s">
        <v>3543</v>
      </c>
      <c r="W192" t="s">
        <v>3544</v>
      </c>
      <c r="X192" t="s">
        <v>3545</v>
      </c>
      <c r="Y192" t="s">
        <v>3546</v>
      </c>
      <c r="Z192" t="s">
        <v>3547</v>
      </c>
      <c r="AA192" t="s">
        <v>3548</v>
      </c>
      <c r="AB192" t="s">
        <v>6309</v>
      </c>
      <c r="AC192" t="s">
        <v>3549</v>
      </c>
      <c r="AD192" t="s">
        <v>6447</v>
      </c>
      <c r="AE192" t="s">
        <v>5207</v>
      </c>
      <c r="AF192" t="s">
        <v>3550</v>
      </c>
      <c r="AG192" t="s">
        <v>13688</v>
      </c>
      <c r="AH192" t="s">
        <v>2015</v>
      </c>
      <c r="AI192" t="s">
        <v>2016</v>
      </c>
      <c r="AJ192" t="s">
        <v>6309</v>
      </c>
      <c r="AK192" t="s">
        <v>3551</v>
      </c>
      <c r="AL192" t="s">
        <v>3552</v>
      </c>
      <c r="AM192" t="s">
        <v>13689</v>
      </c>
      <c r="AN192" t="s">
        <v>2055</v>
      </c>
      <c r="AO192" t="s">
        <v>2056</v>
      </c>
      <c r="AP192" t="s">
        <v>6309</v>
      </c>
      <c r="AQ192">
        <v>1</v>
      </c>
      <c r="AR192" t="s">
        <v>2020</v>
      </c>
      <c r="AS192" t="s">
        <v>2021</v>
      </c>
      <c r="AT192" t="s">
        <v>2022</v>
      </c>
      <c r="AU192" t="s">
        <v>2023</v>
      </c>
      <c r="AV192" t="s">
        <v>6450</v>
      </c>
      <c r="AW192" t="s">
        <v>6334</v>
      </c>
    </row>
    <row r="193" spans="1:49">
      <c r="A193" t="s">
        <v>5208</v>
      </c>
      <c r="B193" t="s">
        <v>16329</v>
      </c>
      <c r="C193">
        <v>2934.25</v>
      </c>
      <c r="D193">
        <v>15347.59</v>
      </c>
      <c r="E193" t="s">
        <v>5210</v>
      </c>
      <c r="F193">
        <v>64</v>
      </c>
      <c r="G193" t="s">
        <v>6319</v>
      </c>
      <c r="H193" t="s">
        <v>6316</v>
      </c>
      <c r="I193">
        <v>0</v>
      </c>
      <c r="J193">
        <v>2138.9499999999998</v>
      </c>
      <c r="K193">
        <v>0</v>
      </c>
      <c r="L193">
        <v>795.31</v>
      </c>
      <c r="M193">
        <v>0</v>
      </c>
      <c r="N193">
        <v>0</v>
      </c>
      <c r="O193">
        <v>0</v>
      </c>
      <c r="P193">
        <v>92481.25</v>
      </c>
      <c r="Q193">
        <v>1069.47</v>
      </c>
      <c r="R193" s="343">
        <v>41505</v>
      </c>
      <c r="S193" s="343">
        <v>42061</v>
      </c>
      <c r="T193" t="s">
        <v>4074</v>
      </c>
      <c r="U193" t="s">
        <v>4075</v>
      </c>
      <c r="V193" t="s">
        <v>4083</v>
      </c>
      <c r="W193" t="s">
        <v>4077</v>
      </c>
      <c r="X193" t="s">
        <v>2058</v>
      </c>
      <c r="Y193" t="s">
        <v>2059</v>
      </c>
      <c r="Z193" t="s">
        <v>4078</v>
      </c>
      <c r="AA193" t="s">
        <v>15077</v>
      </c>
      <c r="AB193" t="s">
        <v>4080</v>
      </c>
      <c r="AC193" t="s">
        <v>16296</v>
      </c>
      <c r="AD193" t="s">
        <v>6495</v>
      </c>
      <c r="AV193" t="s">
        <v>6309</v>
      </c>
      <c r="AW193" t="s">
        <v>6334</v>
      </c>
    </row>
    <row r="194" spans="1:49">
      <c r="A194" t="s">
        <v>5211</v>
      </c>
      <c r="B194" t="s">
        <v>5212</v>
      </c>
      <c r="C194">
        <v>4250.16</v>
      </c>
      <c r="E194" t="s">
        <v>5213</v>
      </c>
      <c r="F194">
        <v>1845</v>
      </c>
      <c r="G194" t="s">
        <v>6317</v>
      </c>
      <c r="H194" t="s">
        <v>4270</v>
      </c>
      <c r="I194">
        <v>0</v>
      </c>
      <c r="J194">
        <v>0</v>
      </c>
      <c r="K194">
        <v>0</v>
      </c>
      <c r="L194">
        <v>0</v>
      </c>
      <c r="M194">
        <v>0</v>
      </c>
      <c r="N194">
        <v>0</v>
      </c>
      <c r="O194">
        <v>4250.1400000000003</v>
      </c>
      <c r="P194">
        <v>13717.81</v>
      </c>
      <c r="Q194">
        <v>823.49</v>
      </c>
      <c r="R194" s="343">
        <v>41507</v>
      </c>
      <c r="S194" s="343">
        <v>40333</v>
      </c>
      <c r="T194" t="s">
        <v>2749</v>
      </c>
      <c r="U194" t="s">
        <v>2750</v>
      </c>
      <c r="V194" t="s">
        <v>2751</v>
      </c>
      <c r="W194" t="s">
        <v>2752</v>
      </c>
      <c r="X194" t="s">
        <v>2753</v>
      </c>
      <c r="Y194" t="s">
        <v>2754</v>
      </c>
      <c r="Z194" t="s">
        <v>2755</v>
      </c>
      <c r="AA194" t="s">
        <v>2756</v>
      </c>
      <c r="AB194" t="s">
        <v>2757</v>
      </c>
      <c r="AC194" t="s">
        <v>6309</v>
      </c>
      <c r="AD194" t="s">
        <v>6310</v>
      </c>
      <c r="AQ194">
        <v>1</v>
      </c>
      <c r="AR194" t="s">
        <v>3682</v>
      </c>
      <c r="AS194" t="s">
        <v>14361</v>
      </c>
      <c r="AT194" t="s">
        <v>8146</v>
      </c>
      <c r="AU194" t="s">
        <v>3684</v>
      </c>
      <c r="AV194" t="s">
        <v>6309</v>
      </c>
      <c r="AW194" t="s">
        <v>6334</v>
      </c>
    </row>
    <row r="195" spans="1:49">
      <c r="A195" t="s">
        <v>5218</v>
      </c>
      <c r="B195" t="s">
        <v>1527</v>
      </c>
      <c r="C195">
        <v>4601.6099999999997</v>
      </c>
      <c r="E195" t="s">
        <v>6305</v>
      </c>
      <c r="F195">
        <v>2118</v>
      </c>
      <c r="G195" t="s">
        <v>6319</v>
      </c>
      <c r="H195" t="s">
        <v>4270</v>
      </c>
      <c r="I195">
        <v>0</v>
      </c>
      <c r="J195">
        <v>0</v>
      </c>
      <c r="K195">
        <v>0</v>
      </c>
      <c r="L195">
        <v>0</v>
      </c>
      <c r="M195">
        <v>0</v>
      </c>
      <c r="N195">
        <v>0</v>
      </c>
      <c r="O195">
        <v>4601.6099999999997</v>
      </c>
      <c r="P195">
        <v>12994.97</v>
      </c>
      <c r="Q195">
        <v>1541.12</v>
      </c>
      <c r="R195" s="343">
        <v>41513</v>
      </c>
      <c r="S195" s="343">
        <v>39973</v>
      </c>
      <c r="T195" t="s">
        <v>3319</v>
      </c>
      <c r="U195" t="s">
        <v>3320</v>
      </c>
      <c r="V195" t="s">
        <v>3326</v>
      </c>
      <c r="W195" t="s">
        <v>3322</v>
      </c>
      <c r="X195" t="s">
        <v>2024</v>
      </c>
      <c r="Y195" t="s">
        <v>2031</v>
      </c>
      <c r="Z195" t="s">
        <v>3323</v>
      </c>
      <c r="AA195" t="s">
        <v>3324</v>
      </c>
      <c r="AB195" t="s">
        <v>6309</v>
      </c>
      <c r="AC195" t="s">
        <v>3325</v>
      </c>
      <c r="AD195" t="s">
        <v>6447</v>
      </c>
      <c r="AQ195">
        <v>1</v>
      </c>
      <c r="AR195" t="s">
        <v>14148</v>
      </c>
      <c r="AS195" t="s">
        <v>3328</v>
      </c>
      <c r="AT195" t="s">
        <v>3329</v>
      </c>
      <c r="AU195" t="s">
        <v>3330</v>
      </c>
      <c r="AV195" t="s">
        <v>6309</v>
      </c>
      <c r="AW195" t="s">
        <v>6334</v>
      </c>
    </row>
    <row r="196" spans="1:49">
      <c r="A196" t="s">
        <v>6306</v>
      </c>
      <c r="B196" t="s">
        <v>6307</v>
      </c>
      <c r="C196">
        <v>8365.81</v>
      </c>
      <c r="E196" t="s">
        <v>3757</v>
      </c>
      <c r="F196">
        <v>1617</v>
      </c>
      <c r="G196" t="s">
        <v>6319</v>
      </c>
      <c r="H196" t="s">
        <v>4270</v>
      </c>
      <c r="I196">
        <v>0</v>
      </c>
      <c r="J196">
        <v>0</v>
      </c>
      <c r="K196">
        <v>0</v>
      </c>
      <c r="L196">
        <v>0</v>
      </c>
      <c r="M196">
        <v>0</v>
      </c>
      <c r="N196">
        <v>0</v>
      </c>
      <c r="O196">
        <v>8365.81</v>
      </c>
      <c r="P196">
        <v>24726.93</v>
      </c>
      <c r="Q196">
        <v>1036.6099999999999</v>
      </c>
      <c r="R196" s="343">
        <v>41520</v>
      </c>
      <c r="S196" s="343">
        <v>40688</v>
      </c>
      <c r="T196" t="s">
        <v>3799</v>
      </c>
      <c r="U196" t="s">
        <v>3800</v>
      </c>
      <c r="V196" t="s">
        <v>3801</v>
      </c>
      <c r="W196" t="s">
        <v>3802</v>
      </c>
      <c r="X196" t="s">
        <v>2024</v>
      </c>
      <c r="Y196" t="s">
        <v>2031</v>
      </c>
      <c r="Z196" t="s">
        <v>3803</v>
      </c>
      <c r="AA196" t="s">
        <v>3804</v>
      </c>
      <c r="AB196" t="s">
        <v>3805</v>
      </c>
      <c r="AC196" t="s">
        <v>3806</v>
      </c>
      <c r="AD196" t="s">
        <v>6447</v>
      </c>
      <c r="AE196" t="s">
        <v>3758</v>
      </c>
      <c r="AF196" t="s">
        <v>3807</v>
      </c>
      <c r="AG196" t="s">
        <v>3808</v>
      </c>
      <c r="AH196" t="s">
        <v>2024</v>
      </c>
      <c r="AI196" t="s">
        <v>2031</v>
      </c>
      <c r="AJ196" t="s">
        <v>3809</v>
      </c>
      <c r="AV196" t="s">
        <v>6309</v>
      </c>
      <c r="AW196" t="s">
        <v>6334</v>
      </c>
    </row>
    <row r="197" spans="1:49">
      <c r="A197" t="s">
        <v>3759</v>
      </c>
      <c r="B197" t="s">
        <v>6307</v>
      </c>
      <c r="C197">
        <v>29331.14</v>
      </c>
      <c r="E197" t="s">
        <v>3757</v>
      </c>
      <c r="F197">
        <v>1621</v>
      </c>
      <c r="G197" t="s">
        <v>6319</v>
      </c>
      <c r="H197" t="s">
        <v>4270</v>
      </c>
      <c r="I197">
        <v>0</v>
      </c>
      <c r="J197">
        <v>0</v>
      </c>
      <c r="K197">
        <v>0</v>
      </c>
      <c r="L197">
        <v>0</v>
      </c>
      <c r="M197">
        <v>0</v>
      </c>
      <c r="N197">
        <v>0</v>
      </c>
      <c r="O197">
        <v>29331.119999999999</v>
      </c>
      <c r="P197">
        <v>51123.79</v>
      </c>
      <c r="Q197">
        <v>1036.6099999999999</v>
      </c>
      <c r="R197" s="343">
        <v>41520</v>
      </c>
      <c r="S197" s="343">
        <v>41704</v>
      </c>
      <c r="T197" t="s">
        <v>3799</v>
      </c>
      <c r="U197" t="s">
        <v>3800</v>
      </c>
      <c r="V197" t="s">
        <v>3810</v>
      </c>
      <c r="W197" t="s">
        <v>3802</v>
      </c>
      <c r="X197" t="s">
        <v>2024</v>
      </c>
      <c r="Y197" t="s">
        <v>2031</v>
      </c>
      <c r="Z197" t="s">
        <v>3803</v>
      </c>
      <c r="AA197" t="s">
        <v>3804</v>
      </c>
      <c r="AB197" t="s">
        <v>3805</v>
      </c>
      <c r="AC197" t="s">
        <v>3806</v>
      </c>
      <c r="AD197" t="s">
        <v>6447</v>
      </c>
      <c r="AE197" t="s">
        <v>3758</v>
      </c>
      <c r="AF197" t="s">
        <v>3807</v>
      </c>
      <c r="AG197" t="s">
        <v>3808</v>
      </c>
      <c r="AH197" t="s">
        <v>2024</v>
      </c>
      <c r="AI197" t="s">
        <v>2031</v>
      </c>
      <c r="AJ197" t="s">
        <v>3809</v>
      </c>
      <c r="AV197" t="s">
        <v>6309</v>
      </c>
      <c r="AW197" t="s">
        <v>6334</v>
      </c>
    </row>
    <row r="198" spans="1:49">
      <c r="A198" t="s">
        <v>4385</v>
      </c>
      <c r="B198" t="s">
        <v>4386</v>
      </c>
      <c r="C198">
        <v>2105.7600000000002</v>
      </c>
      <c r="E198" t="s">
        <v>4387</v>
      </c>
      <c r="F198">
        <v>809</v>
      </c>
      <c r="G198" t="s">
        <v>6319</v>
      </c>
      <c r="H198" t="s">
        <v>4270</v>
      </c>
      <c r="I198">
        <v>0</v>
      </c>
      <c r="J198">
        <v>0</v>
      </c>
      <c r="K198">
        <v>0</v>
      </c>
      <c r="L198">
        <v>0</v>
      </c>
      <c r="M198">
        <v>0</v>
      </c>
      <c r="N198">
        <v>1145.3800000000001</v>
      </c>
      <c r="O198">
        <v>960.37</v>
      </c>
      <c r="P198">
        <v>69293.009999999995</v>
      </c>
      <c r="Q198">
        <v>1388.49</v>
      </c>
      <c r="R198" s="343">
        <v>41501</v>
      </c>
      <c r="S198" s="343">
        <v>41851</v>
      </c>
      <c r="T198" t="s">
        <v>7621</v>
      </c>
      <c r="U198" t="s">
        <v>7622</v>
      </c>
      <c r="V198" t="s">
        <v>7623</v>
      </c>
      <c r="W198" t="s">
        <v>7624</v>
      </c>
      <c r="X198" t="s">
        <v>6763</v>
      </c>
      <c r="Y198" t="s">
        <v>6764</v>
      </c>
      <c r="Z198" t="s">
        <v>7625</v>
      </c>
      <c r="AA198" t="s">
        <v>6309</v>
      </c>
      <c r="AB198" t="s">
        <v>7626</v>
      </c>
      <c r="AC198" t="s">
        <v>7627</v>
      </c>
      <c r="AD198" t="s">
        <v>6447</v>
      </c>
      <c r="AV198" t="s">
        <v>6765</v>
      </c>
      <c r="AW198" t="s">
        <v>4392</v>
      </c>
    </row>
    <row r="199" spans="1:49">
      <c r="A199" t="s">
        <v>3763</v>
      </c>
      <c r="B199" t="s">
        <v>15142</v>
      </c>
      <c r="C199">
        <v>1847.22</v>
      </c>
      <c r="E199" t="s">
        <v>3764</v>
      </c>
      <c r="F199">
        <v>186</v>
      </c>
      <c r="G199" t="s">
        <v>6319</v>
      </c>
      <c r="H199" t="s">
        <v>6324</v>
      </c>
      <c r="I199">
        <v>0</v>
      </c>
      <c r="J199">
        <v>0</v>
      </c>
      <c r="K199">
        <v>0</v>
      </c>
      <c r="L199">
        <v>0</v>
      </c>
      <c r="M199">
        <v>1636.1</v>
      </c>
      <c r="N199">
        <v>211.11</v>
      </c>
      <c r="O199">
        <v>0</v>
      </c>
      <c r="P199">
        <v>64668.11</v>
      </c>
      <c r="Q199">
        <v>545.37</v>
      </c>
      <c r="R199" s="343">
        <v>41525</v>
      </c>
      <c r="S199" s="343">
        <v>41911</v>
      </c>
      <c r="T199" t="s">
        <v>4679</v>
      </c>
      <c r="U199" t="s">
        <v>1470</v>
      </c>
      <c r="V199" t="s">
        <v>6683</v>
      </c>
      <c r="W199" t="s">
        <v>4680</v>
      </c>
      <c r="X199" t="s">
        <v>4681</v>
      </c>
      <c r="Y199" t="s">
        <v>4682</v>
      </c>
      <c r="Z199" t="s">
        <v>4683</v>
      </c>
      <c r="AA199" t="s">
        <v>4684</v>
      </c>
      <c r="AB199" t="s">
        <v>4685</v>
      </c>
      <c r="AC199" t="s">
        <v>16142</v>
      </c>
      <c r="AD199" t="s">
        <v>2035</v>
      </c>
      <c r="AE199" t="s">
        <v>15233</v>
      </c>
      <c r="AF199" t="s">
        <v>15234</v>
      </c>
      <c r="AG199" t="s">
        <v>16335</v>
      </c>
      <c r="AH199" t="s">
        <v>4688</v>
      </c>
      <c r="AI199" t="s">
        <v>4689</v>
      </c>
      <c r="AJ199" t="s">
        <v>6309</v>
      </c>
      <c r="AV199" t="s">
        <v>6309</v>
      </c>
      <c r="AW199" t="s">
        <v>6334</v>
      </c>
    </row>
    <row r="200" spans="1:49">
      <c r="A200" t="s">
        <v>3765</v>
      </c>
      <c r="B200" t="s">
        <v>1527</v>
      </c>
      <c r="C200">
        <v>4552.22</v>
      </c>
      <c r="E200" t="s">
        <v>3766</v>
      </c>
      <c r="F200">
        <v>2104</v>
      </c>
      <c r="G200" t="s">
        <v>6319</v>
      </c>
      <c r="H200" t="s">
        <v>4270</v>
      </c>
      <c r="I200">
        <v>0</v>
      </c>
      <c r="J200">
        <v>0</v>
      </c>
      <c r="K200">
        <v>0</v>
      </c>
      <c r="L200">
        <v>0</v>
      </c>
      <c r="M200">
        <v>0</v>
      </c>
      <c r="N200">
        <v>0</v>
      </c>
      <c r="O200">
        <v>4552.21</v>
      </c>
      <c r="P200">
        <v>11719.1</v>
      </c>
      <c r="Q200">
        <v>1383.56</v>
      </c>
      <c r="R200" s="343">
        <v>41527</v>
      </c>
      <c r="S200" s="343">
        <v>39951</v>
      </c>
      <c r="T200" t="s">
        <v>3319</v>
      </c>
      <c r="U200" t="s">
        <v>3320</v>
      </c>
      <c r="V200" t="s">
        <v>3321</v>
      </c>
      <c r="W200" t="s">
        <v>3322</v>
      </c>
      <c r="X200" t="s">
        <v>2024</v>
      </c>
      <c r="Y200" t="s">
        <v>2031</v>
      </c>
      <c r="Z200" t="s">
        <v>3323</v>
      </c>
      <c r="AA200" t="s">
        <v>3324</v>
      </c>
      <c r="AB200" t="s">
        <v>6309</v>
      </c>
      <c r="AC200" t="s">
        <v>3325</v>
      </c>
      <c r="AD200" t="s">
        <v>6447</v>
      </c>
      <c r="AQ200">
        <v>1</v>
      </c>
      <c r="AR200" t="s">
        <v>2060</v>
      </c>
      <c r="AS200" t="s">
        <v>15135</v>
      </c>
      <c r="AT200" t="s">
        <v>2042</v>
      </c>
      <c r="AU200" t="s">
        <v>2062</v>
      </c>
      <c r="AV200" t="s">
        <v>6309</v>
      </c>
      <c r="AW200" t="s">
        <v>6334</v>
      </c>
    </row>
    <row r="201" spans="1:49">
      <c r="A201" t="s">
        <v>3767</v>
      </c>
      <c r="B201" t="s">
        <v>3768</v>
      </c>
      <c r="C201">
        <v>57876.92</v>
      </c>
      <c r="E201" t="s">
        <v>3769</v>
      </c>
      <c r="F201">
        <v>1834</v>
      </c>
      <c r="G201" t="s">
        <v>6317</v>
      </c>
      <c r="H201" t="s">
        <v>4270</v>
      </c>
      <c r="I201">
        <v>0</v>
      </c>
      <c r="J201">
        <v>0</v>
      </c>
      <c r="K201">
        <v>0</v>
      </c>
      <c r="L201">
        <v>0</v>
      </c>
      <c r="M201">
        <v>0</v>
      </c>
      <c r="N201">
        <v>0</v>
      </c>
      <c r="O201">
        <v>57876.91</v>
      </c>
      <c r="P201">
        <v>96855.71</v>
      </c>
      <c r="Q201">
        <v>3017.26</v>
      </c>
      <c r="R201" s="343">
        <v>40796</v>
      </c>
      <c r="S201" s="343">
        <v>40590</v>
      </c>
      <c r="T201" t="s">
        <v>1367</v>
      </c>
      <c r="U201" t="s">
        <v>1368</v>
      </c>
      <c r="V201" t="s">
        <v>1369</v>
      </c>
      <c r="W201" t="s">
        <v>1370</v>
      </c>
      <c r="X201" t="s">
        <v>1371</v>
      </c>
      <c r="Y201" t="s">
        <v>1372</v>
      </c>
      <c r="Z201" t="s">
        <v>1373</v>
      </c>
      <c r="AA201" t="s">
        <v>1374</v>
      </c>
      <c r="AB201" t="s">
        <v>6309</v>
      </c>
      <c r="AC201" t="s">
        <v>1375</v>
      </c>
      <c r="AD201" t="s">
        <v>6310</v>
      </c>
      <c r="AV201" t="s">
        <v>6450</v>
      </c>
      <c r="AW201" t="s">
        <v>6334</v>
      </c>
    </row>
    <row r="202" spans="1:49">
      <c r="A202" t="s">
        <v>3770</v>
      </c>
      <c r="B202" t="s">
        <v>1553</v>
      </c>
      <c r="C202">
        <v>46242.22</v>
      </c>
      <c r="E202" t="s">
        <v>1554</v>
      </c>
      <c r="F202">
        <v>2265</v>
      </c>
      <c r="G202" t="s">
        <v>6319</v>
      </c>
      <c r="H202" t="s">
        <v>4270</v>
      </c>
      <c r="I202">
        <v>0</v>
      </c>
      <c r="J202">
        <v>0</v>
      </c>
      <c r="K202">
        <v>0</v>
      </c>
      <c r="L202">
        <v>0</v>
      </c>
      <c r="M202">
        <v>0</v>
      </c>
      <c r="N202">
        <v>0</v>
      </c>
      <c r="O202">
        <v>46242.19</v>
      </c>
      <c r="P202">
        <v>46158.14</v>
      </c>
      <c r="Q202">
        <v>3610.03</v>
      </c>
      <c r="R202" s="343">
        <v>41527</v>
      </c>
      <c r="S202" s="343">
        <v>40235</v>
      </c>
      <c r="T202" t="s">
        <v>4834</v>
      </c>
      <c r="U202" t="s">
        <v>4835</v>
      </c>
      <c r="V202" t="s">
        <v>4836</v>
      </c>
      <c r="W202" t="s">
        <v>4837</v>
      </c>
      <c r="X202" t="s">
        <v>2024</v>
      </c>
      <c r="Y202" t="s">
        <v>2031</v>
      </c>
      <c r="Z202" t="s">
        <v>4838</v>
      </c>
      <c r="AA202" t="s">
        <v>4839</v>
      </c>
      <c r="AB202" t="s">
        <v>6309</v>
      </c>
      <c r="AC202" t="s">
        <v>4840</v>
      </c>
      <c r="AD202" t="s">
        <v>6447</v>
      </c>
      <c r="AV202" t="s">
        <v>6450</v>
      </c>
      <c r="AW202" t="s">
        <v>6334</v>
      </c>
    </row>
    <row r="203" spans="1:49">
      <c r="A203" t="s">
        <v>1555</v>
      </c>
      <c r="B203" t="s">
        <v>1556</v>
      </c>
      <c r="C203">
        <v>2332.84</v>
      </c>
      <c r="E203" t="s">
        <v>6486</v>
      </c>
      <c r="F203">
        <v>1493</v>
      </c>
      <c r="G203" t="s">
        <v>6319</v>
      </c>
      <c r="H203" t="s">
        <v>4270</v>
      </c>
      <c r="I203">
        <v>0</v>
      </c>
      <c r="J203">
        <v>0</v>
      </c>
      <c r="K203">
        <v>0</v>
      </c>
      <c r="L203">
        <v>0</v>
      </c>
      <c r="M203">
        <v>0</v>
      </c>
      <c r="N203">
        <v>0</v>
      </c>
      <c r="O203">
        <v>2332.84</v>
      </c>
      <c r="P203">
        <v>66505.38</v>
      </c>
      <c r="Q203">
        <v>2530.9299999999998</v>
      </c>
      <c r="R203" s="343">
        <v>40796</v>
      </c>
      <c r="S203" s="343">
        <v>40697</v>
      </c>
      <c r="T203" t="s">
        <v>3022</v>
      </c>
      <c r="U203" t="s">
        <v>3023</v>
      </c>
      <c r="V203" t="s">
        <v>3024</v>
      </c>
      <c r="W203" t="s">
        <v>3025</v>
      </c>
      <c r="X203" t="s">
        <v>2979</v>
      </c>
      <c r="Y203" t="s">
        <v>2980</v>
      </c>
      <c r="Z203" t="s">
        <v>3026</v>
      </c>
      <c r="AA203" t="s">
        <v>3027</v>
      </c>
      <c r="AB203" t="s">
        <v>3028</v>
      </c>
      <c r="AC203" t="s">
        <v>3029</v>
      </c>
      <c r="AD203" t="s">
        <v>6447</v>
      </c>
      <c r="AV203" t="s">
        <v>6309</v>
      </c>
      <c r="AW203" t="s">
        <v>6334</v>
      </c>
    </row>
    <row r="204" spans="1:49">
      <c r="A204" t="s">
        <v>1560</v>
      </c>
      <c r="B204" t="s">
        <v>6321</v>
      </c>
      <c r="D204">
        <v>13546.61</v>
      </c>
      <c r="E204" t="s">
        <v>1561</v>
      </c>
      <c r="F204">
        <v>0</v>
      </c>
      <c r="G204" t="s">
        <v>6319</v>
      </c>
      <c r="H204" t="s">
        <v>12314</v>
      </c>
      <c r="P204">
        <v>19129.900000000001</v>
      </c>
      <c r="Q204">
        <v>115.76</v>
      </c>
      <c r="R204" s="343">
        <v>41534</v>
      </c>
      <c r="S204" s="343">
        <v>41995</v>
      </c>
      <c r="T204" t="s">
        <v>6421</v>
      </c>
      <c r="U204" t="s">
        <v>6422</v>
      </c>
      <c r="V204" t="s">
        <v>2170</v>
      </c>
      <c r="W204" t="s">
        <v>14934</v>
      </c>
      <c r="X204" t="s">
        <v>2024</v>
      </c>
      <c r="Y204" t="s">
        <v>14935</v>
      </c>
      <c r="Z204" t="s">
        <v>6425</v>
      </c>
      <c r="AA204" t="s">
        <v>16328</v>
      </c>
      <c r="AB204" t="s">
        <v>16013</v>
      </c>
      <c r="AC204" t="s">
        <v>16014</v>
      </c>
      <c r="AD204" t="s">
        <v>6322</v>
      </c>
      <c r="AV204" t="s">
        <v>1922</v>
      </c>
      <c r="AW204" t="s">
        <v>4388</v>
      </c>
    </row>
    <row r="205" spans="1:49">
      <c r="A205" t="s">
        <v>1562</v>
      </c>
      <c r="B205" t="s">
        <v>1563</v>
      </c>
      <c r="E205" t="s">
        <v>1564</v>
      </c>
      <c r="F205">
        <v>0</v>
      </c>
      <c r="G205" t="s">
        <v>6314</v>
      </c>
      <c r="H205" t="s">
        <v>12314</v>
      </c>
      <c r="P205">
        <v>16138.76</v>
      </c>
      <c r="Q205">
        <v>310.83</v>
      </c>
      <c r="R205" s="343">
        <v>41534</v>
      </c>
      <c r="S205" s="343">
        <v>41319</v>
      </c>
      <c r="T205" t="s">
        <v>2989</v>
      </c>
      <c r="U205" t="s">
        <v>2990</v>
      </c>
      <c r="V205" t="s">
        <v>2991</v>
      </c>
      <c r="W205" t="s">
        <v>2992</v>
      </c>
      <c r="X205" t="s">
        <v>2024</v>
      </c>
      <c r="Y205" t="s">
        <v>2031</v>
      </c>
      <c r="Z205" t="s">
        <v>2993</v>
      </c>
      <c r="AA205" t="s">
        <v>2994</v>
      </c>
      <c r="AB205" t="s">
        <v>6309</v>
      </c>
      <c r="AC205" t="s">
        <v>2995</v>
      </c>
      <c r="AD205" t="s">
        <v>6447</v>
      </c>
      <c r="AE205" t="s">
        <v>393</v>
      </c>
      <c r="AF205" t="s">
        <v>2996</v>
      </c>
      <c r="AG205" t="s">
        <v>13676</v>
      </c>
      <c r="AH205" t="s">
        <v>2024</v>
      </c>
      <c r="AI205" t="s">
        <v>2031</v>
      </c>
      <c r="AJ205" t="s">
        <v>6309</v>
      </c>
      <c r="AK205" t="s">
        <v>2997</v>
      </c>
      <c r="AL205" t="s">
        <v>2998</v>
      </c>
      <c r="AM205" t="s">
        <v>13677</v>
      </c>
      <c r="AN205" t="s">
        <v>2024</v>
      </c>
      <c r="AO205" t="s">
        <v>2031</v>
      </c>
      <c r="AP205" t="s">
        <v>6309</v>
      </c>
      <c r="AV205" t="s">
        <v>3101</v>
      </c>
      <c r="AW205" t="s">
        <v>6334</v>
      </c>
    </row>
    <row r="206" spans="1:49">
      <c r="A206" t="s">
        <v>1565</v>
      </c>
      <c r="B206" t="s">
        <v>1563</v>
      </c>
      <c r="E206" t="s">
        <v>1566</v>
      </c>
      <c r="F206">
        <v>0</v>
      </c>
      <c r="G206" t="s">
        <v>6314</v>
      </c>
      <c r="H206" t="s">
        <v>12314</v>
      </c>
      <c r="P206">
        <v>15473.66</v>
      </c>
      <c r="Q206">
        <v>298.02</v>
      </c>
      <c r="R206" s="343">
        <v>41534</v>
      </c>
      <c r="S206" s="343">
        <v>40984</v>
      </c>
      <c r="T206" t="s">
        <v>2989</v>
      </c>
      <c r="U206" t="s">
        <v>2990</v>
      </c>
      <c r="V206" t="s">
        <v>2999</v>
      </c>
      <c r="W206" t="s">
        <v>2992</v>
      </c>
      <c r="X206" t="s">
        <v>2024</v>
      </c>
      <c r="Y206" t="s">
        <v>2031</v>
      </c>
      <c r="Z206" t="s">
        <v>2993</v>
      </c>
      <c r="AA206" t="s">
        <v>2994</v>
      </c>
      <c r="AB206" t="s">
        <v>6309</v>
      </c>
      <c r="AC206" t="s">
        <v>2995</v>
      </c>
      <c r="AD206" t="s">
        <v>6447</v>
      </c>
      <c r="AE206" t="s">
        <v>393</v>
      </c>
      <c r="AF206" t="s">
        <v>2996</v>
      </c>
      <c r="AG206" t="s">
        <v>13676</v>
      </c>
      <c r="AH206" t="s">
        <v>2024</v>
      </c>
      <c r="AI206" t="s">
        <v>2031</v>
      </c>
      <c r="AJ206" t="s">
        <v>6309</v>
      </c>
      <c r="AK206" t="s">
        <v>2997</v>
      </c>
      <c r="AL206" t="s">
        <v>2998</v>
      </c>
      <c r="AM206" t="s">
        <v>13677</v>
      </c>
      <c r="AN206" t="s">
        <v>2024</v>
      </c>
      <c r="AO206" t="s">
        <v>2031</v>
      </c>
      <c r="AP206" t="s">
        <v>6309</v>
      </c>
      <c r="AV206" t="s">
        <v>3101</v>
      </c>
      <c r="AW206" t="s">
        <v>6334</v>
      </c>
    </row>
    <row r="207" spans="1:49">
      <c r="A207" t="s">
        <v>1567</v>
      </c>
      <c r="B207" t="s">
        <v>1563</v>
      </c>
      <c r="E207" t="s">
        <v>1566</v>
      </c>
      <c r="F207">
        <v>0</v>
      </c>
      <c r="G207" t="s">
        <v>6314</v>
      </c>
      <c r="H207" t="s">
        <v>12314</v>
      </c>
      <c r="P207">
        <v>15473.66</v>
      </c>
      <c r="Q207">
        <v>298.02</v>
      </c>
      <c r="R207" s="343">
        <v>41534</v>
      </c>
      <c r="S207" s="343">
        <v>40984</v>
      </c>
      <c r="T207" t="s">
        <v>2989</v>
      </c>
      <c r="U207" t="s">
        <v>2990</v>
      </c>
      <c r="V207" t="s">
        <v>3000</v>
      </c>
      <c r="W207" t="s">
        <v>2992</v>
      </c>
      <c r="X207" t="s">
        <v>2024</v>
      </c>
      <c r="Y207" t="s">
        <v>2031</v>
      </c>
      <c r="Z207" t="s">
        <v>2993</v>
      </c>
      <c r="AA207" t="s">
        <v>2994</v>
      </c>
      <c r="AB207" t="s">
        <v>6309</v>
      </c>
      <c r="AC207" t="s">
        <v>2995</v>
      </c>
      <c r="AD207" t="s">
        <v>6447</v>
      </c>
      <c r="AE207" t="s">
        <v>393</v>
      </c>
      <c r="AF207" t="s">
        <v>2996</v>
      </c>
      <c r="AG207" t="s">
        <v>13676</v>
      </c>
      <c r="AH207" t="s">
        <v>2024</v>
      </c>
      <c r="AI207" t="s">
        <v>2031</v>
      </c>
      <c r="AJ207" t="s">
        <v>6309</v>
      </c>
      <c r="AK207" t="s">
        <v>2997</v>
      </c>
      <c r="AL207" t="s">
        <v>2998</v>
      </c>
      <c r="AM207" t="s">
        <v>13677</v>
      </c>
      <c r="AN207" t="s">
        <v>2024</v>
      </c>
      <c r="AO207" t="s">
        <v>2031</v>
      </c>
      <c r="AP207" t="s">
        <v>6309</v>
      </c>
      <c r="AV207" t="s">
        <v>3101</v>
      </c>
      <c r="AW207" t="s">
        <v>6334</v>
      </c>
    </row>
    <row r="208" spans="1:49">
      <c r="A208" t="s">
        <v>1568</v>
      </c>
      <c r="B208" t="s">
        <v>1563</v>
      </c>
      <c r="E208" t="s">
        <v>1569</v>
      </c>
      <c r="F208">
        <v>0</v>
      </c>
      <c r="G208" t="s">
        <v>6314</v>
      </c>
      <c r="H208" t="s">
        <v>12314</v>
      </c>
      <c r="P208">
        <v>76010.990000000005</v>
      </c>
      <c r="Q208">
        <v>1463.98</v>
      </c>
      <c r="R208" s="343">
        <v>41534</v>
      </c>
      <c r="S208" s="343">
        <v>41288</v>
      </c>
      <c r="T208" t="s">
        <v>2989</v>
      </c>
      <c r="U208" t="s">
        <v>2990</v>
      </c>
      <c r="V208" t="s">
        <v>3002</v>
      </c>
      <c r="W208" t="s">
        <v>2992</v>
      </c>
      <c r="X208" t="s">
        <v>2024</v>
      </c>
      <c r="Y208" t="s">
        <v>2031</v>
      </c>
      <c r="Z208" t="s">
        <v>2993</v>
      </c>
      <c r="AA208" t="s">
        <v>2994</v>
      </c>
      <c r="AB208" t="s">
        <v>6309</v>
      </c>
      <c r="AC208" t="s">
        <v>2995</v>
      </c>
      <c r="AD208" t="s">
        <v>6447</v>
      </c>
      <c r="AE208" t="s">
        <v>393</v>
      </c>
      <c r="AF208" t="s">
        <v>2996</v>
      </c>
      <c r="AG208" t="s">
        <v>13676</v>
      </c>
      <c r="AH208" t="s">
        <v>2024</v>
      </c>
      <c r="AI208" t="s">
        <v>2031</v>
      </c>
      <c r="AJ208" t="s">
        <v>6309</v>
      </c>
      <c r="AK208" t="s">
        <v>2997</v>
      </c>
      <c r="AL208" t="s">
        <v>2998</v>
      </c>
      <c r="AM208" t="s">
        <v>13677</v>
      </c>
      <c r="AN208" t="s">
        <v>2024</v>
      </c>
      <c r="AO208" t="s">
        <v>2031</v>
      </c>
      <c r="AP208" t="s">
        <v>6309</v>
      </c>
      <c r="AV208" t="s">
        <v>3101</v>
      </c>
      <c r="AW208" t="s">
        <v>6334</v>
      </c>
    </row>
    <row r="209" spans="1:49">
      <c r="A209" t="s">
        <v>1570</v>
      </c>
      <c r="B209" t="s">
        <v>1563</v>
      </c>
      <c r="E209" t="s">
        <v>1571</v>
      </c>
      <c r="F209">
        <v>0</v>
      </c>
      <c r="G209" t="s">
        <v>6314</v>
      </c>
      <c r="H209" t="s">
        <v>12314</v>
      </c>
      <c r="P209">
        <v>77191.98</v>
      </c>
      <c r="Q209">
        <v>1486.72</v>
      </c>
      <c r="R209" s="343">
        <v>41535</v>
      </c>
      <c r="S209" s="343">
        <v>40984</v>
      </c>
      <c r="T209" t="s">
        <v>2989</v>
      </c>
      <c r="U209" t="s">
        <v>2990</v>
      </c>
      <c r="V209" t="s">
        <v>3003</v>
      </c>
      <c r="W209" t="s">
        <v>2992</v>
      </c>
      <c r="X209" t="s">
        <v>2024</v>
      </c>
      <c r="Y209" t="s">
        <v>2031</v>
      </c>
      <c r="Z209" t="s">
        <v>2993</v>
      </c>
      <c r="AA209" t="s">
        <v>2994</v>
      </c>
      <c r="AB209" t="s">
        <v>6309</v>
      </c>
      <c r="AC209" t="s">
        <v>2995</v>
      </c>
      <c r="AD209" t="s">
        <v>6447</v>
      </c>
      <c r="AE209" t="s">
        <v>393</v>
      </c>
      <c r="AF209" t="s">
        <v>2996</v>
      </c>
      <c r="AG209" t="s">
        <v>13676</v>
      </c>
      <c r="AH209" t="s">
        <v>2024</v>
      </c>
      <c r="AI209" t="s">
        <v>2031</v>
      </c>
      <c r="AJ209" t="s">
        <v>6309</v>
      </c>
      <c r="AK209" t="s">
        <v>2997</v>
      </c>
      <c r="AL209" t="s">
        <v>2998</v>
      </c>
      <c r="AM209" t="s">
        <v>13677</v>
      </c>
      <c r="AN209" t="s">
        <v>2024</v>
      </c>
      <c r="AO209" t="s">
        <v>2031</v>
      </c>
      <c r="AP209" t="s">
        <v>6309</v>
      </c>
      <c r="AV209" t="s">
        <v>3101</v>
      </c>
      <c r="AW209" t="s">
        <v>6334</v>
      </c>
    </row>
    <row r="210" spans="1:49">
      <c r="A210" t="s">
        <v>1572</v>
      </c>
      <c r="B210" t="s">
        <v>1563</v>
      </c>
      <c r="E210" t="s">
        <v>1573</v>
      </c>
      <c r="F210">
        <v>0</v>
      </c>
      <c r="G210" t="s">
        <v>6314</v>
      </c>
      <c r="H210" t="s">
        <v>12314</v>
      </c>
      <c r="P210">
        <v>83963.199999999997</v>
      </c>
      <c r="Q210">
        <v>1617.13</v>
      </c>
      <c r="R210" s="343">
        <v>41535</v>
      </c>
      <c r="S210" s="343">
        <v>40984</v>
      </c>
      <c r="T210" t="s">
        <v>2989</v>
      </c>
      <c r="U210" t="s">
        <v>2990</v>
      </c>
      <c r="V210" t="s">
        <v>3004</v>
      </c>
      <c r="W210" t="s">
        <v>2992</v>
      </c>
      <c r="X210" t="s">
        <v>2024</v>
      </c>
      <c r="Y210" t="s">
        <v>2031</v>
      </c>
      <c r="Z210" t="s">
        <v>2993</v>
      </c>
      <c r="AA210" t="s">
        <v>2994</v>
      </c>
      <c r="AB210" t="s">
        <v>6309</v>
      </c>
      <c r="AC210" t="s">
        <v>2995</v>
      </c>
      <c r="AD210" t="s">
        <v>6447</v>
      </c>
      <c r="AE210" t="s">
        <v>393</v>
      </c>
      <c r="AF210" t="s">
        <v>2996</v>
      </c>
      <c r="AG210" t="s">
        <v>13676</v>
      </c>
      <c r="AH210" t="s">
        <v>2024</v>
      </c>
      <c r="AI210" t="s">
        <v>2031</v>
      </c>
      <c r="AJ210" t="s">
        <v>6309</v>
      </c>
      <c r="AK210" t="s">
        <v>2997</v>
      </c>
      <c r="AL210" t="s">
        <v>2998</v>
      </c>
      <c r="AM210" t="s">
        <v>13677</v>
      </c>
      <c r="AN210" t="s">
        <v>2024</v>
      </c>
      <c r="AO210" t="s">
        <v>2031</v>
      </c>
      <c r="AP210" t="s">
        <v>6309</v>
      </c>
      <c r="AV210" t="s">
        <v>3101</v>
      </c>
      <c r="AW210" t="s">
        <v>6334</v>
      </c>
    </row>
    <row r="211" spans="1:49">
      <c r="A211" t="s">
        <v>1574</v>
      </c>
      <c r="B211" t="s">
        <v>1563</v>
      </c>
      <c r="E211" t="s">
        <v>1575</v>
      </c>
      <c r="F211">
        <v>0</v>
      </c>
      <c r="G211" t="s">
        <v>6314</v>
      </c>
      <c r="H211" t="s">
        <v>12314</v>
      </c>
      <c r="P211">
        <v>30064.25</v>
      </c>
      <c r="Q211">
        <v>579.04</v>
      </c>
      <c r="R211" s="343">
        <v>41535</v>
      </c>
      <c r="S211" s="343">
        <v>40984</v>
      </c>
      <c r="T211" t="s">
        <v>2989</v>
      </c>
      <c r="U211" t="s">
        <v>2990</v>
      </c>
      <c r="V211" t="s">
        <v>3005</v>
      </c>
      <c r="W211" t="s">
        <v>2992</v>
      </c>
      <c r="X211" t="s">
        <v>2024</v>
      </c>
      <c r="Y211" t="s">
        <v>2031</v>
      </c>
      <c r="Z211" t="s">
        <v>2993</v>
      </c>
      <c r="AA211" t="s">
        <v>2994</v>
      </c>
      <c r="AB211" t="s">
        <v>6309</v>
      </c>
      <c r="AC211" t="s">
        <v>2995</v>
      </c>
      <c r="AD211" t="s">
        <v>6447</v>
      </c>
      <c r="AE211" t="s">
        <v>393</v>
      </c>
      <c r="AF211" t="s">
        <v>2996</v>
      </c>
      <c r="AG211" t="s">
        <v>13676</v>
      </c>
      <c r="AH211" t="s">
        <v>2024</v>
      </c>
      <c r="AI211" t="s">
        <v>2031</v>
      </c>
      <c r="AJ211" t="s">
        <v>6309</v>
      </c>
      <c r="AK211" t="s">
        <v>2997</v>
      </c>
      <c r="AL211" t="s">
        <v>2998</v>
      </c>
      <c r="AM211" t="s">
        <v>13677</v>
      </c>
      <c r="AN211" t="s">
        <v>2024</v>
      </c>
      <c r="AO211" t="s">
        <v>2031</v>
      </c>
      <c r="AP211" t="s">
        <v>6309</v>
      </c>
      <c r="AV211" t="s">
        <v>3101</v>
      </c>
      <c r="AW211" t="s">
        <v>6334</v>
      </c>
    </row>
    <row r="212" spans="1:49">
      <c r="A212" t="s">
        <v>1576</v>
      </c>
      <c r="B212" t="s">
        <v>1563</v>
      </c>
      <c r="E212" t="s">
        <v>1577</v>
      </c>
      <c r="F212">
        <v>0</v>
      </c>
      <c r="G212" t="s">
        <v>6314</v>
      </c>
      <c r="H212" t="s">
        <v>12314</v>
      </c>
      <c r="P212">
        <v>30470.52</v>
      </c>
      <c r="Q212">
        <v>586.86</v>
      </c>
      <c r="R212" s="343">
        <v>41535</v>
      </c>
      <c r="S212" s="343">
        <v>40984</v>
      </c>
      <c r="T212" t="s">
        <v>2989</v>
      </c>
      <c r="U212" t="s">
        <v>2990</v>
      </c>
      <c r="V212" t="s">
        <v>3006</v>
      </c>
      <c r="W212" t="s">
        <v>2992</v>
      </c>
      <c r="X212" t="s">
        <v>2024</v>
      </c>
      <c r="Y212" t="s">
        <v>2031</v>
      </c>
      <c r="Z212" t="s">
        <v>2993</v>
      </c>
      <c r="AA212" t="s">
        <v>2994</v>
      </c>
      <c r="AB212" t="s">
        <v>6309</v>
      </c>
      <c r="AC212" t="s">
        <v>2995</v>
      </c>
      <c r="AD212" t="s">
        <v>6447</v>
      </c>
      <c r="AE212" t="s">
        <v>393</v>
      </c>
      <c r="AF212" t="s">
        <v>2996</v>
      </c>
      <c r="AG212" t="s">
        <v>13676</v>
      </c>
      <c r="AH212" t="s">
        <v>2024</v>
      </c>
      <c r="AI212" t="s">
        <v>2031</v>
      </c>
      <c r="AJ212" t="s">
        <v>6309</v>
      </c>
      <c r="AK212" t="s">
        <v>2997</v>
      </c>
      <c r="AL212" t="s">
        <v>2998</v>
      </c>
      <c r="AM212" t="s">
        <v>13677</v>
      </c>
      <c r="AN212" t="s">
        <v>2024</v>
      </c>
      <c r="AO212" t="s">
        <v>2031</v>
      </c>
      <c r="AP212" t="s">
        <v>6309</v>
      </c>
      <c r="AV212" t="s">
        <v>3101</v>
      </c>
      <c r="AW212" t="s">
        <v>6334</v>
      </c>
    </row>
    <row r="213" spans="1:49">
      <c r="A213" t="s">
        <v>1578</v>
      </c>
      <c r="B213" t="s">
        <v>1563</v>
      </c>
      <c r="E213" t="s">
        <v>1575</v>
      </c>
      <c r="F213">
        <v>0</v>
      </c>
      <c r="G213" t="s">
        <v>6314</v>
      </c>
      <c r="H213" t="s">
        <v>12314</v>
      </c>
      <c r="P213">
        <v>30605.94</v>
      </c>
      <c r="Q213">
        <v>589.47</v>
      </c>
      <c r="R213" s="343">
        <v>41535</v>
      </c>
      <c r="S213" s="343">
        <v>40984</v>
      </c>
      <c r="T213" t="s">
        <v>2989</v>
      </c>
      <c r="U213" t="s">
        <v>2990</v>
      </c>
      <c r="V213" t="s">
        <v>3007</v>
      </c>
      <c r="W213" t="s">
        <v>2992</v>
      </c>
      <c r="X213" t="s">
        <v>2024</v>
      </c>
      <c r="Y213" t="s">
        <v>2031</v>
      </c>
      <c r="Z213" t="s">
        <v>2993</v>
      </c>
      <c r="AA213" t="s">
        <v>2994</v>
      </c>
      <c r="AB213" t="s">
        <v>6309</v>
      </c>
      <c r="AC213" t="s">
        <v>2995</v>
      </c>
      <c r="AD213" t="s">
        <v>6447</v>
      </c>
      <c r="AE213" t="s">
        <v>393</v>
      </c>
      <c r="AF213" t="s">
        <v>2996</v>
      </c>
      <c r="AG213" t="s">
        <v>13676</v>
      </c>
      <c r="AH213" t="s">
        <v>2024</v>
      </c>
      <c r="AI213" t="s">
        <v>2031</v>
      </c>
      <c r="AJ213" t="s">
        <v>6309</v>
      </c>
      <c r="AK213" t="s">
        <v>2997</v>
      </c>
      <c r="AL213" t="s">
        <v>2998</v>
      </c>
      <c r="AM213" t="s">
        <v>13677</v>
      </c>
      <c r="AN213" t="s">
        <v>2024</v>
      </c>
      <c r="AO213" t="s">
        <v>2031</v>
      </c>
      <c r="AP213" t="s">
        <v>6309</v>
      </c>
      <c r="AV213" t="s">
        <v>3101</v>
      </c>
      <c r="AW213" t="s">
        <v>6334</v>
      </c>
    </row>
    <row r="214" spans="1:49">
      <c r="A214" t="s">
        <v>1579</v>
      </c>
      <c r="B214" t="s">
        <v>1563</v>
      </c>
      <c r="E214" t="s">
        <v>1577</v>
      </c>
      <c r="F214">
        <v>0</v>
      </c>
      <c r="G214" t="s">
        <v>6314</v>
      </c>
      <c r="H214" t="s">
        <v>12314</v>
      </c>
      <c r="P214">
        <v>28032.87</v>
      </c>
      <c r="Q214">
        <v>539.91</v>
      </c>
      <c r="R214" s="343">
        <v>41535</v>
      </c>
      <c r="S214" s="343">
        <v>40984</v>
      </c>
      <c r="T214" t="s">
        <v>2989</v>
      </c>
      <c r="U214" t="s">
        <v>2990</v>
      </c>
      <c r="V214" t="s">
        <v>3001</v>
      </c>
      <c r="W214" t="s">
        <v>2992</v>
      </c>
      <c r="X214" t="s">
        <v>2024</v>
      </c>
      <c r="Y214" t="s">
        <v>2031</v>
      </c>
      <c r="Z214" t="s">
        <v>2993</v>
      </c>
      <c r="AA214" t="s">
        <v>2994</v>
      </c>
      <c r="AB214" t="s">
        <v>6309</v>
      </c>
      <c r="AC214" t="s">
        <v>2995</v>
      </c>
      <c r="AD214" t="s">
        <v>6447</v>
      </c>
      <c r="AE214" t="s">
        <v>393</v>
      </c>
      <c r="AF214" t="s">
        <v>2996</v>
      </c>
      <c r="AG214" t="s">
        <v>13676</v>
      </c>
      <c r="AH214" t="s">
        <v>2024</v>
      </c>
      <c r="AI214" t="s">
        <v>2031</v>
      </c>
      <c r="AJ214" t="s">
        <v>6309</v>
      </c>
      <c r="AK214" t="s">
        <v>2997</v>
      </c>
      <c r="AL214" t="s">
        <v>2998</v>
      </c>
      <c r="AM214" t="s">
        <v>13677</v>
      </c>
      <c r="AN214" t="s">
        <v>2024</v>
      </c>
      <c r="AO214" t="s">
        <v>2031</v>
      </c>
      <c r="AP214" t="s">
        <v>6309</v>
      </c>
      <c r="AV214" t="s">
        <v>3101</v>
      </c>
      <c r="AW214" t="s">
        <v>6334</v>
      </c>
    </row>
    <row r="215" spans="1:49">
      <c r="A215" t="s">
        <v>1580</v>
      </c>
      <c r="B215" t="s">
        <v>1563</v>
      </c>
      <c r="E215" t="s">
        <v>1581</v>
      </c>
      <c r="F215">
        <v>0</v>
      </c>
      <c r="G215" t="s">
        <v>6314</v>
      </c>
      <c r="H215" t="s">
        <v>12314</v>
      </c>
      <c r="P215">
        <v>31689.34</v>
      </c>
      <c r="Q215">
        <v>610.34</v>
      </c>
      <c r="R215" s="343">
        <v>41535</v>
      </c>
      <c r="S215" s="343">
        <v>40984</v>
      </c>
      <c r="T215" t="s">
        <v>2989</v>
      </c>
      <c r="U215" t="s">
        <v>2990</v>
      </c>
      <c r="V215" t="s">
        <v>3008</v>
      </c>
      <c r="W215" t="s">
        <v>2992</v>
      </c>
      <c r="X215" t="s">
        <v>2024</v>
      </c>
      <c r="Y215" t="s">
        <v>2031</v>
      </c>
      <c r="Z215" t="s">
        <v>2993</v>
      </c>
      <c r="AA215" t="s">
        <v>2994</v>
      </c>
      <c r="AB215" t="s">
        <v>6309</v>
      </c>
      <c r="AC215" t="s">
        <v>2995</v>
      </c>
      <c r="AD215" t="s">
        <v>6447</v>
      </c>
      <c r="AE215" t="s">
        <v>393</v>
      </c>
      <c r="AF215" t="s">
        <v>2996</v>
      </c>
      <c r="AG215" t="s">
        <v>13676</v>
      </c>
      <c r="AH215" t="s">
        <v>2024</v>
      </c>
      <c r="AI215" t="s">
        <v>2031</v>
      </c>
      <c r="AJ215" t="s">
        <v>6309</v>
      </c>
      <c r="AK215" t="s">
        <v>2997</v>
      </c>
      <c r="AL215" t="s">
        <v>2998</v>
      </c>
      <c r="AM215" t="s">
        <v>13677</v>
      </c>
      <c r="AN215" t="s">
        <v>2024</v>
      </c>
      <c r="AO215" t="s">
        <v>2031</v>
      </c>
      <c r="AP215" t="s">
        <v>6309</v>
      </c>
      <c r="AV215" t="s">
        <v>3101</v>
      </c>
      <c r="AW215" t="s">
        <v>6334</v>
      </c>
    </row>
    <row r="216" spans="1:49">
      <c r="A216" t="s">
        <v>1582</v>
      </c>
      <c r="B216" t="s">
        <v>1563</v>
      </c>
      <c r="E216" t="s">
        <v>1575</v>
      </c>
      <c r="F216">
        <v>0</v>
      </c>
      <c r="G216" t="s">
        <v>6314</v>
      </c>
      <c r="H216" t="s">
        <v>12314</v>
      </c>
      <c r="P216">
        <v>30605.94</v>
      </c>
      <c r="Q216">
        <v>589.47</v>
      </c>
      <c r="R216" s="343">
        <v>41535</v>
      </c>
      <c r="S216" s="343">
        <v>40984</v>
      </c>
      <c r="T216" t="s">
        <v>2989</v>
      </c>
      <c r="U216" t="s">
        <v>2990</v>
      </c>
      <c r="V216" t="s">
        <v>3009</v>
      </c>
      <c r="W216" t="s">
        <v>2992</v>
      </c>
      <c r="X216" t="s">
        <v>2024</v>
      </c>
      <c r="Y216" t="s">
        <v>2031</v>
      </c>
      <c r="Z216" t="s">
        <v>2993</v>
      </c>
      <c r="AA216" t="s">
        <v>2994</v>
      </c>
      <c r="AB216" t="s">
        <v>6309</v>
      </c>
      <c r="AC216" t="s">
        <v>2995</v>
      </c>
      <c r="AD216" t="s">
        <v>6447</v>
      </c>
      <c r="AE216" t="s">
        <v>393</v>
      </c>
      <c r="AF216" t="s">
        <v>2996</v>
      </c>
      <c r="AG216" t="s">
        <v>13676</v>
      </c>
      <c r="AH216" t="s">
        <v>2024</v>
      </c>
      <c r="AI216" t="s">
        <v>2031</v>
      </c>
      <c r="AJ216" t="s">
        <v>6309</v>
      </c>
      <c r="AK216" t="s">
        <v>2997</v>
      </c>
      <c r="AL216" t="s">
        <v>2998</v>
      </c>
      <c r="AM216" t="s">
        <v>13677</v>
      </c>
      <c r="AN216" t="s">
        <v>2024</v>
      </c>
      <c r="AO216" t="s">
        <v>2031</v>
      </c>
      <c r="AP216" t="s">
        <v>6309</v>
      </c>
      <c r="AV216" t="s">
        <v>3101</v>
      </c>
      <c r="AW216" t="s">
        <v>6334</v>
      </c>
    </row>
    <row r="217" spans="1:49">
      <c r="A217" t="s">
        <v>1583</v>
      </c>
      <c r="B217" t="s">
        <v>1563</v>
      </c>
      <c r="E217" t="s">
        <v>1581</v>
      </c>
      <c r="F217">
        <v>0</v>
      </c>
      <c r="G217" t="s">
        <v>6314</v>
      </c>
      <c r="H217" t="s">
        <v>12314</v>
      </c>
      <c r="P217">
        <v>35210.379999999997</v>
      </c>
      <c r="Q217">
        <v>678.16</v>
      </c>
      <c r="R217" s="343">
        <v>41535</v>
      </c>
      <c r="S217" s="343">
        <v>40984</v>
      </c>
      <c r="T217" t="s">
        <v>2989</v>
      </c>
      <c r="U217" t="s">
        <v>2990</v>
      </c>
      <c r="V217" t="s">
        <v>3010</v>
      </c>
      <c r="W217" t="s">
        <v>2992</v>
      </c>
      <c r="X217" t="s">
        <v>2024</v>
      </c>
      <c r="Y217" t="s">
        <v>2031</v>
      </c>
      <c r="Z217" t="s">
        <v>2993</v>
      </c>
      <c r="AA217" t="s">
        <v>2994</v>
      </c>
      <c r="AB217" t="s">
        <v>6309</v>
      </c>
      <c r="AC217" t="s">
        <v>2995</v>
      </c>
      <c r="AD217" t="s">
        <v>6447</v>
      </c>
      <c r="AE217" t="s">
        <v>393</v>
      </c>
      <c r="AF217" t="s">
        <v>2996</v>
      </c>
      <c r="AG217" t="s">
        <v>13676</v>
      </c>
      <c r="AH217" t="s">
        <v>2024</v>
      </c>
      <c r="AI217" t="s">
        <v>2031</v>
      </c>
      <c r="AJ217" t="s">
        <v>6309</v>
      </c>
      <c r="AK217" t="s">
        <v>2997</v>
      </c>
      <c r="AL217" t="s">
        <v>2998</v>
      </c>
      <c r="AM217" t="s">
        <v>13677</v>
      </c>
      <c r="AN217" t="s">
        <v>2024</v>
      </c>
      <c r="AO217" t="s">
        <v>2031</v>
      </c>
      <c r="AP217" t="s">
        <v>6309</v>
      </c>
      <c r="AV217" t="s">
        <v>3101</v>
      </c>
      <c r="AW217" t="s">
        <v>6334</v>
      </c>
    </row>
    <row r="218" spans="1:49">
      <c r="A218" t="s">
        <v>1585</v>
      </c>
      <c r="B218" t="s">
        <v>1563</v>
      </c>
      <c r="E218" t="s">
        <v>1581</v>
      </c>
      <c r="F218">
        <v>0</v>
      </c>
      <c r="G218" t="s">
        <v>6314</v>
      </c>
      <c r="H218" t="s">
        <v>12314</v>
      </c>
      <c r="P218">
        <v>31824.76</v>
      </c>
      <c r="Q218">
        <v>612.95000000000005</v>
      </c>
      <c r="R218" s="343">
        <v>41535</v>
      </c>
      <c r="S218" s="343">
        <v>40984</v>
      </c>
      <c r="T218" t="s">
        <v>2989</v>
      </c>
      <c r="U218" t="s">
        <v>2990</v>
      </c>
      <c r="V218" t="s">
        <v>3011</v>
      </c>
      <c r="W218" t="s">
        <v>2992</v>
      </c>
      <c r="X218" t="s">
        <v>2024</v>
      </c>
      <c r="Y218" t="s">
        <v>2031</v>
      </c>
      <c r="Z218" t="s">
        <v>2993</v>
      </c>
      <c r="AA218" t="s">
        <v>2994</v>
      </c>
      <c r="AB218" t="s">
        <v>6309</v>
      </c>
      <c r="AC218" t="s">
        <v>2995</v>
      </c>
      <c r="AD218" t="s">
        <v>6447</v>
      </c>
      <c r="AE218" t="s">
        <v>393</v>
      </c>
      <c r="AF218" t="s">
        <v>2996</v>
      </c>
      <c r="AG218" t="s">
        <v>13676</v>
      </c>
      <c r="AH218" t="s">
        <v>2024</v>
      </c>
      <c r="AI218" t="s">
        <v>2031</v>
      </c>
      <c r="AJ218" t="s">
        <v>6309</v>
      </c>
      <c r="AK218" t="s">
        <v>2997</v>
      </c>
      <c r="AL218" t="s">
        <v>2998</v>
      </c>
      <c r="AM218" t="s">
        <v>13677</v>
      </c>
      <c r="AN218" t="s">
        <v>2024</v>
      </c>
      <c r="AO218" t="s">
        <v>2031</v>
      </c>
      <c r="AP218" t="s">
        <v>6309</v>
      </c>
      <c r="AV218" t="s">
        <v>3101</v>
      </c>
      <c r="AW218" t="s">
        <v>6334</v>
      </c>
    </row>
    <row r="219" spans="1:49">
      <c r="A219" t="s">
        <v>1586</v>
      </c>
      <c r="B219" t="s">
        <v>1563</v>
      </c>
      <c r="E219" t="s">
        <v>1587</v>
      </c>
      <c r="F219">
        <v>0</v>
      </c>
      <c r="G219" t="s">
        <v>6314</v>
      </c>
      <c r="H219" t="s">
        <v>12314</v>
      </c>
      <c r="P219">
        <v>30876.799999999999</v>
      </c>
      <c r="Q219">
        <v>594.69000000000005</v>
      </c>
      <c r="R219" s="343">
        <v>41535</v>
      </c>
      <c r="S219" s="343">
        <v>40984</v>
      </c>
      <c r="T219" t="s">
        <v>2989</v>
      </c>
      <c r="U219" t="s">
        <v>2990</v>
      </c>
      <c r="V219" t="s">
        <v>3012</v>
      </c>
      <c r="W219" t="s">
        <v>2992</v>
      </c>
      <c r="X219" t="s">
        <v>2024</v>
      </c>
      <c r="Y219" t="s">
        <v>2031</v>
      </c>
      <c r="Z219" t="s">
        <v>2993</v>
      </c>
      <c r="AA219" t="s">
        <v>2994</v>
      </c>
      <c r="AB219" t="s">
        <v>6309</v>
      </c>
      <c r="AC219" t="s">
        <v>2995</v>
      </c>
      <c r="AD219" t="s">
        <v>6447</v>
      </c>
      <c r="AE219" t="s">
        <v>393</v>
      </c>
      <c r="AF219" t="s">
        <v>2996</v>
      </c>
      <c r="AG219" t="s">
        <v>13676</v>
      </c>
      <c r="AH219" t="s">
        <v>2024</v>
      </c>
      <c r="AI219" t="s">
        <v>2031</v>
      </c>
      <c r="AJ219" t="s">
        <v>6309</v>
      </c>
      <c r="AK219" t="s">
        <v>2997</v>
      </c>
      <c r="AL219" t="s">
        <v>2998</v>
      </c>
      <c r="AM219" t="s">
        <v>13677</v>
      </c>
      <c r="AN219" t="s">
        <v>2024</v>
      </c>
      <c r="AO219" t="s">
        <v>2031</v>
      </c>
      <c r="AP219" t="s">
        <v>6309</v>
      </c>
      <c r="AV219" t="s">
        <v>3101</v>
      </c>
      <c r="AW219" t="s">
        <v>6334</v>
      </c>
    </row>
    <row r="220" spans="1:49">
      <c r="A220" t="s">
        <v>1588</v>
      </c>
      <c r="B220" t="s">
        <v>1589</v>
      </c>
      <c r="C220">
        <v>100071.37</v>
      </c>
      <c r="E220" t="s">
        <v>1590</v>
      </c>
      <c r="F220">
        <v>2118</v>
      </c>
      <c r="G220" t="s">
        <v>6319</v>
      </c>
      <c r="H220" t="s">
        <v>4270</v>
      </c>
      <c r="I220">
        <v>0</v>
      </c>
      <c r="J220">
        <v>0</v>
      </c>
      <c r="K220">
        <v>0</v>
      </c>
      <c r="L220">
        <v>0</v>
      </c>
      <c r="M220">
        <v>0</v>
      </c>
      <c r="N220">
        <v>0</v>
      </c>
      <c r="O220">
        <v>100071.45</v>
      </c>
      <c r="P220">
        <v>116495.89</v>
      </c>
      <c r="Q220">
        <v>3634.45</v>
      </c>
      <c r="R220" s="343">
        <v>40804</v>
      </c>
      <c r="S220" s="343">
        <v>40170</v>
      </c>
      <c r="T220" t="s">
        <v>34</v>
      </c>
      <c r="U220" t="s">
        <v>35</v>
      </c>
      <c r="V220" t="s">
        <v>36</v>
      </c>
      <c r="W220" t="s">
        <v>37</v>
      </c>
      <c r="X220" t="s">
        <v>2024</v>
      </c>
      <c r="Y220" t="s">
        <v>38</v>
      </c>
      <c r="Z220" t="s">
        <v>39</v>
      </c>
      <c r="AA220" t="s">
        <v>40</v>
      </c>
      <c r="AB220" t="s">
        <v>6309</v>
      </c>
      <c r="AC220" t="s">
        <v>41</v>
      </c>
      <c r="AD220" t="s">
        <v>6447</v>
      </c>
      <c r="AV220" t="s">
        <v>6333</v>
      </c>
      <c r="AW220" t="s">
        <v>6334</v>
      </c>
    </row>
    <row r="221" spans="1:49">
      <c r="A221" t="s">
        <v>1591</v>
      </c>
      <c r="B221" t="s">
        <v>1592</v>
      </c>
      <c r="C221">
        <v>29097.08</v>
      </c>
      <c r="E221" t="s">
        <v>1593</v>
      </c>
      <c r="F221">
        <v>1901</v>
      </c>
      <c r="G221" t="s">
        <v>6317</v>
      </c>
      <c r="H221" t="s">
        <v>4270</v>
      </c>
      <c r="I221">
        <v>0</v>
      </c>
      <c r="J221">
        <v>0</v>
      </c>
      <c r="K221">
        <v>0</v>
      </c>
      <c r="L221">
        <v>0</v>
      </c>
      <c r="M221">
        <v>0</v>
      </c>
      <c r="N221">
        <v>0</v>
      </c>
      <c r="O221">
        <v>29097.05</v>
      </c>
      <c r="P221">
        <v>47179.97</v>
      </c>
      <c r="Q221">
        <v>2357.29</v>
      </c>
      <c r="R221" s="343">
        <v>41535</v>
      </c>
      <c r="S221" s="343">
        <v>40319</v>
      </c>
      <c r="T221" t="s">
        <v>3563</v>
      </c>
      <c r="U221" t="s">
        <v>3564</v>
      </c>
      <c r="V221" t="s">
        <v>3565</v>
      </c>
      <c r="W221" t="s">
        <v>3566</v>
      </c>
      <c r="X221" t="s">
        <v>2015</v>
      </c>
      <c r="Y221" t="s">
        <v>2016</v>
      </c>
      <c r="Z221" t="s">
        <v>3567</v>
      </c>
      <c r="AA221" t="s">
        <v>3568</v>
      </c>
      <c r="AB221" t="s">
        <v>6309</v>
      </c>
      <c r="AC221" t="s">
        <v>3569</v>
      </c>
      <c r="AD221" t="s">
        <v>6310</v>
      </c>
      <c r="AE221" t="s">
        <v>1594</v>
      </c>
      <c r="AF221" t="s">
        <v>3385</v>
      </c>
      <c r="AG221" t="s">
        <v>3386</v>
      </c>
      <c r="AH221" t="s">
        <v>2015</v>
      </c>
      <c r="AI221" t="s">
        <v>2016</v>
      </c>
      <c r="AJ221" t="s">
        <v>3387</v>
      </c>
      <c r="AV221" t="s">
        <v>4285</v>
      </c>
      <c r="AW221" t="s">
        <v>6334</v>
      </c>
    </row>
    <row r="222" spans="1:49">
      <c r="A222" t="s">
        <v>1595</v>
      </c>
      <c r="B222" t="s">
        <v>1596</v>
      </c>
      <c r="C222">
        <v>66175.98</v>
      </c>
      <c r="E222" t="s">
        <v>1597</v>
      </c>
      <c r="F222">
        <v>2311</v>
      </c>
      <c r="G222" t="s">
        <v>6319</v>
      </c>
      <c r="H222" t="s">
        <v>4270</v>
      </c>
      <c r="I222">
        <v>0</v>
      </c>
      <c r="J222">
        <v>0</v>
      </c>
      <c r="K222">
        <v>0</v>
      </c>
      <c r="L222">
        <v>0</v>
      </c>
      <c r="M222">
        <v>0</v>
      </c>
      <c r="N222">
        <v>0</v>
      </c>
      <c r="O222">
        <v>66175.960000000006</v>
      </c>
      <c r="P222">
        <v>18719.79</v>
      </c>
      <c r="Q222">
        <v>5386.41</v>
      </c>
      <c r="R222" s="343">
        <v>41539</v>
      </c>
      <c r="S222" s="343">
        <v>40023</v>
      </c>
      <c r="T222" t="s">
        <v>2011</v>
      </c>
      <c r="U222" t="s">
        <v>2012</v>
      </c>
      <c r="V222" t="s">
        <v>2013</v>
      </c>
      <c r="W222" t="s">
        <v>2014</v>
      </c>
      <c r="X222" t="s">
        <v>2015</v>
      </c>
      <c r="Y222" t="s">
        <v>2016</v>
      </c>
      <c r="Z222" t="s">
        <v>2017</v>
      </c>
      <c r="AA222" t="s">
        <v>2018</v>
      </c>
      <c r="AB222" t="s">
        <v>6309</v>
      </c>
      <c r="AC222" t="s">
        <v>2019</v>
      </c>
      <c r="AD222" t="s">
        <v>6447</v>
      </c>
      <c r="AQ222">
        <v>1</v>
      </c>
      <c r="AR222" t="s">
        <v>2020</v>
      </c>
      <c r="AS222" t="s">
        <v>2021</v>
      </c>
      <c r="AT222" t="s">
        <v>2022</v>
      </c>
      <c r="AU222" t="s">
        <v>2023</v>
      </c>
      <c r="AV222" t="s">
        <v>6450</v>
      </c>
      <c r="AW222" t="s">
        <v>6334</v>
      </c>
    </row>
    <row r="223" spans="1:49">
      <c r="A223" t="s">
        <v>1598</v>
      </c>
      <c r="B223" t="s">
        <v>4282</v>
      </c>
      <c r="C223">
        <v>2041.46</v>
      </c>
      <c r="E223" t="s">
        <v>1599</v>
      </c>
      <c r="F223">
        <v>1901</v>
      </c>
      <c r="G223" t="s">
        <v>6319</v>
      </c>
      <c r="H223" t="s">
        <v>4270</v>
      </c>
      <c r="I223">
        <v>0</v>
      </c>
      <c r="J223">
        <v>0</v>
      </c>
      <c r="K223">
        <v>0</v>
      </c>
      <c r="L223">
        <v>0</v>
      </c>
      <c r="M223">
        <v>0</v>
      </c>
      <c r="N223">
        <v>0</v>
      </c>
      <c r="O223">
        <v>2041.45</v>
      </c>
      <c r="P223">
        <v>5005.6499999999996</v>
      </c>
      <c r="Q223">
        <v>393</v>
      </c>
      <c r="R223" s="343">
        <v>42270</v>
      </c>
      <c r="S223" s="343">
        <v>40130</v>
      </c>
      <c r="T223" t="s">
        <v>6385</v>
      </c>
      <c r="U223" t="s">
        <v>6386</v>
      </c>
      <c r="V223" t="s">
        <v>6396</v>
      </c>
      <c r="W223" t="s">
        <v>6388</v>
      </c>
      <c r="X223" t="s">
        <v>2024</v>
      </c>
      <c r="Y223" t="s">
        <v>2031</v>
      </c>
      <c r="Z223" t="s">
        <v>6389</v>
      </c>
      <c r="AA223" t="s">
        <v>6390</v>
      </c>
      <c r="AB223" t="s">
        <v>6391</v>
      </c>
      <c r="AC223" t="s">
        <v>6392</v>
      </c>
      <c r="AD223" t="s">
        <v>6447</v>
      </c>
      <c r="AV223" t="s">
        <v>4285</v>
      </c>
      <c r="AW223" t="s">
        <v>6334</v>
      </c>
    </row>
    <row r="224" spans="1:49">
      <c r="A224" t="s">
        <v>1600</v>
      </c>
      <c r="B224" t="s">
        <v>1601</v>
      </c>
      <c r="C224">
        <v>1840.31</v>
      </c>
      <c r="E224" t="s">
        <v>1602</v>
      </c>
      <c r="F224">
        <v>1719</v>
      </c>
      <c r="G224" t="s">
        <v>6314</v>
      </c>
      <c r="H224" t="s">
        <v>4270</v>
      </c>
      <c r="I224">
        <v>0</v>
      </c>
      <c r="J224">
        <v>0</v>
      </c>
      <c r="K224">
        <v>0</v>
      </c>
      <c r="L224">
        <v>0</v>
      </c>
      <c r="M224">
        <v>0</v>
      </c>
      <c r="N224">
        <v>0</v>
      </c>
      <c r="O224">
        <v>1840.31</v>
      </c>
      <c r="P224">
        <v>9873.26</v>
      </c>
      <c r="Q224">
        <v>507.22</v>
      </c>
      <c r="R224" s="343">
        <v>41542</v>
      </c>
      <c r="S224" s="343">
        <v>41638</v>
      </c>
      <c r="T224" t="s">
        <v>3898</v>
      </c>
      <c r="U224" t="s">
        <v>3899</v>
      </c>
      <c r="V224" t="s">
        <v>3900</v>
      </c>
      <c r="W224" t="s">
        <v>3901</v>
      </c>
      <c r="X224" t="s">
        <v>3902</v>
      </c>
      <c r="Y224" t="s">
        <v>6294</v>
      </c>
      <c r="Z224" t="s">
        <v>3903</v>
      </c>
      <c r="AA224" t="s">
        <v>6309</v>
      </c>
      <c r="AB224" t="s">
        <v>6309</v>
      </c>
      <c r="AC224" t="s">
        <v>3904</v>
      </c>
      <c r="AD224" t="s">
        <v>6447</v>
      </c>
      <c r="AV224" t="s">
        <v>4036</v>
      </c>
      <c r="AW224" t="s">
        <v>6334</v>
      </c>
    </row>
    <row r="225" spans="1:49">
      <c r="A225" t="s">
        <v>1603</v>
      </c>
      <c r="B225" t="s">
        <v>1601</v>
      </c>
      <c r="C225">
        <v>1844.6</v>
      </c>
      <c r="E225" t="s">
        <v>1602</v>
      </c>
      <c r="F225">
        <v>1719</v>
      </c>
      <c r="G225" t="s">
        <v>6314</v>
      </c>
      <c r="H225" t="s">
        <v>4270</v>
      </c>
      <c r="I225">
        <v>0</v>
      </c>
      <c r="J225">
        <v>0</v>
      </c>
      <c r="K225">
        <v>0</v>
      </c>
      <c r="L225">
        <v>0</v>
      </c>
      <c r="M225">
        <v>0</v>
      </c>
      <c r="N225">
        <v>0</v>
      </c>
      <c r="O225">
        <v>1844.6</v>
      </c>
      <c r="P225">
        <v>9873.26</v>
      </c>
      <c r="Q225">
        <v>507.22</v>
      </c>
      <c r="R225" s="343">
        <v>41542</v>
      </c>
      <c r="S225" s="343">
        <v>40367</v>
      </c>
      <c r="T225" t="s">
        <v>3898</v>
      </c>
      <c r="U225" t="s">
        <v>3899</v>
      </c>
      <c r="V225" t="s">
        <v>3905</v>
      </c>
      <c r="W225" t="s">
        <v>3901</v>
      </c>
      <c r="X225" t="s">
        <v>3902</v>
      </c>
      <c r="Y225" t="s">
        <v>6294</v>
      </c>
      <c r="Z225" t="s">
        <v>3903</v>
      </c>
      <c r="AA225" t="s">
        <v>6309</v>
      </c>
      <c r="AB225" t="s">
        <v>6309</v>
      </c>
      <c r="AC225" t="s">
        <v>3904</v>
      </c>
      <c r="AD225" t="s">
        <v>6447</v>
      </c>
      <c r="AV225" t="s">
        <v>4036</v>
      </c>
      <c r="AW225" t="s">
        <v>6334</v>
      </c>
    </row>
    <row r="226" spans="1:49">
      <c r="A226" t="s">
        <v>1604</v>
      </c>
      <c r="B226" t="s">
        <v>6522</v>
      </c>
      <c r="C226">
        <v>11298.44</v>
      </c>
      <c r="E226" t="s">
        <v>4568</v>
      </c>
      <c r="F226">
        <v>1632</v>
      </c>
      <c r="G226" t="s">
        <v>6319</v>
      </c>
      <c r="H226" t="s">
        <v>4270</v>
      </c>
      <c r="I226">
        <v>0</v>
      </c>
      <c r="J226">
        <v>0</v>
      </c>
      <c r="K226">
        <v>0</v>
      </c>
      <c r="L226">
        <v>0</v>
      </c>
      <c r="M226">
        <v>0</v>
      </c>
      <c r="N226">
        <v>0</v>
      </c>
      <c r="O226">
        <v>11298.44</v>
      </c>
      <c r="P226">
        <v>13406.41</v>
      </c>
      <c r="Q226">
        <v>309.11</v>
      </c>
      <c r="R226" s="343">
        <v>41543</v>
      </c>
      <c r="S226" s="343">
        <v>40511</v>
      </c>
      <c r="T226" t="s">
        <v>894</v>
      </c>
      <c r="U226" t="s">
        <v>895</v>
      </c>
      <c r="V226" t="s">
        <v>2345</v>
      </c>
      <c r="W226" t="s">
        <v>897</v>
      </c>
      <c r="X226" t="s">
        <v>2024</v>
      </c>
      <c r="Y226" t="s">
        <v>2031</v>
      </c>
      <c r="Z226" t="s">
        <v>898</v>
      </c>
      <c r="AA226" t="s">
        <v>14172</v>
      </c>
      <c r="AB226" t="s">
        <v>900</v>
      </c>
      <c r="AC226" t="s">
        <v>901</v>
      </c>
      <c r="AD226" t="s">
        <v>2035</v>
      </c>
      <c r="AE226" t="s">
        <v>4004</v>
      </c>
      <c r="AF226" t="s">
        <v>902</v>
      </c>
      <c r="AG226" t="s">
        <v>2333</v>
      </c>
      <c r="AH226" t="s">
        <v>2024</v>
      </c>
      <c r="AI226" t="s">
        <v>2031</v>
      </c>
      <c r="AJ226" t="s">
        <v>6309</v>
      </c>
      <c r="AK226" t="s">
        <v>3985</v>
      </c>
      <c r="AL226" t="s">
        <v>2334</v>
      </c>
      <c r="AM226" t="s">
        <v>2335</v>
      </c>
      <c r="AN226" t="s">
        <v>2024</v>
      </c>
      <c r="AO226" t="s">
        <v>2031</v>
      </c>
      <c r="AP226" t="s">
        <v>2336</v>
      </c>
      <c r="AV226" t="s">
        <v>6309</v>
      </c>
      <c r="AW226" t="s">
        <v>6497</v>
      </c>
    </row>
    <row r="227" spans="1:49">
      <c r="A227" t="s">
        <v>4569</v>
      </c>
      <c r="B227" t="s">
        <v>4570</v>
      </c>
      <c r="C227">
        <v>2697.31</v>
      </c>
      <c r="E227" t="s">
        <v>4571</v>
      </c>
      <c r="F227">
        <v>1408</v>
      </c>
      <c r="G227" t="s">
        <v>6317</v>
      </c>
      <c r="H227" t="s">
        <v>4270</v>
      </c>
      <c r="I227">
        <v>0</v>
      </c>
      <c r="J227">
        <v>0</v>
      </c>
      <c r="K227">
        <v>0</v>
      </c>
      <c r="L227">
        <v>0</v>
      </c>
      <c r="M227">
        <v>0</v>
      </c>
      <c r="N227">
        <v>0</v>
      </c>
      <c r="O227">
        <v>2697.31</v>
      </c>
      <c r="P227">
        <v>5226.71</v>
      </c>
      <c r="Q227">
        <v>105.86</v>
      </c>
      <c r="R227" s="343">
        <v>41543</v>
      </c>
      <c r="S227" s="343">
        <v>41088</v>
      </c>
      <c r="T227" t="s">
        <v>2180</v>
      </c>
      <c r="U227" t="s">
        <v>2181</v>
      </c>
      <c r="V227" t="s">
        <v>2182</v>
      </c>
      <c r="W227" t="s">
        <v>2183</v>
      </c>
      <c r="X227" t="s">
        <v>2024</v>
      </c>
      <c r="Y227" t="s">
        <v>2031</v>
      </c>
      <c r="Z227" t="s">
        <v>2184</v>
      </c>
      <c r="AA227" t="s">
        <v>767</v>
      </c>
      <c r="AB227" t="s">
        <v>768</v>
      </c>
      <c r="AC227" t="s">
        <v>769</v>
      </c>
      <c r="AD227" t="s">
        <v>6310</v>
      </c>
      <c r="AV227" t="s">
        <v>6309</v>
      </c>
      <c r="AW227" t="s">
        <v>6334</v>
      </c>
    </row>
    <row r="228" spans="1:49">
      <c r="A228" t="s">
        <v>3588</v>
      </c>
      <c r="B228" t="s">
        <v>3589</v>
      </c>
      <c r="E228" t="s">
        <v>3590</v>
      </c>
      <c r="F228">
        <v>0</v>
      </c>
      <c r="G228" t="s">
        <v>6317</v>
      </c>
      <c r="H228" t="s">
        <v>12314</v>
      </c>
      <c r="P228">
        <v>3770.41</v>
      </c>
      <c r="Q228">
        <v>531.29</v>
      </c>
      <c r="R228" s="343">
        <v>40822</v>
      </c>
      <c r="S228" s="343">
        <v>40416</v>
      </c>
      <c r="T228" t="s">
        <v>374</v>
      </c>
      <c r="U228" t="s">
        <v>10595</v>
      </c>
      <c r="V228" t="s">
        <v>13157</v>
      </c>
      <c r="W228" t="s">
        <v>10596</v>
      </c>
      <c r="X228" t="s">
        <v>6207</v>
      </c>
      <c r="Y228" t="s">
        <v>6208</v>
      </c>
      <c r="Z228" t="s">
        <v>10597</v>
      </c>
      <c r="AA228" t="s">
        <v>10598</v>
      </c>
      <c r="AB228" t="s">
        <v>10599</v>
      </c>
      <c r="AC228" t="s">
        <v>10600</v>
      </c>
      <c r="AD228" t="s">
        <v>6310</v>
      </c>
      <c r="AV228" t="s">
        <v>6450</v>
      </c>
      <c r="AW228" t="s">
        <v>6334</v>
      </c>
    </row>
    <row r="229" spans="1:49">
      <c r="A229" t="s">
        <v>5594</v>
      </c>
      <c r="B229" t="s">
        <v>5595</v>
      </c>
      <c r="C229">
        <v>535.5</v>
      </c>
      <c r="E229" t="s">
        <v>5560</v>
      </c>
      <c r="F229">
        <v>732</v>
      </c>
      <c r="G229" t="s">
        <v>6314</v>
      </c>
      <c r="H229" t="s">
        <v>4270</v>
      </c>
      <c r="I229">
        <v>0</v>
      </c>
      <c r="J229">
        <v>0</v>
      </c>
      <c r="K229">
        <v>0</v>
      </c>
      <c r="L229">
        <v>0</v>
      </c>
      <c r="M229">
        <v>0</v>
      </c>
      <c r="N229">
        <v>0</v>
      </c>
      <c r="O229">
        <v>535.49</v>
      </c>
      <c r="P229">
        <v>6519.89</v>
      </c>
      <c r="Q229">
        <v>166.56</v>
      </c>
      <c r="R229" s="343">
        <v>42283</v>
      </c>
      <c r="S229" s="343">
        <v>41353</v>
      </c>
      <c r="T229" t="s">
        <v>10534</v>
      </c>
      <c r="U229" t="s">
        <v>10535</v>
      </c>
      <c r="V229" t="s">
        <v>13107</v>
      </c>
      <c r="W229" t="s">
        <v>10530</v>
      </c>
      <c r="X229" t="s">
        <v>2024</v>
      </c>
      <c r="Y229" t="s">
        <v>2031</v>
      </c>
      <c r="Z229" t="s">
        <v>10536</v>
      </c>
      <c r="AA229" t="s">
        <v>10537</v>
      </c>
      <c r="AB229" t="s">
        <v>10538</v>
      </c>
      <c r="AC229" t="s">
        <v>10533</v>
      </c>
      <c r="AD229" t="s">
        <v>6447</v>
      </c>
      <c r="AV229" t="s">
        <v>1823</v>
      </c>
      <c r="AW229" t="s">
        <v>4437</v>
      </c>
    </row>
    <row r="230" spans="1:49">
      <c r="A230" t="s">
        <v>4575</v>
      </c>
      <c r="B230" t="s">
        <v>4576</v>
      </c>
      <c r="C230">
        <v>24584.13</v>
      </c>
      <c r="E230" t="s">
        <v>4577</v>
      </c>
      <c r="F230">
        <v>2108</v>
      </c>
      <c r="G230" t="s">
        <v>6312</v>
      </c>
      <c r="H230" t="s">
        <v>4270</v>
      </c>
      <c r="I230">
        <v>0</v>
      </c>
      <c r="J230">
        <v>0</v>
      </c>
      <c r="K230">
        <v>0</v>
      </c>
      <c r="L230">
        <v>0</v>
      </c>
      <c r="M230">
        <v>0</v>
      </c>
      <c r="N230">
        <v>0</v>
      </c>
      <c r="O230">
        <v>24584.15</v>
      </c>
      <c r="P230">
        <v>17886.87</v>
      </c>
      <c r="Q230">
        <v>405.15</v>
      </c>
      <c r="R230" s="343">
        <v>41564</v>
      </c>
      <c r="S230" s="343">
        <v>40200</v>
      </c>
      <c r="T230" t="s">
        <v>2171</v>
      </c>
      <c r="U230" t="s">
        <v>6309</v>
      </c>
      <c r="V230" t="s">
        <v>2172</v>
      </c>
      <c r="W230" t="s">
        <v>2173</v>
      </c>
      <c r="X230" t="s">
        <v>2024</v>
      </c>
      <c r="Y230" t="s">
        <v>2031</v>
      </c>
      <c r="Z230" t="s">
        <v>2174</v>
      </c>
      <c r="AA230" t="s">
        <v>2175</v>
      </c>
      <c r="AB230" t="s">
        <v>6309</v>
      </c>
      <c r="AC230" t="s">
        <v>2176</v>
      </c>
      <c r="AD230" t="s">
        <v>6310</v>
      </c>
      <c r="AQ230">
        <v>1</v>
      </c>
      <c r="AR230" t="s">
        <v>2177</v>
      </c>
      <c r="AS230" t="s">
        <v>2178</v>
      </c>
      <c r="AT230" t="s">
        <v>3526</v>
      </c>
      <c r="AU230" t="s">
        <v>2179</v>
      </c>
      <c r="AV230" t="s">
        <v>6309</v>
      </c>
      <c r="AW230" t="s">
        <v>6334</v>
      </c>
    </row>
    <row r="231" spans="1:49">
      <c r="A231" t="s">
        <v>4578</v>
      </c>
      <c r="B231" t="s">
        <v>4579</v>
      </c>
      <c r="C231">
        <v>6312.62</v>
      </c>
      <c r="E231" t="s">
        <v>4580</v>
      </c>
      <c r="F231">
        <v>1264</v>
      </c>
      <c r="G231" t="s">
        <v>6317</v>
      </c>
      <c r="H231" t="s">
        <v>4270</v>
      </c>
      <c r="I231">
        <v>0</v>
      </c>
      <c r="J231">
        <v>0</v>
      </c>
      <c r="K231">
        <v>0</v>
      </c>
      <c r="L231">
        <v>0</v>
      </c>
      <c r="M231">
        <v>0</v>
      </c>
      <c r="N231">
        <v>38.94</v>
      </c>
      <c r="O231">
        <v>6273.67</v>
      </c>
      <c r="P231">
        <v>25723.56</v>
      </c>
      <c r="Q231">
        <v>569.61</v>
      </c>
      <c r="R231" s="343">
        <v>41567</v>
      </c>
      <c r="S231" s="343">
        <v>41820</v>
      </c>
      <c r="T231" t="s">
        <v>1433</v>
      </c>
      <c r="U231" t="s">
        <v>1434</v>
      </c>
      <c r="V231" t="s">
        <v>3318</v>
      </c>
      <c r="W231" t="s">
        <v>1436</v>
      </c>
      <c r="X231" t="s">
        <v>2024</v>
      </c>
      <c r="Y231" t="s">
        <v>1437</v>
      </c>
      <c r="Z231" t="s">
        <v>1438</v>
      </c>
      <c r="AA231" t="s">
        <v>1439</v>
      </c>
      <c r="AB231" t="s">
        <v>1440</v>
      </c>
      <c r="AC231" t="s">
        <v>3502</v>
      </c>
      <c r="AD231" t="s">
        <v>6310</v>
      </c>
      <c r="AV231" t="s">
        <v>6309</v>
      </c>
      <c r="AW231" t="s">
        <v>6317</v>
      </c>
    </row>
    <row r="232" spans="1:49">
      <c r="A232" t="s">
        <v>4581</v>
      </c>
      <c r="B232" t="s">
        <v>4579</v>
      </c>
      <c r="C232">
        <v>0</v>
      </c>
      <c r="E232" t="s">
        <v>4582</v>
      </c>
      <c r="F232">
        <v>1037</v>
      </c>
      <c r="G232" t="s">
        <v>6317</v>
      </c>
      <c r="H232" t="s">
        <v>4270</v>
      </c>
      <c r="I232">
        <v>0</v>
      </c>
      <c r="J232">
        <v>0</v>
      </c>
      <c r="K232">
        <v>0</v>
      </c>
      <c r="L232">
        <v>0</v>
      </c>
      <c r="M232">
        <v>0</v>
      </c>
      <c r="N232">
        <v>0</v>
      </c>
      <c r="O232">
        <v>0</v>
      </c>
      <c r="P232">
        <v>4903.71</v>
      </c>
      <c r="Q232">
        <v>108.59</v>
      </c>
      <c r="R232" s="343">
        <v>41567</v>
      </c>
      <c r="S232" s="343">
        <v>41548</v>
      </c>
      <c r="T232" t="s">
        <v>1433</v>
      </c>
      <c r="U232" t="s">
        <v>1434</v>
      </c>
      <c r="V232" t="s">
        <v>1435</v>
      </c>
      <c r="W232" t="s">
        <v>1436</v>
      </c>
      <c r="X232" t="s">
        <v>2024</v>
      </c>
      <c r="Y232" t="s">
        <v>1437</v>
      </c>
      <c r="Z232" t="s">
        <v>1438</v>
      </c>
      <c r="AA232" t="s">
        <v>1439</v>
      </c>
      <c r="AB232" t="s">
        <v>1440</v>
      </c>
      <c r="AC232" t="s">
        <v>3502</v>
      </c>
      <c r="AD232" t="s">
        <v>6310</v>
      </c>
      <c r="AV232" t="s">
        <v>6309</v>
      </c>
      <c r="AW232" t="s">
        <v>6317</v>
      </c>
    </row>
    <row r="233" spans="1:49">
      <c r="A233" t="s">
        <v>4583</v>
      </c>
      <c r="B233" t="s">
        <v>2070</v>
      </c>
      <c r="C233">
        <v>755.05</v>
      </c>
      <c r="E233" t="s">
        <v>4584</v>
      </c>
      <c r="F233">
        <v>1544</v>
      </c>
      <c r="G233" t="s">
        <v>6319</v>
      </c>
      <c r="H233" t="s">
        <v>4270</v>
      </c>
      <c r="I233">
        <v>0</v>
      </c>
      <c r="J233">
        <v>0</v>
      </c>
      <c r="K233">
        <v>0</v>
      </c>
      <c r="L233">
        <v>0</v>
      </c>
      <c r="M233">
        <v>0</v>
      </c>
      <c r="N233">
        <v>0</v>
      </c>
      <c r="O233">
        <v>755.05</v>
      </c>
      <c r="P233">
        <v>5856.9</v>
      </c>
      <c r="Q233">
        <v>293.39999999999998</v>
      </c>
      <c r="R233" s="343">
        <v>41568</v>
      </c>
      <c r="S233" s="343">
        <v>40723</v>
      </c>
      <c r="T233" t="s">
        <v>3503</v>
      </c>
      <c r="U233" t="s">
        <v>3504</v>
      </c>
      <c r="V233" t="s">
        <v>3520</v>
      </c>
      <c r="W233" t="s">
        <v>3506</v>
      </c>
      <c r="X233" t="s">
        <v>3507</v>
      </c>
      <c r="Y233" t="s">
        <v>3508</v>
      </c>
      <c r="Z233" t="s">
        <v>3509</v>
      </c>
      <c r="AA233" t="s">
        <v>3510</v>
      </c>
      <c r="AB233" t="s">
        <v>6309</v>
      </c>
      <c r="AC233" t="s">
        <v>3511</v>
      </c>
      <c r="AD233" t="s">
        <v>6447</v>
      </c>
      <c r="AE233" t="s">
        <v>2072</v>
      </c>
      <c r="AF233" t="s">
        <v>3512</v>
      </c>
      <c r="AG233" t="s">
        <v>3513</v>
      </c>
      <c r="AH233" t="s">
        <v>2024</v>
      </c>
      <c r="AI233" t="s">
        <v>2031</v>
      </c>
      <c r="AJ233" t="s">
        <v>3509</v>
      </c>
      <c r="AK233" t="s">
        <v>3514</v>
      </c>
      <c r="AL233" t="s">
        <v>3515</v>
      </c>
      <c r="AM233" t="s">
        <v>3516</v>
      </c>
      <c r="AN233" t="s">
        <v>3507</v>
      </c>
      <c r="AO233" t="s">
        <v>3508</v>
      </c>
      <c r="AP233" t="s">
        <v>6309</v>
      </c>
      <c r="AQ233">
        <v>1</v>
      </c>
      <c r="AR233" t="s">
        <v>3521</v>
      </c>
      <c r="AS233" t="s">
        <v>3522</v>
      </c>
      <c r="AT233" t="s">
        <v>2016</v>
      </c>
      <c r="AU233" t="s">
        <v>3523</v>
      </c>
      <c r="AV233" t="s">
        <v>6309</v>
      </c>
      <c r="AW233" t="s">
        <v>6334</v>
      </c>
    </row>
    <row r="234" spans="1:49">
      <c r="A234" t="s">
        <v>5571</v>
      </c>
      <c r="B234" t="s">
        <v>1726</v>
      </c>
      <c r="C234">
        <v>9.6</v>
      </c>
      <c r="E234" t="s">
        <v>5572</v>
      </c>
      <c r="F234">
        <v>449</v>
      </c>
      <c r="G234" t="s">
        <v>6314</v>
      </c>
      <c r="H234" t="s">
        <v>4270</v>
      </c>
      <c r="I234">
        <v>0</v>
      </c>
      <c r="J234">
        <v>0</v>
      </c>
      <c r="K234">
        <v>0</v>
      </c>
      <c r="L234">
        <v>0</v>
      </c>
      <c r="M234">
        <v>0</v>
      </c>
      <c r="N234">
        <v>0</v>
      </c>
      <c r="O234">
        <v>9.59</v>
      </c>
      <c r="P234">
        <v>20114.150000000001</v>
      </c>
      <c r="Q234">
        <v>332.6</v>
      </c>
      <c r="R234" s="343">
        <v>42312</v>
      </c>
      <c r="S234" s="343">
        <v>41608</v>
      </c>
      <c r="T234" t="s">
        <v>10528</v>
      </c>
      <c r="U234" t="s">
        <v>10529</v>
      </c>
      <c r="V234" t="s">
        <v>13091</v>
      </c>
      <c r="W234" t="s">
        <v>10530</v>
      </c>
      <c r="X234" t="s">
        <v>2024</v>
      </c>
      <c r="Y234" t="s">
        <v>2031</v>
      </c>
      <c r="Z234" t="s">
        <v>10531</v>
      </c>
      <c r="AA234" t="s">
        <v>14912</v>
      </c>
      <c r="AB234" t="s">
        <v>10532</v>
      </c>
      <c r="AC234" t="s">
        <v>10533</v>
      </c>
      <c r="AD234" t="s">
        <v>6447</v>
      </c>
      <c r="AV234" t="s">
        <v>1823</v>
      </c>
      <c r="AW234" t="s">
        <v>4437</v>
      </c>
    </row>
    <row r="235" spans="1:49">
      <c r="A235" t="s">
        <v>5573</v>
      </c>
      <c r="B235" t="s">
        <v>1726</v>
      </c>
      <c r="C235">
        <v>9.6</v>
      </c>
      <c r="E235" t="s">
        <v>5574</v>
      </c>
      <c r="F235">
        <v>449</v>
      </c>
      <c r="G235" t="s">
        <v>6314</v>
      </c>
      <c r="H235" t="s">
        <v>4270</v>
      </c>
      <c r="I235">
        <v>0</v>
      </c>
      <c r="J235">
        <v>0</v>
      </c>
      <c r="K235">
        <v>0</v>
      </c>
      <c r="L235">
        <v>0</v>
      </c>
      <c r="M235">
        <v>0</v>
      </c>
      <c r="N235">
        <v>0</v>
      </c>
      <c r="O235">
        <v>9.59</v>
      </c>
      <c r="P235">
        <v>20701.669999999998</v>
      </c>
      <c r="Q235">
        <v>342.32</v>
      </c>
      <c r="R235" s="343">
        <v>42312</v>
      </c>
      <c r="S235" s="343">
        <v>41608</v>
      </c>
      <c r="T235" t="s">
        <v>10528</v>
      </c>
      <c r="U235" t="s">
        <v>10529</v>
      </c>
      <c r="V235" t="s">
        <v>13092</v>
      </c>
      <c r="W235" t="s">
        <v>10530</v>
      </c>
      <c r="X235" t="s">
        <v>2024</v>
      </c>
      <c r="Y235" t="s">
        <v>2031</v>
      </c>
      <c r="Z235" t="s">
        <v>10531</v>
      </c>
      <c r="AA235" t="s">
        <v>14912</v>
      </c>
      <c r="AB235" t="s">
        <v>10532</v>
      </c>
      <c r="AC235" t="s">
        <v>10533</v>
      </c>
      <c r="AD235" t="s">
        <v>6447</v>
      </c>
      <c r="AV235" t="s">
        <v>1823</v>
      </c>
      <c r="AW235" t="s">
        <v>4437</v>
      </c>
    </row>
    <row r="236" spans="1:49">
      <c r="A236" t="s">
        <v>5575</v>
      </c>
      <c r="B236" t="s">
        <v>1726</v>
      </c>
      <c r="C236">
        <v>9.6</v>
      </c>
      <c r="E236" t="s">
        <v>5576</v>
      </c>
      <c r="F236">
        <v>449</v>
      </c>
      <c r="G236" t="s">
        <v>6314</v>
      </c>
      <c r="H236" t="s">
        <v>4270</v>
      </c>
      <c r="I236">
        <v>0</v>
      </c>
      <c r="J236">
        <v>0</v>
      </c>
      <c r="K236">
        <v>0</v>
      </c>
      <c r="L236">
        <v>0</v>
      </c>
      <c r="M236">
        <v>0</v>
      </c>
      <c r="N236">
        <v>0</v>
      </c>
      <c r="O236">
        <v>9.59</v>
      </c>
      <c r="P236">
        <v>20917.900000000001</v>
      </c>
      <c r="Q236">
        <v>347.26</v>
      </c>
      <c r="R236" s="343">
        <v>42318</v>
      </c>
      <c r="S236" s="343">
        <v>41635</v>
      </c>
      <c r="T236" t="s">
        <v>10528</v>
      </c>
      <c r="U236" t="s">
        <v>10529</v>
      </c>
      <c r="V236" t="s">
        <v>13093</v>
      </c>
      <c r="W236" t="s">
        <v>10530</v>
      </c>
      <c r="X236" t="s">
        <v>2024</v>
      </c>
      <c r="Y236" t="s">
        <v>2031</v>
      </c>
      <c r="Z236" t="s">
        <v>10531</v>
      </c>
      <c r="AA236" t="s">
        <v>14912</v>
      </c>
      <c r="AB236" t="s">
        <v>10532</v>
      </c>
      <c r="AC236" t="s">
        <v>10533</v>
      </c>
      <c r="AD236" t="s">
        <v>6447</v>
      </c>
      <c r="AV236" t="s">
        <v>1823</v>
      </c>
      <c r="AW236" t="s">
        <v>4437</v>
      </c>
    </row>
    <row r="237" spans="1:49">
      <c r="A237" t="s">
        <v>5577</v>
      </c>
      <c r="B237" t="s">
        <v>1726</v>
      </c>
      <c r="C237">
        <v>779.16</v>
      </c>
      <c r="E237" t="s">
        <v>5578</v>
      </c>
      <c r="F237">
        <v>627</v>
      </c>
      <c r="G237" t="s">
        <v>6314</v>
      </c>
      <c r="H237" t="s">
        <v>4270</v>
      </c>
      <c r="I237">
        <v>0</v>
      </c>
      <c r="J237">
        <v>0</v>
      </c>
      <c r="K237">
        <v>0</v>
      </c>
      <c r="L237">
        <v>0</v>
      </c>
      <c r="M237">
        <v>0</v>
      </c>
      <c r="N237">
        <v>0</v>
      </c>
      <c r="O237">
        <v>779.15</v>
      </c>
      <c r="P237">
        <v>12640.03</v>
      </c>
      <c r="Q237">
        <v>209.84</v>
      </c>
      <c r="R237" s="343">
        <v>42326</v>
      </c>
      <c r="S237" s="343">
        <v>41608</v>
      </c>
      <c r="T237" t="s">
        <v>10528</v>
      </c>
      <c r="U237" t="s">
        <v>10529</v>
      </c>
      <c r="V237" t="s">
        <v>13094</v>
      </c>
      <c r="W237" t="s">
        <v>10530</v>
      </c>
      <c r="X237" t="s">
        <v>2024</v>
      </c>
      <c r="Y237" t="s">
        <v>2031</v>
      </c>
      <c r="Z237" t="s">
        <v>10531</v>
      </c>
      <c r="AA237" t="s">
        <v>14912</v>
      </c>
      <c r="AB237" t="s">
        <v>10532</v>
      </c>
      <c r="AC237" t="s">
        <v>10533</v>
      </c>
      <c r="AD237" t="s">
        <v>6447</v>
      </c>
      <c r="AV237" t="s">
        <v>1823</v>
      </c>
      <c r="AW237" t="s">
        <v>4437</v>
      </c>
    </row>
    <row r="238" spans="1:49">
      <c r="A238" t="s">
        <v>5579</v>
      </c>
      <c r="B238" t="s">
        <v>1726</v>
      </c>
      <c r="C238">
        <v>9.6</v>
      </c>
      <c r="E238" t="s">
        <v>5578</v>
      </c>
      <c r="F238">
        <v>449</v>
      </c>
      <c r="G238" t="s">
        <v>6314</v>
      </c>
      <c r="H238" t="s">
        <v>4270</v>
      </c>
      <c r="I238">
        <v>0</v>
      </c>
      <c r="J238">
        <v>0</v>
      </c>
      <c r="K238">
        <v>0</v>
      </c>
      <c r="L238">
        <v>0</v>
      </c>
      <c r="M238">
        <v>0</v>
      </c>
      <c r="N238">
        <v>0</v>
      </c>
      <c r="O238">
        <v>9.59</v>
      </c>
      <c r="P238">
        <v>12640.03</v>
      </c>
      <c r="Q238">
        <v>209.84</v>
      </c>
      <c r="R238" s="343">
        <v>42326</v>
      </c>
      <c r="S238" s="343">
        <v>41608</v>
      </c>
      <c r="T238" t="s">
        <v>10528</v>
      </c>
      <c r="U238" t="s">
        <v>10529</v>
      </c>
      <c r="V238" t="s">
        <v>13095</v>
      </c>
      <c r="W238" t="s">
        <v>10530</v>
      </c>
      <c r="X238" t="s">
        <v>2024</v>
      </c>
      <c r="Y238" t="s">
        <v>2031</v>
      </c>
      <c r="Z238" t="s">
        <v>10531</v>
      </c>
      <c r="AA238" t="s">
        <v>14912</v>
      </c>
      <c r="AB238" t="s">
        <v>10532</v>
      </c>
      <c r="AC238" t="s">
        <v>10533</v>
      </c>
      <c r="AD238" t="s">
        <v>6447</v>
      </c>
      <c r="AV238" t="s">
        <v>1823</v>
      </c>
      <c r="AW238" t="s">
        <v>4437</v>
      </c>
    </row>
    <row r="239" spans="1:49">
      <c r="A239" t="s">
        <v>5580</v>
      </c>
      <c r="B239" t="s">
        <v>1726</v>
      </c>
      <c r="C239">
        <v>607.78</v>
      </c>
      <c r="E239" t="s">
        <v>5879</v>
      </c>
      <c r="F239">
        <v>749</v>
      </c>
      <c r="G239" t="s">
        <v>6314</v>
      </c>
      <c r="H239" t="s">
        <v>4270</v>
      </c>
      <c r="I239">
        <v>0</v>
      </c>
      <c r="J239">
        <v>0</v>
      </c>
      <c r="K239">
        <v>0</v>
      </c>
      <c r="L239">
        <v>0</v>
      </c>
      <c r="M239">
        <v>0</v>
      </c>
      <c r="N239">
        <v>0</v>
      </c>
      <c r="O239">
        <v>607.77</v>
      </c>
      <c r="P239">
        <v>4941.4399999999996</v>
      </c>
      <c r="Q239">
        <v>142.94</v>
      </c>
      <c r="R239" s="343">
        <v>42326</v>
      </c>
      <c r="S239" s="343">
        <v>41368</v>
      </c>
      <c r="T239" t="s">
        <v>10528</v>
      </c>
      <c r="U239" t="s">
        <v>10529</v>
      </c>
      <c r="V239" t="s">
        <v>13096</v>
      </c>
      <c r="W239" t="s">
        <v>10530</v>
      </c>
      <c r="X239" t="s">
        <v>2024</v>
      </c>
      <c r="Y239" t="s">
        <v>2031</v>
      </c>
      <c r="Z239" t="s">
        <v>10531</v>
      </c>
      <c r="AA239" t="s">
        <v>14912</v>
      </c>
      <c r="AB239" t="s">
        <v>10532</v>
      </c>
      <c r="AC239" t="s">
        <v>10533</v>
      </c>
      <c r="AD239" t="s">
        <v>6447</v>
      </c>
      <c r="AV239" t="s">
        <v>1823</v>
      </c>
      <c r="AW239" t="s">
        <v>4437</v>
      </c>
    </row>
    <row r="240" spans="1:49">
      <c r="A240" t="s">
        <v>5581</v>
      </c>
      <c r="B240" t="s">
        <v>1726</v>
      </c>
      <c r="C240">
        <v>611.44000000000005</v>
      </c>
      <c r="E240" t="s">
        <v>5879</v>
      </c>
      <c r="F240">
        <v>749</v>
      </c>
      <c r="G240" t="s">
        <v>6314</v>
      </c>
      <c r="H240" t="s">
        <v>4270</v>
      </c>
      <c r="I240">
        <v>0</v>
      </c>
      <c r="J240">
        <v>0</v>
      </c>
      <c r="K240">
        <v>0</v>
      </c>
      <c r="L240">
        <v>0</v>
      </c>
      <c r="M240">
        <v>0</v>
      </c>
      <c r="N240">
        <v>0</v>
      </c>
      <c r="O240">
        <v>611.42999999999995</v>
      </c>
      <c r="P240">
        <v>4941.4399999999996</v>
      </c>
      <c r="Q240">
        <v>142.94</v>
      </c>
      <c r="R240" s="343">
        <v>42326</v>
      </c>
      <c r="S240" s="343">
        <v>41368</v>
      </c>
      <c r="T240" t="s">
        <v>10528</v>
      </c>
      <c r="U240" t="s">
        <v>10529</v>
      </c>
      <c r="V240" t="s">
        <v>13097</v>
      </c>
      <c r="W240" t="s">
        <v>10530</v>
      </c>
      <c r="X240" t="s">
        <v>2024</v>
      </c>
      <c r="Y240" t="s">
        <v>2031</v>
      </c>
      <c r="Z240" t="s">
        <v>10531</v>
      </c>
      <c r="AA240" t="s">
        <v>14912</v>
      </c>
      <c r="AB240" t="s">
        <v>10532</v>
      </c>
      <c r="AC240" t="s">
        <v>10533</v>
      </c>
      <c r="AD240" t="s">
        <v>6447</v>
      </c>
      <c r="AV240" t="s">
        <v>1823</v>
      </c>
      <c r="AW240" t="s">
        <v>4437</v>
      </c>
    </row>
    <row r="241" spans="1:49">
      <c r="A241" t="s">
        <v>5582</v>
      </c>
      <c r="B241" t="s">
        <v>1726</v>
      </c>
      <c r="C241">
        <v>683.23</v>
      </c>
      <c r="E241" t="s">
        <v>5879</v>
      </c>
      <c r="F241">
        <v>749</v>
      </c>
      <c r="G241" t="s">
        <v>6314</v>
      </c>
      <c r="H241" t="s">
        <v>4270</v>
      </c>
      <c r="I241">
        <v>0</v>
      </c>
      <c r="J241">
        <v>0</v>
      </c>
      <c r="K241">
        <v>0</v>
      </c>
      <c r="L241">
        <v>0</v>
      </c>
      <c r="M241">
        <v>0</v>
      </c>
      <c r="N241">
        <v>0</v>
      </c>
      <c r="O241">
        <v>683.22</v>
      </c>
      <c r="P241">
        <v>4941.4399999999996</v>
      </c>
      <c r="Q241">
        <v>142.94</v>
      </c>
      <c r="R241" s="343">
        <v>42326</v>
      </c>
      <c r="S241" s="343">
        <v>41368</v>
      </c>
      <c r="T241" t="s">
        <v>10528</v>
      </c>
      <c r="U241" t="s">
        <v>10529</v>
      </c>
      <c r="V241" t="s">
        <v>13098</v>
      </c>
      <c r="W241" t="s">
        <v>10530</v>
      </c>
      <c r="X241" t="s">
        <v>2024</v>
      </c>
      <c r="Y241" t="s">
        <v>2031</v>
      </c>
      <c r="Z241" t="s">
        <v>10531</v>
      </c>
      <c r="AA241" t="s">
        <v>14912</v>
      </c>
      <c r="AB241" t="s">
        <v>10532</v>
      </c>
      <c r="AC241" t="s">
        <v>10533</v>
      </c>
      <c r="AD241" t="s">
        <v>6447</v>
      </c>
      <c r="AV241" t="s">
        <v>1823</v>
      </c>
      <c r="AW241" t="s">
        <v>4437</v>
      </c>
    </row>
    <row r="242" spans="1:49">
      <c r="A242" t="s">
        <v>4596</v>
      </c>
      <c r="B242" t="s">
        <v>4594</v>
      </c>
      <c r="C242">
        <v>5675.82</v>
      </c>
      <c r="E242" t="s">
        <v>4597</v>
      </c>
      <c r="F242">
        <v>1845</v>
      </c>
      <c r="G242" t="s">
        <v>6317</v>
      </c>
      <c r="H242" t="s">
        <v>4270</v>
      </c>
      <c r="I242">
        <v>0</v>
      </c>
      <c r="J242">
        <v>0</v>
      </c>
      <c r="K242">
        <v>0</v>
      </c>
      <c r="L242">
        <v>0</v>
      </c>
      <c r="M242">
        <v>0</v>
      </c>
      <c r="N242">
        <v>0</v>
      </c>
      <c r="O242">
        <v>5675.85</v>
      </c>
      <c r="P242">
        <v>15170.53</v>
      </c>
      <c r="Q242">
        <v>335.64</v>
      </c>
      <c r="R242" s="343">
        <v>41413</v>
      </c>
      <c r="S242" s="343">
        <v>41198</v>
      </c>
      <c r="T242" t="s">
        <v>903</v>
      </c>
      <c r="U242" t="s">
        <v>904</v>
      </c>
      <c r="V242" t="s">
        <v>913</v>
      </c>
      <c r="W242" t="s">
        <v>906</v>
      </c>
      <c r="X242" t="s">
        <v>907</v>
      </c>
      <c r="Y242" t="s">
        <v>908</v>
      </c>
      <c r="Z242" t="s">
        <v>909</v>
      </c>
      <c r="AA242" t="s">
        <v>910</v>
      </c>
      <c r="AB242" t="s">
        <v>911</v>
      </c>
      <c r="AC242" t="s">
        <v>912</v>
      </c>
      <c r="AD242" t="s">
        <v>6310</v>
      </c>
      <c r="AV242" t="s">
        <v>6309</v>
      </c>
      <c r="AW242" t="s">
        <v>6334</v>
      </c>
    </row>
    <row r="243" spans="1:49">
      <c r="A243" t="s">
        <v>4598</v>
      </c>
      <c r="B243" t="s">
        <v>4599</v>
      </c>
      <c r="C243">
        <v>10019.07</v>
      </c>
      <c r="E243" t="s">
        <v>4600</v>
      </c>
      <c r="F243">
        <v>1158</v>
      </c>
      <c r="G243" t="s">
        <v>6319</v>
      </c>
      <c r="H243" t="s">
        <v>4270</v>
      </c>
      <c r="I243">
        <v>0</v>
      </c>
      <c r="J243">
        <v>0</v>
      </c>
      <c r="K243">
        <v>0</v>
      </c>
      <c r="L243">
        <v>0</v>
      </c>
      <c r="M243">
        <v>0</v>
      </c>
      <c r="N243">
        <v>0</v>
      </c>
      <c r="O243">
        <v>10019.06</v>
      </c>
      <c r="P243">
        <v>41002.31</v>
      </c>
      <c r="Q243">
        <v>1314.88</v>
      </c>
      <c r="R243" s="343">
        <v>41616</v>
      </c>
      <c r="S243" s="343">
        <v>41059</v>
      </c>
      <c r="T243" t="s">
        <v>4686</v>
      </c>
      <c r="U243" t="s">
        <v>6253</v>
      </c>
      <c r="V243" t="s">
        <v>6254</v>
      </c>
      <c r="W243" t="s">
        <v>4687</v>
      </c>
      <c r="X243" t="s">
        <v>4688</v>
      </c>
      <c r="Y243" t="s">
        <v>4689</v>
      </c>
      <c r="Z243" t="s">
        <v>4690</v>
      </c>
      <c r="AA243" t="s">
        <v>6255</v>
      </c>
      <c r="AB243" t="s">
        <v>6309</v>
      </c>
      <c r="AC243" t="s">
        <v>6256</v>
      </c>
      <c r="AD243" t="s">
        <v>2035</v>
      </c>
      <c r="AQ243">
        <v>1</v>
      </c>
      <c r="AR243" t="s">
        <v>15142</v>
      </c>
      <c r="AS243" t="s">
        <v>4680</v>
      </c>
      <c r="AT243" t="s">
        <v>4682</v>
      </c>
      <c r="AU243" t="s">
        <v>4683</v>
      </c>
      <c r="AV243" t="s">
        <v>6309</v>
      </c>
      <c r="AW243" t="s">
        <v>6334</v>
      </c>
    </row>
    <row r="244" spans="1:49">
      <c r="A244" t="s">
        <v>5698</v>
      </c>
      <c r="B244" t="s">
        <v>5699</v>
      </c>
      <c r="C244">
        <v>235.17</v>
      </c>
      <c r="D244">
        <v>4429.53</v>
      </c>
      <c r="E244" t="s">
        <v>5700</v>
      </c>
      <c r="F244">
        <v>4</v>
      </c>
      <c r="G244" t="s">
        <v>6312</v>
      </c>
      <c r="H244" t="s">
        <v>6945</v>
      </c>
      <c r="I244">
        <v>0</v>
      </c>
      <c r="J244">
        <v>235.17</v>
      </c>
      <c r="K244">
        <v>0</v>
      </c>
      <c r="L244">
        <v>0</v>
      </c>
      <c r="M244">
        <v>0</v>
      </c>
      <c r="N244">
        <v>0</v>
      </c>
      <c r="O244">
        <v>0</v>
      </c>
      <c r="P244">
        <v>31144.5</v>
      </c>
      <c r="Q244">
        <v>508.7</v>
      </c>
      <c r="R244" s="343">
        <v>42347</v>
      </c>
      <c r="S244" s="343">
        <v>42081</v>
      </c>
      <c r="T244" t="s">
        <v>7179</v>
      </c>
      <c r="U244" t="s">
        <v>6309</v>
      </c>
      <c r="V244" t="s">
        <v>12022</v>
      </c>
      <c r="W244" t="s">
        <v>7180</v>
      </c>
      <c r="X244" t="s">
        <v>2024</v>
      </c>
      <c r="Y244" t="s">
        <v>2031</v>
      </c>
      <c r="Z244" t="s">
        <v>7181</v>
      </c>
      <c r="AA244" t="s">
        <v>15032</v>
      </c>
      <c r="AB244" t="s">
        <v>6309</v>
      </c>
      <c r="AC244" t="s">
        <v>7183</v>
      </c>
      <c r="AD244" t="s">
        <v>6310</v>
      </c>
      <c r="AV244" t="s">
        <v>6309</v>
      </c>
      <c r="AW244" t="s">
        <v>6312</v>
      </c>
    </row>
    <row r="245" spans="1:49">
      <c r="A245" t="s">
        <v>4601</v>
      </c>
      <c r="B245" t="s">
        <v>6522</v>
      </c>
      <c r="C245">
        <v>22128.74</v>
      </c>
      <c r="E245" t="s">
        <v>4602</v>
      </c>
      <c r="F245">
        <v>1570</v>
      </c>
      <c r="G245" t="s">
        <v>6319</v>
      </c>
      <c r="H245" t="s">
        <v>4270</v>
      </c>
      <c r="I245">
        <v>0</v>
      </c>
      <c r="J245">
        <v>0</v>
      </c>
      <c r="K245">
        <v>0</v>
      </c>
      <c r="L245">
        <v>0</v>
      </c>
      <c r="M245">
        <v>0</v>
      </c>
      <c r="N245">
        <v>0</v>
      </c>
      <c r="O245">
        <v>22128.74</v>
      </c>
      <c r="P245">
        <v>45626.87</v>
      </c>
      <c r="Q245">
        <v>1495.14</v>
      </c>
      <c r="R245" s="343">
        <v>41625</v>
      </c>
      <c r="S245" s="343">
        <v>41515</v>
      </c>
      <c r="T245" t="s">
        <v>894</v>
      </c>
      <c r="U245" t="s">
        <v>895</v>
      </c>
      <c r="V245" t="s">
        <v>2346</v>
      </c>
      <c r="W245" t="s">
        <v>897</v>
      </c>
      <c r="X245" t="s">
        <v>2024</v>
      </c>
      <c r="Y245" t="s">
        <v>2031</v>
      </c>
      <c r="Z245" t="s">
        <v>898</v>
      </c>
      <c r="AA245" t="s">
        <v>14172</v>
      </c>
      <c r="AB245" t="s">
        <v>900</v>
      </c>
      <c r="AC245" t="s">
        <v>901</v>
      </c>
      <c r="AD245" t="s">
        <v>2035</v>
      </c>
      <c r="AE245" t="s">
        <v>4004</v>
      </c>
      <c r="AF245" t="s">
        <v>902</v>
      </c>
      <c r="AG245" t="s">
        <v>2333</v>
      </c>
      <c r="AH245" t="s">
        <v>2024</v>
      </c>
      <c r="AI245" t="s">
        <v>2031</v>
      </c>
      <c r="AJ245" t="s">
        <v>6309</v>
      </c>
      <c r="AK245" t="s">
        <v>3985</v>
      </c>
      <c r="AL245" t="s">
        <v>2334</v>
      </c>
      <c r="AM245" t="s">
        <v>2335</v>
      </c>
      <c r="AN245" t="s">
        <v>2024</v>
      </c>
      <c r="AO245" t="s">
        <v>2031</v>
      </c>
      <c r="AP245" t="s">
        <v>2336</v>
      </c>
      <c r="AV245" t="s">
        <v>6309</v>
      </c>
      <c r="AW245" t="s">
        <v>6497</v>
      </c>
    </row>
    <row r="246" spans="1:49">
      <c r="A246" t="s">
        <v>5607</v>
      </c>
      <c r="B246" t="s">
        <v>5597</v>
      </c>
      <c r="C246">
        <v>864.67</v>
      </c>
      <c r="E246" t="s">
        <v>5578</v>
      </c>
      <c r="F246">
        <v>627</v>
      </c>
      <c r="G246" t="s">
        <v>6314</v>
      </c>
      <c r="H246" t="s">
        <v>4270</v>
      </c>
      <c r="I246">
        <v>0</v>
      </c>
      <c r="J246">
        <v>0</v>
      </c>
      <c r="K246">
        <v>0</v>
      </c>
      <c r="L246">
        <v>0</v>
      </c>
      <c r="M246">
        <v>0</v>
      </c>
      <c r="N246">
        <v>0</v>
      </c>
      <c r="O246">
        <v>864.66</v>
      </c>
      <c r="P246">
        <v>12768.6</v>
      </c>
      <c r="Q246">
        <v>211.97</v>
      </c>
      <c r="R246" s="343">
        <v>42343</v>
      </c>
      <c r="S246" s="343">
        <v>41608</v>
      </c>
      <c r="T246" t="s">
        <v>10539</v>
      </c>
      <c r="U246" t="s">
        <v>10540</v>
      </c>
      <c r="V246" t="s">
        <v>13111</v>
      </c>
      <c r="W246" t="s">
        <v>10530</v>
      </c>
      <c r="X246" t="s">
        <v>2024</v>
      </c>
      <c r="Y246" t="s">
        <v>2031</v>
      </c>
      <c r="Z246" t="s">
        <v>10531</v>
      </c>
      <c r="AA246" t="s">
        <v>6309</v>
      </c>
      <c r="AB246" t="s">
        <v>10541</v>
      </c>
      <c r="AC246" t="s">
        <v>10533</v>
      </c>
      <c r="AD246" t="s">
        <v>6447</v>
      </c>
      <c r="AV246" t="s">
        <v>1823</v>
      </c>
      <c r="AW246" t="s">
        <v>4437</v>
      </c>
    </row>
    <row r="247" spans="1:49">
      <c r="A247" t="s">
        <v>4607</v>
      </c>
      <c r="B247" t="s">
        <v>4608</v>
      </c>
      <c r="C247">
        <v>358.85</v>
      </c>
      <c r="E247" t="s">
        <v>4609</v>
      </c>
      <c r="F247">
        <v>1040</v>
      </c>
      <c r="G247" t="s">
        <v>6312</v>
      </c>
      <c r="H247" t="s">
        <v>4270</v>
      </c>
      <c r="I247">
        <v>0</v>
      </c>
      <c r="J247">
        <v>0</v>
      </c>
      <c r="K247">
        <v>0</v>
      </c>
      <c r="L247">
        <v>0</v>
      </c>
      <c r="M247">
        <v>0</v>
      </c>
      <c r="N247">
        <v>0</v>
      </c>
      <c r="O247">
        <v>358.84</v>
      </c>
      <c r="P247">
        <v>3914.7</v>
      </c>
      <c r="Q247">
        <v>85.06</v>
      </c>
      <c r="R247" s="343">
        <v>41633</v>
      </c>
      <c r="S247" s="343">
        <v>41362</v>
      </c>
      <c r="T247" t="s">
        <v>6596</v>
      </c>
      <c r="U247" t="s">
        <v>6309</v>
      </c>
      <c r="V247" t="s">
        <v>6597</v>
      </c>
      <c r="W247" t="s">
        <v>6598</v>
      </c>
      <c r="X247" t="s">
        <v>3916</v>
      </c>
      <c r="Y247" t="s">
        <v>3917</v>
      </c>
      <c r="Z247" t="s">
        <v>6599</v>
      </c>
      <c r="AA247" t="s">
        <v>6600</v>
      </c>
      <c r="AB247" t="s">
        <v>6309</v>
      </c>
      <c r="AC247" t="s">
        <v>6309</v>
      </c>
      <c r="AD247" t="s">
        <v>6310</v>
      </c>
      <c r="AV247" t="s">
        <v>6309</v>
      </c>
      <c r="AW247" t="s">
        <v>6497</v>
      </c>
    </row>
    <row r="248" spans="1:49">
      <c r="A248" t="s">
        <v>5583</v>
      </c>
      <c r="B248" t="s">
        <v>1726</v>
      </c>
      <c r="C248">
        <v>518.97</v>
      </c>
      <c r="E248" t="s">
        <v>2847</v>
      </c>
      <c r="F248">
        <v>627</v>
      </c>
      <c r="G248" t="s">
        <v>6314</v>
      </c>
      <c r="H248" t="s">
        <v>4270</v>
      </c>
      <c r="I248">
        <v>0</v>
      </c>
      <c r="J248">
        <v>0</v>
      </c>
      <c r="K248">
        <v>0</v>
      </c>
      <c r="L248">
        <v>0</v>
      </c>
      <c r="M248">
        <v>0</v>
      </c>
      <c r="N248">
        <v>0</v>
      </c>
      <c r="O248">
        <v>518.96</v>
      </c>
      <c r="P248">
        <v>15471.44</v>
      </c>
      <c r="Q248">
        <v>256.83999999999997</v>
      </c>
      <c r="R248" s="343">
        <v>42363</v>
      </c>
      <c r="S248" s="343">
        <v>41608</v>
      </c>
      <c r="T248" t="s">
        <v>10528</v>
      </c>
      <c r="U248" t="s">
        <v>10529</v>
      </c>
      <c r="V248" t="s">
        <v>13099</v>
      </c>
      <c r="W248" t="s">
        <v>10530</v>
      </c>
      <c r="X248" t="s">
        <v>2024</v>
      </c>
      <c r="Y248" t="s">
        <v>2031</v>
      </c>
      <c r="Z248" t="s">
        <v>10531</v>
      </c>
      <c r="AA248" t="s">
        <v>14912</v>
      </c>
      <c r="AB248" t="s">
        <v>10532</v>
      </c>
      <c r="AC248" t="s">
        <v>10533</v>
      </c>
      <c r="AD248" t="s">
        <v>6447</v>
      </c>
      <c r="AV248" t="s">
        <v>1823</v>
      </c>
      <c r="AW248" t="s">
        <v>4437</v>
      </c>
    </row>
    <row r="249" spans="1:49">
      <c r="A249" t="s">
        <v>4613</v>
      </c>
      <c r="B249" t="s">
        <v>1174</v>
      </c>
      <c r="C249">
        <v>271.8</v>
      </c>
      <c r="E249" t="s">
        <v>4614</v>
      </c>
      <c r="F249">
        <v>1814</v>
      </c>
      <c r="G249" t="s">
        <v>6314</v>
      </c>
      <c r="H249" t="s">
        <v>4270</v>
      </c>
      <c r="I249">
        <v>0</v>
      </c>
      <c r="J249">
        <v>0</v>
      </c>
      <c r="K249">
        <v>0</v>
      </c>
      <c r="L249">
        <v>0</v>
      </c>
      <c r="M249">
        <v>0</v>
      </c>
      <c r="N249">
        <v>0</v>
      </c>
      <c r="O249">
        <v>271.79000000000002</v>
      </c>
      <c r="P249">
        <v>1318.66</v>
      </c>
      <c r="Q249">
        <v>124.6</v>
      </c>
      <c r="R249" s="343">
        <v>41662</v>
      </c>
      <c r="S249" s="343">
        <v>40135</v>
      </c>
      <c r="T249" t="s">
        <v>6397</v>
      </c>
      <c r="U249" t="s">
        <v>6398</v>
      </c>
      <c r="V249" t="s">
        <v>6416</v>
      </c>
      <c r="W249" t="s">
        <v>6400</v>
      </c>
      <c r="X249" t="s">
        <v>2024</v>
      </c>
      <c r="Y249" t="s">
        <v>6401</v>
      </c>
      <c r="Z249" t="s">
        <v>6402</v>
      </c>
      <c r="AA249" t="s">
        <v>6403</v>
      </c>
      <c r="AB249" t="s">
        <v>6404</v>
      </c>
      <c r="AC249" t="s">
        <v>6405</v>
      </c>
      <c r="AD249" t="s">
        <v>6447</v>
      </c>
      <c r="AV249" t="s">
        <v>4036</v>
      </c>
      <c r="AW249" t="s">
        <v>6334</v>
      </c>
    </row>
    <row r="250" spans="1:49">
      <c r="A250" t="s">
        <v>4615</v>
      </c>
      <c r="B250" t="s">
        <v>1174</v>
      </c>
      <c r="C250">
        <v>6</v>
      </c>
      <c r="E250" t="s">
        <v>4614</v>
      </c>
      <c r="F250">
        <v>1596</v>
      </c>
      <c r="G250" t="s">
        <v>6314</v>
      </c>
      <c r="H250" t="s">
        <v>4270</v>
      </c>
      <c r="I250">
        <v>0</v>
      </c>
      <c r="J250">
        <v>0</v>
      </c>
      <c r="K250">
        <v>0</v>
      </c>
      <c r="L250">
        <v>0</v>
      </c>
      <c r="M250">
        <v>0</v>
      </c>
      <c r="N250">
        <v>0</v>
      </c>
      <c r="O250">
        <v>6</v>
      </c>
      <c r="P250">
        <v>1144.5899999999999</v>
      </c>
      <c r="Q250">
        <v>124.6</v>
      </c>
      <c r="R250" s="343">
        <v>41662</v>
      </c>
      <c r="S250" s="343">
        <v>40135</v>
      </c>
      <c r="T250" t="s">
        <v>6397</v>
      </c>
      <c r="U250" t="s">
        <v>6398</v>
      </c>
      <c r="V250" t="s">
        <v>6399</v>
      </c>
      <c r="W250" t="s">
        <v>6400</v>
      </c>
      <c r="X250" t="s">
        <v>2024</v>
      </c>
      <c r="Y250" t="s">
        <v>6401</v>
      </c>
      <c r="Z250" t="s">
        <v>6402</v>
      </c>
      <c r="AA250" t="s">
        <v>6403</v>
      </c>
      <c r="AB250" t="s">
        <v>6404</v>
      </c>
      <c r="AC250" t="s">
        <v>6405</v>
      </c>
      <c r="AD250" t="s">
        <v>6447</v>
      </c>
      <c r="AV250" t="s">
        <v>4036</v>
      </c>
      <c r="AW250" t="s">
        <v>6334</v>
      </c>
    </row>
    <row r="251" spans="1:49">
      <c r="A251" t="s">
        <v>4616</v>
      </c>
      <c r="B251" t="s">
        <v>1174</v>
      </c>
      <c r="C251">
        <v>6</v>
      </c>
      <c r="E251" t="s">
        <v>4614</v>
      </c>
      <c r="F251">
        <v>1596</v>
      </c>
      <c r="G251" t="s">
        <v>6314</v>
      </c>
      <c r="H251" t="s">
        <v>4270</v>
      </c>
      <c r="I251">
        <v>0</v>
      </c>
      <c r="J251">
        <v>0</v>
      </c>
      <c r="K251">
        <v>0</v>
      </c>
      <c r="L251">
        <v>0</v>
      </c>
      <c r="M251">
        <v>0</v>
      </c>
      <c r="N251">
        <v>0</v>
      </c>
      <c r="O251">
        <v>6</v>
      </c>
      <c r="P251">
        <v>1144.5899999999999</v>
      </c>
      <c r="Q251">
        <v>124.6</v>
      </c>
      <c r="R251" s="343">
        <v>41662</v>
      </c>
      <c r="S251" s="343">
        <v>40135</v>
      </c>
      <c r="T251" t="s">
        <v>6397</v>
      </c>
      <c r="U251" t="s">
        <v>6398</v>
      </c>
      <c r="V251" t="s">
        <v>6406</v>
      </c>
      <c r="W251" t="s">
        <v>6400</v>
      </c>
      <c r="X251" t="s">
        <v>2024</v>
      </c>
      <c r="Y251" t="s">
        <v>6401</v>
      </c>
      <c r="Z251" t="s">
        <v>6402</v>
      </c>
      <c r="AA251" t="s">
        <v>6403</v>
      </c>
      <c r="AB251" t="s">
        <v>6404</v>
      </c>
      <c r="AC251" t="s">
        <v>6405</v>
      </c>
      <c r="AD251" t="s">
        <v>6447</v>
      </c>
      <c r="AV251" t="s">
        <v>4036</v>
      </c>
      <c r="AW251" t="s">
        <v>6334</v>
      </c>
    </row>
    <row r="252" spans="1:49">
      <c r="A252" t="s">
        <v>4617</v>
      </c>
      <c r="B252" t="s">
        <v>1174</v>
      </c>
      <c r="C252">
        <v>638.17999999999995</v>
      </c>
      <c r="E252" t="s">
        <v>4614</v>
      </c>
      <c r="F252">
        <v>1814</v>
      </c>
      <c r="G252" t="s">
        <v>6314</v>
      </c>
      <c r="H252" t="s">
        <v>4270</v>
      </c>
      <c r="I252">
        <v>0</v>
      </c>
      <c r="J252">
        <v>0</v>
      </c>
      <c r="K252">
        <v>0</v>
      </c>
      <c r="L252">
        <v>0</v>
      </c>
      <c r="M252">
        <v>0</v>
      </c>
      <c r="N252">
        <v>0</v>
      </c>
      <c r="O252">
        <v>638.16999999999996</v>
      </c>
      <c r="P252">
        <v>1495.5</v>
      </c>
      <c r="Q252">
        <v>124.6</v>
      </c>
      <c r="R252" s="343">
        <v>41662</v>
      </c>
      <c r="S252" s="343">
        <v>40135</v>
      </c>
      <c r="T252" t="s">
        <v>6397</v>
      </c>
      <c r="U252" t="s">
        <v>6398</v>
      </c>
      <c r="V252" t="s">
        <v>6417</v>
      </c>
      <c r="W252" t="s">
        <v>6400</v>
      </c>
      <c r="X252" t="s">
        <v>2024</v>
      </c>
      <c r="Y252" t="s">
        <v>6401</v>
      </c>
      <c r="Z252" t="s">
        <v>6402</v>
      </c>
      <c r="AA252" t="s">
        <v>6403</v>
      </c>
      <c r="AB252" t="s">
        <v>6404</v>
      </c>
      <c r="AC252" t="s">
        <v>6405</v>
      </c>
      <c r="AD252" t="s">
        <v>6447</v>
      </c>
      <c r="AV252" t="s">
        <v>4036</v>
      </c>
      <c r="AW252" t="s">
        <v>6334</v>
      </c>
    </row>
    <row r="253" spans="1:49">
      <c r="A253" t="s">
        <v>4618</v>
      </c>
      <c r="B253" t="s">
        <v>1174</v>
      </c>
      <c r="C253">
        <v>6</v>
      </c>
      <c r="E253" t="s">
        <v>4614</v>
      </c>
      <c r="F253">
        <v>1596</v>
      </c>
      <c r="G253" t="s">
        <v>6314</v>
      </c>
      <c r="H253" t="s">
        <v>4270</v>
      </c>
      <c r="I253">
        <v>0</v>
      </c>
      <c r="J253">
        <v>0</v>
      </c>
      <c r="K253">
        <v>0</v>
      </c>
      <c r="L253">
        <v>0</v>
      </c>
      <c r="M253">
        <v>0</v>
      </c>
      <c r="N253">
        <v>0</v>
      </c>
      <c r="O253">
        <v>6</v>
      </c>
      <c r="P253">
        <v>1144.5899999999999</v>
      </c>
      <c r="Q253">
        <v>124.6</v>
      </c>
      <c r="R253" s="343">
        <v>41662</v>
      </c>
      <c r="S253" s="343">
        <v>40135</v>
      </c>
      <c r="T253" t="s">
        <v>6397</v>
      </c>
      <c r="U253" t="s">
        <v>6398</v>
      </c>
      <c r="V253" t="s">
        <v>6407</v>
      </c>
      <c r="W253" t="s">
        <v>6400</v>
      </c>
      <c r="X253" t="s">
        <v>2024</v>
      </c>
      <c r="Y253" t="s">
        <v>6401</v>
      </c>
      <c r="Z253" t="s">
        <v>6402</v>
      </c>
      <c r="AA253" t="s">
        <v>6403</v>
      </c>
      <c r="AB253" t="s">
        <v>6404</v>
      </c>
      <c r="AC253" t="s">
        <v>6405</v>
      </c>
      <c r="AD253" t="s">
        <v>6447</v>
      </c>
      <c r="AV253" t="s">
        <v>4036</v>
      </c>
      <c r="AW253" t="s">
        <v>6334</v>
      </c>
    </row>
    <row r="254" spans="1:49">
      <c r="A254" t="s">
        <v>4619</v>
      </c>
      <c r="B254" t="s">
        <v>1174</v>
      </c>
      <c r="C254">
        <v>6</v>
      </c>
      <c r="E254" t="s">
        <v>4614</v>
      </c>
      <c r="F254">
        <v>1596</v>
      </c>
      <c r="G254" t="s">
        <v>6314</v>
      </c>
      <c r="H254" t="s">
        <v>4270</v>
      </c>
      <c r="I254">
        <v>0</v>
      </c>
      <c r="J254">
        <v>0</v>
      </c>
      <c r="K254">
        <v>0</v>
      </c>
      <c r="L254">
        <v>0</v>
      </c>
      <c r="M254">
        <v>0</v>
      </c>
      <c r="N254">
        <v>0</v>
      </c>
      <c r="O254">
        <v>6</v>
      </c>
      <c r="P254">
        <v>1144.5899999999999</v>
      </c>
      <c r="Q254">
        <v>124.6</v>
      </c>
      <c r="R254" s="343">
        <v>41662</v>
      </c>
      <c r="S254" s="343">
        <v>40135</v>
      </c>
      <c r="T254" t="s">
        <v>6397</v>
      </c>
      <c r="U254" t="s">
        <v>6398</v>
      </c>
      <c r="V254" t="s">
        <v>6408</v>
      </c>
      <c r="W254" t="s">
        <v>6400</v>
      </c>
      <c r="X254" t="s">
        <v>2024</v>
      </c>
      <c r="Y254" t="s">
        <v>6401</v>
      </c>
      <c r="Z254" t="s">
        <v>6402</v>
      </c>
      <c r="AA254" t="s">
        <v>6403</v>
      </c>
      <c r="AB254" t="s">
        <v>6404</v>
      </c>
      <c r="AC254" t="s">
        <v>6405</v>
      </c>
      <c r="AD254" t="s">
        <v>6447</v>
      </c>
      <c r="AV254" t="s">
        <v>4036</v>
      </c>
      <c r="AW254" t="s">
        <v>6334</v>
      </c>
    </row>
    <row r="255" spans="1:49">
      <c r="A255" t="s">
        <v>4620</v>
      </c>
      <c r="B255" t="s">
        <v>1174</v>
      </c>
      <c r="C255">
        <v>6</v>
      </c>
      <c r="E255" t="s">
        <v>4614</v>
      </c>
      <c r="F255">
        <v>1596</v>
      </c>
      <c r="G255" t="s">
        <v>6314</v>
      </c>
      <c r="H255" t="s">
        <v>4270</v>
      </c>
      <c r="I255">
        <v>0</v>
      </c>
      <c r="J255">
        <v>0</v>
      </c>
      <c r="K255">
        <v>0</v>
      </c>
      <c r="L255">
        <v>0</v>
      </c>
      <c r="M255">
        <v>0</v>
      </c>
      <c r="N255">
        <v>0</v>
      </c>
      <c r="O255">
        <v>6</v>
      </c>
      <c r="P255">
        <v>1144.5899999999999</v>
      </c>
      <c r="Q255">
        <v>124.6</v>
      </c>
      <c r="R255" s="343">
        <v>41662</v>
      </c>
      <c r="S255" s="343">
        <v>40087</v>
      </c>
      <c r="T255" t="s">
        <v>6397</v>
      </c>
      <c r="U255" t="s">
        <v>6398</v>
      </c>
      <c r="V255" t="s">
        <v>6409</v>
      </c>
      <c r="W255" t="s">
        <v>6400</v>
      </c>
      <c r="X255" t="s">
        <v>2024</v>
      </c>
      <c r="Y255" t="s">
        <v>6401</v>
      </c>
      <c r="Z255" t="s">
        <v>6402</v>
      </c>
      <c r="AA255" t="s">
        <v>6403</v>
      </c>
      <c r="AB255" t="s">
        <v>6404</v>
      </c>
      <c r="AC255" t="s">
        <v>6405</v>
      </c>
      <c r="AD255" t="s">
        <v>6447</v>
      </c>
      <c r="AV255" t="s">
        <v>4036</v>
      </c>
      <c r="AW255" t="s">
        <v>6334</v>
      </c>
    </row>
    <row r="256" spans="1:49">
      <c r="A256" t="s">
        <v>4621</v>
      </c>
      <c r="B256" t="s">
        <v>1174</v>
      </c>
      <c r="C256">
        <v>6</v>
      </c>
      <c r="E256" t="s">
        <v>4614</v>
      </c>
      <c r="F256">
        <v>1596</v>
      </c>
      <c r="G256" t="s">
        <v>6314</v>
      </c>
      <c r="H256" t="s">
        <v>4270</v>
      </c>
      <c r="I256">
        <v>0</v>
      </c>
      <c r="J256">
        <v>0</v>
      </c>
      <c r="K256">
        <v>0</v>
      </c>
      <c r="L256">
        <v>0</v>
      </c>
      <c r="M256">
        <v>0</v>
      </c>
      <c r="N256">
        <v>0</v>
      </c>
      <c r="O256">
        <v>6</v>
      </c>
      <c r="P256">
        <v>1144.5899999999999</v>
      </c>
      <c r="Q256">
        <v>124.6</v>
      </c>
      <c r="R256" s="343">
        <v>41662</v>
      </c>
      <c r="S256" s="343">
        <v>40135</v>
      </c>
      <c r="T256" t="s">
        <v>6397</v>
      </c>
      <c r="U256" t="s">
        <v>6398</v>
      </c>
      <c r="V256" t="s">
        <v>6410</v>
      </c>
      <c r="W256" t="s">
        <v>6400</v>
      </c>
      <c r="X256" t="s">
        <v>2024</v>
      </c>
      <c r="Y256" t="s">
        <v>6401</v>
      </c>
      <c r="Z256" t="s">
        <v>6402</v>
      </c>
      <c r="AA256" t="s">
        <v>6403</v>
      </c>
      <c r="AB256" t="s">
        <v>6404</v>
      </c>
      <c r="AC256" t="s">
        <v>6405</v>
      </c>
      <c r="AD256" t="s">
        <v>6447</v>
      </c>
      <c r="AV256" t="s">
        <v>4036</v>
      </c>
      <c r="AW256" t="s">
        <v>6334</v>
      </c>
    </row>
    <row r="257" spans="1:49">
      <c r="A257" t="s">
        <v>5584</v>
      </c>
      <c r="B257" t="s">
        <v>1726</v>
      </c>
      <c r="C257">
        <v>9.6</v>
      </c>
      <c r="E257" t="s">
        <v>75</v>
      </c>
      <c r="F257">
        <v>449</v>
      </c>
      <c r="G257" t="s">
        <v>6314</v>
      </c>
      <c r="H257" t="s">
        <v>4270</v>
      </c>
      <c r="I257">
        <v>0</v>
      </c>
      <c r="J257">
        <v>0</v>
      </c>
      <c r="K257">
        <v>0</v>
      </c>
      <c r="L257">
        <v>0</v>
      </c>
      <c r="M257">
        <v>0</v>
      </c>
      <c r="N257">
        <v>0</v>
      </c>
      <c r="O257">
        <v>9.59</v>
      </c>
      <c r="P257">
        <v>12046.67</v>
      </c>
      <c r="Q257">
        <v>199.99</v>
      </c>
      <c r="R257" s="343">
        <v>42392</v>
      </c>
      <c r="S257" s="343">
        <v>41608</v>
      </c>
      <c r="T257" t="s">
        <v>10528</v>
      </c>
      <c r="U257" t="s">
        <v>10529</v>
      </c>
      <c r="V257" t="s">
        <v>13100</v>
      </c>
      <c r="W257" t="s">
        <v>10530</v>
      </c>
      <c r="X257" t="s">
        <v>2024</v>
      </c>
      <c r="Y257" t="s">
        <v>2031</v>
      </c>
      <c r="Z257" t="s">
        <v>10531</v>
      </c>
      <c r="AA257" t="s">
        <v>14912</v>
      </c>
      <c r="AB257" t="s">
        <v>10532</v>
      </c>
      <c r="AC257" t="s">
        <v>10533</v>
      </c>
      <c r="AD257" t="s">
        <v>6447</v>
      </c>
      <c r="AV257" t="s">
        <v>1823</v>
      </c>
      <c r="AW257" t="s">
        <v>4437</v>
      </c>
    </row>
    <row r="258" spans="1:49">
      <c r="A258" t="s">
        <v>4626</v>
      </c>
      <c r="B258" t="s">
        <v>4627</v>
      </c>
      <c r="C258">
        <v>1350.89</v>
      </c>
      <c r="E258" t="s">
        <v>4628</v>
      </c>
      <c r="F258">
        <v>1578</v>
      </c>
      <c r="G258" t="s">
        <v>6319</v>
      </c>
      <c r="H258" t="s">
        <v>4270</v>
      </c>
      <c r="I258">
        <v>0</v>
      </c>
      <c r="J258">
        <v>0</v>
      </c>
      <c r="K258">
        <v>0</v>
      </c>
      <c r="L258">
        <v>0</v>
      </c>
      <c r="M258">
        <v>0</v>
      </c>
      <c r="N258">
        <v>0</v>
      </c>
      <c r="O258">
        <v>1350.88</v>
      </c>
      <c r="P258">
        <v>10554.02</v>
      </c>
      <c r="Q258">
        <v>264.89999999999998</v>
      </c>
      <c r="R258" s="343">
        <v>41330</v>
      </c>
      <c r="S258" s="343">
        <v>40899</v>
      </c>
      <c r="T258" t="s">
        <v>2219</v>
      </c>
      <c r="U258" t="s">
        <v>2220</v>
      </c>
      <c r="V258" t="s">
        <v>6370</v>
      </c>
      <c r="W258" t="s">
        <v>6371</v>
      </c>
      <c r="X258" t="s">
        <v>2024</v>
      </c>
      <c r="Y258" t="s">
        <v>2031</v>
      </c>
      <c r="Z258" t="s">
        <v>6372</v>
      </c>
      <c r="AA258" t="s">
        <v>6373</v>
      </c>
      <c r="AB258" t="s">
        <v>6309</v>
      </c>
      <c r="AC258" t="s">
        <v>6374</v>
      </c>
      <c r="AD258" t="s">
        <v>6447</v>
      </c>
      <c r="AV258" t="s">
        <v>6309</v>
      </c>
      <c r="AW258" t="s">
        <v>6334</v>
      </c>
    </row>
    <row r="259" spans="1:49">
      <c r="A259" t="s">
        <v>5609</v>
      </c>
      <c r="B259" t="s">
        <v>5597</v>
      </c>
      <c r="C259">
        <v>886.22</v>
      </c>
      <c r="E259" t="s">
        <v>5610</v>
      </c>
      <c r="F259">
        <v>627</v>
      </c>
      <c r="G259" t="s">
        <v>6314</v>
      </c>
      <c r="H259" t="s">
        <v>4270</v>
      </c>
      <c r="I259">
        <v>0</v>
      </c>
      <c r="J259">
        <v>0</v>
      </c>
      <c r="K259">
        <v>0</v>
      </c>
      <c r="L259">
        <v>0</v>
      </c>
      <c r="M259">
        <v>0</v>
      </c>
      <c r="N259">
        <v>0</v>
      </c>
      <c r="O259">
        <v>886.21</v>
      </c>
      <c r="P259">
        <v>13905</v>
      </c>
      <c r="Q259">
        <v>230.84</v>
      </c>
      <c r="R259" s="343">
        <v>42434</v>
      </c>
      <c r="S259" s="343">
        <v>41608</v>
      </c>
      <c r="T259" t="s">
        <v>10539</v>
      </c>
      <c r="U259" t="s">
        <v>10540</v>
      </c>
      <c r="V259" t="s">
        <v>13112</v>
      </c>
      <c r="W259" t="s">
        <v>10530</v>
      </c>
      <c r="X259" t="s">
        <v>2024</v>
      </c>
      <c r="Y259" t="s">
        <v>2031</v>
      </c>
      <c r="Z259" t="s">
        <v>10531</v>
      </c>
      <c r="AA259" t="s">
        <v>6309</v>
      </c>
      <c r="AB259" t="s">
        <v>10541</v>
      </c>
      <c r="AC259" t="s">
        <v>10533</v>
      </c>
      <c r="AD259" t="s">
        <v>6447</v>
      </c>
      <c r="AV259" t="s">
        <v>1823</v>
      </c>
      <c r="AW259" t="s">
        <v>4437</v>
      </c>
    </row>
    <row r="260" spans="1:49">
      <c r="A260" t="s">
        <v>4631</v>
      </c>
      <c r="B260" t="s">
        <v>1174</v>
      </c>
      <c r="C260">
        <v>5051.08</v>
      </c>
      <c r="E260" t="s">
        <v>4632</v>
      </c>
      <c r="F260">
        <v>1831</v>
      </c>
      <c r="G260" t="s">
        <v>6314</v>
      </c>
      <c r="H260" t="s">
        <v>4270</v>
      </c>
      <c r="I260">
        <v>0</v>
      </c>
      <c r="J260">
        <v>0</v>
      </c>
      <c r="K260">
        <v>0</v>
      </c>
      <c r="L260">
        <v>0</v>
      </c>
      <c r="M260">
        <v>0</v>
      </c>
      <c r="N260">
        <v>0</v>
      </c>
      <c r="O260">
        <v>5051.07</v>
      </c>
      <c r="P260">
        <v>21373.119999999999</v>
      </c>
      <c r="Q260">
        <v>2515.7399999999998</v>
      </c>
      <c r="R260" s="343">
        <v>41704</v>
      </c>
      <c r="S260" s="343">
        <v>40136</v>
      </c>
      <c r="T260" t="s">
        <v>6397</v>
      </c>
      <c r="U260" t="s">
        <v>6398</v>
      </c>
      <c r="V260" t="s">
        <v>6419</v>
      </c>
      <c r="W260" t="s">
        <v>6400</v>
      </c>
      <c r="X260" t="s">
        <v>2024</v>
      </c>
      <c r="Y260" t="s">
        <v>6401</v>
      </c>
      <c r="Z260" t="s">
        <v>6402</v>
      </c>
      <c r="AA260" t="s">
        <v>6403</v>
      </c>
      <c r="AB260" t="s">
        <v>6404</v>
      </c>
      <c r="AC260" t="s">
        <v>6405</v>
      </c>
      <c r="AD260" t="s">
        <v>6447</v>
      </c>
      <c r="AV260" t="s">
        <v>4036</v>
      </c>
      <c r="AW260" t="s">
        <v>6334</v>
      </c>
    </row>
    <row r="261" spans="1:49">
      <c r="A261" t="s">
        <v>5585</v>
      </c>
      <c r="B261" t="s">
        <v>1726</v>
      </c>
      <c r="C261">
        <v>587.89</v>
      </c>
      <c r="E261" t="s">
        <v>5560</v>
      </c>
      <c r="F261">
        <v>760</v>
      </c>
      <c r="G261" t="s">
        <v>6314</v>
      </c>
      <c r="H261" t="s">
        <v>4270</v>
      </c>
      <c r="I261">
        <v>0</v>
      </c>
      <c r="J261">
        <v>0</v>
      </c>
      <c r="K261">
        <v>0</v>
      </c>
      <c r="L261">
        <v>0</v>
      </c>
      <c r="M261">
        <v>0</v>
      </c>
      <c r="N261">
        <v>0</v>
      </c>
      <c r="O261">
        <v>587.88</v>
      </c>
      <c r="P261">
        <v>4058.44</v>
      </c>
      <c r="Q261">
        <v>125.84</v>
      </c>
      <c r="R261" s="343">
        <v>42439</v>
      </c>
      <c r="S261" s="343">
        <v>41324</v>
      </c>
      <c r="T261" t="s">
        <v>10528</v>
      </c>
      <c r="U261" t="s">
        <v>10529</v>
      </c>
      <c r="V261" t="s">
        <v>13101</v>
      </c>
      <c r="W261" t="s">
        <v>10530</v>
      </c>
      <c r="X261" t="s">
        <v>2024</v>
      </c>
      <c r="Y261" t="s">
        <v>2031</v>
      </c>
      <c r="Z261" t="s">
        <v>10531</v>
      </c>
      <c r="AA261" t="s">
        <v>14912</v>
      </c>
      <c r="AB261" t="s">
        <v>10532</v>
      </c>
      <c r="AC261" t="s">
        <v>10533</v>
      </c>
      <c r="AD261" t="s">
        <v>6447</v>
      </c>
      <c r="AV261" t="s">
        <v>1823</v>
      </c>
      <c r="AW261" t="s">
        <v>4437</v>
      </c>
    </row>
    <row r="262" spans="1:49">
      <c r="A262" t="s">
        <v>4634</v>
      </c>
      <c r="B262" t="s">
        <v>4635</v>
      </c>
      <c r="E262" t="s">
        <v>4636</v>
      </c>
      <c r="F262">
        <v>0</v>
      </c>
      <c r="G262" t="s">
        <v>6317</v>
      </c>
      <c r="H262" t="s">
        <v>12314</v>
      </c>
      <c r="P262">
        <v>6486.57</v>
      </c>
      <c r="Q262">
        <v>246.36</v>
      </c>
      <c r="R262" s="343">
        <v>41714</v>
      </c>
      <c r="S262" s="343">
        <v>41106</v>
      </c>
      <c r="T262" t="s">
        <v>5497</v>
      </c>
      <c r="U262" t="s">
        <v>5498</v>
      </c>
      <c r="V262" t="s">
        <v>6675</v>
      </c>
      <c r="W262" t="s">
        <v>5499</v>
      </c>
      <c r="X262" t="s">
        <v>2024</v>
      </c>
      <c r="Y262" t="s">
        <v>2031</v>
      </c>
      <c r="Z262" t="s">
        <v>5500</v>
      </c>
      <c r="AA262" t="s">
        <v>5501</v>
      </c>
      <c r="AB262" t="s">
        <v>5502</v>
      </c>
      <c r="AC262" t="s">
        <v>5503</v>
      </c>
      <c r="AD262" t="s">
        <v>6310</v>
      </c>
      <c r="AV262" t="s">
        <v>6309</v>
      </c>
      <c r="AW262" t="s">
        <v>6317</v>
      </c>
    </row>
    <row r="263" spans="1:49">
      <c r="A263" t="s">
        <v>2222</v>
      </c>
      <c r="B263" t="s">
        <v>2223</v>
      </c>
      <c r="C263">
        <v>789.97</v>
      </c>
      <c r="E263" t="s">
        <v>2224</v>
      </c>
      <c r="F263">
        <v>1067</v>
      </c>
      <c r="G263" t="s">
        <v>6317</v>
      </c>
      <c r="H263" t="s">
        <v>4270</v>
      </c>
      <c r="I263">
        <v>0</v>
      </c>
      <c r="J263">
        <v>0</v>
      </c>
      <c r="K263">
        <v>0</v>
      </c>
      <c r="L263">
        <v>0</v>
      </c>
      <c r="M263">
        <v>0</v>
      </c>
      <c r="N263">
        <v>0</v>
      </c>
      <c r="O263">
        <v>789.97</v>
      </c>
      <c r="P263">
        <v>4096.7700000000004</v>
      </c>
      <c r="Q263">
        <v>133.99</v>
      </c>
      <c r="R263" s="343">
        <v>41715</v>
      </c>
      <c r="S263" s="343">
        <v>41003</v>
      </c>
      <c r="T263" t="s">
        <v>11027</v>
      </c>
      <c r="U263" t="s">
        <v>11028</v>
      </c>
      <c r="V263" t="s">
        <v>12091</v>
      </c>
      <c r="W263" t="s">
        <v>11029</v>
      </c>
      <c r="X263" t="s">
        <v>2024</v>
      </c>
      <c r="Y263" t="s">
        <v>2031</v>
      </c>
      <c r="Z263" t="s">
        <v>11030</v>
      </c>
      <c r="AA263" t="s">
        <v>11031</v>
      </c>
      <c r="AB263" t="s">
        <v>6309</v>
      </c>
      <c r="AC263" t="s">
        <v>11032</v>
      </c>
      <c r="AD263" t="s">
        <v>6310</v>
      </c>
      <c r="AV263" t="s">
        <v>6309</v>
      </c>
      <c r="AW263" t="s">
        <v>6497</v>
      </c>
    </row>
    <row r="264" spans="1:49">
      <c r="A264" t="s">
        <v>5611</v>
      </c>
      <c r="B264" t="s">
        <v>5597</v>
      </c>
      <c r="C264">
        <v>685.53</v>
      </c>
      <c r="E264" t="s">
        <v>5612</v>
      </c>
      <c r="F264">
        <v>749</v>
      </c>
      <c r="G264" t="s">
        <v>6314</v>
      </c>
      <c r="H264" t="s">
        <v>4270</v>
      </c>
      <c r="I264">
        <v>0</v>
      </c>
      <c r="J264">
        <v>0</v>
      </c>
      <c r="K264">
        <v>0</v>
      </c>
      <c r="L264">
        <v>0</v>
      </c>
      <c r="M264">
        <v>0</v>
      </c>
      <c r="N264">
        <v>0</v>
      </c>
      <c r="O264">
        <v>685.52</v>
      </c>
      <c r="P264">
        <v>3949.92</v>
      </c>
      <c r="Q264">
        <v>125.44</v>
      </c>
      <c r="R264" s="343">
        <v>42452</v>
      </c>
      <c r="S264" s="343">
        <v>41389</v>
      </c>
      <c r="T264" t="s">
        <v>10539</v>
      </c>
      <c r="U264" t="s">
        <v>10540</v>
      </c>
      <c r="V264" t="s">
        <v>13113</v>
      </c>
      <c r="W264" t="s">
        <v>10530</v>
      </c>
      <c r="X264" t="s">
        <v>2024</v>
      </c>
      <c r="Y264" t="s">
        <v>2031</v>
      </c>
      <c r="Z264" t="s">
        <v>10531</v>
      </c>
      <c r="AA264" t="s">
        <v>6309</v>
      </c>
      <c r="AB264" t="s">
        <v>10541</v>
      </c>
      <c r="AC264" t="s">
        <v>10533</v>
      </c>
      <c r="AD264" t="s">
        <v>6447</v>
      </c>
      <c r="AV264" t="s">
        <v>1823</v>
      </c>
      <c r="AW264" t="s">
        <v>4437</v>
      </c>
    </row>
    <row r="265" spans="1:49">
      <c r="A265" t="s">
        <v>2232</v>
      </c>
      <c r="B265" t="s">
        <v>15142</v>
      </c>
      <c r="E265" t="s">
        <v>2233</v>
      </c>
      <c r="F265">
        <v>0</v>
      </c>
      <c r="G265" t="s">
        <v>6319</v>
      </c>
      <c r="H265" t="s">
        <v>12314</v>
      </c>
      <c r="P265">
        <v>25074.87</v>
      </c>
      <c r="Q265">
        <v>147.91</v>
      </c>
      <c r="R265" s="343">
        <v>41482</v>
      </c>
      <c r="S265" s="343">
        <v>41835</v>
      </c>
      <c r="T265" t="s">
        <v>4679</v>
      </c>
      <c r="U265" t="s">
        <v>1470</v>
      </c>
      <c r="V265" t="s">
        <v>6635</v>
      </c>
      <c r="W265" t="s">
        <v>4680</v>
      </c>
      <c r="X265" t="s">
        <v>4681</v>
      </c>
      <c r="Y265" t="s">
        <v>4682</v>
      </c>
      <c r="Z265" t="s">
        <v>4683</v>
      </c>
      <c r="AA265" t="s">
        <v>4684</v>
      </c>
      <c r="AB265" t="s">
        <v>4685</v>
      </c>
      <c r="AC265" t="s">
        <v>16142</v>
      </c>
      <c r="AD265" t="s">
        <v>2035</v>
      </c>
      <c r="AE265" t="s">
        <v>4599</v>
      </c>
      <c r="AF265" t="s">
        <v>4686</v>
      </c>
      <c r="AG265" t="s">
        <v>4687</v>
      </c>
      <c r="AH265" t="s">
        <v>4688</v>
      </c>
      <c r="AI265" t="s">
        <v>4689</v>
      </c>
      <c r="AJ265" t="s">
        <v>4690</v>
      </c>
      <c r="AK265" t="s">
        <v>4685</v>
      </c>
      <c r="AL265" t="s">
        <v>4691</v>
      </c>
      <c r="AM265" t="s">
        <v>13631</v>
      </c>
      <c r="AN265" t="s">
        <v>4688</v>
      </c>
      <c r="AO265" t="s">
        <v>4689</v>
      </c>
      <c r="AP265" t="s">
        <v>4684</v>
      </c>
      <c r="AV265" t="s">
        <v>6309</v>
      </c>
      <c r="AW265" t="s">
        <v>6334</v>
      </c>
    </row>
    <row r="266" spans="1:49">
      <c r="A266" t="s">
        <v>2234</v>
      </c>
      <c r="B266" t="s">
        <v>15142</v>
      </c>
      <c r="C266">
        <v>9973.5300000000007</v>
      </c>
      <c r="E266" t="s">
        <v>2235</v>
      </c>
      <c r="F266">
        <v>186</v>
      </c>
      <c r="G266" t="s">
        <v>6319</v>
      </c>
      <c r="H266" t="s">
        <v>6324</v>
      </c>
      <c r="I266">
        <v>0</v>
      </c>
      <c r="J266">
        <v>0</v>
      </c>
      <c r="K266">
        <v>0</v>
      </c>
      <c r="L266">
        <v>0</v>
      </c>
      <c r="M266">
        <v>7669.32</v>
      </c>
      <c r="N266">
        <v>2304.21</v>
      </c>
      <c r="O266">
        <v>0</v>
      </c>
      <c r="P266">
        <v>193759.51</v>
      </c>
      <c r="Q266">
        <v>2556.44</v>
      </c>
      <c r="R266" s="343">
        <v>41725</v>
      </c>
      <c r="S266" s="343">
        <v>41978</v>
      </c>
      <c r="T266" t="s">
        <v>4679</v>
      </c>
      <c r="U266" t="s">
        <v>1470</v>
      </c>
      <c r="V266" t="s">
        <v>1472</v>
      </c>
      <c r="W266" t="s">
        <v>4680</v>
      </c>
      <c r="X266" t="s">
        <v>4681</v>
      </c>
      <c r="Y266" t="s">
        <v>4682</v>
      </c>
      <c r="Z266" t="s">
        <v>4683</v>
      </c>
      <c r="AA266" t="s">
        <v>4684</v>
      </c>
      <c r="AB266" t="s">
        <v>4685</v>
      </c>
      <c r="AC266" t="s">
        <v>16142</v>
      </c>
      <c r="AD266" t="s">
        <v>2035</v>
      </c>
      <c r="AE266" t="s">
        <v>4599</v>
      </c>
      <c r="AF266" t="s">
        <v>4686</v>
      </c>
      <c r="AG266" t="s">
        <v>4687</v>
      </c>
      <c r="AH266" t="s">
        <v>4688</v>
      </c>
      <c r="AI266" t="s">
        <v>4689</v>
      </c>
      <c r="AJ266" t="s">
        <v>4690</v>
      </c>
      <c r="AK266" t="s">
        <v>4685</v>
      </c>
      <c r="AL266" t="s">
        <v>4691</v>
      </c>
      <c r="AM266" t="s">
        <v>13631</v>
      </c>
      <c r="AN266" t="s">
        <v>4688</v>
      </c>
      <c r="AO266" t="s">
        <v>4689</v>
      </c>
      <c r="AP266" t="s">
        <v>4684</v>
      </c>
      <c r="AV266" t="s">
        <v>6309</v>
      </c>
      <c r="AW266" t="s">
        <v>6334</v>
      </c>
    </row>
    <row r="267" spans="1:49">
      <c r="A267" t="s">
        <v>6071</v>
      </c>
      <c r="B267" t="s">
        <v>1076</v>
      </c>
      <c r="C267">
        <v>219.58</v>
      </c>
      <c r="E267" t="s">
        <v>1077</v>
      </c>
      <c r="F267">
        <v>1789</v>
      </c>
      <c r="G267" t="s">
        <v>6317</v>
      </c>
      <c r="H267" t="s">
        <v>4270</v>
      </c>
      <c r="I267">
        <v>0</v>
      </c>
      <c r="J267">
        <v>0</v>
      </c>
      <c r="K267">
        <v>0</v>
      </c>
      <c r="L267">
        <v>0</v>
      </c>
      <c r="M267">
        <v>0</v>
      </c>
      <c r="N267">
        <v>0</v>
      </c>
      <c r="O267">
        <v>219.57</v>
      </c>
      <c r="P267">
        <v>1961.07</v>
      </c>
      <c r="Q267">
        <v>280.01</v>
      </c>
      <c r="R267" s="343">
        <v>41000</v>
      </c>
      <c r="S267" s="343">
        <v>40274</v>
      </c>
      <c r="T267" t="s">
        <v>6211</v>
      </c>
      <c r="U267" t="s">
        <v>6212</v>
      </c>
      <c r="V267" t="s">
        <v>6213</v>
      </c>
      <c r="W267" t="s">
        <v>6214</v>
      </c>
      <c r="X267" t="s">
        <v>6215</v>
      </c>
      <c r="Y267" t="s">
        <v>6216</v>
      </c>
      <c r="Z267" t="s">
        <v>6217</v>
      </c>
      <c r="AA267" t="s">
        <v>6218</v>
      </c>
      <c r="AB267" t="s">
        <v>6219</v>
      </c>
      <c r="AC267" t="s">
        <v>6220</v>
      </c>
      <c r="AD267" t="s">
        <v>6310</v>
      </c>
      <c r="AV267" t="s">
        <v>4285</v>
      </c>
      <c r="AW267" t="s">
        <v>6334</v>
      </c>
    </row>
    <row r="268" spans="1:49">
      <c r="A268" t="s">
        <v>1080</v>
      </c>
      <c r="B268" t="s">
        <v>1081</v>
      </c>
      <c r="C268">
        <v>775.96</v>
      </c>
      <c r="E268" t="s">
        <v>1082</v>
      </c>
      <c r="F268">
        <v>1296</v>
      </c>
      <c r="G268" t="s">
        <v>6319</v>
      </c>
      <c r="H268" t="s">
        <v>4270</v>
      </c>
      <c r="I268">
        <v>0</v>
      </c>
      <c r="J268">
        <v>0</v>
      </c>
      <c r="K268">
        <v>0</v>
      </c>
      <c r="L268">
        <v>0</v>
      </c>
      <c r="M268">
        <v>0</v>
      </c>
      <c r="N268">
        <v>0</v>
      </c>
      <c r="O268">
        <v>775.95</v>
      </c>
      <c r="P268">
        <v>2993.87</v>
      </c>
      <c r="Q268">
        <v>84.81</v>
      </c>
      <c r="R268" s="343">
        <v>41019</v>
      </c>
      <c r="S268" s="343">
        <v>40714</v>
      </c>
      <c r="T268" t="s">
        <v>3388</v>
      </c>
      <c r="U268" t="s">
        <v>3389</v>
      </c>
      <c r="V268" t="s">
        <v>3390</v>
      </c>
      <c r="W268" t="s">
        <v>3391</v>
      </c>
      <c r="X268" t="s">
        <v>2024</v>
      </c>
      <c r="Y268" t="s">
        <v>2031</v>
      </c>
      <c r="Z268" t="s">
        <v>3392</v>
      </c>
      <c r="AA268" t="s">
        <v>3393</v>
      </c>
      <c r="AB268" t="s">
        <v>3394</v>
      </c>
      <c r="AC268" t="s">
        <v>3395</v>
      </c>
      <c r="AD268" t="s">
        <v>6447</v>
      </c>
      <c r="AV268" t="s">
        <v>6309</v>
      </c>
      <c r="AW268" t="s">
        <v>6334</v>
      </c>
    </row>
    <row r="269" spans="1:49">
      <c r="A269" t="s">
        <v>1083</v>
      </c>
      <c r="B269" t="s">
        <v>1081</v>
      </c>
      <c r="C269">
        <v>148.52000000000001</v>
      </c>
      <c r="E269" t="s">
        <v>1084</v>
      </c>
      <c r="F269">
        <v>1096</v>
      </c>
      <c r="G269" t="s">
        <v>6319</v>
      </c>
      <c r="H269" t="s">
        <v>4270</v>
      </c>
      <c r="I269">
        <v>0</v>
      </c>
      <c r="J269">
        <v>0</v>
      </c>
      <c r="K269">
        <v>0</v>
      </c>
      <c r="L269">
        <v>0</v>
      </c>
      <c r="M269">
        <v>0</v>
      </c>
      <c r="N269">
        <v>0</v>
      </c>
      <c r="O269">
        <v>148.52000000000001</v>
      </c>
      <c r="P269">
        <v>7668.13</v>
      </c>
      <c r="Q269">
        <v>172.09</v>
      </c>
      <c r="R269" s="343">
        <v>41448</v>
      </c>
      <c r="S269" s="343">
        <v>41303</v>
      </c>
      <c r="T269" t="s">
        <v>3388</v>
      </c>
      <c r="U269" t="s">
        <v>3389</v>
      </c>
      <c r="V269" t="s">
        <v>3396</v>
      </c>
      <c r="W269" t="s">
        <v>3391</v>
      </c>
      <c r="X269" t="s">
        <v>2024</v>
      </c>
      <c r="Y269" t="s">
        <v>2031</v>
      </c>
      <c r="Z269" t="s">
        <v>3392</v>
      </c>
      <c r="AA269" t="s">
        <v>3393</v>
      </c>
      <c r="AB269" t="s">
        <v>3394</v>
      </c>
      <c r="AC269" t="s">
        <v>3395</v>
      </c>
      <c r="AD269" t="s">
        <v>6447</v>
      </c>
      <c r="AV269" t="s">
        <v>6309</v>
      </c>
      <c r="AW269" t="s">
        <v>6334</v>
      </c>
    </row>
    <row r="270" spans="1:49">
      <c r="A270" t="s">
        <v>2506</v>
      </c>
      <c r="B270" t="s">
        <v>2507</v>
      </c>
      <c r="E270" t="s">
        <v>2508</v>
      </c>
      <c r="F270">
        <v>0</v>
      </c>
      <c r="G270" t="s">
        <v>6319</v>
      </c>
      <c r="H270" t="s">
        <v>12314</v>
      </c>
      <c r="P270">
        <v>29750</v>
      </c>
      <c r="Q270">
        <v>945.35</v>
      </c>
      <c r="R270" s="343">
        <v>41027</v>
      </c>
      <c r="S270" s="343">
        <v>41123</v>
      </c>
      <c r="T270" t="s">
        <v>5019</v>
      </c>
      <c r="U270" t="s">
        <v>10589</v>
      </c>
      <c r="V270" t="s">
        <v>13156</v>
      </c>
      <c r="W270" t="s">
        <v>10590</v>
      </c>
      <c r="X270" t="s">
        <v>2979</v>
      </c>
      <c r="Y270" t="s">
        <v>2980</v>
      </c>
      <c r="Z270" t="s">
        <v>10591</v>
      </c>
      <c r="AA270" t="s">
        <v>10592</v>
      </c>
      <c r="AB270" t="s">
        <v>10593</v>
      </c>
      <c r="AC270" t="s">
        <v>10594</v>
      </c>
      <c r="AD270" t="s">
        <v>6447</v>
      </c>
      <c r="AV270" t="s">
        <v>4285</v>
      </c>
      <c r="AW270" t="s">
        <v>6334</v>
      </c>
    </row>
    <row r="271" spans="1:49">
      <c r="A271" t="s">
        <v>2519</v>
      </c>
      <c r="B271" t="s">
        <v>3967</v>
      </c>
      <c r="C271">
        <v>17503.98</v>
      </c>
      <c r="E271" t="s">
        <v>2520</v>
      </c>
      <c r="F271">
        <v>1831</v>
      </c>
      <c r="G271" t="s">
        <v>6317</v>
      </c>
      <c r="H271" t="s">
        <v>4270</v>
      </c>
      <c r="I271">
        <v>0</v>
      </c>
      <c r="J271">
        <v>0</v>
      </c>
      <c r="K271">
        <v>0</v>
      </c>
      <c r="L271">
        <v>0</v>
      </c>
      <c r="M271">
        <v>0</v>
      </c>
      <c r="N271">
        <v>0</v>
      </c>
      <c r="O271">
        <v>17504</v>
      </c>
      <c r="P271">
        <v>24670.49</v>
      </c>
      <c r="Q271">
        <v>1808.18</v>
      </c>
      <c r="R271" s="343">
        <v>41403</v>
      </c>
      <c r="S271" s="343">
        <v>40240</v>
      </c>
      <c r="T271" t="s">
        <v>2975</v>
      </c>
      <c r="U271" t="s">
        <v>2976</v>
      </c>
      <c r="V271" t="s">
        <v>2988</v>
      </c>
      <c r="W271" t="s">
        <v>2978</v>
      </c>
      <c r="X271" t="s">
        <v>2979</v>
      </c>
      <c r="Y271" t="s">
        <v>2980</v>
      </c>
      <c r="Z271" t="s">
        <v>2981</v>
      </c>
      <c r="AA271" t="s">
        <v>2982</v>
      </c>
      <c r="AB271" t="s">
        <v>3968</v>
      </c>
      <c r="AC271" t="s">
        <v>2983</v>
      </c>
      <c r="AD271" t="s">
        <v>6310</v>
      </c>
      <c r="AE271" t="s">
        <v>3968</v>
      </c>
      <c r="AF271" t="s">
        <v>2984</v>
      </c>
      <c r="AG271" t="s">
        <v>2978</v>
      </c>
      <c r="AH271" t="s">
        <v>2979</v>
      </c>
      <c r="AI271" t="s">
        <v>2980</v>
      </c>
      <c r="AJ271" t="s">
        <v>2981</v>
      </c>
      <c r="AV271" t="s">
        <v>4285</v>
      </c>
      <c r="AW271" t="s">
        <v>6334</v>
      </c>
    </row>
    <row r="272" spans="1:49">
      <c r="A272" t="s">
        <v>2527</v>
      </c>
      <c r="B272" t="s">
        <v>4599</v>
      </c>
      <c r="C272">
        <v>14547.57</v>
      </c>
      <c r="E272" t="s">
        <v>2528</v>
      </c>
      <c r="F272">
        <v>1159</v>
      </c>
      <c r="G272" t="s">
        <v>6319</v>
      </c>
      <c r="H272" t="s">
        <v>4270</v>
      </c>
      <c r="I272">
        <v>0</v>
      </c>
      <c r="J272">
        <v>0</v>
      </c>
      <c r="K272">
        <v>0</v>
      </c>
      <c r="L272">
        <v>0</v>
      </c>
      <c r="M272">
        <v>0</v>
      </c>
      <c r="N272">
        <v>0</v>
      </c>
      <c r="O272">
        <v>14547.56</v>
      </c>
      <c r="P272">
        <v>53289.8</v>
      </c>
      <c r="Q272">
        <v>1883.5</v>
      </c>
      <c r="R272" s="343">
        <v>41819</v>
      </c>
      <c r="S272" s="343">
        <v>41059</v>
      </c>
      <c r="T272" t="s">
        <v>4686</v>
      </c>
      <c r="U272" t="s">
        <v>6253</v>
      </c>
      <c r="V272" t="s">
        <v>6257</v>
      </c>
      <c r="W272" t="s">
        <v>4687</v>
      </c>
      <c r="X272" t="s">
        <v>4688</v>
      </c>
      <c r="Y272" t="s">
        <v>4689</v>
      </c>
      <c r="Z272" t="s">
        <v>4690</v>
      </c>
      <c r="AA272" t="s">
        <v>6255</v>
      </c>
      <c r="AB272" t="s">
        <v>6309</v>
      </c>
      <c r="AC272" t="s">
        <v>6256</v>
      </c>
      <c r="AD272" t="s">
        <v>2035</v>
      </c>
      <c r="AE272" t="s">
        <v>15142</v>
      </c>
      <c r="AF272" t="s">
        <v>4679</v>
      </c>
      <c r="AG272" t="s">
        <v>4680</v>
      </c>
      <c r="AH272" t="s">
        <v>4681</v>
      </c>
      <c r="AI272" t="s">
        <v>4682</v>
      </c>
      <c r="AJ272" t="s">
        <v>4683</v>
      </c>
      <c r="AK272" t="s">
        <v>4685</v>
      </c>
      <c r="AL272" t="s">
        <v>4691</v>
      </c>
      <c r="AM272" t="s">
        <v>13631</v>
      </c>
      <c r="AN272" t="s">
        <v>4688</v>
      </c>
      <c r="AO272" t="s">
        <v>4689</v>
      </c>
      <c r="AP272" t="s">
        <v>4684</v>
      </c>
      <c r="AV272" t="s">
        <v>6309</v>
      </c>
      <c r="AW272" t="s">
        <v>6334</v>
      </c>
    </row>
    <row r="273" spans="1:49">
      <c r="A273" t="s">
        <v>5586</v>
      </c>
      <c r="B273" t="s">
        <v>1726</v>
      </c>
      <c r="C273">
        <v>63.44</v>
      </c>
      <c r="E273" t="s">
        <v>5879</v>
      </c>
      <c r="F273">
        <v>459</v>
      </c>
      <c r="G273" t="s">
        <v>6314</v>
      </c>
      <c r="H273" t="s">
        <v>4270</v>
      </c>
      <c r="I273">
        <v>0</v>
      </c>
      <c r="J273">
        <v>0</v>
      </c>
      <c r="K273">
        <v>0</v>
      </c>
      <c r="L273">
        <v>0</v>
      </c>
      <c r="M273">
        <v>0</v>
      </c>
      <c r="N273">
        <v>0</v>
      </c>
      <c r="O273">
        <v>63.43</v>
      </c>
      <c r="P273">
        <v>8224.5</v>
      </c>
      <c r="Q273">
        <v>168.54</v>
      </c>
      <c r="R273" s="343">
        <v>41868</v>
      </c>
      <c r="S273" s="343">
        <v>41608</v>
      </c>
      <c r="T273" t="s">
        <v>10528</v>
      </c>
      <c r="U273" t="s">
        <v>10529</v>
      </c>
      <c r="V273" t="s">
        <v>13102</v>
      </c>
      <c r="W273" t="s">
        <v>10530</v>
      </c>
      <c r="X273" t="s">
        <v>2024</v>
      </c>
      <c r="Y273" t="s">
        <v>2031</v>
      </c>
      <c r="Z273" t="s">
        <v>10531</v>
      </c>
      <c r="AA273" t="s">
        <v>14912</v>
      </c>
      <c r="AB273" t="s">
        <v>10532</v>
      </c>
      <c r="AC273" t="s">
        <v>10533</v>
      </c>
      <c r="AD273" t="s">
        <v>6447</v>
      </c>
      <c r="AV273" t="s">
        <v>1823</v>
      </c>
      <c r="AW273" t="s">
        <v>4437</v>
      </c>
    </row>
    <row r="274" spans="1:49">
      <c r="A274" t="s">
        <v>5587</v>
      </c>
      <c r="B274" t="s">
        <v>1726</v>
      </c>
      <c r="C274">
        <v>9.6</v>
      </c>
      <c r="E274" t="s">
        <v>5588</v>
      </c>
      <c r="F274">
        <v>449</v>
      </c>
      <c r="G274" t="s">
        <v>6314</v>
      </c>
      <c r="H274" t="s">
        <v>4270</v>
      </c>
      <c r="I274">
        <v>0</v>
      </c>
      <c r="J274">
        <v>0</v>
      </c>
      <c r="K274">
        <v>0</v>
      </c>
      <c r="L274">
        <v>0</v>
      </c>
      <c r="M274">
        <v>0</v>
      </c>
      <c r="N274">
        <v>0</v>
      </c>
      <c r="O274">
        <v>9.59</v>
      </c>
      <c r="P274">
        <v>8224.5</v>
      </c>
      <c r="Q274">
        <v>168.54</v>
      </c>
      <c r="R274" s="343">
        <v>41889</v>
      </c>
      <c r="S274" s="343">
        <v>41608</v>
      </c>
      <c r="T274" t="s">
        <v>10528</v>
      </c>
      <c r="U274" t="s">
        <v>10529</v>
      </c>
      <c r="V274" t="s">
        <v>13103</v>
      </c>
      <c r="W274" t="s">
        <v>10530</v>
      </c>
      <c r="X274" t="s">
        <v>2024</v>
      </c>
      <c r="Y274" t="s">
        <v>2031</v>
      </c>
      <c r="Z274" t="s">
        <v>10531</v>
      </c>
      <c r="AA274" t="s">
        <v>14912</v>
      </c>
      <c r="AB274" t="s">
        <v>10532</v>
      </c>
      <c r="AC274" t="s">
        <v>10533</v>
      </c>
      <c r="AD274" t="s">
        <v>6447</v>
      </c>
      <c r="AV274" t="s">
        <v>1823</v>
      </c>
      <c r="AW274" t="s">
        <v>4437</v>
      </c>
    </row>
    <row r="275" spans="1:49">
      <c r="A275" t="s">
        <v>1815</v>
      </c>
      <c r="B275" t="s">
        <v>4627</v>
      </c>
      <c r="C275">
        <v>35606.379999999997</v>
      </c>
      <c r="E275" t="s">
        <v>1816</v>
      </c>
      <c r="F275">
        <v>1768</v>
      </c>
      <c r="G275" t="s">
        <v>6319</v>
      </c>
      <c r="H275" t="s">
        <v>4270</v>
      </c>
      <c r="I275">
        <v>0</v>
      </c>
      <c r="J275">
        <v>0</v>
      </c>
      <c r="K275">
        <v>0</v>
      </c>
      <c r="L275">
        <v>0</v>
      </c>
      <c r="M275">
        <v>0</v>
      </c>
      <c r="N275">
        <v>0</v>
      </c>
      <c r="O275">
        <v>35606.379999999997</v>
      </c>
      <c r="P275">
        <v>36480</v>
      </c>
      <c r="Q275">
        <v>758.66</v>
      </c>
      <c r="R275" s="343">
        <v>41910</v>
      </c>
      <c r="S275" s="343">
        <v>40435</v>
      </c>
      <c r="T275" t="s">
        <v>2219</v>
      </c>
      <c r="U275" t="s">
        <v>2220</v>
      </c>
      <c r="V275" t="s">
        <v>6375</v>
      </c>
      <c r="W275" t="s">
        <v>6371</v>
      </c>
      <c r="X275" t="s">
        <v>2024</v>
      </c>
      <c r="Y275" t="s">
        <v>2031</v>
      </c>
      <c r="Z275" t="s">
        <v>6372</v>
      </c>
      <c r="AA275" t="s">
        <v>6373</v>
      </c>
      <c r="AB275" t="s">
        <v>6309</v>
      </c>
      <c r="AC275" t="s">
        <v>6374</v>
      </c>
      <c r="AD275" t="s">
        <v>6447</v>
      </c>
      <c r="AV275" t="s">
        <v>6309</v>
      </c>
      <c r="AW275" t="s">
        <v>6334</v>
      </c>
    </row>
    <row r="276" spans="1:49">
      <c r="A276" t="s">
        <v>1817</v>
      </c>
      <c r="B276" t="s">
        <v>6522</v>
      </c>
      <c r="C276">
        <v>48030.3</v>
      </c>
      <c r="E276" t="s">
        <v>1818</v>
      </c>
      <c r="F276">
        <v>1124</v>
      </c>
      <c r="G276" t="s">
        <v>6319</v>
      </c>
      <c r="H276" t="s">
        <v>4270</v>
      </c>
      <c r="I276">
        <v>0</v>
      </c>
      <c r="J276">
        <v>0</v>
      </c>
      <c r="K276">
        <v>0</v>
      </c>
      <c r="L276">
        <v>0</v>
      </c>
      <c r="M276">
        <v>0</v>
      </c>
      <c r="N276">
        <v>0</v>
      </c>
      <c r="O276">
        <v>48030.3</v>
      </c>
      <c r="P276">
        <v>68692.36</v>
      </c>
      <c r="Q276">
        <v>1573.8</v>
      </c>
      <c r="R276" s="343">
        <v>41634</v>
      </c>
      <c r="S276" s="343">
        <v>41608</v>
      </c>
      <c r="T276" t="s">
        <v>894</v>
      </c>
      <c r="U276" t="s">
        <v>895</v>
      </c>
      <c r="V276" t="s">
        <v>2347</v>
      </c>
      <c r="W276" t="s">
        <v>897</v>
      </c>
      <c r="X276" t="s">
        <v>2024</v>
      </c>
      <c r="Y276" t="s">
        <v>2031</v>
      </c>
      <c r="Z276" t="s">
        <v>898</v>
      </c>
      <c r="AA276" t="s">
        <v>14172</v>
      </c>
      <c r="AB276" t="s">
        <v>900</v>
      </c>
      <c r="AC276" t="s">
        <v>901</v>
      </c>
      <c r="AD276" t="s">
        <v>2035</v>
      </c>
      <c r="AE276" t="s">
        <v>4004</v>
      </c>
      <c r="AF276" t="s">
        <v>902</v>
      </c>
      <c r="AG276" t="s">
        <v>2333</v>
      </c>
      <c r="AH276" t="s">
        <v>2024</v>
      </c>
      <c r="AI276" t="s">
        <v>2031</v>
      </c>
      <c r="AJ276" t="s">
        <v>6309</v>
      </c>
      <c r="AK276" t="s">
        <v>3985</v>
      </c>
      <c r="AL276" t="s">
        <v>2334</v>
      </c>
      <c r="AM276" t="s">
        <v>2335</v>
      </c>
      <c r="AN276" t="s">
        <v>2024</v>
      </c>
      <c r="AO276" t="s">
        <v>2031</v>
      </c>
      <c r="AP276" t="s">
        <v>2336</v>
      </c>
      <c r="AV276" t="s">
        <v>6309</v>
      </c>
      <c r="AW276" t="s">
        <v>6497</v>
      </c>
    </row>
    <row r="277" spans="1:49">
      <c r="A277" t="s">
        <v>2377</v>
      </c>
      <c r="B277" t="s">
        <v>2378</v>
      </c>
      <c r="C277">
        <v>470.31</v>
      </c>
      <c r="E277" t="s">
        <v>2379</v>
      </c>
      <c r="F277">
        <v>1764</v>
      </c>
      <c r="G277" t="s">
        <v>6317</v>
      </c>
      <c r="H277" t="s">
        <v>4270</v>
      </c>
      <c r="I277">
        <v>0</v>
      </c>
      <c r="J277">
        <v>0</v>
      </c>
      <c r="K277">
        <v>0</v>
      </c>
      <c r="L277">
        <v>0</v>
      </c>
      <c r="M277">
        <v>0</v>
      </c>
      <c r="N277">
        <v>0</v>
      </c>
      <c r="O277">
        <v>470.3</v>
      </c>
      <c r="P277">
        <v>3223.76</v>
      </c>
      <c r="Q277">
        <v>1635.93</v>
      </c>
      <c r="R277" s="343">
        <v>41914</v>
      </c>
      <c r="S277" s="343">
        <v>40095</v>
      </c>
      <c r="T277" t="s">
        <v>3226</v>
      </c>
      <c r="U277" t="s">
        <v>6309</v>
      </c>
      <c r="V277" t="s">
        <v>3227</v>
      </c>
      <c r="W277" t="s">
        <v>3553</v>
      </c>
      <c r="X277" t="s">
        <v>3228</v>
      </c>
      <c r="Y277" t="s">
        <v>3229</v>
      </c>
      <c r="Z277" t="s">
        <v>3230</v>
      </c>
      <c r="AA277" t="s">
        <v>3231</v>
      </c>
      <c r="AB277" t="s">
        <v>6309</v>
      </c>
      <c r="AC277" t="s">
        <v>6309</v>
      </c>
      <c r="AD277" t="s">
        <v>6310</v>
      </c>
      <c r="AE277" t="s">
        <v>2380</v>
      </c>
      <c r="AF277" t="s">
        <v>3232</v>
      </c>
      <c r="AG277" t="s">
        <v>13713</v>
      </c>
      <c r="AH277" t="s">
        <v>3228</v>
      </c>
      <c r="AI277" t="s">
        <v>3229</v>
      </c>
      <c r="AJ277" t="s">
        <v>6309</v>
      </c>
      <c r="AQ277">
        <v>1</v>
      </c>
      <c r="AR277" t="s">
        <v>2060</v>
      </c>
      <c r="AS277" t="s">
        <v>15135</v>
      </c>
      <c r="AT277" t="s">
        <v>2042</v>
      </c>
      <c r="AU277" t="s">
        <v>2062</v>
      </c>
      <c r="AV277" t="s">
        <v>6309</v>
      </c>
      <c r="AW277" t="s">
        <v>6334</v>
      </c>
    </row>
    <row r="278" spans="1:49">
      <c r="A278" t="s">
        <v>4650</v>
      </c>
      <c r="B278" t="s">
        <v>16329</v>
      </c>
      <c r="C278">
        <v>2208.34</v>
      </c>
      <c r="D278">
        <v>15845.58</v>
      </c>
      <c r="E278" t="s">
        <v>4651</v>
      </c>
      <c r="F278">
        <v>30</v>
      </c>
      <c r="G278" t="s">
        <v>6319</v>
      </c>
      <c r="H278" t="s">
        <v>4276</v>
      </c>
      <c r="I278">
        <v>0</v>
      </c>
      <c r="J278">
        <v>2208.34</v>
      </c>
      <c r="K278">
        <v>0</v>
      </c>
      <c r="L278">
        <v>0</v>
      </c>
      <c r="M278">
        <v>0</v>
      </c>
      <c r="N278">
        <v>0</v>
      </c>
      <c r="O278">
        <v>0</v>
      </c>
      <c r="P278">
        <v>58003.18</v>
      </c>
      <c r="Q278">
        <v>1104.17</v>
      </c>
      <c r="R278" s="343">
        <v>41919</v>
      </c>
      <c r="S278" s="343">
        <v>42061</v>
      </c>
      <c r="T278" t="s">
        <v>4074</v>
      </c>
      <c r="U278" t="s">
        <v>4075</v>
      </c>
      <c r="V278" t="s">
        <v>4076</v>
      </c>
      <c r="W278" t="s">
        <v>4077</v>
      </c>
      <c r="X278" t="s">
        <v>2058</v>
      </c>
      <c r="Y278" t="s">
        <v>2059</v>
      </c>
      <c r="Z278" t="s">
        <v>4078</v>
      </c>
      <c r="AA278" t="s">
        <v>15077</v>
      </c>
      <c r="AB278" t="s">
        <v>4080</v>
      </c>
      <c r="AC278" t="s">
        <v>16296</v>
      </c>
      <c r="AD278" t="s">
        <v>6495</v>
      </c>
      <c r="AE278" t="s">
        <v>4652</v>
      </c>
      <c r="AF278" t="s">
        <v>4082</v>
      </c>
      <c r="AG278" t="s">
        <v>13663</v>
      </c>
      <c r="AH278" t="s">
        <v>2024</v>
      </c>
      <c r="AI278" t="s">
        <v>2031</v>
      </c>
      <c r="AJ278" t="s">
        <v>13664</v>
      </c>
      <c r="AQ278">
        <v>1</v>
      </c>
      <c r="AR278" t="s">
        <v>2060</v>
      </c>
      <c r="AS278" t="s">
        <v>15135</v>
      </c>
      <c r="AT278" t="s">
        <v>2042</v>
      </c>
      <c r="AU278" t="s">
        <v>2062</v>
      </c>
      <c r="AV278" t="s">
        <v>6309</v>
      </c>
      <c r="AW278" t="s">
        <v>6334</v>
      </c>
    </row>
    <row r="279" spans="1:49">
      <c r="A279" t="s">
        <v>5589</v>
      </c>
      <c r="B279" t="s">
        <v>1726</v>
      </c>
      <c r="C279">
        <v>499.07</v>
      </c>
      <c r="E279" t="s">
        <v>5879</v>
      </c>
      <c r="F279">
        <v>627</v>
      </c>
      <c r="G279" t="s">
        <v>6314</v>
      </c>
      <c r="H279" t="s">
        <v>4270</v>
      </c>
      <c r="I279">
        <v>0</v>
      </c>
      <c r="J279">
        <v>0</v>
      </c>
      <c r="K279">
        <v>0</v>
      </c>
      <c r="L279">
        <v>0</v>
      </c>
      <c r="M279">
        <v>0</v>
      </c>
      <c r="N279">
        <v>0</v>
      </c>
      <c r="O279">
        <v>499.06</v>
      </c>
      <c r="P279">
        <v>8224.5</v>
      </c>
      <c r="Q279">
        <v>168.54</v>
      </c>
      <c r="R279" s="343">
        <v>41920</v>
      </c>
      <c r="S279" s="343">
        <v>41608</v>
      </c>
      <c r="T279" t="s">
        <v>10528</v>
      </c>
      <c r="U279" t="s">
        <v>10529</v>
      </c>
      <c r="V279" t="s">
        <v>13104</v>
      </c>
      <c r="W279" t="s">
        <v>10530</v>
      </c>
      <c r="X279" t="s">
        <v>2024</v>
      </c>
      <c r="Y279" t="s">
        <v>2031</v>
      </c>
      <c r="Z279" t="s">
        <v>10531</v>
      </c>
      <c r="AA279" t="s">
        <v>14912</v>
      </c>
      <c r="AB279" t="s">
        <v>10532</v>
      </c>
      <c r="AC279" t="s">
        <v>10533</v>
      </c>
      <c r="AD279" t="s">
        <v>6447</v>
      </c>
      <c r="AV279" t="s">
        <v>1823</v>
      </c>
      <c r="AW279" t="s">
        <v>4437</v>
      </c>
    </row>
    <row r="280" spans="1:49">
      <c r="A280" t="s">
        <v>5590</v>
      </c>
      <c r="B280" t="s">
        <v>1726</v>
      </c>
      <c r="C280">
        <v>63.44</v>
      </c>
      <c r="E280" t="s">
        <v>5879</v>
      </c>
      <c r="F280">
        <v>459</v>
      </c>
      <c r="G280" t="s">
        <v>6314</v>
      </c>
      <c r="H280" t="s">
        <v>4270</v>
      </c>
      <c r="I280">
        <v>0</v>
      </c>
      <c r="J280">
        <v>0</v>
      </c>
      <c r="K280">
        <v>0</v>
      </c>
      <c r="L280">
        <v>0</v>
      </c>
      <c r="M280">
        <v>0</v>
      </c>
      <c r="N280">
        <v>0</v>
      </c>
      <c r="O280">
        <v>63.43</v>
      </c>
      <c r="P280">
        <v>8224.5</v>
      </c>
      <c r="Q280">
        <v>168.54</v>
      </c>
      <c r="R280" s="343">
        <v>41920</v>
      </c>
      <c r="S280" s="343">
        <v>41608</v>
      </c>
      <c r="T280" t="s">
        <v>10528</v>
      </c>
      <c r="U280" t="s">
        <v>10529</v>
      </c>
      <c r="V280" t="s">
        <v>13105</v>
      </c>
      <c r="W280" t="s">
        <v>10530</v>
      </c>
      <c r="X280" t="s">
        <v>2024</v>
      </c>
      <c r="Y280" t="s">
        <v>2031</v>
      </c>
      <c r="Z280" t="s">
        <v>10531</v>
      </c>
      <c r="AA280" t="s">
        <v>14912</v>
      </c>
      <c r="AB280" t="s">
        <v>10532</v>
      </c>
      <c r="AC280" t="s">
        <v>10533</v>
      </c>
      <c r="AD280" t="s">
        <v>6447</v>
      </c>
      <c r="AV280" t="s">
        <v>1823</v>
      </c>
      <c r="AW280" t="s">
        <v>4437</v>
      </c>
    </row>
    <row r="281" spans="1:49">
      <c r="A281" t="s">
        <v>4653</v>
      </c>
      <c r="B281" t="s">
        <v>4654</v>
      </c>
      <c r="C281">
        <v>2124.4899999999998</v>
      </c>
      <c r="E281" t="s">
        <v>4494</v>
      </c>
      <c r="F281">
        <v>1569</v>
      </c>
      <c r="G281" t="s">
        <v>6317</v>
      </c>
      <c r="H281" t="s">
        <v>4270</v>
      </c>
      <c r="I281">
        <v>0</v>
      </c>
      <c r="J281">
        <v>0</v>
      </c>
      <c r="K281">
        <v>0</v>
      </c>
      <c r="L281">
        <v>0</v>
      </c>
      <c r="M281">
        <v>0</v>
      </c>
      <c r="N281">
        <v>0</v>
      </c>
      <c r="O281">
        <v>2124.48</v>
      </c>
      <c r="P281">
        <v>7689.73</v>
      </c>
      <c r="Q281">
        <v>629.69000000000005</v>
      </c>
      <c r="R281" s="343">
        <v>41197</v>
      </c>
      <c r="S281" s="343">
        <v>40490</v>
      </c>
      <c r="T281" t="s">
        <v>1865</v>
      </c>
      <c r="U281" t="s">
        <v>1866</v>
      </c>
      <c r="V281" t="s">
        <v>1867</v>
      </c>
      <c r="W281" t="s">
        <v>1868</v>
      </c>
      <c r="X281" t="s">
        <v>2024</v>
      </c>
      <c r="Y281" t="s">
        <v>2031</v>
      </c>
      <c r="Z281" t="s">
        <v>3794</v>
      </c>
      <c r="AA281" t="s">
        <v>3795</v>
      </c>
      <c r="AB281" t="s">
        <v>6309</v>
      </c>
      <c r="AC281" t="s">
        <v>1869</v>
      </c>
      <c r="AD281" t="s">
        <v>6310</v>
      </c>
      <c r="AQ281">
        <v>1</v>
      </c>
      <c r="AR281" t="s">
        <v>3797</v>
      </c>
      <c r="AS281" t="s">
        <v>14892</v>
      </c>
      <c r="AT281" t="s">
        <v>7956</v>
      </c>
      <c r="AU281" t="s">
        <v>14939</v>
      </c>
      <c r="AV281" t="s">
        <v>6309</v>
      </c>
      <c r="AW281" t="s">
        <v>6334</v>
      </c>
    </row>
    <row r="282" spans="1:49">
      <c r="A282" t="s">
        <v>4497</v>
      </c>
      <c r="B282" t="s">
        <v>4498</v>
      </c>
      <c r="C282">
        <v>9380.2900000000009</v>
      </c>
      <c r="E282" t="s">
        <v>4499</v>
      </c>
      <c r="F282">
        <v>1387</v>
      </c>
      <c r="G282" t="s">
        <v>6319</v>
      </c>
      <c r="H282" t="s">
        <v>4270</v>
      </c>
      <c r="I282">
        <v>0</v>
      </c>
      <c r="J282">
        <v>0</v>
      </c>
      <c r="K282">
        <v>0</v>
      </c>
      <c r="L282">
        <v>0</v>
      </c>
      <c r="M282">
        <v>0</v>
      </c>
      <c r="N282">
        <v>0</v>
      </c>
      <c r="O282">
        <v>9380.2900000000009</v>
      </c>
      <c r="P282">
        <v>18450</v>
      </c>
      <c r="Q282">
        <v>584.67999999999995</v>
      </c>
      <c r="R282" s="343">
        <v>41202</v>
      </c>
      <c r="S282" s="343">
        <v>40556</v>
      </c>
      <c r="T282" t="s">
        <v>1376</v>
      </c>
      <c r="U282" t="s">
        <v>1377</v>
      </c>
      <c r="V282" t="s">
        <v>1384</v>
      </c>
      <c r="W282" t="s">
        <v>1379</v>
      </c>
      <c r="X282" t="s">
        <v>2024</v>
      </c>
      <c r="Y282" t="s">
        <v>2031</v>
      </c>
      <c r="Z282" t="s">
        <v>1380</v>
      </c>
      <c r="AA282" t="s">
        <v>1381</v>
      </c>
      <c r="AB282" t="s">
        <v>1382</v>
      </c>
      <c r="AC282" t="s">
        <v>1383</v>
      </c>
      <c r="AD282" t="s">
        <v>6447</v>
      </c>
      <c r="AV282" t="s">
        <v>6309</v>
      </c>
      <c r="AW282" t="s">
        <v>6334</v>
      </c>
    </row>
    <row r="283" spans="1:49">
      <c r="A283" t="s">
        <v>4500</v>
      </c>
      <c r="B283" t="s">
        <v>4498</v>
      </c>
      <c r="C283">
        <v>9380.2900000000009</v>
      </c>
      <c r="E283" t="s">
        <v>4499</v>
      </c>
      <c r="F283">
        <v>1387</v>
      </c>
      <c r="G283" t="s">
        <v>6319</v>
      </c>
      <c r="H283" t="s">
        <v>4270</v>
      </c>
      <c r="I283">
        <v>0</v>
      </c>
      <c r="J283">
        <v>0</v>
      </c>
      <c r="K283">
        <v>0</v>
      </c>
      <c r="L283">
        <v>0</v>
      </c>
      <c r="M283">
        <v>0</v>
      </c>
      <c r="N283">
        <v>0</v>
      </c>
      <c r="O283">
        <v>9380.2900000000009</v>
      </c>
      <c r="P283">
        <v>18450</v>
      </c>
      <c r="Q283">
        <v>584.67999999999995</v>
      </c>
      <c r="R283" s="343">
        <v>41202</v>
      </c>
      <c r="S283" s="343">
        <v>40556</v>
      </c>
      <c r="T283" t="s">
        <v>1376</v>
      </c>
      <c r="U283" t="s">
        <v>1377</v>
      </c>
      <c r="V283" t="s">
        <v>1385</v>
      </c>
      <c r="W283" t="s">
        <v>1379</v>
      </c>
      <c r="X283" t="s">
        <v>2024</v>
      </c>
      <c r="Y283" t="s">
        <v>2031</v>
      </c>
      <c r="Z283" t="s">
        <v>1380</v>
      </c>
      <c r="AA283" t="s">
        <v>1381</v>
      </c>
      <c r="AB283" t="s">
        <v>1382</v>
      </c>
      <c r="AC283" t="s">
        <v>1383</v>
      </c>
      <c r="AD283" t="s">
        <v>6447</v>
      </c>
      <c r="AV283" t="s">
        <v>6309</v>
      </c>
      <c r="AW283" t="s">
        <v>6334</v>
      </c>
    </row>
    <row r="284" spans="1:49">
      <c r="A284" t="s">
        <v>3939</v>
      </c>
      <c r="B284" t="s">
        <v>4498</v>
      </c>
      <c r="C284">
        <v>19372.62</v>
      </c>
      <c r="E284" t="s">
        <v>3940</v>
      </c>
      <c r="F284">
        <v>1376</v>
      </c>
      <c r="G284" t="s">
        <v>6319</v>
      </c>
      <c r="H284" t="s">
        <v>4270</v>
      </c>
      <c r="I284">
        <v>0</v>
      </c>
      <c r="J284">
        <v>0</v>
      </c>
      <c r="K284">
        <v>0</v>
      </c>
      <c r="L284">
        <v>0</v>
      </c>
      <c r="M284">
        <v>0</v>
      </c>
      <c r="N284">
        <v>0</v>
      </c>
      <c r="O284">
        <v>19372.63</v>
      </c>
      <c r="P284">
        <v>36899.99</v>
      </c>
      <c r="Q284">
        <v>1169.83</v>
      </c>
      <c r="R284" s="343">
        <v>41216</v>
      </c>
      <c r="S284" s="343">
        <v>41401</v>
      </c>
      <c r="T284" t="s">
        <v>1376</v>
      </c>
      <c r="U284" t="s">
        <v>1377</v>
      </c>
      <c r="V284" t="s">
        <v>1378</v>
      </c>
      <c r="W284" t="s">
        <v>1379</v>
      </c>
      <c r="X284" t="s">
        <v>2024</v>
      </c>
      <c r="Y284" t="s">
        <v>2031</v>
      </c>
      <c r="Z284" t="s">
        <v>1380</v>
      </c>
      <c r="AA284" t="s">
        <v>1381</v>
      </c>
      <c r="AB284" t="s">
        <v>1382</v>
      </c>
      <c r="AC284" t="s">
        <v>1383</v>
      </c>
      <c r="AD284" t="s">
        <v>6447</v>
      </c>
      <c r="AV284" t="s">
        <v>6309</v>
      </c>
      <c r="AW284" t="s">
        <v>6334</v>
      </c>
    </row>
    <row r="285" spans="1:49">
      <c r="A285" t="s">
        <v>3295</v>
      </c>
      <c r="B285" t="s">
        <v>3296</v>
      </c>
      <c r="C285">
        <v>1009.69</v>
      </c>
      <c r="E285" t="s">
        <v>3297</v>
      </c>
      <c r="F285">
        <v>1067</v>
      </c>
      <c r="G285" t="s">
        <v>6319</v>
      </c>
      <c r="H285" t="s">
        <v>4270</v>
      </c>
      <c r="I285">
        <v>0</v>
      </c>
      <c r="J285">
        <v>0</v>
      </c>
      <c r="K285">
        <v>0</v>
      </c>
      <c r="L285">
        <v>0</v>
      </c>
      <c r="M285">
        <v>0</v>
      </c>
      <c r="N285">
        <v>0</v>
      </c>
      <c r="O285">
        <v>1009.69</v>
      </c>
      <c r="P285">
        <v>4439.22</v>
      </c>
      <c r="Q285">
        <v>185.34</v>
      </c>
      <c r="R285" s="343">
        <v>41948</v>
      </c>
      <c r="S285" s="343">
        <v>41059</v>
      </c>
      <c r="T285" t="s">
        <v>7097</v>
      </c>
      <c r="U285" t="s">
        <v>7098</v>
      </c>
      <c r="V285" t="s">
        <v>7099</v>
      </c>
      <c r="W285" t="s">
        <v>7100</v>
      </c>
      <c r="X285" t="s">
        <v>2015</v>
      </c>
      <c r="Y285" t="s">
        <v>2016</v>
      </c>
      <c r="Z285" t="s">
        <v>7101</v>
      </c>
      <c r="AA285" t="s">
        <v>7102</v>
      </c>
      <c r="AB285" t="s">
        <v>7103</v>
      </c>
      <c r="AC285" t="s">
        <v>7104</v>
      </c>
      <c r="AD285" t="s">
        <v>6447</v>
      </c>
      <c r="AV285" t="s">
        <v>6309</v>
      </c>
      <c r="AW285" t="s">
        <v>6497</v>
      </c>
    </row>
    <row r="286" spans="1:49">
      <c r="A286" t="s">
        <v>3942</v>
      </c>
      <c r="B286" t="s">
        <v>4498</v>
      </c>
      <c r="C286">
        <v>14840.71</v>
      </c>
      <c r="E286" t="s">
        <v>3943</v>
      </c>
      <c r="F286">
        <v>1388</v>
      </c>
      <c r="G286" t="s">
        <v>6319</v>
      </c>
      <c r="H286" t="s">
        <v>4270</v>
      </c>
      <c r="I286">
        <v>0</v>
      </c>
      <c r="J286">
        <v>0</v>
      </c>
      <c r="K286">
        <v>0</v>
      </c>
      <c r="L286">
        <v>0</v>
      </c>
      <c r="M286">
        <v>0</v>
      </c>
      <c r="N286">
        <v>0</v>
      </c>
      <c r="O286">
        <v>14840.71</v>
      </c>
      <c r="P286">
        <v>27000</v>
      </c>
      <c r="Q286">
        <v>856.02</v>
      </c>
      <c r="R286" s="343">
        <v>41231</v>
      </c>
      <c r="S286" s="343">
        <v>41402</v>
      </c>
      <c r="T286" t="s">
        <v>1376</v>
      </c>
      <c r="U286" t="s">
        <v>1377</v>
      </c>
      <c r="V286" t="s">
        <v>1386</v>
      </c>
      <c r="W286" t="s">
        <v>1379</v>
      </c>
      <c r="X286" t="s">
        <v>2024</v>
      </c>
      <c r="Y286" t="s">
        <v>2031</v>
      </c>
      <c r="Z286" t="s">
        <v>1380</v>
      </c>
      <c r="AA286" t="s">
        <v>1381</v>
      </c>
      <c r="AB286" t="s">
        <v>1382</v>
      </c>
      <c r="AC286" t="s">
        <v>1383</v>
      </c>
      <c r="AD286" t="s">
        <v>6447</v>
      </c>
      <c r="AV286" t="s">
        <v>6309</v>
      </c>
      <c r="AW286" t="s">
        <v>6334</v>
      </c>
    </row>
    <row r="287" spans="1:49">
      <c r="A287" t="s">
        <v>3944</v>
      </c>
      <c r="B287" t="s">
        <v>4498</v>
      </c>
      <c r="C287">
        <v>12810.43</v>
      </c>
      <c r="E287" t="s">
        <v>3945</v>
      </c>
      <c r="F287">
        <v>1376</v>
      </c>
      <c r="G287" t="s">
        <v>6319</v>
      </c>
      <c r="H287" t="s">
        <v>4270</v>
      </c>
      <c r="I287">
        <v>0</v>
      </c>
      <c r="J287">
        <v>0</v>
      </c>
      <c r="K287">
        <v>0</v>
      </c>
      <c r="L287">
        <v>0</v>
      </c>
      <c r="M287">
        <v>0</v>
      </c>
      <c r="N287">
        <v>0</v>
      </c>
      <c r="O287">
        <v>12810.44</v>
      </c>
      <c r="P287">
        <v>24300</v>
      </c>
      <c r="Q287">
        <v>770.42</v>
      </c>
      <c r="R287" s="343">
        <v>41231</v>
      </c>
      <c r="S287" s="343">
        <v>41407</v>
      </c>
      <c r="T287" t="s">
        <v>1376</v>
      </c>
      <c r="U287" t="s">
        <v>1377</v>
      </c>
      <c r="V287" t="s">
        <v>1387</v>
      </c>
      <c r="W287" t="s">
        <v>1379</v>
      </c>
      <c r="X287" t="s">
        <v>2024</v>
      </c>
      <c r="Y287" t="s">
        <v>2031</v>
      </c>
      <c r="Z287" t="s">
        <v>1380</v>
      </c>
      <c r="AA287" t="s">
        <v>1381</v>
      </c>
      <c r="AB287" t="s">
        <v>1382</v>
      </c>
      <c r="AC287" t="s">
        <v>1383</v>
      </c>
      <c r="AD287" t="s">
        <v>6447</v>
      </c>
      <c r="AV287" t="s">
        <v>6309</v>
      </c>
      <c r="AW287" t="s">
        <v>6334</v>
      </c>
    </row>
    <row r="288" spans="1:49">
      <c r="A288" t="s">
        <v>5591</v>
      </c>
      <c r="B288" t="s">
        <v>1726</v>
      </c>
      <c r="C288">
        <v>9.6</v>
      </c>
      <c r="E288" t="s">
        <v>5592</v>
      </c>
      <c r="F288">
        <v>449</v>
      </c>
      <c r="G288" t="s">
        <v>6314</v>
      </c>
      <c r="H288" t="s">
        <v>4270</v>
      </c>
      <c r="I288">
        <v>0</v>
      </c>
      <c r="J288">
        <v>0</v>
      </c>
      <c r="K288">
        <v>0</v>
      </c>
      <c r="L288">
        <v>0</v>
      </c>
      <c r="M288">
        <v>0</v>
      </c>
      <c r="N288">
        <v>0</v>
      </c>
      <c r="O288">
        <v>9.59</v>
      </c>
      <c r="P288">
        <v>19177.5</v>
      </c>
      <c r="Q288">
        <v>392.99</v>
      </c>
      <c r="R288" s="343">
        <v>41968</v>
      </c>
      <c r="S288" s="343">
        <v>41608</v>
      </c>
      <c r="T288" t="s">
        <v>10528</v>
      </c>
      <c r="U288" t="s">
        <v>10529</v>
      </c>
      <c r="V288" t="s">
        <v>12070</v>
      </c>
      <c r="W288" t="s">
        <v>10530</v>
      </c>
      <c r="X288" t="s">
        <v>2024</v>
      </c>
      <c r="Y288" t="s">
        <v>2031</v>
      </c>
      <c r="Z288" t="s">
        <v>10531</v>
      </c>
      <c r="AA288" t="s">
        <v>14912</v>
      </c>
      <c r="AB288" t="s">
        <v>10532</v>
      </c>
      <c r="AC288" t="s">
        <v>10533</v>
      </c>
      <c r="AD288" t="s">
        <v>6447</v>
      </c>
      <c r="AV288" t="s">
        <v>1823</v>
      </c>
      <c r="AW288" t="s">
        <v>4437</v>
      </c>
    </row>
    <row r="289" spans="1:49">
      <c r="A289" t="s">
        <v>3954</v>
      </c>
      <c r="B289" t="s">
        <v>3955</v>
      </c>
      <c r="C289">
        <v>26827.52</v>
      </c>
      <c r="E289" t="s">
        <v>3956</v>
      </c>
      <c r="F289">
        <v>1901</v>
      </c>
      <c r="G289" t="s">
        <v>6317</v>
      </c>
      <c r="H289" t="s">
        <v>4270</v>
      </c>
      <c r="I289">
        <v>0</v>
      </c>
      <c r="J289">
        <v>0</v>
      </c>
      <c r="K289">
        <v>0</v>
      </c>
      <c r="L289">
        <v>0</v>
      </c>
      <c r="M289">
        <v>0</v>
      </c>
      <c r="N289">
        <v>0</v>
      </c>
      <c r="O289">
        <v>26827.52</v>
      </c>
      <c r="P289">
        <v>26240</v>
      </c>
      <c r="Q289">
        <v>546.70000000000005</v>
      </c>
      <c r="R289" s="343">
        <v>41989</v>
      </c>
      <c r="S289" s="343">
        <v>40164</v>
      </c>
      <c r="T289" t="s">
        <v>291</v>
      </c>
      <c r="U289" t="s">
        <v>292</v>
      </c>
      <c r="V289" t="s">
        <v>293</v>
      </c>
      <c r="W289" t="s">
        <v>294</v>
      </c>
      <c r="X289" t="s">
        <v>2024</v>
      </c>
      <c r="Y289" t="s">
        <v>3407</v>
      </c>
      <c r="Z289" t="s">
        <v>295</v>
      </c>
      <c r="AA289" t="s">
        <v>2932</v>
      </c>
      <c r="AB289" t="s">
        <v>2933</v>
      </c>
      <c r="AC289" t="s">
        <v>2934</v>
      </c>
      <c r="AD289" t="s">
        <v>6310</v>
      </c>
      <c r="AV289" t="s">
        <v>4285</v>
      </c>
      <c r="AW289" t="s">
        <v>6334</v>
      </c>
    </row>
    <row r="290" spans="1:49">
      <c r="A290" t="s">
        <v>5273</v>
      </c>
      <c r="B290" t="s">
        <v>4654</v>
      </c>
      <c r="C290">
        <v>1665.19</v>
      </c>
      <c r="E290" t="s">
        <v>3771</v>
      </c>
      <c r="F290">
        <v>1617</v>
      </c>
      <c r="G290" t="s">
        <v>6317</v>
      </c>
      <c r="H290" t="s">
        <v>4270</v>
      </c>
      <c r="I290">
        <v>0</v>
      </c>
      <c r="J290">
        <v>0</v>
      </c>
      <c r="K290">
        <v>0</v>
      </c>
      <c r="L290">
        <v>0</v>
      </c>
      <c r="M290">
        <v>0</v>
      </c>
      <c r="N290">
        <v>0</v>
      </c>
      <c r="O290">
        <v>1665.18</v>
      </c>
      <c r="P290">
        <v>6970.51</v>
      </c>
      <c r="Q290">
        <v>721.8</v>
      </c>
      <c r="R290" s="343">
        <v>41271</v>
      </c>
      <c r="S290" s="343">
        <v>40592</v>
      </c>
      <c r="T290" t="s">
        <v>1865</v>
      </c>
      <c r="U290" t="s">
        <v>1866</v>
      </c>
      <c r="V290" t="s">
        <v>1870</v>
      </c>
      <c r="W290" t="s">
        <v>1868</v>
      </c>
      <c r="X290" t="s">
        <v>2024</v>
      </c>
      <c r="Y290" t="s">
        <v>2031</v>
      </c>
      <c r="Z290" t="s">
        <v>3794</v>
      </c>
      <c r="AA290" t="s">
        <v>3795</v>
      </c>
      <c r="AB290" t="s">
        <v>6309</v>
      </c>
      <c r="AC290" t="s">
        <v>1869</v>
      </c>
      <c r="AD290" t="s">
        <v>6310</v>
      </c>
      <c r="AQ290">
        <v>1</v>
      </c>
      <c r="AR290" t="s">
        <v>3797</v>
      </c>
      <c r="AS290" t="s">
        <v>14892</v>
      </c>
      <c r="AT290" t="s">
        <v>7956</v>
      </c>
      <c r="AU290" t="s">
        <v>14939</v>
      </c>
      <c r="AV290" t="s">
        <v>6309</v>
      </c>
      <c r="AW290" t="s">
        <v>6334</v>
      </c>
    </row>
    <row r="291" spans="1:49">
      <c r="A291" t="s">
        <v>5593</v>
      </c>
      <c r="B291" t="s">
        <v>1726</v>
      </c>
      <c r="C291">
        <v>9.6</v>
      </c>
      <c r="E291" t="s">
        <v>5572</v>
      </c>
      <c r="F291">
        <v>449</v>
      </c>
      <c r="G291" t="s">
        <v>6314</v>
      </c>
      <c r="H291" t="s">
        <v>4270</v>
      </c>
      <c r="I291">
        <v>0</v>
      </c>
      <c r="J291">
        <v>0</v>
      </c>
      <c r="K291">
        <v>0</v>
      </c>
      <c r="L291">
        <v>0</v>
      </c>
      <c r="M291">
        <v>0</v>
      </c>
      <c r="N291">
        <v>0</v>
      </c>
      <c r="O291">
        <v>9.59</v>
      </c>
      <c r="P291">
        <v>18915</v>
      </c>
      <c r="Q291">
        <v>387.61</v>
      </c>
      <c r="R291" s="343">
        <v>42023</v>
      </c>
      <c r="S291" s="343">
        <v>41608</v>
      </c>
      <c r="T291" t="s">
        <v>10528</v>
      </c>
      <c r="U291" t="s">
        <v>10529</v>
      </c>
      <c r="V291" t="s">
        <v>13106</v>
      </c>
      <c r="W291" t="s">
        <v>10530</v>
      </c>
      <c r="X291" t="s">
        <v>2024</v>
      </c>
      <c r="Y291" t="s">
        <v>2031</v>
      </c>
      <c r="Z291" t="s">
        <v>10531</v>
      </c>
      <c r="AA291" t="s">
        <v>14912</v>
      </c>
      <c r="AB291" t="s">
        <v>10532</v>
      </c>
      <c r="AC291" t="s">
        <v>10533</v>
      </c>
      <c r="AD291" t="s">
        <v>6447</v>
      </c>
      <c r="AV291" t="s">
        <v>1823</v>
      </c>
      <c r="AW291" t="s">
        <v>4437</v>
      </c>
    </row>
    <row r="292" spans="1:49">
      <c r="A292" t="s">
        <v>5615</v>
      </c>
      <c r="B292" t="s">
        <v>5616</v>
      </c>
      <c r="C292">
        <v>9.6</v>
      </c>
      <c r="E292" t="s">
        <v>5467</v>
      </c>
      <c r="F292">
        <v>449</v>
      </c>
      <c r="G292" t="s">
        <v>6314</v>
      </c>
      <c r="H292" t="s">
        <v>4270</v>
      </c>
      <c r="I292">
        <v>0</v>
      </c>
      <c r="J292">
        <v>0</v>
      </c>
      <c r="K292">
        <v>0</v>
      </c>
      <c r="L292">
        <v>0</v>
      </c>
      <c r="M292">
        <v>0</v>
      </c>
      <c r="N292">
        <v>0</v>
      </c>
      <c r="O292">
        <v>9.59</v>
      </c>
      <c r="P292">
        <v>30102.81</v>
      </c>
      <c r="Q292">
        <v>624.22</v>
      </c>
      <c r="R292" s="343">
        <v>42024</v>
      </c>
      <c r="S292" s="343">
        <v>41597</v>
      </c>
      <c r="T292" t="s">
        <v>10542</v>
      </c>
      <c r="U292" t="s">
        <v>10543</v>
      </c>
      <c r="V292" t="s">
        <v>13114</v>
      </c>
      <c r="W292" t="s">
        <v>10530</v>
      </c>
      <c r="X292" t="s">
        <v>2024</v>
      </c>
      <c r="Y292" t="s">
        <v>2031</v>
      </c>
      <c r="Z292" t="s">
        <v>10544</v>
      </c>
      <c r="AA292" t="s">
        <v>10545</v>
      </c>
      <c r="AB292" t="s">
        <v>10546</v>
      </c>
      <c r="AC292" t="s">
        <v>10533</v>
      </c>
      <c r="AD292" t="s">
        <v>6447</v>
      </c>
      <c r="AE292" t="s">
        <v>5597</v>
      </c>
      <c r="AF292" t="s">
        <v>10539</v>
      </c>
      <c r="AG292" t="s">
        <v>10530</v>
      </c>
      <c r="AH292" t="s">
        <v>2024</v>
      </c>
      <c r="AI292" t="s">
        <v>2031</v>
      </c>
      <c r="AJ292" t="s">
        <v>10531</v>
      </c>
      <c r="AV292" t="s">
        <v>1823</v>
      </c>
      <c r="AW292" t="s">
        <v>4437</v>
      </c>
    </row>
    <row r="293" spans="1:49">
      <c r="A293" t="s">
        <v>269</v>
      </c>
      <c r="B293" t="s">
        <v>6522</v>
      </c>
      <c r="C293">
        <v>47785</v>
      </c>
      <c r="E293" t="s">
        <v>270</v>
      </c>
      <c r="F293">
        <v>1159</v>
      </c>
      <c r="G293" t="s">
        <v>6319</v>
      </c>
      <c r="H293" t="s">
        <v>4270</v>
      </c>
      <c r="I293">
        <v>0</v>
      </c>
      <c r="J293">
        <v>0</v>
      </c>
      <c r="K293">
        <v>0</v>
      </c>
      <c r="L293">
        <v>0</v>
      </c>
      <c r="M293">
        <v>0</v>
      </c>
      <c r="N293">
        <v>0</v>
      </c>
      <c r="O293">
        <v>47785.01</v>
      </c>
      <c r="P293">
        <v>84384.43</v>
      </c>
      <c r="Q293">
        <v>1726.32</v>
      </c>
      <c r="R293" s="343">
        <v>42032</v>
      </c>
      <c r="S293" s="343">
        <v>41670</v>
      </c>
      <c r="T293" t="s">
        <v>894</v>
      </c>
      <c r="U293" t="s">
        <v>895</v>
      </c>
      <c r="V293" t="s">
        <v>2354</v>
      </c>
      <c r="W293" t="s">
        <v>897</v>
      </c>
      <c r="X293" t="s">
        <v>2024</v>
      </c>
      <c r="Y293" t="s">
        <v>2031</v>
      </c>
      <c r="Z293" t="s">
        <v>898</v>
      </c>
      <c r="AA293" t="s">
        <v>14172</v>
      </c>
      <c r="AB293" t="s">
        <v>900</v>
      </c>
      <c r="AC293" t="s">
        <v>901</v>
      </c>
      <c r="AD293" t="s">
        <v>2035</v>
      </c>
      <c r="AE293" t="s">
        <v>6519</v>
      </c>
      <c r="AF293" t="s">
        <v>2349</v>
      </c>
      <c r="AG293" t="s">
        <v>2350</v>
      </c>
      <c r="AH293" t="s">
        <v>2024</v>
      </c>
      <c r="AI293" t="s">
        <v>2031</v>
      </c>
      <c r="AJ293" t="s">
        <v>2351</v>
      </c>
      <c r="AK293" t="s">
        <v>6523</v>
      </c>
      <c r="AL293" t="s">
        <v>2344</v>
      </c>
      <c r="AM293" t="s">
        <v>13652</v>
      </c>
      <c r="AN293" t="s">
        <v>2024</v>
      </c>
      <c r="AO293" t="s">
        <v>2031</v>
      </c>
      <c r="AP293" t="s">
        <v>6309</v>
      </c>
      <c r="AV293" t="s">
        <v>6309</v>
      </c>
      <c r="AW293" t="s">
        <v>6497</v>
      </c>
    </row>
    <row r="294" spans="1:49">
      <c r="A294" t="s">
        <v>271</v>
      </c>
      <c r="B294" t="s">
        <v>6522</v>
      </c>
      <c r="C294">
        <v>39995.5</v>
      </c>
      <c r="E294" t="s">
        <v>272</v>
      </c>
      <c r="F294">
        <v>1313</v>
      </c>
      <c r="G294" t="s">
        <v>6319</v>
      </c>
      <c r="H294" t="s">
        <v>4270</v>
      </c>
      <c r="I294">
        <v>0</v>
      </c>
      <c r="J294">
        <v>0</v>
      </c>
      <c r="K294">
        <v>0</v>
      </c>
      <c r="L294">
        <v>0</v>
      </c>
      <c r="M294">
        <v>0</v>
      </c>
      <c r="N294">
        <v>0</v>
      </c>
      <c r="O294">
        <v>39995.5</v>
      </c>
      <c r="P294">
        <v>47955.16</v>
      </c>
      <c r="Q294">
        <v>981.06</v>
      </c>
      <c r="R294" s="343">
        <v>42032</v>
      </c>
      <c r="S294" s="343">
        <v>41608</v>
      </c>
      <c r="T294" t="s">
        <v>894</v>
      </c>
      <c r="U294" t="s">
        <v>895</v>
      </c>
      <c r="V294" t="s">
        <v>2348</v>
      </c>
      <c r="W294" t="s">
        <v>897</v>
      </c>
      <c r="X294" t="s">
        <v>2024</v>
      </c>
      <c r="Y294" t="s">
        <v>2031</v>
      </c>
      <c r="Z294" t="s">
        <v>898</v>
      </c>
      <c r="AA294" t="s">
        <v>14172</v>
      </c>
      <c r="AB294" t="s">
        <v>900</v>
      </c>
      <c r="AC294" t="s">
        <v>901</v>
      </c>
      <c r="AD294" t="s">
        <v>2035</v>
      </c>
      <c r="AE294" t="s">
        <v>6519</v>
      </c>
      <c r="AF294" t="s">
        <v>2349</v>
      </c>
      <c r="AG294" t="s">
        <v>2350</v>
      </c>
      <c r="AH294" t="s">
        <v>2024</v>
      </c>
      <c r="AI294" t="s">
        <v>2031</v>
      </c>
      <c r="AJ294" t="s">
        <v>2351</v>
      </c>
      <c r="AK294" t="s">
        <v>6523</v>
      </c>
      <c r="AL294" t="s">
        <v>2344</v>
      </c>
      <c r="AM294" t="s">
        <v>13652</v>
      </c>
      <c r="AN294" t="s">
        <v>2024</v>
      </c>
      <c r="AO294" t="s">
        <v>2031</v>
      </c>
      <c r="AP294" t="s">
        <v>6309</v>
      </c>
      <c r="AV294" t="s">
        <v>6309</v>
      </c>
      <c r="AW294" t="s">
        <v>6497</v>
      </c>
    </row>
    <row r="295" spans="1:49">
      <c r="A295" t="s">
        <v>2705</v>
      </c>
      <c r="B295" t="s">
        <v>2706</v>
      </c>
      <c r="E295" t="s">
        <v>2509</v>
      </c>
      <c r="F295">
        <v>0</v>
      </c>
      <c r="G295" t="s">
        <v>6312</v>
      </c>
      <c r="H295" t="s">
        <v>12314</v>
      </c>
      <c r="P295">
        <v>7433.98</v>
      </c>
      <c r="Q295">
        <v>130.18</v>
      </c>
      <c r="R295" s="343">
        <v>42078</v>
      </c>
      <c r="S295" s="343">
        <v>42073</v>
      </c>
      <c r="T295" t="s">
        <v>10198</v>
      </c>
      <c r="U295" t="s">
        <v>6309</v>
      </c>
      <c r="V295" t="s">
        <v>12858</v>
      </c>
      <c r="W295" t="s">
        <v>10199</v>
      </c>
      <c r="X295" t="s">
        <v>10153</v>
      </c>
      <c r="Y295" t="s">
        <v>1249</v>
      </c>
      <c r="Z295" t="s">
        <v>10200</v>
      </c>
      <c r="AA295" t="s">
        <v>10201</v>
      </c>
      <c r="AB295" t="s">
        <v>6309</v>
      </c>
      <c r="AC295" t="s">
        <v>14738</v>
      </c>
      <c r="AD295" t="s">
        <v>6310</v>
      </c>
      <c r="AV295" t="s">
        <v>6309</v>
      </c>
      <c r="AW295" t="s">
        <v>6312</v>
      </c>
    </row>
    <row r="296" spans="1:49">
      <c r="A296" t="s">
        <v>2094</v>
      </c>
      <c r="B296" t="s">
        <v>2092</v>
      </c>
      <c r="C296">
        <v>229.6</v>
      </c>
      <c r="D296">
        <v>114.8</v>
      </c>
      <c r="E296" t="s">
        <v>4501</v>
      </c>
      <c r="F296">
        <v>46</v>
      </c>
      <c r="G296" t="s">
        <v>6319</v>
      </c>
      <c r="H296" t="s">
        <v>4276</v>
      </c>
      <c r="I296">
        <v>0</v>
      </c>
      <c r="J296">
        <v>114.8</v>
      </c>
      <c r="K296">
        <v>114.8</v>
      </c>
      <c r="L296">
        <v>0</v>
      </c>
      <c r="M296">
        <v>0</v>
      </c>
      <c r="N296">
        <v>0</v>
      </c>
      <c r="O296">
        <v>0</v>
      </c>
      <c r="P296">
        <v>6888.05</v>
      </c>
      <c r="Q296">
        <v>114.8</v>
      </c>
      <c r="R296" s="343">
        <v>42080</v>
      </c>
      <c r="S296" s="343">
        <v>42019</v>
      </c>
      <c r="T296" t="s">
        <v>6837</v>
      </c>
      <c r="U296" t="s">
        <v>6838</v>
      </c>
      <c r="V296" t="s">
        <v>12347</v>
      </c>
      <c r="W296" t="s">
        <v>6839</v>
      </c>
      <c r="X296" t="s">
        <v>2024</v>
      </c>
      <c r="Y296" t="s">
        <v>2031</v>
      </c>
      <c r="Z296" t="s">
        <v>6840</v>
      </c>
      <c r="AA296" t="s">
        <v>6841</v>
      </c>
      <c r="AB296" t="s">
        <v>6842</v>
      </c>
      <c r="AC296" t="s">
        <v>6843</v>
      </c>
      <c r="AD296" t="s">
        <v>6318</v>
      </c>
      <c r="AV296" t="s">
        <v>6746</v>
      </c>
      <c r="AW296" t="s">
        <v>4388</v>
      </c>
    </row>
    <row r="297" spans="1:49">
      <c r="A297" t="s">
        <v>1029</v>
      </c>
      <c r="B297" t="s">
        <v>12728</v>
      </c>
      <c r="E297" t="s">
        <v>1091</v>
      </c>
      <c r="F297">
        <v>0</v>
      </c>
      <c r="G297" t="s">
        <v>6312</v>
      </c>
      <c r="H297" t="s">
        <v>12314</v>
      </c>
      <c r="P297">
        <v>6633.73</v>
      </c>
      <c r="Q297">
        <v>110.56</v>
      </c>
      <c r="R297" s="343">
        <v>42082</v>
      </c>
      <c r="S297" s="343">
        <v>42069</v>
      </c>
      <c r="T297" t="s">
        <v>9560</v>
      </c>
      <c r="U297" t="s">
        <v>6309</v>
      </c>
      <c r="V297" t="s">
        <v>12729</v>
      </c>
      <c r="W297" t="s">
        <v>9561</v>
      </c>
      <c r="X297" t="s">
        <v>2025</v>
      </c>
      <c r="Y297" t="s">
        <v>2026</v>
      </c>
      <c r="Z297" t="s">
        <v>9562</v>
      </c>
      <c r="AA297" t="s">
        <v>9563</v>
      </c>
      <c r="AB297" t="s">
        <v>6309</v>
      </c>
      <c r="AC297" t="s">
        <v>14269</v>
      </c>
      <c r="AD297" t="s">
        <v>6310</v>
      </c>
      <c r="AV297" t="s">
        <v>6309</v>
      </c>
      <c r="AW297" t="s">
        <v>6312</v>
      </c>
    </row>
    <row r="298" spans="1:49">
      <c r="A298" t="s">
        <v>2278</v>
      </c>
      <c r="B298" t="s">
        <v>2279</v>
      </c>
      <c r="C298">
        <v>122.7</v>
      </c>
      <c r="E298" t="s">
        <v>2535</v>
      </c>
      <c r="F298">
        <v>30</v>
      </c>
      <c r="G298" t="s">
        <v>6312</v>
      </c>
      <c r="H298" t="s">
        <v>4276</v>
      </c>
      <c r="I298">
        <v>0</v>
      </c>
      <c r="J298">
        <v>122.7</v>
      </c>
      <c r="K298">
        <v>0</v>
      </c>
      <c r="L298">
        <v>0</v>
      </c>
      <c r="M298">
        <v>0</v>
      </c>
      <c r="N298">
        <v>0</v>
      </c>
      <c r="O298">
        <v>0</v>
      </c>
      <c r="P298">
        <v>6998.28</v>
      </c>
      <c r="Q298">
        <v>122.55</v>
      </c>
      <c r="R298" s="343">
        <v>42086</v>
      </c>
      <c r="S298" s="343">
        <v>42061</v>
      </c>
      <c r="T298" t="s">
        <v>8850</v>
      </c>
      <c r="U298" t="s">
        <v>6309</v>
      </c>
      <c r="V298" t="s">
        <v>12591</v>
      </c>
      <c r="W298" t="s">
        <v>8851</v>
      </c>
      <c r="X298" t="s">
        <v>2024</v>
      </c>
      <c r="Y298" t="s">
        <v>6758</v>
      </c>
      <c r="Z298" t="s">
        <v>8852</v>
      </c>
      <c r="AA298" t="s">
        <v>8853</v>
      </c>
      <c r="AB298" t="s">
        <v>6309</v>
      </c>
      <c r="AC298" t="s">
        <v>8854</v>
      </c>
      <c r="AD298" t="s">
        <v>6310</v>
      </c>
      <c r="AV298" t="s">
        <v>6309</v>
      </c>
      <c r="AW298" t="s">
        <v>6312</v>
      </c>
    </row>
    <row r="299" spans="1:49">
      <c r="A299" t="s">
        <v>1758</v>
      </c>
      <c r="B299" t="s">
        <v>1759</v>
      </c>
      <c r="E299" t="s">
        <v>282</v>
      </c>
      <c r="F299">
        <v>0</v>
      </c>
      <c r="G299" t="s">
        <v>6312</v>
      </c>
      <c r="H299" t="s">
        <v>12314</v>
      </c>
      <c r="P299">
        <v>9380.91</v>
      </c>
      <c r="Q299">
        <v>156.35</v>
      </c>
      <c r="R299" s="343">
        <v>42087</v>
      </c>
      <c r="S299" s="343">
        <v>42072</v>
      </c>
      <c r="T299" t="s">
        <v>9015</v>
      </c>
      <c r="U299" t="s">
        <v>6309</v>
      </c>
      <c r="V299" t="s">
        <v>12623</v>
      </c>
      <c r="W299" t="s">
        <v>9016</v>
      </c>
      <c r="X299" t="s">
        <v>2024</v>
      </c>
      <c r="Y299" t="s">
        <v>2031</v>
      </c>
      <c r="Z299" t="s">
        <v>9017</v>
      </c>
      <c r="AA299" t="s">
        <v>9018</v>
      </c>
      <c r="AB299" t="s">
        <v>6309</v>
      </c>
      <c r="AC299" t="s">
        <v>16030</v>
      </c>
      <c r="AD299" t="s">
        <v>6310</v>
      </c>
      <c r="AV299" t="s">
        <v>6309</v>
      </c>
      <c r="AW299" t="s">
        <v>6312</v>
      </c>
    </row>
    <row r="300" spans="1:49">
      <c r="A300" t="s">
        <v>283</v>
      </c>
      <c r="B300" t="s">
        <v>284</v>
      </c>
      <c r="E300" t="s">
        <v>4501</v>
      </c>
      <c r="F300">
        <v>0</v>
      </c>
      <c r="G300" t="s">
        <v>6312</v>
      </c>
      <c r="H300" t="s">
        <v>12314</v>
      </c>
      <c r="P300">
        <v>8920.39</v>
      </c>
      <c r="Q300">
        <v>148.66999999999999</v>
      </c>
      <c r="R300" s="343">
        <v>42089</v>
      </c>
      <c r="S300" s="343">
        <v>42076</v>
      </c>
      <c r="T300" t="s">
        <v>7330</v>
      </c>
      <c r="U300" t="s">
        <v>6309</v>
      </c>
      <c r="V300" t="s">
        <v>12066</v>
      </c>
      <c r="W300" t="s">
        <v>7331</v>
      </c>
      <c r="X300" t="s">
        <v>7332</v>
      </c>
      <c r="Y300" t="s">
        <v>7333</v>
      </c>
      <c r="Z300" t="s">
        <v>7334</v>
      </c>
      <c r="AA300" t="s">
        <v>7335</v>
      </c>
      <c r="AB300" t="s">
        <v>6309</v>
      </c>
      <c r="AC300" t="s">
        <v>6309</v>
      </c>
      <c r="AD300" t="s">
        <v>6310</v>
      </c>
      <c r="AV300" t="s">
        <v>6309</v>
      </c>
      <c r="AW300" t="s">
        <v>6312</v>
      </c>
    </row>
    <row r="301" spans="1:49">
      <c r="A301" t="s">
        <v>5395</v>
      </c>
      <c r="B301" t="s">
        <v>5396</v>
      </c>
      <c r="E301" t="s">
        <v>1091</v>
      </c>
      <c r="F301">
        <v>0</v>
      </c>
      <c r="G301" t="s">
        <v>6312</v>
      </c>
      <c r="H301" t="s">
        <v>12314</v>
      </c>
      <c r="P301">
        <v>8234.48</v>
      </c>
      <c r="Q301">
        <v>137.24</v>
      </c>
      <c r="R301" s="343">
        <v>42092</v>
      </c>
      <c r="S301" s="343">
        <v>42080</v>
      </c>
      <c r="T301" t="s">
        <v>8440</v>
      </c>
      <c r="U301" t="s">
        <v>6309</v>
      </c>
      <c r="V301" t="s">
        <v>12511</v>
      </c>
      <c r="W301" t="s">
        <v>6955</v>
      </c>
      <c r="X301" t="s">
        <v>1417</v>
      </c>
      <c r="Y301" t="s">
        <v>1418</v>
      </c>
      <c r="Z301" t="s">
        <v>16136</v>
      </c>
      <c r="AA301" t="s">
        <v>16136</v>
      </c>
      <c r="AB301" t="s">
        <v>6309</v>
      </c>
      <c r="AC301" t="s">
        <v>8442</v>
      </c>
      <c r="AD301" t="s">
        <v>6310</v>
      </c>
      <c r="AV301" t="s">
        <v>6309</v>
      </c>
      <c r="AW301" t="s">
        <v>6312</v>
      </c>
    </row>
    <row r="302" spans="1:49">
      <c r="A302" t="s">
        <v>1495</v>
      </c>
      <c r="B302" t="s">
        <v>298</v>
      </c>
      <c r="E302" t="s">
        <v>2421</v>
      </c>
      <c r="F302">
        <v>0</v>
      </c>
      <c r="G302" t="s">
        <v>6319</v>
      </c>
      <c r="H302" t="s">
        <v>12314</v>
      </c>
      <c r="P302">
        <v>44152.51</v>
      </c>
      <c r="Q302">
        <v>879.2</v>
      </c>
      <c r="R302" s="343">
        <v>42092</v>
      </c>
      <c r="S302" s="343">
        <v>42080</v>
      </c>
      <c r="T302" t="s">
        <v>6947</v>
      </c>
      <c r="U302" t="s">
        <v>6948</v>
      </c>
      <c r="V302" t="s">
        <v>11968</v>
      </c>
      <c r="W302" t="s">
        <v>6949</v>
      </c>
      <c r="X302" t="s">
        <v>6946</v>
      </c>
      <c r="Y302" t="s">
        <v>2031</v>
      </c>
      <c r="Z302" t="s">
        <v>15889</v>
      </c>
      <c r="AA302" t="s">
        <v>6951</v>
      </c>
      <c r="AB302" t="s">
        <v>6952</v>
      </c>
      <c r="AC302" t="s">
        <v>14382</v>
      </c>
      <c r="AD302" t="s">
        <v>6313</v>
      </c>
      <c r="AE302" t="s">
        <v>3754</v>
      </c>
      <c r="AF302" t="s">
        <v>6954</v>
      </c>
      <c r="AG302" t="s">
        <v>6955</v>
      </c>
      <c r="AH302" t="s">
        <v>6207</v>
      </c>
      <c r="AI302" t="s">
        <v>6208</v>
      </c>
      <c r="AJ302" t="s">
        <v>6956</v>
      </c>
      <c r="AV302" t="s">
        <v>6566</v>
      </c>
      <c r="AW302" t="s">
        <v>4392</v>
      </c>
    </row>
    <row r="303" spans="1:49">
      <c r="A303" t="s">
        <v>1496</v>
      </c>
      <c r="B303" t="s">
        <v>298</v>
      </c>
      <c r="E303" t="s">
        <v>1497</v>
      </c>
      <c r="F303">
        <v>0</v>
      </c>
      <c r="G303" t="s">
        <v>6319</v>
      </c>
      <c r="H303" t="s">
        <v>12314</v>
      </c>
      <c r="P303">
        <v>8927.27</v>
      </c>
      <c r="Q303">
        <v>177.77</v>
      </c>
      <c r="R303" s="343">
        <v>42092</v>
      </c>
      <c r="S303" s="343">
        <v>42076</v>
      </c>
      <c r="T303" t="s">
        <v>6947</v>
      </c>
      <c r="U303" t="s">
        <v>6948</v>
      </c>
      <c r="V303" t="s">
        <v>11969</v>
      </c>
      <c r="W303" t="s">
        <v>6949</v>
      </c>
      <c r="X303" t="s">
        <v>6946</v>
      </c>
      <c r="Y303" t="s">
        <v>2031</v>
      </c>
      <c r="Z303" t="s">
        <v>15889</v>
      </c>
      <c r="AA303" t="s">
        <v>6951</v>
      </c>
      <c r="AB303" t="s">
        <v>6952</v>
      </c>
      <c r="AC303" t="s">
        <v>14382</v>
      </c>
      <c r="AD303" t="s">
        <v>6313</v>
      </c>
      <c r="AE303" t="s">
        <v>3754</v>
      </c>
      <c r="AF303" t="s">
        <v>6954</v>
      </c>
      <c r="AG303" t="s">
        <v>6955</v>
      </c>
      <c r="AH303" t="s">
        <v>6207</v>
      </c>
      <c r="AI303" t="s">
        <v>6208</v>
      </c>
      <c r="AJ303" t="s">
        <v>6956</v>
      </c>
      <c r="AV303" t="s">
        <v>6566</v>
      </c>
      <c r="AW303" t="s">
        <v>4392</v>
      </c>
    </row>
    <row r="304" spans="1:49">
      <c r="A304" t="s">
        <v>1498</v>
      </c>
      <c r="B304" t="s">
        <v>298</v>
      </c>
      <c r="E304" t="s">
        <v>1497</v>
      </c>
      <c r="F304">
        <v>0</v>
      </c>
      <c r="G304" t="s">
        <v>6319</v>
      </c>
      <c r="H304" t="s">
        <v>12314</v>
      </c>
      <c r="P304">
        <v>8927.27</v>
      </c>
      <c r="Q304">
        <v>177.77</v>
      </c>
      <c r="R304" s="343">
        <v>42092</v>
      </c>
      <c r="S304" s="343">
        <v>42076</v>
      </c>
      <c r="T304" t="s">
        <v>6947</v>
      </c>
      <c r="U304" t="s">
        <v>6948</v>
      </c>
      <c r="V304" t="s">
        <v>11970</v>
      </c>
      <c r="W304" t="s">
        <v>6949</v>
      </c>
      <c r="X304" t="s">
        <v>6946</v>
      </c>
      <c r="Y304" t="s">
        <v>2031</v>
      </c>
      <c r="Z304" t="s">
        <v>15889</v>
      </c>
      <c r="AA304" t="s">
        <v>6951</v>
      </c>
      <c r="AB304" t="s">
        <v>6952</v>
      </c>
      <c r="AC304" t="s">
        <v>14382</v>
      </c>
      <c r="AD304" t="s">
        <v>6313</v>
      </c>
      <c r="AE304" t="s">
        <v>3754</v>
      </c>
      <c r="AF304" t="s">
        <v>6954</v>
      </c>
      <c r="AG304" t="s">
        <v>6955</v>
      </c>
      <c r="AH304" t="s">
        <v>6207</v>
      </c>
      <c r="AI304" t="s">
        <v>6208</v>
      </c>
      <c r="AJ304" t="s">
        <v>6956</v>
      </c>
      <c r="AV304" t="s">
        <v>6566</v>
      </c>
      <c r="AW304" t="s">
        <v>4392</v>
      </c>
    </row>
    <row r="305" spans="1:49">
      <c r="A305" t="s">
        <v>1499</v>
      </c>
      <c r="B305" t="s">
        <v>298</v>
      </c>
      <c r="E305" t="s">
        <v>1500</v>
      </c>
      <c r="F305">
        <v>0</v>
      </c>
      <c r="G305" t="s">
        <v>6319</v>
      </c>
      <c r="H305" t="s">
        <v>12314</v>
      </c>
      <c r="P305">
        <v>10559.23</v>
      </c>
      <c r="Q305">
        <v>210.26</v>
      </c>
      <c r="R305" s="343">
        <v>42092</v>
      </c>
      <c r="S305" s="343">
        <v>42076</v>
      </c>
      <c r="T305" t="s">
        <v>6947</v>
      </c>
      <c r="U305" t="s">
        <v>6948</v>
      </c>
      <c r="V305" t="s">
        <v>11971</v>
      </c>
      <c r="W305" t="s">
        <v>6949</v>
      </c>
      <c r="X305" t="s">
        <v>6946</v>
      </c>
      <c r="Y305" t="s">
        <v>2031</v>
      </c>
      <c r="Z305" t="s">
        <v>15889</v>
      </c>
      <c r="AA305" t="s">
        <v>6951</v>
      </c>
      <c r="AB305" t="s">
        <v>6952</v>
      </c>
      <c r="AC305" t="s">
        <v>14382</v>
      </c>
      <c r="AD305" t="s">
        <v>6313</v>
      </c>
      <c r="AE305" t="s">
        <v>3754</v>
      </c>
      <c r="AF305" t="s">
        <v>6954</v>
      </c>
      <c r="AG305" t="s">
        <v>6955</v>
      </c>
      <c r="AH305" t="s">
        <v>6207</v>
      </c>
      <c r="AI305" t="s">
        <v>6208</v>
      </c>
      <c r="AJ305" t="s">
        <v>6956</v>
      </c>
      <c r="AV305" t="s">
        <v>6566</v>
      </c>
      <c r="AW305" t="s">
        <v>4392</v>
      </c>
    </row>
    <row r="306" spans="1:49">
      <c r="A306" t="s">
        <v>5038</v>
      </c>
      <c r="B306" t="s">
        <v>5039</v>
      </c>
      <c r="E306" t="s">
        <v>5040</v>
      </c>
      <c r="F306">
        <v>0</v>
      </c>
      <c r="G306" t="s">
        <v>6312</v>
      </c>
      <c r="H306" t="s">
        <v>12314</v>
      </c>
      <c r="P306">
        <v>10537.94</v>
      </c>
      <c r="Q306">
        <v>175.63</v>
      </c>
      <c r="R306" s="343">
        <v>42089</v>
      </c>
      <c r="S306" s="343">
        <v>42079</v>
      </c>
      <c r="T306" t="s">
        <v>7254</v>
      </c>
      <c r="U306" t="s">
        <v>6309</v>
      </c>
      <c r="V306" t="s">
        <v>12043</v>
      </c>
      <c r="W306" t="s">
        <v>7255</v>
      </c>
      <c r="X306" t="s">
        <v>3554</v>
      </c>
      <c r="Y306" t="s">
        <v>3555</v>
      </c>
      <c r="Z306" t="s">
        <v>7256</v>
      </c>
      <c r="AA306" t="s">
        <v>7257</v>
      </c>
      <c r="AB306" t="s">
        <v>6309</v>
      </c>
      <c r="AC306" t="s">
        <v>6309</v>
      </c>
      <c r="AD306" t="s">
        <v>6310</v>
      </c>
      <c r="AV306" t="s">
        <v>6309</v>
      </c>
      <c r="AW306" t="s">
        <v>6312</v>
      </c>
    </row>
    <row r="307" spans="1:49">
      <c r="A307" t="s">
        <v>779</v>
      </c>
      <c r="B307" t="s">
        <v>780</v>
      </c>
      <c r="E307" t="s">
        <v>4501</v>
      </c>
      <c r="F307">
        <v>0</v>
      </c>
      <c r="G307" t="s">
        <v>6319</v>
      </c>
      <c r="H307" t="s">
        <v>12314</v>
      </c>
      <c r="P307">
        <v>9507.77</v>
      </c>
      <c r="Q307">
        <v>158.46</v>
      </c>
      <c r="R307" s="343">
        <v>42092</v>
      </c>
      <c r="S307" s="343">
        <v>42075</v>
      </c>
      <c r="T307" t="s">
        <v>11362</v>
      </c>
      <c r="U307" t="s">
        <v>11363</v>
      </c>
      <c r="V307" t="s">
        <v>13371</v>
      </c>
      <c r="W307" t="s">
        <v>14286</v>
      </c>
      <c r="X307" t="s">
        <v>1338</v>
      </c>
      <c r="Y307" t="s">
        <v>3329</v>
      </c>
      <c r="Z307" t="s">
        <v>16347</v>
      </c>
      <c r="AA307" t="s">
        <v>16348</v>
      </c>
      <c r="AB307" t="s">
        <v>11367</v>
      </c>
      <c r="AC307" t="s">
        <v>11368</v>
      </c>
      <c r="AD307" t="s">
        <v>6313</v>
      </c>
      <c r="AV307" t="s">
        <v>4678</v>
      </c>
      <c r="AW307" t="s">
        <v>6317</v>
      </c>
    </row>
    <row r="308" spans="1:49">
      <c r="A308" t="s">
        <v>1972</v>
      </c>
      <c r="B308" t="s">
        <v>1973</v>
      </c>
      <c r="E308" t="s">
        <v>4501</v>
      </c>
      <c r="F308">
        <v>0</v>
      </c>
      <c r="G308" t="s">
        <v>6312</v>
      </c>
      <c r="H308" t="s">
        <v>12314</v>
      </c>
      <c r="P308">
        <v>8477.61</v>
      </c>
      <c r="Q308">
        <v>141.29</v>
      </c>
      <c r="R308" s="343">
        <v>42093</v>
      </c>
      <c r="S308" s="343">
        <v>42079</v>
      </c>
      <c r="T308" t="s">
        <v>9907</v>
      </c>
      <c r="U308" t="s">
        <v>6309</v>
      </c>
      <c r="V308" t="s">
        <v>12797</v>
      </c>
      <c r="W308" t="s">
        <v>9908</v>
      </c>
      <c r="X308" t="s">
        <v>2024</v>
      </c>
      <c r="Y308" t="s">
        <v>2031</v>
      </c>
      <c r="Z308" t="s">
        <v>9909</v>
      </c>
      <c r="AA308" t="s">
        <v>9910</v>
      </c>
      <c r="AB308" t="s">
        <v>6309</v>
      </c>
      <c r="AC308" t="s">
        <v>16342</v>
      </c>
      <c r="AD308" t="s">
        <v>6310</v>
      </c>
      <c r="AV308" t="s">
        <v>6309</v>
      </c>
      <c r="AW308" t="s">
        <v>6312</v>
      </c>
    </row>
    <row r="309" spans="1:49">
      <c r="A309" t="s">
        <v>3358</v>
      </c>
      <c r="B309" t="s">
        <v>3359</v>
      </c>
      <c r="E309" t="s">
        <v>2221</v>
      </c>
      <c r="F309">
        <v>0</v>
      </c>
      <c r="G309" t="s">
        <v>6312</v>
      </c>
      <c r="H309" t="s">
        <v>12314</v>
      </c>
      <c r="P309">
        <v>7156.26</v>
      </c>
      <c r="Q309">
        <v>125.32</v>
      </c>
      <c r="R309" s="343">
        <v>42093</v>
      </c>
      <c r="S309" s="343">
        <v>42080</v>
      </c>
      <c r="T309" t="s">
        <v>9662</v>
      </c>
      <c r="U309" t="s">
        <v>6309</v>
      </c>
      <c r="V309" t="s">
        <v>12749</v>
      </c>
      <c r="W309" t="s">
        <v>9663</v>
      </c>
      <c r="X309" t="s">
        <v>2024</v>
      </c>
      <c r="Y309" t="s">
        <v>2031</v>
      </c>
      <c r="Z309" t="s">
        <v>9664</v>
      </c>
      <c r="AA309" t="s">
        <v>6309</v>
      </c>
      <c r="AB309" t="s">
        <v>6309</v>
      </c>
      <c r="AC309" t="s">
        <v>9665</v>
      </c>
      <c r="AD309" t="s">
        <v>6310</v>
      </c>
      <c r="AV309" t="s">
        <v>6309</v>
      </c>
      <c r="AW309" t="s">
        <v>6312</v>
      </c>
    </row>
    <row r="310" spans="1:49">
      <c r="A310" t="s">
        <v>620</v>
      </c>
      <c r="B310" t="s">
        <v>621</v>
      </c>
      <c r="E310" t="s">
        <v>2535</v>
      </c>
      <c r="F310">
        <v>0</v>
      </c>
      <c r="G310" t="s">
        <v>6312</v>
      </c>
      <c r="H310" t="s">
        <v>12314</v>
      </c>
      <c r="P310">
        <v>5728.29</v>
      </c>
      <c r="Q310">
        <v>100.31</v>
      </c>
      <c r="R310" s="343">
        <v>42093</v>
      </c>
      <c r="S310" s="343">
        <v>42079</v>
      </c>
      <c r="T310" t="s">
        <v>8430</v>
      </c>
      <c r="U310" t="s">
        <v>6309</v>
      </c>
      <c r="V310" t="s">
        <v>12509</v>
      </c>
      <c r="W310" t="s">
        <v>8431</v>
      </c>
      <c r="X310" t="s">
        <v>3554</v>
      </c>
      <c r="Y310" t="s">
        <v>3555</v>
      </c>
      <c r="Z310" t="s">
        <v>8432</v>
      </c>
      <c r="AA310" t="s">
        <v>8433</v>
      </c>
      <c r="AB310" t="s">
        <v>6309</v>
      </c>
      <c r="AC310" t="s">
        <v>16033</v>
      </c>
      <c r="AD310" t="s">
        <v>6310</v>
      </c>
      <c r="AV310" t="s">
        <v>6309</v>
      </c>
      <c r="AW310" t="s">
        <v>6312</v>
      </c>
    </row>
    <row r="311" spans="1:49">
      <c r="A311" t="s">
        <v>4206</v>
      </c>
      <c r="B311" t="s">
        <v>4207</v>
      </c>
      <c r="C311">
        <v>6.74</v>
      </c>
      <c r="E311" t="s">
        <v>4208</v>
      </c>
      <c r="F311">
        <v>1</v>
      </c>
      <c r="G311" t="s">
        <v>6312</v>
      </c>
      <c r="H311" t="s">
        <v>6945</v>
      </c>
      <c r="I311">
        <v>0</v>
      </c>
      <c r="J311">
        <v>6.74</v>
      </c>
      <c r="K311">
        <v>0</v>
      </c>
      <c r="L311">
        <v>0</v>
      </c>
      <c r="M311">
        <v>0</v>
      </c>
      <c r="N311">
        <v>0</v>
      </c>
      <c r="O311">
        <v>0</v>
      </c>
      <c r="P311">
        <v>8234.5</v>
      </c>
      <c r="Q311">
        <v>137.24</v>
      </c>
      <c r="R311" s="343">
        <v>42093</v>
      </c>
      <c r="S311" s="343">
        <v>42079</v>
      </c>
      <c r="T311" t="s">
        <v>7233</v>
      </c>
      <c r="U311" t="s">
        <v>6309</v>
      </c>
      <c r="V311" t="s">
        <v>12036</v>
      </c>
      <c r="W311" t="s">
        <v>15052</v>
      </c>
      <c r="X311" t="s">
        <v>2753</v>
      </c>
      <c r="Y311" t="s">
        <v>2754</v>
      </c>
      <c r="Z311" t="s">
        <v>7235</v>
      </c>
      <c r="AA311" t="s">
        <v>7236</v>
      </c>
      <c r="AB311" t="s">
        <v>6309</v>
      </c>
      <c r="AC311" t="s">
        <v>6309</v>
      </c>
      <c r="AD311" t="s">
        <v>6310</v>
      </c>
      <c r="AV311" t="s">
        <v>6309</v>
      </c>
      <c r="AW311" t="s">
        <v>6312</v>
      </c>
    </row>
    <row r="312" spans="1:49">
      <c r="A312" t="s">
        <v>5851</v>
      </c>
      <c r="B312" t="s">
        <v>5852</v>
      </c>
      <c r="C312">
        <v>136.1</v>
      </c>
      <c r="E312" t="s">
        <v>1091</v>
      </c>
      <c r="F312">
        <v>4</v>
      </c>
      <c r="G312" t="s">
        <v>6312</v>
      </c>
      <c r="H312" t="s">
        <v>6945</v>
      </c>
      <c r="I312">
        <v>0</v>
      </c>
      <c r="J312">
        <v>136.1</v>
      </c>
      <c r="K312">
        <v>0</v>
      </c>
      <c r="L312">
        <v>0</v>
      </c>
      <c r="M312">
        <v>0</v>
      </c>
      <c r="N312">
        <v>0</v>
      </c>
      <c r="O312">
        <v>0</v>
      </c>
      <c r="P312">
        <v>8477.6</v>
      </c>
      <c r="Q312">
        <v>141.29</v>
      </c>
      <c r="R312" s="343">
        <v>42094</v>
      </c>
      <c r="S312" s="343">
        <v>42055</v>
      </c>
      <c r="T312" t="s">
        <v>10410</v>
      </c>
      <c r="U312" t="s">
        <v>6309</v>
      </c>
      <c r="V312" t="s">
        <v>12903</v>
      </c>
      <c r="W312" t="s">
        <v>10411</v>
      </c>
      <c r="X312" t="s">
        <v>2024</v>
      </c>
      <c r="Y312" t="s">
        <v>2031</v>
      </c>
      <c r="Z312" t="s">
        <v>10412</v>
      </c>
      <c r="AA312" t="s">
        <v>10413</v>
      </c>
      <c r="AB312" t="s">
        <v>6309</v>
      </c>
      <c r="AC312" t="s">
        <v>14472</v>
      </c>
      <c r="AD312" t="s">
        <v>6310</v>
      </c>
      <c r="AV312" t="s">
        <v>6309</v>
      </c>
      <c r="AW312" t="s">
        <v>6312</v>
      </c>
    </row>
    <row r="313" spans="1:49">
      <c r="A313" t="s">
        <v>622</v>
      </c>
      <c r="B313" t="s">
        <v>623</v>
      </c>
      <c r="E313" t="s">
        <v>624</v>
      </c>
      <c r="F313">
        <v>0</v>
      </c>
      <c r="G313" t="s">
        <v>6319</v>
      </c>
      <c r="H313" t="s">
        <v>12314</v>
      </c>
      <c r="P313">
        <v>30852.59</v>
      </c>
      <c r="Q313">
        <v>1495.17</v>
      </c>
      <c r="R313" s="343">
        <v>42100</v>
      </c>
      <c r="S313" s="343">
        <v>41366</v>
      </c>
      <c r="T313" t="s">
        <v>2488</v>
      </c>
      <c r="U313" t="s">
        <v>6766</v>
      </c>
      <c r="V313" t="s">
        <v>6767</v>
      </c>
      <c r="W313" t="s">
        <v>6768</v>
      </c>
      <c r="X313" t="s">
        <v>2024</v>
      </c>
      <c r="Y313" t="s">
        <v>6769</v>
      </c>
      <c r="Z313" t="s">
        <v>6770</v>
      </c>
      <c r="AA313" t="s">
        <v>6771</v>
      </c>
      <c r="AB313" t="s">
        <v>6772</v>
      </c>
      <c r="AC313" t="s">
        <v>6773</v>
      </c>
      <c r="AD313" t="s">
        <v>6447</v>
      </c>
      <c r="AQ313">
        <v>1</v>
      </c>
      <c r="AR313" t="s">
        <v>15142</v>
      </c>
      <c r="AS313" t="s">
        <v>4680</v>
      </c>
      <c r="AT313" t="s">
        <v>4682</v>
      </c>
      <c r="AU313" t="s">
        <v>4683</v>
      </c>
      <c r="AV313" t="s">
        <v>6765</v>
      </c>
      <c r="AW313" t="s">
        <v>4392</v>
      </c>
    </row>
    <row r="314" spans="1:49">
      <c r="A314" t="s">
        <v>2655</v>
      </c>
      <c r="B314" t="s">
        <v>2656</v>
      </c>
      <c r="E314" t="s">
        <v>2509</v>
      </c>
      <c r="F314">
        <v>0</v>
      </c>
      <c r="G314" t="s">
        <v>6312</v>
      </c>
      <c r="H314" t="s">
        <v>12314</v>
      </c>
      <c r="P314">
        <v>7272.99</v>
      </c>
      <c r="Q314">
        <v>127.37</v>
      </c>
      <c r="R314" s="343">
        <v>42101</v>
      </c>
      <c r="S314" s="343">
        <v>42079</v>
      </c>
      <c r="T314" t="s">
        <v>10106</v>
      </c>
      <c r="U314" t="s">
        <v>6309</v>
      </c>
      <c r="V314" t="s">
        <v>12842</v>
      </c>
      <c r="W314" t="s">
        <v>10107</v>
      </c>
      <c r="X314" t="s">
        <v>2024</v>
      </c>
      <c r="Y314" t="s">
        <v>2031</v>
      </c>
      <c r="Z314" t="s">
        <v>16004</v>
      </c>
      <c r="AA314" t="s">
        <v>16005</v>
      </c>
      <c r="AB314" t="s">
        <v>6309</v>
      </c>
      <c r="AC314" t="s">
        <v>10110</v>
      </c>
      <c r="AD314" t="s">
        <v>6310</v>
      </c>
      <c r="AV314" t="s">
        <v>6309</v>
      </c>
      <c r="AW314" t="s">
        <v>6312</v>
      </c>
    </row>
    <row r="315" spans="1:49">
      <c r="A315" t="s">
        <v>2651</v>
      </c>
      <c r="B315" t="s">
        <v>2652</v>
      </c>
      <c r="E315" t="s">
        <v>4501</v>
      </c>
      <c r="F315">
        <v>0</v>
      </c>
      <c r="G315" t="s">
        <v>6312</v>
      </c>
      <c r="H315" t="s">
        <v>12314</v>
      </c>
      <c r="P315">
        <v>9564.82</v>
      </c>
      <c r="Q315">
        <v>159.41</v>
      </c>
      <c r="R315" s="343">
        <v>42102</v>
      </c>
      <c r="S315" s="343">
        <v>42079</v>
      </c>
      <c r="T315" t="s">
        <v>10099</v>
      </c>
      <c r="U315" t="s">
        <v>6309</v>
      </c>
      <c r="V315" t="s">
        <v>12840</v>
      </c>
      <c r="W315" t="s">
        <v>10100</v>
      </c>
      <c r="X315" t="s">
        <v>2015</v>
      </c>
      <c r="Y315" t="s">
        <v>2016</v>
      </c>
      <c r="Z315" t="s">
        <v>6309</v>
      </c>
      <c r="AA315" t="s">
        <v>10101</v>
      </c>
      <c r="AB315" t="s">
        <v>6309</v>
      </c>
      <c r="AC315" t="s">
        <v>10102</v>
      </c>
      <c r="AD315" t="s">
        <v>6310</v>
      </c>
      <c r="AV315" t="s">
        <v>6309</v>
      </c>
      <c r="AW315" t="s">
        <v>6312</v>
      </c>
    </row>
    <row r="316" spans="1:49">
      <c r="A316" t="s">
        <v>1766</v>
      </c>
      <c r="B316" t="s">
        <v>1767</v>
      </c>
      <c r="E316" t="s">
        <v>282</v>
      </c>
      <c r="F316">
        <v>0</v>
      </c>
      <c r="G316" t="s">
        <v>6312</v>
      </c>
      <c r="H316" t="s">
        <v>12314</v>
      </c>
      <c r="P316">
        <v>9264.66</v>
      </c>
      <c r="Q316">
        <v>154.41</v>
      </c>
      <c r="R316" s="343">
        <v>42102</v>
      </c>
      <c r="S316" s="343">
        <v>42079</v>
      </c>
      <c r="T316" t="s">
        <v>9024</v>
      </c>
      <c r="U316" t="s">
        <v>6309</v>
      </c>
      <c r="V316" t="s">
        <v>12625</v>
      </c>
      <c r="W316" t="s">
        <v>9025</v>
      </c>
      <c r="X316" t="s">
        <v>2024</v>
      </c>
      <c r="Y316" t="s">
        <v>2031</v>
      </c>
      <c r="Z316" t="s">
        <v>9026</v>
      </c>
      <c r="AA316" t="s">
        <v>9027</v>
      </c>
      <c r="AB316" t="s">
        <v>6309</v>
      </c>
      <c r="AC316" t="s">
        <v>9028</v>
      </c>
      <c r="AD316" t="s">
        <v>6310</v>
      </c>
      <c r="AV316" t="s">
        <v>6309</v>
      </c>
      <c r="AW316" t="s">
        <v>6312</v>
      </c>
    </row>
    <row r="317" spans="1:49">
      <c r="A317" t="s">
        <v>2310</v>
      </c>
      <c r="B317" t="s">
        <v>2311</v>
      </c>
      <c r="E317" t="s">
        <v>4501</v>
      </c>
      <c r="F317">
        <v>0</v>
      </c>
      <c r="G317" t="s">
        <v>6312</v>
      </c>
      <c r="H317" t="s">
        <v>12314</v>
      </c>
      <c r="P317">
        <v>8477.6</v>
      </c>
      <c r="Q317">
        <v>141.29</v>
      </c>
      <c r="R317" s="343">
        <v>42103</v>
      </c>
      <c r="S317" s="343">
        <v>42079</v>
      </c>
      <c r="T317" t="s">
        <v>8924</v>
      </c>
      <c r="U317" t="s">
        <v>6309</v>
      </c>
      <c r="V317" t="s">
        <v>12607</v>
      </c>
      <c r="W317" t="s">
        <v>8925</v>
      </c>
      <c r="X317" t="s">
        <v>2024</v>
      </c>
      <c r="Y317" t="s">
        <v>2031</v>
      </c>
      <c r="Z317" t="s">
        <v>8926</v>
      </c>
      <c r="AA317" t="s">
        <v>8927</v>
      </c>
      <c r="AB317" t="s">
        <v>6309</v>
      </c>
      <c r="AC317" t="s">
        <v>8928</v>
      </c>
      <c r="AD317" t="s">
        <v>6310</v>
      </c>
      <c r="AV317" t="s">
        <v>6309</v>
      </c>
      <c r="AW317" t="s">
        <v>6312</v>
      </c>
    </row>
    <row r="318" spans="1:49">
      <c r="A318" t="s">
        <v>2263</v>
      </c>
      <c r="B318" t="s">
        <v>2264</v>
      </c>
      <c r="C318">
        <v>148.78</v>
      </c>
      <c r="E318" t="s">
        <v>2265</v>
      </c>
      <c r="F318">
        <v>4</v>
      </c>
      <c r="G318" t="s">
        <v>6312</v>
      </c>
      <c r="H318" t="s">
        <v>6945</v>
      </c>
      <c r="I318">
        <v>0</v>
      </c>
      <c r="J318">
        <v>148.78</v>
      </c>
      <c r="K318">
        <v>0</v>
      </c>
      <c r="L318">
        <v>0</v>
      </c>
      <c r="M318">
        <v>0</v>
      </c>
      <c r="N318">
        <v>0</v>
      </c>
      <c r="O318">
        <v>0</v>
      </c>
      <c r="P318">
        <v>8994.2999999999993</v>
      </c>
      <c r="Q318">
        <v>149.91</v>
      </c>
      <c r="R318" s="343">
        <v>42103</v>
      </c>
      <c r="S318" s="343">
        <v>42065</v>
      </c>
      <c r="T318" t="s">
        <v>8817</v>
      </c>
      <c r="U318" t="s">
        <v>6309</v>
      </c>
      <c r="V318" t="s">
        <v>12585</v>
      </c>
      <c r="W318" t="s">
        <v>8818</v>
      </c>
      <c r="X318" t="s">
        <v>2024</v>
      </c>
      <c r="Y318" t="s">
        <v>2031</v>
      </c>
      <c r="Z318" t="s">
        <v>8819</v>
      </c>
      <c r="AA318" t="s">
        <v>15918</v>
      </c>
      <c r="AB318" t="s">
        <v>6309</v>
      </c>
      <c r="AC318" t="s">
        <v>15919</v>
      </c>
      <c r="AD318" t="s">
        <v>6310</v>
      </c>
      <c r="AV318" t="s">
        <v>6309</v>
      </c>
      <c r="AW318" t="s">
        <v>6312</v>
      </c>
    </row>
    <row r="319" spans="1:49">
      <c r="A319" t="s">
        <v>4235</v>
      </c>
      <c r="B319" t="s">
        <v>4236</v>
      </c>
      <c r="E319" t="s">
        <v>4237</v>
      </c>
      <c r="F319">
        <v>0</v>
      </c>
      <c r="G319" t="s">
        <v>6312</v>
      </c>
      <c r="H319" t="s">
        <v>12314</v>
      </c>
      <c r="P319">
        <v>9470.65</v>
      </c>
      <c r="Q319">
        <v>157.84</v>
      </c>
      <c r="R319" s="343">
        <v>42106</v>
      </c>
      <c r="S319" s="343">
        <v>42081</v>
      </c>
      <c r="T319" t="s">
        <v>7242</v>
      </c>
      <c r="U319" t="s">
        <v>6309</v>
      </c>
      <c r="V319" t="s">
        <v>12039</v>
      </c>
      <c r="W319" t="s">
        <v>7243</v>
      </c>
      <c r="X319" t="s">
        <v>2024</v>
      </c>
      <c r="Y319" t="s">
        <v>2031</v>
      </c>
      <c r="Z319" t="s">
        <v>7244</v>
      </c>
      <c r="AA319" t="s">
        <v>16134</v>
      </c>
      <c r="AB319" t="s">
        <v>6309</v>
      </c>
      <c r="AC319" t="s">
        <v>6309</v>
      </c>
      <c r="AD319" t="s">
        <v>6310</v>
      </c>
      <c r="AV319" t="s">
        <v>6309</v>
      </c>
      <c r="AW319" t="s">
        <v>6312</v>
      </c>
    </row>
    <row r="320" spans="1:49">
      <c r="A320" t="s">
        <v>6160</v>
      </c>
      <c r="B320" t="s">
        <v>6161</v>
      </c>
      <c r="D320">
        <v>125.77</v>
      </c>
      <c r="E320" t="s">
        <v>6162</v>
      </c>
      <c r="F320">
        <v>0</v>
      </c>
      <c r="G320" t="s">
        <v>6317</v>
      </c>
      <c r="H320" t="s">
        <v>12314</v>
      </c>
      <c r="P320">
        <v>7070.57</v>
      </c>
      <c r="Q320">
        <v>126.01</v>
      </c>
      <c r="R320" s="343">
        <v>42108</v>
      </c>
      <c r="S320" s="343">
        <v>42082</v>
      </c>
      <c r="T320" t="s">
        <v>10810</v>
      </c>
      <c r="U320" t="s">
        <v>10811</v>
      </c>
      <c r="V320" t="s">
        <v>13193</v>
      </c>
      <c r="W320" t="s">
        <v>10812</v>
      </c>
      <c r="X320" t="s">
        <v>10813</v>
      </c>
      <c r="Y320" t="s">
        <v>10814</v>
      </c>
      <c r="Z320" t="s">
        <v>10815</v>
      </c>
      <c r="AA320" t="s">
        <v>10816</v>
      </c>
      <c r="AB320" t="s">
        <v>10817</v>
      </c>
      <c r="AC320" t="s">
        <v>10818</v>
      </c>
      <c r="AD320" t="s">
        <v>6310</v>
      </c>
      <c r="AV320" t="s">
        <v>6309</v>
      </c>
      <c r="AW320" t="s">
        <v>6317</v>
      </c>
    </row>
    <row r="321" spans="1:49">
      <c r="A321" t="s">
        <v>4176</v>
      </c>
      <c r="B321" t="s">
        <v>4177</v>
      </c>
      <c r="D321">
        <v>136.1</v>
      </c>
      <c r="E321" t="s">
        <v>2321</v>
      </c>
      <c r="F321">
        <v>0</v>
      </c>
      <c r="G321" t="s">
        <v>6312</v>
      </c>
      <c r="H321" t="s">
        <v>12314</v>
      </c>
      <c r="P321">
        <v>8165.82</v>
      </c>
      <c r="Q321">
        <v>136.1</v>
      </c>
      <c r="R321" s="343">
        <v>42108</v>
      </c>
      <c r="S321" s="343">
        <v>42065</v>
      </c>
      <c r="T321" t="s">
        <v>9149</v>
      </c>
      <c r="U321" t="s">
        <v>6309</v>
      </c>
      <c r="V321" t="s">
        <v>12650</v>
      </c>
      <c r="W321" t="s">
        <v>15951</v>
      </c>
      <c r="X321" t="s">
        <v>2025</v>
      </c>
      <c r="Y321" t="s">
        <v>2026</v>
      </c>
      <c r="Z321" t="s">
        <v>9151</v>
      </c>
      <c r="AA321" t="s">
        <v>9152</v>
      </c>
      <c r="AB321" t="s">
        <v>6309</v>
      </c>
      <c r="AC321" t="s">
        <v>16120</v>
      </c>
      <c r="AD321" t="s">
        <v>6310</v>
      </c>
      <c r="AV321" t="s">
        <v>6309</v>
      </c>
      <c r="AW321" t="s">
        <v>6312</v>
      </c>
    </row>
    <row r="322" spans="1:49">
      <c r="A322" t="s">
        <v>5845</v>
      </c>
      <c r="B322" t="s">
        <v>5846</v>
      </c>
      <c r="D322">
        <v>158.46</v>
      </c>
      <c r="E322" t="s">
        <v>4501</v>
      </c>
      <c r="F322">
        <v>0</v>
      </c>
      <c r="G322" t="s">
        <v>6312</v>
      </c>
      <c r="H322" t="s">
        <v>12314</v>
      </c>
      <c r="P322">
        <v>9507.7800000000007</v>
      </c>
      <c r="Q322">
        <v>158.46</v>
      </c>
      <c r="R322" s="343">
        <v>42108</v>
      </c>
      <c r="S322" s="343">
        <v>42060</v>
      </c>
      <c r="T322" t="s">
        <v>10391</v>
      </c>
      <c r="U322" t="s">
        <v>6309</v>
      </c>
      <c r="V322" t="s">
        <v>12899</v>
      </c>
      <c r="W322" t="s">
        <v>10392</v>
      </c>
      <c r="X322" t="s">
        <v>2024</v>
      </c>
      <c r="Y322" t="s">
        <v>2031</v>
      </c>
      <c r="Z322" t="s">
        <v>10393</v>
      </c>
      <c r="AA322" t="s">
        <v>10394</v>
      </c>
      <c r="AB322" t="s">
        <v>6309</v>
      </c>
      <c r="AC322" t="s">
        <v>10395</v>
      </c>
      <c r="AD322" t="s">
        <v>6310</v>
      </c>
      <c r="AV322" t="s">
        <v>6309</v>
      </c>
      <c r="AW322" t="s">
        <v>6312</v>
      </c>
    </row>
    <row r="323" spans="1:49">
      <c r="A323" t="s">
        <v>1746</v>
      </c>
      <c r="B323" t="s">
        <v>1747</v>
      </c>
      <c r="D323">
        <v>169.91</v>
      </c>
      <c r="E323" t="s">
        <v>1921</v>
      </c>
      <c r="F323">
        <v>0</v>
      </c>
      <c r="G323" t="s">
        <v>6312</v>
      </c>
      <c r="H323" t="s">
        <v>12314</v>
      </c>
      <c r="P323">
        <v>10194.59</v>
      </c>
      <c r="Q323">
        <v>169.91</v>
      </c>
      <c r="R323" s="343">
        <v>42108</v>
      </c>
      <c r="S323" s="343">
        <v>42065</v>
      </c>
      <c r="T323" t="s">
        <v>8989</v>
      </c>
      <c r="U323" t="s">
        <v>6309</v>
      </c>
      <c r="V323" t="s">
        <v>12165</v>
      </c>
      <c r="W323" t="s">
        <v>8990</v>
      </c>
      <c r="X323" t="s">
        <v>3554</v>
      </c>
      <c r="Y323" t="s">
        <v>3555</v>
      </c>
      <c r="Z323" t="s">
        <v>8991</v>
      </c>
      <c r="AA323" t="s">
        <v>8992</v>
      </c>
      <c r="AB323" t="s">
        <v>6309</v>
      </c>
      <c r="AC323" t="s">
        <v>6309</v>
      </c>
      <c r="AD323" t="s">
        <v>6310</v>
      </c>
      <c r="AV323" t="s">
        <v>6309</v>
      </c>
      <c r="AW323" t="s">
        <v>6312</v>
      </c>
    </row>
    <row r="324" spans="1:49">
      <c r="A324" t="s">
        <v>3060</v>
      </c>
      <c r="B324" t="s">
        <v>3061</v>
      </c>
      <c r="D324">
        <v>169.91</v>
      </c>
      <c r="E324" t="s">
        <v>3062</v>
      </c>
      <c r="F324">
        <v>0</v>
      </c>
      <c r="G324" t="s">
        <v>6312</v>
      </c>
      <c r="H324" t="s">
        <v>12314</v>
      </c>
      <c r="P324">
        <v>10194.549999999999</v>
      </c>
      <c r="Q324">
        <v>169.91</v>
      </c>
      <c r="R324" s="343">
        <v>42110</v>
      </c>
      <c r="S324" s="343">
        <v>42065</v>
      </c>
      <c r="T324" t="s">
        <v>9240</v>
      </c>
      <c r="U324" t="s">
        <v>6309</v>
      </c>
      <c r="V324" t="s">
        <v>12664</v>
      </c>
      <c r="W324" t="s">
        <v>9241</v>
      </c>
      <c r="X324" t="s">
        <v>2015</v>
      </c>
      <c r="Y324" t="s">
        <v>2016</v>
      </c>
      <c r="Z324" t="s">
        <v>9242</v>
      </c>
      <c r="AA324" t="s">
        <v>9243</v>
      </c>
      <c r="AB324" t="s">
        <v>6309</v>
      </c>
      <c r="AC324" t="s">
        <v>6309</v>
      </c>
      <c r="AD324" t="s">
        <v>6310</v>
      </c>
      <c r="AV324" t="s">
        <v>6309</v>
      </c>
      <c r="AW324" t="s">
        <v>6312</v>
      </c>
    </row>
    <row r="325" spans="1:49">
      <c r="A325" t="s">
        <v>6121</v>
      </c>
      <c r="B325" t="s">
        <v>6122</v>
      </c>
      <c r="D325">
        <v>162.5</v>
      </c>
      <c r="E325" t="s">
        <v>282</v>
      </c>
      <c r="F325">
        <v>0</v>
      </c>
      <c r="G325" t="s">
        <v>6317</v>
      </c>
      <c r="H325" t="s">
        <v>12314</v>
      </c>
      <c r="P325">
        <v>9750.07</v>
      </c>
      <c r="Q325">
        <v>162.5</v>
      </c>
      <c r="R325" s="343">
        <v>42113</v>
      </c>
      <c r="S325" s="343">
        <v>42065</v>
      </c>
      <c r="T325" t="s">
        <v>10751</v>
      </c>
      <c r="U325" t="s">
        <v>10752</v>
      </c>
      <c r="V325" t="s">
        <v>13180</v>
      </c>
      <c r="W325" t="s">
        <v>10753</v>
      </c>
      <c r="X325" t="s">
        <v>2024</v>
      </c>
      <c r="Y325" t="s">
        <v>2031</v>
      </c>
      <c r="Z325" t="s">
        <v>10754</v>
      </c>
      <c r="AA325" t="s">
        <v>10755</v>
      </c>
      <c r="AB325" t="s">
        <v>10756</v>
      </c>
      <c r="AC325" t="s">
        <v>10757</v>
      </c>
      <c r="AD325" t="s">
        <v>6310</v>
      </c>
      <c r="AV325" t="s">
        <v>6309</v>
      </c>
      <c r="AW325" t="s">
        <v>6317</v>
      </c>
    </row>
    <row r="326" spans="1:49">
      <c r="A326" t="s">
        <v>6123</v>
      </c>
      <c r="B326" t="s">
        <v>6122</v>
      </c>
      <c r="D326">
        <v>162.5</v>
      </c>
      <c r="E326" t="s">
        <v>282</v>
      </c>
      <c r="F326">
        <v>0</v>
      </c>
      <c r="G326" t="s">
        <v>6317</v>
      </c>
      <c r="H326" t="s">
        <v>12314</v>
      </c>
      <c r="P326">
        <v>9750.07</v>
      </c>
      <c r="Q326">
        <v>162.5</v>
      </c>
      <c r="R326" s="343">
        <v>42113</v>
      </c>
      <c r="S326" s="343">
        <v>42065</v>
      </c>
      <c r="T326" t="s">
        <v>10751</v>
      </c>
      <c r="U326" t="s">
        <v>10752</v>
      </c>
      <c r="V326" t="s">
        <v>13181</v>
      </c>
      <c r="W326" t="s">
        <v>10753</v>
      </c>
      <c r="X326" t="s">
        <v>2024</v>
      </c>
      <c r="Y326" t="s">
        <v>2031</v>
      </c>
      <c r="Z326" t="s">
        <v>10754</v>
      </c>
      <c r="AA326" t="s">
        <v>10755</v>
      </c>
      <c r="AB326" t="s">
        <v>10756</v>
      </c>
      <c r="AC326" t="s">
        <v>10757</v>
      </c>
      <c r="AD326" t="s">
        <v>6310</v>
      </c>
      <c r="AV326" t="s">
        <v>6309</v>
      </c>
      <c r="AW326" t="s">
        <v>6317</v>
      </c>
    </row>
    <row r="327" spans="1:49">
      <c r="A327" t="s">
        <v>2665</v>
      </c>
      <c r="B327" t="s">
        <v>2666</v>
      </c>
      <c r="D327">
        <v>141.36000000000001</v>
      </c>
      <c r="E327" t="s">
        <v>4501</v>
      </c>
      <c r="F327">
        <v>0</v>
      </c>
      <c r="G327" t="s">
        <v>6312</v>
      </c>
      <c r="H327" t="s">
        <v>12314</v>
      </c>
      <c r="P327">
        <v>8481.33</v>
      </c>
      <c r="Q327">
        <v>141.36000000000001</v>
      </c>
      <c r="R327" s="343">
        <v>42113</v>
      </c>
      <c r="S327" s="343">
        <v>42062</v>
      </c>
      <c r="T327" t="s">
        <v>10125</v>
      </c>
      <c r="U327" t="s">
        <v>6309</v>
      </c>
      <c r="V327" t="s">
        <v>12846</v>
      </c>
      <c r="W327" t="s">
        <v>10126</v>
      </c>
      <c r="X327" t="s">
        <v>2024</v>
      </c>
      <c r="Y327" t="s">
        <v>2031</v>
      </c>
      <c r="Z327" t="s">
        <v>10127</v>
      </c>
      <c r="AA327" t="s">
        <v>15104</v>
      </c>
      <c r="AB327" t="s">
        <v>6309</v>
      </c>
      <c r="AC327" t="s">
        <v>15105</v>
      </c>
      <c r="AD327" t="s">
        <v>6310</v>
      </c>
      <c r="AV327" t="s">
        <v>6309</v>
      </c>
      <c r="AW327" t="s">
        <v>6312</v>
      </c>
    </row>
    <row r="328" spans="1:49">
      <c r="A328" t="s">
        <v>3124</v>
      </c>
      <c r="B328" t="s">
        <v>3125</v>
      </c>
      <c r="D328">
        <v>137.36000000000001</v>
      </c>
      <c r="E328" t="s">
        <v>4501</v>
      </c>
      <c r="F328">
        <v>0</v>
      </c>
      <c r="G328" t="s">
        <v>6312</v>
      </c>
      <c r="H328" t="s">
        <v>12314</v>
      </c>
      <c r="P328">
        <v>8241.76</v>
      </c>
      <c r="Q328">
        <v>137.36000000000001</v>
      </c>
      <c r="R328" s="343">
        <v>42114</v>
      </c>
      <c r="S328" s="343">
        <v>42065</v>
      </c>
      <c r="T328" t="s">
        <v>8472</v>
      </c>
      <c r="U328" t="s">
        <v>6309</v>
      </c>
      <c r="V328" t="s">
        <v>12518</v>
      </c>
      <c r="W328" t="s">
        <v>8473</v>
      </c>
      <c r="X328" t="s">
        <v>8474</v>
      </c>
      <c r="Y328" t="s">
        <v>6287</v>
      </c>
      <c r="Z328" t="s">
        <v>8475</v>
      </c>
      <c r="AA328" t="s">
        <v>8476</v>
      </c>
      <c r="AB328" t="s">
        <v>6309</v>
      </c>
      <c r="AC328" t="s">
        <v>8477</v>
      </c>
      <c r="AD328" t="s">
        <v>6310</v>
      </c>
      <c r="AV328" t="s">
        <v>6309</v>
      </c>
      <c r="AW328" t="s">
        <v>6312</v>
      </c>
    </row>
    <row r="329" spans="1:49">
      <c r="A329" t="s">
        <v>2292</v>
      </c>
      <c r="B329" t="s">
        <v>2293</v>
      </c>
      <c r="D329">
        <v>127.16</v>
      </c>
      <c r="E329" t="s">
        <v>2505</v>
      </c>
      <c r="F329">
        <v>0</v>
      </c>
      <c r="G329" t="s">
        <v>6312</v>
      </c>
      <c r="H329" t="s">
        <v>12314</v>
      </c>
      <c r="P329">
        <v>7629.84</v>
      </c>
      <c r="Q329">
        <v>127.16</v>
      </c>
      <c r="R329" s="343">
        <v>42115</v>
      </c>
      <c r="S329" s="343">
        <v>42072</v>
      </c>
      <c r="T329" t="s">
        <v>8888</v>
      </c>
      <c r="U329" t="s">
        <v>6309</v>
      </c>
      <c r="V329" t="s">
        <v>12599</v>
      </c>
      <c r="W329" t="s">
        <v>8889</v>
      </c>
      <c r="X329" t="s">
        <v>3554</v>
      </c>
      <c r="Y329" t="s">
        <v>3555</v>
      </c>
      <c r="Z329" t="s">
        <v>8890</v>
      </c>
      <c r="AA329" t="s">
        <v>16011</v>
      </c>
      <c r="AB329" t="s">
        <v>6309</v>
      </c>
      <c r="AC329" t="s">
        <v>6309</v>
      </c>
      <c r="AD329" t="s">
        <v>6310</v>
      </c>
      <c r="AV329" t="s">
        <v>6309</v>
      </c>
      <c r="AW329" t="s">
        <v>6312</v>
      </c>
    </row>
    <row r="330" spans="1:49">
      <c r="A330" t="s">
        <v>2261</v>
      </c>
      <c r="B330" t="s">
        <v>2262</v>
      </c>
      <c r="D330">
        <v>171.05</v>
      </c>
      <c r="E330" t="s">
        <v>282</v>
      </c>
      <c r="F330">
        <v>0</v>
      </c>
      <c r="G330" t="s">
        <v>6312</v>
      </c>
      <c r="H330" t="s">
        <v>12314</v>
      </c>
      <c r="P330">
        <v>10263.23</v>
      </c>
      <c r="Q330">
        <v>171.05</v>
      </c>
      <c r="R330" s="343">
        <v>42115</v>
      </c>
      <c r="S330" s="343">
        <v>42065</v>
      </c>
      <c r="T330" t="s">
        <v>8812</v>
      </c>
      <c r="U330" t="s">
        <v>6309</v>
      </c>
      <c r="V330" t="s">
        <v>12584</v>
      </c>
      <c r="W330" t="s">
        <v>8813</v>
      </c>
      <c r="X330" t="s">
        <v>2024</v>
      </c>
      <c r="Y330" t="s">
        <v>2031</v>
      </c>
      <c r="Z330" t="s">
        <v>8814</v>
      </c>
      <c r="AA330" t="s">
        <v>8815</v>
      </c>
      <c r="AB330" t="s">
        <v>6309</v>
      </c>
      <c r="AC330" t="s">
        <v>8816</v>
      </c>
      <c r="AD330" t="s">
        <v>6310</v>
      </c>
      <c r="AV330" t="s">
        <v>6309</v>
      </c>
      <c r="AW330" t="s">
        <v>6312</v>
      </c>
    </row>
    <row r="331" spans="1:49">
      <c r="A331" t="s">
        <v>1754</v>
      </c>
      <c r="B331" t="s">
        <v>1755</v>
      </c>
      <c r="D331">
        <v>127.23</v>
      </c>
      <c r="E331" t="s">
        <v>4330</v>
      </c>
      <c r="F331">
        <v>0</v>
      </c>
      <c r="G331" t="s">
        <v>6312</v>
      </c>
      <c r="H331" t="s">
        <v>12314</v>
      </c>
      <c r="P331">
        <v>7272.99</v>
      </c>
      <c r="Q331">
        <v>127.36</v>
      </c>
      <c r="R331" s="343">
        <v>42115</v>
      </c>
      <c r="S331" s="343">
        <v>42072</v>
      </c>
      <c r="T331" t="s">
        <v>9007</v>
      </c>
      <c r="U331" t="s">
        <v>6309</v>
      </c>
      <c r="V331" t="s">
        <v>12621</v>
      </c>
      <c r="W331" t="s">
        <v>9008</v>
      </c>
      <c r="X331" t="s">
        <v>2024</v>
      </c>
      <c r="Y331" t="s">
        <v>2031</v>
      </c>
      <c r="Z331" t="s">
        <v>9009</v>
      </c>
      <c r="AA331" t="s">
        <v>16257</v>
      </c>
      <c r="AB331" t="s">
        <v>6309</v>
      </c>
      <c r="AC331" t="s">
        <v>6309</v>
      </c>
      <c r="AD331" t="s">
        <v>6310</v>
      </c>
      <c r="AV331" t="s">
        <v>6309</v>
      </c>
      <c r="AW331" t="s">
        <v>6312</v>
      </c>
    </row>
    <row r="332" spans="1:49">
      <c r="A332" t="s">
        <v>3245</v>
      </c>
      <c r="B332" t="s">
        <v>3754</v>
      </c>
      <c r="D332">
        <v>606.65</v>
      </c>
      <c r="E332" t="s">
        <v>3246</v>
      </c>
      <c r="F332">
        <v>0</v>
      </c>
      <c r="G332" t="s">
        <v>6319</v>
      </c>
      <c r="H332" t="s">
        <v>12314</v>
      </c>
      <c r="P332">
        <v>30188.01</v>
      </c>
      <c r="Q332">
        <v>610.6</v>
      </c>
      <c r="R332" s="343">
        <v>42116</v>
      </c>
      <c r="S332" s="343">
        <v>42066</v>
      </c>
      <c r="T332" t="s">
        <v>6954</v>
      </c>
      <c r="U332" t="s">
        <v>8221</v>
      </c>
      <c r="V332" t="s">
        <v>12464</v>
      </c>
      <c r="W332" t="s">
        <v>6955</v>
      </c>
      <c r="X332" t="s">
        <v>6207</v>
      </c>
      <c r="Y332" t="s">
        <v>6208</v>
      </c>
      <c r="Z332" t="s">
        <v>6956</v>
      </c>
      <c r="AA332" t="s">
        <v>8222</v>
      </c>
      <c r="AB332" t="s">
        <v>8223</v>
      </c>
      <c r="AC332" t="s">
        <v>8224</v>
      </c>
      <c r="AD332" t="s">
        <v>6318</v>
      </c>
      <c r="AV332" t="s">
        <v>12461</v>
      </c>
      <c r="AW332" t="s">
        <v>5474</v>
      </c>
    </row>
    <row r="333" spans="1:49">
      <c r="A333" t="s">
        <v>352</v>
      </c>
      <c r="B333" t="s">
        <v>353</v>
      </c>
      <c r="D333">
        <v>143.75</v>
      </c>
      <c r="E333" t="s">
        <v>2505</v>
      </c>
      <c r="F333">
        <v>0</v>
      </c>
      <c r="G333" t="s">
        <v>6312</v>
      </c>
      <c r="H333" t="s">
        <v>12314</v>
      </c>
      <c r="P333">
        <v>8625.26</v>
      </c>
      <c r="Q333">
        <v>143.75</v>
      </c>
      <c r="R333" s="343">
        <v>42116</v>
      </c>
      <c r="S333" s="343">
        <v>42068</v>
      </c>
      <c r="T333" t="s">
        <v>10212</v>
      </c>
      <c r="U333" t="s">
        <v>6309</v>
      </c>
      <c r="V333" t="s">
        <v>12861</v>
      </c>
      <c r="W333" t="s">
        <v>10213</v>
      </c>
      <c r="X333" t="s">
        <v>2015</v>
      </c>
      <c r="Y333" t="s">
        <v>2016</v>
      </c>
      <c r="Z333" t="s">
        <v>10214</v>
      </c>
      <c r="AA333" t="s">
        <v>10215</v>
      </c>
      <c r="AB333" t="s">
        <v>6309</v>
      </c>
      <c r="AC333" t="s">
        <v>10216</v>
      </c>
      <c r="AD333" t="s">
        <v>6310</v>
      </c>
      <c r="AV333" t="s">
        <v>6309</v>
      </c>
      <c r="AW333" t="s">
        <v>6312</v>
      </c>
    </row>
    <row r="334" spans="1:49">
      <c r="A334" t="s">
        <v>5377</v>
      </c>
      <c r="B334" t="s">
        <v>5378</v>
      </c>
      <c r="D334">
        <v>154.49</v>
      </c>
      <c r="E334" t="s">
        <v>4501</v>
      </c>
      <c r="F334">
        <v>0</v>
      </c>
      <c r="G334" t="s">
        <v>6312</v>
      </c>
      <c r="H334" t="s">
        <v>12314</v>
      </c>
      <c r="P334">
        <v>9269.14</v>
      </c>
      <c r="Q334">
        <v>154.49</v>
      </c>
      <c r="R334" s="343">
        <v>42117</v>
      </c>
      <c r="S334" s="343">
        <v>42067</v>
      </c>
      <c r="T334" t="s">
        <v>9507</v>
      </c>
      <c r="U334" t="s">
        <v>6309</v>
      </c>
      <c r="V334" t="s">
        <v>12719</v>
      </c>
      <c r="W334" t="s">
        <v>9508</v>
      </c>
      <c r="X334" t="s">
        <v>2024</v>
      </c>
      <c r="Y334" t="s">
        <v>2031</v>
      </c>
      <c r="Z334" t="s">
        <v>9509</v>
      </c>
      <c r="AA334" t="s">
        <v>9510</v>
      </c>
      <c r="AB334" t="s">
        <v>6309</v>
      </c>
      <c r="AC334" t="s">
        <v>9511</v>
      </c>
      <c r="AD334" t="s">
        <v>6310</v>
      </c>
      <c r="AV334" t="s">
        <v>6309</v>
      </c>
      <c r="AW334" t="s">
        <v>6312</v>
      </c>
    </row>
    <row r="335" spans="1:49">
      <c r="A335" t="s">
        <v>5304</v>
      </c>
      <c r="B335" t="s">
        <v>5305</v>
      </c>
      <c r="D335">
        <v>148.97</v>
      </c>
      <c r="E335" t="s">
        <v>4501</v>
      </c>
      <c r="F335">
        <v>0</v>
      </c>
      <c r="G335" t="s">
        <v>6312</v>
      </c>
      <c r="H335" t="s">
        <v>12314</v>
      </c>
      <c r="P335">
        <v>8937.93</v>
      </c>
      <c r="Q335">
        <v>148.97</v>
      </c>
      <c r="R335" s="343">
        <v>42120</v>
      </c>
      <c r="S335" s="343">
        <v>42065</v>
      </c>
      <c r="T335" t="s">
        <v>9338</v>
      </c>
      <c r="U335" t="s">
        <v>6309</v>
      </c>
      <c r="V335" t="s">
        <v>12683</v>
      </c>
      <c r="W335" t="s">
        <v>9339</v>
      </c>
      <c r="X335" t="s">
        <v>2024</v>
      </c>
      <c r="Y335" t="s">
        <v>2031</v>
      </c>
      <c r="Z335" t="s">
        <v>6309</v>
      </c>
      <c r="AA335" t="s">
        <v>9340</v>
      </c>
      <c r="AB335" t="s">
        <v>6309</v>
      </c>
      <c r="AC335" t="s">
        <v>6309</v>
      </c>
      <c r="AD335" t="s">
        <v>6310</v>
      </c>
      <c r="AV335" t="s">
        <v>6309</v>
      </c>
      <c r="AW335" t="s">
        <v>6312</v>
      </c>
    </row>
    <row r="336" spans="1:49">
      <c r="A336" t="s">
        <v>4350</v>
      </c>
      <c r="B336" t="s">
        <v>4351</v>
      </c>
      <c r="C336">
        <v>261.39999999999998</v>
      </c>
      <c r="D336">
        <v>131.61000000000001</v>
      </c>
      <c r="E336" t="s">
        <v>1929</v>
      </c>
      <c r="F336">
        <v>30</v>
      </c>
      <c r="G336" t="s">
        <v>6312</v>
      </c>
      <c r="H336" t="s">
        <v>4276</v>
      </c>
      <c r="I336">
        <v>0</v>
      </c>
      <c r="J336">
        <v>261.39999999999998</v>
      </c>
      <c r="K336">
        <v>0</v>
      </c>
      <c r="L336">
        <v>0</v>
      </c>
      <c r="M336">
        <v>0</v>
      </c>
      <c r="N336">
        <v>0</v>
      </c>
      <c r="O336">
        <v>0</v>
      </c>
      <c r="P336">
        <v>7896.34</v>
      </c>
      <c r="Q336">
        <v>131.61000000000001</v>
      </c>
      <c r="R336" s="343">
        <v>42120</v>
      </c>
      <c r="S336" s="343">
        <v>42048</v>
      </c>
      <c r="T336" t="s">
        <v>8718</v>
      </c>
      <c r="U336" t="s">
        <v>6309</v>
      </c>
      <c r="V336" t="s">
        <v>12026</v>
      </c>
      <c r="W336" t="s">
        <v>8719</v>
      </c>
      <c r="X336" t="s">
        <v>2024</v>
      </c>
      <c r="Y336" t="s">
        <v>2031</v>
      </c>
      <c r="Z336" t="s">
        <v>6309</v>
      </c>
      <c r="AA336" t="s">
        <v>8720</v>
      </c>
      <c r="AB336" t="s">
        <v>6309</v>
      </c>
      <c r="AC336" t="s">
        <v>6309</v>
      </c>
      <c r="AD336" t="s">
        <v>6310</v>
      </c>
      <c r="AV336" t="s">
        <v>6309</v>
      </c>
      <c r="AW336" t="s">
        <v>6312</v>
      </c>
    </row>
    <row r="337" spans="1:49">
      <c r="A337" t="s">
        <v>5437</v>
      </c>
      <c r="B337" t="s">
        <v>5438</v>
      </c>
      <c r="C337">
        <v>115.77</v>
      </c>
      <c r="D337">
        <v>126.49</v>
      </c>
      <c r="E337" t="s">
        <v>5439</v>
      </c>
      <c r="F337">
        <v>4</v>
      </c>
      <c r="G337" t="s">
        <v>6317</v>
      </c>
      <c r="H337" t="s">
        <v>6945</v>
      </c>
      <c r="I337">
        <v>0</v>
      </c>
      <c r="J337">
        <v>115.77</v>
      </c>
      <c r="K337">
        <v>0</v>
      </c>
      <c r="L337">
        <v>0</v>
      </c>
      <c r="M337">
        <v>0</v>
      </c>
      <c r="N337">
        <v>0</v>
      </c>
      <c r="O337">
        <v>0</v>
      </c>
      <c r="P337">
        <v>6291</v>
      </c>
      <c r="Q337">
        <v>127.4</v>
      </c>
      <c r="R337" s="343">
        <v>42120</v>
      </c>
      <c r="S337" s="343">
        <v>42076</v>
      </c>
      <c r="T337" t="s">
        <v>11518</v>
      </c>
      <c r="U337" t="s">
        <v>11519</v>
      </c>
      <c r="V337" t="s">
        <v>12109</v>
      </c>
      <c r="W337" t="s">
        <v>11520</v>
      </c>
      <c r="X337" t="s">
        <v>3507</v>
      </c>
      <c r="Y337" t="s">
        <v>3508</v>
      </c>
      <c r="Z337" t="s">
        <v>6309</v>
      </c>
      <c r="AA337" t="s">
        <v>11521</v>
      </c>
      <c r="AB337" t="s">
        <v>11522</v>
      </c>
      <c r="AC337" t="s">
        <v>11523</v>
      </c>
      <c r="AD337" t="s">
        <v>6310</v>
      </c>
      <c r="AE337" t="s">
        <v>15995</v>
      </c>
      <c r="AF337" t="s">
        <v>15996</v>
      </c>
      <c r="AG337" t="s">
        <v>6301</v>
      </c>
      <c r="AH337" t="s">
        <v>3507</v>
      </c>
      <c r="AI337" t="s">
        <v>3508</v>
      </c>
      <c r="AJ337" t="s">
        <v>3890</v>
      </c>
      <c r="AV337" t="s">
        <v>6309</v>
      </c>
      <c r="AW337" t="s">
        <v>6317</v>
      </c>
    </row>
    <row r="338" spans="1:49">
      <c r="A338" t="s">
        <v>5391</v>
      </c>
      <c r="B338" t="s">
        <v>5392</v>
      </c>
      <c r="C338">
        <v>363.05</v>
      </c>
      <c r="D338">
        <v>182.5</v>
      </c>
      <c r="E338" t="s">
        <v>1929</v>
      </c>
      <c r="F338">
        <v>30</v>
      </c>
      <c r="G338" t="s">
        <v>6312</v>
      </c>
      <c r="H338" t="s">
        <v>4276</v>
      </c>
      <c r="I338">
        <v>0</v>
      </c>
      <c r="J338">
        <v>363.05</v>
      </c>
      <c r="K338">
        <v>0</v>
      </c>
      <c r="L338">
        <v>0</v>
      </c>
      <c r="M338">
        <v>0</v>
      </c>
      <c r="N338">
        <v>0</v>
      </c>
      <c r="O338">
        <v>0</v>
      </c>
      <c r="P338">
        <v>10950.02</v>
      </c>
      <c r="Q338">
        <v>182.5</v>
      </c>
      <c r="R338" s="343">
        <v>42122</v>
      </c>
      <c r="S338" s="343">
        <v>42027</v>
      </c>
      <c r="T338" t="s">
        <v>6973</v>
      </c>
      <c r="U338" t="s">
        <v>6309</v>
      </c>
      <c r="V338" t="s">
        <v>12017</v>
      </c>
      <c r="W338" t="s">
        <v>6974</v>
      </c>
      <c r="X338" t="s">
        <v>3554</v>
      </c>
      <c r="Y338" t="s">
        <v>3555</v>
      </c>
      <c r="Z338" t="s">
        <v>6975</v>
      </c>
      <c r="AA338" t="s">
        <v>6309</v>
      </c>
      <c r="AB338" t="s">
        <v>6309</v>
      </c>
      <c r="AC338" t="s">
        <v>6309</v>
      </c>
      <c r="AD338" t="s">
        <v>6310</v>
      </c>
      <c r="AV338" t="s">
        <v>6309</v>
      </c>
      <c r="AW338" t="s">
        <v>6497</v>
      </c>
    </row>
    <row r="339" spans="1:49">
      <c r="A339" t="s">
        <v>5302</v>
      </c>
      <c r="B339" t="s">
        <v>5303</v>
      </c>
      <c r="D339">
        <v>126.78</v>
      </c>
      <c r="E339" t="s">
        <v>4330</v>
      </c>
      <c r="F339">
        <v>0</v>
      </c>
      <c r="G339" t="s">
        <v>6312</v>
      </c>
      <c r="H339" t="s">
        <v>12314</v>
      </c>
      <c r="P339">
        <v>7249.2</v>
      </c>
      <c r="Q339">
        <v>126.91</v>
      </c>
      <c r="R339" s="343">
        <v>42122</v>
      </c>
      <c r="S339" s="343">
        <v>42079</v>
      </c>
      <c r="T339" t="s">
        <v>9334</v>
      </c>
      <c r="U339" t="s">
        <v>6309</v>
      </c>
      <c r="V339" t="s">
        <v>12682</v>
      </c>
      <c r="W339" t="s">
        <v>9335</v>
      </c>
      <c r="X339" t="s">
        <v>4145</v>
      </c>
      <c r="Y339" t="s">
        <v>4146</v>
      </c>
      <c r="Z339" t="s">
        <v>9336</v>
      </c>
      <c r="AA339" t="s">
        <v>9337</v>
      </c>
      <c r="AB339" t="s">
        <v>6309</v>
      </c>
      <c r="AC339" t="s">
        <v>6309</v>
      </c>
      <c r="AD339" t="s">
        <v>6310</v>
      </c>
      <c r="AV339" t="s">
        <v>6309</v>
      </c>
      <c r="AW339" t="s">
        <v>6312</v>
      </c>
    </row>
    <row r="340" spans="1:49">
      <c r="A340" t="s">
        <v>2880</v>
      </c>
      <c r="B340" t="s">
        <v>2881</v>
      </c>
      <c r="D340">
        <v>120.74</v>
      </c>
      <c r="E340" t="s">
        <v>2882</v>
      </c>
      <c r="F340">
        <v>0</v>
      </c>
      <c r="G340" t="s">
        <v>6319</v>
      </c>
      <c r="H340" t="s">
        <v>12314</v>
      </c>
      <c r="P340">
        <v>6814.02</v>
      </c>
      <c r="Q340">
        <v>121.01</v>
      </c>
      <c r="R340" s="343">
        <v>42128</v>
      </c>
      <c r="S340" s="343">
        <v>42079</v>
      </c>
      <c r="T340" t="s">
        <v>7934</v>
      </c>
      <c r="U340" t="s">
        <v>7935</v>
      </c>
      <c r="V340" t="s">
        <v>12333</v>
      </c>
      <c r="W340" t="s">
        <v>7936</v>
      </c>
      <c r="X340" t="s">
        <v>2024</v>
      </c>
      <c r="Y340" t="s">
        <v>2031</v>
      </c>
      <c r="Z340" t="s">
        <v>7937</v>
      </c>
      <c r="AA340" t="s">
        <v>7938</v>
      </c>
      <c r="AB340" t="s">
        <v>7939</v>
      </c>
      <c r="AC340" t="s">
        <v>7940</v>
      </c>
      <c r="AD340" t="s">
        <v>6318</v>
      </c>
      <c r="AV340" t="s">
        <v>11896</v>
      </c>
      <c r="AW340" t="s">
        <v>4388</v>
      </c>
    </row>
    <row r="341" spans="1:49">
      <c r="A341" t="s">
        <v>2883</v>
      </c>
      <c r="B341" t="s">
        <v>2881</v>
      </c>
      <c r="D341">
        <v>120.69</v>
      </c>
      <c r="E341" t="s">
        <v>2882</v>
      </c>
      <c r="F341">
        <v>0</v>
      </c>
      <c r="G341" t="s">
        <v>6319</v>
      </c>
      <c r="H341" t="s">
        <v>12314</v>
      </c>
      <c r="P341">
        <v>6814.02</v>
      </c>
      <c r="Q341">
        <v>121.19</v>
      </c>
      <c r="R341" s="343">
        <v>42128</v>
      </c>
      <c r="S341" s="343">
        <v>42079</v>
      </c>
      <c r="T341" t="s">
        <v>7934</v>
      </c>
      <c r="U341" t="s">
        <v>7935</v>
      </c>
      <c r="V341" t="s">
        <v>12334</v>
      </c>
      <c r="W341" t="s">
        <v>7936</v>
      </c>
      <c r="X341" t="s">
        <v>2024</v>
      </c>
      <c r="Y341" t="s">
        <v>2031</v>
      </c>
      <c r="Z341" t="s">
        <v>7937</v>
      </c>
      <c r="AA341" t="s">
        <v>7938</v>
      </c>
      <c r="AB341" t="s">
        <v>7939</v>
      </c>
      <c r="AC341" t="s">
        <v>7940</v>
      </c>
      <c r="AD341" t="s">
        <v>6318</v>
      </c>
      <c r="AV341" t="s">
        <v>11896</v>
      </c>
      <c r="AW341" t="s">
        <v>4388</v>
      </c>
    </row>
    <row r="342" spans="1:49">
      <c r="A342" t="s">
        <v>5731</v>
      </c>
      <c r="B342" t="s">
        <v>5732</v>
      </c>
      <c r="C342">
        <v>3853.4</v>
      </c>
      <c r="E342" t="s">
        <v>5733</v>
      </c>
      <c r="F342">
        <v>906</v>
      </c>
      <c r="G342" t="s">
        <v>6319</v>
      </c>
      <c r="H342" t="s">
        <v>4270</v>
      </c>
      <c r="I342">
        <v>0</v>
      </c>
      <c r="J342">
        <v>0</v>
      </c>
      <c r="K342">
        <v>0</v>
      </c>
      <c r="L342">
        <v>0</v>
      </c>
      <c r="M342">
        <v>0</v>
      </c>
      <c r="N342">
        <v>166.9</v>
      </c>
      <c r="O342">
        <v>3686.5</v>
      </c>
      <c r="P342">
        <v>59220</v>
      </c>
      <c r="Q342">
        <v>1228.83</v>
      </c>
      <c r="R342" s="343">
        <v>42128</v>
      </c>
      <c r="S342" s="343">
        <v>41820</v>
      </c>
      <c r="T342" t="s">
        <v>7131</v>
      </c>
      <c r="U342" t="s">
        <v>7132</v>
      </c>
      <c r="V342" t="s">
        <v>7133</v>
      </c>
      <c r="W342" t="s">
        <v>7134</v>
      </c>
      <c r="X342" t="s">
        <v>7106</v>
      </c>
      <c r="Y342" t="s">
        <v>7107</v>
      </c>
      <c r="Z342" t="s">
        <v>7135</v>
      </c>
      <c r="AA342" t="s">
        <v>7136</v>
      </c>
      <c r="AB342" t="s">
        <v>7137</v>
      </c>
      <c r="AC342" t="s">
        <v>7138</v>
      </c>
      <c r="AD342" t="s">
        <v>6447</v>
      </c>
      <c r="AE342" t="s">
        <v>5734</v>
      </c>
      <c r="AF342" t="s">
        <v>13648</v>
      </c>
      <c r="AG342" t="s">
        <v>13649</v>
      </c>
      <c r="AH342" t="s">
        <v>2015</v>
      </c>
      <c r="AI342" t="s">
        <v>2016</v>
      </c>
      <c r="AJ342" t="s">
        <v>13650</v>
      </c>
      <c r="AV342" t="s">
        <v>4409</v>
      </c>
      <c r="AW342" t="s">
        <v>4405</v>
      </c>
    </row>
    <row r="343" spans="1:49">
      <c r="A343" t="s">
        <v>4326</v>
      </c>
      <c r="B343" t="s">
        <v>4327</v>
      </c>
      <c r="D343">
        <v>127.06</v>
      </c>
      <c r="E343" t="s">
        <v>2509</v>
      </c>
      <c r="F343">
        <v>0</v>
      </c>
      <c r="G343" t="s">
        <v>6312</v>
      </c>
      <c r="H343" t="s">
        <v>12314</v>
      </c>
      <c r="P343">
        <v>7272.99</v>
      </c>
      <c r="Q343">
        <v>127.21</v>
      </c>
      <c r="R343" s="343">
        <v>42128</v>
      </c>
      <c r="S343" s="343">
        <v>42075</v>
      </c>
      <c r="T343" t="s">
        <v>8679</v>
      </c>
      <c r="U343" t="s">
        <v>6309</v>
      </c>
      <c r="V343" t="s">
        <v>12562</v>
      </c>
      <c r="W343" t="s">
        <v>8680</v>
      </c>
      <c r="X343" t="s">
        <v>3554</v>
      </c>
      <c r="Y343" t="s">
        <v>8681</v>
      </c>
      <c r="Z343" t="s">
        <v>8682</v>
      </c>
      <c r="AA343" t="s">
        <v>8683</v>
      </c>
      <c r="AB343" t="s">
        <v>6309</v>
      </c>
      <c r="AC343" t="s">
        <v>15504</v>
      </c>
      <c r="AD343" t="s">
        <v>6310</v>
      </c>
      <c r="AV343" t="s">
        <v>6309</v>
      </c>
      <c r="AW343" t="s">
        <v>6312</v>
      </c>
    </row>
    <row r="344" spans="1:49">
      <c r="A344" t="s">
        <v>5818</v>
      </c>
      <c r="B344" t="s">
        <v>5819</v>
      </c>
      <c r="D344">
        <v>113.66</v>
      </c>
      <c r="E344" t="s">
        <v>4330</v>
      </c>
      <c r="F344">
        <v>0</v>
      </c>
      <c r="G344" t="s">
        <v>6312</v>
      </c>
      <c r="H344" t="s">
        <v>12314</v>
      </c>
      <c r="P344">
        <v>6505.69</v>
      </c>
      <c r="Q344">
        <v>113.79</v>
      </c>
      <c r="R344" s="343">
        <v>42129</v>
      </c>
      <c r="S344" s="343">
        <v>42079</v>
      </c>
      <c r="T344" t="s">
        <v>10337</v>
      </c>
      <c r="U344" t="s">
        <v>6309</v>
      </c>
      <c r="V344" t="s">
        <v>12889</v>
      </c>
      <c r="W344" t="s">
        <v>10338</v>
      </c>
      <c r="X344" t="s">
        <v>2024</v>
      </c>
      <c r="Y344" t="s">
        <v>2031</v>
      </c>
      <c r="Z344" t="s">
        <v>10339</v>
      </c>
      <c r="AA344" t="s">
        <v>10340</v>
      </c>
      <c r="AB344" t="s">
        <v>6309</v>
      </c>
      <c r="AC344" t="s">
        <v>16056</v>
      </c>
      <c r="AD344" t="s">
        <v>6310</v>
      </c>
      <c r="AV344" t="s">
        <v>6309</v>
      </c>
      <c r="AW344" t="s">
        <v>6312</v>
      </c>
    </row>
    <row r="345" spans="1:49">
      <c r="A345" t="s">
        <v>2884</v>
      </c>
      <c r="B345" t="s">
        <v>2881</v>
      </c>
      <c r="D345">
        <v>158.72</v>
      </c>
      <c r="E345" t="s">
        <v>282</v>
      </c>
      <c r="F345">
        <v>0</v>
      </c>
      <c r="G345" t="s">
        <v>6319</v>
      </c>
      <c r="H345" t="s">
        <v>12314</v>
      </c>
      <c r="P345">
        <v>9522.99</v>
      </c>
      <c r="Q345">
        <v>158.72</v>
      </c>
      <c r="R345" s="343">
        <v>42129</v>
      </c>
      <c r="S345" s="343">
        <v>42079</v>
      </c>
      <c r="T345" t="s">
        <v>7934</v>
      </c>
      <c r="U345" t="s">
        <v>7935</v>
      </c>
      <c r="V345" t="s">
        <v>12335</v>
      </c>
      <c r="W345" t="s">
        <v>7936</v>
      </c>
      <c r="X345" t="s">
        <v>2024</v>
      </c>
      <c r="Y345" t="s">
        <v>2031</v>
      </c>
      <c r="Z345" t="s">
        <v>7937</v>
      </c>
      <c r="AA345" t="s">
        <v>7938</v>
      </c>
      <c r="AB345" t="s">
        <v>7939</v>
      </c>
      <c r="AC345" t="s">
        <v>7940</v>
      </c>
      <c r="AD345" t="s">
        <v>6318</v>
      </c>
      <c r="AV345" t="s">
        <v>11896</v>
      </c>
      <c r="AW345" t="s">
        <v>4388</v>
      </c>
    </row>
    <row r="346" spans="1:49">
      <c r="A346" t="s">
        <v>2885</v>
      </c>
      <c r="B346" t="s">
        <v>2881</v>
      </c>
      <c r="D346">
        <v>158.72</v>
      </c>
      <c r="E346" t="s">
        <v>282</v>
      </c>
      <c r="F346">
        <v>0</v>
      </c>
      <c r="G346" t="s">
        <v>6319</v>
      </c>
      <c r="H346" t="s">
        <v>12314</v>
      </c>
      <c r="P346">
        <v>9522.99</v>
      </c>
      <c r="Q346">
        <v>158.72</v>
      </c>
      <c r="R346" s="343">
        <v>42129</v>
      </c>
      <c r="S346" s="343">
        <v>42079</v>
      </c>
      <c r="T346" t="s">
        <v>7934</v>
      </c>
      <c r="U346" t="s">
        <v>7935</v>
      </c>
      <c r="V346" t="s">
        <v>12336</v>
      </c>
      <c r="W346" t="s">
        <v>7936</v>
      </c>
      <c r="X346" t="s">
        <v>2024</v>
      </c>
      <c r="Y346" t="s">
        <v>2031</v>
      </c>
      <c r="Z346" t="s">
        <v>7937</v>
      </c>
      <c r="AA346" t="s">
        <v>7938</v>
      </c>
      <c r="AB346" t="s">
        <v>7939</v>
      </c>
      <c r="AC346" t="s">
        <v>7940</v>
      </c>
      <c r="AD346" t="s">
        <v>6318</v>
      </c>
      <c r="AV346" t="s">
        <v>11896</v>
      </c>
      <c r="AW346" t="s">
        <v>4388</v>
      </c>
    </row>
    <row r="347" spans="1:49">
      <c r="A347" t="s">
        <v>2432</v>
      </c>
      <c r="B347" t="s">
        <v>2418</v>
      </c>
      <c r="C347">
        <v>2715.52</v>
      </c>
      <c r="D347">
        <v>532.16999999999996</v>
      </c>
      <c r="E347" t="s">
        <v>2433</v>
      </c>
      <c r="F347">
        <v>123</v>
      </c>
      <c r="G347" t="s">
        <v>6314</v>
      </c>
      <c r="H347" t="s">
        <v>6315</v>
      </c>
      <c r="I347">
        <v>0</v>
      </c>
      <c r="J347">
        <v>1078.3399999999999</v>
      </c>
      <c r="K347">
        <v>20.420000000000002</v>
      </c>
      <c r="L347">
        <v>540.23</v>
      </c>
      <c r="M347">
        <v>1070.08</v>
      </c>
      <c r="N347">
        <v>0</v>
      </c>
      <c r="O347">
        <v>0</v>
      </c>
      <c r="P347">
        <v>26886.1</v>
      </c>
      <c r="Q347">
        <v>535.04</v>
      </c>
      <c r="R347" s="343">
        <v>42129</v>
      </c>
      <c r="S347" s="343">
        <v>41866</v>
      </c>
      <c r="T347" t="s">
        <v>7056</v>
      </c>
      <c r="U347" t="s">
        <v>7057</v>
      </c>
      <c r="V347" t="s">
        <v>12925</v>
      </c>
      <c r="W347" t="s">
        <v>7058</v>
      </c>
      <c r="X347" t="s">
        <v>6763</v>
      </c>
      <c r="Y347" t="s">
        <v>6764</v>
      </c>
      <c r="Z347" t="s">
        <v>7059</v>
      </c>
      <c r="AA347" t="s">
        <v>7060</v>
      </c>
      <c r="AB347" t="s">
        <v>7061</v>
      </c>
      <c r="AC347" t="s">
        <v>7062</v>
      </c>
      <c r="AD347" t="s">
        <v>6318</v>
      </c>
      <c r="AV347" t="s">
        <v>1824</v>
      </c>
      <c r="AW347" t="s">
        <v>4437</v>
      </c>
    </row>
    <row r="348" spans="1:49">
      <c r="A348" t="s">
        <v>5801</v>
      </c>
      <c r="B348" t="s">
        <v>6561</v>
      </c>
      <c r="D348">
        <v>244.15</v>
      </c>
      <c r="E348" t="s">
        <v>5803</v>
      </c>
      <c r="F348">
        <v>0</v>
      </c>
      <c r="G348" t="s">
        <v>6312</v>
      </c>
      <c r="H348" t="s">
        <v>12314</v>
      </c>
      <c r="P348">
        <v>6993.7</v>
      </c>
      <c r="Q348">
        <v>122.29</v>
      </c>
      <c r="R348" s="343">
        <v>42130</v>
      </c>
      <c r="S348" s="343">
        <v>42080</v>
      </c>
      <c r="T348" t="s">
        <v>7159</v>
      </c>
      <c r="U348" t="s">
        <v>6309</v>
      </c>
      <c r="V348" t="s">
        <v>12513</v>
      </c>
      <c r="W348" t="s">
        <v>7160</v>
      </c>
      <c r="X348" t="s">
        <v>2024</v>
      </c>
      <c r="Y348" t="s">
        <v>2031</v>
      </c>
      <c r="Z348" t="s">
        <v>7161</v>
      </c>
      <c r="AA348" t="s">
        <v>7162</v>
      </c>
      <c r="AB348" t="s">
        <v>6309</v>
      </c>
      <c r="AC348" t="s">
        <v>16138</v>
      </c>
      <c r="AD348" t="s">
        <v>6310</v>
      </c>
      <c r="AV348" t="s">
        <v>6309</v>
      </c>
      <c r="AW348" t="s">
        <v>6312</v>
      </c>
    </row>
    <row r="349" spans="1:49">
      <c r="A349" t="s">
        <v>5987</v>
      </c>
      <c r="B349" t="s">
        <v>5988</v>
      </c>
      <c r="E349" t="s">
        <v>5989</v>
      </c>
      <c r="F349">
        <v>0</v>
      </c>
      <c r="G349" t="s">
        <v>6319</v>
      </c>
      <c r="H349" t="s">
        <v>12314</v>
      </c>
      <c r="P349">
        <v>22496.05</v>
      </c>
      <c r="Q349">
        <v>714.48</v>
      </c>
      <c r="R349" s="343">
        <v>41404</v>
      </c>
      <c r="S349" s="343">
        <v>41571</v>
      </c>
      <c r="T349" t="s">
        <v>7453</v>
      </c>
      <c r="U349" t="s">
        <v>7454</v>
      </c>
      <c r="V349" t="s">
        <v>7455</v>
      </c>
      <c r="W349" t="s">
        <v>7456</v>
      </c>
      <c r="X349" t="s">
        <v>3554</v>
      </c>
      <c r="Y349" t="s">
        <v>3555</v>
      </c>
      <c r="Z349" t="s">
        <v>7457</v>
      </c>
      <c r="AA349" t="s">
        <v>6309</v>
      </c>
      <c r="AB349" t="s">
        <v>7458</v>
      </c>
      <c r="AC349" t="s">
        <v>7459</v>
      </c>
      <c r="AD349" t="s">
        <v>6318</v>
      </c>
      <c r="AV349" t="s">
        <v>4678</v>
      </c>
      <c r="AW349" t="s">
        <v>6317</v>
      </c>
    </row>
    <row r="350" spans="1:49">
      <c r="A350" t="s">
        <v>1989</v>
      </c>
      <c r="B350" t="s">
        <v>1990</v>
      </c>
      <c r="D350">
        <v>308.44</v>
      </c>
      <c r="E350" t="s">
        <v>1929</v>
      </c>
      <c r="F350">
        <v>0</v>
      </c>
      <c r="G350" t="s">
        <v>6312</v>
      </c>
      <c r="H350" t="s">
        <v>12314</v>
      </c>
      <c r="P350">
        <v>9253.4599999999991</v>
      </c>
      <c r="Q350">
        <v>154.22</v>
      </c>
      <c r="R350" s="343">
        <v>42134</v>
      </c>
      <c r="S350" s="343">
        <v>42073</v>
      </c>
      <c r="T350" t="s">
        <v>9950</v>
      </c>
      <c r="U350" t="s">
        <v>6309</v>
      </c>
      <c r="V350" t="s">
        <v>12808</v>
      </c>
      <c r="W350" t="s">
        <v>9951</v>
      </c>
      <c r="X350" t="s">
        <v>2025</v>
      </c>
      <c r="Y350" t="s">
        <v>2026</v>
      </c>
      <c r="Z350" t="s">
        <v>9952</v>
      </c>
      <c r="AA350" t="s">
        <v>9953</v>
      </c>
      <c r="AB350" t="s">
        <v>6309</v>
      </c>
      <c r="AC350" t="s">
        <v>6309</v>
      </c>
      <c r="AD350" t="s">
        <v>6310</v>
      </c>
      <c r="AV350" t="s">
        <v>6309</v>
      </c>
      <c r="AW350" t="s">
        <v>6312</v>
      </c>
    </row>
    <row r="351" spans="1:49">
      <c r="A351" t="s">
        <v>1034</v>
      </c>
      <c r="B351" t="s">
        <v>13891</v>
      </c>
      <c r="D351">
        <v>222.16</v>
      </c>
      <c r="E351" t="s">
        <v>4330</v>
      </c>
      <c r="F351">
        <v>0</v>
      </c>
      <c r="G351" t="s">
        <v>6312</v>
      </c>
      <c r="H351" t="s">
        <v>12314</v>
      </c>
      <c r="P351">
        <v>6362.76</v>
      </c>
      <c r="Q351">
        <v>111.27</v>
      </c>
      <c r="R351" s="343">
        <v>42139</v>
      </c>
      <c r="S351" s="343">
        <v>42061</v>
      </c>
      <c r="T351" t="s">
        <v>9575</v>
      </c>
      <c r="U351" t="s">
        <v>6309</v>
      </c>
      <c r="V351" t="s">
        <v>12732</v>
      </c>
      <c r="W351" t="s">
        <v>13892</v>
      </c>
      <c r="X351" t="s">
        <v>2024</v>
      </c>
      <c r="Y351" t="s">
        <v>2031</v>
      </c>
      <c r="Z351" t="s">
        <v>9577</v>
      </c>
      <c r="AA351" t="s">
        <v>9578</v>
      </c>
      <c r="AB351" t="s">
        <v>6309</v>
      </c>
      <c r="AC351" t="s">
        <v>9579</v>
      </c>
      <c r="AD351" t="s">
        <v>6310</v>
      </c>
      <c r="AV351" t="s">
        <v>6309</v>
      </c>
      <c r="AW351" t="s">
        <v>6312</v>
      </c>
    </row>
    <row r="352" spans="1:49">
      <c r="A352" t="s">
        <v>630</v>
      </c>
      <c r="B352" t="s">
        <v>631</v>
      </c>
      <c r="C352">
        <v>1030.3800000000001</v>
      </c>
      <c r="E352" t="s">
        <v>632</v>
      </c>
      <c r="F352">
        <v>1361</v>
      </c>
      <c r="G352" t="s">
        <v>6319</v>
      </c>
      <c r="H352" t="s">
        <v>4270</v>
      </c>
      <c r="I352">
        <v>0</v>
      </c>
      <c r="J352">
        <v>0</v>
      </c>
      <c r="K352">
        <v>0</v>
      </c>
      <c r="L352">
        <v>0</v>
      </c>
      <c r="M352">
        <v>0</v>
      </c>
      <c r="N352">
        <v>0</v>
      </c>
      <c r="O352">
        <v>1030.3800000000001</v>
      </c>
      <c r="P352">
        <v>8601.7000000000007</v>
      </c>
      <c r="Q352">
        <v>218</v>
      </c>
      <c r="R352" s="343">
        <v>41770</v>
      </c>
      <c r="S352" s="343">
        <v>41608</v>
      </c>
      <c r="T352" t="s">
        <v>3217</v>
      </c>
      <c r="U352" t="s">
        <v>3218</v>
      </c>
      <c r="V352" t="s">
        <v>3219</v>
      </c>
      <c r="W352" t="s">
        <v>3220</v>
      </c>
      <c r="X352" t="s">
        <v>2024</v>
      </c>
      <c r="Y352" t="s">
        <v>3409</v>
      </c>
      <c r="Z352" t="s">
        <v>3221</v>
      </c>
      <c r="AA352" t="s">
        <v>3222</v>
      </c>
      <c r="AB352" t="s">
        <v>3223</v>
      </c>
      <c r="AC352" t="s">
        <v>3224</v>
      </c>
      <c r="AD352" t="s">
        <v>6447</v>
      </c>
      <c r="AE352" t="s">
        <v>633</v>
      </c>
      <c r="AF352" t="s">
        <v>3225</v>
      </c>
      <c r="AG352" t="s">
        <v>13657</v>
      </c>
      <c r="AH352" t="s">
        <v>2024</v>
      </c>
      <c r="AI352" t="s">
        <v>2031</v>
      </c>
      <c r="AJ352" t="s">
        <v>6309</v>
      </c>
      <c r="AV352" t="s">
        <v>4678</v>
      </c>
      <c r="AW352" t="s">
        <v>6334</v>
      </c>
    </row>
    <row r="353" spans="1:49">
      <c r="A353" t="s">
        <v>3126</v>
      </c>
      <c r="B353" t="s">
        <v>3127</v>
      </c>
      <c r="D353">
        <v>342.08</v>
      </c>
      <c r="E353" t="s">
        <v>282</v>
      </c>
      <c r="F353">
        <v>0</v>
      </c>
      <c r="G353" t="s">
        <v>6312</v>
      </c>
      <c r="H353" t="s">
        <v>12314</v>
      </c>
      <c r="P353">
        <v>10262.4</v>
      </c>
      <c r="Q353">
        <v>171.04</v>
      </c>
      <c r="R353" s="343">
        <v>42131</v>
      </c>
      <c r="S353" s="343">
        <v>42066</v>
      </c>
      <c r="T353" t="s">
        <v>8478</v>
      </c>
      <c r="U353" t="s">
        <v>6309</v>
      </c>
      <c r="V353" t="s">
        <v>12519</v>
      </c>
      <c r="W353" t="s">
        <v>8479</v>
      </c>
      <c r="X353" t="s">
        <v>2024</v>
      </c>
      <c r="Y353" t="s">
        <v>38</v>
      </c>
      <c r="Z353" t="s">
        <v>8480</v>
      </c>
      <c r="AA353" t="s">
        <v>8481</v>
      </c>
      <c r="AB353" t="s">
        <v>6309</v>
      </c>
      <c r="AC353" t="s">
        <v>16055</v>
      </c>
      <c r="AD353" t="s">
        <v>6310</v>
      </c>
      <c r="AV353" t="s">
        <v>6309</v>
      </c>
      <c r="AW353" t="s">
        <v>6312</v>
      </c>
    </row>
    <row r="354" spans="1:49">
      <c r="A354" t="s">
        <v>634</v>
      </c>
      <c r="B354" t="s">
        <v>635</v>
      </c>
      <c r="C354">
        <v>52012.97</v>
      </c>
      <c r="E354" t="s">
        <v>636</v>
      </c>
      <c r="F354">
        <v>1313</v>
      </c>
      <c r="G354" t="s">
        <v>6319</v>
      </c>
      <c r="H354" t="s">
        <v>4270</v>
      </c>
      <c r="I354">
        <v>0</v>
      </c>
      <c r="J354">
        <v>0</v>
      </c>
      <c r="K354">
        <v>0</v>
      </c>
      <c r="L354">
        <v>0</v>
      </c>
      <c r="M354">
        <v>0</v>
      </c>
      <c r="N354">
        <v>0</v>
      </c>
      <c r="O354">
        <v>52012.97</v>
      </c>
      <c r="P354">
        <v>73902.31</v>
      </c>
      <c r="Q354">
        <v>2351.12</v>
      </c>
      <c r="R354" s="343">
        <v>41407</v>
      </c>
      <c r="S354" s="343">
        <v>40932</v>
      </c>
      <c r="T354" t="s">
        <v>3331</v>
      </c>
      <c r="U354" t="s">
        <v>3332</v>
      </c>
      <c r="V354" t="s">
        <v>3333</v>
      </c>
      <c r="W354" t="s">
        <v>3816</v>
      </c>
      <c r="X354" t="s">
        <v>2024</v>
      </c>
      <c r="Y354" t="s">
        <v>2031</v>
      </c>
      <c r="Z354" t="s">
        <v>3817</v>
      </c>
      <c r="AA354" t="s">
        <v>3818</v>
      </c>
      <c r="AB354" t="s">
        <v>3334</v>
      </c>
      <c r="AC354" t="s">
        <v>3335</v>
      </c>
      <c r="AD354" t="s">
        <v>6447</v>
      </c>
      <c r="AV354" t="s">
        <v>6309</v>
      </c>
      <c r="AW354" t="s">
        <v>6334</v>
      </c>
    </row>
    <row r="355" spans="1:49">
      <c r="A355" t="s">
        <v>3355</v>
      </c>
      <c r="B355" t="s">
        <v>3356</v>
      </c>
      <c r="D355">
        <v>198.66</v>
      </c>
      <c r="E355" t="s">
        <v>3357</v>
      </c>
      <c r="F355">
        <v>0</v>
      </c>
      <c r="G355" t="s">
        <v>6312</v>
      </c>
      <c r="H355" t="s">
        <v>12314</v>
      </c>
      <c r="P355">
        <v>5689.17</v>
      </c>
      <c r="Q355">
        <v>99.5</v>
      </c>
      <c r="R355" s="343">
        <v>42138</v>
      </c>
      <c r="S355" s="343">
        <v>42069</v>
      </c>
      <c r="T355" t="s">
        <v>9656</v>
      </c>
      <c r="U355" t="s">
        <v>6309</v>
      </c>
      <c r="V355" t="s">
        <v>12211</v>
      </c>
      <c r="W355" t="s">
        <v>9657</v>
      </c>
      <c r="X355" t="s">
        <v>9658</v>
      </c>
      <c r="Y355" t="s">
        <v>9659</v>
      </c>
      <c r="Z355" t="s">
        <v>9660</v>
      </c>
      <c r="AA355" t="s">
        <v>9661</v>
      </c>
      <c r="AB355" t="s">
        <v>6309</v>
      </c>
      <c r="AC355" t="s">
        <v>16130</v>
      </c>
      <c r="AD355" t="s">
        <v>6310</v>
      </c>
      <c r="AV355" t="s">
        <v>6309</v>
      </c>
      <c r="AW355" t="s">
        <v>6312</v>
      </c>
    </row>
    <row r="356" spans="1:49">
      <c r="A356" t="s">
        <v>637</v>
      </c>
      <c r="B356" t="s">
        <v>638</v>
      </c>
      <c r="C356">
        <v>736.95</v>
      </c>
      <c r="E356" t="s">
        <v>1093</v>
      </c>
      <c r="F356">
        <v>1114</v>
      </c>
      <c r="G356" t="s">
        <v>6317</v>
      </c>
      <c r="H356" t="s">
        <v>4270</v>
      </c>
      <c r="I356">
        <v>0</v>
      </c>
      <c r="J356">
        <v>0</v>
      </c>
      <c r="K356">
        <v>0</v>
      </c>
      <c r="L356">
        <v>0</v>
      </c>
      <c r="M356">
        <v>0</v>
      </c>
      <c r="N356">
        <v>0</v>
      </c>
      <c r="O356">
        <v>736.94</v>
      </c>
      <c r="P356">
        <v>8529.7000000000007</v>
      </c>
      <c r="Q356">
        <v>441.49</v>
      </c>
      <c r="R356" s="343">
        <v>41408</v>
      </c>
      <c r="S356" s="343">
        <v>41179</v>
      </c>
      <c r="T356" t="s">
        <v>2185</v>
      </c>
      <c r="U356" t="s">
        <v>2186</v>
      </c>
      <c r="V356" t="s">
        <v>2196</v>
      </c>
      <c r="W356" t="s">
        <v>2188</v>
      </c>
      <c r="X356" t="s">
        <v>3916</v>
      </c>
      <c r="Y356" t="s">
        <v>3917</v>
      </c>
      <c r="Z356" t="s">
        <v>6309</v>
      </c>
      <c r="AA356" t="s">
        <v>7806</v>
      </c>
      <c r="AB356" t="s">
        <v>2189</v>
      </c>
      <c r="AC356" t="s">
        <v>2190</v>
      </c>
      <c r="AD356" t="s">
        <v>6310</v>
      </c>
      <c r="AE356" t="s">
        <v>2191</v>
      </c>
      <c r="AF356" t="s">
        <v>2192</v>
      </c>
      <c r="AG356" t="s">
        <v>13658</v>
      </c>
      <c r="AH356" t="s">
        <v>3916</v>
      </c>
      <c r="AI356" t="s">
        <v>3917</v>
      </c>
      <c r="AJ356" t="s">
        <v>13659</v>
      </c>
      <c r="AQ356">
        <v>1</v>
      </c>
      <c r="AR356" t="s">
        <v>6270</v>
      </c>
      <c r="AS356" t="s">
        <v>6271</v>
      </c>
      <c r="AT356" t="s">
        <v>6239</v>
      </c>
      <c r="AU356" t="s">
        <v>6272</v>
      </c>
      <c r="AV356" t="s">
        <v>6309</v>
      </c>
      <c r="AW356" t="s">
        <v>6497</v>
      </c>
    </row>
    <row r="357" spans="1:49">
      <c r="A357" t="s">
        <v>639</v>
      </c>
      <c r="B357" t="s">
        <v>638</v>
      </c>
      <c r="C357">
        <v>973.13</v>
      </c>
      <c r="E357" t="s">
        <v>1093</v>
      </c>
      <c r="F357">
        <v>1130</v>
      </c>
      <c r="G357" t="s">
        <v>6317</v>
      </c>
      <c r="H357" t="s">
        <v>4270</v>
      </c>
      <c r="I357">
        <v>0</v>
      </c>
      <c r="J357">
        <v>0</v>
      </c>
      <c r="K357">
        <v>0</v>
      </c>
      <c r="L357">
        <v>0</v>
      </c>
      <c r="M357">
        <v>0</v>
      </c>
      <c r="N357">
        <v>0</v>
      </c>
      <c r="O357">
        <v>973.12</v>
      </c>
      <c r="P357">
        <v>8530.6200000000008</v>
      </c>
      <c r="Q357">
        <v>441.54</v>
      </c>
      <c r="R357" s="343">
        <v>41408</v>
      </c>
      <c r="S357" s="343">
        <v>41001</v>
      </c>
      <c r="T357" t="s">
        <v>2185</v>
      </c>
      <c r="U357" t="s">
        <v>2186</v>
      </c>
      <c r="V357" t="s">
        <v>2187</v>
      </c>
      <c r="W357" t="s">
        <v>2188</v>
      </c>
      <c r="X357" t="s">
        <v>3916</v>
      </c>
      <c r="Y357" t="s">
        <v>3917</v>
      </c>
      <c r="Z357" t="s">
        <v>6309</v>
      </c>
      <c r="AA357" t="s">
        <v>7806</v>
      </c>
      <c r="AB357" t="s">
        <v>2189</v>
      </c>
      <c r="AC357" t="s">
        <v>2190</v>
      </c>
      <c r="AD357" t="s">
        <v>6310</v>
      </c>
      <c r="AE357" t="s">
        <v>2191</v>
      </c>
      <c r="AF357" t="s">
        <v>2192</v>
      </c>
      <c r="AG357" t="s">
        <v>13658</v>
      </c>
      <c r="AH357" t="s">
        <v>3916</v>
      </c>
      <c r="AI357" t="s">
        <v>3917</v>
      </c>
      <c r="AJ357" t="s">
        <v>13659</v>
      </c>
      <c r="AQ357">
        <v>1</v>
      </c>
      <c r="AR357" t="s">
        <v>6270</v>
      </c>
      <c r="AS357" t="s">
        <v>6271</v>
      </c>
      <c r="AT357" t="s">
        <v>6239</v>
      </c>
      <c r="AU357" t="s">
        <v>6272</v>
      </c>
      <c r="AV357" t="s">
        <v>6309</v>
      </c>
      <c r="AW357" t="s">
        <v>6497</v>
      </c>
    </row>
    <row r="358" spans="1:49">
      <c r="A358" t="s">
        <v>640</v>
      </c>
      <c r="B358" t="s">
        <v>638</v>
      </c>
      <c r="C358">
        <v>1340.32</v>
      </c>
      <c r="E358" t="s">
        <v>1095</v>
      </c>
      <c r="F358">
        <v>1143</v>
      </c>
      <c r="G358" t="s">
        <v>6317</v>
      </c>
      <c r="H358" t="s">
        <v>4270</v>
      </c>
      <c r="I358">
        <v>0</v>
      </c>
      <c r="J358">
        <v>0</v>
      </c>
      <c r="K358">
        <v>0</v>
      </c>
      <c r="L358">
        <v>0</v>
      </c>
      <c r="M358">
        <v>0</v>
      </c>
      <c r="N358">
        <v>0</v>
      </c>
      <c r="O358">
        <v>1340.31</v>
      </c>
      <c r="P358">
        <v>8543.77</v>
      </c>
      <c r="Q358">
        <v>442.21</v>
      </c>
      <c r="R358" s="343">
        <v>41408</v>
      </c>
      <c r="S358" s="343">
        <v>40889</v>
      </c>
      <c r="T358" t="s">
        <v>2185</v>
      </c>
      <c r="U358" t="s">
        <v>2186</v>
      </c>
      <c r="V358" t="s">
        <v>2193</v>
      </c>
      <c r="W358" t="s">
        <v>2188</v>
      </c>
      <c r="X358" t="s">
        <v>3916</v>
      </c>
      <c r="Y358" t="s">
        <v>3917</v>
      </c>
      <c r="Z358" t="s">
        <v>6309</v>
      </c>
      <c r="AA358" t="s">
        <v>7806</v>
      </c>
      <c r="AB358" t="s">
        <v>2189</v>
      </c>
      <c r="AC358" t="s">
        <v>2190</v>
      </c>
      <c r="AD358" t="s">
        <v>6310</v>
      </c>
      <c r="AE358" t="s">
        <v>2191</v>
      </c>
      <c r="AF358" t="s">
        <v>2192</v>
      </c>
      <c r="AG358" t="s">
        <v>13658</v>
      </c>
      <c r="AH358" t="s">
        <v>3916</v>
      </c>
      <c r="AI358" t="s">
        <v>3917</v>
      </c>
      <c r="AJ358" t="s">
        <v>13659</v>
      </c>
      <c r="AQ358">
        <v>1</v>
      </c>
      <c r="AR358" t="s">
        <v>6270</v>
      </c>
      <c r="AS358" t="s">
        <v>6271</v>
      </c>
      <c r="AT358" t="s">
        <v>6239</v>
      </c>
      <c r="AU358" t="s">
        <v>6272</v>
      </c>
      <c r="AV358" t="s">
        <v>6309</v>
      </c>
      <c r="AW358" t="s">
        <v>6497</v>
      </c>
    </row>
    <row r="359" spans="1:49">
      <c r="A359" t="s">
        <v>641</v>
      </c>
      <c r="B359" t="s">
        <v>638</v>
      </c>
      <c r="C359">
        <v>22.22</v>
      </c>
      <c r="E359" t="s">
        <v>1093</v>
      </c>
      <c r="F359">
        <v>982</v>
      </c>
      <c r="G359" t="s">
        <v>6317</v>
      </c>
      <c r="H359" t="s">
        <v>4270</v>
      </c>
      <c r="I359">
        <v>0</v>
      </c>
      <c r="J359">
        <v>0</v>
      </c>
      <c r="K359">
        <v>0</v>
      </c>
      <c r="L359">
        <v>0</v>
      </c>
      <c r="M359">
        <v>0</v>
      </c>
      <c r="N359">
        <v>0</v>
      </c>
      <c r="O359">
        <v>22.22</v>
      </c>
      <c r="P359">
        <v>8541.23</v>
      </c>
      <c r="Q359">
        <v>442.09</v>
      </c>
      <c r="R359" s="343">
        <v>41408</v>
      </c>
      <c r="S359" s="343">
        <v>41148</v>
      </c>
      <c r="T359" t="s">
        <v>2185</v>
      </c>
      <c r="U359" t="s">
        <v>2186</v>
      </c>
      <c r="V359" t="s">
        <v>2194</v>
      </c>
      <c r="W359" t="s">
        <v>2188</v>
      </c>
      <c r="X359" t="s">
        <v>3916</v>
      </c>
      <c r="Y359" t="s">
        <v>3917</v>
      </c>
      <c r="Z359" t="s">
        <v>6309</v>
      </c>
      <c r="AA359" t="s">
        <v>7806</v>
      </c>
      <c r="AB359" t="s">
        <v>2189</v>
      </c>
      <c r="AC359" t="s">
        <v>2190</v>
      </c>
      <c r="AD359" t="s">
        <v>6310</v>
      </c>
      <c r="AE359" t="s">
        <v>2191</v>
      </c>
      <c r="AF359" t="s">
        <v>2192</v>
      </c>
      <c r="AG359" t="s">
        <v>13658</v>
      </c>
      <c r="AH359" t="s">
        <v>3916</v>
      </c>
      <c r="AI359" t="s">
        <v>3917</v>
      </c>
      <c r="AJ359" t="s">
        <v>13659</v>
      </c>
      <c r="AQ359">
        <v>1</v>
      </c>
      <c r="AR359" t="s">
        <v>6270</v>
      </c>
      <c r="AS359" t="s">
        <v>6271</v>
      </c>
      <c r="AT359" t="s">
        <v>6239</v>
      </c>
      <c r="AU359" t="s">
        <v>6272</v>
      </c>
      <c r="AV359" t="s">
        <v>6309</v>
      </c>
      <c r="AW359" t="s">
        <v>6497</v>
      </c>
    </row>
    <row r="360" spans="1:49">
      <c r="A360" t="s">
        <v>642</v>
      </c>
      <c r="B360" t="s">
        <v>638</v>
      </c>
      <c r="C360">
        <v>81.3</v>
      </c>
      <c r="E360" t="s">
        <v>1096</v>
      </c>
      <c r="F360">
        <v>1130</v>
      </c>
      <c r="G360" t="s">
        <v>6317</v>
      </c>
      <c r="H360" t="s">
        <v>4270</v>
      </c>
      <c r="I360">
        <v>0</v>
      </c>
      <c r="J360">
        <v>0</v>
      </c>
      <c r="K360">
        <v>0</v>
      </c>
      <c r="L360">
        <v>0</v>
      </c>
      <c r="M360">
        <v>0</v>
      </c>
      <c r="N360">
        <v>0</v>
      </c>
      <c r="O360">
        <v>81.290000000000006</v>
      </c>
      <c r="P360">
        <v>7687.26</v>
      </c>
      <c r="Q360">
        <v>438.92</v>
      </c>
      <c r="R360" s="343">
        <v>41408</v>
      </c>
      <c r="S360" s="343">
        <v>40904</v>
      </c>
      <c r="T360" t="s">
        <v>2185</v>
      </c>
      <c r="U360" t="s">
        <v>2186</v>
      </c>
      <c r="V360" t="s">
        <v>2195</v>
      </c>
      <c r="W360" t="s">
        <v>2188</v>
      </c>
      <c r="X360" t="s">
        <v>3916</v>
      </c>
      <c r="Y360" t="s">
        <v>3917</v>
      </c>
      <c r="Z360" t="s">
        <v>6309</v>
      </c>
      <c r="AA360" t="s">
        <v>7806</v>
      </c>
      <c r="AB360" t="s">
        <v>2189</v>
      </c>
      <c r="AC360" t="s">
        <v>2190</v>
      </c>
      <c r="AD360" t="s">
        <v>6310</v>
      </c>
      <c r="AE360" t="s">
        <v>2191</v>
      </c>
      <c r="AF360" t="s">
        <v>2192</v>
      </c>
      <c r="AG360" t="s">
        <v>13658</v>
      </c>
      <c r="AH360" t="s">
        <v>3916</v>
      </c>
      <c r="AI360" t="s">
        <v>3917</v>
      </c>
      <c r="AJ360" t="s">
        <v>13659</v>
      </c>
      <c r="AQ360">
        <v>1</v>
      </c>
      <c r="AR360" t="s">
        <v>6270</v>
      </c>
      <c r="AS360" t="s">
        <v>6271</v>
      </c>
      <c r="AT360" t="s">
        <v>6239</v>
      </c>
      <c r="AU360" t="s">
        <v>6272</v>
      </c>
      <c r="AV360" t="s">
        <v>6309</v>
      </c>
      <c r="AW360" t="s">
        <v>6497</v>
      </c>
    </row>
    <row r="361" spans="1:49">
      <c r="A361" t="s">
        <v>5905</v>
      </c>
      <c r="B361" t="s">
        <v>5904</v>
      </c>
      <c r="D361">
        <v>316.62</v>
      </c>
      <c r="E361" t="s">
        <v>5906</v>
      </c>
      <c r="F361">
        <v>0</v>
      </c>
      <c r="G361" t="s">
        <v>6317</v>
      </c>
      <c r="H361" t="s">
        <v>12314</v>
      </c>
      <c r="P361">
        <v>9498.5</v>
      </c>
      <c r="Q361">
        <v>158.31</v>
      </c>
      <c r="R361" s="343">
        <v>42142</v>
      </c>
      <c r="S361" s="343">
        <v>42065</v>
      </c>
      <c r="T361" t="s">
        <v>10891</v>
      </c>
      <c r="U361" t="s">
        <v>10892</v>
      </c>
      <c r="V361" t="s">
        <v>13208</v>
      </c>
      <c r="W361" t="s">
        <v>10893</v>
      </c>
      <c r="X361" t="s">
        <v>2024</v>
      </c>
      <c r="Y361" t="s">
        <v>2031</v>
      </c>
      <c r="Z361" t="s">
        <v>10894</v>
      </c>
      <c r="AA361" t="s">
        <v>10895</v>
      </c>
      <c r="AB361" t="s">
        <v>10896</v>
      </c>
      <c r="AC361" t="s">
        <v>10897</v>
      </c>
      <c r="AD361" t="s">
        <v>6310</v>
      </c>
      <c r="AV361" t="s">
        <v>6309</v>
      </c>
      <c r="AW361" t="s">
        <v>6317</v>
      </c>
    </row>
    <row r="362" spans="1:49">
      <c r="A362" t="s">
        <v>1956</v>
      </c>
      <c r="B362" t="s">
        <v>1957</v>
      </c>
      <c r="D362">
        <v>475.82</v>
      </c>
      <c r="E362" t="s">
        <v>5748</v>
      </c>
      <c r="F362">
        <v>0</v>
      </c>
      <c r="G362" t="s">
        <v>6312</v>
      </c>
      <c r="H362" t="s">
        <v>12314</v>
      </c>
      <c r="P362">
        <v>12153.24</v>
      </c>
      <c r="Q362">
        <v>239.79</v>
      </c>
      <c r="R362" s="343">
        <v>42142</v>
      </c>
      <c r="S362" s="343">
        <v>42067</v>
      </c>
      <c r="T362" t="s">
        <v>9877</v>
      </c>
      <c r="U362" t="s">
        <v>6309</v>
      </c>
      <c r="V362" t="s">
        <v>12792</v>
      </c>
      <c r="W362" t="s">
        <v>9878</v>
      </c>
      <c r="X362" t="s">
        <v>9879</v>
      </c>
      <c r="Y362" t="s">
        <v>9880</v>
      </c>
      <c r="Z362" t="s">
        <v>9881</v>
      </c>
      <c r="AA362" t="s">
        <v>9882</v>
      </c>
      <c r="AB362" t="s">
        <v>6309</v>
      </c>
      <c r="AC362" t="s">
        <v>9859</v>
      </c>
      <c r="AD362" t="s">
        <v>6310</v>
      </c>
      <c r="AV362" t="s">
        <v>6309</v>
      </c>
      <c r="AW362" t="s">
        <v>6312</v>
      </c>
    </row>
    <row r="363" spans="1:49">
      <c r="A363" t="s">
        <v>648</v>
      </c>
      <c r="B363" t="s">
        <v>649</v>
      </c>
      <c r="D363">
        <v>297.14</v>
      </c>
      <c r="E363" t="s">
        <v>650</v>
      </c>
      <c r="F363">
        <v>0</v>
      </c>
      <c r="G363" t="s">
        <v>6312</v>
      </c>
      <c r="H363" t="s">
        <v>12314</v>
      </c>
      <c r="P363">
        <v>8914.39</v>
      </c>
      <c r="Q363">
        <v>148.57</v>
      </c>
      <c r="R363" s="343">
        <v>42142</v>
      </c>
      <c r="S363" s="343">
        <v>42067</v>
      </c>
      <c r="T363" t="s">
        <v>6661</v>
      </c>
      <c r="U363" t="s">
        <v>6309</v>
      </c>
      <c r="V363" t="s">
        <v>12218</v>
      </c>
      <c r="W363" t="s">
        <v>6662</v>
      </c>
      <c r="X363" t="s">
        <v>2024</v>
      </c>
      <c r="Y363" t="s">
        <v>2031</v>
      </c>
      <c r="Z363" t="s">
        <v>6663</v>
      </c>
      <c r="AA363" t="s">
        <v>6664</v>
      </c>
      <c r="AB363" t="s">
        <v>6309</v>
      </c>
      <c r="AC363" t="s">
        <v>6665</v>
      </c>
      <c r="AD363" t="s">
        <v>6310</v>
      </c>
      <c r="AV363" t="s">
        <v>6309</v>
      </c>
      <c r="AW363" t="s">
        <v>6312</v>
      </c>
    </row>
    <row r="364" spans="1:49">
      <c r="A364" t="s">
        <v>2434</v>
      </c>
      <c r="B364" t="s">
        <v>2418</v>
      </c>
      <c r="C364">
        <v>1787.05</v>
      </c>
      <c r="D364">
        <v>872.7</v>
      </c>
      <c r="E364" t="s">
        <v>2435</v>
      </c>
      <c r="F364">
        <v>109</v>
      </c>
      <c r="G364" t="s">
        <v>6314</v>
      </c>
      <c r="H364" t="s">
        <v>6315</v>
      </c>
      <c r="I364">
        <v>0</v>
      </c>
      <c r="J364">
        <v>444.89</v>
      </c>
      <c r="K364">
        <v>457.46</v>
      </c>
      <c r="L364">
        <v>440.13</v>
      </c>
      <c r="M364">
        <v>440.13</v>
      </c>
      <c r="N364">
        <v>0</v>
      </c>
      <c r="O364">
        <v>0</v>
      </c>
      <c r="P364">
        <v>22106.34</v>
      </c>
      <c r="Q364">
        <v>440.13</v>
      </c>
      <c r="R364" s="343">
        <v>42143</v>
      </c>
      <c r="S364" s="343">
        <v>41591</v>
      </c>
      <c r="T364" t="s">
        <v>7056</v>
      </c>
      <c r="U364" t="s">
        <v>7057</v>
      </c>
      <c r="V364" t="s">
        <v>12926</v>
      </c>
      <c r="W364" t="s">
        <v>7058</v>
      </c>
      <c r="X364" t="s">
        <v>6763</v>
      </c>
      <c r="Y364" t="s">
        <v>6764</v>
      </c>
      <c r="Z364" t="s">
        <v>7059</v>
      </c>
      <c r="AA364" t="s">
        <v>7060</v>
      </c>
      <c r="AB364" t="s">
        <v>7061</v>
      </c>
      <c r="AC364" t="s">
        <v>7062</v>
      </c>
      <c r="AD364" t="s">
        <v>6318</v>
      </c>
      <c r="AV364" t="s">
        <v>1824</v>
      </c>
      <c r="AW364" t="s">
        <v>4437</v>
      </c>
    </row>
    <row r="365" spans="1:49">
      <c r="A365" t="s">
        <v>5354</v>
      </c>
      <c r="B365" t="s">
        <v>5355</v>
      </c>
      <c r="D365">
        <v>320.22000000000003</v>
      </c>
      <c r="E365" t="s">
        <v>4501</v>
      </c>
      <c r="F365">
        <v>0</v>
      </c>
      <c r="G365" t="s">
        <v>6312</v>
      </c>
      <c r="H365" t="s">
        <v>12314</v>
      </c>
      <c r="P365">
        <v>9606.67</v>
      </c>
      <c r="Q365">
        <v>160.11000000000001</v>
      </c>
      <c r="R365" s="343">
        <v>42143</v>
      </c>
      <c r="S365" s="343">
        <v>42065</v>
      </c>
      <c r="T365" t="s">
        <v>9450</v>
      </c>
      <c r="U365" t="s">
        <v>6309</v>
      </c>
      <c r="V365" t="s">
        <v>12708</v>
      </c>
      <c r="W365" t="s">
        <v>9451</v>
      </c>
      <c r="X365" t="s">
        <v>2024</v>
      </c>
      <c r="Y365" t="s">
        <v>2031</v>
      </c>
      <c r="Z365" t="s">
        <v>9452</v>
      </c>
      <c r="AA365" t="s">
        <v>9453</v>
      </c>
      <c r="AB365" t="s">
        <v>6309</v>
      </c>
      <c r="AC365" t="s">
        <v>9454</v>
      </c>
      <c r="AD365" t="s">
        <v>6310</v>
      </c>
      <c r="AV365" t="s">
        <v>6309</v>
      </c>
      <c r="AW365" t="s">
        <v>6312</v>
      </c>
    </row>
    <row r="366" spans="1:49">
      <c r="A366" t="s">
        <v>1043</v>
      </c>
      <c r="B366" t="s">
        <v>1044</v>
      </c>
      <c r="D366">
        <v>221.12</v>
      </c>
      <c r="E366" t="s">
        <v>4433</v>
      </c>
      <c r="F366">
        <v>0</v>
      </c>
      <c r="G366" t="s">
        <v>6312</v>
      </c>
      <c r="H366" t="s">
        <v>12314</v>
      </c>
      <c r="P366">
        <v>6336.22</v>
      </c>
      <c r="Q366">
        <v>110.74</v>
      </c>
      <c r="R366" s="343">
        <v>42144</v>
      </c>
      <c r="S366" s="343">
        <v>42067</v>
      </c>
      <c r="T366" t="s">
        <v>9597</v>
      </c>
      <c r="U366" t="s">
        <v>6309</v>
      </c>
      <c r="V366" t="s">
        <v>12208</v>
      </c>
      <c r="W366" t="s">
        <v>9598</v>
      </c>
      <c r="X366" t="s">
        <v>6786</v>
      </c>
      <c r="Y366" t="s">
        <v>6787</v>
      </c>
      <c r="Z366" t="s">
        <v>9599</v>
      </c>
      <c r="AA366" t="s">
        <v>9600</v>
      </c>
      <c r="AB366" t="s">
        <v>6309</v>
      </c>
      <c r="AC366" t="s">
        <v>9601</v>
      </c>
      <c r="AD366" t="s">
        <v>6310</v>
      </c>
      <c r="AV366" t="s">
        <v>6309</v>
      </c>
      <c r="AW366" t="s">
        <v>6312</v>
      </c>
    </row>
    <row r="367" spans="1:49">
      <c r="A367" t="s">
        <v>2129</v>
      </c>
      <c r="B367" t="s">
        <v>2130</v>
      </c>
      <c r="C367">
        <v>118.32</v>
      </c>
      <c r="D367">
        <v>240.22</v>
      </c>
      <c r="E367" t="s">
        <v>2131</v>
      </c>
      <c r="F367">
        <v>4</v>
      </c>
      <c r="G367" t="s">
        <v>6312</v>
      </c>
      <c r="H367" t="s">
        <v>6945</v>
      </c>
      <c r="I367">
        <v>0</v>
      </c>
      <c r="J367">
        <v>118.32</v>
      </c>
      <c r="K367">
        <v>0</v>
      </c>
      <c r="L367">
        <v>0</v>
      </c>
      <c r="M367">
        <v>0</v>
      </c>
      <c r="N367">
        <v>0</v>
      </c>
      <c r="O367">
        <v>0</v>
      </c>
      <c r="P367">
        <v>6885.66</v>
      </c>
      <c r="Q367">
        <v>120.31</v>
      </c>
      <c r="R367" s="343">
        <v>42148</v>
      </c>
      <c r="S367" s="343">
        <v>42053</v>
      </c>
      <c r="T367" t="s">
        <v>7313</v>
      </c>
      <c r="U367" t="s">
        <v>6309</v>
      </c>
      <c r="V367" t="s">
        <v>12061</v>
      </c>
      <c r="W367" t="s">
        <v>7314</v>
      </c>
      <c r="X367" t="s">
        <v>3554</v>
      </c>
      <c r="Y367" t="s">
        <v>3555</v>
      </c>
      <c r="Z367" t="s">
        <v>7315</v>
      </c>
      <c r="AA367" t="s">
        <v>16330</v>
      </c>
      <c r="AB367" t="s">
        <v>6309</v>
      </c>
      <c r="AC367" t="s">
        <v>6309</v>
      </c>
      <c r="AD367" t="s">
        <v>6310</v>
      </c>
      <c r="AV367" t="s">
        <v>6309</v>
      </c>
      <c r="AW367" t="s">
        <v>6312</v>
      </c>
    </row>
    <row r="368" spans="1:49">
      <c r="A368" t="s">
        <v>1675</v>
      </c>
      <c r="B368" t="s">
        <v>962</v>
      </c>
      <c r="D368">
        <v>889.5</v>
      </c>
      <c r="E368" t="s">
        <v>1676</v>
      </c>
      <c r="F368">
        <v>0</v>
      </c>
      <c r="G368" t="s">
        <v>6314</v>
      </c>
      <c r="H368" t="s">
        <v>12314</v>
      </c>
      <c r="P368">
        <v>23533.85</v>
      </c>
      <c r="Q368">
        <v>447.86</v>
      </c>
      <c r="R368" s="343">
        <v>42152</v>
      </c>
      <c r="S368" s="343">
        <v>42079</v>
      </c>
      <c r="T368" t="s">
        <v>10514</v>
      </c>
      <c r="U368" t="s">
        <v>10515</v>
      </c>
      <c r="V368" t="s">
        <v>13048</v>
      </c>
      <c r="W368" t="s">
        <v>10516</v>
      </c>
      <c r="X368" t="s">
        <v>8995</v>
      </c>
      <c r="Y368" t="s">
        <v>10517</v>
      </c>
      <c r="Z368" t="s">
        <v>16141</v>
      </c>
      <c r="AA368" t="s">
        <v>10519</v>
      </c>
      <c r="AB368" t="s">
        <v>10520</v>
      </c>
      <c r="AC368" t="s">
        <v>15543</v>
      </c>
      <c r="AD368" t="s">
        <v>6953</v>
      </c>
      <c r="AV368" t="s">
        <v>1823</v>
      </c>
      <c r="AW368" t="s">
        <v>4437</v>
      </c>
    </row>
    <row r="369" spans="1:49">
      <c r="A369" t="s">
        <v>1677</v>
      </c>
      <c r="B369" t="s">
        <v>962</v>
      </c>
      <c r="D369">
        <v>889.5</v>
      </c>
      <c r="E369" t="s">
        <v>1676</v>
      </c>
      <c r="F369">
        <v>0</v>
      </c>
      <c r="G369" t="s">
        <v>6314</v>
      </c>
      <c r="H369" t="s">
        <v>12314</v>
      </c>
      <c r="P369">
        <v>23533.85</v>
      </c>
      <c r="Q369">
        <v>447.86</v>
      </c>
      <c r="R369" s="343">
        <v>42152</v>
      </c>
      <c r="S369" s="343">
        <v>42079</v>
      </c>
      <c r="T369" t="s">
        <v>10514</v>
      </c>
      <c r="U369" t="s">
        <v>10515</v>
      </c>
      <c r="V369" t="s">
        <v>13049</v>
      </c>
      <c r="W369" t="s">
        <v>10516</v>
      </c>
      <c r="X369" t="s">
        <v>8995</v>
      </c>
      <c r="Y369" t="s">
        <v>10517</v>
      </c>
      <c r="Z369" t="s">
        <v>16141</v>
      </c>
      <c r="AA369" t="s">
        <v>10519</v>
      </c>
      <c r="AB369" t="s">
        <v>10520</v>
      </c>
      <c r="AC369" t="s">
        <v>15543</v>
      </c>
      <c r="AD369" t="s">
        <v>6953</v>
      </c>
      <c r="AV369" t="s">
        <v>1823</v>
      </c>
      <c r="AW369" t="s">
        <v>4437</v>
      </c>
    </row>
    <row r="370" spans="1:49">
      <c r="A370" t="s">
        <v>1678</v>
      </c>
      <c r="B370" t="s">
        <v>962</v>
      </c>
      <c r="D370">
        <v>889.5</v>
      </c>
      <c r="E370" t="s">
        <v>1679</v>
      </c>
      <c r="F370">
        <v>0</v>
      </c>
      <c r="G370" t="s">
        <v>6314</v>
      </c>
      <c r="H370" t="s">
        <v>12314</v>
      </c>
      <c r="P370">
        <v>23533.85</v>
      </c>
      <c r="Q370">
        <v>447.86</v>
      </c>
      <c r="R370" s="343">
        <v>42152</v>
      </c>
      <c r="S370" s="343">
        <v>42079</v>
      </c>
      <c r="T370" t="s">
        <v>10514</v>
      </c>
      <c r="U370" t="s">
        <v>10515</v>
      </c>
      <c r="V370" t="s">
        <v>13050</v>
      </c>
      <c r="W370" t="s">
        <v>10516</v>
      </c>
      <c r="X370" t="s">
        <v>8995</v>
      </c>
      <c r="Y370" t="s">
        <v>10517</v>
      </c>
      <c r="Z370" t="s">
        <v>16141</v>
      </c>
      <c r="AA370" t="s">
        <v>10519</v>
      </c>
      <c r="AB370" t="s">
        <v>10520</v>
      </c>
      <c r="AC370" t="s">
        <v>15543</v>
      </c>
      <c r="AD370" t="s">
        <v>6953</v>
      </c>
      <c r="AV370" t="s">
        <v>1823</v>
      </c>
      <c r="AW370" t="s">
        <v>4437</v>
      </c>
    </row>
    <row r="371" spans="1:49">
      <c r="A371" t="s">
        <v>1680</v>
      </c>
      <c r="B371" t="s">
        <v>962</v>
      </c>
      <c r="D371">
        <v>889.5</v>
      </c>
      <c r="E371" t="s">
        <v>1679</v>
      </c>
      <c r="F371">
        <v>0</v>
      </c>
      <c r="G371" t="s">
        <v>6314</v>
      </c>
      <c r="H371" t="s">
        <v>12314</v>
      </c>
      <c r="P371">
        <v>23533.85</v>
      </c>
      <c r="Q371">
        <v>447.86</v>
      </c>
      <c r="R371" s="343">
        <v>42152</v>
      </c>
      <c r="S371" s="343">
        <v>42079</v>
      </c>
      <c r="T371" t="s">
        <v>10514</v>
      </c>
      <c r="U371" t="s">
        <v>10515</v>
      </c>
      <c r="V371" t="s">
        <v>13051</v>
      </c>
      <c r="W371" t="s">
        <v>10516</v>
      </c>
      <c r="X371" t="s">
        <v>8995</v>
      </c>
      <c r="Y371" t="s">
        <v>10517</v>
      </c>
      <c r="Z371" t="s">
        <v>16141</v>
      </c>
      <c r="AA371" t="s">
        <v>10519</v>
      </c>
      <c r="AB371" t="s">
        <v>10520</v>
      </c>
      <c r="AC371" t="s">
        <v>15543</v>
      </c>
      <c r="AD371" t="s">
        <v>6953</v>
      </c>
      <c r="AV371" t="s">
        <v>1823</v>
      </c>
      <c r="AW371" t="s">
        <v>4437</v>
      </c>
    </row>
    <row r="372" spans="1:49">
      <c r="A372" t="s">
        <v>3429</v>
      </c>
      <c r="B372" t="s">
        <v>3430</v>
      </c>
      <c r="D372">
        <v>282.36</v>
      </c>
      <c r="E372" t="s">
        <v>4501</v>
      </c>
      <c r="F372">
        <v>0</v>
      </c>
      <c r="G372" t="s">
        <v>6312</v>
      </c>
      <c r="H372" t="s">
        <v>12314</v>
      </c>
      <c r="P372">
        <v>8470.7099999999991</v>
      </c>
      <c r="Q372">
        <v>141.18</v>
      </c>
      <c r="R372" s="343">
        <v>42157</v>
      </c>
      <c r="S372" s="343">
        <v>42076</v>
      </c>
      <c r="T372" t="s">
        <v>7326</v>
      </c>
      <c r="U372" t="s">
        <v>6309</v>
      </c>
      <c r="V372" t="s">
        <v>12884</v>
      </c>
      <c r="W372" t="s">
        <v>7327</v>
      </c>
      <c r="X372" t="s">
        <v>2024</v>
      </c>
      <c r="Y372" t="s">
        <v>2031</v>
      </c>
      <c r="Z372" t="s">
        <v>7328</v>
      </c>
      <c r="AA372" t="s">
        <v>6309</v>
      </c>
      <c r="AB372" t="s">
        <v>6309</v>
      </c>
      <c r="AC372" t="s">
        <v>7329</v>
      </c>
      <c r="AD372" t="s">
        <v>6310</v>
      </c>
      <c r="AV372" t="s">
        <v>6309</v>
      </c>
      <c r="AW372" t="s">
        <v>6312</v>
      </c>
    </row>
    <row r="373" spans="1:49">
      <c r="A373" t="s">
        <v>3431</v>
      </c>
      <c r="B373" t="s">
        <v>1081</v>
      </c>
      <c r="C373">
        <v>1872.26</v>
      </c>
      <c r="E373" t="s">
        <v>3432</v>
      </c>
      <c r="F373">
        <v>1313</v>
      </c>
      <c r="G373" t="s">
        <v>6319</v>
      </c>
      <c r="H373" t="s">
        <v>4270</v>
      </c>
      <c r="I373">
        <v>0</v>
      </c>
      <c r="J373">
        <v>0</v>
      </c>
      <c r="K373">
        <v>0</v>
      </c>
      <c r="L373">
        <v>0</v>
      </c>
      <c r="M373">
        <v>0</v>
      </c>
      <c r="N373">
        <v>0</v>
      </c>
      <c r="O373">
        <v>1872.24</v>
      </c>
      <c r="P373">
        <v>5553.35</v>
      </c>
      <c r="Q373">
        <v>291.48</v>
      </c>
      <c r="R373" s="343">
        <v>41192</v>
      </c>
      <c r="S373" s="343">
        <v>40994</v>
      </c>
      <c r="T373" t="s">
        <v>3388</v>
      </c>
      <c r="U373" t="s">
        <v>3389</v>
      </c>
      <c r="V373" t="s">
        <v>3397</v>
      </c>
      <c r="W373" t="s">
        <v>3391</v>
      </c>
      <c r="X373" t="s">
        <v>2024</v>
      </c>
      <c r="Y373" t="s">
        <v>2031</v>
      </c>
      <c r="Z373" t="s">
        <v>3392</v>
      </c>
      <c r="AA373" t="s">
        <v>3393</v>
      </c>
      <c r="AB373" t="s">
        <v>3394</v>
      </c>
      <c r="AC373" t="s">
        <v>3395</v>
      </c>
      <c r="AD373" t="s">
        <v>6447</v>
      </c>
      <c r="AV373" t="s">
        <v>6309</v>
      </c>
      <c r="AW373" t="s">
        <v>6334</v>
      </c>
    </row>
    <row r="374" spans="1:49">
      <c r="A374" t="s">
        <v>322</v>
      </c>
      <c r="B374" t="s">
        <v>323</v>
      </c>
      <c r="C374">
        <v>1950.44</v>
      </c>
      <c r="E374" t="s">
        <v>324</v>
      </c>
      <c r="F374">
        <v>1067</v>
      </c>
      <c r="G374" t="s">
        <v>6317</v>
      </c>
      <c r="H374" t="s">
        <v>4270</v>
      </c>
      <c r="I374">
        <v>0</v>
      </c>
      <c r="J374">
        <v>0</v>
      </c>
      <c r="K374">
        <v>0</v>
      </c>
      <c r="L374">
        <v>0</v>
      </c>
      <c r="M374">
        <v>0</v>
      </c>
      <c r="N374">
        <v>0</v>
      </c>
      <c r="O374">
        <v>1950.42</v>
      </c>
      <c r="P374">
        <v>7716.42</v>
      </c>
      <c r="Q374">
        <v>615.53</v>
      </c>
      <c r="R374" s="343">
        <v>42158</v>
      </c>
      <c r="S374" s="343">
        <v>41047</v>
      </c>
      <c r="T374" t="s">
        <v>7013</v>
      </c>
      <c r="U374" t="s">
        <v>7014</v>
      </c>
      <c r="V374" t="s">
        <v>7015</v>
      </c>
      <c r="W374" t="s">
        <v>7016</v>
      </c>
      <c r="X374" t="s">
        <v>2024</v>
      </c>
      <c r="Y374" t="s">
        <v>2031</v>
      </c>
      <c r="Z374" t="s">
        <v>7017</v>
      </c>
      <c r="AA374" t="s">
        <v>7018</v>
      </c>
      <c r="AB374" t="s">
        <v>7019</v>
      </c>
      <c r="AC374" t="s">
        <v>7020</v>
      </c>
      <c r="AD374" t="s">
        <v>6310</v>
      </c>
      <c r="AV374" t="s">
        <v>6309</v>
      </c>
      <c r="AW374" t="s">
        <v>6497</v>
      </c>
    </row>
    <row r="375" spans="1:49">
      <c r="A375" t="s">
        <v>2280</v>
      </c>
      <c r="B375" t="s">
        <v>2281</v>
      </c>
      <c r="D375">
        <v>274.48</v>
      </c>
      <c r="E375" t="s">
        <v>4501</v>
      </c>
      <c r="F375">
        <v>0</v>
      </c>
      <c r="G375" t="s">
        <v>6312</v>
      </c>
      <c r="H375" t="s">
        <v>12314</v>
      </c>
      <c r="P375">
        <v>8234.5</v>
      </c>
      <c r="Q375">
        <v>137.24</v>
      </c>
      <c r="R375" s="343">
        <v>42159</v>
      </c>
      <c r="S375" s="343">
        <v>42081</v>
      </c>
      <c r="T375" t="s">
        <v>8859</v>
      </c>
      <c r="U375" t="s">
        <v>6309</v>
      </c>
      <c r="V375" t="s">
        <v>12593</v>
      </c>
      <c r="W375" t="s">
        <v>8860</v>
      </c>
      <c r="X375" t="s">
        <v>3554</v>
      </c>
      <c r="Y375" t="s">
        <v>3555</v>
      </c>
      <c r="Z375" t="s">
        <v>8861</v>
      </c>
      <c r="AA375" t="s">
        <v>8862</v>
      </c>
      <c r="AB375" t="s">
        <v>6309</v>
      </c>
      <c r="AC375" t="s">
        <v>6309</v>
      </c>
      <c r="AD375" t="s">
        <v>6310</v>
      </c>
      <c r="AV375" t="s">
        <v>6309</v>
      </c>
      <c r="AW375" t="s">
        <v>6312</v>
      </c>
    </row>
    <row r="376" spans="1:49">
      <c r="A376" t="s">
        <v>4312</v>
      </c>
      <c r="B376" t="s">
        <v>4313</v>
      </c>
      <c r="D376">
        <v>274.48</v>
      </c>
      <c r="E376" t="s">
        <v>4501</v>
      </c>
      <c r="F376">
        <v>0</v>
      </c>
      <c r="G376" t="s">
        <v>6312</v>
      </c>
      <c r="H376" t="s">
        <v>12314</v>
      </c>
      <c r="P376">
        <v>8234.4</v>
      </c>
      <c r="Q376">
        <v>137.24</v>
      </c>
      <c r="R376" s="343">
        <v>42159</v>
      </c>
      <c r="S376" s="343">
        <v>42080</v>
      </c>
      <c r="T376" t="s">
        <v>8648</v>
      </c>
      <c r="U376" t="s">
        <v>6309</v>
      </c>
      <c r="V376" t="s">
        <v>12556</v>
      </c>
      <c r="W376" t="s">
        <v>8649</v>
      </c>
      <c r="X376" t="s">
        <v>2024</v>
      </c>
      <c r="Y376" t="s">
        <v>2031</v>
      </c>
      <c r="Z376" t="s">
        <v>8650</v>
      </c>
      <c r="AA376" t="s">
        <v>8651</v>
      </c>
      <c r="AB376" t="s">
        <v>6309</v>
      </c>
      <c r="AC376" t="s">
        <v>8652</v>
      </c>
      <c r="AD376" t="s">
        <v>6310</v>
      </c>
      <c r="AV376" t="s">
        <v>6309</v>
      </c>
      <c r="AW376" t="s">
        <v>6312</v>
      </c>
    </row>
    <row r="377" spans="1:49">
      <c r="A377" t="s">
        <v>1501</v>
      </c>
      <c r="B377" t="s">
        <v>298</v>
      </c>
      <c r="C377">
        <v>596.27</v>
      </c>
      <c r="D377">
        <v>1182.04</v>
      </c>
      <c r="E377" t="s">
        <v>1502</v>
      </c>
      <c r="F377">
        <v>4</v>
      </c>
      <c r="G377" t="s">
        <v>6319</v>
      </c>
      <c r="H377" t="s">
        <v>6945</v>
      </c>
      <c r="I377">
        <v>0</v>
      </c>
      <c r="J377">
        <v>596.27</v>
      </c>
      <c r="K377">
        <v>0</v>
      </c>
      <c r="L377">
        <v>0</v>
      </c>
      <c r="M377">
        <v>0</v>
      </c>
      <c r="N377">
        <v>0</v>
      </c>
      <c r="O377">
        <v>0</v>
      </c>
      <c r="P377">
        <v>29891.74</v>
      </c>
      <c r="Q377">
        <v>596.27</v>
      </c>
      <c r="R377" s="343">
        <v>42163</v>
      </c>
      <c r="S377" s="343">
        <v>42054</v>
      </c>
      <c r="T377" t="s">
        <v>6947</v>
      </c>
      <c r="U377" t="s">
        <v>6948</v>
      </c>
      <c r="V377" t="s">
        <v>11972</v>
      </c>
      <c r="W377" t="s">
        <v>6949</v>
      </c>
      <c r="X377" t="s">
        <v>6946</v>
      </c>
      <c r="Y377" t="s">
        <v>2031</v>
      </c>
      <c r="Z377" t="s">
        <v>15889</v>
      </c>
      <c r="AA377" t="s">
        <v>6951</v>
      </c>
      <c r="AB377" t="s">
        <v>6952</v>
      </c>
      <c r="AC377" t="s">
        <v>14382</v>
      </c>
      <c r="AD377" t="s">
        <v>6313</v>
      </c>
      <c r="AE377" t="s">
        <v>3754</v>
      </c>
      <c r="AF377" t="s">
        <v>6954</v>
      </c>
      <c r="AG377" t="s">
        <v>6955</v>
      </c>
      <c r="AH377" t="s">
        <v>6207</v>
      </c>
      <c r="AI377" t="s">
        <v>6208</v>
      </c>
      <c r="AJ377" t="s">
        <v>6956</v>
      </c>
      <c r="AV377" t="s">
        <v>6566</v>
      </c>
      <c r="AW377" t="s">
        <v>4392</v>
      </c>
    </row>
    <row r="378" spans="1:49">
      <c r="A378" t="s">
        <v>5791</v>
      </c>
      <c r="B378" t="s">
        <v>5792</v>
      </c>
      <c r="D378">
        <v>250.46</v>
      </c>
      <c r="E378" t="s">
        <v>4501</v>
      </c>
      <c r="F378">
        <v>0</v>
      </c>
      <c r="G378" t="s">
        <v>6312</v>
      </c>
      <c r="H378" t="s">
        <v>12314</v>
      </c>
      <c r="P378">
        <v>7513.98</v>
      </c>
      <c r="Q378">
        <v>125.23</v>
      </c>
      <c r="R378" s="343">
        <v>42163</v>
      </c>
      <c r="S378" s="343">
        <v>42080</v>
      </c>
      <c r="T378" t="s">
        <v>10291</v>
      </c>
      <c r="U378" t="s">
        <v>6309</v>
      </c>
      <c r="V378" t="s">
        <v>12877</v>
      </c>
      <c r="W378" t="s">
        <v>10292</v>
      </c>
      <c r="X378" t="s">
        <v>2024</v>
      </c>
      <c r="Y378" t="s">
        <v>2031</v>
      </c>
      <c r="Z378" t="s">
        <v>10293</v>
      </c>
      <c r="AA378" t="s">
        <v>10294</v>
      </c>
      <c r="AB378" t="s">
        <v>6309</v>
      </c>
      <c r="AC378" t="s">
        <v>10295</v>
      </c>
      <c r="AD378" t="s">
        <v>6310</v>
      </c>
      <c r="AV378" t="s">
        <v>6309</v>
      </c>
      <c r="AW378" t="s">
        <v>6312</v>
      </c>
    </row>
    <row r="379" spans="1:49">
      <c r="A379" t="s">
        <v>2282</v>
      </c>
      <c r="B379" t="s">
        <v>2283</v>
      </c>
      <c r="D379">
        <v>282.45999999999998</v>
      </c>
      <c r="E379" t="s">
        <v>4501</v>
      </c>
      <c r="F379">
        <v>0</v>
      </c>
      <c r="G379" t="s">
        <v>6312</v>
      </c>
      <c r="H379" t="s">
        <v>12314</v>
      </c>
      <c r="P379">
        <v>8474.07</v>
      </c>
      <c r="Q379">
        <v>141.22999999999999</v>
      </c>
      <c r="R379" s="343">
        <v>42164</v>
      </c>
      <c r="S379" s="343">
        <v>42080</v>
      </c>
      <c r="T379" t="s">
        <v>8863</v>
      </c>
      <c r="U379" t="s">
        <v>6309</v>
      </c>
      <c r="V379" t="s">
        <v>12594</v>
      </c>
      <c r="W379" t="s">
        <v>8864</v>
      </c>
      <c r="X379" t="s">
        <v>2024</v>
      </c>
      <c r="Y379" t="s">
        <v>2031</v>
      </c>
      <c r="Z379" t="s">
        <v>8865</v>
      </c>
      <c r="AA379" t="s">
        <v>8866</v>
      </c>
      <c r="AB379" t="s">
        <v>6309</v>
      </c>
      <c r="AC379" t="s">
        <v>8867</v>
      </c>
      <c r="AD379" t="s">
        <v>6310</v>
      </c>
      <c r="AV379" t="s">
        <v>6309</v>
      </c>
      <c r="AW379" t="s">
        <v>6312</v>
      </c>
    </row>
    <row r="380" spans="1:49">
      <c r="A380" t="s">
        <v>3603</v>
      </c>
      <c r="B380" t="s">
        <v>3601</v>
      </c>
      <c r="D380">
        <v>2387.17</v>
      </c>
      <c r="E380" t="s">
        <v>1554</v>
      </c>
      <c r="F380">
        <v>0</v>
      </c>
      <c r="G380" t="s">
        <v>6317</v>
      </c>
      <c r="H380" t="s">
        <v>12314</v>
      </c>
      <c r="P380">
        <v>59572.04</v>
      </c>
      <c r="Q380">
        <v>1205.3399999999999</v>
      </c>
      <c r="R380" s="343">
        <v>42165</v>
      </c>
      <c r="S380" s="343">
        <v>42079</v>
      </c>
      <c r="T380" t="s">
        <v>10628</v>
      </c>
      <c r="U380" t="s">
        <v>10629</v>
      </c>
      <c r="V380" t="s">
        <v>13162</v>
      </c>
      <c r="W380" t="s">
        <v>10630</v>
      </c>
      <c r="X380" t="s">
        <v>10631</v>
      </c>
      <c r="Y380" t="s">
        <v>10632</v>
      </c>
      <c r="Z380" t="s">
        <v>10633</v>
      </c>
      <c r="AA380" t="s">
        <v>10634</v>
      </c>
      <c r="AB380" t="s">
        <v>10635</v>
      </c>
      <c r="AC380" t="s">
        <v>10636</v>
      </c>
      <c r="AD380" t="s">
        <v>6310</v>
      </c>
      <c r="AE380" t="s">
        <v>3604</v>
      </c>
      <c r="AF380" t="s">
        <v>13732</v>
      </c>
      <c r="AG380" t="s">
        <v>13733</v>
      </c>
      <c r="AH380" t="s">
        <v>10631</v>
      </c>
      <c r="AI380" t="s">
        <v>10632</v>
      </c>
      <c r="AJ380" t="s">
        <v>10633</v>
      </c>
      <c r="AV380" t="s">
        <v>6309</v>
      </c>
      <c r="AW380" t="s">
        <v>6317</v>
      </c>
    </row>
    <row r="381" spans="1:49">
      <c r="A381" t="s">
        <v>3069</v>
      </c>
      <c r="B381" t="s">
        <v>3070</v>
      </c>
      <c r="D381">
        <v>312.33999999999997</v>
      </c>
      <c r="E381" t="s">
        <v>1085</v>
      </c>
      <c r="F381">
        <v>0</v>
      </c>
      <c r="G381" t="s">
        <v>6312</v>
      </c>
      <c r="H381" t="s">
        <v>12314</v>
      </c>
      <c r="P381">
        <v>9370.42</v>
      </c>
      <c r="Q381">
        <v>156.16999999999999</v>
      </c>
      <c r="R381" s="343">
        <v>42165</v>
      </c>
      <c r="S381" s="343">
        <v>42081</v>
      </c>
      <c r="T381" t="s">
        <v>9260</v>
      </c>
      <c r="U381" t="s">
        <v>6309</v>
      </c>
      <c r="V381" t="s">
        <v>12668</v>
      </c>
      <c r="W381" t="s">
        <v>9261</v>
      </c>
      <c r="X381" t="s">
        <v>2024</v>
      </c>
      <c r="Y381" t="s">
        <v>2031</v>
      </c>
      <c r="Z381" t="s">
        <v>9262</v>
      </c>
      <c r="AA381" t="s">
        <v>6309</v>
      </c>
      <c r="AB381" t="s">
        <v>6309</v>
      </c>
      <c r="AC381" t="s">
        <v>9263</v>
      </c>
      <c r="AD381" t="s">
        <v>6310</v>
      </c>
      <c r="AV381" t="s">
        <v>6309</v>
      </c>
      <c r="AW381" t="s">
        <v>6312</v>
      </c>
    </row>
    <row r="382" spans="1:49">
      <c r="A382" t="s">
        <v>4328</v>
      </c>
      <c r="B382" t="s">
        <v>4329</v>
      </c>
      <c r="D382">
        <v>419.4</v>
      </c>
      <c r="E382" t="s">
        <v>4330</v>
      </c>
      <c r="F382">
        <v>0</v>
      </c>
      <c r="G382" t="s">
        <v>6312</v>
      </c>
      <c r="H382" t="s">
        <v>12314</v>
      </c>
      <c r="P382">
        <v>8387.76</v>
      </c>
      <c r="Q382">
        <v>139.80000000000001</v>
      </c>
      <c r="R382" s="343">
        <v>42166</v>
      </c>
      <c r="S382" s="343">
        <v>42065</v>
      </c>
      <c r="T382" t="s">
        <v>8684</v>
      </c>
      <c r="U382" t="s">
        <v>6309</v>
      </c>
      <c r="V382" t="s">
        <v>12563</v>
      </c>
      <c r="W382" t="s">
        <v>8685</v>
      </c>
      <c r="X382" t="s">
        <v>3916</v>
      </c>
      <c r="Y382" t="s">
        <v>3917</v>
      </c>
      <c r="Z382" t="s">
        <v>8686</v>
      </c>
      <c r="AA382" t="s">
        <v>8687</v>
      </c>
      <c r="AB382" t="s">
        <v>6309</v>
      </c>
      <c r="AC382" t="s">
        <v>8688</v>
      </c>
      <c r="AD382" t="s">
        <v>6310</v>
      </c>
      <c r="AV382" t="s">
        <v>6309</v>
      </c>
      <c r="AW382" t="s">
        <v>6312</v>
      </c>
    </row>
    <row r="383" spans="1:49">
      <c r="A383" t="s">
        <v>5317</v>
      </c>
      <c r="B383" t="s">
        <v>5318</v>
      </c>
      <c r="D383">
        <v>365.16</v>
      </c>
      <c r="E383" t="s">
        <v>2505</v>
      </c>
      <c r="F383">
        <v>0</v>
      </c>
      <c r="G383" t="s">
        <v>6312</v>
      </c>
      <c r="H383" t="s">
        <v>12314</v>
      </c>
      <c r="P383">
        <v>7302.92</v>
      </c>
      <c r="Q383">
        <v>121.72</v>
      </c>
      <c r="R383" s="343">
        <v>42166</v>
      </c>
      <c r="S383" s="343">
        <v>42069</v>
      </c>
      <c r="T383" t="s">
        <v>9371</v>
      </c>
      <c r="U383" t="s">
        <v>6309</v>
      </c>
      <c r="V383" t="s">
        <v>12691</v>
      </c>
      <c r="W383" t="s">
        <v>9380</v>
      </c>
      <c r="X383" t="s">
        <v>2024</v>
      </c>
      <c r="Y383" t="s">
        <v>2031</v>
      </c>
      <c r="Z383" t="s">
        <v>9373</v>
      </c>
      <c r="AA383" t="s">
        <v>6309</v>
      </c>
      <c r="AB383" t="s">
        <v>6309</v>
      </c>
      <c r="AC383" t="s">
        <v>9374</v>
      </c>
      <c r="AD383" t="s">
        <v>6310</v>
      </c>
      <c r="AV383" t="s">
        <v>6309</v>
      </c>
      <c r="AW383" t="s">
        <v>6312</v>
      </c>
    </row>
    <row r="384" spans="1:49">
      <c r="A384" t="s">
        <v>1504</v>
      </c>
      <c r="B384" t="s">
        <v>298</v>
      </c>
      <c r="C384">
        <v>486.47</v>
      </c>
      <c r="D384">
        <v>1474.79</v>
      </c>
      <c r="E384" t="s">
        <v>1505</v>
      </c>
      <c r="F384">
        <v>18</v>
      </c>
      <c r="G384" t="s">
        <v>6319</v>
      </c>
      <c r="H384" t="s">
        <v>6945</v>
      </c>
      <c r="I384">
        <v>0</v>
      </c>
      <c r="J384">
        <v>486.47</v>
      </c>
      <c r="K384">
        <v>0</v>
      </c>
      <c r="L384">
        <v>0</v>
      </c>
      <c r="M384">
        <v>0</v>
      </c>
      <c r="N384">
        <v>0</v>
      </c>
      <c r="O384">
        <v>0</v>
      </c>
      <c r="P384">
        <v>24995</v>
      </c>
      <c r="Q384">
        <v>497.53</v>
      </c>
      <c r="R384" s="343">
        <v>42170</v>
      </c>
      <c r="S384" s="343">
        <v>42048</v>
      </c>
      <c r="T384" t="s">
        <v>6947</v>
      </c>
      <c r="U384" t="s">
        <v>6948</v>
      </c>
      <c r="V384" t="s">
        <v>12162</v>
      </c>
      <c r="W384" t="s">
        <v>6949</v>
      </c>
      <c r="X384" t="s">
        <v>6946</v>
      </c>
      <c r="Y384" t="s">
        <v>2031</v>
      </c>
      <c r="Z384" t="s">
        <v>15889</v>
      </c>
      <c r="AA384" t="s">
        <v>6951</v>
      </c>
      <c r="AB384" t="s">
        <v>6952</v>
      </c>
      <c r="AC384" t="s">
        <v>14382</v>
      </c>
      <c r="AD384" t="s">
        <v>6313</v>
      </c>
      <c r="AE384" t="s">
        <v>3754</v>
      </c>
      <c r="AF384" t="s">
        <v>6954</v>
      </c>
      <c r="AG384" t="s">
        <v>6955</v>
      </c>
      <c r="AH384" t="s">
        <v>6207</v>
      </c>
      <c r="AI384" t="s">
        <v>6208</v>
      </c>
      <c r="AJ384" t="s">
        <v>6956</v>
      </c>
      <c r="AV384" t="s">
        <v>6566</v>
      </c>
      <c r="AW384" t="s">
        <v>4392</v>
      </c>
    </row>
    <row r="385" spans="1:49">
      <c r="A385" t="s">
        <v>2645</v>
      </c>
      <c r="B385" t="s">
        <v>2646</v>
      </c>
      <c r="D385">
        <v>423.87</v>
      </c>
      <c r="E385" t="s">
        <v>4501</v>
      </c>
      <c r="F385">
        <v>0</v>
      </c>
      <c r="G385" t="s">
        <v>6312</v>
      </c>
      <c r="H385" t="s">
        <v>12314</v>
      </c>
      <c r="P385">
        <v>8477.61</v>
      </c>
      <c r="Q385">
        <v>141.29</v>
      </c>
      <c r="R385" s="343">
        <v>42171</v>
      </c>
      <c r="S385" s="343">
        <v>42065</v>
      </c>
      <c r="T385" t="s">
        <v>10086</v>
      </c>
      <c r="U385" t="s">
        <v>6309</v>
      </c>
      <c r="V385" t="s">
        <v>12837</v>
      </c>
      <c r="W385" t="s">
        <v>10087</v>
      </c>
      <c r="X385" t="s">
        <v>2024</v>
      </c>
      <c r="Y385" t="s">
        <v>2031</v>
      </c>
      <c r="Z385" t="s">
        <v>10088</v>
      </c>
      <c r="AA385" t="s">
        <v>13893</v>
      </c>
      <c r="AB385" t="s">
        <v>6309</v>
      </c>
      <c r="AC385" t="s">
        <v>10090</v>
      </c>
      <c r="AD385" t="s">
        <v>6310</v>
      </c>
      <c r="AV385" t="s">
        <v>6309</v>
      </c>
      <c r="AW385" t="s">
        <v>6312</v>
      </c>
    </row>
    <row r="386" spans="1:49">
      <c r="A386" t="s">
        <v>1968</v>
      </c>
      <c r="B386" t="s">
        <v>1969</v>
      </c>
      <c r="D386">
        <v>394.5</v>
      </c>
      <c r="E386" t="s">
        <v>4330</v>
      </c>
      <c r="F386">
        <v>0</v>
      </c>
      <c r="G386" t="s">
        <v>6312</v>
      </c>
      <c r="H386" t="s">
        <v>12314</v>
      </c>
      <c r="P386">
        <v>7889.93</v>
      </c>
      <c r="Q386">
        <v>131.5</v>
      </c>
      <c r="R386" s="343">
        <v>42172</v>
      </c>
      <c r="S386" s="343">
        <v>42065</v>
      </c>
      <c r="T386" t="s">
        <v>9902</v>
      </c>
      <c r="U386" t="s">
        <v>6309</v>
      </c>
      <c r="V386" t="s">
        <v>12796</v>
      </c>
      <c r="W386" t="s">
        <v>9903</v>
      </c>
      <c r="X386" t="s">
        <v>2024</v>
      </c>
      <c r="Y386" t="s">
        <v>2031</v>
      </c>
      <c r="Z386" t="s">
        <v>9904</v>
      </c>
      <c r="AA386" t="s">
        <v>9905</v>
      </c>
      <c r="AB386" t="s">
        <v>6309</v>
      </c>
      <c r="AC386" t="s">
        <v>9906</v>
      </c>
      <c r="AD386" t="s">
        <v>6310</v>
      </c>
      <c r="AV386" t="s">
        <v>6309</v>
      </c>
      <c r="AW386" t="s">
        <v>6312</v>
      </c>
    </row>
    <row r="387" spans="1:49">
      <c r="A387" t="s">
        <v>1681</v>
      </c>
      <c r="B387" t="s">
        <v>962</v>
      </c>
      <c r="D387">
        <v>1332.05</v>
      </c>
      <c r="E387" t="s">
        <v>1682</v>
      </c>
      <c r="F387">
        <v>0</v>
      </c>
      <c r="G387" t="s">
        <v>6314</v>
      </c>
      <c r="H387" t="s">
        <v>12314</v>
      </c>
      <c r="P387">
        <v>23510.66</v>
      </c>
      <c r="Q387">
        <v>448.11</v>
      </c>
      <c r="R387" s="343">
        <v>42176</v>
      </c>
      <c r="S387" s="343">
        <v>40696</v>
      </c>
      <c r="T387" t="s">
        <v>10514</v>
      </c>
      <c r="U387" t="s">
        <v>10515</v>
      </c>
      <c r="V387" t="s">
        <v>13052</v>
      </c>
      <c r="W387" t="s">
        <v>10516</v>
      </c>
      <c r="X387" t="s">
        <v>8995</v>
      </c>
      <c r="Y387" t="s">
        <v>10517</v>
      </c>
      <c r="Z387" t="s">
        <v>16141</v>
      </c>
      <c r="AA387" t="s">
        <v>10519</v>
      </c>
      <c r="AB387" t="s">
        <v>10520</v>
      </c>
      <c r="AC387" t="s">
        <v>15543</v>
      </c>
      <c r="AD387" t="s">
        <v>6953</v>
      </c>
      <c r="AV387" t="s">
        <v>1823</v>
      </c>
      <c r="AW387" t="s">
        <v>4437</v>
      </c>
    </row>
    <row r="388" spans="1:49">
      <c r="A388" t="s">
        <v>1683</v>
      </c>
      <c r="B388" t="s">
        <v>962</v>
      </c>
      <c r="D388">
        <v>1332.05</v>
      </c>
      <c r="E388" t="s">
        <v>1682</v>
      </c>
      <c r="F388">
        <v>0</v>
      </c>
      <c r="G388" t="s">
        <v>6314</v>
      </c>
      <c r="H388" t="s">
        <v>12314</v>
      </c>
      <c r="P388">
        <v>23510.66</v>
      </c>
      <c r="Q388">
        <v>448.11</v>
      </c>
      <c r="R388" s="343">
        <v>42176</v>
      </c>
      <c r="S388" s="343">
        <v>40696</v>
      </c>
      <c r="T388" t="s">
        <v>10514</v>
      </c>
      <c r="U388" t="s">
        <v>10515</v>
      </c>
      <c r="V388" t="s">
        <v>13053</v>
      </c>
      <c r="W388" t="s">
        <v>10516</v>
      </c>
      <c r="X388" t="s">
        <v>8995</v>
      </c>
      <c r="Y388" t="s">
        <v>10517</v>
      </c>
      <c r="Z388" t="s">
        <v>16141</v>
      </c>
      <c r="AA388" t="s">
        <v>10519</v>
      </c>
      <c r="AB388" t="s">
        <v>10520</v>
      </c>
      <c r="AC388" t="s">
        <v>15543</v>
      </c>
      <c r="AD388" t="s">
        <v>6953</v>
      </c>
      <c r="AV388" t="s">
        <v>1823</v>
      </c>
      <c r="AW388" t="s">
        <v>4437</v>
      </c>
    </row>
    <row r="389" spans="1:49">
      <c r="A389" t="s">
        <v>1684</v>
      </c>
      <c r="B389" t="s">
        <v>962</v>
      </c>
      <c r="D389">
        <v>1332.05</v>
      </c>
      <c r="E389" t="s">
        <v>1682</v>
      </c>
      <c r="F389">
        <v>0</v>
      </c>
      <c r="G389" t="s">
        <v>6314</v>
      </c>
      <c r="H389" t="s">
        <v>12314</v>
      </c>
      <c r="P389">
        <v>23510.66</v>
      </c>
      <c r="Q389">
        <v>448.11</v>
      </c>
      <c r="R389" s="343">
        <v>42176</v>
      </c>
      <c r="S389" s="343">
        <v>40696</v>
      </c>
      <c r="T389" t="s">
        <v>10514</v>
      </c>
      <c r="U389" t="s">
        <v>10515</v>
      </c>
      <c r="V389" t="s">
        <v>13054</v>
      </c>
      <c r="W389" t="s">
        <v>10516</v>
      </c>
      <c r="X389" t="s">
        <v>8995</v>
      </c>
      <c r="Y389" t="s">
        <v>10517</v>
      </c>
      <c r="Z389" t="s">
        <v>16141</v>
      </c>
      <c r="AA389" t="s">
        <v>10519</v>
      </c>
      <c r="AB389" t="s">
        <v>10520</v>
      </c>
      <c r="AC389" t="s">
        <v>15543</v>
      </c>
      <c r="AD389" t="s">
        <v>6953</v>
      </c>
      <c r="AV389" t="s">
        <v>1823</v>
      </c>
      <c r="AW389" t="s">
        <v>4437</v>
      </c>
    </row>
    <row r="390" spans="1:49">
      <c r="A390" t="s">
        <v>3439</v>
      </c>
      <c r="B390" t="s">
        <v>4038</v>
      </c>
      <c r="C390">
        <v>14596.43</v>
      </c>
      <c r="D390">
        <v>13438.63</v>
      </c>
      <c r="E390" t="s">
        <v>3440</v>
      </c>
      <c r="F390">
        <v>137</v>
      </c>
      <c r="G390" t="s">
        <v>6319</v>
      </c>
      <c r="H390" t="s">
        <v>6315</v>
      </c>
      <c r="I390">
        <v>0</v>
      </c>
      <c r="J390">
        <v>55.96</v>
      </c>
      <c r="K390">
        <v>96.36</v>
      </c>
      <c r="L390">
        <v>399.34</v>
      </c>
      <c r="M390">
        <v>13980.8</v>
      </c>
      <c r="N390">
        <v>0</v>
      </c>
      <c r="O390">
        <v>0</v>
      </c>
      <c r="P390">
        <v>116187.69</v>
      </c>
      <c r="Q390">
        <v>13898.82</v>
      </c>
      <c r="R390" s="343">
        <v>42177</v>
      </c>
      <c r="S390" s="343">
        <v>41858</v>
      </c>
      <c r="T390" t="s">
        <v>2950</v>
      </c>
      <c r="U390" t="s">
        <v>2951</v>
      </c>
      <c r="V390" t="s">
        <v>2958</v>
      </c>
      <c r="W390" t="s">
        <v>2952</v>
      </c>
      <c r="X390" t="s">
        <v>2953</v>
      </c>
      <c r="Y390" t="s">
        <v>2954</v>
      </c>
      <c r="Z390" t="s">
        <v>2955</v>
      </c>
      <c r="AA390" t="s">
        <v>4717</v>
      </c>
      <c r="AB390" t="s">
        <v>6309</v>
      </c>
      <c r="AC390" t="s">
        <v>16125</v>
      </c>
      <c r="AD390" t="s">
        <v>6520</v>
      </c>
      <c r="AE390" t="s">
        <v>659</v>
      </c>
      <c r="AF390" t="s">
        <v>4639</v>
      </c>
      <c r="AG390" t="s">
        <v>13645</v>
      </c>
      <c r="AH390" t="s">
        <v>2015</v>
      </c>
      <c r="AI390" t="s">
        <v>2016</v>
      </c>
      <c r="AJ390" t="s">
        <v>14162</v>
      </c>
      <c r="AK390" t="s">
        <v>2959</v>
      </c>
      <c r="AL390" t="s">
        <v>2960</v>
      </c>
      <c r="AM390" t="s">
        <v>13645</v>
      </c>
      <c r="AN390" t="s">
        <v>2015</v>
      </c>
      <c r="AO390" t="s">
        <v>2016</v>
      </c>
      <c r="AP390" t="s">
        <v>6309</v>
      </c>
      <c r="AV390" t="s">
        <v>6309</v>
      </c>
      <c r="AW390" t="s">
        <v>6497</v>
      </c>
    </row>
    <row r="391" spans="1:49">
      <c r="A391" t="s">
        <v>3441</v>
      </c>
      <c r="B391" t="s">
        <v>4038</v>
      </c>
      <c r="C391">
        <v>1307.58</v>
      </c>
      <c r="D391">
        <v>2927.73</v>
      </c>
      <c r="E391" t="s">
        <v>3442</v>
      </c>
      <c r="F391">
        <v>137</v>
      </c>
      <c r="G391" t="s">
        <v>6319</v>
      </c>
      <c r="H391" t="s">
        <v>6315</v>
      </c>
      <c r="I391">
        <v>0</v>
      </c>
      <c r="J391">
        <v>7.33</v>
      </c>
      <c r="K391">
        <v>29.38</v>
      </c>
      <c r="L391">
        <v>86.99</v>
      </c>
      <c r="M391">
        <v>1180.3</v>
      </c>
      <c r="N391">
        <v>0</v>
      </c>
      <c r="O391">
        <v>0</v>
      </c>
      <c r="P391">
        <v>25312.97</v>
      </c>
      <c r="Q391">
        <v>3028.04</v>
      </c>
      <c r="R391" s="343">
        <v>42177</v>
      </c>
      <c r="S391" s="343">
        <v>42069</v>
      </c>
      <c r="T391" t="s">
        <v>2950</v>
      </c>
      <c r="U391" t="s">
        <v>2951</v>
      </c>
      <c r="V391" t="s">
        <v>2964</v>
      </c>
      <c r="W391" t="s">
        <v>2952</v>
      </c>
      <c r="X391" t="s">
        <v>2953</v>
      </c>
      <c r="Y391" t="s">
        <v>2954</v>
      </c>
      <c r="Z391" t="s">
        <v>2955</v>
      </c>
      <c r="AA391" t="s">
        <v>4717</v>
      </c>
      <c r="AB391" t="s">
        <v>6309</v>
      </c>
      <c r="AC391" t="s">
        <v>16125</v>
      </c>
      <c r="AD391" t="s">
        <v>6520</v>
      </c>
      <c r="AE391" t="s">
        <v>659</v>
      </c>
      <c r="AF391" t="s">
        <v>4639</v>
      </c>
      <c r="AG391" t="s">
        <v>13645</v>
      </c>
      <c r="AH391" t="s">
        <v>2015</v>
      </c>
      <c r="AI391" t="s">
        <v>2016</v>
      </c>
      <c r="AJ391" t="s">
        <v>14162</v>
      </c>
      <c r="AK391" t="s">
        <v>2959</v>
      </c>
      <c r="AL391" t="s">
        <v>2960</v>
      </c>
      <c r="AM391" t="s">
        <v>13645</v>
      </c>
      <c r="AN391" t="s">
        <v>2015</v>
      </c>
      <c r="AO391" t="s">
        <v>2016</v>
      </c>
      <c r="AP391" t="s">
        <v>6309</v>
      </c>
      <c r="AV391" t="s">
        <v>6309</v>
      </c>
      <c r="AW391" t="s">
        <v>6497</v>
      </c>
    </row>
    <row r="392" spans="1:49">
      <c r="A392" t="s">
        <v>3443</v>
      </c>
      <c r="B392" t="s">
        <v>4038</v>
      </c>
      <c r="C392">
        <v>114.42</v>
      </c>
      <c r="D392">
        <v>7337.77</v>
      </c>
      <c r="E392" t="s">
        <v>3444</v>
      </c>
      <c r="F392">
        <v>81</v>
      </c>
      <c r="G392" t="s">
        <v>6319</v>
      </c>
      <c r="H392" t="s">
        <v>6316</v>
      </c>
      <c r="I392">
        <v>0</v>
      </c>
      <c r="J392">
        <v>3.02</v>
      </c>
      <c r="K392">
        <v>0</v>
      </c>
      <c r="L392">
        <v>111.39</v>
      </c>
      <c r="M392">
        <v>0</v>
      </c>
      <c r="N392">
        <v>0</v>
      </c>
      <c r="O392">
        <v>0</v>
      </c>
      <c r="P392">
        <v>63441.02</v>
      </c>
      <c r="Q392">
        <v>7589.06</v>
      </c>
      <c r="R392" s="343">
        <v>42177</v>
      </c>
      <c r="S392" s="343">
        <v>41983</v>
      </c>
      <c r="T392" t="s">
        <v>2950</v>
      </c>
      <c r="U392" t="s">
        <v>2951</v>
      </c>
      <c r="V392" t="s">
        <v>2963</v>
      </c>
      <c r="W392" t="s">
        <v>2952</v>
      </c>
      <c r="X392" t="s">
        <v>2953</v>
      </c>
      <c r="Y392" t="s">
        <v>2954</v>
      </c>
      <c r="Z392" t="s">
        <v>2955</v>
      </c>
      <c r="AA392" t="s">
        <v>4717</v>
      </c>
      <c r="AB392" t="s">
        <v>6309</v>
      </c>
      <c r="AC392" t="s">
        <v>16125</v>
      </c>
      <c r="AD392" t="s">
        <v>6520</v>
      </c>
      <c r="AE392" t="s">
        <v>659</v>
      </c>
      <c r="AF392" t="s">
        <v>4639</v>
      </c>
      <c r="AG392" t="s">
        <v>13645</v>
      </c>
      <c r="AH392" t="s">
        <v>2015</v>
      </c>
      <c r="AI392" t="s">
        <v>2016</v>
      </c>
      <c r="AJ392" t="s">
        <v>14162</v>
      </c>
      <c r="AK392" t="s">
        <v>2959</v>
      </c>
      <c r="AL392" t="s">
        <v>2960</v>
      </c>
      <c r="AM392" t="s">
        <v>13645</v>
      </c>
      <c r="AN392" t="s">
        <v>2015</v>
      </c>
      <c r="AO392" t="s">
        <v>2016</v>
      </c>
      <c r="AP392" t="s">
        <v>6309</v>
      </c>
      <c r="AV392" t="s">
        <v>6309</v>
      </c>
      <c r="AW392" t="s">
        <v>6497</v>
      </c>
    </row>
    <row r="393" spans="1:49">
      <c r="A393" t="s">
        <v>3447</v>
      </c>
      <c r="B393" t="s">
        <v>4038</v>
      </c>
      <c r="C393">
        <v>246.94</v>
      </c>
      <c r="D393">
        <v>7757.08</v>
      </c>
      <c r="E393" t="s">
        <v>3448</v>
      </c>
      <c r="F393">
        <v>109</v>
      </c>
      <c r="G393" t="s">
        <v>6319</v>
      </c>
      <c r="H393" t="s">
        <v>6315</v>
      </c>
      <c r="I393">
        <v>0</v>
      </c>
      <c r="J393">
        <v>5.26</v>
      </c>
      <c r="K393">
        <v>0</v>
      </c>
      <c r="L393">
        <v>193.92</v>
      </c>
      <c r="M393">
        <v>47.76</v>
      </c>
      <c r="N393">
        <v>0</v>
      </c>
      <c r="O393">
        <v>0</v>
      </c>
      <c r="P393">
        <v>67066.22</v>
      </c>
      <c r="Q393">
        <v>8022.72</v>
      </c>
      <c r="R393" s="343">
        <v>42177</v>
      </c>
      <c r="S393" s="343">
        <v>41978</v>
      </c>
      <c r="T393" t="s">
        <v>2950</v>
      </c>
      <c r="U393" t="s">
        <v>2951</v>
      </c>
      <c r="V393" t="s">
        <v>2961</v>
      </c>
      <c r="W393" t="s">
        <v>2952</v>
      </c>
      <c r="X393" t="s">
        <v>2953</v>
      </c>
      <c r="Y393" t="s">
        <v>2954</v>
      </c>
      <c r="Z393" t="s">
        <v>2955</v>
      </c>
      <c r="AA393" t="s">
        <v>4717</v>
      </c>
      <c r="AB393" t="s">
        <v>6309</v>
      </c>
      <c r="AC393" t="s">
        <v>16125</v>
      </c>
      <c r="AD393" t="s">
        <v>6520</v>
      </c>
      <c r="AE393" t="s">
        <v>659</v>
      </c>
      <c r="AF393" t="s">
        <v>4639</v>
      </c>
      <c r="AG393" t="s">
        <v>13645</v>
      </c>
      <c r="AH393" t="s">
        <v>2015</v>
      </c>
      <c r="AI393" t="s">
        <v>2016</v>
      </c>
      <c r="AJ393" t="s">
        <v>14162</v>
      </c>
      <c r="AK393" t="s">
        <v>2959</v>
      </c>
      <c r="AL393" t="s">
        <v>2960</v>
      </c>
      <c r="AM393" t="s">
        <v>13645</v>
      </c>
      <c r="AN393" t="s">
        <v>2015</v>
      </c>
      <c r="AO393" t="s">
        <v>2016</v>
      </c>
      <c r="AP393" t="s">
        <v>6309</v>
      </c>
      <c r="AV393" t="s">
        <v>6309</v>
      </c>
      <c r="AW393" t="s">
        <v>6497</v>
      </c>
    </row>
    <row r="394" spans="1:49">
      <c r="A394" t="s">
        <v>3449</v>
      </c>
      <c r="B394" t="s">
        <v>4038</v>
      </c>
      <c r="D394">
        <v>11321.18</v>
      </c>
      <c r="E394" t="s">
        <v>3450</v>
      </c>
      <c r="F394">
        <v>0</v>
      </c>
      <c r="G394" t="s">
        <v>6319</v>
      </c>
      <c r="H394" t="s">
        <v>12314</v>
      </c>
      <c r="P394">
        <v>97880.43</v>
      </c>
      <c r="Q394">
        <v>11708.83</v>
      </c>
      <c r="R394" s="343">
        <v>42177</v>
      </c>
      <c r="S394" s="343">
        <v>42045</v>
      </c>
      <c r="T394" t="s">
        <v>2950</v>
      </c>
      <c r="U394" t="s">
        <v>2951</v>
      </c>
      <c r="V394" t="s">
        <v>2962</v>
      </c>
      <c r="W394" t="s">
        <v>2952</v>
      </c>
      <c r="X394" t="s">
        <v>2953</v>
      </c>
      <c r="Y394" t="s">
        <v>2954</v>
      </c>
      <c r="Z394" t="s">
        <v>2955</v>
      </c>
      <c r="AA394" t="s">
        <v>4717</v>
      </c>
      <c r="AB394" t="s">
        <v>6309</v>
      </c>
      <c r="AC394" t="s">
        <v>16125</v>
      </c>
      <c r="AD394" t="s">
        <v>6520</v>
      </c>
      <c r="AE394" t="s">
        <v>659</v>
      </c>
      <c r="AF394" t="s">
        <v>4639</v>
      </c>
      <c r="AG394" t="s">
        <v>13645</v>
      </c>
      <c r="AH394" t="s">
        <v>2015</v>
      </c>
      <c r="AI394" t="s">
        <v>2016</v>
      </c>
      <c r="AJ394" t="s">
        <v>14162</v>
      </c>
      <c r="AK394" t="s">
        <v>2959</v>
      </c>
      <c r="AL394" t="s">
        <v>2960</v>
      </c>
      <c r="AM394" t="s">
        <v>13645</v>
      </c>
      <c r="AN394" t="s">
        <v>2015</v>
      </c>
      <c r="AO394" t="s">
        <v>2016</v>
      </c>
      <c r="AP394" t="s">
        <v>6309</v>
      </c>
      <c r="AV394" t="s">
        <v>6309</v>
      </c>
      <c r="AW394" t="s">
        <v>6497</v>
      </c>
    </row>
    <row r="395" spans="1:49">
      <c r="A395" t="s">
        <v>2250</v>
      </c>
      <c r="B395" t="s">
        <v>2251</v>
      </c>
      <c r="C395">
        <v>138.37</v>
      </c>
      <c r="D395">
        <v>423.87</v>
      </c>
      <c r="E395" t="s">
        <v>4501</v>
      </c>
      <c r="F395">
        <v>18</v>
      </c>
      <c r="G395" t="s">
        <v>6312</v>
      </c>
      <c r="H395" t="s">
        <v>6945</v>
      </c>
      <c r="I395">
        <v>0</v>
      </c>
      <c r="J395">
        <v>138.37</v>
      </c>
      <c r="K395">
        <v>0</v>
      </c>
      <c r="L395">
        <v>0</v>
      </c>
      <c r="M395">
        <v>0</v>
      </c>
      <c r="N395">
        <v>0</v>
      </c>
      <c r="O395">
        <v>0</v>
      </c>
      <c r="P395">
        <v>8477.6200000000008</v>
      </c>
      <c r="Q395">
        <v>141.29</v>
      </c>
      <c r="R395" s="343">
        <v>42178</v>
      </c>
      <c r="S395" s="343">
        <v>42048</v>
      </c>
      <c r="T395" t="s">
        <v>8783</v>
      </c>
      <c r="U395" t="s">
        <v>6309</v>
      </c>
      <c r="V395" t="s">
        <v>12579</v>
      </c>
      <c r="W395" t="s">
        <v>8784</v>
      </c>
      <c r="X395" t="s">
        <v>2024</v>
      </c>
      <c r="Y395" t="s">
        <v>2031</v>
      </c>
      <c r="Z395" t="s">
        <v>8785</v>
      </c>
      <c r="AA395" t="s">
        <v>8786</v>
      </c>
      <c r="AB395" t="s">
        <v>6309</v>
      </c>
      <c r="AC395" t="s">
        <v>8787</v>
      </c>
      <c r="AD395" t="s">
        <v>6310</v>
      </c>
      <c r="AV395" t="s">
        <v>6309</v>
      </c>
      <c r="AW395" t="s">
        <v>6312</v>
      </c>
    </row>
    <row r="396" spans="1:49">
      <c r="A396" t="s">
        <v>5146</v>
      </c>
      <c r="B396" t="s">
        <v>5147</v>
      </c>
      <c r="D396">
        <v>475.74</v>
      </c>
      <c r="E396" t="s">
        <v>4237</v>
      </c>
      <c r="F396">
        <v>0</v>
      </c>
      <c r="G396" t="s">
        <v>6312</v>
      </c>
      <c r="H396" t="s">
        <v>12314</v>
      </c>
      <c r="P396">
        <v>9514.94</v>
      </c>
      <c r="Q396">
        <v>158.58000000000001</v>
      </c>
      <c r="R396" s="343">
        <v>42180</v>
      </c>
      <c r="S396" s="343">
        <v>42067</v>
      </c>
      <c r="T396" t="s">
        <v>9779</v>
      </c>
      <c r="U396" t="s">
        <v>6309</v>
      </c>
      <c r="V396" t="s">
        <v>12215</v>
      </c>
      <c r="W396" t="s">
        <v>9780</v>
      </c>
      <c r="X396" t="s">
        <v>2024</v>
      </c>
      <c r="Y396" t="s">
        <v>2031</v>
      </c>
      <c r="Z396" t="s">
        <v>9781</v>
      </c>
      <c r="AA396" t="s">
        <v>9782</v>
      </c>
      <c r="AB396" t="s">
        <v>6309</v>
      </c>
      <c r="AC396" t="s">
        <v>9783</v>
      </c>
      <c r="AD396" t="s">
        <v>6310</v>
      </c>
      <c r="AV396" t="s">
        <v>6309</v>
      </c>
      <c r="AW396" t="s">
        <v>6312</v>
      </c>
    </row>
    <row r="397" spans="1:49">
      <c r="A397" t="s">
        <v>3091</v>
      </c>
      <c r="B397" t="s">
        <v>3092</v>
      </c>
      <c r="D397">
        <v>386.79</v>
      </c>
      <c r="E397" t="s">
        <v>4501</v>
      </c>
      <c r="F397">
        <v>0</v>
      </c>
      <c r="G397" t="s">
        <v>6312</v>
      </c>
      <c r="H397" t="s">
        <v>12314</v>
      </c>
      <c r="P397">
        <v>7735.82</v>
      </c>
      <c r="Q397">
        <v>128.93</v>
      </c>
      <c r="R397" s="343">
        <v>42183</v>
      </c>
      <c r="S397" s="343">
        <v>42079</v>
      </c>
      <c r="T397" t="s">
        <v>9999</v>
      </c>
      <c r="U397" t="s">
        <v>6309</v>
      </c>
      <c r="V397" t="s">
        <v>12819</v>
      </c>
      <c r="W397" t="s">
        <v>10000</v>
      </c>
      <c r="X397" t="s">
        <v>2024</v>
      </c>
      <c r="Y397" t="s">
        <v>2031</v>
      </c>
      <c r="Z397" t="s">
        <v>10001</v>
      </c>
      <c r="AA397" t="s">
        <v>10002</v>
      </c>
      <c r="AB397" t="s">
        <v>6309</v>
      </c>
      <c r="AC397" t="s">
        <v>10003</v>
      </c>
      <c r="AD397" t="s">
        <v>6310</v>
      </c>
      <c r="AV397" t="s">
        <v>6309</v>
      </c>
      <c r="AW397" t="s">
        <v>6312</v>
      </c>
    </row>
    <row r="398" spans="1:49">
      <c r="A398" t="s">
        <v>1506</v>
      </c>
      <c r="B398" t="s">
        <v>298</v>
      </c>
      <c r="C398">
        <v>464.42</v>
      </c>
      <c r="D398">
        <v>1376.51</v>
      </c>
      <c r="E398" t="s">
        <v>1561</v>
      </c>
      <c r="F398">
        <v>4</v>
      </c>
      <c r="G398" t="s">
        <v>6319</v>
      </c>
      <c r="H398" t="s">
        <v>6945</v>
      </c>
      <c r="I398">
        <v>0</v>
      </c>
      <c r="J398">
        <v>464.42</v>
      </c>
      <c r="K398">
        <v>0</v>
      </c>
      <c r="L398">
        <v>0</v>
      </c>
      <c r="M398">
        <v>0</v>
      </c>
      <c r="N398">
        <v>0</v>
      </c>
      <c r="O398">
        <v>0</v>
      </c>
      <c r="P398">
        <v>23308.86</v>
      </c>
      <c r="Q398">
        <v>464.42</v>
      </c>
      <c r="R398" s="343">
        <v>42184</v>
      </c>
      <c r="S398" s="343">
        <v>42054</v>
      </c>
      <c r="T398" t="s">
        <v>6947</v>
      </c>
      <c r="U398" t="s">
        <v>6948</v>
      </c>
      <c r="V398" t="s">
        <v>11974</v>
      </c>
      <c r="W398" t="s">
        <v>6949</v>
      </c>
      <c r="X398" t="s">
        <v>6946</v>
      </c>
      <c r="Y398" t="s">
        <v>2031</v>
      </c>
      <c r="Z398" t="s">
        <v>15889</v>
      </c>
      <c r="AA398" t="s">
        <v>6951</v>
      </c>
      <c r="AB398" t="s">
        <v>6952</v>
      </c>
      <c r="AC398" t="s">
        <v>14382</v>
      </c>
      <c r="AD398" t="s">
        <v>6313</v>
      </c>
      <c r="AE398" t="s">
        <v>3754</v>
      </c>
      <c r="AF398" t="s">
        <v>6954</v>
      </c>
      <c r="AG398" t="s">
        <v>6955</v>
      </c>
      <c r="AH398" t="s">
        <v>6207</v>
      </c>
      <c r="AI398" t="s">
        <v>6208</v>
      </c>
      <c r="AJ398" t="s">
        <v>6956</v>
      </c>
      <c r="AV398" t="s">
        <v>6566</v>
      </c>
      <c r="AW398" t="s">
        <v>4392</v>
      </c>
    </row>
    <row r="399" spans="1:49">
      <c r="A399" t="s">
        <v>1508</v>
      </c>
      <c r="B399" t="s">
        <v>298</v>
      </c>
      <c r="D399">
        <v>158.22999999999999</v>
      </c>
      <c r="E399" t="s">
        <v>1561</v>
      </c>
      <c r="F399">
        <v>0</v>
      </c>
      <c r="G399" t="s">
        <v>6319</v>
      </c>
      <c r="H399" t="s">
        <v>12314</v>
      </c>
      <c r="P399">
        <v>2014.66</v>
      </c>
      <c r="Q399">
        <v>40.14</v>
      </c>
      <c r="R399" s="343">
        <v>42184</v>
      </c>
      <c r="S399" s="343">
        <v>42054</v>
      </c>
      <c r="T399" t="s">
        <v>6947</v>
      </c>
      <c r="U399" t="s">
        <v>6948</v>
      </c>
      <c r="V399" t="s">
        <v>11897</v>
      </c>
      <c r="W399" t="s">
        <v>6949</v>
      </c>
      <c r="X399" t="s">
        <v>6946</v>
      </c>
      <c r="Y399" t="s">
        <v>2031</v>
      </c>
      <c r="Z399" t="s">
        <v>15889</v>
      </c>
      <c r="AA399" t="s">
        <v>6951</v>
      </c>
      <c r="AB399" t="s">
        <v>6952</v>
      </c>
      <c r="AC399" t="s">
        <v>14382</v>
      </c>
      <c r="AD399" t="s">
        <v>6313</v>
      </c>
      <c r="AE399" t="s">
        <v>3754</v>
      </c>
      <c r="AF399" t="s">
        <v>6954</v>
      </c>
      <c r="AG399" t="s">
        <v>6955</v>
      </c>
      <c r="AH399" t="s">
        <v>6207</v>
      </c>
      <c r="AI399" t="s">
        <v>6208</v>
      </c>
      <c r="AJ399" t="s">
        <v>6956</v>
      </c>
      <c r="AV399" t="s">
        <v>6566</v>
      </c>
      <c r="AW399" t="s">
        <v>4392</v>
      </c>
    </row>
    <row r="400" spans="1:49">
      <c r="A400" t="s">
        <v>3165</v>
      </c>
      <c r="B400" t="s">
        <v>3166</v>
      </c>
      <c r="D400">
        <v>423.87</v>
      </c>
      <c r="E400" t="s">
        <v>4501</v>
      </c>
      <c r="F400">
        <v>0</v>
      </c>
      <c r="G400" t="s">
        <v>6312</v>
      </c>
      <c r="H400" t="s">
        <v>12314</v>
      </c>
      <c r="P400">
        <v>8477.61</v>
      </c>
      <c r="Q400">
        <v>141.29</v>
      </c>
      <c r="R400" s="343">
        <v>42186</v>
      </c>
      <c r="S400" s="343">
        <v>42082</v>
      </c>
      <c r="T400" t="s">
        <v>8552</v>
      </c>
      <c r="U400" t="s">
        <v>6309</v>
      </c>
      <c r="V400" t="s">
        <v>12537</v>
      </c>
      <c r="W400" t="s">
        <v>8553</v>
      </c>
      <c r="X400" t="s">
        <v>2024</v>
      </c>
      <c r="Y400" t="s">
        <v>2031</v>
      </c>
      <c r="Z400" t="s">
        <v>8554</v>
      </c>
      <c r="AA400" t="s">
        <v>8555</v>
      </c>
      <c r="AB400" t="s">
        <v>6309</v>
      </c>
      <c r="AC400" t="s">
        <v>8556</v>
      </c>
      <c r="AD400" t="s">
        <v>6310</v>
      </c>
      <c r="AV400" t="s">
        <v>6309</v>
      </c>
      <c r="AW400" t="s">
        <v>6312</v>
      </c>
    </row>
    <row r="401" spans="1:49">
      <c r="A401" t="s">
        <v>2822</v>
      </c>
      <c r="B401" t="s">
        <v>2823</v>
      </c>
      <c r="D401">
        <v>164203.23000000001</v>
      </c>
      <c r="E401" t="s">
        <v>2824</v>
      </c>
      <c r="F401">
        <v>0</v>
      </c>
      <c r="G401" t="s">
        <v>6319</v>
      </c>
      <c r="H401" t="s">
        <v>12314</v>
      </c>
      <c r="P401">
        <v>858181.33</v>
      </c>
      <c r="Q401">
        <v>16944.52</v>
      </c>
      <c r="R401" s="343">
        <v>42373</v>
      </c>
      <c r="S401" s="343">
        <v>42068</v>
      </c>
      <c r="T401" t="s">
        <v>7839</v>
      </c>
      <c r="U401" t="s">
        <v>7840</v>
      </c>
      <c r="V401" t="s">
        <v>12166</v>
      </c>
      <c r="W401" t="s">
        <v>16334</v>
      </c>
      <c r="X401" t="s">
        <v>2041</v>
      </c>
      <c r="Y401" t="s">
        <v>2042</v>
      </c>
      <c r="Z401" t="s">
        <v>7842</v>
      </c>
      <c r="AA401" t="s">
        <v>6309</v>
      </c>
      <c r="AB401" t="s">
        <v>6309</v>
      </c>
      <c r="AC401" t="s">
        <v>7843</v>
      </c>
      <c r="AD401" t="s">
        <v>6313</v>
      </c>
      <c r="AE401" t="s">
        <v>2060</v>
      </c>
      <c r="AF401" t="s">
        <v>13612</v>
      </c>
      <c r="AG401" t="s">
        <v>15135</v>
      </c>
      <c r="AH401" t="s">
        <v>2041</v>
      </c>
      <c r="AI401" t="s">
        <v>2042</v>
      </c>
      <c r="AJ401" t="s">
        <v>2062</v>
      </c>
      <c r="AK401" t="s">
        <v>2825</v>
      </c>
      <c r="AL401" t="s">
        <v>13613</v>
      </c>
      <c r="AM401" t="s">
        <v>13614</v>
      </c>
      <c r="AN401" t="s">
        <v>7928</v>
      </c>
      <c r="AO401" t="s">
        <v>7929</v>
      </c>
      <c r="AP401" t="s">
        <v>13615</v>
      </c>
      <c r="AV401" t="s">
        <v>1912</v>
      </c>
      <c r="AW401" t="s">
        <v>4388</v>
      </c>
    </row>
    <row r="402" spans="1:49">
      <c r="A402" t="s">
        <v>5829</v>
      </c>
      <c r="B402" t="s">
        <v>5830</v>
      </c>
      <c r="D402">
        <v>474.66</v>
      </c>
      <c r="E402" t="s">
        <v>282</v>
      </c>
      <c r="F402">
        <v>0</v>
      </c>
      <c r="G402" t="s">
        <v>6312</v>
      </c>
      <c r="H402" t="s">
        <v>12314</v>
      </c>
      <c r="P402">
        <v>9493.49</v>
      </c>
      <c r="Q402">
        <v>158.22</v>
      </c>
      <c r="R402" s="343">
        <v>42191</v>
      </c>
      <c r="S402" s="343">
        <v>42079</v>
      </c>
      <c r="T402" t="s">
        <v>10357</v>
      </c>
      <c r="U402" t="s">
        <v>6309</v>
      </c>
      <c r="V402" t="s">
        <v>12893</v>
      </c>
      <c r="W402" t="s">
        <v>10358</v>
      </c>
      <c r="X402" t="s">
        <v>10359</v>
      </c>
      <c r="Y402" t="s">
        <v>10360</v>
      </c>
      <c r="Z402" t="s">
        <v>10361</v>
      </c>
      <c r="AA402" t="s">
        <v>10362</v>
      </c>
      <c r="AB402" t="s">
        <v>6309</v>
      </c>
      <c r="AC402" t="s">
        <v>10363</v>
      </c>
      <c r="AD402" t="s">
        <v>6310</v>
      </c>
      <c r="AV402" t="s">
        <v>6309</v>
      </c>
      <c r="AW402" t="s">
        <v>6312</v>
      </c>
    </row>
    <row r="403" spans="1:49">
      <c r="A403" t="s">
        <v>1509</v>
      </c>
      <c r="B403" t="s">
        <v>298</v>
      </c>
      <c r="C403">
        <v>1255.08</v>
      </c>
      <c r="D403">
        <v>3719.58</v>
      </c>
      <c r="E403" t="s">
        <v>1488</v>
      </c>
      <c r="F403">
        <v>4</v>
      </c>
      <c r="G403" t="s">
        <v>6319</v>
      </c>
      <c r="H403" t="s">
        <v>6945</v>
      </c>
      <c r="I403">
        <v>0</v>
      </c>
      <c r="J403">
        <v>1255.08</v>
      </c>
      <c r="K403">
        <v>0</v>
      </c>
      <c r="L403">
        <v>0</v>
      </c>
      <c r="M403">
        <v>0</v>
      </c>
      <c r="N403">
        <v>0</v>
      </c>
      <c r="O403">
        <v>0</v>
      </c>
      <c r="P403">
        <v>62930</v>
      </c>
      <c r="Q403">
        <v>1255.08</v>
      </c>
      <c r="R403" s="343">
        <v>42194</v>
      </c>
      <c r="S403" s="343">
        <v>42054</v>
      </c>
      <c r="T403" t="s">
        <v>6947</v>
      </c>
      <c r="U403" t="s">
        <v>6948</v>
      </c>
      <c r="V403" t="s">
        <v>11975</v>
      </c>
      <c r="W403" t="s">
        <v>6949</v>
      </c>
      <c r="X403" t="s">
        <v>6946</v>
      </c>
      <c r="Y403" t="s">
        <v>2031</v>
      </c>
      <c r="Z403" t="s">
        <v>15889</v>
      </c>
      <c r="AA403" t="s">
        <v>6951</v>
      </c>
      <c r="AB403" t="s">
        <v>6952</v>
      </c>
      <c r="AC403" t="s">
        <v>14382</v>
      </c>
      <c r="AD403" t="s">
        <v>6313</v>
      </c>
      <c r="AE403" t="s">
        <v>3754</v>
      </c>
      <c r="AF403" t="s">
        <v>6954</v>
      </c>
      <c r="AG403" t="s">
        <v>6955</v>
      </c>
      <c r="AH403" t="s">
        <v>6207</v>
      </c>
      <c r="AI403" t="s">
        <v>6208</v>
      </c>
      <c r="AJ403" t="s">
        <v>6956</v>
      </c>
      <c r="AV403" t="s">
        <v>6566</v>
      </c>
      <c r="AW403" t="s">
        <v>4392</v>
      </c>
    </row>
    <row r="404" spans="1:49">
      <c r="A404" t="s">
        <v>3451</v>
      </c>
      <c r="B404" t="s">
        <v>1605</v>
      </c>
      <c r="C404">
        <v>689.07</v>
      </c>
      <c r="E404" t="s">
        <v>1606</v>
      </c>
      <c r="F404">
        <v>1647</v>
      </c>
      <c r="G404" t="s">
        <v>6317</v>
      </c>
      <c r="H404" t="s">
        <v>4270</v>
      </c>
      <c r="I404">
        <v>0</v>
      </c>
      <c r="J404">
        <v>0</v>
      </c>
      <c r="K404">
        <v>0</v>
      </c>
      <c r="L404">
        <v>0</v>
      </c>
      <c r="M404">
        <v>0</v>
      </c>
      <c r="N404">
        <v>0</v>
      </c>
      <c r="O404">
        <v>689.07</v>
      </c>
      <c r="P404">
        <v>1549.25</v>
      </c>
      <c r="Q404">
        <v>302.02</v>
      </c>
      <c r="R404" s="343">
        <v>41098</v>
      </c>
      <c r="S404" s="343">
        <v>40680</v>
      </c>
      <c r="T404" t="s">
        <v>3790</v>
      </c>
      <c r="U404" t="s">
        <v>3791</v>
      </c>
      <c r="V404" t="s">
        <v>3792</v>
      </c>
      <c r="W404" t="s">
        <v>3793</v>
      </c>
      <c r="X404" t="s">
        <v>2024</v>
      </c>
      <c r="Y404" t="s">
        <v>2031</v>
      </c>
      <c r="Z404" t="s">
        <v>3794</v>
      </c>
      <c r="AA404" t="s">
        <v>3795</v>
      </c>
      <c r="AB404" t="s">
        <v>6309</v>
      </c>
      <c r="AC404" t="s">
        <v>3796</v>
      </c>
      <c r="AD404" t="s">
        <v>6310</v>
      </c>
      <c r="AQ404">
        <v>1</v>
      </c>
      <c r="AR404" t="s">
        <v>3797</v>
      </c>
      <c r="AS404" t="s">
        <v>14892</v>
      </c>
      <c r="AT404" t="s">
        <v>7956</v>
      </c>
      <c r="AU404" t="s">
        <v>14939</v>
      </c>
      <c r="AV404" t="s">
        <v>6309</v>
      </c>
      <c r="AW404" t="s">
        <v>6334</v>
      </c>
    </row>
    <row r="405" spans="1:49">
      <c r="A405" t="s">
        <v>2436</v>
      </c>
      <c r="B405" t="s">
        <v>2418</v>
      </c>
      <c r="C405">
        <v>657.72</v>
      </c>
      <c r="D405">
        <v>635.88</v>
      </c>
      <c r="E405" t="s">
        <v>2437</v>
      </c>
      <c r="F405">
        <v>109</v>
      </c>
      <c r="G405" t="s">
        <v>6314</v>
      </c>
      <c r="H405" t="s">
        <v>6315</v>
      </c>
      <c r="I405">
        <v>0</v>
      </c>
      <c r="J405">
        <v>161.47999999999999</v>
      </c>
      <c r="K405">
        <v>173.28</v>
      </c>
      <c r="L405">
        <v>161.47999999999999</v>
      </c>
      <c r="M405">
        <v>161.47999999999999</v>
      </c>
      <c r="N405">
        <v>0</v>
      </c>
      <c r="O405">
        <v>0</v>
      </c>
      <c r="P405">
        <v>8073.89</v>
      </c>
      <c r="Q405">
        <v>161.47999999999999</v>
      </c>
      <c r="R405" s="343">
        <v>42205</v>
      </c>
      <c r="S405" s="343">
        <v>41851</v>
      </c>
      <c r="T405" t="s">
        <v>7056</v>
      </c>
      <c r="U405" t="s">
        <v>7057</v>
      </c>
      <c r="V405" t="s">
        <v>12927</v>
      </c>
      <c r="W405" t="s">
        <v>7058</v>
      </c>
      <c r="X405" t="s">
        <v>6763</v>
      </c>
      <c r="Y405" t="s">
        <v>6764</v>
      </c>
      <c r="Z405" t="s">
        <v>7059</v>
      </c>
      <c r="AA405" t="s">
        <v>7060</v>
      </c>
      <c r="AB405" t="s">
        <v>7061</v>
      </c>
      <c r="AC405" t="s">
        <v>7062</v>
      </c>
      <c r="AD405" t="s">
        <v>6318</v>
      </c>
      <c r="AV405" t="s">
        <v>1824</v>
      </c>
      <c r="AW405" t="s">
        <v>4437</v>
      </c>
    </row>
    <row r="406" spans="1:49">
      <c r="A406" t="s">
        <v>2438</v>
      </c>
      <c r="B406" t="s">
        <v>2418</v>
      </c>
      <c r="C406">
        <v>1090.3399999999999</v>
      </c>
      <c r="D406">
        <v>1058.3900000000001</v>
      </c>
      <c r="E406" t="s">
        <v>2437</v>
      </c>
      <c r="F406">
        <v>109</v>
      </c>
      <c r="G406" t="s">
        <v>6314</v>
      </c>
      <c r="H406" t="s">
        <v>6315</v>
      </c>
      <c r="I406">
        <v>0</v>
      </c>
      <c r="J406">
        <v>268.79000000000002</v>
      </c>
      <c r="K406">
        <v>283.97000000000003</v>
      </c>
      <c r="L406">
        <v>268.79000000000002</v>
      </c>
      <c r="M406">
        <v>268.79000000000002</v>
      </c>
      <c r="N406">
        <v>0</v>
      </c>
      <c r="O406">
        <v>0</v>
      </c>
      <c r="P406">
        <v>13439.29</v>
      </c>
      <c r="Q406">
        <v>268.79000000000002</v>
      </c>
      <c r="R406" s="343">
        <v>42205</v>
      </c>
      <c r="S406" s="343">
        <v>41591</v>
      </c>
      <c r="T406" t="s">
        <v>7056</v>
      </c>
      <c r="U406" t="s">
        <v>7057</v>
      </c>
      <c r="V406" t="s">
        <v>12928</v>
      </c>
      <c r="W406" t="s">
        <v>7058</v>
      </c>
      <c r="X406" t="s">
        <v>6763</v>
      </c>
      <c r="Y406" t="s">
        <v>6764</v>
      </c>
      <c r="Z406" t="s">
        <v>7059</v>
      </c>
      <c r="AA406" t="s">
        <v>7060</v>
      </c>
      <c r="AB406" t="s">
        <v>7061</v>
      </c>
      <c r="AC406" t="s">
        <v>7062</v>
      </c>
      <c r="AD406" t="s">
        <v>6318</v>
      </c>
      <c r="AV406" t="s">
        <v>1824</v>
      </c>
      <c r="AW406" t="s">
        <v>4437</v>
      </c>
    </row>
    <row r="407" spans="1:49">
      <c r="A407" t="s">
        <v>2439</v>
      </c>
      <c r="B407" t="s">
        <v>2418</v>
      </c>
      <c r="C407">
        <v>1029.1099999999999</v>
      </c>
      <c r="D407">
        <v>998.85</v>
      </c>
      <c r="E407" t="s">
        <v>2437</v>
      </c>
      <c r="F407">
        <v>109</v>
      </c>
      <c r="G407" t="s">
        <v>6314</v>
      </c>
      <c r="H407" t="s">
        <v>6315</v>
      </c>
      <c r="I407">
        <v>0</v>
      </c>
      <c r="J407">
        <v>253.53</v>
      </c>
      <c r="K407">
        <v>268.52</v>
      </c>
      <c r="L407">
        <v>253.53</v>
      </c>
      <c r="M407">
        <v>253.53</v>
      </c>
      <c r="N407">
        <v>0</v>
      </c>
      <c r="O407">
        <v>0</v>
      </c>
      <c r="P407">
        <v>12676.68</v>
      </c>
      <c r="Q407">
        <v>253.53</v>
      </c>
      <c r="R407" s="343">
        <v>42205</v>
      </c>
      <c r="S407" s="343">
        <v>41941</v>
      </c>
      <c r="T407" t="s">
        <v>7056</v>
      </c>
      <c r="U407" t="s">
        <v>7057</v>
      </c>
      <c r="V407" t="s">
        <v>12929</v>
      </c>
      <c r="W407" t="s">
        <v>7058</v>
      </c>
      <c r="X407" t="s">
        <v>6763</v>
      </c>
      <c r="Y407" t="s">
        <v>6764</v>
      </c>
      <c r="Z407" t="s">
        <v>7059</v>
      </c>
      <c r="AA407" t="s">
        <v>7060</v>
      </c>
      <c r="AB407" t="s">
        <v>7061</v>
      </c>
      <c r="AC407" t="s">
        <v>7062</v>
      </c>
      <c r="AD407" t="s">
        <v>6318</v>
      </c>
      <c r="AV407" t="s">
        <v>1824</v>
      </c>
      <c r="AW407" t="s">
        <v>4437</v>
      </c>
    </row>
    <row r="408" spans="1:49">
      <c r="A408" t="s">
        <v>1685</v>
      </c>
      <c r="B408" t="s">
        <v>962</v>
      </c>
      <c r="D408">
        <v>1771.62</v>
      </c>
      <c r="E408" t="s">
        <v>1686</v>
      </c>
      <c r="F408">
        <v>0</v>
      </c>
      <c r="G408" t="s">
        <v>6314</v>
      </c>
      <c r="H408" t="s">
        <v>12314</v>
      </c>
      <c r="P408">
        <v>23484.25</v>
      </c>
      <c r="Q408">
        <v>447.96</v>
      </c>
      <c r="R408" s="343">
        <v>42208</v>
      </c>
      <c r="S408" s="343">
        <v>42065</v>
      </c>
      <c r="T408" t="s">
        <v>10514</v>
      </c>
      <c r="U408" t="s">
        <v>10515</v>
      </c>
      <c r="V408" t="s">
        <v>13055</v>
      </c>
      <c r="W408" t="s">
        <v>10516</v>
      </c>
      <c r="X408" t="s">
        <v>8995</v>
      </c>
      <c r="Y408" t="s">
        <v>10517</v>
      </c>
      <c r="Z408" t="s">
        <v>16141</v>
      </c>
      <c r="AA408" t="s">
        <v>10519</v>
      </c>
      <c r="AB408" t="s">
        <v>10520</v>
      </c>
      <c r="AC408" t="s">
        <v>15543</v>
      </c>
      <c r="AD408" t="s">
        <v>6953</v>
      </c>
      <c r="AV408" t="s">
        <v>1823</v>
      </c>
      <c r="AW408" t="s">
        <v>4437</v>
      </c>
    </row>
    <row r="409" spans="1:49">
      <c r="A409" t="s">
        <v>4167</v>
      </c>
      <c r="B409" t="s">
        <v>4168</v>
      </c>
      <c r="D409">
        <v>407.44</v>
      </c>
      <c r="E409" t="s">
        <v>2535</v>
      </c>
      <c r="F409">
        <v>0</v>
      </c>
      <c r="G409" t="s">
        <v>6312</v>
      </c>
      <c r="H409" t="s">
        <v>12314</v>
      </c>
      <c r="P409">
        <v>6111.83</v>
      </c>
      <c r="Q409">
        <v>101.86</v>
      </c>
      <c r="R409" s="343">
        <v>42211</v>
      </c>
      <c r="S409" s="343">
        <v>42079</v>
      </c>
      <c r="T409" t="s">
        <v>9125</v>
      </c>
      <c r="U409" t="s">
        <v>6309</v>
      </c>
      <c r="V409" t="s">
        <v>12645</v>
      </c>
      <c r="W409" t="s">
        <v>16128</v>
      </c>
      <c r="X409" t="s">
        <v>889</v>
      </c>
      <c r="Y409" t="s">
        <v>890</v>
      </c>
      <c r="Z409" t="s">
        <v>9127</v>
      </c>
      <c r="AA409" t="s">
        <v>9128</v>
      </c>
      <c r="AB409" t="s">
        <v>6309</v>
      </c>
      <c r="AC409" t="s">
        <v>16216</v>
      </c>
      <c r="AD409" t="s">
        <v>6310</v>
      </c>
      <c r="AV409" t="s">
        <v>6309</v>
      </c>
      <c r="AW409" t="s">
        <v>6312</v>
      </c>
    </row>
    <row r="410" spans="1:49">
      <c r="A410" t="s">
        <v>1607</v>
      </c>
      <c r="B410" t="s">
        <v>6522</v>
      </c>
      <c r="C410">
        <v>55628.7</v>
      </c>
      <c r="E410" t="s">
        <v>1608</v>
      </c>
      <c r="F410">
        <v>1586</v>
      </c>
      <c r="G410" t="s">
        <v>6319</v>
      </c>
      <c r="H410" t="s">
        <v>4270</v>
      </c>
      <c r="I410">
        <v>0</v>
      </c>
      <c r="J410">
        <v>0</v>
      </c>
      <c r="K410">
        <v>0</v>
      </c>
      <c r="L410">
        <v>0</v>
      </c>
      <c r="M410">
        <v>0</v>
      </c>
      <c r="N410">
        <v>0</v>
      </c>
      <c r="O410">
        <v>55628.71</v>
      </c>
      <c r="P410">
        <v>74706.149999999994</v>
      </c>
      <c r="Q410">
        <v>2852.64</v>
      </c>
      <c r="R410" s="343">
        <v>41484</v>
      </c>
      <c r="S410" s="343">
        <v>41670</v>
      </c>
      <c r="T410" t="s">
        <v>894</v>
      </c>
      <c r="U410" t="s">
        <v>895</v>
      </c>
      <c r="V410" t="s">
        <v>2352</v>
      </c>
      <c r="W410" t="s">
        <v>897</v>
      </c>
      <c r="X410" t="s">
        <v>2024</v>
      </c>
      <c r="Y410" t="s">
        <v>2031</v>
      </c>
      <c r="Z410" t="s">
        <v>898</v>
      </c>
      <c r="AA410" t="s">
        <v>14172</v>
      </c>
      <c r="AB410" t="s">
        <v>900</v>
      </c>
      <c r="AC410" t="s">
        <v>901</v>
      </c>
      <c r="AD410" t="s">
        <v>2035</v>
      </c>
      <c r="AE410" t="s">
        <v>6519</v>
      </c>
      <c r="AF410" t="s">
        <v>2349</v>
      </c>
      <c r="AG410" t="s">
        <v>2350</v>
      </c>
      <c r="AH410" t="s">
        <v>2024</v>
      </c>
      <c r="AI410" t="s">
        <v>2031</v>
      </c>
      <c r="AJ410" t="s">
        <v>2351</v>
      </c>
      <c r="AK410" t="s">
        <v>6523</v>
      </c>
      <c r="AL410" t="s">
        <v>2344</v>
      </c>
      <c r="AM410" t="s">
        <v>13652</v>
      </c>
      <c r="AN410" t="s">
        <v>2024</v>
      </c>
      <c r="AO410" t="s">
        <v>2031</v>
      </c>
      <c r="AP410" t="s">
        <v>6309</v>
      </c>
      <c r="AV410" t="s">
        <v>6309</v>
      </c>
      <c r="AW410" t="s">
        <v>6497</v>
      </c>
    </row>
    <row r="411" spans="1:49">
      <c r="A411" t="s">
        <v>1609</v>
      </c>
      <c r="B411" t="s">
        <v>6522</v>
      </c>
      <c r="C411">
        <v>81024.88</v>
      </c>
      <c r="E411" t="s">
        <v>1610</v>
      </c>
      <c r="F411">
        <v>1466</v>
      </c>
      <c r="G411" t="s">
        <v>6319</v>
      </c>
      <c r="H411" t="s">
        <v>4270</v>
      </c>
      <c r="I411">
        <v>0</v>
      </c>
      <c r="J411">
        <v>0</v>
      </c>
      <c r="K411">
        <v>0</v>
      </c>
      <c r="L411">
        <v>0</v>
      </c>
      <c r="M411">
        <v>0</v>
      </c>
      <c r="N411">
        <v>0</v>
      </c>
      <c r="O411">
        <v>81024.89</v>
      </c>
      <c r="P411">
        <v>75749.55</v>
      </c>
      <c r="Q411">
        <v>2892.48</v>
      </c>
      <c r="R411" s="343">
        <v>41484</v>
      </c>
      <c r="S411" s="343">
        <v>41608</v>
      </c>
      <c r="T411" t="s">
        <v>894</v>
      </c>
      <c r="U411" t="s">
        <v>895</v>
      </c>
      <c r="V411" t="s">
        <v>2353</v>
      </c>
      <c r="W411" t="s">
        <v>897</v>
      </c>
      <c r="X411" t="s">
        <v>2024</v>
      </c>
      <c r="Y411" t="s">
        <v>2031</v>
      </c>
      <c r="Z411" t="s">
        <v>898</v>
      </c>
      <c r="AA411" t="s">
        <v>14172</v>
      </c>
      <c r="AB411" t="s">
        <v>900</v>
      </c>
      <c r="AC411" t="s">
        <v>901</v>
      </c>
      <c r="AD411" t="s">
        <v>2035</v>
      </c>
      <c r="AE411" t="s">
        <v>6519</v>
      </c>
      <c r="AF411" t="s">
        <v>2349</v>
      </c>
      <c r="AG411" t="s">
        <v>2350</v>
      </c>
      <c r="AH411" t="s">
        <v>2024</v>
      </c>
      <c r="AI411" t="s">
        <v>2031</v>
      </c>
      <c r="AJ411" t="s">
        <v>2351</v>
      </c>
      <c r="AK411" t="s">
        <v>6523</v>
      </c>
      <c r="AL411" t="s">
        <v>2344</v>
      </c>
      <c r="AM411" t="s">
        <v>13652</v>
      </c>
      <c r="AN411" t="s">
        <v>2024</v>
      </c>
      <c r="AO411" t="s">
        <v>2031</v>
      </c>
      <c r="AP411" t="s">
        <v>6309</v>
      </c>
      <c r="AV411" t="s">
        <v>6309</v>
      </c>
      <c r="AW411" t="s">
        <v>6497</v>
      </c>
    </row>
    <row r="412" spans="1:49">
      <c r="A412" t="s">
        <v>4299</v>
      </c>
      <c r="B412" t="s">
        <v>4300</v>
      </c>
      <c r="C412">
        <v>1.83</v>
      </c>
      <c r="D412">
        <v>559.6</v>
      </c>
      <c r="E412" t="s">
        <v>4501</v>
      </c>
      <c r="F412">
        <v>4</v>
      </c>
      <c r="G412" t="s">
        <v>6312</v>
      </c>
      <c r="H412" t="s">
        <v>6945</v>
      </c>
      <c r="I412">
        <v>0</v>
      </c>
      <c r="J412">
        <v>1.83</v>
      </c>
      <c r="K412">
        <v>0</v>
      </c>
      <c r="L412">
        <v>0</v>
      </c>
      <c r="M412">
        <v>0</v>
      </c>
      <c r="N412">
        <v>0</v>
      </c>
      <c r="O412">
        <v>0</v>
      </c>
      <c r="P412">
        <v>8393.92</v>
      </c>
      <c r="Q412">
        <v>139.9</v>
      </c>
      <c r="R412" s="343">
        <v>42218</v>
      </c>
      <c r="S412" s="343">
        <v>42079</v>
      </c>
      <c r="T412" t="s">
        <v>8623</v>
      </c>
      <c r="U412" t="s">
        <v>6309</v>
      </c>
      <c r="V412" t="s">
        <v>12550</v>
      </c>
      <c r="W412" t="s">
        <v>8624</v>
      </c>
      <c r="X412" t="s">
        <v>4536</v>
      </c>
      <c r="Y412" t="s">
        <v>4537</v>
      </c>
      <c r="Z412" t="s">
        <v>8625</v>
      </c>
      <c r="AA412" t="s">
        <v>8626</v>
      </c>
      <c r="AB412" t="s">
        <v>6309</v>
      </c>
      <c r="AC412" t="s">
        <v>14214</v>
      </c>
      <c r="AD412" t="s">
        <v>6310</v>
      </c>
      <c r="AV412" t="s">
        <v>6309</v>
      </c>
      <c r="AW412" t="s">
        <v>6312</v>
      </c>
    </row>
    <row r="413" spans="1:49">
      <c r="A413" t="s">
        <v>790</v>
      </c>
      <c r="B413" t="s">
        <v>298</v>
      </c>
      <c r="C413">
        <v>931.1</v>
      </c>
      <c r="D413">
        <v>3667.55</v>
      </c>
      <c r="E413" t="s">
        <v>789</v>
      </c>
      <c r="F413">
        <v>4</v>
      </c>
      <c r="G413" t="s">
        <v>6319</v>
      </c>
      <c r="H413" t="s">
        <v>6945</v>
      </c>
      <c r="I413">
        <v>0</v>
      </c>
      <c r="J413">
        <v>931.1</v>
      </c>
      <c r="K413">
        <v>0</v>
      </c>
      <c r="L413">
        <v>0</v>
      </c>
      <c r="M413">
        <v>0</v>
      </c>
      <c r="N413">
        <v>0</v>
      </c>
      <c r="O413">
        <v>0</v>
      </c>
      <c r="P413">
        <v>46579.21</v>
      </c>
      <c r="Q413">
        <v>931.1</v>
      </c>
      <c r="R413" s="343">
        <v>42219</v>
      </c>
      <c r="S413" s="343">
        <v>42054</v>
      </c>
      <c r="T413" t="s">
        <v>6947</v>
      </c>
      <c r="U413" t="s">
        <v>6948</v>
      </c>
      <c r="V413" t="s">
        <v>11977</v>
      </c>
      <c r="W413" t="s">
        <v>6949</v>
      </c>
      <c r="X413" t="s">
        <v>6946</v>
      </c>
      <c r="Y413" t="s">
        <v>2031</v>
      </c>
      <c r="Z413" t="s">
        <v>15889</v>
      </c>
      <c r="AA413" t="s">
        <v>6951</v>
      </c>
      <c r="AB413" t="s">
        <v>6952</v>
      </c>
      <c r="AC413" t="s">
        <v>14382</v>
      </c>
      <c r="AD413" t="s">
        <v>6313</v>
      </c>
      <c r="AE413" t="s">
        <v>3754</v>
      </c>
      <c r="AF413" t="s">
        <v>6954</v>
      </c>
      <c r="AG413" t="s">
        <v>6955</v>
      </c>
      <c r="AH413" t="s">
        <v>6207</v>
      </c>
      <c r="AI413" t="s">
        <v>6208</v>
      </c>
      <c r="AJ413" t="s">
        <v>6956</v>
      </c>
      <c r="AV413" t="s">
        <v>6566</v>
      </c>
      <c r="AW413" t="s">
        <v>4392</v>
      </c>
    </row>
    <row r="414" spans="1:49">
      <c r="A414" t="s">
        <v>1613</v>
      </c>
      <c r="B414" t="s">
        <v>15995</v>
      </c>
      <c r="C414">
        <v>18799.73</v>
      </c>
      <c r="D414">
        <v>9329.2000000000007</v>
      </c>
      <c r="E414" t="s">
        <v>1614</v>
      </c>
      <c r="F414">
        <v>291</v>
      </c>
      <c r="G414" t="s">
        <v>6319</v>
      </c>
      <c r="H414" t="s">
        <v>6324</v>
      </c>
      <c r="I414">
        <v>0</v>
      </c>
      <c r="J414">
        <v>117.64</v>
      </c>
      <c r="K414">
        <v>146.93</v>
      </c>
      <c r="L414">
        <v>142.03</v>
      </c>
      <c r="M414">
        <v>9688.2999999999993</v>
      </c>
      <c r="N414">
        <v>8621.2199999999993</v>
      </c>
      <c r="O414">
        <v>0</v>
      </c>
      <c r="P414">
        <v>79248.66</v>
      </c>
      <c r="Q414">
        <v>9688.2999999999993</v>
      </c>
      <c r="R414" s="343">
        <v>42221</v>
      </c>
      <c r="S414" s="343">
        <v>42053</v>
      </c>
      <c r="T414" t="s">
        <v>15996</v>
      </c>
      <c r="U414" t="s">
        <v>15997</v>
      </c>
      <c r="V414" t="s">
        <v>3895</v>
      </c>
      <c r="W414" t="s">
        <v>6301</v>
      </c>
      <c r="X414" t="s">
        <v>3507</v>
      </c>
      <c r="Y414" t="s">
        <v>3508</v>
      </c>
      <c r="Z414" t="s">
        <v>3890</v>
      </c>
      <c r="AA414" t="s">
        <v>6303</v>
      </c>
      <c r="AB414" t="s">
        <v>6309</v>
      </c>
      <c r="AC414" t="s">
        <v>6304</v>
      </c>
      <c r="AD414" t="s">
        <v>6318</v>
      </c>
      <c r="AQ414">
        <v>1</v>
      </c>
      <c r="AR414" t="s">
        <v>2060</v>
      </c>
      <c r="AS414" t="s">
        <v>15135</v>
      </c>
      <c r="AT414" t="s">
        <v>2042</v>
      </c>
      <c r="AU414" t="s">
        <v>2062</v>
      </c>
      <c r="AV414" t="s">
        <v>6309</v>
      </c>
      <c r="AW414" t="s">
        <v>6497</v>
      </c>
    </row>
    <row r="415" spans="1:49">
      <c r="A415" t="s">
        <v>1775</v>
      </c>
      <c r="B415" t="s">
        <v>1776</v>
      </c>
      <c r="C415">
        <v>139.07</v>
      </c>
      <c r="D415">
        <v>564.76</v>
      </c>
      <c r="E415" t="s">
        <v>282</v>
      </c>
      <c r="F415">
        <v>4</v>
      </c>
      <c r="G415" t="s">
        <v>6312</v>
      </c>
      <c r="H415" t="s">
        <v>6945</v>
      </c>
      <c r="I415">
        <v>0</v>
      </c>
      <c r="J415">
        <v>139.07</v>
      </c>
      <c r="K415">
        <v>0</v>
      </c>
      <c r="L415">
        <v>0</v>
      </c>
      <c r="M415">
        <v>0</v>
      </c>
      <c r="N415">
        <v>0</v>
      </c>
      <c r="O415">
        <v>0</v>
      </c>
      <c r="P415">
        <v>8471.41</v>
      </c>
      <c r="Q415">
        <v>141.19</v>
      </c>
      <c r="R415" s="343">
        <v>42221</v>
      </c>
      <c r="S415" s="343">
        <v>42060</v>
      </c>
      <c r="T415" t="s">
        <v>9043</v>
      </c>
      <c r="U415" t="s">
        <v>6309</v>
      </c>
      <c r="V415" t="s">
        <v>12629</v>
      </c>
      <c r="W415" t="s">
        <v>9044</v>
      </c>
      <c r="X415" t="s">
        <v>2024</v>
      </c>
      <c r="Y415" t="s">
        <v>2031</v>
      </c>
      <c r="Z415" t="s">
        <v>9045</v>
      </c>
      <c r="AA415" t="s">
        <v>9046</v>
      </c>
      <c r="AB415" t="s">
        <v>6309</v>
      </c>
      <c r="AC415" t="s">
        <v>9047</v>
      </c>
      <c r="AD415" t="s">
        <v>6310</v>
      </c>
      <c r="AV415" t="s">
        <v>6309</v>
      </c>
      <c r="AW415" t="s">
        <v>6312</v>
      </c>
    </row>
    <row r="416" spans="1:49">
      <c r="A416" t="s">
        <v>3189</v>
      </c>
      <c r="B416" t="s">
        <v>3190</v>
      </c>
      <c r="D416">
        <v>744.85</v>
      </c>
      <c r="E416" t="s">
        <v>4501</v>
      </c>
      <c r="F416">
        <v>0</v>
      </c>
      <c r="G416" t="s">
        <v>6312</v>
      </c>
      <c r="H416" t="s">
        <v>12314</v>
      </c>
      <c r="P416">
        <v>8937.91</v>
      </c>
      <c r="Q416">
        <v>148.97</v>
      </c>
      <c r="R416" s="343">
        <v>42226</v>
      </c>
      <c r="S416" s="343">
        <v>42072</v>
      </c>
      <c r="T416" t="s">
        <v>8597</v>
      </c>
      <c r="U416" t="s">
        <v>6309</v>
      </c>
      <c r="V416" t="s">
        <v>12545</v>
      </c>
      <c r="W416" t="s">
        <v>8598</v>
      </c>
      <c r="X416" t="s">
        <v>2024</v>
      </c>
      <c r="Y416" t="s">
        <v>8599</v>
      </c>
      <c r="Z416" t="s">
        <v>8600</v>
      </c>
      <c r="AA416" t="s">
        <v>8601</v>
      </c>
      <c r="AB416" t="s">
        <v>6309</v>
      </c>
      <c r="AC416" t="s">
        <v>8602</v>
      </c>
      <c r="AD416" t="s">
        <v>6310</v>
      </c>
      <c r="AV416" t="s">
        <v>6309</v>
      </c>
      <c r="AW416" t="s">
        <v>6312</v>
      </c>
    </row>
    <row r="417" spans="1:49">
      <c r="A417" t="s">
        <v>5718</v>
      </c>
      <c r="B417" t="s">
        <v>5719</v>
      </c>
      <c r="D417">
        <v>558.65</v>
      </c>
      <c r="E417" t="s">
        <v>5720</v>
      </c>
      <c r="F417">
        <v>0</v>
      </c>
      <c r="G417" t="s">
        <v>6319</v>
      </c>
      <c r="H417" t="s">
        <v>12314</v>
      </c>
      <c r="P417">
        <v>6703.91</v>
      </c>
      <c r="Q417">
        <v>111.73</v>
      </c>
      <c r="R417" s="343">
        <v>42226</v>
      </c>
      <c r="S417" s="343">
        <v>42065</v>
      </c>
      <c r="T417" t="s">
        <v>8323</v>
      </c>
      <c r="U417" t="s">
        <v>8324</v>
      </c>
      <c r="V417" t="s">
        <v>12494</v>
      </c>
      <c r="W417" t="s">
        <v>16294</v>
      </c>
      <c r="X417" t="s">
        <v>2015</v>
      </c>
      <c r="Y417" t="s">
        <v>2016</v>
      </c>
      <c r="Z417" t="s">
        <v>8326</v>
      </c>
      <c r="AA417" t="s">
        <v>16282</v>
      </c>
      <c r="AB417" t="s">
        <v>8328</v>
      </c>
      <c r="AC417" t="s">
        <v>16090</v>
      </c>
      <c r="AD417" t="s">
        <v>6318</v>
      </c>
      <c r="AV417" t="s">
        <v>4409</v>
      </c>
      <c r="AW417" t="s">
        <v>4405</v>
      </c>
    </row>
    <row r="418" spans="1:49">
      <c r="A418" t="s">
        <v>5684</v>
      </c>
      <c r="B418" t="s">
        <v>5685</v>
      </c>
      <c r="D418">
        <v>699.5</v>
      </c>
      <c r="E418" t="s">
        <v>1091</v>
      </c>
      <c r="F418">
        <v>0</v>
      </c>
      <c r="G418" t="s">
        <v>6312</v>
      </c>
      <c r="H418" t="s">
        <v>12314</v>
      </c>
      <c r="P418">
        <v>8393.92</v>
      </c>
      <c r="Q418">
        <v>139.9</v>
      </c>
      <c r="R418" s="343">
        <v>42232</v>
      </c>
      <c r="S418" s="343">
        <v>42079</v>
      </c>
      <c r="T418" t="s">
        <v>10396</v>
      </c>
      <c r="U418" t="s">
        <v>6309</v>
      </c>
      <c r="V418" t="s">
        <v>12900</v>
      </c>
      <c r="W418" t="s">
        <v>10397</v>
      </c>
      <c r="X418" t="s">
        <v>3554</v>
      </c>
      <c r="Y418" t="s">
        <v>3555</v>
      </c>
      <c r="Z418" t="s">
        <v>10398</v>
      </c>
      <c r="AA418" t="s">
        <v>10399</v>
      </c>
      <c r="AB418" t="s">
        <v>6309</v>
      </c>
      <c r="AC418" t="s">
        <v>6309</v>
      </c>
      <c r="AD418" t="s">
        <v>6310</v>
      </c>
      <c r="AV418" t="s">
        <v>6309</v>
      </c>
      <c r="AW418" t="s">
        <v>6312</v>
      </c>
    </row>
    <row r="419" spans="1:49">
      <c r="A419" t="s">
        <v>1782</v>
      </c>
      <c r="B419" t="s">
        <v>1783</v>
      </c>
      <c r="D419">
        <v>548.65</v>
      </c>
      <c r="E419" t="s">
        <v>2509</v>
      </c>
      <c r="F419">
        <v>0</v>
      </c>
      <c r="G419" t="s">
        <v>6312</v>
      </c>
      <c r="H419" t="s">
        <v>12314</v>
      </c>
      <c r="P419">
        <v>6584.05</v>
      </c>
      <c r="Q419">
        <v>109.73</v>
      </c>
      <c r="R419" s="343">
        <v>42235</v>
      </c>
      <c r="S419" s="343">
        <v>42069</v>
      </c>
      <c r="T419" t="s">
        <v>9052</v>
      </c>
      <c r="U419" t="s">
        <v>6309</v>
      </c>
      <c r="V419" t="s">
        <v>12632</v>
      </c>
      <c r="W419" t="s">
        <v>9053</v>
      </c>
      <c r="X419" t="s">
        <v>773</v>
      </c>
      <c r="Y419" t="s">
        <v>774</v>
      </c>
      <c r="Z419" t="s">
        <v>9054</v>
      </c>
      <c r="AA419" t="s">
        <v>9055</v>
      </c>
      <c r="AB419" t="s">
        <v>6309</v>
      </c>
      <c r="AC419" t="s">
        <v>9056</v>
      </c>
      <c r="AD419" t="s">
        <v>6310</v>
      </c>
      <c r="AV419" t="s">
        <v>6309</v>
      </c>
      <c r="AW419" t="s">
        <v>6312</v>
      </c>
    </row>
    <row r="420" spans="1:49">
      <c r="A420" t="s">
        <v>1687</v>
      </c>
      <c r="B420" t="s">
        <v>962</v>
      </c>
      <c r="D420">
        <v>3487.37</v>
      </c>
      <c r="E420" t="s">
        <v>1688</v>
      </c>
      <c r="F420">
        <v>0</v>
      </c>
      <c r="G420" t="s">
        <v>6314</v>
      </c>
      <c r="H420" t="s">
        <v>12314</v>
      </c>
      <c r="P420">
        <v>37061.57</v>
      </c>
      <c r="Q420">
        <v>707.2</v>
      </c>
      <c r="R420" s="343">
        <v>42239</v>
      </c>
      <c r="S420" s="343">
        <v>42065</v>
      </c>
      <c r="T420" t="s">
        <v>10514</v>
      </c>
      <c r="U420" t="s">
        <v>10515</v>
      </c>
      <c r="V420" t="s">
        <v>13056</v>
      </c>
      <c r="W420" t="s">
        <v>10516</v>
      </c>
      <c r="X420" t="s">
        <v>8995</v>
      </c>
      <c r="Y420" t="s">
        <v>10517</v>
      </c>
      <c r="Z420" t="s">
        <v>16141</v>
      </c>
      <c r="AA420" t="s">
        <v>10519</v>
      </c>
      <c r="AB420" t="s">
        <v>10520</v>
      </c>
      <c r="AC420" t="s">
        <v>15543</v>
      </c>
      <c r="AD420" t="s">
        <v>6953</v>
      </c>
      <c r="AV420" t="s">
        <v>1823</v>
      </c>
      <c r="AW420" t="s">
        <v>4437</v>
      </c>
    </row>
    <row r="421" spans="1:49">
      <c r="A421" t="s">
        <v>1689</v>
      </c>
      <c r="B421" t="s">
        <v>962</v>
      </c>
      <c r="D421">
        <v>5425.1</v>
      </c>
      <c r="E421" t="s">
        <v>1690</v>
      </c>
      <c r="F421">
        <v>0</v>
      </c>
      <c r="G421" t="s">
        <v>6314</v>
      </c>
      <c r="H421" t="s">
        <v>12314</v>
      </c>
      <c r="P421">
        <v>57649.05</v>
      </c>
      <c r="Q421">
        <v>1100.03</v>
      </c>
      <c r="R421" s="343">
        <v>42239</v>
      </c>
      <c r="S421" s="343">
        <v>42065</v>
      </c>
      <c r="T421" t="s">
        <v>10514</v>
      </c>
      <c r="U421" t="s">
        <v>10515</v>
      </c>
      <c r="V421" t="s">
        <v>13057</v>
      </c>
      <c r="W421" t="s">
        <v>10516</v>
      </c>
      <c r="X421" t="s">
        <v>8995</v>
      </c>
      <c r="Y421" t="s">
        <v>10517</v>
      </c>
      <c r="Z421" t="s">
        <v>16141</v>
      </c>
      <c r="AA421" t="s">
        <v>10519</v>
      </c>
      <c r="AB421" t="s">
        <v>10520</v>
      </c>
      <c r="AC421" t="s">
        <v>15543</v>
      </c>
      <c r="AD421" t="s">
        <v>6953</v>
      </c>
      <c r="AV421" t="s">
        <v>1823</v>
      </c>
      <c r="AW421" t="s">
        <v>4437</v>
      </c>
    </row>
    <row r="422" spans="1:49">
      <c r="A422" t="s">
        <v>1691</v>
      </c>
      <c r="B422" t="s">
        <v>962</v>
      </c>
      <c r="D422">
        <v>5425.1</v>
      </c>
      <c r="E422" t="s">
        <v>1692</v>
      </c>
      <c r="F422">
        <v>0</v>
      </c>
      <c r="G422" t="s">
        <v>6314</v>
      </c>
      <c r="H422" t="s">
        <v>12314</v>
      </c>
      <c r="P422">
        <v>57649.05</v>
      </c>
      <c r="Q422">
        <v>1100.03</v>
      </c>
      <c r="R422" s="343">
        <v>42239</v>
      </c>
      <c r="S422" s="343">
        <v>42065</v>
      </c>
      <c r="T422" t="s">
        <v>10514</v>
      </c>
      <c r="U422" t="s">
        <v>10515</v>
      </c>
      <c r="V422" t="s">
        <v>13058</v>
      </c>
      <c r="W422" t="s">
        <v>10516</v>
      </c>
      <c r="X422" t="s">
        <v>8995</v>
      </c>
      <c r="Y422" t="s">
        <v>10517</v>
      </c>
      <c r="Z422" t="s">
        <v>16141</v>
      </c>
      <c r="AA422" t="s">
        <v>10519</v>
      </c>
      <c r="AB422" t="s">
        <v>10520</v>
      </c>
      <c r="AC422" t="s">
        <v>15543</v>
      </c>
      <c r="AD422" t="s">
        <v>6953</v>
      </c>
      <c r="AV422" t="s">
        <v>1823</v>
      </c>
      <c r="AW422" t="s">
        <v>4437</v>
      </c>
    </row>
    <row r="423" spans="1:49">
      <c r="A423" t="s">
        <v>1693</v>
      </c>
      <c r="B423" t="s">
        <v>962</v>
      </c>
      <c r="D423">
        <v>3487.37</v>
      </c>
      <c r="E423" t="s">
        <v>1688</v>
      </c>
      <c r="F423">
        <v>0</v>
      </c>
      <c r="G423" t="s">
        <v>6314</v>
      </c>
      <c r="H423" t="s">
        <v>12314</v>
      </c>
      <c r="P423">
        <v>37061.57</v>
      </c>
      <c r="Q423">
        <v>707.2</v>
      </c>
      <c r="R423" s="343">
        <v>42239</v>
      </c>
      <c r="S423" s="343">
        <v>42065</v>
      </c>
      <c r="T423" t="s">
        <v>10514</v>
      </c>
      <c r="U423" t="s">
        <v>10515</v>
      </c>
      <c r="V423" t="s">
        <v>13059</v>
      </c>
      <c r="W423" t="s">
        <v>10516</v>
      </c>
      <c r="X423" t="s">
        <v>8995</v>
      </c>
      <c r="Y423" t="s">
        <v>10517</v>
      </c>
      <c r="Z423" t="s">
        <v>16141</v>
      </c>
      <c r="AA423" t="s">
        <v>10519</v>
      </c>
      <c r="AB423" t="s">
        <v>10520</v>
      </c>
      <c r="AC423" t="s">
        <v>15543</v>
      </c>
      <c r="AD423" t="s">
        <v>6953</v>
      </c>
      <c r="AV423" t="s">
        <v>1823</v>
      </c>
      <c r="AW423" t="s">
        <v>4437</v>
      </c>
    </row>
    <row r="424" spans="1:49">
      <c r="A424" t="s">
        <v>1694</v>
      </c>
      <c r="B424" t="s">
        <v>962</v>
      </c>
      <c r="D424">
        <v>3487.37</v>
      </c>
      <c r="E424" t="s">
        <v>1688</v>
      </c>
      <c r="F424">
        <v>0</v>
      </c>
      <c r="G424" t="s">
        <v>6314</v>
      </c>
      <c r="H424" t="s">
        <v>12314</v>
      </c>
      <c r="P424">
        <v>37061.57</v>
      </c>
      <c r="Q424">
        <v>707.2</v>
      </c>
      <c r="R424" s="343">
        <v>42239</v>
      </c>
      <c r="S424" s="343">
        <v>42065</v>
      </c>
      <c r="T424" t="s">
        <v>10514</v>
      </c>
      <c r="U424" t="s">
        <v>10515</v>
      </c>
      <c r="V424" t="s">
        <v>13060</v>
      </c>
      <c r="W424" t="s">
        <v>10516</v>
      </c>
      <c r="X424" t="s">
        <v>8995</v>
      </c>
      <c r="Y424" t="s">
        <v>10517</v>
      </c>
      <c r="Z424" t="s">
        <v>16141</v>
      </c>
      <c r="AA424" t="s">
        <v>10519</v>
      </c>
      <c r="AB424" t="s">
        <v>10520</v>
      </c>
      <c r="AC424" t="s">
        <v>15543</v>
      </c>
      <c r="AD424" t="s">
        <v>6953</v>
      </c>
      <c r="AV424" t="s">
        <v>1823</v>
      </c>
      <c r="AW424" t="s">
        <v>4437</v>
      </c>
    </row>
    <row r="425" spans="1:49">
      <c r="A425" t="s">
        <v>1695</v>
      </c>
      <c r="B425" t="s">
        <v>962</v>
      </c>
      <c r="D425">
        <v>5425.1</v>
      </c>
      <c r="E425" t="s">
        <v>1692</v>
      </c>
      <c r="F425">
        <v>0</v>
      </c>
      <c r="G425" t="s">
        <v>6314</v>
      </c>
      <c r="H425" t="s">
        <v>12314</v>
      </c>
      <c r="P425">
        <v>57649.05</v>
      </c>
      <c r="Q425">
        <v>1100.03</v>
      </c>
      <c r="R425" s="343">
        <v>42239</v>
      </c>
      <c r="S425" s="343">
        <v>42065</v>
      </c>
      <c r="T425" t="s">
        <v>10514</v>
      </c>
      <c r="U425" t="s">
        <v>10515</v>
      </c>
      <c r="V425" t="s">
        <v>13061</v>
      </c>
      <c r="W425" t="s">
        <v>10516</v>
      </c>
      <c r="X425" t="s">
        <v>8995</v>
      </c>
      <c r="Y425" t="s">
        <v>10517</v>
      </c>
      <c r="Z425" t="s">
        <v>16141</v>
      </c>
      <c r="AA425" t="s">
        <v>10519</v>
      </c>
      <c r="AB425" t="s">
        <v>10520</v>
      </c>
      <c r="AC425" t="s">
        <v>15543</v>
      </c>
      <c r="AD425" t="s">
        <v>6953</v>
      </c>
      <c r="AV425" t="s">
        <v>1823</v>
      </c>
      <c r="AW425" t="s">
        <v>4437</v>
      </c>
    </row>
    <row r="426" spans="1:49">
      <c r="A426" t="s">
        <v>791</v>
      </c>
      <c r="B426" t="s">
        <v>298</v>
      </c>
      <c r="C426">
        <v>157.22999999999999</v>
      </c>
      <c r="D426">
        <v>771.85</v>
      </c>
      <c r="E426" t="s">
        <v>792</v>
      </c>
      <c r="F426">
        <v>18</v>
      </c>
      <c r="G426" t="s">
        <v>6319</v>
      </c>
      <c r="H426" t="s">
        <v>6945</v>
      </c>
      <c r="I426">
        <v>0</v>
      </c>
      <c r="J426">
        <v>157.22999999999999</v>
      </c>
      <c r="K426">
        <v>0</v>
      </c>
      <c r="L426">
        <v>0</v>
      </c>
      <c r="M426">
        <v>0</v>
      </c>
      <c r="N426">
        <v>0</v>
      </c>
      <c r="O426">
        <v>0</v>
      </c>
      <c r="P426">
        <v>7883.96</v>
      </c>
      <c r="Q426">
        <v>157.22999999999999</v>
      </c>
      <c r="R426" s="343">
        <v>42239</v>
      </c>
      <c r="S426" s="343">
        <v>42048</v>
      </c>
      <c r="T426" t="s">
        <v>6947</v>
      </c>
      <c r="U426" t="s">
        <v>6948</v>
      </c>
      <c r="V426" t="s">
        <v>12428</v>
      </c>
      <c r="W426" t="s">
        <v>6949</v>
      </c>
      <c r="X426" t="s">
        <v>6946</v>
      </c>
      <c r="Y426" t="s">
        <v>2031</v>
      </c>
      <c r="Z426" t="s">
        <v>15889</v>
      </c>
      <c r="AA426" t="s">
        <v>6951</v>
      </c>
      <c r="AB426" t="s">
        <v>6952</v>
      </c>
      <c r="AC426" t="s">
        <v>14382</v>
      </c>
      <c r="AD426" t="s">
        <v>6313</v>
      </c>
      <c r="AE426" t="s">
        <v>3754</v>
      </c>
      <c r="AF426" t="s">
        <v>6954</v>
      </c>
      <c r="AG426" t="s">
        <v>6955</v>
      </c>
      <c r="AH426" t="s">
        <v>6207</v>
      </c>
      <c r="AI426" t="s">
        <v>6208</v>
      </c>
      <c r="AJ426" t="s">
        <v>6956</v>
      </c>
      <c r="AV426" t="s">
        <v>6566</v>
      </c>
      <c r="AW426" t="s">
        <v>4392</v>
      </c>
    </row>
    <row r="427" spans="1:49">
      <c r="A427" t="s">
        <v>793</v>
      </c>
      <c r="B427" t="s">
        <v>298</v>
      </c>
      <c r="C427">
        <v>157.22999999999999</v>
      </c>
      <c r="D427">
        <v>771.85</v>
      </c>
      <c r="E427" t="s">
        <v>792</v>
      </c>
      <c r="F427">
        <v>18</v>
      </c>
      <c r="G427" t="s">
        <v>6319</v>
      </c>
      <c r="H427" t="s">
        <v>6945</v>
      </c>
      <c r="I427">
        <v>0</v>
      </c>
      <c r="J427">
        <v>157.22999999999999</v>
      </c>
      <c r="K427">
        <v>0</v>
      </c>
      <c r="L427">
        <v>0</v>
      </c>
      <c r="M427">
        <v>0</v>
      </c>
      <c r="N427">
        <v>0</v>
      </c>
      <c r="O427">
        <v>0</v>
      </c>
      <c r="P427">
        <v>7883.96</v>
      </c>
      <c r="Q427">
        <v>157.22999999999999</v>
      </c>
      <c r="R427" s="343">
        <v>42239</v>
      </c>
      <c r="S427" s="343">
        <v>42048</v>
      </c>
      <c r="T427" t="s">
        <v>6947</v>
      </c>
      <c r="U427" t="s">
        <v>6948</v>
      </c>
      <c r="V427" t="s">
        <v>12429</v>
      </c>
      <c r="W427" t="s">
        <v>6949</v>
      </c>
      <c r="X427" t="s">
        <v>6946</v>
      </c>
      <c r="Y427" t="s">
        <v>2031</v>
      </c>
      <c r="Z427" t="s">
        <v>15889</v>
      </c>
      <c r="AA427" t="s">
        <v>6951</v>
      </c>
      <c r="AB427" t="s">
        <v>6952</v>
      </c>
      <c r="AC427" t="s">
        <v>14382</v>
      </c>
      <c r="AD427" t="s">
        <v>6313</v>
      </c>
      <c r="AE427" t="s">
        <v>3754</v>
      </c>
      <c r="AF427" t="s">
        <v>6954</v>
      </c>
      <c r="AG427" t="s">
        <v>6955</v>
      </c>
      <c r="AH427" t="s">
        <v>6207</v>
      </c>
      <c r="AI427" t="s">
        <v>6208</v>
      </c>
      <c r="AJ427" t="s">
        <v>6956</v>
      </c>
      <c r="AV427" t="s">
        <v>6566</v>
      </c>
      <c r="AW427" t="s">
        <v>4392</v>
      </c>
    </row>
    <row r="428" spans="1:49">
      <c r="A428" t="s">
        <v>794</v>
      </c>
      <c r="B428" t="s">
        <v>298</v>
      </c>
      <c r="C428">
        <v>157.22999999999999</v>
      </c>
      <c r="D428">
        <v>771.85</v>
      </c>
      <c r="E428" t="s">
        <v>792</v>
      </c>
      <c r="F428">
        <v>18</v>
      </c>
      <c r="G428" t="s">
        <v>6319</v>
      </c>
      <c r="H428" t="s">
        <v>6945</v>
      </c>
      <c r="I428">
        <v>0</v>
      </c>
      <c r="J428">
        <v>157.22999999999999</v>
      </c>
      <c r="K428">
        <v>0</v>
      </c>
      <c r="L428">
        <v>0</v>
      </c>
      <c r="M428">
        <v>0</v>
      </c>
      <c r="N428">
        <v>0</v>
      </c>
      <c r="O428">
        <v>0</v>
      </c>
      <c r="P428">
        <v>7883.96</v>
      </c>
      <c r="Q428">
        <v>157.22999999999999</v>
      </c>
      <c r="R428" s="343">
        <v>42239</v>
      </c>
      <c r="S428" s="343">
        <v>42048</v>
      </c>
      <c r="T428" t="s">
        <v>6947</v>
      </c>
      <c r="U428" t="s">
        <v>6948</v>
      </c>
      <c r="V428" t="s">
        <v>12430</v>
      </c>
      <c r="W428" t="s">
        <v>6949</v>
      </c>
      <c r="X428" t="s">
        <v>6946</v>
      </c>
      <c r="Y428" t="s">
        <v>2031</v>
      </c>
      <c r="Z428" t="s">
        <v>15889</v>
      </c>
      <c r="AA428" t="s">
        <v>6951</v>
      </c>
      <c r="AB428" t="s">
        <v>6952</v>
      </c>
      <c r="AC428" t="s">
        <v>14382</v>
      </c>
      <c r="AD428" t="s">
        <v>6313</v>
      </c>
      <c r="AE428" t="s">
        <v>3754</v>
      </c>
      <c r="AF428" t="s">
        <v>6954</v>
      </c>
      <c r="AG428" t="s">
        <v>6955</v>
      </c>
      <c r="AH428" t="s">
        <v>6207</v>
      </c>
      <c r="AI428" t="s">
        <v>6208</v>
      </c>
      <c r="AJ428" t="s">
        <v>6956</v>
      </c>
      <c r="AV428" t="s">
        <v>6566</v>
      </c>
      <c r="AW428" t="s">
        <v>4392</v>
      </c>
    </row>
    <row r="429" spans="1:49">
      <c r="A429" t="s">
        <v>5888</v>
      </c>
      <c r="B429" t="s">
        <v>6186</v>
      </c>
      <c r="D429">
        <v>3263.67</v>
      </c>
      <c r="E429" t="s">
        <v>5889</v>
      </c>
      <c r="F429">
        <v>0</v>
      </c>
      <c r="G429" t="s">
        <v>6317</v>
      </c>
      <c r="H429" t="s">
        <v>12314</v>
      </c>
      <c r="P429">
        <v>28095.29</v>
      </c>
      <c r="Q429">
        <v>3575.14</v>
      </c>
      <c r="R429" s="343">
        <v>42246</v>
      </c>
      <c r="S429" s="343">
        <v>41976</v>
      </c>
      <c r="T429" t="s">
        <v>10857</v>
      </c>
      <c r="U429" t="s">
        <v>6309</v>
      </c>
      <c r="V429" t="s">
        <v>13204</v>
      </c>
      <c r="W429" t="s">
        <v>10858</v>
      </c>
      <c r="X429" t="s">
        <v>3228</v>
      </c>
      <c r="Y429" t="s">
        <v>3229</v>
      </c>
      <c r="Z429" t="s">
        <v>10859</v>
      </c>
      <c r="AA429" t="s">
        <v>6309</v>
      </c>
      <c r="AB429" t="s">
        <v>6309</v>
      </c>
      <c r="AC429" t="s">
        <v>6309</v>
      </c>
      <c r="AD429" t="s">
        <v>6310</v>
      </c>
      <c r="AQ429">
        <v>1</v>
      </c>
      <c r="AR429" t="s">
        <v>2060</v>
      </c>
      <c r="AS429" t="s">
        <v>15135</v>
      </c>
      <c r="AT429" t="s">
        <v>2042</v>
      </c>
      <c r="AU429" t="s">
        <v>2062</v>
      </c>
      <c r="AV429" t="s">
        <v>6309</v>
      </c>
      <c r="AW429" t="s">
        <v>6317</v>
      </c>
    </row>
    <row r="430" spans="1:49">
      <c r="A430" t="s">
        <v>795</v>
      </c>
      <c r="B430" t="s">
        <v>298</v>
      </c>
      <c r="C430">
        <v>36.770000000000003</v>
      </c>
      <c r="D430">
        <v>782.58</v>
      </c>
      <c r="E430" t="s">
        <v>796</v>
      </c>
      <c r="F430">
        <v>18</v>
      </c>
      <c r="G430" t="s">
        <v>6319</v>
      </c>
      <c r="H430" t="s">
        <v>6945</v>
      </c>
      <c r="I430">
        <v>0</v>
      </c>
      <c r="J430">
        <v>36.770000000000003</v>
      </c>
      <c r="K430">
        <v>0</v>
      </c>
      <c r="L430">
        <v>0</v>
      </c>
      <c r="M430">
        <v>0</v>
      </c>
      <c r="N430">
        <v>0</v>
      </c>
      <c r="O430">
        <v>0</v>
      </c>
      <c r="P430">
        <v>4477.78</v>
      </c>
      <c r="Q430">
        <v>89.68</v>
      </c>
      <c r="R430" s="343">
        <v>42246</v>
      </c>
      <c r="S430" s="343">
        <v>42048</v>
      </c>
      <c r="T430" t="s">
        <v>6947</v>
      </c>
      <c r="U430" t="s">
        <v>6948</v>
      </c>
      <c r="V430" t="s">
        <v>12431</v>
      </c>
      <c r="W430" t="s">
        <v>6949</v>
      </c>
      <c r="X430" t="s">
        <v>6946</v>
      </c>
      <c r="Y430" t="s">
        <v>2031</v>
      </c>
      <c r="Z430" t="s">
        <v>15889</v>
      </c>
      <c r="AA430" t="s">
        <v>6951</v>
      </c>
      <c r="AB430" t="s">
        <v>6952</v>
      </c>
      <c r="AC430" t="s">
        <v>14382</v>
      </c>
      <c r="AD430" t="s">
        <v>6313</v>
      </c>
      <c r="AE430" t="s">
        <v>3754</v>
      </c>
      <c r="AF430" t="s">
        <v>6954</v>
      </c>
      <c r="AG430" t="s">
        <v>6955</v>
      </c>
      <c r="AH430" t="s">
        <v>6207</v>
      </c>
      <c r="AI430" t="s">
        <v>6208</v>
      </c>
      <c r="AJ430" t="s">
        <v>6956</v>
      </c>
      <c r="AV430" t="s">
        <v>6566</v>
      </c>
      <c r="AW430" t="s">
        <v>4392</v>
      </c>
    </row>
    <row r="431" spans="1:49">
      <c r="A431" t="s">
        <v>2868</v>
      </c>
      <c r="B431" t="s">
        <v>2863</v>
      </c>
      <c r="D431">
        <v>1721.43</v>
      </c>
      <c r="E431" t="s">
        <v>2869</v>
      </c>
      <c r="F431">
        <v>0</v>
      </c>
      <c r="G431" t="s">
        <v>6319</v>
      </c>
      <c r="H431" t="s">
        <v>12314</v>
      </c>
      <c r="P431">
        <v>17504.63</v>
      </c>
      <c r="Q431">
        <v>350.76</v>
      </c>
      <c r="R431" s="343">
        <v>42254</v>
      </c>
      <c r="S431" s="343">
        <v>42079</v>
      </c>
      <c r="T431" t="s">
        <v>7903</v>
      </c>
      <c r="U431" t="s">
        <v>7904</v>
      </c>
      <c r="V431" t="s">
        <v>11940</v>
      </c>
      <c r="W431" t="s">
        <v>7905</v>
      </c>
      <c r="X431" t="s">
        <v>2024</v>
      </c>
      <c r="Y431" t="s">
        <v>2031</v>
      </c>
      <c r="Z431" t="s">
        <v>7906</v>
      </c>
      <c r="AA431" t="s">
        <v>7907</v>
      </c>
      <c r="AB431" t="s">
        <v>7908</v>
      </c>
      <c r="AC431" t="s">
        <v>7909</v>
      </c>
      <c r="AD431" t="s">
        <v>6953</v>
      </c>
      <c r="AV431" t="s">
        <v>6746</v>
      </c>
      <c r="AW431" t="s">
        <v>4388</v>
      </c>
    </row>
    <row r="432" spans="1:49">
      <c r="A432" t="s">
        <v>3283</v>
      </c>
      <c r="B432" t="s">
        <v>3284</v>
      </c>
      <c r="D432">
        <v>882.66</v>
      </c>
      <c r="E432" t="s">
        <v>4501</v>
      </c>
      <c r="F432">
        <v>0</v>
      </c>
      <c r="G432" t="s">
        <v>6319</v>
      </c>
      <c r="H432" t="s">
        <v>12314</v>
      </c>
      <c r="P432">
        <v>8826.4</v>
      </c>
      <c r="Q432">
        <v>147.11000000000001</v>
      </c>
      <c r="R432" s="343">
        <v>42255</v>
      </c>
      <c r="S432" s="343">
        <v>42065</v>
      </c>
      <c r="T432" t="s">
        <v>8260</v>
      </c>
      <c r="U432" t="s">
        <v>8261</v>
      </c>
      <c r="V432" t="s">
        <v>12479</v>
      </c>
      <c r="W432" t="s">
        <v>8262</v>
      </c>
      <c r="X432" t="s">
        <v>2015</v>
      </c>
      <c r="Y432" t="s">
        <v>2016</v>
      </c>
      <c r="Z432" t="s">
        <v>8263</v>
      </c>
      <c r="AA432" t="s">
        <v>8264</v>
      </c>
      <c r="AB432" t="s">
        <v>8265</v>
      </c>
      <c r="AC432" t="s">
        <v>8266</v>
      </c>
      <c r="AD432" t="s">
        <v>6313</v>
      </c>
      <c r="AE432" t="s">
        <v>3282</v>
      </c>
      <c r="AF432" t="s">
        <v>8253</v>
      </c>
      <c r="AG432" t="s">
        <v>15087</v>
      </c>
      <c r="AH432" t="s">
        <v>2015</v>
      </c>
      <c r="AI432" t="s">
        <v>2016</v>
      </c>
      <c r="AJ432" t="s">
        <v>14190</v>
      </c>
      <c r="AV432" t="s">
        <v>4409</v>
      </c>
      <c r="AW432" t="s">
        <v>4405</v>
      </c>
    </row>
    <row r="433" spans="1:49">
      <c r="A433" t="s">
        <v>3285</v>
      </c>
      <c r="B433" t="s">
        <v>3284</v>
      </c>
      <c r="D433">
        <v>882.66</v>
      </c>
      <c r="E433" t="s">
        <v>4501</v>
      </c>
      <c r="F433">
        <v>0</v>
      </c>
      <c r="G433" t="s">
        <v>6319</v>
      </c>
      <c r="H433" t="s">
        <v>12314</v>
      </c>
      <c r="P433">
        <v>8826.4</v>
      </c>
      <c r="Q433">
        <v>147.11000000000001</v>
      </c>
      <c r="R433" s="343">
        <v>42255</v>
      </c>
      <c r="S433" s="343">
        <v>42065</v>
      </c>
      <c r="T433" t="s">
        <v>8260</v>
      </c>
      <c r="U433" t="s">
        <v>8261</v>
      </c>
      <c r="V433" t="s">
        <v>12480</v>
      </c>
      <c r="W433" t="s">
        <v>8262</v>
      </c>
      <c r="X433" t="s">
        <v>2015</v>
      </c>
      <c r="Y433" t="s">
        <v>2016</v>
      </c>
      <c r="Z433" t="s">
        <v>8263</v>
      </c>
      <c r="AA433" t="s">
        <v>8264</v>
      </c>
      <c r="AB433" t="s">
        <v>8265</v>
      </c>
      <c r="AC433" t="s">
        <v>8266</v>
      </c>
      <c r="AD433" t="s">
        <v>6313</v>
      </c>
      <c r="AE433" t="s">
        <v>3282</v>
      </c>
      <c r="AF433" t="s">
        <v>8253</v>
      </c>
      <c r="AG433" t="s">
        <v>15087</v>
      </c>
      <c r="AH433" t="s">
        <v>2015</v>
      </c>
      <c r="AI433" t="s">
        <v>2016</v>
      </c>
      <c r="AJ433" t="s">
        <v>14190</v>
      </c>
      <c r="AV433" t="s">
        <v>4409</v>
      </c>
      <c r="AW433" t="s">
        <v>4405</v>
      </c>
    </row>
    <row r="434" spans="1:49">
      <c r="A434" t="s">
        <v>3286</v>
      </c>
      <c r="B434" t="s">
        <v>3284</v>
      </c>
      <c r="D434">
        <v>882.66</v>
      </c>
      <c r="E434" t="s">
        <v>4501</v>
      </c>
      <c r="F434">
        <v>0</v>
      </c>
      <c r="G434" t="s">
        <v>6319</v>
      </c>
      <c r="H434" t="s">
        <v>12314</v>
      </c>
      <c r="P434">
        <v>8826.4</v>
      </c>
      <c r="Q434">
        <v>147.11000000000001</v>
      </c>
      <c r="R434" s="343">
        <v>42255</v>
      </c>
      <c r="S434" s="343">
        <v>42065</v>
      </c>
      <c r="T434" t="s">
        <v>8260</v>
      </c>
      <c r="U434" t="s">
        <v>8261</v>
      </c>
      <c r="V434" t="s">
        <v>12481</v>
      </c>
      <c r="W434" t="s">
        <v>8262</v>
      </c>
      <c r="X434" t="s">
        <v>2015</v>
      </c>
      <c r="Y434" t="s">
        <v>2016</v>
      </c>
      <c r="Z434" t="s">
        <v>8263</v>
      </c>
      <c r="AA434" t="s">
        <v>8264</v>
      </c>
      <c r="AB434" t="s">
        <v>8265</v>
      </c>
      <c r="AC434" t="s">
        <v>8266</v>
      </c>
      <c r="AD434" t="s">
        <v>6313</v>
      </c>
      <c r="AE434" t="s">
        <v>3282</v>
      </c>
      <c r="AF434" t="s">
        <v>8253</v>
      </c>
      <c r="AG434" t="s">
        <v>15087</v>
      </c>
      <c r="AH434" t="s">
        <v>2015</v>
      </c>
      <c r="AI434" t="s">
        <v>2016</v>
      </c>
      <c r="AJ434" t="s">
        <v>14190</v>
      </c>
      <c r="AV434" t="s">
        <v>4409</v>
      </c>
      <c r="AW434" t="s">
        <v>4405</v>
      </c>
    </row>
    <row r="435" spans="1:49">
      <c r="A435" t="s">
        <v>4737</v>
      </c>
      <c r="B435" t="s">
        <v>4738</v>
      </c>
      <c r="D435">
        <v>679.32</v>
      </c>
      <c r="E435" t="s">
        <v>2131</v>
      </c>
      <c r="F435">
        <v>0</v>
      </c>
      <c r="G435" t="s">
        <v>6317</v>
      </c>
      <c r="H435" t="s">
        <v>12314</v>
      </c>
      <c r="P435">
        <v>6793.2</v>
      </c>
      <c r="Q435">
        <v>113.22</v>
      </c>
      <c r="R435" s="343">
        <v>42255</v>
      </c>
      <c r="S435" s="343">
        <v>42067</v>
      </c>
      <c r="T435" t="s">
        <v>11445</v>
      </c>
      <c r="U435" t="s">
        <v>11446</v>
      </c>
      <c r="V435" t="s">
        <v>13383</v>
      </c>
      <c r="W435" t="s">
        <v>11447</v>
      </c>
      <c r="X435" t="s">
        <v>6266</v>
      </c>
      <c r="Y435" t="s">
        <v>6267</v>
      </c>
      <c r="Z435" t="s">
        <v>11448</v>
      </c>
      <c r="AA435" t="s">
        <v>16012</v>
      </c>
      <c r="AB435" t="s">
        <v>11450</v>
      </c>
      <c r="AC435" t="s">
        <v>11451</v>
      </c>
      <c r="AD435" t="s">
        <v>6310</v>
      </c>
      <c r="AV435" t="s">
        <v>6309</v>
      </c>
      <c r="AW435" t="s">
        <v>6317</v>
      </c>
    </row>
    <row r="436" spans="1:49">
      <c r="A436" t="s">
        <v>1696</v>
      </c>
      <c r="B436" t="s">
        <v>962</v>
      </c>
      <c r="D436">
        <v>2645.8</v>
      </c>
      <c r="E436" t="s">
        <v>1697</v>
      </c>
      <c r="F436">
        <v>0</v>
      </c>
      <c r="G436" t="s">
        <v>6314</v>
      </c>
      <c r="H436" t="s">
        <v>12314</v>
      </c>
      <c r="P436">
        <v>23478.65</v>
      </c>
      <c r="Q436">
        <v>448.08</v>
      </c>
      <c r="R436" s="343">
        <v>42262</v>
      </c>
      <c r="S436" s="343">
        <v>42065</v>
      </c>
      <c r="T436" t="s">
        <v>10514</v>
      </c>
      <c r="U436" t="s">
        <v>10515</v>
      </c>
      <c r="V436" t="s">
        <v>13062</v>
      </c>
      <c r="W436" t="s">
        <v>10516</v>
      </c>
      <c r="X436" t="s">
        <v>8995</v>
      </c>
      <c r="Y436" t="s">
        <v>10517</v>
      </c>
      <c r="Z436" t="s">
        <v>16141</v>
      </c>
      <c r="AA436" t="s">
        <v>10519</v>
      </c>
      <c r="AB436" t="s">
        <v>10520</v>
      </c>
      <c r="AC436" t="s">
        <v>15543</v>
      </c>
      <c r="AD436" t="s">
        <v>6953</v>
      </c>
      <c r="AV436" t="s">
        <v>1823</v>
      </c>
      <c r="AW436" t="s">
        <v>4437</v>
      </c>
    </row>
    <row r="437" spans="1:49">
      <c r="A437" t="s">
        <v>1698</v>
      </c>
      <c r="B437" t="s">
        <v>962</v>
      </c>
      <c r="D437">
        <v>2645.8</v>
      </c>
      <c r="E437" t="s">
        <v>1697</v>
      </c>
      <c r="F437">
        <v>0</v>
      </c>
      <c r="G437" t="s">
        <v>6314</v>
      </c>
      <c r="H437" t="s">
        <v>12314</v>
      </c>
      <c r="P437">
        <v>23478.65</v>
      </c>
      <c r="Q437">
        <v>448.08</v>
      </c>
      <c r="R437" s="343">
        <v>42262</v>
      </c>
      <c r="S437" s="343">
        <v>42065</v>
      </c>
      <c r="T437" t="s">
        <v>10514</v>
      </c>
      <c r="U437" t="s">
        <v>10515</v>
      </c>
      <c r="V437" t="s">
        <v>13063</v>
      </c>
      <c r="W437" t="s">
        <v>10516</v>
      </c>
      <c r="X437" t="s">
        <v>8995</v>
      </c>
      <c r="Y437" t="s">
        <v>10517</v>
      </c>
      <c r="Z437" t="s">
        <v>16141</v>
      </c>
      <c r="AA437" t="s">
        <v>10519</v>
      </c>
      <c r="AB437" t="s">
        <v>10520</v>
      </c>
      <c r="AC437" t="s">
        <v>15543</v>
      </c>
      <c r="AD437" t="s">
        <v>6953</v>
      </c>
      <c r="AV437" t="s">
        <v>1823</v>
      </c>
      <c r="AW437" t="s">
        <v>4437</v>
      </c>
    </row>
    <row r="438" spans="1:49">
      <c r="A438" t="s">
        <v>1699</v>
      </c>
      <c r="B438" t="s">
        <v>962</v>
      </c>
      <c r="D438">
        <v>2645.8</v>
      </c>
      <c r="E438" t="s">
        <v>1697</v>
      </c>
      <c r="F438">
        <v>0</v>
      </c>
      <c r="G438" t="s">
        <v>6314</v>
      </c>
      <c r="H438" t="s">
        <v>12314</v>
      </c>
      <c r="P438">
        <v>23478.65</v>
      </c>
      <c r="Q438">
        <v>448.08</v>
      </c>
      <c r="R438" s="343">
        <v>42262</v>
      </c>
      <c r="S438" s="343">
        <v>42065</v>
      </c>
      <c r="T438" t="s">
        <v>10514</v>
      </c>
      <c r="U438" t="s">
        <v>10515</v>
      </c>
      <c r="V438" t="s">
        <v>13064</v>
      </c>
      <c r="W438" t="s">
        <v>10516</v>
      </c>
      <c r="X438" t="s">
        <v>8995</v>
      </c>
      <c r="Y438" t="s">
        <v>10517</v>
      </c>
      <c r="Z438" t="s">
        <v>16141</v>
      </c>
      <c r="AA438" t="s">
        <v>10519</v>
      </c>
      <c r="AB438" t="s">
        <v>10520</v>
      </c>
      <c r="AC438" t="s">
        <v>15543</v>
      </c>
      <c r="AD438" t="s">
        <v>6953</v>
      </c>
      <c r="AV438" t="s">
        <v>1823</v>
      </c>
      <c r="AW438" t="s">
        <v>4437</v>
      </c>
    </row>
    <row r="439" spans="1:49">
      <c r="A439" t="s">
        <v>1700</v>
      </c>
      <c r="B439" t="s">
        <v>962</v>
      </c>
      <c r="D439">
        <v>2645.8</v>
      </c>
      <c r="E439" t="s">
        <v>1697</v>
      </c>
      <c r="F439">
        <v>0</v>
      </c>
      <c r="G439" t="s">
        <v>6314</v>
      </c>
      <c r="H439" t="s">
        <v>12314</v>
      </c>
      <c r="P439">
        <v>23478.65</v>
      </c>
      <c r="Q439">
        <v>448.08</v>
      </c>
      <c r="R439" s="343">
        <v>42262</v>
      </c>
      <c r="S439" s="343">
        <v>42065</v>
      </c>
      <c r="T439" t="s">
        <v>10514</v>
      </c>
      <c r="U439" t="s">
        <v>10515</v>
      </c>
      <c r="V439" t="s">
        <v>13065</v>
      </c>
      <c r="W439" t="s">
        <v>10516</v>
      </c>
      <c r="X439" t="s">
        <v>8995</v>
      </c>
      <c r="Y439" t="s">
        <v>10517</v>
      </c>
      <c r="Z439" t="s">
        <v>16141</v>
      </c>
      <c r="AA439" t="s">
        <v>10519</v>
      </c>
      <c r="AB439" t="s">
        <v>10520</v>
      </c>
      <c r="AC439" t="s">
        <v>15543</v>
      </c>
      <c r="AD439" t="s">
        <v>6953</v>
      </c>
      <c r="AV439" t="s">
        <v>1823</v>
      </c>
      <c r="AW439" t="s">
        <v>4437</v>
      </c>
    </row>
    <row r="440" spans="1:49">
      <c r="A440" t="s">
        <v>320</v>
      </c>
      <c r="B440" t="s">
        <v>321</v>
      </c>
      <c r="C440">
        <v>139.28</v>
      </c>
      <c r="D440">
        <v>839.4</v>
      </c>
      <c r="E440" t="s">
        <v>4501</v>
      </c>
      <c r="F440">
        <v>18</v>
      </c>
      <c r="G440" t="s">
        <v>6312</v>
      </c>
      <c r="H440" t="s">
        <v>6945</v>
      </c>
      <c r="I440">
        <v>0</v>
      </c>
      <c r="J440">
        <v>139.28</v>
      </c>
      <c r="K440">
        <v>0</v>
      </c>
      <c r="L440">
        <v>0</v>
      </c>
      <c r="M440">
        <v>0</v>
      </c>
      <c r="N440">
        <v>0</v>
      </c>
      <c r="O440">
        <v>0</v>
      </c>
      <c r="P440">
        <v>8393.92</v>
      </c>
      <c r="Q440">
        <v>139.9</v>
      </c>
      <c r="R440" s="343">
        <v>42262</v>
      </c>
      <c r="S440" s="343">
        <v>42062</v>
      </c>
      <c r="T440" t="s">
        <v>9920</v>
      </c>
      <c r="U440" t="s">
        <v>6309</v>
      </c>
      <c r="V440" t="s">
        <v>12800</v>
      </c>
      <c r="W440" t="s">
        <v>14428</v>
      </c>
      <c r="X440" t="s">
        <v>2015</v>
      </c>
      <c r="Y440" t="s">
        <v>2016</v>
      </c>
      <c r="Z440" t="s">
        <v>9922</v>
      </c>
      <c r="AA440" t="s">
        <v>9923</v>
      </c>
      <c r="AB440" t="s">
        <v>6309</v>
      </c>
      <c r="AC440" t="s">
        <v>9924</v>
      </c>
      <c r="AD440" t="s">
        <v>6310</v>
      </c>
      <c r="AV440" t="s">
        <v>6309</v>
      </c>
      <c r="AW440" t="s">
        <v>6312</v>
      </c>
    </row>
    <row r="441" spans="1:49">
      <c r="A441" t="s">
        <v>224</v>
      </c>
      <c r="B441" t="s">
        <v>225</v>
      </c>
      <c r="D441">
        <v>1020</v>
      </c>
      <c r="E441" t="s">
        <v>226</v>
      </c>
      <c r="F441">
        <v>0</v>
      </c>
      <c r="G441" t="s">
        <v>6317</v>
      </c>
      <c r="H441" t="s">
        <v>12314</v>
      </c>
      <c r="P441">
        <v>10200</v>
      </c>
      <c r="Q441">
        <v>170</v>
      </c>
      <c r="R441" s="343">
        <v>42263</v>
      </c>
      <c r="S441" s="343">
        <v>42068</v>
      </c>
      <c r="T441" t="s">
        <v>11289</v>
      </c>
      <c r="U441" t="s">
        <v>11290</v>
      </c>
      <c r="V441" t="s">
        <v>13352</v>
      </c>
      <c r="W441" t="s">
        <v>11291</v>
      </c>
      <c r="X441" t="s">
        <v>2025</v>
      </c>
      <c r="Y441" t="s">
        <v>2026</v>
      </c>
      <c r="Z441" t="s">
        <v>11292</v>
      </c>
      <c r="AA441" t="s">
        <v>11293</v>
      </c>
      <c r="AB441" t="s">
        <v>11294</v>
      </c>
      <c r="AC441" t="s">
        <v>11295</v>
      </c>
      <c r="AD441" t="s">
        <v>6310</v>
      </c>
      <c r="AQ441">
        <v>1</v>
      </c>
      <c r="AR441" t="s">
        <v>2766</v>
      </c>
      <c r="AS441" t="s">
        <v>2767</v>
      </c>
      <c r="AT441" t="s">
        <v>2026</v>
      </c>
      <c r="AU441" t="s">
        <v>2768</v>
      </c>
      <c r="AV441" t="s">
        <v>6309</v>
      </c>
      <c r="AW441" t="s">
        <v>6317</v>
      </c>
    </row>
    <row r="442" spans="1:49">
      <c r="A442" t="s">
        <v>1701</v>
      </c>
      <c r="B442" t="s">
        <v>962</v>
      </c>
      <c r="D442">
        <v>2645.85</v>
      </c>
      <c r="E442" t="s">
        <v>1697</v>
      </c>
      <c r="F442">
        <v>0</v>
      </c>
      <c r="G442" t="s">
        <v>6314</v>
      </c>
      <c r="H442" t="s">
        <v>12314</v>
      </c>
      <c r="P442">
        <v>23480.07</v>
      </c>
      <c r="Q442">
        <v>448.11</v>
      </c>
      <c r="R442" s="343">
        <v>42268</v>
      </c>
      <c r="S442" s="343">
        <v>42065</v>
      </c>
      <c r="T442" t="s">
        <v>10514</v>
      </c>
      <c r="U442" t="s">
        <v>10515</v>
      </c>
      <c r="V442" t="s">
        <v>13066</v>
      </c>
      <c r="W442" t="s">
        <v>10516</v>
      </c>
      <c r="X442" t="s">
        <v>8995</v>
      </c>
      <c r="Y442" t="s">
        <v>10517</v>
      </c>
      <c r="Z442" t="s">
        <v>16141</v>
      </c>
      <c r="AA442" t="s">
        <v>10519</v>
      </c>
      <c r="AB442" t="s">
        <v>10520</v>
      </c>
      <c r="AC442" t="s">
        <v>15543</v>
      </c>
      <c r="AD442" t="s">
        <v>6953</v>
      </c>
      <c r="AV442" t="s">
        <v>1823</v>
      </c>
      <c r="AW442" t="s">
        <v>4437</v>
      </c>
    </row>
    <row r="443" spans="1:49">
      <c r="A443" t="s">
        <v>1702</v>
      </c>
      <c r="B443" t="s">
        <v>962</v>
      </c>
      <c r="D443">
        <v>2645.85</v>
      </c>
      <c r="E443" t="s">
        <v>1686</v>
      </c>
      <c r="F443">
        <v>0</v>
      </c>
      <c r="G443" t="s">
        <v>6314</v>
      </c>
      <c r="H443" t="s">
        <v>12314</v>
      </c>
      <c r="P443">
        <v>23480.07</v>
      </c>
      <c r="Q443">
        <v>448.11</v>
      </c>
      <c r="R443" s="343">
        <v>42268</v>
      </c>
      <c r="S443" s="343">
        <v>42065</v>
      </c>
      <c r="T443" t="s">
        <v>10514</v>
      </c>
      <c r="U443" t="s">
        <v>10515</v>
      </c>
      <c r="V443" t="s">
        <v>13067</v>
      </c>
      <c r="W443" t="s">
        <v>10516</v>
      </c>
      <c r="X443" t="s">
        <v>8995</v>
      </c>
      <c r="Y443" t="s">
        <v>10517</v>
      </c>
      <c r="Z443" t="s">
        <v>16141</v>
      </c>
      <c r="AA443" t="s">
        <v>10519</v>
      </c>
      <c r="AB443" t="s">
        <v>10520</v>
      </c>
      <c r="AC443" t="s">
        <v>15543</v>
      </c>
      <c r="AD443" t="s">
        <v>6953</v>
      </c>
      <c r="AV443" t="s">
        <v>1823</v>
      </c>
      <c r="AW443" t="s">
        <v>4437</v>
      </c>
    </row>
    <row r="444" spans="1:49">
      <c r="A444" t="s">
        <v>1703</v>
      </c>
      <c r="B444" t="s">
        <v>962</v>
      </c>
      <c r="D444">
        <v>2645.85</v>
      </c>
      <c r="E444" t="s">
        <v>1697</v>
      </c>
      <c r="F444">
        <v>0</v>
      </c>
      <c r="G444" t="s">
        <v>6314</v>
      </c>
      <c r="H444" t="s">
        <v>12314</v>
      </c>
      <c r="P444">
        <v>23480.07</v>
      </c>
      <c r="Q444">
        <v>448.11</v>
      </c>
      <c r="R444" s="343">
        <v>42268</v>
      </c>
      <c r="S444" s="343">
        <v>42065</v>
      </c>
      <c r="T444" t="s">
        <v>10514</v>
      </c>
      <c r="U444" t="s">
        <v>10515</v>
      </c>
      <c r="V444" t="s">
        <v>13068</v>
      </c>
      <c r="W444" t="s">
        <v>10516</v>
      </c>
      <c r="X444" t="s">
        <v>8995</v>
      </c>
      <c r="Y444" t="s">
        <v>10517</v>
      </c>
      <c r="Z444" t="s">
        <v>16141</v>
      </c>
      <c r="AA444" t="s">
        <v>10519</v>
      </c>
      <c r="AB444" t="s">
        <v>10520</v>
      </c>
      <c r="AC444" t="s">
        <v>15543</v>
      </c>
      <c r="AD444" t="s">
        <v>6953</v>
      </c>
      <c r="AV444" t="s">
        <v>1823</v>
      </c>
      <c r="AW444" t="s">
        <v>4437</v>
      </c>
    </row>
    <row r="445" spans="1:49">
      <c r="A445" t="s">
        <v>1704</v>
      </c>
      <c r="B445" t="s">
        <v>962</v>
      </c>
      <c r="D445">
        <v>2645.85</v>
      </c>
      <c r="E445" t="s">
        <v>1686</v>
      </c>
      <c r="F445">
        <v>0</v>
      </c>
      <c r="G445" t="s">
        <v>6314</v>
      </c>
      <c r="H445" t="s">
        <v>12314</v>
      </c>
      <c r="P445">
        <v>23480.07</v>
      </c>
      <c r="Q445">
        <v>448.11</v>
      </c>
      <c r="R445" s="343">
        <v>42268</v>
      </c>
      <c r="S445" s="343">
        <v>42065</v>
      </c>
      <c r="T445" t="s">
        <v>10514</v>
      </c>
      <c r="U445" t="s">
        <v>10515</v>
      </c>
      <c r="V445" t="s">
        <v>13069</v>
      </c>
      <c r="W445" t="s">
        <v>10516</v>
      </c>
      <c r="X445" t="s">
        <v>8995</v>
      </c>
      <c r="Y445" t="s">
        <v>10517</v>
      </c>
      <c r="Z445" t="s">
        <v>16141</v>
      </c>
      <c r="AA445" t="s">
        <v>10519</v>
      </c>
      <c r="AB445" t="s">
        <v>10520</v>
      </c>
      <c r="AC445" t="s">
        <v>15543</v>
      </c>
      <c r="AD445" t="s">
        <v>6953</v>
      </c>
      <c r="AV445" t="s">
        <v>1823</v>
      </c>
      <c r="AW445" t="s">
        <v>4437</v>
      </c>
    </row>
    <row r="446" spans="1:49">
      <c r="A446" t="s">
        <v>1705</v>
      </c>
      <c r="B446" t="s">
        <v>962</v>
      </c>
      <c r="D446">
        <v>2645.85</v>
      </c>
      <c r="E446" t="s">
        <v>1686</v>
      </c>
      <c r="F446">
        <v>0</v>
      </c>
      <c r="G446" t="s">
        <v>6314</v>
      </c>
      <c r="H446" t="s">
        <v>12314</v>
      </c>
      <c r="P446">
        <v>23480.07</v>
      </c>
      <c r="Q446">
        <v>448.11</v>
      </c>
      <c r="R446" s="343">
        <v>42268</v>
      </c>
      <c r="S446" s="343">
        <v>42065</v>
      </c>
      <c r="T446" t="s">
        <v>10514</v>
      </c>
      <c r="U446" t="s">
        <v>10515</v>
      </c>
      <c r="V446" t="s">
        <v>13070</v>
      </c>
      <c r="W446" t="s">
        <v>10516</v>
      </c>
      <c r="X446" t="s">
        <v>8995</v>
      </c>
      <c r="Y446" t="s">
        <v>10517</v>
      </c>
      <c r="Z446" t="s">
        <v>16141</v>
      </c>
      <c r="AA446" t="s">
        <v>10519</v>
      </c>
      <c r="AB446" t="s">
        <v>10520</v>
      </c>
      <c r="AC446" t="s">
        <v>15543</v>
      </c>
      <c r="AD446" t="s">
        <v>6953</v>
      </c>
      <c r="AV446" t="s">
        <v>1823</v>
      </c>
      <c r="AW446" t="s">
        <v>4437</v>
      </c>
    </row>
    <row r="447" spans="1:49">
      <c r="A447" t="s">
        <v>1706</v>
      </c>
      <c r="B447" t="s">
        <v>962</v>
      </c>
      <c r="D447">
        <v>2645.85</v>
      </c>
      <c r="E447" t="s">
        <v>1686</v>
      </c>
      <c r="F447">
        <v>0</v>
      </c>
      <c r="G447" t="s">
        <v>6314</v>
      </c>
      <c r="H447" t="s">
        <v>12314</v>
      </c>
      <c r="P447">
        <v>23480.07</v>
      </c>
      <c r="Q447">
        <v>448.11</v>
      </c>
      <c r="R447" s="343">
        <v>42268</v>
      </c>
      <c r="S447" s="343">
        <v>42065</v>
      </c>
      <c r="T447" t="s">
        <v>10514</v>
      </c>
      <c r="U447" t="s">
        <v>10515</v>
      </c>
      <c r="V447" t="s">
        <v>13071</v>
      </c>
      <c r="W447" t="s">
        <v>10516</v>
      </c>
      <c r="X447" t="s">
        <v>8995</v>
      </c>
      <c r="Y447" t="s">
        <v>10517</v>
      </c>
      <c r="Z447" t="s">
        <v>16141</v>
      </c>
      <c r="AA447" t="s">
        <v>10519</v>
      </c>
      <c r="AB447" t="s">
        <v>10520</v>
      </c>
      <c r="AC447" t="s">
        <v>15543</v>
      </c>
      <c r="AD447" t="s">
        <v>6953</v>
      </c>
      <c r="AV447" t="s">
        <v>1823</v>
      </c>
      <c r="AW447" t="s">
        <v>4437</v>
      </c>
    </row>
    <row r="448" spans="1:49">
      <c r="A448" t="s">
        <v>1707</v>
      </c>
      <c r="B448" t="s">
        <v>962</v>
      </c>
      <c r="D448">
        <v>2645.85</v>
      </c>
      <c r="E448" t="s">
        <v>1686</v>
      </c>
      <c r="F448">
        <v>0</v>
      </c>
      <c r="G448" t="s">
        <v>6314</v>
      </c>
      <c r="H448" t="s">
        <v>12314</v>
      </c>
      <c r="P448">
        <v>23480.07</v>
      </c>
      <c r="Q448">
        <v>448.11</v>
      </c>
      <c r="R448" s="343">
        <v>42268</v>
      </c>
      <c r="S448" s="343">
        <v>42065</v>
      </c>
      <c r="T448" t="s">
        <v>10514</v>
      </c>
      <c r="U448" t="s">
        <v>10515</v>
      </c>
      <c r="V448" t="s">
        <v>13072</v>
      </c>
      <c r="W448" t="s">
        <v>10516</v>
      </c>
      <c r="X448" t="s">
        <v>8995</v>
      </c>
      <c r="Y448" t="s">
        <v>10517</v>
      </c>
      <c r="Z448" t="s">
        <v>16141</v>
      </c>
      <c r="AA448" t="s">
        <v>10519</v>
      </c>
      <c r="AB448" t="s">
        <v>10520</v>
      </c>
      <c r="AC448" t="s">
        <v>15543</v>
      </c>
      <c r="AD448" t="s">
        <v>6953</v>
      </c>
      <c r="AV448" t="s">
        <v>1823</v>
      </c>
      <c r="AW448" t="s">
        <v>4437</v>
      </c>
    </row>
    <row r="449" spans="1:49">
      <c r="A449" t="s">
        <v>1708</v>
      </c>
      <c r="B449" t="s">
        <v>962</v>
      </c>
      <c r="D449">
        <v>2645.85</v>
      </c>
      <c r="E449" t="s">
        <v>1686</v>
      </c>
      <c r="F449">
        <v>0</v>
      </c>
      <c r="G449" t="s">
        <v>6314</v>
      </c>
      <c r="H449" t="s">
        <v>12314</v>
      </c>
      <c r="P449">
        <v>23480.07</v>
      </c>
      <c r="Q449">
        <v>448.11</v>
      </c>
      <c r="R449" s="343">
        <v>42268</v>
      </c>
      <c r="S449" s="343">
        <v>42065</v>
      </c>
      <c r="T449" t="s">
        <v>10514</v>
      </c>
      <c r="U449" t="s">
        <v>10515</v>
      </c>
      <c r="V449" t="s">
        <v>13073</v>
      </c>
      <c r="W449" t="s">
        <v>10516</v>
      </c>
      <c r="X449" t="s">
        <v>8995</v>
      </c>
      <c r="Y449" t="s">
        <v>10517</v>
      </c>
      <c r="Z449" t="s">
        <v>16141</v>
      </c>
      <c r="AA449" t="s">
        <v>10519</v>
      </c>
      <c r="AB449" t="s">
        <v>10520</v>
      </c>
      <c r="AC449" t="s">
        <v>15543</v>
      </c>
      <c r="AD449" t="s">
        <v>6953</v>
      </c>
      <c r="AV449" t="s">
        <v>1823</v>
      </c>
      <c r="AW449" t="s">
        <v>4437</v>
      </c>
    </row>
    <row r="450" spans="1:49">
      <c r="A450" t="s">
        <v>5459</v>
      </c>
      <c r="B450" t="s">
        <v>5460</v>
      </c>
      <c r="E450" t="s">
        <v>5461</v>
      </c>
      <c r="F450">
        <v>0</v>
      </c>
      <c r="G450" t="s">
        <v>6314</v>
      </c>
      <c r="H450" t="s">
        <v>12314</v>
      </c>
      <c r="P450">
        <v>27664.880000000001</v>
      </c>
      <c r="Q450">
        <v>667.04</v>
      </c>
      <c r="R450" s="343">
        <v>41909</v>
      </c>
      <c r="S450" s="343">
        <v>41740</v>
      </c>
      <c r="T450" t="s">
        <v>6636</v>
      </c>
      <c r="U450" t="s">
        <v>6637</v>
      </c>
      <c r="V450" t="s">
        <v>6836</v>
      </c>
      <c r="W450" t="s">
        <v>6638</v>
      </c>
      <c r="X450" t="s">
        <v>2024</v>
      </c>
      <c r="Y450" t="s">
        <v>2031</v>
      </c>
      <c r="Z450" t="s">
        <v>4071</v>
      </c>
      <c r="AA450" t="s">
        <v>6639</v>
      </c>
      <c r="AB450" t="s">
        <v>6640</v>
      </c>
      <c r="AC450" t="s">
        <v>6641</v>
      </c>
      <c r="AD450" t="s">
        <v>6322</v>
      </c>
      <c r="AE450" t="s">
        <v>5449</v>
      </c>
      <c r="AF450" t="s">
        <v>1262</v>
      </c>
      <c r="AG450" t="s">
        <v>1263</v>
      </c>
      <c r="AH450" t="s">
        <v>2024</v>
      </c>
      <c r="AI450" t="s">
        <v>2031</v>
      </c>
      <c r="AJ450" t="s">
        <v>16336</v>
      </c>
      <c r="AK450" t="s">
        <v>5451</v>
      </c>
      <c r="AL450" t="s">
        <v>6090</v>
      </c>
      <c r="AM450" t="s">
        <v>6091</v>
      </c>
      <c r="AN450" t="s">
        <v>3916</v>
      </c>
      <c r="AO450" t="s">
        <v>3917</v>
      </c>
      <c r="AP450" t="s">
        <v>4071</v>
      </c>
      <c r="AV450" t="s">
        <v>6092</v>
      </c>
      <c r="AW450" t="s">
        <v>4437</v>
      </c>
    </row>
    <row r="451" spans="1:49">
      <c r="A451" t="s">
        <v>6048</v>
      </c>
      <c r="B451" t="s">
        <v>6049</v>
      </c>
      <c r="D451">
        <v>1117.6199999999999</v>
      </c>
      <c r="E451" t="s">
        <v>282</v>
      </c>
      <c r="F451">
        <v>0</v>
      </c>
      <c r="G451" t="s">
        <v>6317</v>
      </c>
      <c r="H451" t="s">
        <v>12314</v>
      </c>
      <c r="P451">
        <v>9579.5</v>
      </c>
      <c r="Q451">
        <v>159.66</v>
      </c>
      <c r="R451" s="343">
        <v>42278</v>
      </c>
      <c r="S451" s="343">
        <v>42076</v>
      </c>
      <c r="T451" t="s">
        <v>11047</v>
      </c>
      <c r="U451" t="s">
        <v>11048</v>
      </c>
      <c r="V451" t="s">
        <v>13290</v>
      </c>
      <c r="W451" t="s">
        <v>11049</v>
      </c>
      <c r="X451" t="s">
        <v>11050</v>
      </c>
      <c r="Y451" t="s">
        <v>11051</v>
      </c>
      <c r="Z451" t="s">
        <v>11052</v>
      </c>
      <c r="AA451" t="s">
        <v>11053</v>
      </c>
      <c r="AB451" t="s">
        <v>11054</v>
      </c>
      <c r="AC451" t="s">
        <v>11055</v>
      </c>
      <c r="AD451" t="s">
        <v>6310</v>
      </c>
      <c r="AV451" t="s">
        <v>6309</v>
      </c>
      <c r="AW451" t="s">
        <v>6317</v>
      </c>
    </row>
    <row r="452" spans="1:49">
      <c r="A452" t="s">
        <v>325</v>
      </c>
      <c r="B452" t="s">
        <v>16223</v>
      </c>
      <c r="D452">
        <v>872.76</v>
      </c>
      <c r="E452" t="s">
        <v>282</v>
      </c>
      <c r="F452">
        <v>0</v>
      </c>
      <c r="G452" t="s">
        <v>6317</v>
      </c>
      <c r="H452" t="s">
        <v>12314</v>
      </c>
      <c r="P452">
        <v>8727.41</v>
      </c>
      <c r="Q452">
        <v>145.46</v>
      </c>
      <c r="R452" s="343">
        <v>42285</v>
      </c>
      <c r="S452" s="343">
        <v>42076</v>
      </c>
      <c r="T452" t="s">
        <v>10620</v>
      </c>
      <c r="U452" t="s">
        <v>10621</v>
      </c>
      <c r="V452" t="s">
        <v>13161</v>
      </c>
      <c r="W452" t="s">
        <v>10622</v>
      </c>
      <c r="X452" t="s">
        <v>2024</v>
      </c>
      <c r="Y452" t="s">
        <v>10623</v>
      </c>
      <c r="Z452" t="s">
        <v>10624</v>
      </c>
      <c r="AA452" t="s">
        <v>10625</v>
      </c>
      <c r="AB452" t="s">
        <v>10626</v>
      </c>
      <c r="AC452" t="s">
        <v>10627</v>
      </c>
      <c r="AD452" t="s">
        <v>6310</v>
      </c>
      <c r="AV452" t="s">
        <v>6309</v>
      </c>
      <c r="AW452" t="s">
        <v>6317</v>
      </c>
    </row>
    <row r="453" spans="1:49">
      <c r="A453" t="s">
        <v>5857</v>
      </c>
      <c r="B453" t="s">
        <v>5858</v>
      </c>
      <c r="D453">
        <v>611.82000000000005</v>
      </c>
      <c r="E453" t="s">
        <v>4501</v>
      </c>
      <c r="F453">
        <v>0</v>
      </c>
      <c r="G453" t="s">
        <v>6312</v>
      </c>
      <c r="H453" t="s">
        <v>12314</v>
      </c>
      <c r="P453">
        <v>6118.22</v>
      </c>
      <c r="Q453">
        <v>101.97</v>
      </c>
      <c r="R453" s="343">
        <v>42285</v>
      </c>
      <c r="S453" s="343">
        <v>42079</v>
      </c>
      <c r="T453" t="s">
        <v>10422</v>
      </c>
      <c r="U453" t="s">
        <v>6309</v>
      </c>
      <c r="V453" t="s">
        <v>12906</v>
      </c>
      <c r="W453" t="s">
        <v>10423</v>
      </c>
      <c r="X453" t="s">
        <v>2024</v>
      </c>
      <c r="Y453" t="s">
        <v>2031</v>
      </c>
      <c r="Z453" t="s">
        <v>10424</v>
      </c>
      <c r="AA453" t="s">
        <v>10425</v>
      </c>
      <c r="AB453" t="s">
        <v>6309</v>
      </c>
      <c r="AC453" t="s">
        <v>16254</v>
      </c>
      <c r="AD453" t="s">
        <v>6310</v>
      </c>
      <c r="AV453" t="s">
        <v>6309</v>
      </c>
      <c r="AW453" t="s">
        <v>6312</v>
      </c>
    </row>
    <row r="454" spans="1:49">
      <c r="A454" t="s">
        <v>182</v>
      </c>
      <c r="B454" t="s">
        <v>5060</v>
      </c>
      <c r="C454">
        <v>588.9</v>
      </c>
      <c r="D454">
        <v>4050.48</v>
      </c>
      <c r="E454" t="s">
        <v>183</v>
      </c>
      <c r="F454">
        <v>18</v>
      </c>
      <c r="G454" t="s">
        <v>6317</v>
      </c>
      <c r="H454" t="s">
        <v>6945</v>
      </c>
      <c r="I454">
        <v>0</v>
      </c>
      <c r="J454">
        <v>588.9</v>
      </c>
      <c r="K454">
        <v>0</v>
      </c>
      <c r="L454">
        <v>0</v>
      </c>
      <c r="M454">
        <v>0</v>
      </c>
      <c r="N454">
        <v>0</v>
      </c>
      <c r="O454">
        <v>0</v>
      </c>
      <c r="P454">
        <v>29001.61</v>
      </c>
      <c r="Q454">
        <v>595.15</v>
      </c>
      <c r="R454" s="343">
        <v>42298</v>
      </c>
      <c r="S454" s="343">
        <v>42062</v>
      </c>
      <c r="T454" t="s">
        <v>11248</v>
      </c>
      <c r="U454" t="s">
        <v>11249</v>
      </c>
      <c r="V454" t="s">
        <v>13339</v>
      </c>
      <c r="W454" t="s">
        <v>11250</v>
      </c>
      <c r="X454" t="s">
        <v>4072</v>
      </c>
      <c r="Y454" t="s">
        <v>4073</v>
      </c>
      <c r="Z454" t="s">
        <v>11252</v>
      </c>
      <c r="AA454" t="s">
        <v>11253</v>
      </c>
      <c r="AB454" t="s">
        <v>5063</v>
      </c>
      <c r="AC454" t="s">
        <v>11254</v>
      </c>
      <c r="AD454" t="s">
        <v>6310</v>
      </c>
      <c r="AE454" t="s">
        <v>5063</v>
      </c>
      <c r="AF454" t="s">
        <v>13812</v>
      </c>
      <c r="AG454" t="s">
        <v>11250</v>
      </c>
      <c r="AH454" t="s">
        <v>4072</v>
      </c>
      <c r="AI454" t="s">
        <v>4073</v>
      </c>
      <c r="AJ454" t="s">
        <v>6309</v>
      </c>
      <c r="AQ454">
        <v>1</v>
      </c>
      <c r="AR454" t="s">
        <v>2060</v>
      </c>
      <c r="AS454" t="s">
        <v>15135</v>
      </c>
      <c r="AT454" t="s">
        <v>2042</v>
      </c>
      <c r="AU454" t="s">
        <v>2062</v>
      </c>
      <c r="AV454" t="s">
        <v>6309</v>
      </c>
      <c r="AW454" t="s">
        <v>6317</v>
      </c>
    </row>
    <row r="455" spans="1:49">
      <c r="A455" t="s">
        <v>797</v>
      </c>
      <c r="B455" t="s">
        <v>298</v>
      </c>
      <c r="C455">
        <v>163.21</v>
      </c>
      <c r="D455">
        <v>1115.8499999999999</v>
      </c>
      <c r="E455" t="s">
        <v>798</v>
      </c>
      <c r="F455">
        <v>18</v>
      </c>
      <c r="G455" t="s">
        <v>6319</v>
      </c>
      <c r="H455" t="s">
        <v>6945</v>
      </c>
      <c r="I455">
        <v>0</v>
      </c>
      <c r="J455">
        <v>163.21</v>
      </c>
      <c r="K455">
        <v>0</v>
      </c>
      <c r="L455">
        <v>0</v>
      </c>
      <c r="M455">
        <v>0</v>
      </c>
      <c r="N455">
        <v>0</v>
      </c>
      <c r="O455">
        <v>0</v>
      </c>
      <c r="P455">
        <v>8239.06</v>
      </c>
      <c r="Q455">
        <v>163.21</v>
      </c>
      <c r="R455" s="343">
        <v>42297</v>
      </c>
      <c r="S455" s="343">
        <v>42048</v>
      </c>
      <c r="T455" t="s">
        <v>6947</v>
      </c>
      <c r="U455" t="s">
        <v>6948</v>
      </c>
      <c r="V455" t="s">
        <v>12432</v>
      </c>
      <c r="W455" t="s">
        <v>6949</v>
      </c>
      <c r="X455" t="s">
        <v>6946</v>
      </c>
      <c r="Y455" t="s">
        <v>2031</v>
      </c>
      <c r="Z455" t="s">
        <v>15889</v>
      </c>
      <c r="AA455" t="s">
        <v>6951</v>
      </c>
      <c r="AB455" t="s">
        <v>6952</v>
      </c>
      <c r="AC455" t="s">
        <v>14382</v>
      </c>
      <c r="AD455" t="s">
        <v>6313</v>
      </c>
      <c r="AE455" t="s">
        <v>3754</v>
      </c>
      <c r="AF455" t="s">
        <v>6954</v>
      </c>
      <c r="AG455" t="s">
        <v>6955</v>
      </c>
      <c r="AH455" t="s">
        <v>6207</v>
      </c>
      <c r="AI455" t="s">
        <v>6208</v>
      </c>
      <c r="AJ455" t="s">
        <v>6956</v>
      </c>
      <c r="AV455" t="s">
        <v>6566</v>
      </c>
      <c r="AW455" t="s">
        <v>4392</v>
      </c>
    </row>
    <row r="456" spans="1:49">
      <c r="A456" t="s">
        <v>799</v>
      </c>
      <c r="B456" t="s">
        <v>298</v>
      </c>
      <c r="C456">
        <v>163.21</v>
      </c>
      <c r="D456">
        <v>1115.8499999999999</v>
      </c>
      <c r="E456" t="s">
        <v>2509</v>
      </c>
      <c r="F456">
        <v>18</v>
      </c>
      <c r="G456" t="s">
        <v>6319</v>
      </c>
      <c r="H456" t="s">
        <v>6945</v>
      </c>
      <c r="I456">
        <v>0</v>
      </c>
      <c r="J456">
        <v>163.21</v>
      </c>
      <c r="K456">
        <v>0</v>
      </c>
      <c r="L456">
        <v>0</v>
      </c>
      <c r="M456">
        <v>0</v>
      </c>
      <c r="N456">
        <v>0</v>
      </c>
      <c r="O456">
        <v>0</v>
      </c>
      <c r="P456">
        <v>8239.06</v>
      </c>
      <c r="Q456">
        <v>163.21</v>
      </c>
      <c r="R456" s="343">
        <v>42297</v>
      </c>
      <c r="S456" s="343">
        <v>42048</v>
      </c>
      <c r="T456" t="s">
        <v>6947</v>
      </c>
      <c r="U456" t="s">
        <v>6948</v>
      </c>
      <c r="V456" t="s">
        <v>12433</v>
      </c>
      <c r="W456" t="s">
        <v>6949</v>
      </c>
      <c r="X456" t="s">
        <v>6946</v>
      </c>
      <c r="Y456" t="s">
        <v>2031</v>
      </c>
      <c r="Z456" t="s">
        <v>15889</v>
      </c>
      <c r="AA456" t="s">
        <v>6951</v>
      </c>
      <c r="AB456" t="s">
        <v>6952</v>
      </c>
      <c r="AC456" t="s">
        <v>14382</v>
      </c>
      <c r="AD456" t="s">
        <v>6313</v>
      </c>
      <c r="AE456" t="s">
        <v>3754</v>
      </c>
      <c r="AF456" t="s">
        <v>6954</v>
      </c>
      <c r="AG456" t="s">
        <v>6955</v>
      </c>
      <c r="AH456" t="s">
        <v>6207</v>
      </c>
      <c r="AI456" t="s">
        <v>6208</v>
      </c>
      <c r="AJ456" t="s">
        <v>6956</v>
      </c>
      <c r="AV456" t="s">
        <v>6566</v>
      </c>
      <c r="AW456" t="s">
        <v>4392</v>
      </c>
    </row>
    <row r="457" spans="1:49">
      <c r="A457" t="s">
        <v>800</v>
      </c>
      <c r="B457" t="s">
        <v>298</v>
      </c>
      <c r="C457">
        <v>163.21</v>
      </c>
      <c r="D457">
        <v>1115.8499999999999</v>
      </c>
      <c r="E457" t="s">
        <v>2882</v>
      </c>
      <c r="F457">
        <v>18</v>
      </c>
      <c r="G457" t="s">
        <v>6319</v>
      </c>
      <c r="H457" t="s">
        <v>6945</v>
      </c>
      <c r="I457">
        <v>0</v>
      </c>
      <c r="J457">
        <v>163.21</v>
      </c>
      <c r="K457">
        <v>0</v>
      </c>
      <c r="L457">
        <v>0</v>
      </c>
      <c r="M457">
        <v>0</v>
      </c>
      <c r="N457">
        <v>0</v>
      </c>
      <c r="O457">
        <v>0</v>
      </c>
      <c r="P457">
        <v>8239.06</v>
      </c>
      <c r="Q457">
        <v>163.21</v>
      </c>
      <c r="R457" s="343">
        <v>42297</v>
      </c>
      <c r="S457" s="343">
        <v>42048</v>
      </c>
      <c r="T457" t="s">
        <v>6947</v>
      </c>
      <c r="U457" t="s">
        <v>6948</v>
      </c>
      <c r="V457" t="s">
        <v>12434</v>
      </c>
      <c r="W457" t="s">
        <v>6949</v>
      </c>
      <c r="X457" t="s">
        <v>6946</v>
      </c>
      <c r="Y457" t="s">
        <v>2031</v>
      </c>
      <c r="Z457" t="s">
        <v>15889</v>
      </c>
      <c r="AA457" t="s">
        <v>6951</v>
      </c>
      <c r="AB457" t="s">
        <v>6952</v>
      </c>
      <c r="AC457" t="s">
        <v>14382</v>
      </c>
      <c r="AD457" t="s">
        <v>6313</v>
      </c>
      <c r="AE457" t="s">
        <v>3754</v>
      </c>
      <c r="AF457" t="s">
        <v>6954</v>
      </c>
      <c r="AG457" t="s">
        <v>6955</v>
      </c>
      <c r="AH457" t="s">
        <v>6207</v>
      </c>
      <c r="AI457" t="s">
        <v>6208</v>
      </c>
      <c r="AJ457" t="s">
        <v>6956</v>
      </c>
      <c r="AV457" t="s">
        <v>6566</v>
      </c>
      <c r="AW457" t="s">
        <v>4392</v>
      </c>
    </row>
    <row r="458" spans="1:49">
      <c r="A458" t="s">
        <v>801</v>
      </c>
      <c r="B458" t="s">
        <v>298</v>
      </c>
      <c r="C458">
        <v>163.21</v>
      </c>
      <c r="D458">
        <v>1115.8499999999999</v>
      </c>
      <c r="E458" t="s">
        <v>2882</v>
      </c>
      <c r="F458">
        <v>18</v>
      </c>
      <c r="G458" t="s">
        <v>6319</v>
      </c>
      <c r="H458" t="s">
        <v>6945</v>
      </c>
      <c r="I458">
        <v>0</v>
      </c>
      <c r="J458">
        <v>163.21</v>
      </c>
      <c r="K458">
        <v>0</v>
      </c>
      <c r="L458">
        <v>0</v>
      </c>
      <c r="M458">
        <v>0</v>
      </c>
      <c r="N458">
        <v>0</v>
      </c>
      <c r="O458">
        <v>0</v>
      </c>
      <c r="P458">
        <v>8239.06</v>
      </c>
      <c r="Q458">
        <v>163.21</v>
      </c>
      <c r="R458" s="343">
        <v>42297</v>
      </c>
      <c r="S458" s="343">
        <v>42048</v>
      </c>
      <c r="T458" t="s">
        <v>6947</v>
      </c>
      <c r="U458" t="s">
        <v>6948</v>
      </c>
      <c r="V458" t="s">
        <v>12435</v>
      </c>
      <c r="W458" t="s">
        <v>6949</v>
      </c>
      <c r="X458" t="s">
        <v>6946</v>
      </c>
      <c r="Y458" t="s">
        <v>2031</v>
      </c>
      <c r="Z458" t="s">
        <v>15889</v>
      </c>
      <c r="AA458" t="s">
        <v>6951</v>
      </c>
      <c r="AB458" t="s">
        <v>6952</v>
      </c>
      <c r="AC458" t="s">
        <v>14382</v>
      </c>
      <c r="AD458" t="s">
        <v>6313</v>
      </c>
      <c r="AE458" t="s">
        <v>3754</v>
      </c>
      <c r="AF458" t="s">
        <v>6954</v>
      </c>
      <c r="AG458" t="s">
        <v>6955</v>
      </c>
      <c r="AH458" t="s">
        <v>6207</v>
      </c>
      <c r="AI458" t="s">
        <v>6208</v>
      </c>
      <c r="AJ458" t="s">
        <v>6956</v>
      </c>
      <c r="AV458" t="s">
        <v>6566</v>
      </c>
      <c r="AW458" t="s">
        <v>4392</v>
      </c>
    </row>
    <row r="459" spans="1:49">
      <c r="A459" t="s">
        <v>802</v>
      </c>
      <c r="B459" t="s">
        <v>298</v>
      </c>
      <c r="C459">
        <v>163.21</v>
      </c>
      <c r="D459">
        <v>1115.8499999999999</v>
      </c>
      <c r="E459" t="s">
        <v>2882</v>
      </c>
      <c r="F459">
        <v>18</v>
      </c>
      <c r="G459" t="s">
        <v>6319</v>
      </c>
      <c r="H459" t="s">
        <v>6945</v>
      </c>
      <c r="I459">
        <v>0</v>
      </c>
      <c r="J459">
        <v>163.21</v>
      </c>
      <c r="K459">
        <v>0</v>
      </c>
      <c r="L459">
        <v>0</v>
      </c>
      <c r="M459">
        <v>0</v>
      </c>
      <c r="N459">
        <v>0</v>
      </c>
      <c r="O459">
        <v>0</v>
      </c>
      <c r="P459">
        <v>8239.06</v>
      </c>
      <c r="Q459">
        <v>163.21</v>
      </c>
      <c r="R459" s="343">
        <v>42297</v>
      </c>
      <c r="S459" s="343">
        <v>42048</v>
      </c>
      <c r="T459" t="s">
        <v>6947</v>
      </c>
      <c r="U459" t="s">
        <v>6948</v>
      </c>
      <c r="V459" t="s">
        <v>12436</v>
      </c>
      <c r="W459" t="s">
        <v>6949</v>
      </c>
      <c r="X459" t="s">
        <v>6946</v>
      </c>
      <c r="Y459" t="s">
        <v>2031</v>
      </c>
      <c r="Z459" t="s">
        <v>15889</v>
      </c>
      <c r="AA459" t="s">
        <v>6951</v>
      </c>
      <c r="AB459" t="s">
        <v>6952</v>
      </c>
      <c r="AC459" t="s">
        <v>14382</v>
      </c>
      <c r="AD459" t="s">
        <v>6313</v>
      </c>
      <c r="AE459" t="s">
        <v>3754</v>
      </c>
      <c r="AF459" t="s">
        <v>6954</v>
      </c>
      <c r="AG459" t="s">
        <v>6955</v>
      </c>
      <c r="AH459" t="s">
        <v>6207</v>
      </c>
      <c r="AI459" t="s">
        <v>6208</v>
      </c>
      <c r="AJ459" t="s">
        <v>6956</v>
      </c>
      <c r="AV459" t="s">
        <v>6566</v>
      </c>
      <c r="AW459" t="s">
        <v>4392</v>
      </c>
    </row>
    <row r="460" spans="1:49">
      <c r="A460" t="s">
        <v>3262</v>
      </c>
      <c r="B460" t="s">
        <v>3263</v>
      </c>
      <c r="D460">
        <v>1090.3900000000001</v>
      </c>
      <c r="E460" t="s">
        <v>282</v>
      </c>
      <c r="F460">
        <v>0</v>
      </c>
      <c r="G460" t="s">
        <v>6319</v>
      </c>
      <c r="H460" t="s">
        <v>12314</v>
      </c>
      <c r="P460">
        <v>9345.92</v>
      </c>
      <c r="Q460">
        <v>155.77000000000001</v>
      </c>
      <c r="R460" s="343">
        <v>42302</v>
      </c>
      <c r="S460" s="343">
        <v>42079</v>
      </c>
      <c r="T460" t="s">
        <v>8231</v>
      </c>
      <c r="U460" t="s">
        <v>8232</v>
      </c>
      <c r="V460" t="s">
        <v>12474</v>
      </c>
      <c r="W460" t="s">
        <v>8233</v>
      </c>
      <c r="X460" t="s">
        <v>8234</v>
      </c>
      <c r="Y460" t="s">
        <v>8235</v>
      </c>
      <c r="Z460" t="s">
        <v>8236</v>
      </c>
      <c r="AA460" t="s">
        <v>6309</v>
      </c>
      <c r="AB460" t="s">
        <v>6309</v>
      </c>
      <c r="AC460" t="s">
        <v>8237</v>
      </c>
      <c r="AD460" t="s">
        <v>6318</v>
      </c>
      <c r="AV460" t="s">
        <v>7088</v>
      </c>
      <c r="AW460" t="s">
        <v>5474</v>
      </c>
    </row>
    <row r="461" spans="1:49">
      <c r="A461" t="s">
        <v>1803</v>
      </c>
      <c r="B461" t="s">
        <v>1804</v>
      </c>
      <c r="D461">
        <v>742.63</v>
      </c>
      <c r="E461" t="s">
        <v>2509</v>
      </c>
      <c r="F461">
        <v>0</v>
      </c>
      <c r="G461" t="s">
        <v>6312</v>
      </c>
      <c r="H461" t="s">
        <v>12314</v>
      </c>
      <c r="P461">
        <v>6365.4</v>
      </c>
      <c r="Q461">
        <v>106.09</v>
      </c>
      <c r="R461" s="343">
        <v>42299</v>
      </c>
      <c r="S461" s="343">
        <v>42065</v>
      </c>
      <c r="T461" t="s">
        <v>9099</v>
      </c>
      <c r="U461" t="s">
        <v>6309</v>
      </c>
      <c r="V461" t="s">
        <v>12640</v>
      </c>
      <c r="W461" t="s">
        <v>9100</v>
      </c>
      <c r="X461" t="s">
        <v>2041</v>
      </c>
      <c r="Y461" t="s">
        <v>2042</v>
      </c>
      <c r="Z461" t="s">
        <v>9101</v>
      </c>
      <c r="AA461" t="s">
        <v>9102</v>
      </c>
      <c r="AB461" t="s">
        <v>6309</v>
      </c>
      <c r="AC461" t="s">
        <v>15923</v>
      </c>
      <c r="AD461" t="s">
        <v>6310</v>
      </c>
      <c r="AV461" t="s">
        <v>6309</v>
      </c>
      <c r="AW461" t="s">
        <v>6312</v>
      </c>
    </row>
    <row r="462" spans="1:49">
      <c r="A462" t="s">
        <v>4352</v>
      </c>
      <c r="B462" t="s">
        <v>4353</v>
      </c>
      <c r="D462">
        <v>1121.03</v>
      </c>
      <c r="E462" t="s">
        <v>1441</v>
      </c>
      <c r="F462">
        <v>0</v>
      </c>
      <c r="G462" t="s">
        <v>6312</v>
      </c>
      <c r="H462" t="s">
        <v>12314</v>
      </c>
      <c r="P462">
        <v>7368.8</v>
      </c>
      <c r="Q462">
        <v>143.16999999999999</v>
      </c>
      <c r="R462" s="343">
        <v>42317</v>
      </c>
      <c r="S462" s="343">
        <v>42066</v>
      </c>
      <c r="T462" t="s">
        <v>8721</v>
      </c>
      <c r="U462" t="s">
        <v>6309</v>
      </c>
      <c r="V462" t="s">
        <v>12570</v>
      </c>
      <c r="W462" t="s">
        <v>8722</v>
      </c>
      <c r="X462" t="s">
        <v>4145</v>
      </c>
      <c r="Y462" t="s">
        <v>4146</v>
      </c>
      <c r="Z462" t="s">
        <v>8723</v>
      </c>
      <c r="AA462" t="s">
        <v>8724</v>
      </c>
      <c r="AB462" t="s">
        <v>6309</v>
      </c>
      <c r="AC462" t="s">
        <v>16039</v>
      </c>
      <c r="AD462" t="s">
        <v>6310</v>
      </c>
      <c r="AV462" t="s">
        <v>6309</v>
      </c>
      <c r="AW462" t="s">
        <v>6312</v>
      </c>
    </row>
    <row r="463" spans="1:49">
      <c r="A463" t="s">
        <v>3249</v>
      </c>
      <c r="B463" t="s">
        <v>3754</v>
      </c>
      <c r="D463">
        <v>1813.85</v>
      </c>
      <c r="E463" t="s">
        <v>3250</v>
      </c>
      <c r="F463">
        <v>0</v>
      </c>
      <c r="G463" t="s">
        <v>6319</v>
      </c>
      <c r="H463" t="s">
        <v>12314</v>
      </c>
      <c r="P463">
        <v>13161.71</v>
      </c>
      <c r="Q463">
        <v>265.94</v>
      </c>
      <c r="R463" s="343">
        <v>42317</v>
      </c>
      <c r="S463" s="343">
        <v>42082</v>
      </c>
      <c r="T463" t="s">
        <v>6954</v>
      </c>
      <c r="U463" t="s">
        <v>8221</v>
      </c>
      <c r="V463" t="s">
        <v>12465</v>
      </c>
      <c r="W463" t="s">
        <v>6955</v>
      </c>
      <c r="X463" t="s">
        <v>6207</v>
      </c>
      <c r="Y463" t="s">
        <v>6208</v>
      </c>
      <c r="Z463" t="s">
        <v>6956</v>
      </c>
      <c r="AA463" t="s">
        <v>8222</v>
      </c>
      <c r="AB463" t="s">
        <v>8223</v>
      </c>
      <c r="AC463" t="s">
        <v>8224</v>
      </c>
      <c r="AD463" t="s">
        <v>6318</v>
      </c>
      <c r="AV463" t="s">
        <v>12461</v>
      </c>
      <c r="AW463" t="s">
        <v>5474</v>
      </c>
    </row>
    <row r="464" spans="1:49">
      <c r="A464" t="s">
        <v>5721</v>
      </c>
      <c r="B464" t="s">
        <v>5719</v>
      </c>
      <c r="D464">
        <v>1729.72</v>
      </c>
      <c r="E464" t="s">
        <v>5722</v>
      </c>
      <c r="F464">
        <v>0</v>
      </c>
      <c r="G464" t="s">
        <v>6319</v>
      </c>
      <c r="H464" t="s">
        <v>12314</v>
      </c>
      <c r="P464">
        <v>11174.4</v>
      </c>
      <c r="Q464">
        <v>222.08</v>
      </c>
      <c r="R464" s="343">
        <v>42319</v>
      </c>
      <c r="S464" s="343">
        <v>42065</v>
      </c>
      <c r="T464" t="s">
        <v>8323</v>
      </c>
      <c r="U464" t="s">
        <v>8324</v>
      </c>
      <c r="V464" t="s">
        <v>12495</v>
      </c>
      <c r="W464" t="s">
        <v>16294</v>
      </c>
      <c r="X464" t="s">
        <v>2015</v>
      </c>
      <c r="Y464" t="s">
        <v>2016</v>
      </c>
      <c r="Z464" t="s">
        <v>8326</v>
      </c>
      <c r="AA464" t="s">
        <v>16282</v>
      </c>
      <c r="AB464" t="s">
        <v>8328</v>
      </c>
      <c r="AC464" t="s">
        <v>16090</v>
      </c>
      <c r="AD464" t="s">
        <v>6318</v>
      </c>
      <c r="AV464" t="s">
        <v>4409</v>
      </c>
      <c r="AW464" t="s">
        <v>4405</v>
      </c>
    </row>
    <row r="465" spans="1:49">
      <c r="A465" t="s">
        <v>5074</v>
      </c>
      <c r="B465" t="s">
        <v>15142</v>
      </c>
      <c r="E465" t="s">
        <v>5075</v>
      </c>
      <c r="F465">
        <v>0</v>
      </c>
      <c r="G465" t="s">
        <v>6319</v>
      </c>
      <c r="H465" t="s">
        <v>12314</v>
      </c>
      <c r="P465">
        <v>16950.93</v>
      </c>
      <c r="Q465">
        <v>441.41</v>
      </c>
      <c r="R465" s="343">
        <v>42320</v>
      </c>
      <c r="S465" s="343">
        <v>41806</v>
      </c>
      <c r="T465" t="s">
        <v>4679</v>
      </c>
      <c r="U465" t="s">
        <v>1470</v>
      </c>
      <c r="V465" t="s">
        <v>6655</v>
      </c>
      <c r="W465" t="s">
        <v>4680</v>
      </c>
      <c r="X465" t="s">
        <v>4681</v>
      </c>
      <c r="Y465" t="s">
        <v>4682</v>
      </c>
      <c r="Z465" t="s">
        <v>4683</v>
      </c>
      <c r="AA465" t="s">
        <v>4684</v>
      </c>
      <c r="AB465" t="s">
        <v>4685</v>
      </c>
      <c r="AC465" t="s">
        <v>16142</v>
      </c>
      <c r="AD465" t="s">
        <v>2035</v>
      </c>
      <c r="AE465" t="s">
        <v>4599</v>
      </c>
      <c r="AF465" t="s">
        <v>4686</v>
      </c>
      <c r="AG465" t="s">
        <v>4687</v>
      </c>
      <c r="AH465" t="s">
        <v>4688</v>
      </c>
      <c r="AI465" t="s">
        <v>4689</v>
      </c>
      <c r="AJ465" t="s">
        <v>4690</v>
      </c>
      <c r="AK465" t="s">
        <v>4685</v>
      </c>
      <c r="AL465" t="s">
        <v>4691</v>
      </c>
      <c r="AM465" t="s">
        <v>13631</v>
      </c>
      <c r="AN465" t="s">
        <v>4688</v>
      </c>
      <c r="AO465" t="s">
        <v>4689</v>
      </c>
      <c r="AP465" t="s">
        <v>4684</v>
      </c>
      <c r="AV465" t="s">
        <v>6309</v>
      </c>
      <c r="AW465" t="s">
        <v>6334</v>
      </c>
    </row>
    <row r="466" spans="1:49">
      <c r="A466" t="s">
        <v>5076</v>
      </c>
      <c r="B466" t="s">
        <v>15142</v>
      </c>
      <c r="C466">
        <v>1366.19</v>
      </c>
      <c r="E466" t="s">
        <v>5077</v>
      </c>
      <c r="F466">
        <v>186</v>
      </c>
      <c r="G466" t="s">
        <v>6319</v>
      </c>
      <c r="H466" t="s">
        <v>6324</v>
      </c>
      <c r="I466">
        <v>0</v>
      </c>
      <c r="J466">
        <v>0</v>
      </c>
      <c r="K466">
        <v>0</v>
      </c>
      <c r="L466">
        <v>0</v>
      </c>
      <c r="M466">
        <v>1154.79</v>
      </c>
      <c r="N466">
        <v>211.4</v>
      </c>
      <c r="O466">
        <v>0</v>
      </c>
      <c r="P466">
        <v>14882.22</v>
      </c>
      <c r="Q466">
        <v>384.93</v>
      </c>
      <c r="R466" s="343">
        <v>42320</v>
      </c>
      <c r="S466" s="343">
        <v>41978</v>
      </c>
      <c r="T466" t="s">
        <v>4679</v>
      </c>
      <c r="U466" t="s">
        <v>1470</v>
      </c>
      <c r="V466" t="s">
        <v>6656</v>
      </c>
      <c r="W466" t="s">
        <v>4680</v>
      </c>
      <c r="X466" t="s">
        <v>4681</v>
      </c>
      <c r="Y466" t="s">
        <v>4682</v>
      </c>
      <c r="Z466" t="s">
        <v>4683</v>
      </c>
      <c r="AA466" t="s">
        <v>4684</v>
      </c>
      <c r="AB466" t="s">
        <v>4685</v>
      </c>
      <c r="AC466" t="s">
        <v>16142</v>
      </c>
      <c r="AD466" t="s">
        <v>2035</v>
      </c>
      <c r="AE466" t="s">
        <v>4599</v>
      </c>
      <c r="AF466" t="s">
        <v>4686</v>
      </c>
      <c r="AG466" t="s">
        <v>4687</v>
      </c>
      <c r="AH466" t="s">
        <v>4688</v>
      </c>
      <c r="AI466" t="s">
        <v>4689</v>
      </c>
      <c r="AJ466" t="s">
        <v>4690</v>
      </c>
      <c r="AK466" t="s">
        <v>4685</v>
      </c>
      <c r="AL466" t="s">
        <v>4691</v>
      </c>
      <c r="AM466" t="s">
        <v>13631</v>
      </c>
      <c r="AN466" t="s">
        <v>4688</v>
      </c>
      <c r="AO466" t="s">
        <v>4689</v>
      </c>
      <c r="AP466" t="s">
        <v>4684</v>
      </c>
      <c r="AV466" t="s">
        <v>6309</v>
      </c>
      <c r="AW466" t="s">
        <v>6334</v>
      </c>
    </row>
    <row r="467" spans="1:49">
      <c r="A467" t="s">
        <v>3251</v>
      </c>
      <c r="B467" t="s">
        <v>3754</v>
      </c>
      <c r="D467">
        <v>370.34</v>
      </c>
      <c r="E467" t="s">
        <v>3252</v>
      </c>
      <c r="F467">
        <v>0</v>
      </c>
      <c r="G467" t="s">
        <v>6319</v>
      </c>
      <c r="H467" t="s">
        <v>12314</v>
      </c>
      <c r="P467">
        <v>2357.5</v>
      </c>
      <c r="Q467">
        <v>47.63</v>
      </c>
      <c r="R467" s="343">
        <v>42323</v>
      </c>
      <c r="S467" s="343">
        <v>42066</v>
      </c>
      <c r="T467" t="s">
        <v>6954</v>
      </c>
      <c r="U467" t="s">
        <v>8221</v>
      </c>
      <c r="V467" t="s">
        <v>12466</v>
      </c>
      <c r="W467" t="s">
        <v>6955</v>
      </c>
      <c r="X467" t="s">
        <v>6207</v>
      </c>
      <c r="Y467" t="s">
        <v>6208</v>
      </c>
      <c r="Z467" t="s">
        <v>6956</v>
      </c>
      <c r="AA467" t="s">
        <v>8222</v>
      </c>
      <c r="AB467" t="s">
        <v>8223</v>
      </c>
      <c r="AC467" t="s">
        <v>8224</v>
      </c>
      <c r="AD467" t="s">
        <v>6318</v>
      </c>
      <c r="AV467" t="s">
        <v>12461</v>
      </c>
      <c r="AW467" t="s">
        <v>5474</v>
      </c>
    </row>
    <row r="468" spans="1:49">
      <c r="A468" t="s">
        <v>3253</v>
      </c>
      <c r="B468" t="s">
        <v>3754</v>
      </c>
      <c r="D468">
        <v>370.34</v>
      </c>
      <c r="E468" t="s">
        <v>5219</v>
      </c>
      <c r="F468">
        <v>0</v>
      </c>
      <c r="G468" t="s">
        <v>6319</v>
      </c>
      <c r="H468" t="s">
        <v>12314</v>
      </c>
      <c r="P468">
        <v>2357.5</v>
      </c>
      <c r="Q468">
        <v>47.63</v>
      </c>
      <c r="R468" s="343">
        <v>42323</v>
      </c>
      <c r="S468" s="343">
        <v>42066</v>
      </c>
      <c r="T468" t="s">
        <v>6954</v>
      </c>
      <c r="U468" t="s">
        <v>8221</v>
      </c>
      <c r="V468" t="s">
        <v>12467</v>
      </c>
      <c r="W468" t="s">
        <v>6955</v>
      </c>
      <c r="X468" t="s">
        <v>6207</v>
      </c>
      <c r="Y468" t="s">
        <v>6208</v>
      </c>
      <c r="Z468" t="s">
        <v>6956</v>
      </c>
      <c r="AA468" t="s">
        <v>8222</v>
      </c>
      <c r="AB468" t="s">
        <v>8223</v>
      </c>
      <c r="AC468" t="s">
        <v>8224</v>
      </c>
      <c r="AD468" t="s">
        <v>6318</v>
      </c>
      <c r="AV468" t="s">
        <v>12461</v>
      </c>
      <c r="AW468" t="s">
        <v>5474</v>
      </c>
    </row>
    <row r="469" spans="1:49">
      <c r="A469" t="s">
        <v>5220</v>
      </c>
      <c r="B469" t="s">
        <v>3754</v>
      </c>
      <c r="D469">
        <v>370.34</v>
      </c>
      <c r="E469" t="s">
        <v>5221</v>
      </c>
      <c r="F469">
        <v>0</v>
      </c>
      <c r="G469" t="s">
        <v>6319</v>
      </c>
      <c r="H469" t="s">
        <v>12314</v>
      </c>
      <c r="P469">
        <v>2357.5</v>
      </c>
      <c r="Q469">
        <v>47.63</v>
      </c>
      <c r="R469" s="343">
        <v>42323</v>
      </c>
      <c r="S469" s="343">
        <v>42066</v>
      </c>
      <c r="T469" t="s">
        <v>6954</v>
      </c>
      <c r="U469" t="s">
        <v>8221</v>
      </c>
      <c r="V469" t="s">
        <v>12468</v>
      </c>
      <c r="W469" t="s">
        <v>6955</v>
      </c>
      <c r="X469" t="s">
        <v>6207</v>
      </c>
      <c r="Y469" t="s">
        <v>6208</v>
      </c>
      <c r="Z469" t="s">
        <v>6956</v>
      </c>
      <c r="AA469" t="s">
        <v>8222</v>
      </c>
      <c r="AB469" t="s">
        <v>8223</v>
      </c>
      <c r="AC469" t="s">
        <v>8224</v>
      </c>
      <c r="AD469" t="s">
        <v>6318</v>
      </c>
      <c r="AV469" t="s">
        <v>12461</v>
      </c>
      <c r="AW469" t="s">
        <v>5474</v>
      </c>
    </row>
    <row r="470" spans="1:49">
      <c r="A470" t="s">
        <v>5222</v>
      </c>
      <c r="B470" t="s">
        <v>3754</v>
      </c>
      <c r="D470">
        <v>1124.97</v>
      </c>
      <c r="E470" t="s">
        <v>5223</v>
      </c>
      <c r="F470">
        <v>0</v>
      </c>
      <c r="G470" t="s">
        <v>6319</v>
      </c>
      <c r="H470" t="s">
        <v>12314</v>
      </c>
      <c r="P470">
        <v>7166.8</v>
      </c>
      <c r="Q470">
        <v>144.81</v>
      </c>
      <c r="R470" s="343">
        <v>42323</v>
      </c>
      <c r="S470" s="343">
        <v>42066</v>
      </c>
      <c r="T470" t="s">
        <v>6954</v>
      </c>
      <c r="U470" t="s">
        <v>8221</v>
      </c>
      <c r="V470" t="s">
        <v>12469</v>
      </c>
      <c r="W470" t="s">
        <v>6955</v>
      </c>
      <c r="X470" t="s">
        <v>6207</v>
      </c>
      <c r="Y470" t="s">
        <v>6208</v>
      </c>
      <c r="Z470" t="s">
        <v>6956</v>
      </c>
      <c r="AA470" t="s">
        <v>8222</v>
      </c>
      <c r="AB470" t="s">
        <v>8223</v>
      </c>
      <c r="AC470" t="s">
        <v>8224</v>
      </c>
      <c r="AD470" t="s">
        <v>6318</v>
      </c>
      <c r="AV470" t="s">
        <v>12461</v>
      </c>
      <c r="AW470" t="s">
        <v>5474</v>
      </c>
    </row>
    <row r="471" spans="1:49">
      <c r="A471" t="s">
        <v>5224</v>
      </c>
      <c r="B471" t="s">
        <v>3754</v>
      </c>
      <c r="D471">
        <v>1963.65</v>
      </c>
      <c r="E471" t="s">
        <v>5225</v>
      </c>
      <c r="F471">
        <v>0</v>
      </c>
      <c r="G471" t="s">
        <v>6319</v>
      </c>
      <c r="H471" t="s">
        <v>12314</v>
      </c>
      <c r="P471">
        <v>12508.9</v>
      </c>
      <c r="Q471">
        <v>252.75</v>
      </c>
      <c r="R471" s="343">
        <v>42323</v>
      </c>
      <c r="S471" s="343">
        <v>42066</v>
      </c>
      <c r="T471" t="s">
        <v>6954</v>
      </c>
      <c r="U471" t="s">
        <v>8221</v>
      </c>
      <c r="V471" t="s">
        <v>12470</v>
      </c>
      <c r="W471" t="s">
        <v>6955</v>
      </c>
      <c r="X471" t="s">
        <v>6207</v>
      </c>
      <c r="Y471" t="s">
        <v>6208</v>
      </c>
      <c r="Z471" t="s">
        <v>6956</v>
      </c>
      <c r="AA471" t="s">
        <v>8222</v>
      </c>
      <c r="AB471" t="s">
        <v>8223</v>
      </c>
      <c r="AC471" t="s">
        <v>8224</v>
      </c>
      <c r="AD471" t="s">
        <v>6318</v>
      </c>
      <c r="AV471" t="s">
        <v>12461</v>
      </c>
      <c r="AW471" t="s">
        <v>5474</v>
      </c>
    </row>
    <row r="472" spans="1:49">
      <c r="A472" t="s">
        <v>5226</v>
      </c>
      <c r="B472" t="s">
        <v>3754</v>
      </c>
      <c r="D472">
        <v>2096.29</v>
      </c>
      <c r="E472" t="s">
        <v>5227</v>
      </c>
      <c r="F472">
        <v>0</v>
      </c>
      <c r="G472" t="s">
        <v>6319</v>
      </c>
      <c r="H472" t="s">
        <v>12314</v>
      </c>
      <c r="P472">
        <v>13352.88</v>
      </c>
      <c r="Q472">
        <v>269.8</v>
      </c>
      <c r="R472" s="343">
        <v>42323</v>
      </c>
      <c r="S472" s="343">
        <v>42066</v>
      </c>
      <c r="T472" t="s">
        <v>6954</v>
      </c>
      <c r="U472" t="s">
        <v>8221</v>
      </c>
      <c r="V472" t="s">
        <v>12471</v>
      </c>
      <c r="W472" t="s">
        <v>6955</v>
      </c>
      <c r="X472" t="s">
        <v>6207</v>
      </c>
      <c r="Y472" t="s">
        <v>6208</v>
      </c>
      <c r="Z472" t="s">
        <v>6956</v>
      </c>
      <c r="AA472" t="s">
        <v>8222</v>
      </c>
      <c r="AB472" t="s">
        <v>8223</v>
      </c>
      <c r="AC472" t="s">
        <v>8224</v>
      </c>
      <c r="AD472" t="s">
        <v>6318</v>
      </c>
      <c r="AV472" t="s">
        <v>12461</v>
      </c>
      <c r="AW472" t="s">
        <v>5474</v>
      </c>
    </row>
    <row r="473" spans="1:49">
      <c r="A473" t="s">
        <v>5228</v>
      </c>
      <c r="B473" t="s">
        <v>3754</v>
      </c>
      <c r="D473">
        <v>370.34</v>
      </c>
      <c r="E473" t="s">
        <v>5229</v>
      </c>
      <c r="F473">
        <v>0</v>
      </c>
      <c r="G473" t="s">
        <v>6319</v>
      </c>
      <c r="H473" t="s">
        <v>12314</v>
      </c>
      <c r="P473">
        <v>2357.5</v>
      </c>
      <c r="Q473">
        <v>47.63</v>
      </c>
      <c r="R473" s="343">
        <v>42323</v>
      </c>
      <c r="S473" s="343">
        <v>42066</v>
      </c>
      <c r="T473" t="s">
        <v>6954</v>
      </c>
      <c r="U473" t="s">
        <v>8221</v>
      </c>
      <c r="V473" t="s">
        <v>12472</v>
      </c>
      <c r="W473" t="s">
        <v>6955</v>
      </c>
      <c r="X473" t="s">
        <v>6207</v>
      </c>
      <c r="Y473" t="s">
        <v>6208</v>
      </c>
      <c r="Z473" t="s">
        <v>6956</v>
      </c>
      <c r="AA473" t="s">
        <v>8222</v>
      </c>
      <c r="AB473" t="s">
        <v>8223</v>
      </c>
      <c r="AC473" t="s">
        <v>8224</v>
      </c>
      <c r="AD473" t="s">
        <v>6318</v>
      </c>
      <c r="AV473" t="s">
        <v>12461</v>
      </c>
      <c r="AW473" t="s">
        <v>5474</v>
      </c>
    </row>
    <row r="474" spans="1:49">
      <c r="A474" t="s">
        <v>1201</v>
      </c>
      <c r="B474" t="s">
        <v>1202</v>
      </c>
      <c r="D474">
        <v>4510.09</v>
      </c>
      <c r="E474" t="s">
        <v>1203</v>
      </c>
      <c r="F474">
        <v>0</v>
      </c>
      <c r="G474" t="s">
        <v>6314</v>
      </c>
      <c r="H474" t="s">
        <v>12314</v>
      </c>
      <c r="P474">
        <v>13926.07</v>
      </c>
      <c r="Q474">
        <v>240.58</v>
      </c>
      <c r="R474" s="343">
        <v>42698</v>
      </c>
      <c r="S474" s="343">
        <v>42067</v>
      </c>
      <c r="T474" t="s">
        <v>10501</v>
      </c>
      <c r="U474" t="s">
        <v>10502</v>
      </c>
      <c r="V474" t="s">
        <v>12990</v>
      </c>
      <c r="W474" t="s">
        <v>10503</v>
      </c>
      <c r="X474" t="s">
        <v>2024</v>
      </c>
      <c r="Y474" t="s">
        <v>2031</v>
      </c>
      <c r="Z474" t="s">
        <v>10504</v>
      </c>
      <c r="AA474" t="s">
        <v>10505</v>
      </c>
      <c r="AB474" t="s">
        <v>10506</v>
      </c>
      <c r="AC474" t="s">
        <v>10507</v>
      </c>
      <c r="AD474" t="s">
        <v>6313</v>
      </c>
      <c r="AV474" t="s">
        <v>12991</v>
      </c>
      <c r="AW474" t="s">
        <v>4437</v>
      </c>
    </row>
    <row r="475" spans="1:49">
      <c r="A475" t="s">
        <v>1932</v>
      </c>
      <c r="B475" t="s">
        <v>1933</v>
      </c>
      <c r="D475">
        <v>5971.85</v>
      </c>
      <c r="E475" t="s">
        <v>1934</v>
      </c>
      <c r="F475">
        <v>0</v>
      </c>
      <c r="G475" t="s">
        <v>6317</v>
      </c>
      <c r="H475" t="s">
        <v>12314</v>
      </c>
      <c r="P475">
        <v>37760</v>
      </c>
      <c r="Q475">
        <v>769.75</v>
      </c>
      <c r="R475" s="343">
        <v>42344</v>
      </c>
      <c r="S475" s="343">
        <v>42076</v>
      </c>
      <c r="T475" t="s">
        <v>11088</v>
      </c>
      <c r="U475" t="s">
        <v>11089</v>
      </c>
      <c r="V475" t="s">
        <v>13302</v>
      </c>
      <c r="W475" t="s">
        <v>11090</v>
      </c>
      <c r="X475" t="s">
        <v>6968</v>
      </c>
      <c r="Y475" t="s">
        <v>6969</v>
      </c>
      <c r="Z475" t="s">
        <v>15930</v>
      </c>
      <c r="AA475" t="s">
        <v>15931</v>
      </c>
      <c r="AB475" t="s">
        <v>11093</v>
      </c>
      <c r="AC475" t="s">
        <v>15932</v>
      </c>
      <c r="AD475" t="s">
        <v>6310</v>
      </c>
      <c r="AV475" t="s">
        <v>6309</v>
      </c>
      <c r="AW475" t="s">
        <v>6317</v>
      </c>
    </row>
    <row r="476" spans="1:49">
      <c r="A476" t="s">
        <v>803</v>
      </c>
      <c r="B476" t="s">
        <v>298</v>
      </c>
      <c r="C476">
        <v>163.26</v>
      </c>
      <c r="D476">
        <v>1427</v>
      </c>
      <c r="E476" t="s">
        <v>804</v>
      </c>
      <c r="F476">
        <v>18</v>
      </c>
      <c r="G476" t="s">
        <v>6319</v>
      </c>
      <c r="H476" t="s">
        <v>6945</v>
      </c>
      <c r="I476">
        <v>0</v>
      </c>
      <c r="J476">
        <v>163.26</v>
      </c>
      <c r="K476">
        <v>0</v>
      </c>
      <c r="L476">
        <v>0</v>
      </c>
      <c r="M476">
        <v>0</v>
      </c>
      <c r="N476">
        <v>0</v>
      </c>
      <c r="O476">
        <v>0</v>
      </c>
      <c r="P476">
        <v>8239.06</v>
      </c>
      <c r="Q476">
        <v>163.26</v>
      </c>
      <c r="R476" s="343">
        <v>42348</v>
      </c>
      <c r="S476" s="343">
        <v>42048</v>
      </c>
      <c r="T476" t="s">
        <v>6947</v>
      </c>
      <c r="U476" t="s">
        <v>6948</v>
      </c>
      <c r="V476" t="s">
        <v>12437</v>
      </c>
      <c r="W476" t="s">
        <v>6949</v>
      </c>
      <c r="X476" t="s">
        <v>6946</v>
      </c>
      <c r="Y476" t="s">
        <v>2031</v>
      </c>
      <c r="Z476" t="s">
        <v>15889</v>
      </c>
      <c r="AA476" t="s">
        <v>6951</v>
      </c>
      <c r="AB476" t="s">
        <v>6952</v>
      </c>
      <c r="AC476" t="s">
        <v>14382</v>
      </c>
      <c r="AD476" t="s">
        <v>6313</v>
      </c>
      <c r="AE476" t="s">
        <v>3754</v>
      </c>
      <c r="AF476" t="s">
        <v>6954</v>
      </c>
      <c r="AG476" t="s">
        <v>6955</v>
      </c>
      <c r="AH476" t="s">
        <v>6207</v>
      </c>
      <c r="AI476" t="s">
        <v>6208</v>
      </c>
      <c r="AJ476" t="s">
        <v>6956</v>
      </c>
      <c r="AV476" t="s">
        <v>6566</v>
      </c>
      <c r="AW476" t="s">
        <v>4392</v>
      </c>
    </row>
    <row r="477" spans="1:49">
      <c r="A477" t="s">
        <v>805</v>
      </c>
      <c r="B477" t="s">
        <v>298</v>
      </c>
      <c r="C477">
        <v>163.26</v>
      </c>
      <c r="D477">
        <v>1427</v>
      </c>
      <c r="E477" t="s">
        <v>2882</v>
      </c>
      <c r="F477">
        <v>18</v>
      </c>
      <c r="G477" t="s">
        <v>6319</v>
      </c>
      <c r="H477" t="s">
        <v>6945</v>
      </c>
      <c r="I477">
        <v>0</v>
      </c>
      <c r="J477">
        <v>163.26</v>
      </c>
      <c r="K477">
        <v>0</v>
      </c>
      <c r="L477">
        <v>0</v>
      </c>
      <c r="M477">
        <v>0</v>
      </c>
      <c r="N477">
        <v>0</v>
      </c>
      <c r="O477">
        <v>0</v>
      </c>
      <c r="P477">
        <v>8239.06</v>
      </c>
      <c r="Q477">
        <v>163.26</v>
      </c>
      <c r="R477" s="343">
        <v>42348</v>
      </c>
      <c r="S477" s="343">
        <v>42048</v>
      </c>
      <c r="T477" t="s">
        <v>6947</v>
      </c>
      <c r="U477" t="s">
        <v>6948</v>
      </c>
      <c r="V477" t="s">
        <v>12438</v>
      </c>
      <c r="W477" t="s">
        <v>6949</v>
      </c>
      <c r="X477" t="s">
        <v>6946</v>
      </c>
      <c r="Y477" t="s">
        <v>2031</v>
      </c>
      <c r="Z477" t="s">
        <v>15889</v>
      </c>
      <c r="AA477" t="s">
        <v>6951</v>
      </c>
      <c r="AB477" t="s">
        <v>6952</v>
      </c>
      <c r="AC477" t="s">
        <v>14382</v>
      </c>
      <c r="AD477" t="s">
        <v>6313</v>
      </c>
      <c r="AE477" t="s">
        <v>3754</v>
      </c>
      <c r="AF477" t="s">
        <v>6954</v>
      </c>
      <c r="AG477" t="s">
        <v>6955</v>
      </c>
      <c r="AH477" t="s">
        <v>6207</v>
      </c>
      <c r="AI477" t="s">
        <v>6208</v>
      </c>
      <c r="AJ477" t="s">
        <v>6956</v>
      </c>
      <c r="AV477" t="s">
        <v>6566</v>
      </c>
      <c r="AW477" t="s">
        <v>4392</v>
      </c>
    </row>
    <row r="478" spans="1:49">
      <c r="A478" t="s">
        <v>5448</v>
      </c>
      <c r="B478" t="s">
        <v>5449</v>
      </c>
      <c r="E478" t="s">
        <v>5450</v>
      </c>
      <c r="F478">
        <v>0</v>
      </c>
      <c r="G478" t="s">
        <v>6314</v>
      </c>
      <c r="H478" t="s">
        <v>12314</v>
      </c>
      <c r="P478">
        <v>45000</v>
      </c>
      <c r="Q478">
        <v>1093.31</v>
      </c>
      <c r="R478" s="343">
        <v>41988</v>
      </c>
      <c r="S478" s="343">
        <v>41820</v>
      </c>
      <c r="T478" t="s">
        <v>1262</v>
      </c>
      <c r="U478" t="s">
        <v>7701</v>
      </c>
      <c r="V478" t="s">
        <v>12226</v>
      </c>
      <c r="W478" t="s">
        <v>1263</v>
      </c>
      <c r="X478" t="s">
        <v>2024</v>
      </c>
      <c r="Y478" t="s">
        <v>2031</v>
      </c>
      <c r="Z478" t="s">
        <v>16336</v>
      </c>
      <c r="AA478" t="s">
        <v>16337</v>
      </c>
      <c r="AB478" t="s">
        <v>7702</v>
      </c>
      <c r="AC478" t="s">
        <v>16338</v>
      </c>
      <c r="AD478" t="s">
        <v>6495</v>
      </c>
      <c r="AE478" t="s">
        <v>5451</v>
      </c>
      <c r="AF478" t="s">
        <v>6090</v>
      </c>
      <c r="AG478" t="s">
        <v>6091</v>
      </c>
      <c r="AH478" t="s">
        <v>3916</v>
      </c>
      <c r="AI478" t="s">
        <v>3917</v>
      </c>
      <c r="AJ478" t="s">
        <v>4071</v>
      </c>
      <c r="AK478" t="s">
        <v>5452</v>
      </c>
      <c r="AL478" t="s">
        <v>7337</v>
      </c>
      <c r="AM478" t="s">
        <v>7338</v>
      </c>
      <c r="AN478" t="s">
        <v>1338</v>
      </c>
      <c r="AO478" t="s">
        <v>2031</v>
      </c>
      <c r="AP478" t="s">
        <v>6309</v>
      </c>
      <c r="AV478" t="s">
        <v>6092</v>
      </c>
      <c r="AW478" t="s">
        <v>4437</v>
      </c>
    </row>
    <row r="479" spans="1:49">
      <c r="A479" t="s">
        <v>5723</v>
      </c>
      <c r="B479" t="s">
        <v>5719</v>
      </c>
      <c r="D479">
        <v>5334.81</v>
      </c>
      <c r="E479" t="s">
        <v>5724</v>
      </c>
      <c r="F479">
        <v>0</v>
      </c>
      <c r="G479" t="s">
        <v>6319</v>
      </c>
      <c r="H479" t="s">
        <v>12314</v>
      </c>
      <c r="P479">
        <v>30709.11</v>
      </c>
      <c r="Q479">
        <v>610.69000000000005</v>
      </c>
      <c r="R479" s="343">
        <v>42354</v>
      </c>
      <c r="S479" s="343">
        <v>42065</v>
      </c>
      <c r="T479" t="s">
        <v>8323</v>
      </c>
      <c r="U479" t="s">
        <v>8324</v>
      </c>
      <c r="V479" t="s">
        <v>12496</v>
      </c>
      <c r="W479" t="s">
        <v>16294</v>
      </c>
      <c r="X479" t="s">
        <v>2015</v>
      </c>
      <c r="Y479" t="s">
        <v>2016</v>
      </c>
      <c r="Z479" t="s">
        <v>8326</v>
      </c>
      <c r="AA479" t="s">
        <v>16282</v>
      </c>
      <c r="AB479" t="s">
        <v>8328</v>
      </c>
      <c r="AC479" t="s">
        <v>16090</v>
      </c>
      <c r="AD479" t="s">
        <v>6318</v>
      </c>
      <c r="AV479" t="s">
        <v>4409</v>
      </c>
      <c r="AW479" t="s">
        <v>4405</v>
      </c>
    </row>
    <row r="480" spans="1:49">
      <c r="A480" t="s">
        <v>5898</v>
      </c>
      <c r="B480" t="s">
        <v>5899</v>
      </c>
      <c r="D480">
        <v>1579.33</v>
      </c>
      <c r="E480" t="s">
        <v>5900</v>
      </c>
      <c r="F480">
        <v>0</v>
      </c>
      <c r="G480" t="s">
        <v>6317</v>
      </c>
      <c r="H480" t="s">
        <v>12314</v>
      </c>
      <c r="P480">
        <v>9127.2999999999993</v>
      </c>
      <c r="Q480">
        <v>180.65</v>
      </c>
      <c r="R480" s="343">
        <v>42358</v>
      </c>
      <c r="S480" s="343">
        <v>42067</v>
      </c>
      <c r="T480" t="s">
        <v>10878</v>
      </c>
      <c r="U480" t="s">
        <v>10879</v>
      </c>
      <c r="V480" t="s">
        <v>13205</v>
      </c>
      <c r="W480" t="s">
        <v>10880</v>
      </c>
      <c r="X480" t="s">
        <v>10359</v>
      </c>
      <c r="Y480" t="s">
        <v>10360</v>
      </c>
      <c r="Z480" t="s">
        <v>10881</v>
      </c>
      <c r="AA480" t="s">
        <v>10882</v>
      </c>
      <c r="AB480" t="s">
        <v>10883</v>
      </c>
      <c r="AC480" t="s">
        <v>10884</v>
      </c>
      <c r="AD480" t="s">
        <v>6310</v>
      </c>
      <c r="AV480" t="s">
        <v>6309</v>
      </c>
      <c r="AW480" t="s">
        <v>6317</v>
      </c>
    </row>
    <row r="481" spans="1:49">
      <c r="A481" t="s">
        <v>96</v>
      </c>
      <c r="B481" t="s">
        <v>97</v>
      </c>
      <c r="D481">
        <v>3532.01</v>
      </c>
      <c r="E481" t="s">
        <v>98</v>
      </c>
      <c r="F481">
        <v>0</v>
      </c>
      <c r="G481" t="s">
        <v>6314</v>
      </c>
      <c r="H481" t="s">
        <v>12314</v>
      </c>
      <c r="P481">
        <v>20306.39</v>
      </c>
      <c r="Q481">
        <v>477.23</v>
      </c>
      <c r="R481" s="343">
        <v>42358</v>
      </c>
      <c r="S481" s="343">
        <v>42069</v>
      </c>
      <c r="T481" t="s">
        <v>10465</v>
      </c>
      <c r="U481" t="s">
        <v>10466</v>
      </c>
      <c r="V481" t="s">
        <v>12965</v>
      </c>
      <c r="W481" t="s">
        <v>10467</v>
      </c>
      <c r="X481" t="s">
        <v>2025</v>
      </c>
      <c r="Y481" t="s">
        <v>2026</v>
      </c>
      <c r="Z481" t="s">
        <v>10468</v>
      </c>
      <c r="AA481" t="s">
        <v>10469</v>
      </c>
      <c r="AB481" t="s">
        <v>10470</v>
      </c>
      <c r="AC481" t="s">
        <v>15998</v>
      </c>
      <c r="AD481" t="s">
        <v>6318</v>
      </c>
      <c r="AV481" t="s">
        <v>12232</v>
      </c>
      <c r="AW481" t="s">
        <v>4437</v>
      </c>
    </row>
    <row r="482" spans="1:49">
      <c r="A482" t="s">
        <v>101</v>
      </c>
      <c r="B482" t="s">
        <v>97</v>
      </c>
      <c r="D482">
        <v>516.67999999999995</v>
      </c>
      <c r="E482" t="s">
        <v>102</v>
      </c>
      <c r="F482">
        <v>0</v>
      </c>
      <c r="G482" t="s">
        <v>6314</v>
      </c>
      <c r="H482" t="s">
        <v>12314</v>
      </c>
      <c r="P482">
        <v>3008.49</v>
      </c>
      <c r="Q482">
        <v>63.7</v>
      </c>
      <c r="R482" s="343">
        <v>42358</v>
      </c>
      <c r="S482" s="343">
        <v>42069</v>
      </c>
      <c r="T482" t="s">
        <v>10465</v>
      </c>
      <c r="U482" t="s">
        <v>10466</v>
      </c>
      <c r="V482" t="s">
        <v>12968</v>
      </c>
      <c r="W482" t="s">
        <v>10467</v>
      </c>
      <c r="X482" t="s">
        <v>2025</v>
      </c>
      <c r="Y482" t="s">
        <v>2026</v>
      </c>
      <c r="Z482" t="s">
        <v>10468</v>
      </c>
      <c r="AA482" t="s">
        <v>10469</v>
      </c>
      <c r="AB482" t="s">
        <v>10470</v>
      </c>
      <c r="AC482" t="s">
        <v>15998</v>
      </c>
      <c r="AD482" t="s">
        <v>6318</v>
      </c>
      <c r="AV482" t="s">
        <v>12232</v>
      </c>
      <c r="AW482" t="s">
        <v>4437</v>
      </c>
    </row>
    <row r="483" spans="1:49">
      <c r="A483" t="s">
        <v>103</v>
      </c>
      <c r="B483" t="s">
        <v>97</v>
      </c>
      <c r="D483">
        <v>1153.02</v>
      </c>
      <c r="E483" t="s">
        <v>104</v>
      </c>
      <c r="F483">
        <v>0</v>
      </c>
      <c r="G483" t="s">
        <v>6314</v>
      </c>
      <c r="H483" t="s">
        <v>12314</v>
      </c>
      <c r="P483">
        <v>6716.22</v>
      </c>
      <c r="Q483">
        <v>142.19</v>
      </c>
      <c r="R483" s="343">
        <v>42358</v>
      </c>
      <c r="S483" s="343">
        <v>42069</v>
      </c>
      <c r="T483" t="s">
        <v>10465</v>
      </c>
      <c r="U483" t="s">
        <v>10466</v>
      </c>
      <c r="V483" t="s">
        <v>12969</v>
      </c>
      <c r="W483" t="s">
        <v>10467</v>
      </c>
      <c r="X483" t="s">
        <v>2025</v>
      </c>
      <c r="Y483" t="s">
        <v>2026</v>
      </c>
      <c r="Z483" t="s">
        <v>10468</v>
      </c>
      <c r="AA483" t="s">
        <v>10469</v>
      </c>
      <c r="AB483" t="s">
        <v>10470</v>
      </c>
      <c r="AC483" t="s">
        <v>15998</v>
      </c>
      <c r="AD483" t="s">
        <v>6318</v>
      </c>
      <c r="AV483" t="s">
        <v>12232</v>
      </c>
      <c r="AW483" t="s">
        <v>4437</v>
      </c>
    </row>
    <row r="484" spans="1:49">
      <c r="A484" t="s">
        <v>105</v>
      </c>
      <c r="B484" t="s">
        <v>97</v>
      </c>
      <c r="D484">
        <v>1051.1199999999999</v>
      </c>
      <c r="E484" t="s">
        <v>106</v>
      </c>
      <c r="F484">
        <v>0</v>
      </c>
      <c r="G484" t="s">
        <v>6314</v>
      </c>
      <c r="H484" t="s">
        <v>12314</v>
      </c>
      <c r="P484">
        <v>6122.74</v>
      </c>
      <c r="Q484">
        <v>129.63</v>
      </c>
      <c r="R484" s="343">
        <v>42358</v>
      </c>
      <c r="S484" s="343">
        <v>42069</v>
      </c>
      <c r="T484" t="s">
        <v>10465</v>
      </c>
      <c r="U484" t="s">
        <v>10466</v>
      </c>
      <c r="V484" t="s">
        <v>12970</v>
      </c>
      <c r="W484" t="s">
        <v>10467</v>
      </c>
      <c r="X484" t="s">
        <v>2025</v>
      </c>
      <c r="Y484" t="s">
        <v>2026</v>
      </c>
      <c r="Z484" t="s">
        <v>10468</v>
      </c>
      <c r="AA484" t="s">
        <v>10469</v>
      </c>
      <c r="AB484" t="s">
        <v>10470</v>
      </c>
      <c r="AC484" t="s">
        <v>15998</v>
      </c>
      <c r="AD484" t="s">
        <v>6318</v>
      </c>
      <c r="AV484" t="s">
        <v>12232</v>
      </c>
      <c r="AW484" t="s">
        <v>4437</v>
      </c>
    </row>
    <row r="485" spans="1:49">
      <c r="A485" t="s">
        <v>107</v>
      </c>
      <c r="B485" t="s">
        <v>97</v>
      </c>
      <c r="D485">
        <v>1335.19</v>
      </c>
      <c r="E485" t="s">
        <v>108</v>
      </c>
      <c r="F485">
        <v>0</v>
      </c>
      <c r="G485" t="s">
        <v>6314</v>
      </c>
      <c r="H485" t="s">
        <v>12314</v>
      </c>
      <c r="P485">
        <v>7778.31</v>
      </c>
      <c r="Q485">
        <v>164.69</v>
      </c>
      <c r="R485" s="343">
        <v>42358</v>
      </c>
      <c r="S485" s="343">
        <v>42069</v>
      </c>
      <c r="T485" t="s">
        <v>10465</v>
      </c>
      <c r="U485" t="s">
        <v>10466</v>
      </c>
      <c r="V485" t="s">
        <v>12971</v>
      </c>
      <c r="W485" t="s">
        <v>10467</v>
      </c>
      <c r="X485" t="s">
        <v>2025</v>
      </c>
      <c r="Y485" t="s">
        <v>2026</v>
      </c>
      <c r="Z485" t="s">
        <v>10468</v>
      </c>
      <c r="AA485" t="s">
        <v>10469</v>
      </c>
      <c r="AB485" t="s">
        <v>10470</v>
      </c>
      <c r="AC485" t="s">
        <v>15998</v>
      </c>
      <c r="AD485" t="s">
        <v>6318</v>
      </c>
      <c r="AV485" t="s">
        <v>12232</v>
      </c>
      <c r="AW485" t="s">
        <v>4437</v>
      </c>
    </row>
    <row r="486" spans="1:49">
      <c r="A486" t="s">
        <v>109</v>
      </c>
      <c r="B486" t="s">
        <v>97</v>
      </c>
      <c r="D486">
        <v>472.38</v>
      </c>
      <c r="E486" t="s">
        <v>110</v>
      </c>
      <c r="F486">
        <v>0</v>
      </c>
      <c r="G486" t="s">
        <v>6314</v>
      </c>
      <c r="H486" t="s">
        <v>12314</v>
      </c>
      <c r="P486">
        <v>2715.3</v>
      </c>
      <c r="Q486">
        <v>63.81</v>
      </c>
      <c r="R486" s="343">
        <v>42358</v>
      </c>
      <c r="S486" s="343">
        <v>42069</v>
      </c>
      <c r="T486" t="s">
        <v>10465</v>
      </c>
      <c r="U486" t="s">
        <v>10466</v>
      </c>
      <c r="V486" t="s">
        <v>12972</v>
      </c>
      <c r="W486" t="s">
        <v>10467</v>
      </c>
      <c r="X486" t="s">
        <v>2025</v>
      </c>
      <c r="Y486" t="s">
        <v>2026</v>
      </c>
      <c r="Z486" t="s">
        <v>10468</v>
      </c>
      <c r="AA486" t="s">
        <v>10469</v>
      </c>
      <c r="AB486" t="s">
        <v>10470</v>
      </c>
      <c r="AC486" t="s">
        <v>15998</v>
      </c>
      <c r="AD486" t="s">
        <v>6318</v>
      </c>
      <c r="AV486" t="s">
        <v>12232</v>
      </c>
      <c r="AW486" t="s">
        <v>4437</v>
      </c>
    </row>
    <row r="487" spans="1:49">
      <c r="A487" t="s">
        <v>855</v>
      </c>
      <c r="B487" t="s">
        <v>856</v>
      </c>
      <c r="D487">
        <v>6420.31</v>
      </c>
      <c r="E487" t="s">
        <v>857</v>
      </c>
      <c r="F487">
        <v>0</v>
      </c>
      <c r="G487" t="s">
        <v>6319</v>
      </c>
      <c r="H487" t="s">
        <v>12314</v>
      </c>
      <c r="P487">
        <v>26665.200000000001</v>
      </c>
      <c r="Q487">
        <v>508.43</v>
      </c>
      <c r="R487" s="343">
        <v>42361</v>
      </c>
      <c r="S487" s="343">
        <v>42065</v>
      </c>
      <c r="T487" t="s">
        <v>8183</v>
      </c>
      <c r="U487" t="s">
        <v>8184</v>
      </c>
      <c r="V487" t="s">
        <v>12446</v>
      </c>
      <c r="W487" t="s">
        <v>8185</v>
      </c>
      <c r="X487" t="s">
        <v>2025</v>
      </c>
      <c r="Y487" t="s">
        <v>2026</v>
      </c>
      <c r="Z487" t="s">
        <v>16293</v>
      </c>
      <c r="AA487" t="s">
        <v>6309</v>
      </c>
      <c r="AB487" t="s">
        <v>6309</v>
      </c>
      <c r="AC487" t="s">
        <v>8187</v>
      </c>
      <c r="AD487" t="s">
        <v>6313</v>
      </c>
      <c r="AV487" t="s">
        <v>6566</v>
      </c>
      <c r="AW487" t="s">
        <v>4392</v>
      </c>
    </row>
    <row r="488" spans="1:49">
      <c r="A488" t="s">
        <v>858</v>
      </c>
      <c r="B488" t="s">
        <v>856</v>
      </c>
      <c r="D488">
        <v>9872.31</v>
      </c>
      <c r="E488" t="s">
        <v>859</v>
      </c>
      <c r="F488">
        <v>0</v>
      </c>
      <c r="G488" t="s">
        <v>6319</v>
      </c>
      <c r="H488" t="s">
        <v>12314</v>
      </c>
      <c r="P488">
        <v>41011.199999999997</v>
      </c>
      <c r="Q488">
        <v>781.79</v>
      </c>
      <c r="R488" s="343">
        <v>42401</v>
      </c>
      <c r="S488" s="343">
        <v>42065</v>
      </c>
      <c r="T488" t="s">
        <v>8183</v>
      </c>
      <c r="U488" t="s">
        <v>8184</v>
      </c>
      <c r="V488" t="s">
        <v>12447</v>
      </c>
      <c r="W488" t="s">
        <v>8185</v>
      </c>
      <c r="X488" t="s">
        <v>2025</v>
      </c>
      <c r="Y488" t="s">
        <v>2026</v>
      </c>
      <c r="Z488" t="s">
        <v>16293</v>
      </c>
      <c r="AA488" t="s">
        <v>6309</v>
      </c>
      <c r="AB488" t="s">
        <v>6309</v>
      </c>
      <c r="AC488" t="s">
        <v>8187</v>
      </c>
      <c r="AD488" t="s">
        <v>6313</v>
      </c>
      <c r="AV488" t="s">
        <v>6566</v>
      </c>
      <c r="AW488" t="s">
        <v>4392</v>
      </c>
    </row>
    <row r="489" spans="1:49">
      <c r="A489" t="s">
        <v>860</v>
      </c>
      <c r="B489" t="s">
        <v>856</v>
      </c>
      <c r="D489">
        <v>4287.3900000000003</v>
      </c>
      <c r="E489" t="s">
        <v>861</v>
      </c>
      <c r="F489">
        <v>0</v>
      </c>
      <c r="G489" t="s">
        <v>6319</v>
      </c>
      <c r="H489" t="s">
        <v>12314</v>
      </c>
      <c r="P489">
        <v>17806.5</v>
      </c>
      <c r="Q489">
        <v>339.52</v>
      </c>
      <c r="R489" s="343">
        <v>42401</v>
      </c>
      <c r="S489" s="343">
        <v>42065</v>
      </c>
      <c r="T489" t="s">
        <v>8183</v>
      </c>
      <c r="U489" t="s">
        <v>8184</v>
      </c>
      <c r="V489" t="s">
        <v>12448</v>
      </c>
      <c r="W489" t="s">
        <v>8185</v>
      </c>
      <c r="X489" t="s">
        <v>2025</v>
      </c>
      <c r="Y489" t="s">
        <v>2026</v>
      </c>
      <c r="Z489" t="s">
        <v>16293</v>
      </c>
      <c r="AA489" t="s">
        <v>6309</v>
      </c>
      <c r="AB489" t="s">
        <v>6309</v>
      </c>
      <c r="AC489" t="s">
        <v>8187</v>
      </c>
      <c r="AD489" t="s">
        <v>6313</v>
      </c>
      <c r="AV489" t="s">
        <v>6566</v>
      </c>
      <c r="AW489" t="s">
        <v>4392</v>
      </c>
    </row>
    <row r="490" spans="1:49">
      <c r="A490" t="s">
        <v>862</v>
      </c>
      <c r="B490" t="s">
        <v>856</v>
      </c>
      <c r="D490">
        <v>9874.9</v>
      </c>
      <c r="E490" t="s">
        <v>863</v>
      </c>
      <c r="F490">
        <v>0</v>
      </c>
      <c r="G490" t="s">
        <v>6319</v>
      </c>
      <c r="H490" t="s">
        <v>12314</v>
      </c>
      <c r="P490">
        <v>41011.199999999997</v>
      </c>
      <c r="Q490">
        <v>781.99</v>
      </c>
      <c r="R490" s="343">
        <v>42401</v>
      </c>
      <c r="S490" s="343">
        <v>42065</v>
      </c>
      <c r="T490" t="s">
        <v>8183</v>
      </c>
      <c r="U490" t="s">
        <v>8184</v>
      </c>
      <c r="V490" t="s">
        <v>12449</v>
      </c>
      <c r="W490" t="s">
        <v>8185</v>
      </c>
      <c r="X490" t="s">
        <v>2025</v>
      </c>
      <c r="Y490" t="s">
        <v>2026</v>
      </c>
      <c r="Z490" t="s">
        <v>16293</v>
      </c>
      <c r="AA490" t="s">
        <v>6309</v>
      </c>
      <c r="AB490" t="s">
        <v>6309</v>
      </c>
      <c r="AC490" t="s">
        <v>8187</v>
      </c>
      <c r="AD490" t="s">
        <v>6313</v>
      </c>
      <c r="AV490" t="s">
        <v>6566</v>
      </c>
      <c r="AW490" t="s">
        <v>4392</v>
      </c>
    </row>
    <row r="491" spans="1:49">
      <c r="A491" t="s">
        <v>864</v>
      </c>
      <c r="B491" t="s">
        <v>856</v>
      </c>
      <c r="D491">
        <v>5624.64</v>
      </c>
      <c r="E491" t="s">
        <v>865</v>
      </c>
      <c r="F491">
        <v>0</v>
      </c>
      <c r="G491" t="s">
        <v>6319</v>
      </c>
      <c r="H491" t="s">
        <v>12314</v>
      </c>
      <c r="P491">
        <v>23360.400000000001</v>
      </c>
      <c r="Q491">
        <v>445.41</v>
      </c>
      <c r="R491" s="343">
        <v>42401</v>
      </c>
      <c r="S491" s="343">
        <v>42065</v>
      </c>
      <c r="T491" t="s">
        <v>8183</v>
      </c>
      <c r="U491" t="s">
        <v>8184</v>
      </c>
      <c r="V491" t="s">
        <v>12450</v>
      </c>
      <c r="W491" t="s">
        <v>8185</v>
      </c>
      <c r="X491" t="s">
        <v>2025</v>
      </c>
      <c r="Y491" t="s">
        <v>2026</v>
      </c>
      <c r="Z491" t="s">
        <v>16293</v>
      </c>
      <c r="AA491" t="s">
        <v>6309</v>
      </c>
      <c r="AB491" t="s">
        <v>6309</v>
      </c>
      <c r="AC491" t="s">
        <v>8187</v>
      </c>
      <c r="AD491" t="s">
        <v>6313</v>
      </c>
      <c r="AV491" t="s">
        <v>6566</v>
      </c>
      <c r="AW491" t="s">
        <v>4392</v>
      </c>
    </row>
    <row r="492" spans="1:49">
      <c r="A492" t="s">
        <v>866</v>
      </c>
      <c r="B492" t="s">
        <v>856</v>
      </c>
      <c r="D492">
        <v>5624.64</v>
      </c>
      <c r="E492" t="s">
        <v>867</v>
      </c>
      <c r="F492">
        <v>0</v>
      </c>
      <c r="G492" t="s">
        <v>6319</v>
      </c>
      <c r="H492" t="s">
        <v>12314</v>
      </c>
      <c r="P492">
        <v>23360.400000000001</v>
      </c>
      <c r="Q492">
        <v>445.41</v>
      </c>
      <c r="R492" s="343">
        <v>42401</v>
      </c>
      <c r="S492" s="343">
        <v>42065</v>
      </c>
      <c r="T492" t="s">
        <v>8183</v>
      </c>
      <c r="U492" t="s">
        <v>8184</v>
      </c>
      <c r="V492" t="s">
        <v>12451</v>
      </c>
      <c r="W492" t="s">
        <v>8185</v>
      </c>
      <c r="X492" t="s">
        <v>2025</v>
      </c>
      <c r="Y492" t="s">
        <v>2026</v>
      </c>
      <c r="Z492" t="s">
        <v>16293</v>
      </c>
      <c r="AA492" t="s">
        <v>6309</v>
      </c>
      <c r="AB492" t="s">
        <v>6309</v>
      </c>
      <c r="AC492" t="s">
        <v>8187</v>
      </c>
      <c r="AD492" t="s">
        <v>6313</v>
      </c>
      <c r="AV492" t="s">
        <v>6566</v>
      </c>
      <c r="AW492" t="s">
        <v>4392</v>
      </c>
    </row>
    <row r="493" spans="1:49">
      <c r="A493" t="s">
        <v>868</v>
      </c>
      <c r="B493" t="s">
        <v>856</v>
      </c>
      <c r="D493">
        <v>6420.31</v>
      </c>
      <c r="E493" t="s">
        <v>869</v>
      </c>
      <c r="F493">
        <v>0</v>
      </c>
      <c r="G493" t="s">
        <v>6319</v>
      </c>
      <c r="H493" t="s">
        <v>12314</v>
      </c>
      <c r="P493">
        <v>26665.200000000001</v>
      </c>
      <c r="Q493">
        <v>508.43</v>
      </c>
      <c r="R493" s="343">
        <v>42401</v>
      </c>
      <c r="S493" s="343">
        <v>42065</v>
      </c>
      <c r="T493" t="s">
        <v>8183</v>
      </c>
      <c r="U493" t="s">
        <v>8184</v>
      </c>
      <c r="V493" t="s">
        <v>12452</v>
      </c>
      <c r="W493" t="s">
        <v>8185</v>
      </c>
      <c r="X493" t="s">
        <v>2025</v>
      </c>
      <c r="Y493" t="s">
        <v>2026</v>
      </c>
      <c r="Z493" t="s">
        <v>16293</v>
      </c>
      <c r="AA493" t="s">
        <v>6309</v>
      </c>
      <c r="AB493" t="s">
        <v>6309</v>
      </c>
      <c r="AC493" t="s">
        <v>8187</v>
      </c>
      <c r="AD493" t="s">
        <v>6313</v>
      </c>
      <c r="AV493" t="s">
        <v>6566</v>
      </c>
      <c r="AW493" t="s">
        <v>4392</v>
      </c>
    </row>
    <row r="494" spans="1:49">
      <c r="A494" t="s">
        <v>2114</v>
      </c>
      <c r="B494" t="s">
        <v>2115</v>
      </c>
      <c r="D494">
        <v>12711.26</v>
      </c>
      <c r="E494" t="s">
        <v>2116</v>
      </c>
      <c r="F494">
        <v>0</v>
      </c>
      <c r="G494" t="s">
        <v>6319</v>
      </c>
      <c r="H494" t="s">
        <v>12314</v>
      </c>
      <c r="P494">
        <v>72432.67</v>
      </c>
      <c r="Q494">
        <v>1458.06</v>
      </c>
      <c r="R494" s="343">
        <v>42366</v>
      </c>
      <c r="S494" s="343">
        <v>42079</v>
      </c>
      <c r="T494" t="s">
        <v>11140</v>
      </c>
      <c r="U494" t="s">
        <v>11141</v>
      </c>
      <c r="V494" t="s">
        <v>13312</v>
      </c>
      <c r="W494" t="s">
        <v>11142</v>
      </c>
      <c r="X494" t="s">
        <v>6786</v>
      </c>
      <c r="Y494" t="s">
        <v>6787</v>
      </c>
      <c r="Z494" t="s">
        <v>11143</v>
      </c>
      <c r="AA494" t="s">
        <v>11144</v>
      </c>
      <c r="AB494" t="s">
        <v>6309</v>
      </c>
      <c r="AC494" t="s">
        <v>11145</v>
      </c>
      <c r="AD494" t="s">
        <v>6318</v>
      </c>
      <c r="AV494" t="s">
        <v>4678</v>
      </c>
      <c r="AW494" t="s">
        <v>6317</v>
      </c>
    </row>
    <row r="495" spans="1:49">
      <c r="A495" t="s">
        <v>5457</v>
      </c>
      <c r="B495" t="s">
        <v>5452</v>
      </c>
      <c r="C495">
        <v>147103.66</v>
      </c>
      <c r="E495" t="s">
        <v>5458</v>
      </c>
      <c r="F495">
        <v>582</v>
      </c>
      <c r="G495" t="s">
        <v>6314</v>
      </c>
      <c r="H495" t="s">
        <v>4270</v>
      </c>
      <c r="I495">
        <v>0</v>
      </c>
      <c r="J495">
        <v>425.54</v>
      </c>
      <c r="K495">
        <v>0</v>
      </c>
      <c r="L495">
        <v>0</v>
      </c>
      <c r="M495">
        <v>1182.58</v>
      </c>
      <c r="N495">
        <v>102115.89</v>
      </c>
      <c r="O495">
        <v>43379.63</v>
      </c>
      <c r="P495">
        <v>253687.51</v>
      </c>
      <c r="Q495">
        <v>5113.96</v>
      </c>
      <c r="R495" s="343">
        <v>42367</v>
      </c>
      <c r="S495" s="343">
        <v>41548</v>
      </c>
      <c r="T495" t="s">
        <v>7337</v>
      </c>
      <c r="U495" t="s">
        <v>7339</v>
      </c>
      <c r="V495" t="s">
        <v>7340</v>
      </c>
      <c r="W495" t="s">
        <v>7338</v>
      </c>
      <c r="X495" t="s">
        <v>1338</v>
      </c>
      <c r="Y495" t="s">
        <v>2031</v>
      </c>
      <c r="Z495" t="s">
        <v>6309</v>
      </c>
      <c r="AA495" t="s">
        <v>6309</v>
      </c>
      <c r="AB495" t="s">
        <v>6309</v>
      </c>
      <c r="AC495" t="s">
        <v>6309</v>
      </c>
      <c r="AD495" t="s">
        <v>6495</v>
      </c>
      <c r="AE495" t="s">
        <v>5449</v>
      </c>
      <c r="AF495" t="s">
        <v>1262</v>
      </c>
      <c r="AG495" t="s">
        <v>1263</v>
      </c>
      <c r="AH495" t="s">
        <v>2024</v>
      </c>
      <c r="AI495" t="s">
        <v>2031</v>
      </c>
      <c r="AJ495" t="s">
        <v>16336</v>
      </c>
      <c r="AK495" t="s">
        <v>5451</v>
      </c>
      <c r="AL495" t="s">
        <v>6090</v>
      </c>
      <c r="AM495" t="s">
        <v>6091</v>
      </c>
      <c r="AN495" t="s">
        <v>3916</v>
      </c>
      <c r="AO495" t="s">
        <v>3917</v>
      </c>
      <c r="AP495" t="s">
        <v>4071</v>
      </c>
      <c r="AV495" t="s">
        <v>6092</v>
      </c>
      <c r="AW495" t="s">
        <v>4437</v>
      </c>
    </row>
    <row r="496" spans="1:49">
      <c r="A496" t="s">
        <v>5419</v>
      </c>
      <c r="B496" t="s">
        <v>5420</v>
      </c>
      <c r="C496">
        <v>2031.4</v>
      </c>
      <c r="E496" t="s">
        <v>5421</v>
      </c>
      <c r="F496">
        <v>232</v>
      </c>
      <c r="G496" t="s">
        <v>6317</v>
      </c>
      <c r="H496" t="s">
        <v>6324</v>
      </c>
      <c r="I496">
        <v>0</v>
      </c>
      <c r="J496">
        <v>9.94</v>
      </c>
      <c r="K496">
        <v>14.41</v>
      </c>
      <c r="L496">
        <v>9</v>
      </c>
      <c r="M496">
        <v>1194.52</v>
      </c>
      <c r="N496">
        <v>803.53</v>
      </c>
      <c r="O496">
        <v>0</v>
      </c>
      <c r="P496">
        <v>16047.22</v>
      </c>
      <c r="Q496">
        <v>388.92</v>
      </c>
      <c r="R496" s="343">
        <v>42003</v>
      </c>
      <c r="S496" s="343">
        <v>41975</v>
      </c>
      <c r="T496" t="s">
        <v>11296</v>
      </c>
      <c r="U496" t="s">
        <v>11297</v>
      </c>
      <c r="V496" t="s">
        <v>12105</v>
      </c>
      <c r="W496" t="s">
        <v>11298</v>
      </c>
      <c r="X496" t="s">
        <v>11299</v>
      </c>
      <c r="Y496" t="s">
        <v>11300</v>
      </c>
      <c r="Z496" t="s">
        <v>16343</v>
      </c>
      <c r="AA496" t="s">
        <v>16344</v>
      </c>
      <c r="AB496" t="s">
        <v>6309</v>
      </c>
      <c r="AC496" t="s">
        <v>11303</v>
      </c>
      <c r="AD496" t="s">
        <v>6310</v>
      </c>
      <c r="AE496" t="s">
        <v>5422</v>
      </c>
      <c r="AF496" t="s">
        <v>13820</v>
      </c>
      <c r="AG496" t="s">
        <v>13821</v>
      </c>
      <c r="AH496" t="s">
        <v>6215</v>
      </c>
      <c r="AI496" t="s">
        <v>6216</v>
      </c>
      <c r="AJ496" t="s">
        <v>6309</v>
      </c>
      <c r="AV496" t="s">
        <v>6309</v>
      </c>
      <c r="AW496" t="s">
        <v>6317</v>
      </c>
    </row>
    <row r="497" spans="1:49">
      <c r="A497" t="s">
        <v>5423</v>
      </c>
      <c r="B497" t="s">
        <v>5420</v>
      </c>
      <c r="C497">
        <v>6232.52</v>
      </c>
      <c r="E497" t="s">
        <v>5424</v>
      </c>
      <c r="F497">
        <v>248</v>
      </c>
      <c r="G497" t="s">
        <v>6317</v>
      </c>
      <c r="H497" t="s">
        <v>6324</v>
      </c>
      <c r="I497">
        <v>0</v>
      </c>
      <c r="J497">
        <v>38.549999999999997</v>
      </c>
      <c r="K497">
        <v>38.15</v>
      </c>
      <c r="L497">
        <v>35.630000000000003</v>
      </c>
      <c r="M497">
        <v>3565.96</v>
      </c>
      <c r="N497">
        <v>2527.6799999999998</v>
      </c>
      <c r="O497">
        <v>0</v>
      </c>
      <c r="P497">
        <v>47596.74</v>
      </c>
      <c r="Q497">
        <v>1153.55</v>
      </c>
      <c r="R497" s="343">
        <v>42292</v>
      </c>
      <c r="S497" s="343">
        <v>41978</v>
      </c>
      <c r="T497" t="s">
        <v>11296</v>
      </c>
      <c r="U497" t="s">
        <v>11297</v>
      </c>
      <c r="V497" t="s">
        <v>12106</v>
      </c>
      <c r="W497" t="s">
        <v>11298</v>
      </c>
      <c r="X497" t="s">
        <v>11299</v>
      </c>
      <c r="Y497" t="s">
        <v>11300</v>
      </c>
      <c r="Z497" t="s">
        <v>16343</v>
      </c>
      <c r="AA497" t="s">
        <v>16344</v>
      </c>
      <c r="AB497" t="s">
        <v>6309</v>
      </c>
      <c r="AC497" t="s">
        <v>11303</v>
      </c>
      <c r="AD497" t="s">
        <v>6310</v>
      </c>
      <c r="AE497" t="s">
        <v>5422</v>
      </c>
      <c r="AF497" t="s">
        <v>13820</v>
      </c>
      <c r="AG497" t="s">
        <v>13821</v>
      </c>
      <c r="AH497" t="s">
        <v>6215</v>
      </c>
      <c r="AI497" t="s">
        <v>6216</v>
      </c>
      <c r="AJ497" t="s">
        <v>6309</v>
      </c>
      <c r="AQ497">
        <v>1</v>
      </c>
      <c r="AR497" t="s">
        <v>3046</v>
      </c>
      <c r="AS497" t="s">
        <v>3047</v>
      </c>
      <c r="AT497" t="s">
        <v>2016</v>
      </c>
      <c r="AU497" t="s">
        <v>3048</v>
      </c>
      <c r="AV497" t="s">
        <v>6309</v>
      </c>
      <c r="AW497" t="s">
        <v>6317</v>
      </c>
    </row>
    <row r="498" spans="1:49">
      <c r="A498" t="s">
        <v>2682</v>
      </c>
      <c r="B498" t="s">
        <v>2683</v>
      </c>
      <c r="D498">
        <v>611.04</v>
      </c>
      <c r="E498" t="s">
        <v>2684</v>
      </c>
      <c r="F498">
        <v>0</v>
      </c>
      <c r="G498" t="s">
        <v>6312</v>
      </c>
      <c r="H498" t="s">
        <v>12314</v>
      </c>
      <c r="P498">
        <v>3214.96</v>
      </c>
      <c r="Q498">
        <v>62.8</v>
      </c>
      <c r="R498" s="343">
        <v>42383</v>
      </c>
      <c r="S498" s="343">
        <v>42065</v>
      </c>
      <c r="T498" t="s">
        <v>10161</v>
      </c>
      <c r="U498" t="s">
        <v>6309</v>
      </c>
      <c r="V498" t="s">
        <v>12853</v>
      </c>
      <c r="W498" t="s">
        <v>10162</v>
      </c>
      <c r="X498" t="s">
        <v>2024</v>
      </c>
      <c r="Y498" t="s">
        <v>2031</v>
      </c>
      <c r="Z498" t="s">
        <v>10163</v>
      </c>
      <c r="AA498" t="s">
        <v>10164</v>
      </c>
      <c r="AB498" t="s">
        <v>6309</v>
      </c>
      <c r="AC498" t="s">
        <v>6309</v>
      </c>
      <c r="AD498" t="s">
        <v>6310</v>
      </c>
      <c r="AV498" t="s">
        <v>6309</v>
      </c>
      <c r="AW498" t="s">
        <v>6312</v>
      </c>
    </row>
    <row r="499" spans="1:49">
      <c r="A499" t="s">
        <v>5082</v>
      </c>
      <c r="B499" t="s">
        <v>5083</v>
      </c>
      <c r="C499">
        <v>9.6</v>
      </c>
      <c r="E499" t="s">
        <v>5084</v>
      </c>
      <c r="F499">
        <v>1236</v>
      </c>
      <c r="G499" t="s">
        <v>6317</v>
      </c>
      <c r="H499" t="s">
        <v>4270</v>
      </c>
      <c r="I499">
        <v>0</v>
      </c>
      <c r="J499">
        <v>0</v>
      </c>
      <c r="K499">
        <v>0</v>
      </c>
      <c r="L499">
        <v>0</v>
      </c>
      <c r="M499">
        <v>0</v>
      </c>
      <c r="N499">
        <v>0</v>
      </c>
      <c r="O499">
        <v>9.59</v>
      </c>
      <c r="P499">
        <v>1805.48</v>
      </c>
      <c r="Q499">
        <v>312.74</v>
      </c>
      <c r="R499" s="343">
        <v>42390</v>
      </c>
      <c r="S499" s="343">
        <v>40771</v>
      </c>
      <c r="T499" t="s">
        <v>2758</v>
      </c>
      <c r="U499" t="s">
        <v>2759</v>
      </c>
      <c r="V499" t="s">
        <v>2760</v>
      </c>
      <c r="W499" t="s">
        <v>2761</v>
      </c>
      <c r="X499" t="s">
        <v>2025</v>
      </c>
      <c r="Y499" t="s">
        <v>2026</v>
      </c>
      <c r="Z499" t="s">
        <v>2762</v>
      </c>
      <c r="AA499" t="s">
        <v>2763</v>
      </c>
      <c r="AB499" t="s">
        <v>2764</v>
      </c>
      <c r="AC499" t="s">
        <v>2765</v>
      </c>
      <c r="AD499" t="s">
        <v>6310</v>
      </c>
      <c r="AQ499">
        <v>1</v>
      </c>
      <c r="AR499" t="s">
        <v>2766</v>
      </c>
      <c r="AS499" t="s">
        <v>2767</v>
      </c>
      <c r="AT499" t="s">
        <v>2026</v>
      </c>
      <c r="AU499" t="s">
        <v>2768</v>
      </c>
      <c r="AV499" t="s">
        <v>6309</v>
      </c>
      <c r="AW499" t="s">
        <v>6334</v>
      </c>
    </row>
    <row r="500" spans="1:49">
      <c r="A500" t="s">
        <v>5085</v>
      </c>
      <c r="B500" t="s">
        <v>5083</v>
      </c>
      <c r="C500">
        <v>162.5</v>
      </c>
      <c r="E500" t="s">
        <v>4501</v>
      </c>
      <c r="F500">
        <v>1296</v>
      </c>
      <c r="G500" t="s">
        <v>6317</v>
      </c>
      <c r="H500" t="s">
        <v>4270</v>
      </c>
      <c r="I500">
        <v>0</v>
      </c>
      <c r="J500">
        <v>0</v>
      </c>
      <c r="K500">
        <v>0</v>
      </c>
      <c r="L500">
        <v>0</v>
      </c>
      <c r="M500">
        <v>0</v>
      </c>
      <c r="N500">
        <v>0</v>
      </c>
      <c r="O500">
        <v>162.49</v>
      </c>
      <c r="P500">
        <v>889.99</v>
      </c>
      <c r="Q500">
        <v>154.85</v>
      </c>
      <c r="R500" s="343">
        <v>42390</v>
      </c>
      <c r="S500" s="343">
        <v>40751</v>
      </c>
      <c r="T500" t="s">
        <v>2758</v>
      </c>
      <c r="U500" t="s">
        <v>2759</v>
      </c>
      <c r="V500" t="s">
        <v>2769</v>
      </c>
      <c r="W500" t="s">
        <v>2761</v>
      </c>
      <c r="X500" t="s">
        <v>2025</v>
      </c>
      <c r="Y500" t="s">
        <v>2026</v>
      </c>
      <c r="Z500" t="s">
        <v>2762</v>
      </c>
      <c r="AA500" t="s">
        <v>2763</v>
      </c>
      <c r="AB500" t="s">
        <v>2764</v>
      </c>
      <c r="AC500" t="s">
        <v>2765</v>
      </c>
      <c r="AD500" t="s">
        <v>6310</v>
      </c>
      <c r="AQ500">
        <v>1</v>
      </c>
      <c r="AR500" t="s">
        <v>2766</v>
      </c>
      <c r="AS500" t="s">
        <v>2767</v>
      </c>
      <c r="AT500" t="s">
        <v>2026</v>
      </c>
      <c r="AU500" t="s">
        <v>2768</v>
      </c>
      <c r="AV500" t="s">
        <v>6309</v>
      </c>
      <c r="AW500" t="s">
        <v>6334</v>
      </c>
    </row>
    <row r="501" spans="1:49">
      <c r="A501" t="s">
        <v>5086</v>
      </c>
      <c r="B501" t="s">
        <v>5083</v>
      </c>
      <c r="E501" t="s">
        <v>4501</v>
      </c>
      <c r="F501">
        <v>0</v>
      </c>
      <c r="G501" t="s">
        <v>6317</v>
      </c>
      <c r="H501" t="s">
        <v>12314</v>
      </c>
      <c r="P501">
        <v>889.99</v>
      </c>
      <c r="Q501">
        <v>154.85</v>
      </c>
      <c r="R501" s="343">
        <v>42390</v>
      </c>
      <c r="S501" s="343">
        <v>40939</v>
      </c>
      <c r="T501" t="s">
        <v>2758</v>
      </c>
      <c r="U501" t="s">
        <v>2759</v>
      </c>
      <c r="V501" t="s">
        <v>13375</v>
      </c>
      <c r="W501" t="s">
        <v>2761</v>
      </c>
      <c r="X501" t="s">
        <v>2025</v>
      </c>
      <c r="Y501" t="s">
        <v>2026</v>
      </c>
      <c r="Z501" t="s">
        <v>2762</v>
      </c>
      <c r="AA501" t="s">
        <v>2763</v>
      </c>
      <c r="AB501" t="s">
        <v>2764</v>
      </c>
      <c r="AC501" t="s">
        <v>2765</v>
      </c>
      <c r="AD501" t="s">
        <v>6310</v>
      </c>
      <c r="AQ501">
        <v>1</v>
      </c>
      <c r="AR501" t="s">
        <v>2766</v>
      </c>
      <c r="AS501" t="s">
        <v>2767</v>
      </c>
      <c r="AT501" t="s">
        <v>2026</v>
      </c>
      <c r="AU501" t="s">
        <v>2768</v>
      </c>
      <c r="AV501" t="s">
        <v>6309</v>
      </c>
      <c r="AW501" t="s">
        <v>6317</v>
      </c>
    </row>
    <row r="502" spans="1:49">
      <c r="A502" t="s">
        <v>5087</v>
      </c>
      <c r="B502" t="s">
        <v>15142</v>
      </c>
      <c r="C502">
        <v>3262.1</v>
      </c>
      <c r="E502" t="s">
        <v>5088</v>
      </c>
      <c r="F502">
        <v>186</v>
      </c>
      <c r="G502" t="s">
        <v>6319</v>
      </c>
      <c r="H502" t="s">
        <v>6324</v>
      </c>
      <c r="I502">
        <v>0</v>
      </c>
      <c r="J502">
        <v>0</v>
      </c>
      <c r="K502">
        <v>0</v>
      </c>
      <c r="L502">
        <v>0</v>
      </c>
      <c r="M502">
        <v>2757.03</v>
      </c>
      <c r="N502">
        <v>505.07</v>
      </c>
      <c r="O502">
        <v>0</v>
      </c>
      <c r="P502">
        <v>32507.360000000001</v>
      </c>
      <c r="Q502">
        <v>919.01</v>
      </c>
      <c r="R502" s="343">
        <v>42394</v>
      </c>
      <c r="S502" s="343">
        <v>41978</v>
      </c>
      <c r="T502" t="s">
        <v>4679</v>
      </c>
      <c r="U502" t="s">
        <v>1470</v>
      </c>
      <c r="V502" t="s">
        <v>6657</v>
      </c>
      <c r="W502" t="s">
        <v>4680</v>
      </c>
      <c r="X502" t="s">
        <v>4681</v>
      </c>
      <c r="Y502" t="s">
        <v>4682</v>
      </c>
      <c r="Z502" t="s">
        <v>4683</v>
      </c>
      <c r="AA502" t="s">
        <v>4684</v>
      </c>
      <c r="AB502" t="s">
        <v>4685</v>
      </c>
      <c r="AC502" t="s">
        <v>16142</v>
      </c>
      <c r="AD502" t="s">
        <v>2035</v>
      </c>
      <c r="AE502" t="s">
        <v>4599</v>
      </c>
      <c r="AF502" t="s">
        <v>4686</v>
      </c>
      <c r="AG502" t="s">
        <v>4687</v>
      </c>
      <c r="AH502" t="s">
        <v>4688</v>
      </c>
      <c r="AI502" t="s">
        <v>4689</v>
      </c>
      <c r="AJ502" t="s">
        <v>4690</v>
      </c>
      <c r="AK502" t="s">
        <v>4685</v>
      </c>
      <c r="AL502" t="s">
        <v>4691</v>
      </c>
      <c r="AM502" t="s">
        <v>13631</v>
      </c>
      <c r="AN502" t="s">
        <v>4688</v>
      </c>
      <c r="AO502" t="s">
        <v>4689</v>
      </c>
      <c r="AP502" t="s">
        <v>4684</v>
      </c>
      <c r="AV502" t="s">
        <v>6309</v>
      </c>
      <c r="AW502" t="s">
        <v>6334</v>
      </c>
    </row>
    <row r="503" spans="1:49">
      <c r="A503" t="s">
        <v>111</v>
      </c>
      <c r="B503" t="s">
        <v>97</v>
      </c>
      <c r="D503">
        <v>1376.78</v>
      </c>
      <c r="E503" t="s">
        <v>112</v>
      </c>
      <c r="F503">
        <v>0</v>
      </c>
      <c r="G503" t="s">
        <v>6314</v>
      </c>
      <c r="H503" t="s">
        <v>12314</v>
      </c>
      <c r="P503">
        <v>7309.67</v>
      </c>
      <c r="Q503">
        <v>141.53</v>
      </c>
      <c r="R503" s="343">
        <v>42396</v>
      </c>
      <c r="S503" s="343">
        <v>42079</v>
      </c>
      <c r="T503" t="s">
        <v>10465</v>
      </c>
      <c r="U503" t="s">
        <v>10466</v>
      </c>
      <c r="V503" t="s">
        <v>12973</v>
      </c>
      <c r="W503" t="s">
        <v>10467</v>
      </c>
      <c r="X503" t="s">
        <v>2025</v>
      </c>
      <c r="Y503" t="s">
        <v>2026</v>
      </c>
      <c r="Z503" t="s">
        <v>10468</v>
      </c>
      <c r="AA503" t="s">
        <v>10469</v>
      </c>
      <c r="AB503" t="s">
        <v>10470</v>
      </c>
      <c r="AC503" t="s">
        <v>15998</v>
      </c>
      <c r="AD503" t="s">
        <v>6318</v>
      </c>
      <c r="AV503" t="s">
        <v>12232</v>
      </c>
      <c r="AW503" t="s">
        <v>4437</v>
      </c>
    </row>
    <row r="504" spans="1:49">
      <c r="A504" t="s">
        <v>113</v>
      </c>
      <c r="B504" t="s">
        <v>97</v>
      </c>
      <c r="D504">
        <v>1792.79</v>
      </c>
      <c r="E504" t="s">
        <v>114</v>
      </c>
      <c r="F504">
        <v>0</v>
      </c>
      <c r="G504" t="s">
        <v>6314</v>
      </c>
      <c r="H504" t="s">
        <v>12314</v>
      </c>
      <c r="P504">
        <v>9302.25</v>
      </c>
      <c r="Q504">
        <v>218.64</v>
      </c>
      <c r="R504" s="343">
        <v>42396</v>
      </c>
      <c r="S504" s="343">
        <v>42079</v>
      </c>
      <c r="T504" t="s">
        <v>10465</v>
      </c>
      <c r="U504" t="s">
        <v>10466</v>
      </c>
      <c r="V504" t="s">
        <v>12974</v>
      </c>
      <c r="W504" t="s">
        <v>10467</v>
      </c>
      <c r="X504" t="s">
        <v>2025</v>
      </c>
      <c r="Y504" t="s">
        <v>2026</v>
      </c>
      <c r="Z504" t="s">
        <v>10468</v>
      </c>
      <c r="AA504" t="s">
        <v>10469</v>
      </c>
      <c r="AB504" t="s">
        <v>10470</v>
      </c>
      <c r="AC504" t="s">
        <v>15998</v>
      </c>
      <c r="AD504" t="s">
        <v>6318</v>
      </c>
      <c r="AV504" t="s">
        <v>12232</v>
      </c>
      <c r="AW504" t="s">
        <v>4437</v>
      </c>
    </row>
    <row r="505" spans="1:49">
      <c r="A505" t="s">
        <v>115</v>
      </c>
      <c r="B505" t="s">
        <v>97</v>
      </c>
      <c r="D505">
        <v>39686.239999999998</v>
      </c>
      <c r="E505" t="s">
        <v>116</v>
      </c>
      <c r="F505">
        <v>0</v>
      </c>
      <c r="G505" t="s">
        <v>6314</v>
      </c>
      <c r="H505" t="s">
        <v>12314</v>
      </c>
      <c r="P505">
        <v>205921.31</v>
      </c>
      <c r="Q505">
        <v>4840.1499999999996</v>
      </c>
      <c r="R505" s="343">
        <v>42396</v>
      </c>
      <c r="S505" s="343">
        <v>42079</v>
      </c>
      <c r="T505" t="s">
        <v>10465</v>
      </c>
      <c r="U505" t="s">
        <v>10466</v>
      </c>
      <c r="V505" t="s">
        <v>12975</v>
      </c>
      <c r="W505" t="s">
        <v>10467</v>
      </c>
      <c r="X505" t="s">
        <v>2025</v>
      </c>
      <c r="Y505" t="s">
        <v>2026</v>
      </c>
      <c r="Z505" t="s">
        <v>10468</v>
      </c>
      <c r="AA505" t="s">
        <v>10469</v>
      </c>
      <c r="AB505" t="s">
        <v>10470</v>
      </c>
      <c r="AC505" t="s">
        <v>15998</v>
      </c>
      <c r="AD505" t="s">
        <v>6318</v>
      </c>
      <c r="AV505" t="s">
        <v>12232</v>
      </c>
      <c r="AW505" t="s">
        <v>4437</v>
      </c>
    </row>
    <row r="506" spans="1:49">
      <c r="A506" t="s">
        <v>117</v>
      </c>
      <c r="B506" t="s">
        <v>97</v>
      </c>
      <c r="D506">
        <v>1045.04</v>
      </c>
      <c r="E506" t="s">
        <v>118</v>
      </c>
      <c r="F506">
        <v>0</v>
      </c>
      <c r="G506" t="s">
        <v>6314</v>
      </c>
      <c r="H506" t="s">
        <v>12314</v>
      </c>
      <c r="P506">
        <v>5548.3</v>
      </c>
      <c r="Q506">
        <v>107.42</v>
      </c>
      <c r="R506" s="343">
        <v>42396</v>
      </c>
      <c r="S506" s="343">
        <v>42079</v>
      </c>
      <c r="T506" t="s">
        <v>10465</v>
      </c>
      <c r="U506" t="s">
        <v>10466</v>
      </c>
      <c r="V506" t="s">
        <v>12976</v>
      </c>
      <c r="W506" t="s">
        <v>10467</v>
      </c>
      <c r="X506" t="s">
        <v>2025</v>
      </c>
      <c r="Y506" t="s">
        <v>2026</v>
      </c>
      <c r="Z506" t="s">
        <v>10468</v>
      </c>
      <c r="AA506" t="s">
        <v>10469</v>
      </c>
      <c r="AB506" t="s">
        <v>10470</v>
      </c>
      <c r="AC506" t="s">
        <v>15998</v>
      </c>
      <c r="AD506" t="s">
        <v>6318</v>
      </c>
      <c r="AV506" t="s">
        <v>12232</v>
      </c>
      <c r="AW506" t="s">
        <v>4437</v>
      </c>
    </row>
    <row r="507" spans="1:49">
      <c r="A507" t="s">
        <v>6046</v>
      </c>
      <c r="B507" t="s">
        <v>3498</v>
      </c>
      <c r="D507">
        <v>1104.1500000000001</v>
      </c>
      <c r="E507" t="s">
        <v>6047</v>
      </c>
      <c r="F507">
        <v>0</v>
      </c>
      <c r="G507" t="s">
        <v>6317</v>
      </c>
      <c r="H507" t="s">
        <v>12314</v>
      </c>
      <c r="P507">
        <v>5077.57</v>
      </c>
      <c r="Q507">
        <v>104.87</v>
      </c>
      <c r="R507" s="343">
        <v>42424</v>
      </c>
      <c r="S507" s="343">
        <v>42079</v>
      </c>
      <c r="T507" t="s">
        <v>7466</v>
      </c>
      <c r="U507" t="s">
        <v>7467</v>
      </c>
      <c r="V507" t="s">
        <v>13289</v>
      </c>
      <c r="W507" t="s">
        <v>7468</v>
      </c>
      <c r="X507" t="s">
        <v>2024</v>
      </c>
      <c r="Y507" t="s">
        <v>2031</v>
      </c>
      <c r="Z507" t="s">
        <v>7469</v>
      </c>
      <c r="AA507" t="s">
        <v>7470</v>
      </c>
      <c r="AB507" t="s">
        <v>7471</v>
      </c>
      <c r="AC507" t="s">
        <v>7472</v>
      </c>
      <c r="AD507" t="s">
        <v>6310</v>
      </c>
      <c r="AV507" t="s">
        <v>6309</v>
      </c>
      <c r="AW507" t="s">
        <v>6317</v>
      </c>
    </row>
    <row r="508" spans="1:49">
      <c r="A508" t="s">
        <v>2119</v>
      </c>
      <c r="B508" t="s">
        <v>2115</v>
      </c>
      <c r="D508">
        <v>11921.49</v>
      </c>
      <c r="E508" t="s">
        <v>4538</v>
      </c>
      <c r="F508">
        <v>0</v>
      </c>
      <c r="G508" t="s">
        <v>6319</v>
      </c>
      <c r="H508" t="s">
        <v>12314</v>
      </c>
      <c r="P508">
        <v>56128.87</v>
      </c>
      <c r="Q508">
        <v>1124.96</v>
      </c>
      <c r="R508" s="343">
        <v>42424</v>
      </c>
      <c r="S508" s="343">
        <v>42080</v>
      </c>
      <c r="T508" t="s">
        <v>11140</v>
      </c>
      <c r="U508" t="s">
        <v>11141</v>
      </c>
      <c r="V508" t="s">
        <v>13314</v>
      </c>
      <c r="W508" t="s">
        <v>11142</v>
      </c>
      <c r="X508" t="s">
        <v>6786</v>
      </c>
      <c r="Y508" t="s">
        <v>6787</v>
      </c>
      <c r="Z508" t="s">
        <v>11143</v>
      </c>
      <c r="AA508" t="s">
        <v>11144</v>
      </c>
      <c r="AB508" t="s">
        <v>6309</v>
      </c>
      <c r="AC508" t="s">
        <v>11145</v>
      </c>
      <c r="AD508" t="s">
        <v>6318</v>
      </c>
      <c r="AV508" t="s">
        <v>4678</v>
      </c>
      <c r="AW508" t="s">
        <v>6317</v>
      </c>
    </row>
    <row r="509" spans="1:49">
      <c r="A509" t="s">
        <v>870</v>
      </c>
      <c r="B509" t="s">
        <v>856</v>
      </c>
      <c r="D509">
        <v>4693.57</v>
      </c>
      <c r="E509" t="s">
        <v>871</v>
      </c>
      <c r="F509">
        <v>0</v>
      </c>
      <c r="G509" t="s">
        <v>6319</v>
      </c>
      <c r="H509" t="s">
        <v>12314</v>
      </c>
      <c r="P509">
        <v>19568.189999999999</v>
      </c>
      <c r="Q509">
        <v>371.4</v>
      </c>
      <c r="R509" s="343">
        <v>42444</v>
      </c>
      <c r="S509" s="343">
        <v>42065</v>
      </c>
      <c r="T509" t="s">
        <v>8183</v>
      </c>
      <c r="U509" t="s">
        <v>8184</v>
      </c>
      <c r="V509" t="s">
        <v>12453</v>
      </c>
      <c r="W509" t="s">
        <v>8185</v>
      </c>
      <c r="X509" t="s">
        <v>2025</v>
      </c>
      <c r="Y509" t="s">
        <v>2026</v>
      </c>
      <c r="Z509" t="s">
        <v>16293</v>
      </c>
      <c r="AA509" t="s">
        <v>6309</v>
      </c>
      <c r="AB509" t="s">
        <v>6309</v>
      </c>
      <c r="AC509" t="s">
        <v>8187</v>
      </c>
      <c r="AD509" t="s">
        <v>6313</v>
      </c>
      <c r="AV509" t="s">
        <v>6566</v>
      </c>
      <c r="AW509" t="s">
        <v>4392</v>
      </c>
    </row>
    <row r="510" spans="1:49">
      <c r="A510" t="s">
        <v>2122</v>
      </c>
      <c r="B510" t="s">
        <v>15726</v>
      </c>
      <c r="D510">
        <v>13845.5</v>
      </c>
      <c r="E510" t="s">
        <v>2124</v>
      </c>
      <c r="F510">
        <v>0</v>
      </c>
      <c r="G510" t="s">
        <v>6317</v>
      </c>
      <c r="H510" t="s">
        <v>12314</v>
      </c>
      <c r="P510">
        <v>59400</v>
      </c>
      <c r="Q510">
        <v>1204.6300000000001</v>
      </c>
      <c r="R510" s="343">
        <v>42444</v>
      </c>
      <c r="S510" s="343">
        <v>42065</v>
      </c>
      <c r="T510" t="s">
        <v>11345</v>
      </c>
      <c r="U510" t="s">
        <v>11346</v>
      </c>
      <c r="V510" t="s">
        <v>13367</v>
      </c>
      <c r="W510" t="s">
        <v>2335</v>
      </c>
      <c r="X510" t="s">
        <v>2024</v>
      </c>
      <c r="Y510" t="s">
        <v>2031</v>
      </c>
      <c r="Z510" t="s">
        <v>16126</v>
      </c>
      <c r="AA510" t="s">
        <v>16127</v>
      </c>
      <c r="AB510" t="s">
        <v>11350</v>
      </c>
      <c r="AC510" t="s">
        <v>11351</v>
      </c>
      <c r="AD510" t="s">
        <v>6310</v>
      </c>
      <c r="AE510" t="s">
        <v>2125</v>
      </c>
      <c r="AF510" t="s">
        <v>13836</v>
      </c>
      <c r="AG510" t="s">
        <v>13837</v>
      </c>
      <c r="AH510" t="s">
        <v>2024</v>
      </c>
      <c r="AI510" t="s">
        <v>2031</v>
      </c>
      <c r="AJ510" t="s">
        <v>6309</v>
      </c>
      <c r="AV510" t="s">
        <v>6309</v>
      </c>
      <c r="AW510" t="s">
        <v>6317</v>
      </c>
    </row>
    <row r="511" spans="1:49">
      <c r="A511" t="s">
        <v>3292</v>
      </c>
      <c r="B511" t="s">
        <v>3293</v>
      </c>
      <c r="C511">
        <v>9.6</v>
      </c>
      <c r="E511" t="s">
        <v>3294</v>
      </c>
      <c r="F511">
        <v>4</v>
      </c>
      <c r="G511" t="s">
        <v>6319</v>
      </c>
      <c r="H511" t="s">
        <v>6945</v>
      </c>
      <c r="I511">
        <v>0</v>
      </c>
      <c r="J511">
        <v>9.59</v>
      </c>
      <c r="K511">
        <v>0</v>
      </c>
      <c r="L511">
        <v>0</v>
      </c>
      <c r="M511">
        <v>0</v>
      </c>
      <c r="N511">
        <v>0</v>
      </c>
      <c r="O511">
        <v>0</v>
      </c>
      <c r="P511">
        <v>41677.86</v>
      </c>
      <c r="Q511">
        <v>994.2</v>
      </c>
      <c r="R511" s="343">
        <v>42084</v>
      </c>
      <c r="S511" s="343">
        <v>42076</v>
      </c>
      <c r="T511" t="s">
        <v>8274</v>
      </c>
      <c r="U511" t="s">
        <v>8275</v>
      </c>
      <c r="V511" t="s">
        <v>12484</v>
      </c>
      <c r="W511" t="s">
        <v>8276</v>
      </c>
      <c r="X511" t="s">
        <v>2015</v>
      </c>
      <c r="Y511" t="s">
        <v>2016</v>
      </c>
      <c r="Z511" t="s">
        <v>8277</v>
      </c>
      <c r="AA511" t="s">
        <v>8278</v>
      </c>
      <c r="AB511" t="s">
        <v>8279</v>
      </c>
      <c r="AC511" t="s">
        <v>8280</v>
      </c>
      <c r="AD511" t="s">
        <v>6953</v>
      </c>
      <c r="AV511" t="s">
        <v>4409</v>
      </c>
      <c r="AW511" t="s">
        <v>4405</v>
      </c>
    </row>
    <row r="512" spans="1:49">
      <c r="A512" t="s">
        <v>218</v>
      </c>
      <c r="B512" t="s">
        <v>5265</v>
      </c>
      <c r="D512">
        <v>1891.09</v>
      </c>
      <c r="E512" t="s">
        <v>219</v>
      </c>
      <c r="F512">
        <v>0</v>
      </c>
      <c r="G512" t="s">
        <v>6317</v>
      </c>
      <c r="H512" t="s">
        <v>12314</v>
      </c>
      <c r="P512">
        <v>8340.0300000000007</v>
      </c>
      <c r="Q512">
        <v>163.18</v>
      </c>
      <c r="R512" s="343">
        <v>42450</v>
      </c>
      <c r="S512" s="343">
        <v>42076</v>
      </c>
      <c r="T512" t="s">
        <v>6957</v>
      </c>
      <c r="U512" t="s">
        <v>6958</v>
      </c>
      <c r="V512" t="s">
        <v>13348</v>
      </c>
      <c r="W512" t="s">
        <v>6959</v>
      </c>
      <c r="X512" t="s">
        <v>2024</v>
      </c>
      <c r="Y512" t="s">
        <v>6960</v>
      </c>
      <c r="Z512" t="s">
        <v>14942</v>
      </c>
      <c r="AA512" t="s">
        <v>6962</v>
      </c>
      <c r="AB512" t="s">
        <v>16331</v>
      </c>
      <c r="AC512" t="s">
        <v>6963</v>
      </c>
      <c r="AD512" t="s">
        <v>6310</v>
      </c>
      <c r="AE512" t="s">
        <v>5266</v>
      </c>
      <c r="AF512" t="s">
        <v>12129</v>
      </c>
      <c r="AG512" t="s">
        <v>12130</v>
      </c>
      <c r="AH512" t="s">
        <v>2025</v>
      </c>
      <c r="AI512" t="s">
        <v>2026</v>
      </c>
      <c r="AJ512" t="s">
        <v>6309</v>
      </c>
      <c r="AV512" t="s">
        <v>6309</v>
      </c>
      <c r="AW512" t="s">
        <v>6317</v>
      </c>
    </row>
    <row r="513" spans="1:49">
      <c r="A513" t="s">
        <v>220</v>
      </c>
      <c r="B513" t="s">
        <v>5265</v>
      </c>
      <c r="D513">
        <v>1891.09</v>
      </c>
      <c r="E513" t="s">
        <v>219</v>
      </c>
      <c r="F513">
        <v>0</v>
      </c>
      <c r="G513" t="s">
        <v>6317</v>
      </c>
      <c r="H513" t="s">
        <v>12314</v>
      </c>
      <c r="P513">
        <v>8340.0300000000007</v>
      </c>
      <c r="Q513">
        <v>163.18</v>
      </c>
      <c r="R513" s="343">
        <v>42450</v>
      </c>
      <c r="S513" s="343">
        <v>42076</v>
      </c>
      <c r="T513" t="s">
        <v>6957</v>
      </c>
      <c r="U513" t="s">
        <v>6958</v>
      </c>
      <c r="V513" t="s">
        <v>13349</v>
      </c>
      <c r="W513" t="s">
        <v>6959</v>
      </c>
      <c r="X513" t="s">
        <v>2024</v>
      </c>
      <c r="Y513" t="s">
        <v>6960</v>
      </c>
      <c r="Z513" t="s">
        <v>14942</v>
      </c>
      <c r="AA513" t="s">
        <v>6962</v>
      </c>
      <c r="AB513" t="s">
        <v>16331</v>
      </c>
      <c r="AC513" t="s">
        <v>6963</v>
      </c>
      <c r="AD513" t="s">
        <v>6310</v>
      </c>
      <c r="AE513" t="s">
        <v>5266</v>
      </c>
      <c r="AF513" t="s">
        <v>12129</v>
      </c>
      <c r="AG513" t="s">
        <v>12130</v>
      </c>
      <c r="AH513" t="s">
        <v>2025</v>
      </c>
      <c r="AI513" t="s">
        <v>2026</v>
      </c>
      <c r="AJ513" t="s">
        <v>6309</v>
      </c>
      <c r="AV513" t="s">
        <v>6309</v>
      </c>
      <c r="AW513" t="s">
        <v>6317</v>
      </c>
    </row>
    <row r="514" spans="1:49">
      <c r="A514" t="s">
        <v>13137</v>
      </c>
      <c r="B514" t="s">
        <v>14296</v>
      </c>
      <c r="D514">
        <v>50584.19</v>
      </c>
      <c r="E514" t="s">
        <v>13138</v>
      </c>
      <c r="F514">
        <v>0</v>
      </c>
      <c r="G514" t="s">
        <v>6314</v>
      </c>
      <c r="H514" t="s">
        <v>12314</v>
      </c>
      <c r="P514">
        <v>220214.8</v>
      </c>
      <c r="Q514">
        <v>4381.6400000000003</v>
      </c>
      <c r="R514" s="343">
        <v>42459</v>
      </c>
      <c r="S514" s="343">
        <v>42079</v>
      </c>
      <c r="T514" t="s">
        <v>13139</v>
      </c>
      <c r="U514" t="s">
        <v>13140</v>
      </c>
      <c r="V514" t="s">
        <v>13141</v>
      </c>
      <c r="W514" t="s">
        <v>13142</v>
      </c>
      <c r="X514" t="s">
        <v>1338</v>
      </c>
      <c r="Y514" t="s">
        <v>2031</v>
      </c>
      <c r="Z514" t="s">
        <v>13143</v>
      </c>
      <c r="AA514" t="s">
        <v>6309</v>
      </c>
      <c r="AB514" t="s">
        <v>6309</v>
      </c>
      <c r="AC514" t="s">
        <v>13144</v>
      </c>
      <c r="AD514" t="s">
        <v>6318</v>
      </c>
      <c r="AE514" t="s">
        <v>13681</v>
      </c>
      <c r="AF514" t="s">
        <v>13682</v>
      </c>
      <c r="AG514" t="s">
        <v>13683</v>
      </c>
      <c r="AH514" t="s">
        <v>2025</v>
      </c>
      <c r="AI514" t="s">
        <v>2026</v>
      </c>
      <c r="AJ514" t="s">
        <v>6309</v>
      </c>
      <c r="AV514" t="s">
        <v>12232</v>
      </c>
      <c r="AW514" t="s">
        <v>4437</v>
      </c>
    </row>
    <row r="515" spans="1:49">
      <c r="A515" t="s">
        <v>5089</v>
      </c>
      <c r="B515" t="s">
        <v>2514</v>
      </c>
      <c r="E515" t="s">
        <v>5090</v>
      </c>
      <c r="F515">
        <v>0</v>
      </c>
      <c r="G515" t="s">
        <v>6317</v>
      </c>
      <c r="H515" t="s">
        <v>12314</v>
      </c>
      <c r="P515">
        <v>30868.15</v>
      </c>
      <c r="Q515">
        <v>737.15</v>
      </c>
      <c r="R515" s="343">
        <v>42093</v>
      </c>
      <c r="S515" s="343">
        <v>42075</v>
      </c>
      <c r="T515" t="s">
        <v>11269</v>
      </c>
      <c r="U515" t="s">
        <v>11270</v>
      </c>
      <c r="V515" t="s">
        <v>13346</v>
      </c>
      <c r="W515" t="s">
        <v>11271</v>
      </c>
      <c r="X515" t="s">
        <v>2025</v>
      </c>
      <c r="Y515" t="s">
        <v>2026</v>
      </c>
      <c r="Z515" t="s">
        <v>11272</v>
      </c>
      <c r="AA515" t="s">
        <v>11273</v>
      </c>
      <c r="AB515" t="s">
        <v>11274</v>
      </c>
      <c r="AC515" t="s">
        <v>11275</v>
      </c>
      <c r="AD515" t="s">
        <v>6310</v>
      </c>
      <c r="AV515" t="s">
        <v>6309</v>
      </c>
      <c r="AW515" t="s">
        <v>6317</v>
      </c>
    </row>
    <row r="516" spans="1:49">
      <c r="A516" t="s">
        <v>3495</v>
      </c>
      <c r="B516" t="s">
        <v>5702</v>
      </c>
      <c r="E516" t="s">
        <v>3496</v>
      </c>
      <c r="F516">
        <v>0</v>
      </c>
      <c r="G516" t="s">
        <v>6317</v>
      </c>
      <c r="H516" t="s">
        <v>12314</v>
      </c>
      <c r="P516">
        <v>6736.27</v>
      </c>
      <c r="Q516">
        <v>162.24</v>
      </c>
      <c r="R516" s="343">
        <v>42094</v>
      </c>
      <c r="S516" s="343">
        <v>42081</v>
      </c>
      <c r="T516" t="s">
        <v>11040</v>
      </c>
      <c r="U516" t="s">
        <v>11041</v>
      </c>
      <c r="V516" t="s">
        <v>13285</v>
      </c>
      <c r="W516" t="s">
        <v>16263</v>
      </c>
      <c r="X516" t="s">
        <v>2024</v>
      </c>
      <c r="Y516" t="s">
        <v>2031</v>
      </c>
      <c r="Z516" t="s">
        <v>11043</v>
      </c>
      <c r="AA516" t="s">
        <v>11044</v>
      </c>
      <c r="AB516" t="s">
        <v>11045</v>
      </c>
      <c r="AC516" t="s">
        <v>11046</v>
      </c>
      <c r="AD516" t="s">
        <v>6310</v>
      </c>
      <c r="AV516" t="s">
        <v>6309</v>
      </c>
      <c r="AW516" t="s">
        <v>6317</v>
      </c>
    </row>
    <row r="517" spans="1:49">
      <c r="A517" t="s">
        <v>806</v>
      </c>
      <c r="B517" t="s">
        <v>298</v>
      </c>
      <c r="C517">
        <v>1030.26</v>
      </c>
      <c r="D517">
        <v>11890.89</v>
      </c>
      <c r="E517" t="s">
        <v>807</v>
      </c>
      <c r="F517">
        <v>4</v>
      </c>
      <c r="G517" t="s">
        <v>6319</v>
      </c>
      <c r="H517" t="s">
        <v>6945</v>
      </c>
      <c r="I517">
        <v>0</v>
      </c>
      <c r="J517">
        <v>1030.27</v>
      </c>
      <c r="K517">
        <v>0</v>
      </c>
      <c r="L517">
        <v>0</v>
      </c>
      <c r="M517">
        <v>0</v>
      </c>
      <c r="N517">
        <v>0</v>
      </c>
      <c r="O517">
        <v>0</v>
      </c>
      <c r="P517">
        <v>51715.67</v>
      </c>
      <c r="Q517">
        <v>1030.26</v>
      </c>
      <c r="R517" s="343">
        <v>42465</v>
      </c>
      <c r="S517" s="343">
        <v>42054</v>
      </c>
      <c r="T517" t="s">
        <v>6947</v>
      </c>
      <c r="U517" t="s">
        <v>6948</v>
      </c>
      <c r="V517" t="s">
        <v>11978</v>
      </c>
      <c r="W517" t="s">
        <v>6949</v>
      </c>
      <c r="X517" t="s">
        <v>6946</v>
      </c>
      <c r="Y517" t="s">
        <v>2031</v>
      </c>
      <c r="Z517" t="s">
        <v>15889</v>
      </c>
      <c r="AA517" t="s">
        <v>6951</v>
      </c>
      <c r="AB517" t="s">
        <v>6952</v>
      </c>
      <c r="AC517" t="s">
        <v>14382</v>
      </c>
      <c r="AD517" t="s">
        <v>6313</v>
      </c>
      <c r="AV517" t="s">
        <v>6566</v>
      </c>
      <c r="AW517" t="s">
        <v>4392</v>
      </c>
    </row>
    <row r="518" spans="1:49">
      <c r="A518" t="s">
        <v>786</v>
      </c>
      <c r="B518" t="s">
        <v>787</v>
      </c>
      <c r="D518">
        <v>3510.98</v>
      </c>
      <c r="E518" t="s">
        <v>5748</v>
      </c>
      <c r="F518">
        <v>0</v>
      </c>
      <c r="G518" t="s">
        <v>6317</v>
      </c>
      <c r="H518" t="s">
        <v>12314</v>
      </c>
      <c r="P518">
        <v>14477.21</v>
      </c>
      <c r="Q518">
        <v>279.55</v>
      </c>
      <c r="R518" s="343">
        <v>42467</v>
      </c>
      <c r="S518" s="343">
        <v>42065</v>
      </c>
      <c r="T518" t="s">
        <v>11383</v>
      </c>
      <c r="U518" t="s">
        <v>11384</v>
      </c>
      <c r="V518" t="s">
        <v>13374</v>
      </c>
      <c r="W518" t="s">
        <v>16052</v>
      </c>
      <c r="X518" t="s">
        <v>11386</v>
      </c>
      <c r="Y518" t="s">
        <v>11387</v>
      </c>
      <c r="Z518" t="s">
        <v>11388</v>
      </c>
      <c r="AA518" t="s">
        <v>11389</v>
      </c>
      <c r="AB518" t="s">
        <v>11390</v>
      </c>
      <c r="AC518" t="s">
        <v>11391</v>
      </c>
      <c r="AD518" t="s">
        <v>6310</v>
      </c>
      <c r="AV518" t="s">
        <v>6309</v>
      </c>
      <c r="AW518" t="s">
        <v>6317</v>
      </c>
    </row>
    <row r="519" spans="1:49">
      <c r="A519" t="s">
        <v>842</v>
      </c>
      <c r="B519" t="s">
        <v>843</v>
      </c>
      <c r="D519">
        <v>4540.29</v>
      </c>
      <c r="E519" t="s">
        <v>844</v>
      </c>
      <c r="F519">
        <v>0</v>
      </c>
      <c r="G519" t="s">
        <v>6319</v>
      </c>
      <c r="H519" t="s">
        <v>12314</v>
      </c>
      <c r="P519">
        <v>18721.29</v>
      </c>
      <c r="Q519">
        <v>361.5</v>
      </c>
      <c r="R519" s="343">
        <v>42471</v>
      </c>
      <c r="S519" s="343">
        <v>42067</v>
      </c>
      <c r="T519" t="s">
        <v>8157</v>
      </c>
      <c r="U519" t="s">
        <v>8158</v>
      </c>
      <c r="V519" t="s">
        <v>12439</v>
      </c>
      <c r="W519" t="s">
        <v>15887</v>
      </c>
      <c r="X519" t="s">
        <v>6946</v>
      </c>
      <c r="Y519" t="s">
        <v>15888</v>
      </c>
      <c r="Z519" t="s">
        <v>8160</v>
      </c>
      <c r="AA519" t="s">
        <v>8161</v>
      </c>
      <c r="AB519" t="s">
        <v>8162</v>
      </c>
      <c r="AC519" t="s">
        <v>8163</v>
      </c>
      <c r="AD519" t="s">
        <v>6313</v>
      </c>
      <c r="AV519" t="s">
        <v>4384</v>
      </c>
      <c r="AW519" t="s">
        <v>4392</v>
      </c>
    </row>
    <row r="520" spans="1:49">
      <c r="A520" t="s">
        <v>5453</v>
      </c>
      <c r="B520" t="s">
        <v>5449</v>
      </c>
      <c r="C520">
        <v>64979.55</v>
      </c>
      <c r="E520" t="s">
        <v>5454</v>
      </c>
      <c r="F520">
        <v>596</v>
      </c>
      <c r="G520" t="s">
        <v>6314</v>
      </c>
      <c r="H520" t="s">
        <v>4270</v>
      </c>
      <c r="I520">
        <v>0</v>
      </c>
      <c r="J520">
        <v>161.94</v>
      </c>
      <c r="K520">
        <v>161.94</v>
      </c>
      <c r="L520">
        <v>161.94</v>
      </c>
      <c r="M520">
        <v>485.82</v>
      </c>
      <c r="N520">
        <v>47992.81</v>
      </c>
      <c r="O520">
        <v>16015.1</v>
      </c>
      <c r="P520">
        <v>101479.4</v>
      </c>
      <c r="Q520">
        <v>2038.26</v>
      </c>
      <c r="R520" s="343">
        <v>42472</v>
      </c>
      <c r="S520" s="343">
        <v>41548</v>
      </c>
      <c r="T520" t="s">
        <v>1262</v>
      </c>
      <c r="U520" t="s">
        <v>7701</v>
      </c>
      <c r="V520" t="s">
        <v>12227</v>
      </c>
      <c r="W520" t="s">
        <v>1263</v>
      </c>
      <c r="X520" t="s">
        <v>2024</v>
      </c>
      <c r="Y520" t="s">
        <v>2031</v>
      </c>
      <c r="Z520" t="s">
        <v>16336</v>
      </c>
      <c r="AA520" t="s">
        <v>16337</v>
      </c>
      <c r="AB520" t="s">
        <v>7702</v>
      </c>
      <c r="AC520" t="s">
        <v>16338</v>
      </c>
      <c r="AD520" t="s">
        <v>6495</v>
      </c>
      <c r="AE520" t="s">
        <v>5451</v>
      </c>
      <c r="AF520" t="s">
        <v>6090</v>
      </c>
      <c r="AG520" t="s">
        <v>6091</v>
      </c>
      <c r="AH520" t="s">
        <v>3916</v>
      </c>
      <c r="AI520" t="s">
        <v>3917</v>
      </c>
      <c r="AJ520" t="s">
        <v>4071</v>
      </c>
      <c r="AK520" t="s">
        <v>5452</v>
      </c>
      <c r="AL520" t="s">
        <v>7337</v>
      </c>
      <c r="AM520" t="s">
        <v>7338</v>
      </c>
      <c r="AN520" t="s">
        <v>1338</v>
      </c>
      <c r="AO520" t="s">
        <v>2031</v>
      </c>
      <c r="AP520" t="s">
        <v>6309</v>
      </c>
      <c r="AV520" t="s">
        <v>6092</v>
      </c>
      <c r="AW520" t="s">
        <v>4437</v>
      </c>
    </row>
    <row r="521" spans="1:49">
      <c r="A521" t="s">
        <v>3269</v>
      </c>
      <c r="B521" t="s">
        <v>3270</v>
      </c>
      <c r="C521">
        <v>1302.3800000000001</v>
      </c>
      <c r="D521">
        <v>16048.83</v>
      </c>
      <c r="E521" t="s">
        <v>3271</v>
      </c>
      <c r="F521">
        <v>21</v>
      </c>
      <c r="G521" t="s">
        <v>6319</v>
      </c>
      <c r="H521" t="s">
        <v>6945</v>
      </c>
      <c r="I521">
        <v>0</v>
      </c>
      <c r="J521">
        <v>1297.29</v>
      </c>
      <c r="K521">
        <v>0</v>
      </c>
      <c r="L521">
        <v>0</v>
      </c>
      <c r="M521">
        <v>0</v>
      </c>
      <c r="N521">
        <v>0</v>
      </c>
      <c r="O521">
        <v>0</v>
      </c>
      <c r="P521">
        <v>64185.75</v>
      </c>
      <c r="Q521">
        <v>1290.18</v>
      </c>
      <c r="R521" s="343">
        <v>42478</v>
      </c>
      <c r="S521" s="343">
        <v>42066</v>
      </c>
      <c r="T521" t="s">
        <v>7628</v>
      </c>
      <c r="U521" t="s">
        <v>7629</v>
      </c>
      <c r="V521" t="s">
        <v>12475</v>
      </c>
      <c r="W521" t="s">
        <v>7630</v>
      </c>
      <c r="X521" t="s">
        <v>7631</v>
      </c>
      <c r="Y521" t="s">
        <v>7632</v>
      </c>
      <c r="Z521" t="s">
        <v>7633</v>
      </c>
      <c r="AA521" t="s">
        <v>7634</v>
      </c>
      <c r="AB521" t="s">
        <v>7635</v>
      </c>
      <c r="AC521" t="s">
        <v>7636</v>
      </c>
      <c r="AD521" t="s">
        <v>6318</v>
      </c>
      <c r="AV521" t="s">
        <v>4399</v>
      </c>
      <c r="AW521" t="s">
        <v>4400</v>
      </c>
    </row>
    <row r="522" spans="1:49">
      <c r="A522" t="s">
        <v>3272</v>
      </c>
      <c r="B522" t="s">
        <v>3270</v>
      </c>
      <c r="C522">
        <v>1578.02</v>
      </c>
      <c r="D522">
        <v>19262.32</v>
      </c>
      <c r="E522" t="s">
        <v>3273</v>
      </c>
      <c r="F522">
        <v>46</v>
      </c>
      <c r="G522" t="s">
        <v>6319</v>
      </c>
      <c r="H522" t="s">
        <v>4276</v>
      </c>
      <c r="I522">
        <v>0</v>
      </c>
      <c r="J522">
        <v>1557.05</v>
      </c>
      <c r="K522">
        <v>14.86</v>
      </c>
      <c r="L522">
        <v>0</v>
      </c>
      <c r="M522">
        <v>0</v>
      </c>
      <c r="N522">
        <v>0</v>
      </c>
      <c r="O522">
        <v>0</v>
      </c>
      <c r="P522">
        <v>77037.56</v>
      </c>
      <c r="Q522">
        <v>1548.51</v>
      </c>
      <c r="R522" s="343">
        <v>42478</v>
      </c>
      <c r="S522" s="343">
        <v>42066</v>
      </c>
      <c r="T522" t="s">
        <v>7628</v>
      </c>
      <c r="U522" t="s">
        <v>7629</v>
      </c>
      <c r="V522" t="s">
        <v>12179</v>
      </c>
      <c r="W522" t="s">
        <v>7630</v>
      </c>
      <c r="X522" t="s">
        <v>7631</v>
      </c>
      <c r="Y522" t="s">
        <v>7632</v>
      </c>
      <c r="Z522" t="s">
        <v>7633</v>
      </c>
      <c r="AA522" t="s">
        <v>7634</v>
      </c>
      <c r="AB522" t="s">
        <v>7635</v>
      </c>
      <c r="AC522" t="s">
        <v>7636</v>
      </c>
      <c r="AD522" t="s">
        <v>6318</v>
      </c>
      <c r="AV522" t="s">
        <v>4399</v>
      </c>
      <c r="AW522" t="s">
        <v>4400</v>
      </c>
    </row>
    <row r="523" spans="1:49">
      <c r="A523" t="s">
        <v>221</v>
      </c>
      <c r="B523" t="s">
        <v>5265</v>
      </c>
      <c r="D523">
        <v>1959.52</v>
      </c>
      <c r="E523" t="s">
        <v>222</v>
      </c>
      <c r="F523">
        <v>0</v>
      </c>
      <c r="G523" t="s">
        <v>6317</v>
      </c>
      <c r="H523" t="s">
        <v>12314</v>
      </c>
      <c r="P523">
        <v>6914.94</v>
      </c>
      <c r="Q523">
        <v>136.76</v>
      </c>
      <c r="R523" s="343">
        <v>42544</v>
      </c>
      <c r="S523" s="343">
        <v>42079</v>
      </c>
      <c r="T523" t="s">
        <v>6957</v>
      </c>
      <c r="U523" t="s">
        <v>6958</v>
      </c>
      <c r="V523" t="s">
        <v>13350</v>
      </c>
      <c r="W523" t="s">
        <v>6959</v>
      </c>
      <c r="X523" t="s">
        <v>2024</v>
      </c>
      <c r="Y523" t="s">
        <v>6960</v>
      </c>
      <c r="Z523" t="s">
        <v>14942</v>
      </c>
      <c r="AA523" t="s">
        <v>6962</v>
      </c>
      <c r="AB523" t="s">
        <v>16331</v>
      </c>
      <c r="AC523" t="s">
        <v>6963</v>
      </c>
      <c r="AD523" t="s">
        <v>6310</v>
      </c>
      <c r="AE523" t="s">
        <v>5266</v>
      </c>
      <c r="AF523" t="s">
        <v>12129</v>
      </c>
      <c r="AG523" t="s">
        <v>12130</v>
      </c>
      <c r="AH523" t="s">
        <v>2025</v>
      </c>
      <c r="AI523" t="s">
        <v>2026</v>
      </c>
      <c r="AJ523" t="s">
        <v>6309</v>
      </c>
      <c r="AV523" t="s">
        <v>6309</v>
      </c>
      <c r="AW523" t="s">
        <v>6317</v>
      </c>
    </row>
    <row r="524" spans="1:49">
      <c r="A524" t="s">
        <v>223</v>
      </c>
      <c r="B524" t="s">
        <v>5265</v>
      </c>
      <c r="D524">
        <v>2001.7</v>
      </c>
      <c r="E524" t="s">
        <v>222</v>
      </c>
      <c r="F524">
        <v>0</v>
      </c>
      <c r="G524" t="s">
        <v>6317</v>
      </c>
      <c r="H524" t="s">
        <v>12314</v>
      </c>
      <c r="P524">
        <v>7064.09</v>
      </c>
      <c r="Q524">
        <v>139.71</v>
      </c>
      <c r="R524" s="343">
        <v>42544</v>
      </c>
      <c r="S524" s="343">
        <v>42079</v>
      </c>
      <c r="T524" t="s">
        <v>6957</v>
      </c>
      <c r="U524" t="s">
        <v>6958</v>
      </c>
      <c r="V524" t="s">
        <v>13351</v>
      </c>
      <c r="W524" t="s">
        <v>6959</v>
      </c>
      <c r="X524" t="s">
        <v>2024</v>
      </c>
      <c r="Y524" t="s">
        <v>6960</v>
      </c>
      <c r="Z524" t="s">
        <v>14942</v>
      </c>
      <c r="AA524" t="s">
        <v>6962</v>
      </c>
      <c r="AB524" t="s">
        <v>16331</v>
      </c>
      <c r="AC524" t="s">
        <v>6963</v>
      </c>
      <c r="AD524" t="s">
        <v>6310</v>
      </c>
      <c r="AE524" t="s">
        <v>5266</v>
      </c>
      <c r="AF524" t="s">
        <v>12129</v>
      </c>
      <c r="AG524" t="s">
        <v>12130</v>
      </c>
      <c r="AH524" t="s">
        <v>2025</v>
      </c>
      <c r="AI524" t="s">
        <v>2026</v>
      </c>
      <c r="AJ524" t="s">
        <v>6309</v>
      </c>
      <c r="AV524" t="s">
        <v>6309</v>
      </c>
      <c r="AW524" t="s">
        <v>6317</v>
      </c>
    </row>
    <row r="525" spans="1:49">
      <c r="A525" t="s">
        <v>2897</v>
      </c>
      <c r="B525" t="s">
        <v>2893</v>
      </c>
      <c r="D525">
        <v>14351.91</v>
      </c>
      <c r="E525" t="s">
        <v>2898</v>
      </c>
      <c r="F525">
        <v>0</v>
      </c>
      <c r="G525" t="s">
        <v>6319</v>
      </c>
      <c r="H525" t="s">
        <v>12314</v>
      </c>
      <c r="P525">
        <v>51494.11</v>
      </c>
      <c r="Q525">
        <v>995.53</v>
      </c>
      <c r="R525" s="343">
        <v>42552</v>
      </c>
      <c r="S525" s="343">
        <v>42079</v>
      </c>
      <c r="T525" t="s">
        <v>7952</v>
      </c>
      <c r="U525" t="s">
        <v>7953</v>
      </c>
      <c r="V525" t="s">
        <v>12341</v>
      </c>
      <c r="W525" t="s">
        <v>7954</v>
      </c>
      <c r="X525" t="s">
        <v>7955</v>
      </c>
      <c r="Y525" t="s">
        <v>7956</v>
      </c>
      <c r="Z525" t="s">
        <v>7957</v>
      </c>
      <c r="AA525" t="s">
        <v>7958</v>
      </c>
      <c r="AB525" t="s">
        <v>7959</v>
      </c>
      <c r="AC525" t="s">
        <v>7960</v>
      </c>
      <c r="AD525" t="s">
        <v>12248</v>
      </c>
      <c r="AV525" t="s">
        <v>1912</v>
      </c>
      <c r="AW525" t="s">
        <v>4388</v>
      </c>
    </row>
    <row r="526" spans="1:49">
      <c r="A526" t="s">
        <v>6563</v>
      </c>
      <c r="B526" t="s">
        <v>6564</v>
      </c>
      <c r="C526">
        <v>8.56</v>
      </c>
      <c r="D526">
        <v>201388.08</v>
      </c>
      <c r="E526" t="s">
        <v>6565</v>
      </c>
      <c r="F526">
        <v>4</v>
      </c>
      <c r="G526" t="s">
        <v>6319</v>
      </c>
      <c r="H526" t="s">
        <v>6945</v>
      </c>
      <c r="I526">
        <v>0</v>
      </c>
      <c r="J526">
        <v>8.56</v>
      </c>
      <c r="K526">
        <v>0</v>
      </c>
      <c r="L526">
        <v>0</v>
      </c>
      <c r="M526">
        <v>0</v>
      </c>
      <c r="N526">
        <v>0</v>
      </c>
      <c r="O526">
        <v>0</v>
      </c>
      <c r="P526">
        <v>500000</v>
      </c>
      <c r="Q526">
        <v>9704.34</v>
      </c>
      <c r="R526" s="343">
        <v>42556</v>
      </c>
      <c r="S526" s="343">
        <v>42081</v>
      </c>
      <c r="T526" t="s">
        <v>11945</v>
      </c>
      <c r="U526" t="s">
        <v>11946</v>
      </c>
      <c r="V526" t="s">
        <v>11947</v>
      </c>
      <c r="W526" t="s">
        <v>11948</v>
      </c>
      <c r="X526" t="s">
        <v>2024</v>
      </c>
      <c r="Y526" t="s">
        <v>2031</v>
      </c>
      <c r="Z526" t="s">
        <v>11949</v>
      </c>
      <c r="AA526" t="s">
        <v>11950</v>
      </c>
      <c r="AB526" t="s">
        <v>11951</v>
      </c>
      <c r="AC526" t="s">
        <v>13598</v>
      </c>
      <c r="AD526" t="s">
        <v>6318</v>
      </c>
      <c r="AE526" t="s">
        <v>13620</v>
      </c>
      <c r="AF526" t="s">
        <v>13621</v>
      </c>
      <c r="AG526" t="s">
        <v>13622</v>
      </c>
      <c r="AH526" t="s">
        <v>2024</v>
      </c>
      <c r="AI526" t="s">
        <v>2031</v>
      </c>
      <c r="AJ526" t="s">
        <v>11949</v>
      </c>
      <c r="AK526" t="s">
        <v>13623</v>
      </c>
      <c r="AL526" t="s">
        <v>13624</v>
      </c>
      <c r="AM526" t="s">
        <v>13625</v>
      </c>
      <c r="AN526" t="s">
        <v>13626</v>
      </c>
      <c r="AO526" t="s">
        <v>13627</v>
      </c>
      <c r="AP526" t="s">
        <v>6309</v>
      </c>
      <c r="AV526" t="s">
        <v>1922</v>
      </c>
      <c r="AW526" t="s">
        <v>4388</v>
      </c>
    </row>
    <row r="527" spans="1:49">
      <c r="A527" t="s">
        <v>808</v>
      </c>
      <c r="B527" t="s">
        <v>298</v>
      </c>
      <c r="C527">
        <v>141.35</v>
      </c>
      <c r="D527">
        <v>2030.46</v>
      </c>
      <c r="E527" t="s">
        <v>809</v>
      </c>
      <c r="F527">
        <v>4</v>
      </c>
      <c r="G527" t="s">
        <v>6319</v>
      </c>
      <c r="H527" t="s">
        <v>6945</v>
      </c>
      <c r="I527">
        <v>0</v>
      </c>
      <c r="J527">
        <v>141.35</v>
      </c>
      <c r="K527">
        <v>0</v>
      </c>
      <c r="L527">
        <v>0</v>
      </c>
      <c r="M527">
        <v>0</v>
      </c>
      <c r="N527">
        <v>0</v>
      </c>
      <c r="O527">
        <v>0</v>
      </c>
      <c r="P527">
        <v>7213.49</v>
      </c>
      <c r="Q527">
        <v>141.35</v>
      </c>
      <c r="R527" s="343">
        <v>42556</v>
      </c>
      <c r="S527" s="343">
        <v>42055</v>
      </c>
      <c r="T527" t="s">
        <v>6947</v>
      </c>
      <c r="U527" t="s">
        <v>6948</v>
      </c>
      <c r="V527" t="s">
        <v>11979</v>
      </c>
      <c r="W527" t="s">
        <v>6949</v>
      </c>
      <c r="X527" t="s">
        <v>6946</v>
      </c>
      <c r="Y527" t="s">
        <v>2031</v>
      </c>
      <c r="Z527" t="s">
        <v>15889</v>
      </c>
      <c r="AA527" t="s">
        <v>6951</v>
      </c>
      <c r="AB527" t="s">
        <v>6952</v>
      </c>
      <c r="AC527" t="s">
        <v>14382</v>
      </c>
      <c r="AD527" t="s">
        <v>6313</v>
      </c>
      <c r="AV527" t="s">
        <v>6566</v>
      </c>
      <c r="AW527" t="s">
        <v>4392</v>
      </c>
    </row>
    <row r="528" spans="1:49">
      <c r="A528" t="s">
        <v>810</v>
      </c>
      <c r="B528" t="s">
        <v>298</v>
      </c>
      <c r="C528">
        <v>141.35</v>
      </c>
      <c r="D528">
        <v>2030.46</v>
      </c>
      <c r="E528" t="s">
        <v>811</v>
      </c>
      <c r="F528">
        <v>4</v>
      </c>
      <c r="G528" t="s">
        <v>6319</v>
      </c>
      <c r="H528" t="s">
        <v>6945</v>
      </c>
      <c r="I528">
        <v>0</v>
      </c>
      <c r="J528">
        <v>141.35</v>
      </c>
      <c r="K528">
        <v>0</v>
      </c>
      <c r="L528">
        <v>0</v>
      </c>
      <c r="M528">
        <v>0</v>
      </c>
      <c r="N528">
        <v>0</v>
      </c>
      <c r="O528">
        <v>0</v>
      </c>
      <c r="P528">
        <v>7213.49</v>
      </c>
      <c r="Q528">
        <v>141.35</v>
      </c>
      <c r="R528" s="343">
        <v>42556</v>
      </c>
      <c r="S528" s="343">
        <v>42055</v>
      </c>
      <c r="T528" t="s">
        <v>6947</v>
      </c>
      <c r="U528" t="s">
        <v>6948</v>
      </c>
      <c r="V528" t="s">
        <v>11980</v>
      </c>
      <c r="W528" t="s">
        <v>6949</v>
      </c>
      <c r="X528" t="s">
        <v>6946</v>
      </c>
      <c r="Y528" t="s">
        <v>2031</v>
      </c>
      <c r="Z528" t="s">
        <v>15889</v>
      </c>
      <c r="AA528" t="s">
        <v>6951</v>
      </c>
      <c r="AB528" t="s">
        <v>6952</v>
      </c>
      <c r="AC528" t="s">
        <v>14382</v>
      </c>
      <c r="AD528" t="s">
        <v>6313</v>
      </c>
      <c r="AV528" t="s">
        <v>6566</v>
      </c>
      <c r="AW528" t="s">
        <v>4392</v>
      </c>
    </row>
    <row r="529" spans="1:49">
      <c r="A529" t="s">
        <v>812</v>
      </c>
      <c r="B529" t="s">
        <v>298</v>
      </c>
      <c r="C529">
        <v>141.35</v>
      </c>
      <c r="D529">
        <v>2030.46</v>
      </c>
      <c r="E529" t="s">
        <v>809</v>
      </c>
      <c r="F529">
        <v>4</v>
      </c>
      <c r="G529" t="s">
        <v>6319</v>
      </c>
      <c r="H529" t="s">
        <v>6945</v>
      </c>
      <c r="I529">
        <v>0</v>
      </c>
      <c r="J529">
        <v>141.35</v>
      </c>
      <c r="K529">
        <v>0</v>
      </c>
      <c r="L529">
        <v>0</v>
      </c>
      <c r="M529">
        <v>0</v>
      </c>
      <c r="N529">
        <v>0</v>
      </c>
      <c r="O529">
        <v>0</v>
      </c>
      <c r="P529">
        <v>7213.49</v>
      </c>
      <c r="Q529">
        <v>141.35</v>
      </c>
      <c r="R529" s="343">
        <v>42556</v>
      </c>
      <c r="S529" s="343">
        <v>42055</v>
      </c>
      <c r="T529" t="s">
        <v>6947</v>
      </c>
      <c r="U529" t="s">
        <v>6948</v>
      </c>
      <c r="V529" t="s">
        <v>11981</v>
      </c>
      <c r="W529" t="s">
        <v>6949</v>
      </c>
      <c r="X529" t="s">
        <v>6946</v>
      </c>
      <c r="Y529" t="s">
        <v>2031</v>
      </c>
      <c r="Z529" t="s">
        <v>15889</v>
      </c>
      <c r="AA529" t="s">
        <v>6951</v>
      </c>
      <c r="AB529" t="s">
        <v>6952</v>
      </c>
      <c r="AC529" t="s">
        <v>14382</v>
      </c>
      <c r="AD529" t="s">
        <v>6313</v>
      </c>
      <c r="AV529" t="s">
        <v>6566</v>
      </c>
      <c r="AW529" t="s">
        <v>4392</v>
      </c>
    </row>
    <row r="530" spans="1:49">
      <c r="A530" t="s">
        <v>813</v>
      </c>
      <c r="B530" t="s">
        <v>298</v>
      </c>
      <c r="C530">
        <v>141.35</v>
      </c>
      <c r="D530">
        <v>2030.46</v>
      </c>
      <c r="E530" t="s">
        <v>809</v>
      </c>
      <c r="F530">
        <v>4</v>
      </c>
      <c r="G530" t="s">
        <v>6319</v>
      </c>
      <c r="H530" t="s">
        <v>6945</v>
      </c>
      <c r="I530">
        <v>0</v>
      </c>
      <c r="J530">
        <v>141.35</v>
      </c>
      <c r="K530">
        <v>0</v>
      </c>
      <c r="L530">
        <v>0</v>
      </c>
      <c r="M530">
        <v>0</v>
      </c>
      <c r="N530">
        <v>0</v>
      </c>
      <c r="O530">
        <v>0</v>
      </c>
      <c r="P530">
        <v>7213.49</v>
      </c>
      <c r="Q530">
        <v>141.35</v>
      </c>
      <c r="R530" s="343">
        <v>42556</v>
      </c>
      <c r="S530" s="343">
        <v>42055</v>
      </c>
      <c r="T530" t="s">
        <v>6947</v>
      </c>
      <c r="U530" t="s">
        <v>6948</v>
      </c>
      <c r="V530" t="s">
        <v>11982</v>
      </c>
      <c r="W530" t="s">
        <v>6949</v>
      </c>
      <c r="X530" t="s">
        <v>6946</v>
      </c>
      <c r="Y530" t="s">
        <v>2031</v>
      </c>
      <c r="Z530" t="s">
        <v>15889</v>
      </c>
      <c r="AA530" t="s">
        <v>6951</v>
      </c>
      <c r="AB530" t="s">
        <v>6952</v>
      </c>
      <c r="AC530" t="s">
        <v>14382</v>
      </c>
      <c r="AD530" t="s">
        <v>6313</v>
      </c>
      <c r="AV530" t="s">
        <v>6566</v>
      </c>
      <c r="AW530" t="s">
        <v>4392</v>
      </c>
    </row>
    <row r="531" spans="1:49">
      <c r="A531" t="s">
        <v>814</v>
      </c>
      <c r="B531" t="s">
        <v>298</v>
      </c>
      <c r="C531">
        <v>141.35</v>
      </c>
      <c r="D531">
        <v>2030.46</v>
      </c>
      <c r="E531" t="s">
        <v>809</v>
      </c>
      <c r="F531">
        <v>4</v>
      </c>
      <c r="G531" t="s">
        <v>6319</v>
      </c>
      <c r="H531" t="s">
        <v>6945</v>
      </c>
      <c r="I531">
        <v>0</v>
      </c>
      <c r="J531">
        <v>141.35</v>
      </c>
      <c r="K531">
        <v>0</v>
      </c>
      <c r="L531">
        <v>0</v>
      </c>
      <c r="M531">
        <v>0</v>
      </c>
      <c r="N531">
        <v>0</v>
      </c>
      <c r="O531">
        <v>0</v>
      </c>
      <c r="P531">
        <v>7213.49</v>
      </c>
      <c r="Q531">
        <v>141.35</v>
      </c>
      <c r="R531" s="343">
        <v>42556</v>
      </c>
      <c r="S531" s="343">
        <v>42055</v>
      </c>
      <c r="T531" t="s">
        <v>6947</v>
      </c>
      <c r="U531" t="s">
        <v>6948</v>
      </c>
      <c r="V531" t="s">
        <v>11983</v>
      </c>
      <c r="W531" t="s">
        <v>6949</v>
      </c>
      <c r="X531" t="s">
        <v>6946</v>
      </c>
      <c r="Y531" t="s">
        <v>2031</v>
      </c>
      <c r="Z531" t="s">
        <v>15889</v>
      </c>
      <c r="AA531" t="s">
        <v>6951</v>
      </c>
      <c r="AB531" t="s">
        <v>6952</v>
      </c>
      <c r="AC531" t="s">
        <v>14382</v>
      </c>
      <c r="AD531" t="s">
        <v>6313</v>
      </c>
      <c r="AV531" t="s">
        <v>6566</v>
      </c>
      <c r="AW531" t="s">
        <v>4392</v>
      </c>
    </row>
    <row r="532" spans="1:49">
      <c r="A532" t="s">
        <v>815</v>
      </c>
      <c r="B532" t="s">
        <v>298</v>
      </c>
      <c r="C532">
        <v>141.35</v>
      </c>
      <c r="D532">
        <v>2030.46</v>
      </c>
      <c r="E532" t="s">
        <v>809</v>
      </c>
      <c r="F532">
        <v>4</v>
      </c>
      <c r="G532" t="s">
        <v>6319</v>
      </c>
      <c r="H532" t="s">
        <v>6945</v>
      </c>
      <c r="I532">
        <v>0</v>
      </c>
      <c r="J532">
        <v>141.35</v>
      </c>
      <c r="K532">
        <v>0</v>
      </c>
      <c r="L532">
        <v>0</v>
      </c>
      <c r="M532">
        <v>0</v>
      </c>
      <c r="N532">
        <v>0</v>
      </c>
      <c r="O532">
        <v>0</v>
      </c>
      <c r="P532">
        <v>7213.49</v>
      </c>
      <c r="Q532">
        <v>141.35</v>
      </c>
      <c r="R532" s="343">
        <v>42556</v>
      </c>
      <c r="S532" s="343">
        <v>42055</v>
      </c>
      <c r="T532" t="s">
        <v>6947</v>
      </c>
      <c r="U532" t="s">
        <v>6948</v>
      </c>
      <c r="V532" t="s">
        <v>11984</v>
      </c>
      <c r="W532" t="s">
        <v>6949</v>
      </c>
      <c r="X532" t="s">
        <v>6946</v>
      </c>
      <c r="Y532" t="s">
        <v>2031</v>
      </c>
      <c r="Z532" t="s">
        <v>15889</v>
      </c>
      <c r="AA532" t="s">
        <v>6951</v>
      </c>
      <c r="AB532" t="s">
        <v>6952</v>
      </c>
      <c r="AC532" t="s">
        <v>14382</v>
      </c>
      <c r="AD532" t="s">
        <v>6313</v>
      </c>
      <c r="AV532" t="s">
        <v>6566</v>
      </c>
      <c r="AW532" t="s">
        <v>4392</v>
      </c>
    </row>
    <row r="533" spans="1:49">
      <c r="A533" t="s">
        <v>816</v>
      </c>
      <c r="B533" t="s">
        <v>298</v>
      </c>
      <c r="C533">
        <v>141.35</v>
      </c>
      <c r="D533">
        <v>2030.46</v>
      </c>
      <c r="E533" t="s">
        <v>809</v>
      </c>
      <c r="F533">
        <v>4</v>
      </c>
      <c r="G533" t="s">
        <v>6319</v>
      </c>
      <c r="H533" t="s">
        <v>6945</v>
      </c>
      <c r="I533">
        <v>0</v>
      </c>
      <c r="J533">
        <v>141.35</v>
      </c>
      <c r="K533">
        <v>0</v>
      </c>
      <c r="L533">
        <v>0</v>
      </c>
      <c r="M533">
        <v>0</v>
      </c>
      <c r="N533">
        <v>0</v>
      </c>
      <c r="O533">
        <v>0</v>
      </c>
      <c r="P533">
        <v>7213.49</v>
      </c>
      <c r="Q533">
        <v>141.35</v>
      </c>
      <c r="R533" s="343">
        <v>42556</v>
      </c>
      <c r="S533" s="343">
        <v>42055</v>
      </c>
      <c r="T533" t="s">
        <v>6947</v>
      </c>
      <c r="U533" t="s">
        <v>6948</v>
      </c>
      <c r="V533" t="s">
        <v>11985</v>
      </c>
      <c r="W533" t="s">
        <v>6949</v>
      </c>
      <c r="X533" t="s">
        <v>6946</v>
      </c>
      <c r="Y533" t="s">
        <v>2031</v>
      </c>
      <c r="Z533" t="s">
        <v>15889</v>
      </c>
      <c r="AA533" t="s">
        <v>6951</v>
      </c>
      <c r="AB533" t="s">
        <v>6952</v>
      </c>
      <c r="AC533" t="s">
        <v>14382</v>
      </c>
      <c r="AD533" t="s">
        <v>6313</v>
      </c>
      <c r="AV533" t="s">
        <v>6566</v>
      </c>
      <c r="AW533" t="s">
        <v>4392</v>
      </c>
    </row>
    <row r="534" spans="1:49">
      <c r="A534" t="s">
        <v>5455</v>
      </c>
      <c r="B534" t="s">
        <v>5451</v>
      </c>
      <c r="C534">
        <v>101084.98</v>
      </c>
      <c r="E534" t="s">
        <v>5456</v>
      </c>
      <c r="F534">
        <v>582</v>
      </c>
      <c r="G534" t="s">
        <v>6314</v>
      </c>
      <c r="H534" t="s">
        <v>4270</v>
      </c>
      <c r="I534">
        <v>0</v>
      </c>
      <c r="J534">
        <v>272.06</v>
      </c>
      <c r="K534">
        <v>0</v>
      </c>
      <c r="L534">
        <v>136.03</v>
      </c>
      <c r="M534">
        <v>408.09</v>
      </c>
      <c r="N534">
        <v>74445.58</v>
      </c>
      <c r="O534">
        <v>25823.23</v>
      </c>
      <c r="P534">
        <v>149579.79999999999</v>
      </c>
      <c r="Q534">
        <v>2903.5</v>
      </c>
      <c r="R534" s="343">
        <v>42557</v>
      </c>
      <c r="S534" s="343">
        <v>41548</v>
      </c>
      <c r="T534" t="s">
        <v>6090</v>
      </c>
      <c r="U534" t="s">
        <v>7336</v>
      </c>
      <c r="V534" t="s">
        <v>12143</v>
      </c>
      <c r="W534" t="s">
        <v>6091</v>
      </c>
      <c r="X534" t="s">
        <v>3916</v>
      </c>
      <c r="Y534" t="s">
        <v>3917</v>
      </c>
      <c r="Z534" t="s">
        <v>4071</v>
      </c>
      <c r="AA534" t="s">
        <v>6309</v>
      </c>
      <c r="AB534" t="s">
        <v>6309</v>
      </c>
      <c r="AC534" t="s">
        <v>6641</v>
      </c>
      <c r="AD534" t="s">
        <v>6495</v>
      </c>
      <c r="AE534" t="s">
        <v>5449</v>
      </c>
      <c r="AF534" t="s">
        <v>1262</v>
      </c>
      <c r="AG534" t="s">
        <v>1263</v>
      </c>
      <c r="AH534" t="s">
        <v>2024</v>
      </c>
      <c r="AI534" t="s">
        <v>2031</v>
      </c>
      <c r="AJ534" t="s">
        <v>16336</v>
      </c>
      <c r="AK534" t="s">
        <v>5452</v>
      </c>
      <c r="AL534" t="s">
        <v>7337</v>
      </c>
      <c r="AM534" t="s">
        <v>7338</v>
      </c>
      <c r="AN534" t="s">
        <v>1338</v>
      </c>
      <c r="AO534" t="s">
        <v>2031</v>
      </c>
      <c r="AP534" t="s">
        <v>6309</v>
      </c>
      <c r="AV534" t="s">
        <v>6092</v>
      </c>
      <c r="AW534" t="s">
        <v>4437</v>
      </c>
    </row>
    <row r="535" spans="1:49">
      <c r="A535" t="s">
        <v>817</v>
      </c>
      <c r="B535" t="s">
        <v>298</v>
      </c>
      <c r="C535">
        <v>264.23</v>
      </c>
      <c r="D535">
        <v>4036.39</v>
      </c>
      <c r="E535" t="s">
        <v>818</v>
      </c>
      <c r="F535">
        <v>18</v>
      </c>
      <c r="G535" t="s">
        <v>6319</v>
      </c>
      <c r="H535" t="s">
        <v>6945</v>
      </c>
      <c r="I535">
        <v>0</v>
      </c>
      <c r="J535">
        <v>264.23</v>
      </c>
      <c r="K535">
        <v>0</v>
      </c>
      <c r="L535">
        <v>0</v>
      </c>
      <c r="M535">
        <v>0</v>
      </c>
      <c r="N535">
        <v>0</v>
      </c>
      <c r="O535">
        <v>0</v>
      </c>
      <c r="P535">
        <v>13474.45</v>
      </c>
      <c r="Q535">
        <v>264.23</v>
      </c>
      <c r="R535" s="343">
        <v>42562</v>
      </c>
      <c r="S535" s="343">
        <v>42048</v>
      </c>
      <c r="T535" t="s">
        <v>6947</v>
      </c>
      <c r="U535" t="s">
        <v>6948</v>
      </c>
      <c r="V535" t="s">
        <v>11904</v>
      </c>
      <c r="W535" t="s">
        <v>6949</v>
      </c>
      <c r="X535" t="s">
        <v>6946</v>
      </c>
      <c r="Y535" t="s">
        <v>2031</v>
      </c>
      <c r="Z535" t="s">
        <v>15889</v>
      </c>
      <c r="AA535" t="s">
        <v>6951</v>
      </c>
      <c r="AB535" t="s">
        <v>6952</v>
      </c>
      <c r="AC535" t="s">
        <v>14382</v>
      </c>
      <c r="AD535" t="s">
        <v>6313</v>
      </c>
      <c r="AV535" t="s">
        <v>6566</v>
      </c>
      <c r="AW535" t="s">
        <v>4392</v>
      </c>
    </row>
    <row r="536" spans="1:49">
      <c r="A536" t="s">
        <v>819</v>
      </c>
      <c r="B536" t="s">
        <v>298</v>
      </c>
      <c r="C536">
        <v>264.23</v>
      </c>
      <c r="D536">
        <v>4036.39</v>
      </c>
      <c r="E536" t="s">
        <v>820</v>
      </c>
      <c r="F536">
        <v>18</v>
      </c>
      <c r="G536" t="s">
        <v>6319</v>
      </c>
      <c r="H536" t="s">
        <v>6945</v>
      </c>
      <c r="I536">
        <v>0</v>
      </c>
      <c r="J536">
        <v>264.23</v>
      </c>
      <c r="K536">
        <v>0</v>
      </c>
      <c r="L536">
        <v>0</v>
      </c>
      <c r="M536">
        <v>0</v>
      </c>
      <c r="N536">
        <v>0</v>
      </c>
      <c r="O536">
        <v>0</v>
      </c>
      <c r="P536">
        <v>13474.45</v>
      </c>
      <c r="Q536">
        <v>264.23</v>
      </c>
      <c r="R536" s="343">
        <v>42562</v>
      </c>
      <c r="S536" s="343">
        <v>42048</v>
      </c>
      <c r="T536" t="s">
        <v>6947</v>
      </c>
      <c r="U536" t="s">
        <v>6948</v>
      </c>
      <c r="V536" t="s">
        <v>11905</v>
      </c>
      <c r="W536" t="s">
        <v>6949</v>
      </c>
      <c r="X536" t="s">
        <v>6946</v>
      </c>
      <c r="Y536" t="s">
        <v>2031</v>
      </c>
      <c r="Z536" t="s">
        <v>15889</v>
      </c>
      <c r="AA536" t="s">
        <v>6951</v>
      </c>
      <c r="AB536" t="s">
        <v>6952</v>
      </c>
      <c r="AC536" t="s">
        <v>14382</v>
      </c>
      <c r="AD536" t="s">
        <v>6313</v>
      </c>
      <c r="AV536" t="s">
        <v>6566</v>
      </c>
      <c r="AW536" t="s">
        <v>4392</v>
      </c>
    </row>
    <row r="537" spans="1:49">
      <c r="A537" t="s">
        <v>821</v>
      </c>
      <c r="B537" t="s">
        <v>298</v>
      </c>
      <c r="C537">
        <v>264.23</v>
      </c>
      <c r="D537">
        <v>4036.39</v>
      </c>
      <c r="E537" t="s">
        <v>1599</v>
      </c>
      <c r="F537">
        <v>18</v>
      </c>
      <c r="G537" t="s">
        <v>6319</v>
      </c>
      <c r="H537" t="s">
        <v>6945</v>
      </c>
      <c r="I537">
        <v>0</v>
      </c>
      <c r="J537">
        <v>264.23</v>
      </c>
      <c r="K537">
        <v>0</v>
      </c>
      <c r="L537">
        <v>0</v>
      </c>
      <c r="M537">
        <v>0</v>
      </c>
      <c r="N537">
        <v>0</v>
      </c>
      <c r="O537">
        <v>0</v>
      </c>
      <c r="P537">
        <v>13474.45</v>
      </c>
      <c r="Q537">
        <v>264.23</v>
      </c>
      <c r="R537" s="343">
        <v>42562</v>
      </c>
      <c r="S537" s="343">
        <v>42048</v>
      </c>
      <c r="T537" t="s">
        <v>6947</v>
      </c>
      <c r="U537" t="s">
        <v>6948</v>
      </c>
      <c r="V537" t="s">
        <v>11906</v>
      </c>
      <c r="W537" t="s">
        <v>6949</v>
      </c>
      <c r="X537" t="s">
        <v>6946</v>
      </c>
      <c r="Y537" t="s">
        <v>2031</v>
      </c>
      <c r="Z537" t="s">
        <v>15889</v>
      </c>
      <c r="AA537" t="s">
        <v>6951</v>
      </c>
      <c r="AB537" t="s">
        <v>6952</v>
      </c>
      <c r="AC537" t="s">
        <v>14382</v>
      </c>
      <c r="AD537" t="s">
        <v>6313</v>
      </c>
      <c r="AV537" t="s">
        <v>6566</v>
      </c>
      <c r="AW537" t="s">
        <v>4392</v>
      </c>
    </row>
    <row r="538" spans="1:49">
      <c r="A538" t="s">
        <v>822</v>
      </c>
      <c r="B538" t="s">
        <v>298</v>
      </c>
      <c r="C538">
        <v>264.23</v>
      </c>
      <c r="D538">
        <v>4036.39</v>
      </c>
      <c r="E538" t="s">
        <v>820</v>
      </c>
      <c r="F538">
        <v>18</v>
      </c>
      <c r="G538" t="s">
        <v>6319</v>
      </c>
      <c r="H538" t="s">
        <v>6945</v>
      </c>
      <c r="I538">
        <v>0</v>
      </c>
      <c r="J538">
        <v>264.23</v>
      </c>
      <c r="K538">
        <v>0</v>
      </c>
      <c r="L538">
        <v>0</v>
      </c>
      <c r="M538">
        <v>0</v>
      </c>
      <c r="N538">
        <v>0</v>
      </c>
      <c r="O538">
        <v>0</v>
      </c>
      <c r="P538">
        <v>13474.45</v>
      </c>
      <c r="Q538">
        <v>264.23</v>
      </c>
      <c r="R538" s="343">
        <v>42562</v>
      </c>
      <c r="S538" s="343">
        <v>42048</v>
      </c>
      <c r="T538" t="s">
        <v>6947</v>
      </c>
      <c r="U538" t="s">
        <v>6948</v>
      </c>
      <c r="V538" t="s">
        <v>11907</v>
      </c>
      <c r="W538" t="s">
        <v>6949</v>
      </c>
      <c r="X538" t="s">
        <v>6946</v>
      </c>
      <c r="Y538" t="s">
        <v>2031</v>
      </c>
      <c r="Z538" t="s">
        <v>15889</v>
      </c>
      <c r="AA538" t="s">
        <v>6951</v>
      </c>
      <c r="AB538" t="s">
        <v>6952</v>
      </c>
      <c r="AC538" t="s">
        <v>14382</v>
      </c>
      <c r="AD538" t="s">
        <v>6313</v>
      </c>
      <c r="AV538" t="s">
        <v>6566</v>
      </c>
      <c r="AW538" t="s">
        <v>4392</v>
      </c>
    </row>
    <row r="539" spans="1:49">
      <c r="A539" t="s">
        <v>823</v>
      </c>
      <c r="B539" t="s">
        <v>298</v>
      </c>
      <c r="C539">
        <v>264.23</v>
      </c>
      <c r="D539">
        <v>4036.39</v>
      </c>
      <c r="E539" t="s">
        <v>1599</v>
      </c>
      <c r="F539">
        <v>18</v>
      </c>
      <c r="G539" t="s">
        <v>6319</v>
      </c>
      <c r="H539" t="s">
        <v>6945</v>
      </c>
      <c r="I539">
        <v>0</v>
      </c>
      <c r="J539">
        <v>264.23</v>
      </c>
      <c r="K539">
        <v>0</v>
      </c>
      <c r="L539">
        <v>0</v>
      </c>
      <c r="M539">
        <v>0</v>
      </c>
      <c r="N539">
        <v>0</v>
      </c>
      <c r="O539">
        <v>0</v>
      </c>
      <c r="P539">
        <v>13474.45</v>
      </c>
      <c r="Q539">
        <v>264.23</v>
      </c>
      <c r="R539" s="343">
        <v>42562</v>
      </c>
      <c r="S539" s="343">
        <v>42048</v>
      </c>
      <c r="T539" t="s">
        <v>6947</v>
      </c>
      <c r="U539" t="s">
        <v>6948</v>
      </c>
      <c r="V539" t="s">
        <v>11908</v>
      </c>
      <c r="W539" t="s">
        <v>6949</v>
      </c>
      <c r="X539" t="s">
        <v>6946</v>
      </c>
      <c r="Y539" t="s">
        <v>2031</v>
      </c>
      <c r="Z539" t="s">
        <v>15889</v>
      </c>
      <c r="AA539" t="s">
        <v>6951</v>
      </c>
      <c r="AB539" t="s">
        <v>6952</v>
      </c>
      <c r="AC539" t="s">
        <v>14382</v>
      </c>
      <c r="AD539" t="s">
        <v>6313</v>
      </c>
      <c r="AV539" t="s">
        <v>6566</v>
      </c>
      <c r="AW539" t="s">
        <v>4392</v>
      </c>
    </row>
    <row r="540" spans="1:49">
      <c r="A540" t="s">
        <v>824</v>
      </c>
      <c r="B540" t="s">
        <v>298</v>
      </c>
      <c r="C540">
        <v>264.23</v>
      </c>
      <c r="D540">
        <v>4036.39</v>
      </c>
      <c r="E540" t="s">
        <v>820</v>
      </c>
      <c r="F540">
        <v>18</v>
      </c>
      <c r="G540" t="s">
        <v>6319</v>
      </c>
      <c r="H540" t="s">
        <v>6945</v>
      </c>
      <c r="I540">
        <v>0</v>
      </c>
      <c r="J540">
        <v>264.23</v>
      </c>
      <c r="K540">
        <v>0</v>
      </c>
      <c r="L540">
        <v>0</v>
      </c>
      <c r="M540">
        <v>0</v>
      </c>
      <c r="N540">
        <v>0</v>
      </c>
      <c r="O540">
        <v>0</v>
      </c>
      <c r="P540">
        <v>13474.45</v>
      </c>
      <c r="Q540">
        <v>264.23</v>
      </c>
      <c r="R540" s="343">
        <v>42562</v>
      </c>
      <c r="S540" s="343">
        <v>42048</v>
      </c>
      <c r="T540" t="s">
        <v>6947</v>
      </c>
      <c r="U540" t="s">
        <v>6948</v>
      </c>
      <c r="V540" t="s">
        <v>11909</v>
      </c>
      <c r="W540" t="s">
        <v>6949</v>
      </c>
      <c r="X540" t="s">
        <v>6946</v>
      </c>
      <c r="Y540" t="s">
        <v>2031</v>
      </c>
      <c r="Z540" t="s">
        <v>15889</v>
      </c>
      <c r="AA540" t="s">
        <v>6951</v>
      </c>
      <c r="AB540" t="s">
        <v>6952</v>
      </c>
      <c r="AC540" t="s">
        <v>14382</v>
      </c>
      <c r="AD540" t="s">
        <v>6313</v>
      </c>
      <c r="AV540" t="s">
        <v>6566</v>
      </c>
      <c r="AW540" t="s">
        <v>4392</v>
      </c>
    </row>
    <row r="541" spans="1:49">
      <c r="A541" t="s">
        <v>825</v>
      </c>
      <c r="B541" t="s">
        <v>298</v>
      </c>
      <c r="C541">
        <v>153.24</v>
      </c>
      <c r="D541">
        <v>2340.5300000000002</v>
      </c>
      <c r="E541" t="s">
        <v>792</v>
      </c>
      <c r="F541">
        <v>4</v>
      </c>
      <c r="G541" t="s">
        <v>6319</v>
      </c>
      <c r="H541" t="s">
        <v>6945</v>
      </c>
      <c r="I541">
        <v>0</v>
      </c>
      <c r="J541">
        <v>153.24</v>
      </c>
      <c r="K541">
        <v>0</v>
      </c>
      <c r="L541">
        <v>0</v>
      </c>
      <c r="M541">
        <v>0</v>
      </c>
      <c r="N541">
        <v>0</v>
      </c>
      <c r="O541">
        <v>0</v>
      </c>
      <c r="P541">
        <v>7810.21</v>
      </c>
      <c r="Q541">
        <v>153.24</v>
      </c>
      <c r="R541" s="343">
        <v>42578</v>
      </c>
      <c r="S541" s="343">
        <v>42055</v>
      </c>
      <c r="T541" t="s">
        <v>6947</v>
      </c>
      <c r="U541" t="s">
        <v>6948</v>
      </c>
      <c r="V541" t="s">
        <v>11986</v>
      </c>
      <c r="W541" t="s">
        <v>6949</v>
      </c>
      <c r="X541" t="s">
        <v>6946</v>
      </c>
      <c r="Y541" t="s">
        <v>2031</v>
      </c>
      <c r="Z541" t="s">
        <v>15889</v>
      </c>
      <c r="AA541" t="s">
        <v>6951</v>
      </c>
      <c r="AB541" t="s">
        <v>6952</v>
      </c>
      <c r="AC541" t="s">
        <v>14382</v>
      </c>
      <c r="AD541" t="s">
        <v>6313</v>
      </c>
      <c r="AV541" t="s">
        <v>6566</v>
      </c>
      <c r="AW541" t="s">
        <v>4392</v>
      </c>
    </row>
    <row r="542" spans="1:49">
      <c r="A542" t="s">
        <v>826</v>
      </c>
      <c r="B542" t="s">
        <v>298</v>
      </c>
      <c r="C542">
        <v>153.24</v>
      </c>
      <c r="D542">
        <v>2340.5300000000002</v>
      </c>
      <c r="E542" t="s">
        <v>792</v>
      </c>
      <c r="F542">
        <v>4</v>
      </c>
      <c r="G542" t="s">
        <v>6319</v>
      </c>
      <c r="H542" t="s">
        <v>6945</v>
      </c>
      <c r="I542">
        <v>0</v>
      </c>
      <c r="J542">
        <v>153.24</v>
      </c>
      <c r="K542">
        <v>0</v>
      </c>
      <c r="L542">
        <v>0</v>
      </c>
      <c r="M542">
        <v>0</v>
      </c>
      <c r="N542">
        <v>0</v>
      </c>
      <c r="O542">
        <v>0</v>
      </c>
      <c r="P542">
        <v>7810.21</v>
      </c>
      <c r="Q542">
        <v>153.24</v>
      </c>
      <c r="R542" s="343">
        <v>42578</v>
      </c>
      <c r="S542" s="343">
        <v>42055</v>
      </c>
      <c r="T542" t="s">
        <v>6947</v>
      </c>
      <c r="U542" t="s">
        <v>6948</v>
      </c>
      <c r="V542" t="s">
        <v>11987</v>
      </c>
      <c r="W542" t="s">
        <v>6949</v>
      </c>
      <c r="X542" t="s">
        <v>6946</v>
      </c>
      <c r="Y542" t="s">
        <v>2031</v>
      </c>
      <c r="Z542" t="s">
        <v>15889</v>
      </c>
      <c r="AA542" t="s">
        <v>6951</v>
      </c>
      <c r="AB542" t="s">
        <v>6952</v>
      </c>
      <c r="AC542" t="s">
        <v>14382</v>
      </c>
      <c r="AD542" t="s">
        <v>6313</v>
      </c>
      <c r="AV542" t="s">
        <v>6566</v>
      </c>
      <c r="AW542" t="s">
        <v>4392</v>
      </c>
    </row>
    <row r="543" spans="1:49">
      <c r="A543" t="s">
        <v>827</v>
      </c>
      <c r="B543" t="s">
        <v>298</v>
      </c>
      <c r="C543">
        <v>153.24</v>
      </c>
      <c r="D543">
        <v>2340.5300000000002</v>
      </c>
      <c r="E543" t="s">
        <v>792</v>
      </c>
      <c r="F543">
        <v>4</v>
      </c>
      <c r="G543" t="s">
        <v>6319</v>
      </c>
      <c r="H543" t="s">
        <v>6945</v>
      </c>
      <c r="I543">
        <v>0</v>
      </c>
      <c r="J543">
        <v>153.24</v>
      </c>
      <c r="K543">
        <v>0</v>
      </c>
      <c r="L543">
        <v>0</v>
      </c>
      <c r="M543">
        <v>0</v>
      </c>
      <c r="N543">
        <v>0</v>
      </c>
      <c r="O543">
        <v>0</v>
      </c>
      <c r="P543">
        <v>7810.21</v>
      </c>
      <c r="Q543">
        <v>153.24</v>
      </c>
      <c r="R543" s="343">
        <v>42578</v>
      </c>
      <c r="S543" s="343">
        <v>42055</v>
      </c>
      <c r="T543" t="s">
        <v>6947</v>
      </c>
      <c r="U543" t="s">
        <v>6948</v>
      </c>
      <c r="V543" t="s">
        <v>11988</v>
      </c>
      <c r="W543" t="s">
        <v>6949</v>
      </c>
      <c r="X543" t="s">
        <v>6946</v>
      </c>
      <c r="Y543" t="s">
        <v>2031</v>
      </c>
      <c r="Z543" t="s">
        <v>15889</v>
      </c>
      <c r="AA543" t="s">
        <v>6951</v>
      </c>
      <c r="AB543" t="s">
        <v>6952</v>
      </c>
      <c r="AC543" t="s">
        <v>14382</v>
      </c>
      <c r="AD543" t="s">
        <v>6313</v>
      </c>
      <c r="AV543" t="s">
        <v>6566</v>
      </c>
      <c r="AW543" t="s">
        <v>4392</v>
      </c>
    </row>
    <row r="544" spans="1:49">
      <c r="A544" t="s">
        <v>828</v>
      </c>
      <c r="B544" t="s">
        <v>298</v>
      </c>
      <c r="C544">
        <v>153.24</v>
      </c>
      <c r="D544">
        <v>2340.5300000000002</v>
      </c>
      <c r="E544" t="s">
        <v>829</v>
      </c>
      <c r="F544">
        <v>4</v>
      </c>
      <c r="G544" t="s">
        <v>6319</v>
      </c>
      <c r="H544" t="s">
        <v>6945</v>
      </c>
      <c r="I544">
        <v>0</v>
      </c>
      <c r="J544">
        <v>153.24</v>
      </c>
      <c r="K544">
        <v>0</v>
      </c>
      <c r="L544">
        <v>0</v>
      </c>
      <c r="M544">
        <v>0</v>
      </c>
      <c r="N544">
        <v>0</v>
      </c>
      <c r="O544">
        <v>0</v>
      </c>
      <c r="P544">
        <v>7810.21</v>
      </c>
      <c r="Q544">
        <v>153.24</v>
      </c>
      <c r="R544" s="343">
        <v>42578</v>
      </c>
      <c r="S544" s="343">
        <v>42055</v>
      </c>
      <c r="T544" t="s">
        <v>6947</v>
      </c>
      <c r="U544" t="s">
        <v>6948</v>
      </c>
      <c r="V544" t="s">
        <v>11989</v>
      </c>
      <c r="W544" t="s">
        <v>6949</v>
      </c>
      <c r="X544" t="s">
        <v>6946</v>
      </c>
      <c r="Y544" t="s">
        <v>2031</v>
      </c>
      <c r="Z544" t="s">
        <v>15889</v>
      </c>
      <c r="AA544" t="s">
        <v>6951</v>
      </c>
      <c r="AB544" t="s">
        <v>6952</v>
      </c>
      <c r="AC544" t="s">
        <v>14382</v>
      </c>
      <c r="AD544" t="s">
        <v>6313</v>
      </c>
      <c r="AV544" t="s">
        <v>6566</v>
      </c>
      <c r="AW544" t="s">
        <v>4392</v>
      </c>
    </row>
    <row r="545" spans="1:49">
      <c r="A545" t="s">
        <v>830</v>
      </c>
      <c r="B545" t="s">
        <v>298</v>
      </c>
      <c r="C545">
        <v>153.24</v>
      </c>
      <c r="D545">
        <v>2340.5300000000002</v>
      </c>
      <c r="E545" t="s">
        <v>792</v>
      </c>
      <c r="F545">
        <v>4</v>
      </c>
      <c r="G545" t="s">
        <v>6319</v>
      </c>
      <c r="H545" t="s">
        <v>6945</v>
      </c>
      <c r="I545">
        <v>0</v>
      </c>
      <c r="J545">
        <v>153.24</v>
      </c>
      <c r="K545">
        <v>0</v>
      </c>
      <c r="L545">
        <v>0</v>
      </c>
      <c r="M545">
        <v>0</v>
      </c>
      <c r="N545">
        <v>0</v>
      </c>
      <c r="O545">
        <v>0</v>
      </c>
      <c r="P545">
        <v>7810.21</v>
      </c>
      <c r="Q545">
        <v>153.24</v>
      </c>
      <c r="R545" s="343">
        <v>42578</v>
      </c>
      <c r="S545" s="343">
        <v>42055</v>
      </c>
      <c r="T545" t="s">
        <v>6947</v>
      </c>
      <c r="U545" t="s">
        <v>6948</v>
      </c>
      <c r="V545" t="s">
        <v>11990</v>
      </c>
      <c r="W545" t="s">
        <v>6949</v>
      </c>
      <c r="X545" t="s">
        <v>6946</v>
      </c>
      <c r="Y545" t="s">
        <v>2031</v>
      </c>
      <c r="Z545" t="s">
        <v>15889</v>
      </c>
      <c r="AA545" t="s">
        <v>6951</v>
      </c>
      <c r="AB545" t="s">
        <v>6952</v>
      </c>
      <c r="AC545" t="s">
        <v>14382</v>
      </c>
      <c r="AD545" t="s">
        <v>6313</v>
      </c>
      <c r="AV545" t="s">
        <v>6566</v>
      </c>
      <c r="AW545" t="s">
        <v>4392</v>
      </c>
    </row>
    <row r="546" spans="1:49">
      <c r="A546" t="s">
        <v>831</v>
      </c>
      <c r="B546" t="s">
        <v>298</v>
      </c>
      <c r="C546">
        <v>153.24</v>
      </c>
      <c r="D546">
        <v>2340.5300000000002</v>
      </c>
      <c r="E546" t="s">
        <v>792</v>
      </c>
      <c r="F546">
        <v>4</v>
      </c>
      <c r="G546" t="s">
        <v>6319</v>
      </c>
      <c r="H546" t="s">
        <v>6945</v>
      </c>
      <c r="I546">
        <v>0</v>
      </c>
      <c r="J546">
        <v>153.24</v>
      </c>
      <c r="K546">
        <v>0</v>
      </c>
      <c r="L546">
        <v>0</v>
      </c>
      <c r="M546">
        <v>0</v>
      </c>
      <c r="N546">
        <v>0</v>
      </c>
      <c r="O546">
        <v>0</v>
      </c>
      <c r="P546">
        <v>7810.21</v>
      </c>
      <c r="Q546">
        <v>153.24</v>
      </c>
      <c r="R546" s="343">
        <v>42578</v>
      </c>
      <c r="S546" s="343">
        <v>42055</v>
      </c>
      <c r="T546" t="s">
        <v>6947</v>
      </c>
      <c r="U546" t="s">
        <v>6948</v>
      </c>
      <c r="V546" t="s">
        <v>11991</v>
      </c>
      <c r="W546" t="s">
        <v>6949</v>
      </c>
      <c r="X546" t="s">
        <v>6946</v>
      </c>
      <c r="Y546" t="s">
        <v>2031</v>
      </c>
      <c r="Z546" t="s">
        <v>15889</v>
      </c>
      <c r="AA546" t="s">
        <v>6951</v>
      </c>
      <c r="AB546" t="s">
        <v>6952</v>
      </c>
      <c r="AC546" t="s">
        <v>14382</v>
      </c>
      <c r="AD546" t="s">
        <v>6313</v>
      </c>
      <c r="AV546" t="s">
        <v>6566</v>
      </c>
      <c r="AW546" t="s">
        <v>4392</v>
      </c>
    </row>
    <row r="547" spans="1:49">
      <c r="A547" t="s">
        <v>832</v>
      </c>
      <c r="B547" t="s">
        <v>298</v>
      </c>
      <c r="C547">
        <v>153.24</v>
      </c>
      <c r="D547">
        <v>2340.5300000000002</v>
      </c>
      <c r="E547" t="s">
        <v>792</v>
      </c>
      <c r="F547">
        <v>4</v>
      </c>
      <c r="G547" t="s">
        <v>6319</v>
      </c>
      <c r="H547" t="s">
        <v>6945</v>
      </c>
      <c r="I547">
        <v>0</v>
      </c>
      <c r="J547">
        <v>153.24</v>
      </c>
      <c r="K547">
        <v>0</v>
      </c>
      <c r="L547">
        <v>0</v>
      </c>
      <c r="M547">
        <v>0</v>
      </c>
      <c r="N547">
        <v>0</v>
      </c>
      <c r="O547">
        <v>0</v>
      </c>
      <c r="P547">
        <v>7810.21</v>
      </c>
      <c r="Q547">
        <v>153.24</v>
      </c>
      <c r="R547" s="343">
        <v>42578</v>
      </c>
      <c r="S547" s="343">
        <v>42055</v>
      </c>
      <c r="T547" t="s">
        <v>6947</v>
      </c>
      <c r="U547" t="s">
        <v>6948</v>
      </c>
      <c r="V547" t="s">
        <v>11992</v>
      </c>
      <c r="W547" t="s">
        <v>6949</v>
      </c>
      <c r="X547" t="s">
        <v>6946</v>
      </c>
      <c r="Y547" t="s">
        <v>2031</v>
      </c>
      <c r="Z547" t="s">
        <v>15889</v>
      </c>
      <c r="AA547" t="s">
        <v>6951</v>
      </c>
      <c r="AB547" t="s">
        <v>6952</v>
      </c>
      <c r="AC547" t="s">
        <v>14382</v>
      </c>
      <c r="AD547" t="s">
        <v>6313</v>
      </c>
      <c r="AV547" t="s">
        <v>6566</v>
      </c>
      <c r="AW547" t="s">
        <v>4392</v>
      </c>
    </row>
    <row r="548" spans="1:49">
      <c r="A548" t="s">
        <v>833</v>
      </c>
      <c r="B548" t="s">
        <v>298</v>
      </c>
      <c r="C548">
        <v>153.24</v>
      </c>
      <c r="D548">
        <v>2340.5300000000002</v>
      </c>
      <c r="E548" t="s">
        <v>792</v>
      </c>
      <c r="F548">
        <v>4</v>
      </c>
      <c r="G548" t="s">
        <v>6319</v>
      </c>
      <c r="H548" t="s">
        <v>6945</v>
      </c>
      <c r="I548">
        <v>0</v>
      </c>
      <c r="J548">
        <v>153.24</v>
      </c>
      <c r="K548">
        <v>0</v>
      </c>
      <c r="L548">
        <v>0</v>
      </c>
      <c r="M548">
        <v>0</v>
      </c>
      <c r="N548">
        <v>0</v>
      </c>
      <c r="O548">
        <v>0</v>
      </c>
      <c r="P548">
        <v>7810.21</v>
      </c>
      <c r="Q548">
        <v>153.24</v>
      </c>
      <c r="R548" s="343">
        <v>42578</v>
      </c>
      <c r="S548" s="343">
        <v>42055</v>
      </c>
      <c r="T548" t="s">
        <v>6947</v>
      </c>
      <c r="U548" t="s">
        <v>6948</v>
      </c>
      <c r="V548" t="s">
        <v>11993</v>
      </c>
      <c r="W548" t="s">
        <v>6949</v>
      </c>
      <c r="X548" t="s">
        <v>6946</v>
      </c>
      <c r="Y548" t="s">
        <v>2031</v>
      </c>
      <c r="Z548" t="s">
        <v>15889</v>
      </c>
      <c r="AA548" t="s">
        <v>6951</v>
      </c>
      <c r="AB548" t="s">
        <v>6952</v>
      </c>
      <c r="AC548" t="s">
        <v>14382</v>
      </c>
      <c r="AD548" t="s">
        <v>6313</v>
      </c>
      <c r="AV548" t="s">
        <v>6566</v>
      </c>
      <c r="AW548" t="s">
        <v>4392</v>
      </c>
    </row>
    <row r="549" spans="1:49">
      <c r="A549" t="s">
        <v>834</v>
      </c>
      <c r="B549" t="s">
        <v>298</v>
      </c>
      <c r="C549">
        <v>153.24</v>
      </c>
      <c r="D549">
        <v>2340.5300000000002</v>
      </c>
      <c r="E549" t="s">
        <v>792</v>
      </c>
      <c r="F549">
        <v>4</v>
      </c>
      <c r="G549" t="s">
        <v>6319</v>
      </c>
      <c r="H549" t="s">
        <v>6945</v>
      </c>
      <c r="I549">
        <v>0</v>
      </c>
      <c r="J549">
        <v>153.24</v>
      </c>
      <c r="K549">
        <v>0</v>
      </c>
      <c r="L549">
        <v>0</v>
      </c>
      <c r="M549">
        <v>0</v>
      </c>
      <c r="N549">
        <v>0</v>
      </c>
      <c r="O549">
        <v>0</v>
      </c>
      <c r="P549">
        <v>7810.21</v>
      </c>
      <c r="Q549">
        <v>153.24</v>
      </c>
      <c r="R549" s="343">
        <v>42578</v>
      </c>
      <c r="S549" s="343">
        <v>42055</v>
      </c>
      <c r="T549" t="s">
        <v>6947</v>
      </c>
      <c r="U549" t="s">
        <v>6948</v>
      </c>
      <c r="V549" t="s">
        <v>11994</v>
      </c>
      <c r="W549" t="s">
        <v>6949</v>
      </c>
      <c r="X549" t="s">
        <v>6946</v>
      </c>
      <c r="Y549" t="s">
        <v>2031</v>
      </c>
      <c r="Z549" t="s">
        <v>15889</v>
      </c>
      <c r="AA549" t="s">
        <v>6951</v>
      </c>
      <c r="AB549" t="s">
        <v>6952</v>
      </c>
      <c r="AC549" t="s">
        <v>14382</v>
      </c>
      <c r="AD549" t="s">
        <v>6313</v>
      </c>
      <c r="AV549" t="s">
        <v>6566</v>
      </c>
      <c r="AW549" t="s">
        <v>4392</v>
      </c>
    </row>
    <row r="550" spans="1:49">
      <c r="A550" t="s">
        <v>835</v>
      </c>
      <c r="B550" t="s">
        <v>298</v>
      </c>
      <c r="D550">
        <v>2480.1</v>
      </c>
      <c r="E550" t="s">
        <v>836</v>
      </c>
      <c r="F550">
        <v>0</v>
      </c>
      <c r="G550" t="s">
        <v>6319</v>
      </c>
      <c r="H550" t="s">
        <v>12314</v>
      </c>
      <c r="P550">
        <v>7810.21</v>
      </c>
      <c r="Q550">
        <v>153.24</v>
      </c>
      <c r="R550" s="343">
        <v>42578</v>
      </c>
      <c r="S550" s="343">
        <v>42055</v>
      </c>
      <c r="T550" t="s">
        <v>6947</v>
      </c>
      <c r="U550" t="s">
        <v>6948</v>
      </c>
      <c r="V550" t="s">
        <v>11932</v>
      </c>
      <c r="W550" t="s">
        <v>6949</v>
      </c>
      <c r="X550" t="s">
        <v>6946</v>
      </c>
      <c r="Y550" t="s">
        <v>2031</v>
      </c>
      <c r="Z550" t="s">
        <v>15889</v>
      </c>
      <c r="AA550" t="s">
        <v>6951</v>
      </c>
      <c r="AB550" t="s">
        <v>6952</v>
      </c>
      <c r="AC550" t="s">
        <v>14382</v>
      </c>
      <c r="AD550" t="s">
        <v>6313</v>
      </c>
      <c r="AV550" t="s">
        <v>6566</v>
      </c>
      <c r="AW550" t="s">
        <v>4392</v>
      </c>
    </row>
    <row r="551" spans="1:49">
      <c r="A551" t="s">
        <v>1711</v>
      </c>
      <c r="B551" t="s">
        <v>1712</v>
      </c>
      <c r="C551">
        <v>2218.52</v>
      </c>
      <c r="E551" t="s">
        <v>1713</v>
      </c>
      <c r="F551">
        <v>504</v>
      </c>
      <c r="G551" t="s">
        <v>6314</v>
      </c>
      <c r="H551" t="s">
        <v>4270</v>
      </c>
      <c r="I551">
        <v>0</v>
      </c>
      <c r="J551">
        <v>0</v>
      </c>
      <c r="K551">
        <v>0</v>
      </c>
      <c r="L551">
        <v>0</v>
      </c>
      <c r="M551">
        <v>245.01</v>
      </c>
      <c r="N551">
        <v>1113.3599999999999</v>
      </c>
      <c r="O551">
        <v>860.11</v>
      </c>
      <c r="P551">
        <v>5303.17</v>
      </c>
      <c r="Q551">
        <v>179.74</v>
      </c>
      <c r="R551" s="343">
        <v>42604</v>
      </c>
      <c r="S551" s="343">
        <v>41551</v>
      </c>
      <c r="T551" t="s">
        <v>7341</v>
      </c>
      <c r="U551" t="s">
        <v>7342</v>
      </c>
      <c r="V551" t="s">
        <v>13075</v>
      </c>
      <c r="W551" t="s">
        <v>7343</v>
      </c>
      <c r="X551" t="s">
        <v>2024</v>
      </c>
      <c r="Y551" t="s">
        <v>2031</v>
      </c>
      <c r="Z551" t="s">
        <v>14370</v>
      </c>
      <c r="AA551" t="s">
        <v>14371</v>
      </c>
      <c r="AB551" t="s">
        <v>6309</v>
      </c>
      <c r="AC551" t="s">
        <v>15499</v>
      </c>
      <c r="AD551" t="s">
        <v>6520</v>
      </c>
      <c r="AV551" t="s">
        <v>6092</v>
      </c>
      <c r="AW551" t="s">
        <v>4437</v>
      </c>
    </row>
    <row r="552" spans="1:49">
      <c r="A552" t="s">
        <v>1714</v>
      </c>
      <c r="B552" t="s">
        <v>1712</v>
      </c>
      <c r="C552">
        <v>2401.54</v>
      </c>
      <c r="E552" t="s">
        <v>1715</v>
      </c>
      <c r="F552">
        <v>490</v>
      </c>
      <c r="G552" t="s">
        <v>6314</v>
      </c>
      <c r="H552" t="s">
        <v>4270</v>
      </c>
      <c r="I552">
        <v>0</v>
      </c>
      <c r="J552">
        <v>0</v>
      </c>
      <c r="K552">
        <v>0</v>
      </c>
      <c r="L552">
        <v>0</v>
      </c>
      <c r="M552">
        <v>459.67</v>
      </c>
      <c r="N552">
        <v>1060.18</v>
      </c>
      <c r="O552">
        <v>881.64</v>
      </c>
      <c r="P552">
        <v>5143.1099999999997</v>
      </c>
      <c r="Q552">
        <v>169.25</v>
      </c>
      <c r="R552" s="343">
        <v>42604</v>
      </c>
      <c r="S552" s="343">
        <v>41551</v>
      </c>
      <c r="T552" t="s">
        <v>7341</v>
      </c>
      <c r="U552" t="s">
        <v>7342</v>
      </c>
      <c r="V552" t="s">
        <v>12069</v>
      </c>
      <c r="W552" t="s">
        <v>7343</v>
      </c>
      <c r="X552" t="s">
        <v>2024</v>
      </c>
      <c r="Y552" t="s">
        <v>2031</v>
      </c>
      <c r="Z552" t="s">
        <v>14370</v>
      </c>
      <c r="AA552" t="s">
        <v>14371</v>
      </c>
      <c r="AB552" t="s">
        <v>6309</v>
      </c>
      <c r="AC552" t="s">
        <v>15499</v>
      </c>
      <c r="AD552" t="s">
        <v>6520</v>
      </c>
      <c r="AV552" t="s">
        <v>6092</v>
      </c>
      <c r="AW552" t="s">
        <v>4437</v>
      </c>
    </row>
    <row r="553" spans="1:49">
      <c r="A553" t="s">
        <v>1716</v>
      </c>
      <c r="B553" t="s">
        <v>1712</v>
      </c>
      <c r="C553">
        <v>2342.41</v>
      </c>
      <c r="E553" t="s">
        <v>1715</v>
      </c>
      <c r="F553">
        <v>504</v>
      </c>
      <c r="G553" t="s">
        <v>6314</v>
      </c>
      <c r="H553" t="s">
        <v>4270</v>
      </c>
      <c r="I553">
        <v>0</v>
      </c>
      <c r="J553">
        <v>0</v>
      </c>
      <c r="K553">
        <v>0</v>
      </c>
      <c r="L553">
        <v>0</v>
      </c>
      <c r="M553">
        <v>321.76</v>
      </c>
      <c r="N553">
        <v>1056.5</v>
      </c>
      <c r="O553">
        <v>964.11</v>
      </c>
      <c r="P553">
        <v>4993.7299999999996</v>
      </c>
      <c r="Q553">
        <v>169.25</v>
      </c>
      <c r="R553" s="343">
        <v>42604</v>
      </c>
      <c r="S553" s="343">
        <v>41551</v>
      </c>
      <c r="T553" t="s">
        <v>7341</v>
      </c>
      <c r="U553" t="s">
        <v>7342</v>
      </c>
      <c r="V553" t="s">
        <v>13076</v>
      </c>
      <c r="W553" t="s">
        <v>7343</v>
      </c>
      <c r="X553" t="s">
        <v>2024</v>
      </c>
      <c r="Y553" t="s">
        <v>2031</v>
      </c>
      <c r="Z553" t="s">
        <v>14370</v>
      </c>
      <c r="AA553" t="s">
        <v>14371</v>
      </c>
      <c r="AB553" t="s">
        <v>6309</v>
      </c>
      <c r="AC553" t="s">
        <v>15499</v>
      </c>
      <c r="AD553" t="s">
        <v>6520</v>
      </c>
      <c r="AV553" t="s">
        <v>6092</v>
      </c>
      <c r="AW553" t="s">
        <v>4437</v>
      </c>
    </row>
    <row r="554" spans="1:49">
      <c r="A554" t="s">
        <v>1717</v>
      </c>
      <c r="B554" t="s">
        <v>1712</v>
      </c>
      <c r="C554">
        <v>2070.29</v>
      </c>
      <c r="E554" t="s">
        <v>1715</v>
      </c>
      <c r="F554">
        <v>473</v>
      </c>
      <c r="G554" t="s">
        <v>6314</v>
      </c>
      <c r="H554" t="s">
        <v>4270</v>
      </c>
      <c r="I554">
        <v>0</v>
      </c>
      <c r="J554">
        <v>0</v>
      </c>
      <c r="K554">
        <v>0</v>
      </c>
      <c r="L554">
        <v>0</v>
      </c>
      <c r="M554">
        <v>300.93</v>
      </c>
      <c r="N554">
        <v>1056.5</v>
      </c>
      <c r="O554">
        <v>712.82</v>
      </c>
      <c r="P554">
        <v>4993.7299999999996</v>
      </c>
      <c r="Q554">
        <v>169.25</v>
      </c>
      <c r="R554" s="343">
        <v>42604</v>
      </c>
      <c r="S554" s="343">
        <v>41551</v>
      </c>
      <c r="T554" t="s">
        <v>7341</v>
      </c>
      <c r="U554" t="s">
        <v>7342</v>
      </c>
      <c r="V554" t="s">
        <v>13077</v>
      </c>
      <c r="W554" t="s">
        <v>7343</v>
      </c>
      <c r="X554" t="s">
        <v>2024</v>
      </c>
      <c r="Y554" t="s">
        <v>2031</v>
      </c>
      <c r="Z554" t="s">
        <v>14370</v>
      </c>
      <c r="AA554" t="s">
        <v>14371</v>
      </c>
      <c r="AB554" t="s">
        <v>6309</v>
      </c>
      <c r="AC554" t="s">
        <v>15499</v>
      </c>
      <c r="AD554" t="s">
        <v>6520</v>
      </c>
      <c r="AV554" t="s">
        <v>6092</v>
      </c>
      <c r="AW554" t="s">
        <v>4437</v>
      </c>
    </row>
    <row r="555" spans="1:49">
      <c r="A555" t="s">
        <v>1718</v>
      </c>
      <c r="B555" t="s">
        <v>1712</v>
      </c>
      <c r="C555">
        <v>2430.17</v>
      </c>
      <c r="E555" t="s">
        <v>1715</v>
      </c>
      <c r="F555">
        <v>473</v>
      </c>
      <c r="G555" t="s">
        <v>6314</v>
      </c>
      <c r="H555" t="s">
        <v>4270</v>
      </c>
      <c r="I555">
        <v>0</v>
      </c>
      <c r="J555">
        <v>0</v>
      </c>
      <c r="K555">
        <v>0</v>
      </c>
      <c r="L555">
        <v>234.93</v>
      </c>
      <c r="M555">
        <v>446.72</v>
      </c>
      <c r="N555">
        <v>1056.5</v>
      </c>
      <c r="O555">
        <v>691.99</v>
      </c>
      <c r="P555">
        <v>4993.7299999999996</v>
      </c>
      <c r="Q555">
        <v>169.25</v>
      </c>
      <c r="R555" s="343">
        <v>42604</v>
      </c>
      <c r="S555" s="343">
        <v>41551</v>
      </c>
      <c r="T555" t="s">
        <v>7341</v>
      </c>
      <c r="U555" t="s">
        <v>7342</v>
      </c>
      <c r="V555" t="s">
        <v>13078</v>
      </c>
      <c r="W555" t="s">
        <v>7343</v>
      </c>
      <c r="X555" t="s">
        <v>2024</v>
      </c>
      <c r="Y555" t="s">
        <v>2031</v>
      </c>
      <c r="Z555" t="s">
        <v>14370</v>
      </c>
      <c r="AA555" t="s">
        <v>14371</v>
      </c>
      <c r="AB555" t="s">
        <v>6309</v>
      </c>
      <c r="AC555" t="s">
        <v>15499</v>
      </c>
      <c r="AD555" t="s">
        <v>6520</v>
      </c>
      <c r="AV555" t="s">
        <v>6092</v>
      </c>
      <c r="AW555" t="s">
        <v>4437</v>
      </c>
    </row>
    <row r="556" spans="1:49">
      <c r="A556" t="s">
        <v>1719</v>
      </c>
      <c r="B556" t="s">
        <v>1712</v>
      </c>
      <c r="C556">
        <v>2557.46</v>
      </c>
      <c r="E556" t="s">
        <v>1720</v>
      </c>
      <c r="F556">
        <v>504</v>
      </c>
      <c r="G556" t="s">
        <v>6314</v>
      </c>
      <c r="H556" t="s">
        <v>4270</v>
      </c>
      <c r="I556">
        <v>0</v>
      </c>
      <c r="J556">
        <v>0</v>
      </c>
      <c r="K556">
        <v>0</v>
      </c>
      <c r="L556">
        <v>0</v>
      </c>
      <c r="M556">
        <v>267.91000000000003</v>
      </c>
      <c r="N556">
        <v>1253.6199999999999</v>
      </c>
      <c r="O556">
        <v>1035.93</v>
      </c>
      <c r="P556">
        <v>5995.01</v>
      </c>
      <c r="Q556">
        <v>203.18</v>
      </c>
      <c r="R556" s="343">
        <v>42604</v>
      </c>
      <c r="S556" s="343">
        <v>41551</v>
      </c>
      <c r="T556" t="s">
        <v>7341</v>
      </c>
      <c r="U556" t="s">
        <v>7342</v>
      </c>
      <c r="V556" t="s">
        <v>13079</v>
      </c>
      <c r="W556" t="s">
        <v>7343</v>
      </c>
      <c r="X556" t="s">
        <v>2024</v>
      </c>
      <c r="Y556" t="s">
        <v>2031</v>
      </c>
      <c r="Z556" t="s">
        <v>14370</v>
      </c>
      <c r="AA556" t="s">
        <v>14371</v>
      </c>
      <c r="AB556" t="s">
        <v>6309</v>
      </c>
      <c r="AC556" t="s">
        <v>15499</v>
      </c>
      <c r="AD556" t="s">
        <v>6520</v>
      </c>
      <c r="AV556" t="s">
        <v>6092</v>
      </c>
      <c r="AW556" t="s">
        <v>4437</v>
      </c>
    </row>
    <row r="557" spans="1:49">
      <c r="A557" t="s">
        <v>2860</v>
      </c>
      <c r="B557" t="s">
        <v>2858</v>
      </c>
      <c r="D557">
        <v>2781.11</v>
      </c>
      <c r="E557" t="s">
        <v>2861</v>
      </c>
      <c r="F557">
        <v>0</v>
      </c>
      <c r="G557" t="s">
        <v>6319</v>
      </c>
      <c r="H557" t="s">
        <v>12314</v>
      </c>
      <c r="P557">
        <v>23517.22</v>
      </c>
      <c r="Q557">
        <v>566.42999999999995</v>
      </c>
      <c r="R557" s="343">
        <v>42239</v>
      </c>
      <c r="S557" s="343">
        <v>42065</v>
      </c>
      <c r="T557" t="s">
        <v>7897</v>
      </c>
      <c r="U557" t="s">
        <v>7898</v>
      </c>
      <c r="V557" t="s">
        <v>12327</v>
      </c>
      <c r="W557" t="s">
        <v>7899</v>
      </c>
      <c r="X557" t="s">
        <v>2025</v>
      </c>
      <c r="Y557" t="s">
        <v>2026</v>
      </c>
      <c r="Z557" t="s">
        <v>7900</v>
      </c>
      <c r="AA557" t="s">
        <v>7901</v>
      </c>
      <c r="AB557" t="s">
        <v>6309</v>
      </c>
      <c r="AC557" t="s">
        <v>16332</v>
      </c>
      <c r="AD557" t="s">
        <v>6953</v>
      </c>
      <c r="AV557" t="s">
        <v>6746</v>
      </c>
      <c r="AW557" t="s">
        <v>4388</v>
      </c>
    </row>
    <row r="558" spans="1:49">
      <c r="A558" t="s">
        <v>5462</v>
      </c>
      <c r="B558" t="s">
        <v>5460</v>
      </c>
      <c r="E558" t="s">
        <v>5463</v>
      </c>
      <c r="F558">
        <v>0</v>
      </c>
      <c r="G558" t="s">
        <v>6314</v>
      </c>
      <c r="H558" t="s">
        <v>12314</v>
      </c>
      <c r="P558">
        <v>8694.7800000000007</v>
      </c>
      <c r="Q558">
        <v>268.27</v>
      </c>
      <c r="R558" s="343">
        <v>41877</v>
      </c>
      <c r="S558" s="343">
        <v>41740</v>
      </c>
      <c r="T558" t="s">
        <v>6636</v>
      </c>
      <c r="U558" t="s">
        <v>6637</v>
      </c>
      <c r="V558" t="s">
        <v>12144</v>
      </c>
      <c r="W558" t="s">
        <v>6638</v>
      </c>
      <c r="X558" t="s">
        <v>2024</v>
      </c>
      <c r="Y558" t="s">
        <v>2031</v>
      </c>
      <c r="Z558" t="s">
        <v>4071</v>
      </c>
      <c r="AA558" t="s">
        <v>6639</v>
      </c>
      <c r="AB558" t="s">
        <v>6640</v>
      </c>
      <c r="AC558" t="s">
        <v>6641</v>
      </c>
      <c r="AD558" t="s">
        <v>6322</v>
      </c>
      <c r="AE558" t="s">
        <v>5449</v>
      </c>
      <c r="AF558" t="s">
        <v>1262</v>
      </c>
      <c r="AG558" t="s">
        <v>1263</v>
      </c>
      <c r="AH558" t="s">
        <v>2024</v>
      </c>
      <c r="AI558" t="s">
        <v>2031</v>
      </c>
      <c r="AJ558" t="s">
        <v>16336</v>
      </c>
      <c r="AV558" t="s">
        <v>6092</v>
      </c>
      <c r="AW558" t="s">
        <v>4437</v>
      </c>
    </row>
    <row r="559" spans="1:49">
      <c r="A559" t="s">
        <v>4857</v>
      </c>
      <c r="B559" t="s">
        <v>16283</v>
      </c>
      <c r="D559">
        <v>8718.0400000000009</v>
      </c>
      <c r="E559" t="s">
        <v>4859</v>
      </c>
      <c r="F559">
        <v>0</v>
      </c>
      <c r="G559" t="s">
        <v>6319</v>
      </c>
      <c r="H559" t="s">
        <v>12314</v>
      </c>
      <c r="P559">
        <v>25678.5</v>
      </c>
      <c r="Q559">
        <v>3126.65</v>
      </c>
      <c r="R559" s="343">
        <v>42667</v>
      </c>
      <c r="S559" s="343">
        <v>41975</v>
      </c>
      <c r="T559" t="s">
        <v>7849</v>
      </c>
      <c r="U559" t="s">
        <v>7850</v>
      </c>
      <c r="V559" t="s">
        <v>12316</v>
      </c>
      <c r="W559" t="s">
        <v>7851</v>
      </c>
      <c r="X559" t="s">
        <v>7852</v>
      </c>
      <c r="Y559" t="s">
        <v>7853</v>
      </c>
      <c r="Z559" t="s">
        <v>7854</v>
      </c>
      <c r="AA559" t="s">
        <v>7855</v>
      </c>
      <c r="AB559" t="s">
        <v>16284</v>
      </c>
      <c r="AC559" t="s">
        <v>7856</v>
      </c>
      <c r="AD559" t="s">
        <v>6318</v>
      </c>
      <c r="AQ559">
        <v>1</v>
      </c>
      <c r="AR559" t="s">
        <v>2060</v>
      </c>
      <c r="AS559" t="s">
        <v>15135</v>
      </c>
      <c r="AT559" t="s">
        <v>2042</v>
      </c>
      <c r="AU559" t="s">
        <v>2062</v>
      </c>
      <c r="AV559" t="s">
        <v>11896</v>
      </c>
      <c r="AW559" t="s">
        <v>4388</v>
      </c>
    </row>
    <row r="560" spans="1:49">
      <c r="A560" t="s">
        <v>4860</v>
      </c>
      <c r="B560" t="s">
        <v>16283</v>
      </c>
      <c r="D560">
        <v>11042.9</v>
      </c>
      <c r="E560" t="s">
        <v>4861</v>
      </c>
      <c r="F560">
        <v>0</v>
      </c>
      <c r="G560" t="s">
        <v>6319</v>
      </c>
      <c r="H560" t="s">
        <v>12314</v>
      </c>
      <c r="P560">
        <v>32526.1</v>
      </c>
      <c r="Q560">
        <v>3960.42</v>
      </c>
      <c r="R560" s="343">
        <v>42667</v>
      </c>
      <c r="S560" s="343">
        <v>41977</v>
      </c>
      <c r="T560" t="s">
        <v>7849</v>
      </c>
      <c r="U560" t="s">
        <v>7850</v>
      </c>
      <c r="V560" t="s">
        <v>12317</v>
      </c>
      <c r="W560" t="s">
        <v>7851</v>
      </c>
      <c r="X560" t="s">
        <v>7852</v>
      </c>
      <c r="Y560" t="s">
        <v>7853</v>
      </c>
      <c r="Z560" t="s">
        <v>7854</v>
      </c>
      <c r="AA560" t="s">
        <v>7855</v>
      </c>
      <c r="AB560" t="s">
        <v>16284</v>
      </c>
      <c r="AC560" t="s">
        <v>7856</v>
      </c>
      <c r="AD560" t="s">
        <v>6318</v>
      </c>
      <c r="AQ560">
        <v>1</v>
      </c>
      <c r="AR560" t="s">
        <v>2060</v>
      </c>
      <c r="AS560" t="s">
        <v>15135</v>
      </c>
      <c r="AT560" t="s">
        <v>2042</v>
      </c>
      <c r="AU560" t="s">
        <v>2062</v>
      </c>
      <c r="AV560" t="s">
        <v>11896</v>
      </c>
      <c r="AW560" t="s">
        <v>4388</v>
      </c>
    </row>
    <row r="561" spans="1:49">
      <c r="A561" t="s">
        <v>4862</v>
      </c>
      <c r="B561" t="s">
        <v>16283</v>
      </c>
      <c r="D561">
        <v>9008.67</v>
      </c>
      <c r="E561" t="s">
        <v>4863</v>
      </c>
      <c r="F561">
        <v>0</v>
      </c>
      <c r="G561" t="s">
        <v>6319</v>
      </c>
      <c r="H561" t="s">
        <v>12314</v>
      </c>
      <c r="P561">
        <v>26534.45</v>
      </c>
      <c r="Q561">
        <v>3230.87</v>
      </c>
      <c r="R561" s="343">
        <v>42667</v>
      </c>
      <c r="S561" s="343">
        <v>41975</v>
      </c>
      <c r="T561" t="s">
        <v>7849</v>
      </c>
      <c r="U561" t="s">
        <v>7850</v>
      </c>
      <c r="V561" t="s">
        <v>12318</v>
      </c>
      <c r="W561" t="s">
        <v>7851</v>
      </c>
      <c r="X561" t="s">
        <v>7852</v>
      </c>
      <c r="Y561" t="s">
        <v>7853</v>
      </c>
      <c r="Z561" t="s">
        <v>7854</v>
      </c>
      <c r="AA561" t="s">
        <v>7855</v>
      </c>
      <c r="AB561" t="s">
        <v>16284</v>
      </c>
      <c r="AC561" t="s">
        <v>7856</v>
      </c>
      <c r="AD561" t="s">
        <v>6318</v>
      </c>
      <c r="AQ561">
        <v>1</v>
      </c>
      <c r="AR561" t="s">
        <v>2060</v>
      </c>
      <c r="AS561" t="s">
        <v>15135</v>
      </c>
      <c r="AT561" t="s">
        <v>2042</v>
      </c>
      <c r="AU561" t="s">
        <v>2062</v>
      </c>
      <c r="AV561" t="s">
        <v>11896</v>
      </c>
      <c r="AW561" t="s">
        <v>4388</v>
      </c>
    </row>
    <row r="562" spans="1:49">
      <c r="A562" t="s">
        <v>4864</v>
      </c>
      <c r="B562" t="s">
        <v>16283</v>
      </c>
      <c r="D562">
        <v>4068.45</v>
      </c>
      <c r="E562" t="s">
        <v>4865</v>
      </c>
      <c r="F562">
        <v>0</v>
      </c>
      <c r="G562" t="s">
        <v>6319</v>
      </c>
      <c r="H562" t="s">
        <v>12314</v>
      </c>
      <c r="P562">
        <v>11983.3</v>
      </c>
      <c r="Q562">
        <v>1459.1</v>
      </c>
      <c r="R562" s="343">
        <v>42667</v>
      </c>
      <c r="S562" s="343">
        <v>41982</v>
      </c>
      <c r="T562" t="s">
        <v>7849</v>
      </c>
      <c r="U562" t="s">
        <v>7850</v>
      </c>
      <c r="V562" t="s">
        <v>12319</v>
      </c>
      <c r="W562" t="s">
        <v>7851</v>
      </c>
      <c r="X562" t="s">
        <v>7852</v>
      </c>
      <c r="Y562" t="s">
        <v>7853</v>
      </c>
      <c r="Z562" t="s">
        <v>7854</v>
      </c>
      <c r="AA562" t="s">
        <v>7855</v>
      </c>
      <c r="AB562" t="s">
        <v>16284</v>
      </c>
      <c r="AC562" t="s">
        <v>7856</v>
      </c>
      <c r="AD562" t="s">
        <v>6318</v>
      </c>
      <c r="AQ562">
        <v>1</v>
      </c>
      <c r="AR562" t="s">
        <v>2060</v>
      </c>
      <c r="AS562" t="s">
        <v>15135</v>
      </c>
      <c r="AT562" t="s">
        <v>2042</v>
      </c>
      <c r="AU562" t="s">
        <v>2062</v>
      </c>
      <c r="AV562" t="s">
        <v>11896</v>
      </c>
      <c r="AW562" t="s">
        <v>4388</v>
      </c>
    </row>
    <row r="563" spans="1:49">
      <c r="A563" t="s">
        <v>837</v>
      </c>
      <c r="B563" t="s">
        <v>298</v>
      </c>
      <c r="C563">
        <v>152.97</v>
      </c>
      <c r="D563">
        <v>2477.12</v>
      </c>
      <c r="E563" t="s">
        <v>838</v>
      </c>
      <c r="F563">
        <v>4</v>
      </c>
      <c r="G563" t="s">
        <v>6319</v>
      </c>
      <c r="H563" t="s">
        <v>6945</v>
      </c>
      <c r="I563">
        <v>0</v>
      </c>
      <c r="J563">
        <v>152.97999999999999</v>
      </c>
      <c r="K563">
        <v>0</v>
      </c>
      <c r="L563">
        <v>0</v>
      </c>
      <c r="M563">
        <v>0</v>
      </c>
      <c r="N563">
        <v>0</v>
      </c>
      <c r="O563">
        <v>0</v>
      </c>
      <c r="P563">
        <v>7810.19</v>
      </c>
      <c r="Q563">
        <v>152.97</v>
      </c>
      <c r="R563" s="343">
        <v>42618</v>
      </c>
      <c r="S563" s="343">
        <v>42055</v>
      </c>
      <c r="T563" t="s">
        <v>6947</v>
      </c>
      <c r="U563" t="s">
        <v>6948</v>
      </c>
      <c r="V563" t="s">
        <v>11995</v>
      </c>
      <c r="W563" t="s">
        <v>6949</v>
      </c>
      <c r="X563" t="s">
        <v>6946</v>
      </c>
      <c r="Y563" t="s">
        <v>2031</v>
      </c>
      <c r="Z563" t="s">
        <v>15889</v>
      </c>
      <c r="AA563" t="s">
        <v>6951</v>
      </c>
      <c r="AB563" t="s">
        <v>6952</v>
      </c>
      <c r="AC563" t="s">
        <v>14382</v>
      </c>
      <c r="AD563" t="s">
        <v>6313</v>
      </c>
      <c r="AV563" t="s">
        <v>6566</v>
      </c>
      <c r="AW563" t="s">
        <v>4392</v>
      </c>
    </row>
    <row r="564" spans="1:49">
      <c r="A564" t="s">
        <v>839</v>
      </c>
      <c r="B564" t="s">
        <v>298</v>
      </c>
      <c r="C564">
        <v>152.97</v>
      </c>
      <c r="D564">
        <v>2477.12</v>
      </c>
      <c r="E564" t="s">
        <v>838</v>
      </c>
      <c r="F564">
        <v>0</v>
      </c>
      <c r="G564" t="s">
        <v>6319</v>
      </c>
      <c r="H564" t="s">
        <v>12314</v>
      </c>
      <c r="I564">
        <v>152.97999999999999</v>
      </c>
      <c r="J564">
        <v>0</v>
      </c>
      <c r="K564">
        <v>0</v>
      </c>
      <c r="L564">
        <v>0</v>
      </c>
      <c r="M564">
        <v>0</v>
      </c>
      <c r="N564">
        <v>0</v>
      </c>
      <c r="O564">
        <v>0</v>
      </c>
      <c r="P564">
        <v>7810.19</v>
      </c>
      <c r="Q564">
        <v>152.97</v>
      </c>
      <c r="R564" s="343">
        <v>42618</v>
      </c>
      <c r="S564" s="343">
        <v>42055</v>
      </c>
      <c r="T564" t="s">
        <v>6947</v>
      </c>
      <c r="U564" t="s">
        <v>6948</v>
      </c>
      <c r="V564" t="s">
        <v>11933</v>
      </c>
      <c r="W564" t="s">
        <v>6949</v>
      </c>
      <c r="X564" t="s">
        <v>6946</v>
      </c>
      <c r="Y564" t="s">
        <v>2031</v>
      </c>
      <c r="Z564" t="s">
        <v>15889</v>
      </c>
      <c r="AA564" t="s">
        <v>6951</v>
      </c>
      <c r="AB564" t="s">
        <v>6952</v>
      </c>
      <c r="AC564" t="s">
        <v>14382</v>
      </c>
      <c r="AD564" t="s">
        <v>6313</v>
      </c>
      <c r="AV564" t="s">
        <v>6566</v>
      </c>
      <c r="AW564" t="s">
        <v>4392</v>
      </c>
    </row>
    <row r="565" spans="1:49">
      <c r="A565" t="s">
        <v>840</v>
      </c>
      <c r="B565" t="s">
        <v>298</v>
      </c>
      <c r="C565">
        <v>152.97</v>
      </c>
      <c r="D565">
        <v>2477.12</v>
      </c>
      <c r="E565" t="s">
        <v>841</v>
      </c>
      <c r="F565">
        <v>0</v>
      </c>
      <c r="G565" t="s">
        <v>6319</v>
      </c>
      <c r="H565" t="s">
        <v>12314</v>
      </c>
      <c r="I565">
        <v>152.97999999999999</v>
      </c>
      <c r="J565">
        <v>0</v>
      </c>
      <c r="K565">
        <v>0</v>
      </c>
      <c r="L565">
        <v>0</v>
      </c>
      <c r="M565">
        <v>0</v>
      </c>
      <c r="N565">
        <v>0</v>
      </c>
      <c r="O565">
        <v>0</v>
      </c>
      <c r="P565">
        <v>7810.19</v>
      </c>
      <c r="Q565">
        <v>152.97</v>
      </c>
      <c r="R565" s="343">
        <v>42618</v>
      </c>
      <c r="S565" s="343">
        <v>42055</v>
      </c>
      <c r="T565" t="s">
        <v>6947</v>
      </c>
      <c r="U565" t="s">
        <v>6948</v>
      </c>
      <c r="V565" t="s">
        <v>11934</v>
      </c>
      <c r="W565" t="s">
        <v>6949</v>
      </c>
      <c r="X565" t="s">
        <v>6946</v>
      </c>
      <c r="Y565" t="s">
        <v>2031</v>
      </c>
      <c r="Z565" t="s">
        <v>15889</v>
      </c>
      <c r="AA565" t="s">
        <v>6951</v>
      </c>
      <c r="AB565" t="s">
        <v>6952</v>
      </c>
      <c r="AC565" t="s">
        <v>14382</v>
      </c>
      <c r="AD565" t="s">
        <v>6313</v>
      </c>
      <c r="AV565" t="s">
        <v>6566</v>
      </c>
      <c r="AW565" t="s">
        <v>4392</v>
      </c>
    </row>
    <row r="566" spans="1:49">
      <c r="A566" t="s">
        <v>1721</v>
      </c>
      <c r="B566" t="s">
        <v>1712</v>
      </c>
      <c r="C566">
        <v>2939.11</v>
      </c>
      <c r="E566" t="s">
        <v>1722</v>
      </c>
      <c r="F566">
        <v>504</v>
      </c>
      <c r="G566" t="s">
        <v>6314</v>
      </c>
      <c r="H566" t="s">
        <v>4270</v>
      </c>
      <c r="I566">
        <v>0</v>
      </c>
      <c r="J566">
        <v>0</v>
      </c>
      <c r="K566">
        <v>0</v>
      </c>
      <c r="L566">
        <v>0</v>
      </c>
      <c r="M566">
        <v>366.5</v>
      </c>
      <c r="N566">
        <v>1416.08</v>
      </c>
      <c r="O566">
        <v>1156.54</v>
      </c>
      <c r="P566">
        <v>6681.77</v>
      </c>
      <c r="Q566">
        <v>226.52</v>
      </c>
      <c r="R566" s="343">
        <v>42619</v>
      </c>
      <c r="S566" s="343">
        <v>41551</v>
      </c>
      <c r="T566" t="s">
        <v>7341</v>
      </c>
      <c r="U566" t="s">
        <v>7342</v>
      </c>
      <c r="V566" t="s">
        <v>13080</v>
      </c>
      <c r="W566" t="s">
        <v>7343</v>
      </c>
      <c r="X566" t="s">
        <v>2024</v>
      </c>
      <c r="Y566" t="s">
        <v>2031</v>
      </c>
      <c r="Z566" t="s">
        <v>14370</v>
      </c>
      <c r="AA566" t="s">
        <v>14371</v>
      </c>
      <c r="AB566" t="s">
        <v>6309</v>
      </c>
      <c r="AC566" t="s">
        <v>15499</v>
      </c>
      <c r="AD566" t="s">
        <v>6520</v>
      </c>
      <c r="AV566" t="s">
        <v>6092</v>
      </c>
      <c r="AW566" t="s">
        <v>4437</v>
      </c>
    </row>
    <row r="567" spans="1:49">
      <c r="A567" t="s">
        <v>1723</v>
      </c>
      <c r="B567" t="s">
        <v>1712</v>
      </c>
      <c r="C567">
        <v>3071.7</v>
      </c>
      <c r="E567" t="s">
        <v>1724</v>
      </c>
      <c r="F567">
        <v>504</v>
      </c>
      <c r="G567" t="s">
        <v>6314</v>
      </c>
      <c r="H567" t="s">
        <v>4270</v>
      </c>
      <c r="I567">
        <v>0</v>
      </c>
      <c r="J567">
        <v>0</v>
      </c>
      <c r="K567">
        <v>0</v>
      </c>
      <c r="L567">
        <v>0</v>
      </c>
      <c r="M567">
        <v>391.4</v>
      </c>
      <c r="N567">
        <v>1416.08</v>
      </c>
      <c r="O567">
        <v>1264.24</v>
      </c>
      <c r="P567">
        <v>6681.77</v>
      </c>
      <c r="Q567">
        <v>226.52</v>
      </c>
      <c r="R567" s="343">
        <v>42619</v>
      </c>
      <c r="S567" s="343">
        <v>41557</v>
      </c>
      <c r="T567" t="s">
        <v>7341</v>
      </c>
      <c r="U567" t="s">
        <v>7342</v>
      </c>
      <c r="V567" t="s">
        <v>13081</v>
      </c>
      <c r="W567" t="s">
        <v>7343</v>
      </c>
      <c r="X567" t="s">
        <v>2024</v>
      </c>
      <c r="Y567" t="s">
        <v>2031</v>
      </c>
      <c r="Z567" t="s">
        <v>14370</v>
      </c>
      <c r="AA567" t="s">
        <v>14371</v>
      </c>
      <c r="AB567" t="s">
        <v>6309</v>
      </c>
      <c r="AC567" t="s">
        <v>15499</v>
      </c>
      <c r="AD567" t="s">
        <v>6520</v>
      </c>
      <c r="AV567" t="s">
        <v>6092</v>
      </c>
      <c r="AW567" t="s">
        <v>4437</v>
      </c>
    </row>
    <row r="568" spans="1:49">
      <c r="A568" t="s">
        <v>4745</v>
      </c>
      <c r="B568" t="s">
        <v>5434</v>
      </c>
      <c r="C568">
        <v>184.15</v>
      </c>
      <c r="D568">
        <v>4073.96</v>
      </c>
      <c r="E568" t="s">
        <v>4746</v>
      </c>
      <c r="F568">
        <v>4</v>
      </c>
      <c r="G568" t="s">
        <v>6317</v>
      </c>
      <c r="H568" t="s">
        <v>6945</v>
      </c>
      <c r="I568">
        <v>0</v>
      </c>
      <c r="J568">
        <v>184.15</v>
      </c>
      <c r="K568">
        <v>0</v>
      </c>
      <c r="L568">
        <v>0</v>
      </c>
      <c r="M568">
        <v>0</v>
      </c>
      <c r="N568">
        <v>0</v>
      </c>
      <c r="O568">
        <v>0</v>
      </c>
      <c r="P568">
        <v>9937.77</v>
      </c>
      <c r="Q568">
        <v>184.15</v>
      </c>
      <c r="R568" s="343">
        <v>42016</v>
      </c>
      <c r="S568" s="343">
        <v>42058</v>
      </c>
      <c r="T568" t="s">
        <v>11458</v>
      </c>
      <c r="U568" t="s">
        <v>11459</v>
      </c>
      <c r="V568" t="s">
        <v>13389</v>
      </c>
      <c r="W568" t="s">
        <v>11460</v>
      </c>
      <c r="X568" t="s">
        <v>2024</v>
      </c>
      <c r="Y568" t="s">
        <v>2031</v>
      </c>
      <c r="Z568" t="s">
        <v>11461</v>
      </c>
      <c r="AA568" t="s">
        <v>11462</v>
      </c>
      <c r="AB568" t="s">
        <v>11463</v>
      </c>
      <c r="AC568" t="s">
        <v>16333</v>
      </c>
      <c r="AD568" t="s">
        <v>6310</v>
      </c>
      <c r="AE568" t="s">
        <v>5436</v>
      </c>
      <c r="AF568" t="s">
        <v>13387</v>
      </c>
      <c r="AG568" t="s">
        <v>11460</v>
      </c>
      <c r="AH568" t="s">
        <v>2024</v>
      </c>
      <c r="AI568" t="s">
        <v>2031</v>
      </c>
      <c r="AJ568" t="s">
        <v>13388</v>
      </c>
      <c r="AV568" t="s">
        <v>6309</v>
      </c>
      <c r="AW568" t="s">
        <v>6317</v>
      </c>
    </row>
    <row r="569" spans="1:49">
      <c r="A569" t="s">
        <v>4747</v>
      </c>
      <c r="B569" t="s">
        <v>5434</v>
      </c>
      <c r="C569">
        <v>152.01</v>
      </c>
      <c r="D569">
        <v>3592.67</v>
      </c>
      <c r="E569" t="s">
        <v>4748</v>
      </c>
      <c r="F569">
        <v>4</v>
      </c>
      <c r="G569" t="s">
        <v>6317</v>
      </c>
      <c r="H569" t="s">
        <v>6945</v>
      </c>
      <c r="I569">
        <v>0</v>
      </c>
      <c r="J569">
        <v>152.01</v>
      </c>
      <c r="K569">
        <v>0</v>
      </c>
      <c r="L569">
        <v>0</v>
      </c>
      <c r="M569">
        <v>0</v>
      </c>
      <c r="N569">
        <v>0</v>
      </c>
      <c r="O569">
        <v>0</v>
      </c>
      <c r="P569">
        <v>8540.0499999999993</v>
      </c>
      <c r="Q569">
        <v>156.4</v>
      </c>
      <c r="R569" s="343">
        <v>42115</v>
      </c>
      <c r="S569" s="343">
        <v>42058</v>
      </c>
      <c r="T569" t="s">
        <v>11458</v>
      </c>
      <c r="U569" t="s">
        <v>11459</v>
      </c>
      <c r="V569" t="s">
        <v>13390</v>
      </c>
      <c r="W569" t="s">
        <v>11460</v>
      </c>
      <c r="X569" t="s">
        <v>2024</v>
      </c>
      <c r="Y569" t="s">
        <v>2031</v>
      </c>
      <c r="Z569" t="s">
        <v>11461</v>
      </c>
      <c r="AA569" t="s">
        <v>11462</v>
      </c>
      <c r="AB569" t="s">
        <v>11463</v>
      </c>
      <c r="AC569" t="s">
        <v>16333</v>
      </c>
      <c r="AD569" t="s">
        <v>6310</v>
      </c>
      <c r="AE569" t="s">
        <v>5436</v>
      </c>
      <c r="AF569" t="s">
        <v>13387</v>
      </c>
      <c r="AG569" t="s">
        <v>11460</v>
      </c>
      <c r="AH569" t="s">
        <v>2024</v>
      </c>
      <c r="AI569" t="s">
        <v>2031</v>
      </c>
      <c r="AJ569" t="s">
        <v>13388</v>
      </c>
      <c r="AV569" t="s">
        <v>6309</v>
      </c>
      <c r="AW569" t="s">
        <v>6317</v>
      </c>
    </row>
    <row r="570" spans="1:49">
      <c r="A570" t="s">
        <v>4296</v>
      </c>
      <c r="B570" t="s">
        <v>4297</v>
      </c>
      <c r="D570">
        <v>904.86</v>
      </c>
      <c r="E570" t="s">
        <v>4298</v>
      </c>
      <c r="F570">
        <v>0</v>
      </c>
      <c r="G570" t="s">
        <v>6312</v>
      </c>
      <c r="H570" t="s">
        <v>12314</v>
      </c>
      <c r="P570">
        <v>6546.61</v>
      </c>
      <c r="Q570">
        <v>153.22</v>
      </c>
      <c r="R570" s="343">
        <v>42268</v>
      </c>
      <c r="S570" s="343">
        <v>42079</v>
      </c>
      <c r="T570" t="s">
        <v>8616</v>
      </c>
      <c r="U570" t="s">
        <v>6309</v>
      </c>
      <c r="V570" t="s">
        <v>12188</v>
      </c>
      <c r="W570" t="s">
        <v>8617</v>
      </c>
      <c r="X570" t="s">
        <v>2024</v>
      </c>
      <c r="Y570" t="s">
        <v>2031</v>
      </c>
      <c r="Z570" t="s">
        <v>8618</v>
      </c>
      <c r="AA570" t="s">
        <v>6309</v>
      </c>
      <c r="AB570" t="s">
        <v>6309</v>
      </c>
      <c r="AC570" t="s">
        <v>8619</v>
      </c>
      <c r="AD570" t="s">
        <v>6310</v>
      </c>
      <c r="AV570" t="s">
        <v>6309</v>
      </c>
      <c r="AW570" t="s">
        <v>6312</v>
      </c>
    </row>
    <row r="571" spans="1:49">
      <c r="A571" t="s">
        <v>5115</v>
      </c>
      <c r="B571" t="s">
        <v>644</v>
      </c>
      <c r="C571">
        <v>18992.82</v>
      </c>
      <c r="D571">
        <v>42982.27</v>
      </c>
      <c r="E571" t="s">
        <v>4354</v>
      </c>
      <c r="F571">
        <v>291</v>
      </c>
      <c r="G571" t="s">
        <v>6319</v>
      </c>
      <c r="H571" t="s">
        <v>6324</v>
      </c>
      <c r="I571">
        <v>0</v>
      </c>
      <c r="J571">
        <v>110.91</v>
      </c>
      <c r="K571">
        <v>137.24</v>
      </c>
      <c r="L571">
        <v>206.5</v>
      </c>
      <c r="M571">
        <v>15505.94</v>
      </c>
      <c r="N571">
        <v>2952.93</v>
      </c>
      <c r="O571">
        <v>0</v>
      </c>
      <c r="P571">
        <v>100998.2</v>
      </c>
      <c r="Q571">
        <v>15197.88</v>
      </c>
      <c r="R571" s="343">
        <v>42079</v>
      </c>
      <c r="S571" s="343">
        <v>41929</v>
      </c>
      <c r="T571" t="s">
        <v>940</v>
      </c>
      <c r="U571" t="s">
        <v>8396</v>
      </c>
      <c r="V571" t="s">
        <v>12502</v>
      </c>
      <c r="W571" t="s">
        <v>8397</v>
      </c>
      <c r="X571" t="s">
        <v>2024</v>
      </c>
      <c r="Y571" t="s">
        <v>941</v>
      </c>
      <c r="Z571" t="s">
        <v>15924</v>
      </c>
      <c r="AA571" t="s">
        <v>8399</v>
      </c>
      <c r="AB571" t="s">
        <v>6309</v>
      </c>
      <c r="AC571" t="s">
        <v>6309</v>
      </c>
      <c r="AD571" t="s">
        <v>2035</v>
      </c>
      <c r="AE571" t="s">
        <v>646</v>
      </c>
      <c r="AF571" t="s">
        <v>3685</v>
      </c>
      <c r="AG571" t="s">
        <v>3688</v>
      </c>
      <c r="AH571" t="s">
        <v>2024</v>
      </c>
      <c r="AI571" t="s">
        <v>2031</v>
      </c>
      <c r="AJ571" t="s">
        <v>3689</v>
      </c>
      <c r="AV571" t="s">
        <v>6309</v>
      </c>
      <c r="AW571" t="s">
        <v>6334</v>
      </c>
    </row>
    <row r="572" spans="1:49">
      <c r="A572" t="s">
        <v>4879</v>
      </c>
      <c r="B572" t="s">
        <v>2382</v>
      </c>
      <c r="D572">
        <v>1928.75</v>
      </c>
      <c r="E572" t="s">
        <v>4880</v>
      </c>
      <c r="F572">
        <v>0</v>
      </c>
      <c r="G572" t="s">
        <v>6319</v>
      </c>
      <c r="H572" t="s">
        <v>12314</v>
      </c>
      <c r="P572">
        <v>5585.88</v>
      </c>
      <c r="Q572">
        <v>114.47</v>
      </c>
      <c r="R572" s="343">
        <v>42641</v>
      </c>
      <c r="S572" s="343">
        <v>42079</v>
      </c>
      <c r="T572" t="s">
        <v>8064</v>
      </c>
      <c r="U572" t="s">
        <v>8065</v>
      </c>
      <c r="V572" t="s">
        <v>12374</v>
      </c>
      <c r="W572" t="s">
        <v>8066</v>
      </c>
      <c r="X572" t="s">
        <v>2024</v>
      </c>
      <c r="Y572" t="s">
        <v>7069</v>
      </c>
      <c r="Z572" t="s">
        <v>8067</v>
      </c>
      <c r="AA572" t="s">
        <v>8068</v>
      </c>
      <c r="AB572" t="s">
        <v>8069</v>
      </c>
      <c r="AC572" t="s">
        <v>8070</v>
      </c>
      <c r="AD572" t="s">
        <v>6318</v>
      </c>
      <c r="AV572" t="s">
        <v>1912</v>
      </c>
      <c r="AW572" t="s">
        <v>4388</v>
      </c>
    </row>
    <row r="573" spans="1:49">
      <c r="A573" t="s">
        <v>12375</v>
      </c>
      <c r="B573" t="s">
        <v>2382</v>
      </c>
      <c r="D573">
        <v>1419.33</v>
      </c>
      <c r="E573" t="s">
        <v>12376</v>
      </c>
      <c r="F573">
        <v>0</v>
      </c>
      <c r="G573" t="s">
        <v>6319</v>
      </c>
      <c r="H573" t="s">
        <v>12314</v>
      </c>
      <c r="P573">
        <v>4111.05</v>
      </c>
      <c r="Q573">
        <v>84.25</v>
      </c>
      <c r="R573" s="343">
        <v>42641</v>
      </c>
      <c r="S573" s="343">
        <v>42079</v>
      </c>
      <c r="T573" t="s">
        <v>8064</v>
      </c>
      <c r="U573" t="s">
        <v>8065</v>
      </c>
      <c r="V573" t="s">
        <v>12377</v>
      </c>
      <c r="W573" t="s">
        <v>8066</v>
      </c>
      <c r="X573" t="s">
        <v>2024</v>
      </c>
      <c r="Y573" t="s">
        <v>7069</v>
      </c>
      <c r="Z573" t="s">
        <v>8067</v>
      </c>
      <c r="AA573" t="s">
        <v>8068</v>
      </c>
      <c r="AB573" t="s">
        <v>8069</v>
      </c>
      <c r="AC573" t="s">
        <v>8070</v>
      </c>
      <c r="AD573" t="s">
        <v>6318</v>
      </c>
      <c r="AV573" t="s">
        <v>1912</v>
      </c>
      <c r="AW573" t="s">
        <v>4388</v>
      </c>
    </row>
    <row r="574" spans="1:49">
      <c r="A574" t="s">
        <v>12378</v>
      </c>
      <c r="B574" t="s">
        <v>2382</v>
      </c>
      <c r="D574">
        <v>841.35</v>
      </c>
      <c r="E574" t="s">
        <v>12379</v>
      </c>
      <c r="F574">
        <v>0</v>
      </c>
      <c r="G574" t="s">
        <v>6319</v>
      </c>
      <c r="H574" t="s">
        <v>12314</v>
      </c>
      <c r="P574">
        <v>2437.2600000000002</v>
      </c>
      <c r="Q574">
        <v>49.95</v>
      </c>
      <c r="R574" s="343">
        <v>42641</v>
      </c>
      <c r="S574" s="343">
        <v>42079</v>
      </c>
      <c r="T574" t="s">
        <v>8064</v>
      </c>
      <c r="U574" t="s">
        <v>8065</v>
      </c>
      <c r="V574" t="s">
        <v>12380</v>
      </c>
      <c r="W574" t="s">
        <v>8066</v>
      </c>
      <c r="X574" t="s">
        <v>2024</v>
      </c>
      <c r="Y574" t="s">
        <v>7069</v>
      </c>
      <c r="Z574" t="s">
        <v>8067</v>
      </c>
      <c r="AA574" t="s">
        <v>8068</v>
      </c>
      <c r="AB574" t="s">
        <v>8069</v>
      </c>
      <c r="AC574" t="s">
        <v>8070</v>
      </c>
      <c r="AD574" t="s">
        <v>6318</v>
      </c>
      <c r="AV574" t="s">
        <v>1912</v>
      </c>
      <c r="AW574" t="s">
        <v>4388</v>
      </c>
    </row>
    <row r="575" spans="1:49">
      <c r="A575" t="s">
        <v>4873</v>
      </c>
      <c r="B575" t="s">
        <v>298</v>
      </c>
      <c r="C575">
        <v>505.4</v>
      </c>
      <c r="D575">
        <v>8642.7900000000009</v>
      </c>
      <c r="E575" t="s">
        <v>4874</v>
      </c>
      <c r="F575">
        <v>4</v>
      </c>
      <c r="G575" t="s">
        <v>6319</v>
      </c>
      <c r="H575" t="s">
        <v>6945</v>
      </c>
      <c r="I575">
        <v>0</v>
      </c>
      <c r="J575">
        <v>505.4</v>
      </c>
      <c r="K575">
        <v>0</v>
      </c>
      <c r="L575">
        <v>0</v>
      </c>
      <c r="M575">
        <v>0</v>
      </c>
      <c r="N575">
        <v>0</v>
      </c>
      <c r="O575">
        <v>0</v>
      </c>
      <c r="P575">
        <v>25807.439999999999</v>
      </c>
      <c r="Q575">
        <v>505.4</v>
      </c>
      <c r="R575" s="343">
        <v>42641</v>
      </c>
      <c r="S575" s="343">
        <v>41772</v>
      </c>
      <c r="T575" t="s">
        <v>6947</v>
      </c>
      <c r="U575" t="s">
        <v>6948</v>
      </c>
      <c r="V575" t="s">
        <v>11996</v>
      </c>
      <c r="W575" t="s">
        <v>6949</v>
      </c>
      <c r="X575" t="s">
        <v>6946</v>
      </c>
      <c r="Y575" t="s">
        <v>2031</v>
      </c>
      <c r="Z575" t="s">
        <v>15889</v>
      </c>
      <c r="AA575" t="s">
        <v>6951</v>
      </c>
      <c r="AB575" t="s">
        <v>6952</v>
      </c>
      <c r="AC575" t="s">
        <v>14382</v>
      </c>
      <c r="AD575" t="s">
        <v>6313</v>
      </c>
      <c r="AV575" t="s">
        <v>6566</v>
      </c>
      <c r="AW575" t="s">
        <v>4392</v>
      </c>
    </row>
    <row r="576" spans="1:49">
      <c r="A576" t="s">
        <v>4875</v>
      </c>
      <c r="B576" t="s">
        <v>298</v>
      </c>
      <c r="C576">
        <v>505.4</v>
      </c>
      <c r="D576">
        <v>8642.7900000000009</v>
      </c>
      <c r="E576" t="s">
        <v>4876</v>
      </c>
      <c r="F576">
        <v>4</v>
      </c>
      <c r="G576" t="s">
        <v>6319</v>
      </c>
      <c r="H576" t="s">
        <v>6945</v>
      </c>
      <c r="I576">
        <v>0</v>
      </c>
      <c r="J576">
        <v>505.4</v>
      </c>
      <c r="K576">
        <v>0</v>
      </c>
      <c r="L576">
        <v>0</v>
      </c>
      <c r="M576">
        <v>0</v>
      </c>
      <c r="N576">
        <v>0</v>
      </c>
      <c r="O576">
        <v>0</v>
      </c>
      <c r="P576">
        <v>25807.439999999999</v>
      </c>
      <c r="Q576">
        <v>505.4</v>
      </c>
      <c r="R576" s="343">
        <v>42641</v>
      </c>
      <c r="S576" s="343">
        <v>42055</v>
      </c>
      <c r="T576" t="s">
        <v>6947</v>
      </c>
      <c r="U576" t="s">
        <v>6948</v>
      </c>
      <c r="V576" t="s">
        <v>11997</v>
      </c>
      <c r="W576" t="s">
        <v>6949</v>
      </c>
      <c r="X576" t="s">
        <v>6946</v>
      </c>
      <c r="Y576" t="s">
        <v>2031</v>
      </c>
      <c r="Z576" t="s">
        <v>15889</v>
      </c>
      <c r="AA576" t="s">
        <v>6951</v>
      </c>
      <c r="AB576" t="s">
        <v>6952</v>
      </c>
      <c r="AC576" t="s">
        <v>14382</v>
      </c>
      <c r="AD576" t="s">
        <v>6313</v>
      </c>
      <c r="AV576" t="s">
        <v>6566</v>
      </c>
      <c r="AW576" t="s">
        <v>4392</v>
      </c>
    </row>
    <row r="577" spans="1:49">
      <c r="A577" t="s">
        <v>4355</v>
      </c>
      <c r="B577" t="s">
        <v>644</v>
      </c>
      <c r="C577">
        <v>34059.1</v>
      </c>
      <c r="D577">
        <v>45105.64</v>
      </c>
      <c r="E577" t="s">
        <v>645</v>
      </c>
      <c r="F577">
        <v>291</v>
      </c>
      <c r="G577" t="s">
        <v>6319</v>
      </c>
      <c r="H577" t="s">
        <v>6324</v>
      </c>
      <c r="I577">
        <v>0</v>
      </c>
      <c r="J577">
        <v>315.29000000000002</v>
      </c>
      <c r="K577">
        <v>216.76</v>
      </c>
      <c r="L577">
        <v>284.12</v>
      </c>
      <c r="M577">
        <v>16444.47</v>
      </c>
      <c r="N577">
        <v>16649.900000000001</v>
      </c>
      <c r="O577">
        <v>0</v>
      </c>
      <c r="P577">
        <v>137155.41</v>
      </c>
      <c r="Q577">
        <v>15948.67</v>
      </c>
      <c r="R577" s="343">
        <v>41565</v>
      </c>
      <c r="S577" s="343">
        <v>42004</v>
      </c>
      <c r="T577" t="s">
        <v>940</v>
      </c>
      <c r="U577" t="s">
        <v>8396</v>
      </c>
      <c r="V577" t="s">
        <v>12503</v>
      </c>
      <c r="W577" t="s">
        <v>8397</v>
      </c>
      <c r="X577" t="s">
        <v>2024</v>
      </c>
      <c r="Y577" t="s">
        <v>941</v>
      </c>
      <c r="Z577" t="s">
        <v>15924</v>
      </c>
      <c r="AA577" t="s">
        <v>8399</v>
      </c>
      <c r="AB577" t="s">
        <v>6309</v>
      </c>
      <c r="AC577" t="s">
        <v>6309</v>
      </c>
      <c r="AD577" t="s">
        <v>2035</v>
      </c>
      <c r="AE577" t="s">
        <v>646</v>
      </c>
      <c r="AF577" t="s">
        <v>3685</v>
      </c>
      <c r="AG577" t="s">
        <v>3688</v>
      </c>
      <c r="AH577" t="s">
        <v>2024</v>
      </c>
      <c r="AI577" t="s">
        <v>2031</v>
      </c>
      <c r="AJ577" t="s">
        <v>3689</v>
      </c>
      <c r="AV577" t="s">
        <v>6309</v>
      </c>
      <c r="AW577" t="s">
        <v>6334</v>
      </c>
    </row>
    <row r="578" spans="1:49">
      <c r="A578" t="s">
        <v>4356</v>
      </c>
      <c r="B578" t="s">
        <v>644</v>
      </c>
      <c r="C578">
        <v>32864.519999999997</v>
      </c>
      <c r="D578">
        <v>43699.64</v>
      </c>
      <c r="E578" t="s">
        <v>645</v>
      </c>
      <c r="F578">
        <v>291</v>
      </c>
      <c r="G578" t="s">
        <v>6319</v>
      </c>
      <c r="H578" t="s">
        <v>6324</v>
      </c>
      <c r="I578">
        <v>0</v>
      </c>
      <c r="J578">
        <v>309.08999999999997</v>
      </c>
      <c r="K578">
        <v>210.12</v>
      </c>
      <c r="L578">
        <v>277.36</v>
      </c>
      <c r="M578">
        <v>15937.26</v>
      </c>
      <c r="N578">
        <v>15986.55</v>
      </c>
      <c r="O578">
        <v>0</v>
      </c>
      <c r="P578">
        <v>138098.43</v>
      </c>
      <c r="Q578">
        <v>15451.53</v>
      </c>
      <c r="R578" s="343">
        <v>41565</v>
      </c>
      <c r="S578" s="343">
        <v>42026</v>
      </c>
      <c r="T578" t="s">
        <v>940</v>
      </c>
      <c r="U578" t="s">
        <v>8396</v>
      </c>
      <c r="V578" t="s">
        <v>12504</v>
      </c>
      <c r="W578" t="s">
        <v>8397</v>
      </c>
      <c r="X578" t="s">
        <v>2024</v>
      </c>
      <c r="Y578" t="s">
        <v>941</v>
      </c>
      <c r="Z578" t="s">
        <v>15924</v>
      </c>
      <c r="AA578" t="s">
        <v>8399</v>
      </c>
      <c r="AB578" t="s">
        <v>6309</v>
      </c>
      <c r="AC578" t="s">
        <v>6309</v>
      </c>
      <c r="AD578" t="s">
        <v>2035</v>
      </c>
      <c r="AE578" t="s">
        <v>646</v>
      </c>
      <c r="AF578" t="s">
        <v>3685</v>
      </c>
      <c r="AG578" t="s">
        <v>3688</v>
      </c>
      <c r="AH578" t="s">
        <v>2024</v>
      </c>
      <c r="AI578" t="s">
        <v>2031</v>
      </c>
      <c r="AJ578" t="s">
        <v>3689</v>
      </c>
      <c r="AV578" t="s">
        <v>6309</v>
      </c>
      <c r="AW578" t="s">
        <v>6334</v>
      </c>
    </row>
    <row r="579" spans="1:49">
      <c r="A579" t="s">
        <v>2903</v>
      </c>
      <c r="B579" t="s">
        <v>2904</v>
      </c>
      <c r="D579">
        <v>3145.49</v>
      </c>
      <c r="E579" t="s">
        <v>1085</v>
      </c>
      <c r="F579">
        <v>0</v>
      </c>
      <c r="G579" t="s">
        <v>6319</v>
      </c>
      <c r="H579" t="s">
        <v>12314</v>
      </c>
      <c r="P579">
        <v>9413.5300000000007</v>
      </c>
      <c r="Q579">
        <v>183.75</v>
      </c>
      <c r="R579" s="343">
        <v>42649</v>
      </c>
      <c r="S579" s="343">
        <v>42079</v>
      </c>
      <c r="T579" t="s">
        <v>7969</v>
      </c>
      <c r="U579" t="s">
        <v>7970</v>
      </c>
      <c r="V579" t="s">
        <v>12344</v>
      </c>
      <c r="W579" t="s">
        <v>7971</v>
      </c>
      <c r="X579" t="s">
        <v>2024</v>
      </c>
      <c r="Y579" t="s">
        <v>2031</v>
      </c>
      <c r="Z579" t="s">
        <v>15985</v>
      </c>
      <c r="AA579" t="s">
        <v>15983</v>
      </c>
      <c r="AB579" t="s">
        <v>6309</v>
      </c>
      <c r="AC579" t="s">
        <v>15986</v>
      </c>
      <c r="AD579" t="s">
        <v>6313</v>
      </c>
      <c r="AV579" t="s">
        <v>6746</v>
      </c>
      <c r="AW579" t="s">
        <v>4388</v>
      </c>
    </row>
    <row r="580" spans="1:49">
      <c r="A580" t="s">
        <v>4866</v>
      </c>
      <c r="B580" t="s">
        <v>4867</v>
      </c>
      <c r="C580">
        <v>1533.1</v>
      </c>
      <c r="D580">
        <v>13691.99</v>
      </c>
      <c r="E580" t="s">
        <v>3749</v>
      </c>
      <c r="F580">
        <v>30</v>
      </c>
      <c r="G580" t="s">
        <v>6319</v>
      </c>
      <c r="H580" t="s">
        <v>4276</v>
      </c>
      <c r="I580">
        <v>0</v>
      </c>
      <c r="J580">
        <v>1529.6</v>
      </c>
      <c r="K580">
        <v>0</v>
      </c>
      <c r="L580">
        <v>0</v>
      </c>
      <c r="M580">
        <v>0</v>
      </c>
      <c r="N580">
        <v>0</v>
      </c>
      <c r="O580">
        <v>0</v>
      </c>
      <c r="P580">
        <v>38704.730000000003</v>
      </c>
      <c r="Q580">
        <v>761.84</v>
      </c>
      <c r="R580" s="343">
        <v>42669</v>
      </c>
      <c r="S580" s="343">
        <v>42062</v>
      </c>
      <c r="T580" t="s">
        <v>7912</v>
      </c>
      <c r="U580" t="s">
        <v>7913</v>
      </c>
      <c r="V580" t="s">
        <v>11895</v>
      </c>
      <c r="W580" t="s">
        <v>7914</v>
      </c>
      <c r="X580" t="s">
        <v>7915</v>
      </c>
      <c r="Y580" t="s">
        <v>7715</v>
      </c>
      <c r="Z580" t="s">
        <v>7916</v>
      </c>
      <c r="AA580" t="s">
        <v>14203</v>
      </c>
      <c r="AB580" t="s">
        <v>7917</v>
      </c>
      <c r="AC580" t="s">
        <v>7918</v>
      </c>
      <c r="AD580" t="s">
        <v>6313</v>
      </c>
      <c r="AV580" t="s">
        <v>11896</v>
      </c>
      <c r="AW580" t="s">
        <v>4388</v>
      </c>
    </row>
    <row r="581" spans="1:49">
      <c r="A581" t="s">
        <v>11910</v>
      </c>
      <c r="B581" t="s">
        <v>11911</v>
      </c>
      <c r="D581">
        <v>164246.69</v>
      </c>
      <c r="E581" t="s">
        <v>11912</v>
      </c>
      <c r="F581">
        <v>0</v>
      </c>
      <c r="G581" t="s">
        <v>6319</v>
      </c>
      <c r="H581" t="s">
        <v>12314</v>
      </c>
      <c r="P581">
        <v>461869.33</v>
      </c>
      <c r="Q581">
        <v>9163.8799999999992</v>
      </c>
      <c r="R581" s="343">
        <v>42678</v>
      </c>
      <c r="S581" s="343">
        <v>42079</v>
      </c>
      <c r="T581" t="s">
        <v>11913</v>
      </c>
      <c r="U581" t="s">
        <v>11914</v>
      </c>
      <c r="V581" t="s">
        <v>11915</v>
      </c>
      <c r="W581" t="s">
        <v>11916</v>
      </c>
      <c r="X581" t="s">
        <v>3902</v>
      </c>
      <c r="Y581" t="s">
        <v>6294</v>
      </c>
      <c r="Z581" t="s">
        <v>11917</v>
      </c>
      <c r="AA581" t="s">
        <v>11918</v>
      </c>
      <c r="AB581" t="s">
        <v>6309</v>
      </c>
      <c r="AC581" t="s">
        <v>11919</v>
      </c>
      <c r="AD581" t="s">
        <v>6318</v>
      </c>
      <c r="AE581" t="s">
        <v>11920</v>
      </c>
      <c r="AF581" t="s">
        <v>11921</v>
      </c>
      <c r="AG581" t="s">
        <v>11922</v>
      </c>
      <c r="AH581" t="s">
        <v>7106</v>
      </c>
      <c r="AI581" t="s">
        <v>7107</v>
      </c>
      <c r="AJ581" t="s">
        <v>6309</v>
      </c>
      <c r="AK581" t="s">
        <v>11923</v>
      </c>
      <c r="AL581" t="s">
        <v>11924</v>
      </c>
      <c r="AM581" t="s">
        <v>11925</v>
      </c>
      <c r="AN581" t="s">
        <v>3902</v>
      </c>
      <c r="AO581" t="s">
        <v>6294</v>
      </c>
      <c r="AP581" t="s">
        <v>6309</v>
      </c>
      <c r="AV581" t="s">
        <v>11926</v>
      </c>
      <c r="AW581" t="s">
        <v>4405</v>
      </c>
    </row>
    <row r="582" spans="1:49">
      <c r="A582" t="s">
        <v>500</v>
      </c>
      <c r="B582" t="s">
        <v>5451</v>
      </c>
      <c r="C582">
        <v>95129.03</v>
      </c>
      <c r="E582" t="s">
        <v>501</v>
      </c>
      <c r="F582">
        <v>575</v>
      </c>
      <c r="G582" t="s">
        <v>6314</v>
      </c>
      <c r="H582" t="s">
        <v>4270</v>
      </c>
      <c r="I582">
        <v>0</v>
      </c>
      <c r="J582">
        <v>242.9</v>
      </c>
      <c r="K582">
        <v>0</v>
      </c>
      <c r="L582">
        <v>121.45</v>
      </c>
      <c r="M582">
        <v>516.17999999999995</v>
      </c>
      <c r="N582">
        <v>74302.83</v>
      </c>
      <c r="O582">
        <v>19945.68</v>
      </c>
      <c r="P582">
        <v>127863.22</v>
      </c>
      <c r="Q582">
        <v>2481.42</v>
      </c>
      <c r="R582" s="343">
        <v>42690</v>
      </c>
      <c r="S582" s="343">
        <v>41548</v>
      </c>
      <c r="T582" t="s">
        <v>6090</v>
      </c>
      <c r="U582" t="s">
        <v>7336</v>
      </c>
      <c r="V582" t="s">
        <v>12228</v>
      </c>
      <c r="W582" t="s">
        <v>6091</v>
      </c>
      <c r="X582" t="s">
        <v>3916</v>
      </c>
      <c r="Y582" t="s">
        <v>3917</v>
      </c>
      <c r="Z582" t="s">
        <v>4071</v>
      </c>
      <c r="AA582" t="s">
        <v>6309</v>
      </c>
      <c r="AB582" t="s">
        <v>6309</v>
      </c>
      <c r="AC582" t="s">
        <v>6641</v>
      </c>
      <c r="AD582" t="s">
        <v>6495</v>
      </c>
      <c r="AE582" t="s">
        <v>5449</v>
      </c>
      <c r="AF582" t="s">
        <v>1262</v>
      </c>
      <c r="AG582" t="s">
        <v>1263</v>
      </c>
      <c r="AH582" t="s">
        <v>2024</v>
      </c>
      <c r="AI582" t="s">
        <v>2031</v>
      </c>
      <c r="AJ582" t="s">
        <v>16336</v>
      </c>
      <c r="AK582" t="s">
        <v>5452</v>
      </c>
      <c r="AL582" t="s">
        <v>7337</v>
      </c>
      <c r="AM582" t="s">
        <v>7338</v>
      </c>
      <c r="AN582" t="s">
        <v>1338</v>
      </c>
      <c r="AO582" t="s">
        <v>2031</v>
      </c>
      <c r="AP582" t="s">
        <v>6309</v>
      </c>
      <c r="AV582" t="s">
        <v>6092</v>
      </c>
      <c r="AW582" t="s">
        <v>4437</v>
      </c>
    </row>
    <row r="583" spans="1:49">
      <c r="A583" t="s">
        <v>4648</v>
      </c>
      <c r="B583" t="s">
        <v>5217</v>
      </c>
      <c r="E583" t="s">
        <v>5216</v>
      </c>
      <c r="F583">
        <v>0</v>
      </c>
      <c r="G583" t="s">
        <v>6319</v>
      </c>
      <c r="H583" t="s">
        <v>12314</v>
      </c>
      <c r="P583">
        <v>252957.18</v>
      </c>
      <c r="Q583">
        <v>12569.05</v>
      </c>
      <c r="R583" s="343">
        <v>42246</v>
      </c>
      <c r="S583" s="343">
        <v>41638</v>
      </c>
      <c r="T583" t="s">
        <v>6242</v>
      </c>
      <c r="U583" t="s">
        <v>6774</v>
      </c>
      <c r="V583" t="s">
        <v>11999</v>
      </c>
      <c r="W583" t="s">
        <v>6775</v>
      </c>
      <c r="X583" t="s">
        <v>2025</v>
      </c>
      <c r="Y583" t="s">
        <v>2026</v>
      </c>
      <c r="Z583" t="s">
        <v>6776</v>
      </c>
      <c r="AA583" t="s">
        <v>6777</v>
      </c>
      <c r="AB583" t="s">
        <v>6778</v>
      </c>
      <c r="AC583" t="s">
        <v>6779</v>
      </c>
      <c r="AD583" t="s">
        <v>6520</v>
      </c>
      <c r="AE583" t="s">
        <v>5215</v>
      </c>
      <c r="AF583" t="s">
        <v>6241</v>
      </c>
      <c r="AG583" t="s">
        <v>12000</v>
      </c>
      <c r="AH583" t="s">
        <v>2024</v>
      </c>
      <c r="AI583" t="s">
        <v>2031</v>
      </c>
      <c r="AJ583" t="s">
        <v>12001</v>
      </c>
      <c r="AK583" t="s">
        <v>4849</v>
      </c>
      <c r="AL583" t="s">
        <v>12002</v>
      </c>
      <c r="AM583" t="s">
        <v>12003</v>
      </c>
      <c r="AN583" t="s">
        <v>2024</v>
      </c>
      <c r="AO583" t="s">
        <v>6780</v>
      </c>
      <c r="AP583" t="s">
        <v>12004</v>
      </c>
      <c r="AV583" t="s">
        <v>11956</v>
      </c>
      <c r="AW583" t="s">
        <v>4392</v>
      </c>
    </row>
    <row r="584" spans="1:49">
      <c r="A584" t="s">
        <v>982</v>
      </c>
      <c r="B584" t="s">
        <v>503</v>
      </c>
      <c r="C584">
        <v>1087.04</v>
      </c>
      <c r="D584">
        <v>22606.84</v>
      </c>
      <c r="E584" t="s">
        <v>994</v>
      </c>
      <c r="F584">
        <v>18</v>
      </c>
      <c r="G584" t="s">
        <v>6319</v>
      </c>
      <c r="H584" t="s">
        <v>6945</v>
      </c>
      <c r="I584">
        <v>0</v>
      </c>
      <c r="J584">
        <v>1082.77</v>
      </c>
      <c r="K584">
        <v>0</v>
      </c>
      <c r="L584">
        <v>0</v>
      </c>
      <c r="M584">
        <v>0</v>
      </c>
      <c r="N584">
        <v>0</v>
      </c>
      <c r="O584">
        <v>0</v>
      </c>
      <c r="P584">
        <v>57156.31</v>
      </c>
      <c r="Q584">
        <v>1156.19</v>
      </c>
      <c r="R584" s="343">
        <v>42725</v>
      </c>
      <c r="S584" s="343">
        <v>42065</v>
      </c>
      <c r="T584" t="s">
        <v>7651</v>
      </c>
      <c r="U584" t="s">
        <v>7652</v>
      </c>
      <c r="V584" t="s">
        <v>7684</v>
      </c>
      <c r="W584" t="s">
        <v>7653</v>
      </c>
      <c r="X584" t="s">
        <v>2024</v>
      </c>
      <c r="Y584" t="s">
        <v>2031</v>
      </c>
      <c r="Z584" t="s">
        <v>7654</v>
      </c>
      <c r="AA584" t="s">
        <v>6309</v>
      </c>
      <c r="AB584" t="s">
        <v>7655</v>
      </c>
      <c r="AC584" t="s">
        <v>7656</v>
      </c>
      <c r="AD584" t="s">
        <v>6318</v>
      </c>
      <c r="AV584" t="s">
        <v>6309</v>
      </c>
      <c r="AW584" t="s">
        <v>6497</v>
      </c>
    </row>
    <row r="585" spans="1:49">
      <c r="A585" t="s">
        <v>6562</v>
      </c>
      <c r="B585" t="s">
        <v>3854</v>
      </c>
      <c r="E585" t="s">
        <v>4630</v>
      </c>
      <c r="F585">
        <v>0</v>
      </c>
      <c r="G585" t="s">
        <v>6317</v>
      </c>
      <c r="H585" t="s">
        <v>12314</v>
      </c>
      <c r="P585">
        <v>52920.63</v>
      </c>
      <c r="Q585">
        <v>2253.9899999999998</v>
      </c>
      <c r="R585" s="343">
        <v>41708</v>
      </c>
      <c r="S585" s="343">
        <v>41990</v>
      </c>
      <c r="T585" t="s">
        <v>2810</v>
      </c>
      <c r="U585" t="s">
        <v>2811</v>
      </c>
      <c r="V585" t="s">
        <v>6653</v>
      </c>
      <c r="W585" t="s">
        <v>1396</v>
      </c>
      <c r="X585" t="s">
        <v>4688</v>
      </c>
      <c r="Y585" t="s">
        <v>4689</v>
      </c>
      <c r="Z585" t="s">
        <v>2813</v>
      </c>
      <c r="AA585" t="s">
        <v>6721</v>
      </c>
      <c r="AB585" t="s">
        <v>2814</v>
      </c>
      <c r="AC585" t="s">
        <v>2815</v>
      </c>
      <c r="AD585" t="s">
        <v>6310</v>
      </c>
      <c r="AE585" t="s">
        <v>4001</v>
      </c>
      <c r="AF585" t="s">
        <v>1395</v>
      </c>
      <c r="AG585" t="s">
        <v>1396</v>
      </c>
      <c r="AH585" t="s">
        <v>1397</v>
      </c>
      <c r="AI585" t="s">
        <v>1398</v>
      </c>
      <c r="AJ585" t="s">
        <v>1399</v>
      </c>
      <c r="AQ585">
        <v>1</v>
      </c>
      <c r="AR585" t="s">
        <v>15142</v>
      </c>
      <c r="AS585" t="s">
        <v>4680</v>
      </c>
      <c r="AT585" t="s">
        <v>4682</v>
      </c>
      <c r="AU585" t="s">
        <v>4683</v>
      </c>
      <c r="AV585" t="s">
        <v>6309</v>
      </c>
      <c r="AW585" t="s">
        <v>6497</v>
      </c>
    </row>
    <row r="586" spans="1:49">
      <c r="A586" t="s">
        <v>987</v>
      </c>
      <c r="B586" t="s">
        <v>298</v>
      </c>
      <c r="C586">
        <v>738.29</v>
      </c>
      <c r="D586">
        <v>15421.17</v>
      </c>
      <c r="E586" t="s">
        <v>996</v>
      </c>
      <c r="F586">
        <v>18</v>
      </c>
      <c r="G586" t="s">
        <v>6319</v>
      </c>
      <c r="H586" t="s">
        <v>6945</v>
      </c>
      <c r="I586">
        <v>0</v>
      </c>
      <c r="J586">
        <v>738.3</v>
      </c>
      <c r="K586">
        <v>0</v>
      </c>
      <c r="L586">
        <v>0</v>
      </c>
      <c r="M586">
        <v>0</v>
      </c>
      <c r="N586">
        <v>0</v>
      </c>
      <c r="O586">
        <v>0</v>
      </c>
      <c r="P586">
        <v>38678.11</v>
      </c>
      <c r="Q586">
        <v>738.29</v>
      </c>
      <c r="R586" s="343">
        <v>42753</v>
      </c>
      <c r="S586" s="343">
        <v>42048</v>
      </c>
      <c r="T586" t="s">
        <v>6947</v>
      </c>
      <c r="U586" t="s">
        <v>6948</v>
      </c>
      <c r="V586" t="s">
        <v>12163</v>
      </c>
      <c r="W586" t="s">
        <v>6949</v>
      </c>
      <c r="X586" t="s">
        <v>6946</v>
      </c>
      <c r="Y586" t="s">
        <v>2031</v>
      </c>
      <c r="Z586" t="s">
        <v>15889</v>
      </c>
      <c r="AA586" t="s">
        <v>6951</v>
      </c>
      <c r="AB586" t="s">
        <v>6952</v>
      </c>
      <c r="AC586" t="s">
        <v>14382</v>
      </c>
      <c r="AD586" t="s">
        <v>6313</v>
      </c>
      <c r="AV586" t="s">
        <v>6566</v>
      </c>
      <c r="AW586" t="s">
        <v>4392</v>
      </c>
    </row>
    <row r="587" spans="1:49">
      <c r="A587" t="s">
        <v>988</v>
      </c>
      <c r="B587" t="s">
        <v>989</v>
      </c>
      <c r="D587">
        <v>5549.15</v>
      </c>
      <c r="E587" t="s">
        <v>997</v>
      </c>
      <c r="F587">
        <v>0</v>
      </c>
      <c r="G587" t="s">
        <v>6317</v>
      </c>
      <c r="H587" t="s">
        <v>12314</v>
      </c>
      <c r="P587">
        <v>13659.65</v>
      </c>
      <c r="Q587">
        <v>268.87</v>
      </c>
      <c r="R587" s="343">
        <v>42755</v>
      </c>
      <c r="S587" s="343">
        <v>42068</v>
      </c>
      <c r="T587" t="s">
        <v>10606</v>
      </c>
      <c r="U587" t="s">
        <v>10607</v>
      </c>
      <c r="V587" t="s">
        <v>13158</v>
      </c>
      <c r="W587" t="s">
        <v>10608</v>
      </c>
      <c r="X587" t="s">
        <v>2025</v>
      </c>
      <c r="Y587" t="s">
        <v>2026</v>
      </c>
      <c r="Z587" t="s">
        <v>10609</v>
      </c>
      <c r="AA587" t="s">
        <v>10610</v>
      </c>
      <c r="AB587" t="s">
        <v>10611</v>
      </c>
      <c r="AC587" t="s">
        <v>16018</v>
      </c>
      <c r="AD587" t="s">
        <v>6310</v>
      </c>
      <c r="AV587" t="s">
        <v>6309</v>
      </c>
      <c r="AW587" t="s">
        <v>6317</v>
      </c>
    </row>
    <row r="588" spans="1:49">
      <c r="A588" t="s">
        <v>12935</v>
      </c>
      <c r="B588" t="s">
        <v>12936</v>
      </c>
      <c r="D588">
        <v>2942.84</v>
      </c>
      <c r="E588" t="s">
        <v>5604</v>
      </c>
      <c r="F588">
        <v>0</v>
      </c>
      <c r="G588" t="s">
        <v>6314</v>
      </c>
      <c r="H588" t="s">
        <v>12314</v>
      </c>
      <c r="P588">
        <v>19024.400000000001</v>
      </c>
      <c r="Q588">
        <v>502.21</v>
      </c>
      <c r="R588" s="343">
        <v>42283</v>
      </c>
      <c r="S588" s="343">
        <v>42080</v>
      </c>
      <c r="T588" t="s">
        <v>12937</v>
      </c>
      <c r="U588" t="s">
        <v>12938</v>
      </c>
      <c r="V588" t="s">
        <v>12939</v>
      </c>
      <c r="W588" t="s">
        <v>12940</v>
      </c>
      <c r="X588" t="s">
        <v>2025</v>
      </c>
      <c r="Y588" t="s">
        <v>2026</v>
      </c>
      <c r="Z588" t="s">
        <v>14173</v>
      </c>
      <c r="AA588" t="s">
        <v>14174</v>
      </c>
      <c r="AB588" t="s">
        <v>12942</v>
      </c>
      <c r="AC588" t="s">
        <v>12943</v>
      </c>
      <c r="AD588" t="s">
        <v>6313</v>
      </c>
      <c r="AV588" t="s">
        <v>1823</v>
      </c>
      <c r="AW588" t="s">
        <v>4437</v>
      </c>
    </row>
    <row r="589" spans="1:49">
      <c r="A589" t="s">
        <v>13449</v>
      </c>
      <c r="B589" t="s">
        <v>13450</v>
      </c>
      <c r="C589">
        <v>538.5</v>
      </c>
      <c r="D589">
        <v>3963.04</v>
      </c>
      <c r="E589" t="s">
        <v>151</v>
      </c>
      <c r="F589">
        <v>4</v>
      </c>
      <c r="G589" t="s">
        <v>6317</v>
      </c>
      <c r="H589" t="s">
        <v>6945</v>
      </c>
      <c r="I589">
        <v>0</v>
      </c>
      <c r="J589">
        <v>538.5</v>
      </c>
      <c r="K589">
        <v>0</v>
      </c>
      <c r="L589">
        <v>0</v>
      </c>
      <c r="M589">
        <v>0</v>
      </c>
      <c r="N589">
        <v>0</v>
      </c>
      <c r="O589">
        <v>0</v>
      </c>
      <c r="P589">
        <v>17485.240000000002</v>
      </c>
      <c r="Q589">
        <v>538.5</v>
      </c>
      <c r="R589" s="343">
        <v>42368</v>
      </c>
      <c r="S589" s="343">
        <v>41967</v>
      </c>
      <c r="T589" t="s">
        <v>13451</v>
      </c>
      <c r="U589" t="s">
        <v>13452</v>
      </c>
      <c r="V589" t="s">
        <v>13453</v>
      </c>
      <c r="W589" t="s">
        <v>16301</v>
      </c>
      <c r="X589" t="s">
        <v>1338</v>
      </c>
      <c r="Y589" t="s">
        <v>13455</v>
      </c>
      <c r="Z589" t="s">
        <v>16032</v>
      </c>
      <c r="AA589" t="s">
        <v>13457</v>
      </c>
      <c r="AB589" t="s">
        <v>13458</v>
      </c>
      <c r="AC589" t="s">
        <v>14453</v>
      </c>
      <c r="AD589" t="s">
        <v>6310</v>
      </c>
      <c r="AE589" t="s">
        <v>150</v>
      </c>
      <c r="AF589" t="s">
        <v>13459</v>
      </c>
      <c r="AG589" t="s">
        <v>13460</v>
      </c>
      <c r="AH589" t="s">
        <v>6946</v>
      </c>
      <c r="AI589" t="s">
        <v>2031</v>
      </c>
      <c r="AJ589" t="s">
        <v>13461</v>
      </c>
      <c r="AK589" t="s">
        <v>13462</v>
      </c>
      <c r="AL589" t="s">
        <v>13463</v>
      </c>
      <c r="AM589" t="s">
        <v>13464</v>
      </c>
      <c r="AN589" t="s">
        <v>2024</v>
      </c>
      <c r="AO589" t="s">
        <v>2031</v>
      </c>
      <c r="AP589" t="s">
        <v>13465</v>
      </c>
      <c r="AV589" t="s">
        <v>6309</v>
      </c>
      <c r="AW589" t="s">
        <v>6317</v>
      </c>
    </row>
    <row r="590" spans="1:49">
      <c r="A590" t="s">
        <v>13466</v>
      </c>
      <c r="B590" t="s">
        <v>13450</v>
      </c>
      <c r="C590">
        <v>179.5</v>
      </c>
      <c r="D590">
        <v>1321.01</v>
      </c>
      <c r="E590" t="s">
        <v>155</v>
      </c>
      <c r="F590">
        <v>4</v>
      </c>
      <c r="G590" t="s">
        <v>6317</v>
      </c>
      <c r="H590" t="s">
        <v>6945</v>
      </c>
      <c r="I590">
        <v>0</v>
      </c>
      <c r="J590">
        <v>179.5</v>
      </c>
      <c r="K590">
        <v>0</v>
      </c>
      <c r="L590">
        <v>0</v>
      </c>
      <c r="M590">
        <v>0</v>
      </c>
      <c r="N590">
        <v>0</v>
      </c>
      <c r="O590">
        <v>0</v>
      </c>
      <c r="P590">
        <v>5828.42</v>
      </c>
      <c r="Q590">
        <v>179.5</v>
      </c>
      <c r="R590" s="343">
        <v>42368</v>
      </c>
      <c r="S590" s="343">
        <v>42058</v>
      </c>
      <c r="T590" t="s">
        <v>13451</v>
      </c>
      <c r="U590" t="s">
        <v>13452</v>
      </c>
      <c r="V590" t="s">
        <v>13467</v>
      </c>
      <c r="W590" t="s">
        <v>16301</v>
      </c>
      <c r="X590" t="s">
        <v>1338</v>
      </c>
      <c r="Y590" t="s">
        <v>13455</v>
      </c>
      <c r="Z590" t="s">
        <v>16032</v>
      </c>
      <c r="AA590" t="s">
        <v>13457</v>
      </c>
      <c r="AB590" t="s">
        <v>13458</v>
      </c>
      <c r="AC590" t="s">
        <v>14453</v>
      </c>
      <c r="AD590" t="s">
        <v>6310</v>
      </c>
      <c r="AE590" t="s">
        <v>150</v>
      </c>
      <c r="AF590" t="s">
        <v>13459</v>
      </c>
      <c r="AG590" t="s">
        <v>13460</v>
      </c>
      <c r="AH590" t="s">
        <v>6946</v>
      </c>
      <c r="AI590" t="s">
        <v>2031</v>
      </c>
      <c r="AJ590" t="s">
        <v>13461</v>
      </c>
      <c r="AK590" t="s">
        <v>13462</v>
      </c>
      <c r="AL590" t="s">
        <v>13463</v>
      </c>
      <c r="AM590" t="s">
        <v>13464</v>
      </c>
      <c r="AN590" t="s">
        <v>2024</v>
      </c>
      <c r="AO590" t="s">
        <v>2031</v>
      </c>
      <c r="AP590" t="s">
        <v>13465</v>
      </c>
      <c r="AV590" t="s">
        <v>6309</v>
      </c>
      <c r="AW590" t="s">
        <v>6317</v>
      </c>
    </row>
    <row r="591" spans="1:49">
      <c r="A591" t="s">
        <v>13468</v>
      </c>
      <c r="B591" t="s">
        <v>13450</v>
      </c>
      <c r="C591">
        <v>166.29</v>
      </c>
      <c r="D591">
        <v>1249.78</v>
      </c>
      <c r="E591" t="s">
        <v>153</v>
      </c>
      <c r="F591">
        <v>4</v>
      </c>
      <c r="G591" t="s">
        <v>6317</v>
      </c>
      <c r="H591" t="s">
        <v>6945</v>
      </c>
      <c r="I591">
        <v>0</v>
      </c>
      <c r="J591">
        <v>166.29</v>
      </c>
      <c r="K591">
        <v>0</v>
      </c>
      <c r="L591">
        <v>0</v>
      </c>
      <c r="M591">
        <v>0</v>
      </c>
      <c r="N591">
        <v>0</v>
      </c>
      <c r="O591">
        <v>0</v>
      </c>
      <c r="P591">
        <v>5515.17</v>
      </c>
      <c r="Q591">
        <v>169.86</v>
      </c>
      <c r="R591" s="343">
        <v>42368</v>
      </c>
      <c r="S591" s="343">
        <v>42003</v>
      </c>
      <c r="T591" t="s">
        <v>13451</v>
      </c>
      <c r="U591" t="s">
        <v>13452</v>
      </c>
      <c r="V591" t="s">
        <v>13469</v>
      </c>
      <c r="W591" t="s">
        <v>16301</v>
      </c>
      <c r="X591" t="s">
        <v>1338</v>
      </c>
      <c r="Y591" t="s">
        <v>13455</v>
      </c>
      <c r="Z591" t="s">
        <v>16032</v>
      </c>
      <c r="AA591" t="s">
        <v>13457</v>
      </c>
      <c r="AB591" t="s">
        <v>13458</v>
      </c>
      <c r="AC591" t="s">
        <v>14453</v>
      </c>
      <c r="AD591" t="s">
        <v>6310</v>
      </c>
      <c r="AE591" t="s">
        <v>150</v>
      </c>
      <c r="AF591" t="s">
        <v>13459</v>
      </c>
      <c r="AG591" t="s">
        <v>13460</v>
      </c>
      <c r="AH591" t="s">
        <v>6946</v>
      </c>
      <c r="AI591" t="s">
        <v>2031</v>
      </c>
      <c r="AJ591" t="s">
        <v>13461</v>
      </c>
      <c r="AK591" t="s">
        <v>13462</v>
      </c>
      <c r="AL591" t="s">
        <v>13463</v>
      </c>
      <c r="AM591" t="s">
        <v>13464</v>
      </c>
      <c r="AN591" t="s">
        <v>2024</v>
      </c>
      <c r="AO591" t="s">
        <v>2031</v>
      </c>
      <c r="AP591" t="s">
        <v>13465</v>
      </c>
      <c r="AV591" t="s">
        <v>6309</v>
      </c>
      <c r="AW591" t="s">
        <v>6317</v>
      </c>
    </row>
    <row r="592" spans="1:49">
      <c r="A592" t="s">
        <v>13435</v>
      </c>
      <c r="B592" t="s">
        <v>3103</v>
      </c>
      <c r="D592">
        <v>12602.63</v>
      </c>
      <c r="E592" t="s">
        <v>13436</v>
      </c>
      <c r="F592">
        <v>0</v>
      </c>
      <c r="G592" t="s">
        <v>6317</v>
      </c>
      <c r="H592" t="s">
        <v>12314</v>
      </c>
      <c r="P592">
        <v>28515.57</v>
      </c>
      <c r="Q592">
        <v>563.97</v>
      </c>
      <c r="R592" s="343">
        <v>42824</v>
      </c>
      <c r="S592" s="343">
        <v>42079</v>
      </c>
      <c r="T592" t="s">
        <v>10961</v>
      </c>
      <c r="U592" t="s">
        <v>10962</v>
      </c>
      <c r="V592" t="s">
        <v>13437</v>
      </c>
      <c r="W592" t="s">
        <v>16019</v>
      </c>
      <c r="X592" t="s">
        <v>2024</v>
      </c>
      <c r="Y592" t="s">
        <v>9809</v>
      </c>
      <c r="Z592" t="s">
        <v>16121</v>
      </c>
      <c r="AA592" t="s">
        <v>16122</v>
      </c>
      <c r="AB592" t="s">
        <v>6309</v>
      </c>
      <c r="AC592" t="s">
        <v>16095</v>
      </c>
      <c r="AD592" t="s">
        <v>6310</v>
      </c>
      <c r="AE592" t="s">
        <v>998</v>
      </c>
      <c r="AF592" t="s">
        <v>13271</v>
      </c>
      <c r="AG592" t="s">
        <v>13272</v>
      </c>
      <c r="AH592" t="s">
        <v>2024</v>
      </c>
      <c r="AI592" t="s">
        <v>7069</v>
      </c>
      <c r="AJ592" t="s">
        <v>13273</v>
      </c>
      <c r="AV592" t="s">
        <v>6309</v>
      </c>
      <c r="AW592" t="s">
        <v>6317</v>
      </c>
    </row>
    <row r="593" spans="1:49">
      <c r="A593" t="s">
        <v>11901</v>
      </c>
      <c r="B593" t="s">
        <v>298</v>
      </c>
      <c r="C593">
        <v>359.95</v>
      </c>
      <c r="D593">
        <v>8525.89</v>
      </c>
      <c r="E593" t="s">
        <v>11902</v>
      </c>
      <c r="F593">
        <v>4</v>
      </c>
      <c r="G593" t="s">
        <v>6319</v>
      </c>
      <c r="H593" t="s">
        <v>6945</v>
      </c>
      <c r="I593">
        <v>0</v>
      </c>
      <c r="J593">
        <v>359.95</v>
      </c>
      <c r="K593">
        <v>0</v>
      </c>
      <c r="L593">
        <v>0</v>
      </c>
      <c r="M593">
        <v>0</v>
      </c>
      <c r="N593">
        <v>0</v>
      </c>
      <c r="O593">
        <v>0</v>
      </c>
      <c r="P593">
        <v>19058.61</v>
      </c>
      <c r="Q593">
        <v>359.95</v>
      </c>
      <c r="R593" s="343">
        <v>42827</v>
      </c>
      <c r="S593" s="343">
        <v>42055</v>
      </c>
      <c r="T593" t="s">
        <v>6947</v>
      </c>
      <c r="U593" t="s">
        <v>6948</v>
      </c>
      <c r="V593" t="s">
        <v>11903</v>
      </c>
      <c r="W593" t="s">
        <v>6949</v>
      </c>
      <c r="X593" t="s">
        <v>6946</v>
      </c>
      <c r="Y593" t="s">
        <v>2031</v>
      </c>
      <c r="Z593" t="s">
        <v>15889</v>
      </c>
      <c r="AA593" t="s">
        <v>6951</v>
      </c>
      <c r="AB593" t="s">
        <v>6952</v>
      </c>
      <c r="AC593" t="s">
        <v>14382</v>
      </c>
      <c r="AD593" t="s">
        <v>6313</v>
      </c>
      <c r="AV593" t="s">
        <v>6566</v>
      </c>
      <c r="AW593" t="s">
        <v>4392</v>
      </c>
    </row>
    <row r="594" spans="1:49">
      <c r="A594" t="s">
        <v>13560</v>
      </c>
      <c r="B594" t="s">
        <v>3754</v>
      </c>
      <c r="D594">
        <v>12695.08</v>
      </c>
      <c r="E594" t="s">
        <v>13561</v>
      </c>
      <c r="F594">
        <v>0</v>
      </c>
      <c r="G594" t="s">
        <v>6319</v>
      </c>
      <c r="H594" t="s">
        <v>12314</v>
      </c>
      <c r="P594">
        <v>27653.35</v>
      </c>
      <c r="Q594">
        <v>546.91999999999996</v>
      </c>
      <c r="R594" s="343">
        <v>42850</v>
      </c>
      <c r="S594" s="343">
        <v>42082</v>
      </c>
      <c r="T594" t="s">
        <v>6954</v>
      </c>
      <c r="U594" t="s">
        <v>8221</v>
      </c>
      <c r="V594" t="s">
        <v>13562</v>
      </c>
      <c r="W594" t="s">
        <v>6955</v>
      </c>
      <c r="X594" t="s">
        <v>6207</v>
      </c>
      <c r="Y594" t="s">
        <v>6208</v>
      </c>
      <c r="Z594" t="s">
        <v>6956</v>
      </c>
      <c r="AA594" t="s">
        <v>8222</v>
      </c>
      <c r="AB594" t="s">
        <v>8223</v>
      </c>
      <c r="AC594" t="s">
        <v>8224</v>
      </c>
      <c r="AD594" t="s">
        <v>6318</v>
      </c>
      <c r="AV594" t="s">
        <v>12461</v>
      </c>
      <c r="AW594" t="s">
        <v>5474</v>
      </c>
    </row>
    <row r="595" spans="1:49">
      <c r="A595" t="s">
        <v>13563</v>
      </c>
      <c r="B595" t="s">
        <v>3754</v>
      </c>
      <c r="D595">
        <v>4729.5600000000004</v>
      </c>
      <c r="E595" t="s">
        <v>13564</v>
      </c>
      <c r="F595">
        <v>0</v>
      </c>
      <c r="G595" t="s">
        <v>6319</v>
      </c>
      <c r="H595" t="s">
        <v>12314</v>
      </c>
      <c r="P595">
        <v>10302.66</v>
      </c>
      <c r="Q595">
        <v>203.77</v>
      </c>
      <c r="R595" s="343">
        <v>42850</v>
      </c>
      <c r="S595" s="343">
        <v>42082</v>
      </c>
      <c r="T595" t="s">
        <v>6954</v>
      </c>
      <c r="U595" t="s">
        <v>8221</v>
      </c>
      <c r="V595" t="s">
        <v>13565</v>
      </c>
      <c r="W595" t="s">
        <v>6955</v>
      </c>
      <c r="X595" t="s">
        <v>6207</v>
      </c>
      <c r="Y595" t="s">
        <v>6208</v>
      </c>
      <c r="Z595" t="s">
        <v>6956</v>
      </c>
      <c r="AA595" t="s">
        <v>8222</v>
      </c>
      <c r="AB595" t="s">
        <v>8223</v>
      </c>
      <c r="AC595" t="s">
        <v>8224</v>
      </c>
      <c r="AD595" t="s">
        <v>6318</v>
      </c>
      <c r="AV595" t="s">
        <v>12461</v>
      </c>
      <c r="AW595" t="s">
        <v>5474</v>
      </c>
    </row>
    <row r="596" spans="1:49">
      <c r="A596" t="s">
        <v>13566</v>
      </c>
      <c r="B596" t="s">
        <v>3754</v>
      </c>
      <c r="D596">
        <v>2723.83</v>
      </c>
      <c r="E596" t="s">
        <v>13567</v>
      </c>
      <c r="F596">
        <v>0</v>
      </c>
      <c r="G596" t="s">
        <v>6319</v>
      </c>
      <c r="H596" t="s">
        <v>12314</v>
      </c>
      <c r="P596">
        <v>5933.55</v>
      </c>
      <c r="Q596">
        <v>117.36</v>
      </c>
      <c r="R596" s="343">
        <v>42850</v>
      </c>
      <c r="S596" s="343">
        <v>42082</v>
      </c>
      <c r="T596" t="s">
        <v>6954</v>
      </c>
      <c r="U596" t="s">
        <v>8221</v>
      </c>
      <c r="V596" t="s">
        <v>13568</v>
      </c>
      <c r="W596" t="s">
        <v>6955</v>
      </c>
      <c r="X596" t="s">
        <v>6207</v>
      </c>
      <c r="Y596" t="s">
        <v>6208</v>
      </c>
      <c r="Z596" t="s">
        <v>6956</v>
      </c>
      <c r="AA596" t="s">
        <v>8222</v>
      </c>
      <c r="AB596" t="s">
        <v>8223</v>
      </c>
      <c r="AC596" t="s">
        <v>8224</v>
      </c>
      <c r="AD596" t="s">
        <v>6318</v>
      </c>
      <c r="AV596" t="s">
        <v>12461</v>
      </c>
      <c r="AW596" t="s">
        <v>5474</v>
      </c>
    </row>
    <row r="597" spans="1:49">
      <c r="A597" t="s">
        <v>13569</v>
      </c>
      <c r="B597" t="s">
        <v>3754</v>
      </c>
      <c r="D597">
        <v>2723.83</v>
      </c>
      <c r="E597" t="s">
        <v>13570</v>
      </c>
      <c r="F597">
        <v>0</v>
      </c>
      <c r="G597" t="s">
        <v>6319</v>
      </c>
      <c r="H597" t="s">
        <v>12314</v>
      </c>
      <c r="P597">
        <v>5933.55</v>
      </c>
      <c r="Q597">
        <v>117.36</v>
      </c>
      <c r="R597" s="343">
        <v>42850</v>
      </c>
      <c r="S597" s="343">
        <v>42082</v>
      </c>
      <c r="T597" t="s">
        <v>6954</v>
      </c>
      <c r="U597" t="s">
        <v>8221</v>
      </c>
      <c r="V597" t="s">
        <v>13571</v>
      </c>
      <c r="W597" t="s">
        <v>6955</v>
      </c>
      <c r="X597" t="s">
        <v>6207</v>
      </c>
      <c r="Y597" t="s">
        <v>6208</v>
      </c>
      <c r="Z597" t="s">
        <v>6956</v>
      </c>
      <c r="AA597" t="s">
        <v>8222</v>
      </c>
      <c r="AB597" t="s">
        <v>8223</v>
      </c>
      <c r="AC597" t="s">
        <v>8224</v>
      </c>
      <c r="AD597" t="s">
        <v>6318</v>
      </c>
      <c r="AV597" t="s">
        <v>12461</v>
      </c>
      <c r="AW597" t="s">
        <v>5474</v>
      </c>
    </row>
    <row r="598" spans="1:49">
      <c r="A598" t="s">
        <v>13421</v>
      </c>
      <c r="B598" t="s">
        <v>13422</v>
      </c>
      <c r="D598">
        <v>6861.46</v>
      </c>
      <c r="E598" t="s">
        <v>13423</v>
      </c>
      <c r="F598">
        <v>0</v>
      </c>
      <c r="G598" t="s">
        <v>6319</v>
      </c>
      <c r="H598" t="s">
        <v>12314</v>
      </c>
      <c r="P598">
        <v>23373.32</v>
      </c>
      <c r="Q598">
        <v>544.69000000000005</v>
      </c>
      <c r="R598" s="343">
        <v>42486</v>
      </c>
      <c r="S598" s="343">
        <v>42079</v>
      </c>
      <c r="T598" t="s">
        <v>13424</v>
      </c>
      <c r="U598" t="s">
        <v>13425</v>
      </c>
      <c r="V598" t="s">
        <v>13426</v>
      </c>
      <c r="W598" t="s">
        <v>13427</v>
      </c>
      <c r="X598" t="s">
        <v>2024</v>
      </c>
      <c r="Y598" t="s">
        <v>2031</v>
      </c>
      <c r="Z598" t="s">
        <v>13428</v>
      </c>
      <c r="AA598" t="s">
        <v>13572</v>
      </c>
      <c r="AB598" t="s">
        <v>6309</v>
      </c>
      <c r="AC598" t="s">
        <v>13573</v>
      </c>
      <c r="AD598" t="s">
        <v>6318</v>
      </c>
      <c r="AV598" t="s">
        <v>4381</v>
      </c>
      <c r="AW598" t="s">
        <v>4388</v>
      </c>
    </row>
    <row r="599" spans="1:49">
      <c r="A599" t="s">
        <v>13429</v>
      </c>
      <c r="B599" t="s">
        <v>13422</v>
      </c>
      <c r="D599">
        <v>6861.46</v>
      </c>
      <c r="E599" t="s">
        <v>13423</v>
      </c>
      <c r="F599">
        <v>0</v>
      </c>
      <c r="G599" t="s">
        <v>6319</v>
      </c>
      <c r="H599" t="s">
        <v>12314</v>
      </c>
      <c r="P599">
        <v>23373.32</v>
      </c>
      <c r="Q599">
        <v>544.69000000000005</v>
      </c>
      <c r="R599" s="343">
        <v>42486</v>
      </c>
      <c r="S599" s="343">
        <v>42079</v>
      </c>
      <c r="T599" t="s">
        <v>13424</v>
      </c>
      <c r="U599" t="s">
        <v>13425</v>
      </c>
      <c r="V599" t="s">
        <v>13430</v>
      </c>
      <c r="W599" t="s">
        <v>13427</v>
      </c>
      <c r="X599" t="s">
        <v>2024</v>
      </c>
      <c r="Y599" t="s">
        <v>2031</v>
      </c>
      <c r="Z599" t="s">
        <v>13428</v>
      </c>
      <c r="AA599" t="s">
        <v>13572</v>
      </c>
      <c r="AB599" t="s">
        <v>6309</v>
      </c>
      <c r="AC599" t="s">
        <v>13573</v>
      </c>
      <c r="AD599" t="s">
        <v>6318</v>
      </c>
      <c r="AV599" t="s">
        <v>4381</v>
      </c>
      <c r="AW599" t="s">
        <v>4388</v>
      </c>
    </row>
    <row r="600" spans="1:49">
      <c r="A600" t="s">
        <v>13431</v>
      </c>
      <c r="B600" t="s">
        <v>13422</v>
      </c>
      <c r="D600">
        <v>6861.46</v>
      </c>
      <c r="E600" t="s">
        <v>13423</v>
      </c>
      <c r="F600">
        <v>0</v>
      </c>
      <c r="G600" t="s">
        <v>6319</v>
      </c>
      <c r="H600" t="s">
        <v>12314</v>
      </c>
      <c r="P600">
        <v>23373.32</v>
      </c>
      <c r="Q600">
        <v>544.69000000000005</v>
      </c>
      <c r="R600" s="343">
        <v>42486</v>
      </c>
      <c r="S600" s="343">
        <v>42079</v>
      </c>
      <c r="T600" t="s">
        <v>13424</v>
      </c>
      <c r="U600" t="s">
        <v>13425</v>
      </c>
      <c r="V600" t="s">
        <v>13432</v>
      </c>
      <c r="W600" t="s">
        <v>13427</v>
      </c>
      <c r="X600" t="s">
        <v>2024</v>
      </c>
      <c r="Y600" t="s">
        <v>2031</v>
      </c>
      <c r="Z600" t="s">
        <v>13428</v>
      </c>
      <c r="AA600" t="s">
        <v>13572</v>
      </c>
      <c r="AB600" t="s">
        <v>6309</v>
      </c>
      <c r="AC600" t="s">
        <v>13573</v>
      </c>
      <c r="AD600" t="s">
        <v>6318</v>
      </c>
      <c r="AV600" t="s">
        <v>4381</v>
      </c>
      <c r="AW600" t="s">
        <v>4388</v>
      </c>
    </row>
    <row r="601" spans="1:49">
      <c r="A601" t="s">
        <v>13433</v>
      </c>
      <c r="B601" t="s">
        <v>13422</v>
      </c>
      <c r="D601">
        <v>6861.46</v>
      </c>
      <c r="E601" t="s">
        <v>13423</v>
      </c>
      <c r="F601">
        <v>0</v>
      </c>
      <c r="G601" t="s">
        <v>6319</v>
      </c>
      <c r="H601" t="s">
        <v>12314</v>
      </c>
      <c r="P601">
        <v>23373.32</v>
      </c>
      <c r="Q601">
        <v>544.69000000000005</v>
      </c>
      <c r="R601" s="343">
        <v>42486</v>
      </c>
      <c r="S601" s="343">
        <v>42079</v>
      </c>
      <c r="T601" t="s">
        <v>13424</v>
      </c>
      <c r="U601" t="s">
        <v>13425</v>
      </c>
      <c r="V601" t="s">
        <v>13434</v>
      </c>
      <c r="W601" t="s">
        <v>13427</v>
      </c>
      <c r="X601" t="s">
        <v>2024</v>
      </c>
      <c r="Y601" t="s">
        <v>2031</v>
      </c>
      <c r="Z601" t="s">
        <v>13428</v>
      </c>
      <c r="AA601" t="s">
        <v>13572</v>
      </c>
      <c r="AB601" t="s">
        <v>6309</v>
      </c>
      <c r="AC601" t="s">
        <v>13573</v>
      </c>
      <c r="AD601" t="s">
        <v>6318</v>
      </c>
      <c r="AV601" t="s">
        <v>4381</v>
      </c>
      <c r="AW601" t="s">
        <v>4388</v>
      </c>
    </row>
    <row r="602" spans="1:49">
      <c r="A602" t="s">
        <v>13899</v>
      </c>
      <c r="B602" t="s">
        <v>5451</v>
      </c>
      <c r="C602">
        <v>47144.79</v>
      </c>
      <c r="E602" t="s">
        <v>13900</v>
      </c>
      <c r="F602">
        <v>582</v>
      </c>
      <c r="G602" t="s">
        <v>6314</v>
      </c>
      <c r="H602" t="s">
        <v>4270</v>
      </c>
      <c r="I602">
        <v>0</v>
      </c>
      <c r="J602">
        <v>138.65</v>
      </c>
      <c r="K602">
        <v>138.65</v>
      </c>
      <c r="L602">
        <v>0</v>
      </c>
      <c r="M602">
        <v>415.95</v>
      </c>
      <c r="N602">
        <v>37575.82</v>
      </c>
      <c r="O602">
        <v>8875.69</v>
      </c>
      <c r="P602">
        <v>55800.01</v>
      </c>
      <c r="Q602">
        <v>1061.22</v>
      </c>
      <c r="R602" s="343">
        <v>42855</v>
      </c>
      <c r="S602" s="343">
        <v>41548</v>
      </c>
      <c r="T602" t="s">
        <v>6090</v>
      </c>
      <c r="U602" t="s">
        <v>7336</v>
      </c>
      <c r="V602" t="s">
        <v>13901</v>
      </c>
      <c r="W602" t="s">
        <v>6091</v>
      </c>
      <c r="X602" t="s">
        <v>3916</v>
      </c>
      <c r="Y602" t="s">
        <v>3917</v>
      </c>
      <c r="Z602" t="s">
        <v>4071</v>
      </c>
      <c r="AA602" t="s">
        <v>6309</v>
      </c>
      <c r="AB602" t="s">
        <v>6309</v>
      </c>
      <c r="AC602" t="s">
        <v>6641</v>
      </c>
      <c r="AD602" t="s">
        <v>6495</v>
      </c>
      <c r="AE602" t="s">
        <v>5449</v>
      </c>
      <c r="AF602" t="s">
        <v>1262</v>
      </c>
      <c r="AG602" t="s">
        <v>1263</v>
      </c>
      <c r="AH602" t="s">
        <v>2024</v>
      </c>
      <c r="AI602" t="s">
        <v>2031</v>
      </c>
      <c r="AJ602" t="s">
        <v>16336</v>
      </c>
      <c r="AK602" t="s">
        <v>5452</v>
      </c>
      <c r="AL602" t="s">
        <v>7337</v>
      </c>
      <c r="AM602" t="s">
        <v>7338</v>
      </c>
      <c r="AN602" t="s">
        <v>1338</v>
      </c>
      <c r="AO602" t="s">
        <v>2031</v>
      </c>
      <c r="AP602" t="s">
        <v>6309</v>
      </c>
      <c r="AV602" t="s">
        <v>6092</v>
      </c>
      <c r="AW602" t="s">
        <v>4437</v>
      </c>
    </row>
    <row r="603" spans="1:49">
      <c r="A603" t="s">
        <v>13875</v>
      </c>
      <c r="B603" t="s">
        <v>13876</v>
      </c>
      <c r="D603">
        <v>7434.28</v>
      </c>
      <c r="E603" t="s">
        <v>13877</v>
      </c>
      <c r="F603">
        <v>0</v>
      </c>
      <c r="G603" t="s">
        <v>6317</v>
      </c>
      <c r="H603" t="s">
        <v>12314</v>
      </c>
      <c r="P603">
        <v>15544.43</v>
      </c>
      <c r="Q603">
        <v>310</v>
      </c>
      <c r="R603" s="343">
        <v>42855</v>
      </c>
      <c r="S603" s="343">
        <v>42065</v>
      </c>
      <c r="T603" t="s">
        <v>13878</v>
      </c>
      <c r="U603" t="s">
        <v>13879</v>
      </c>
      <c r="V603" t="s">
        <v>13880</v>
      </c>
      <c r="W603" t="s">
        <v>3033</v>
      </c>
      <c r="X603" t="s">
        <v>889</v>
      </c>
      <c r="Y603" t="s">
        <v>13881</v>
      </c>
      <c r="Z603" t="s">
        <v>13882</v>
      </c>
      <c r="AA603" t="s">
        <v>13883</v>
      </c>
      <c r="AB603" t="s">
        <v>6309</v>
      </c>
      <c r="AC603" t="s">
        <v>6309</v>
      </c>
      <c r="AD603" t="s">
        <v>6310</v>
      </c>
      <c r="AE603" t="s">
        <v>13884</v>
      </c>
      <c r="AF603" t="s">
        <v>13885</v>
      </c>
      <c r="AG603" t="s">
        <v>13886</v>
      </c>
      <c r="AH603" t="s">
        <v>889</v>
      </c>
      <c r="AI603" t="s">
        <v>890</v>
      </c>
      <c r="AJ603" t="s">
        <v>6309</v>
      </c>
      <c r="AV603" t="s">
        <v>6309</v>
      </c>
      <c r="AW603" t="s">
        <v>6317</v>
      </c>
    </row>
    <row r="604" spans="1:49">
      <c r="A604" t="s">
        <v>13601</v>
      </c>
      <c r="B604" t="s">
        <v>6034</v>
      </c>
      <c r="D604">
        <v>7640.31</v>
      </c>
      <c r="E604" t="s">
        <v>13602</v>
      </c>
      <c r="F604">
        <v>0</v>
      </c>
      <c r="G604" t="s">
        <v>6317</v>
      </c>
      <c r="H604" t="s">
        <v>12314</v>
      </c>
      <c r="P604">
        <v>16047.99</v>
      </c>
      <c r="Q604">
        <v>317.39999999999998</v>
      </c>
      <c r="R604" s="343">
        <v>42865</v>
      </c>
      <c r="S604" s="343">
        <v>42065</v>
      </c>
      <c r="T604" t="s">
        <v>11033</v>
      </c>
      <c r="U604" t="s">
        <v>11034</v>
      </c>
      <c r="V604" t="s">
        <v>13603</v>
      </c>
      <c r="W604" t="s">
        <v>11035</v>
      </c>
      <c r="X604" t="s">
        <v>1338</v>
      </c>
      <c r="Y604" t="s">
        <v>9074</v>
      </c>
      <c r="Z604" t="s">
        <v>11036</v>
      </c>
      <c r="AA604" t="s">
        <v>13605</v>
      </c>
      <c r="AB604" t="s">
        <v>11038</v>
      </c>
      <c r="AC604" t="s">
        <v>11039</v>
      </c>
      <c r="AD604" t="s">
        <v>6310</v>
      </c>
      <c r="AV604" t="s">
        <v>6309</v>
      </c>
      <c r="AW604" t="s">
        <v>6317</v>
      </c>
    </row>
    <row r="605" spans="1:49">
      <c r="A605" t="s">
        <v>14154</v>
      </c>
      <c r="B605" t="s">
        <v>298</v>
      </c>
      <c r="C605">
        <v>430.56</v>
      </c>
      <c r="D605">
        <v>10595.78</v>
      </c>
      <c r="E605" t="s">
        <v>14155</v>
      </c>
      <c r="F605">
        <v>4</v>
      </c>
      <c r="G605" t="s">
        <v>6319</v>
      </c>
      <c r="H605" t="s">
        <v>6945</v>
      </c>
      <c r="I605">
        <v>0</v>
      </c>
      <c r="J605">
        <v>430.56</v>
      </c>
      <c r="K605">
        <v>0</v>
      </c>
      <c r="L605">
        <v>0</v>
      </c>
      <c r="M605">
        <v>0</v>
      </c>
      <c r="N605">
        <v>0</v>
      </c>
      <c r="O605">
        <v>0</v>
      </c>
      <c r="P605">
        <v>22850.73</v>
      </c>
      <c r="Q605">
        <v>430.56</v>
      </c>
      <c r="R605" s="343">
        <v>42876</v>
      </c>
      <c r="S605" s="343">
        <v>42055</v>
      </c>
      <c r="T605" t="s">
        <v>6947</v>
      </c>
      <c r="U605" t="s">
        <v>6948</v>
      </c>
      <c r="V605" t="s">
        <v>14166</v>
      </c>
      <c r="W605" t="s">
        <v>6949</v>
      </c>
      <c r="X605" t="s">
        <v>6946</v>
      </c>
      <c r="Y605" t="s">
        <v>2031</v>
      </c>
      <c r="Z605" t="s">
        <v>15889</v>
      </c>
      <c r="AA605" t="s">
        <v>6951</v>
      </c>
      <c r="AB605" t="s">
        <v>6952</v>
      </c>
      <c r="AC605" t="s">
        <v>14382</v>
      </c>
      <c r="AD605" t="s">
        <v>6313</v>
      </c>
      <c r="AV605" t="s">
        <v>6566</v>
      </c>
      <c r="AW605" t="s">
        <v>4392</v>
      </c>
    </row>
    <row r="606" spans="1:49">
      <c r="A606" t="s">
        <v>14156</v>
      </c>
      <c r="B606" t="s">
        <v>298</v>
      </c>
      <c r="C606">
        <v>440.29</v>
      </c>
      <c r="D606">
        <v>10835.74</v>
      </c>
      <c r="E606" t="s">
        <v>14157</v>
      </c>
      <c r="F606">
        <v>4</v>
      </c>
      <c r="G606" t="s">
        <v>6319</v>
      </c>
      <c r="H606" t="s">
        <v>6945</v>
      </c>
      <c r="I606">
        <v>0</v>
      </c>
      <c r="J606">
        <v>440.3</v>
      </c>
      <c r="K606">
        <v>0</v>
      </c>
      <c r="L606">
        <v>0</v>
      </c>
      <c r="M606">
        <v>0</v>
      </c>
      <c r="N606">
        <v>0</v>
      </c>
      <c r="O606">
        <v>0</v>
      </c>
      <c r="P606">
        <v>23367.8</v>
      </c>
      <c r="Q606">
        <v>440.29</v>
      </c>
      <c r="R606" s="343">
        <v>42876</v>
      </c>
      <c r="S606" s="343">
        <v>42055</v>
      </c>
      <c r="T606" t="s">
        <v>6947</v>
      </c>
      <c r="U606" t="s">
        <v>6948</v>
      </c>
      <c r="V606" t="s">
        <v>14167</v>
      </c>
      <c r="W606" t="s">
        <v>6949</v>
      </c>
      <c r="X606" t="s">
        <v>6946</v>
      </c>
      <c r="Y606" t="s">
        <v>2031</v>
      </c>
      <c r="Z606" t="s">
        <v>15889</v>
      </c>
      <c r="AA606" t="s">
        <v>6951</v>
      </c>
      <c r="AB606" t="s">
        <v>6952</v>
      </c>
      <c r="AC606" t="s">
        <v>14382</v>
      </c>
      <c r="AD606" t="s">
        <v>6313</v>
      </c>
      <c r="AV606" t="s">
        <v>6566</v>
      </c>
      <c r="AW606" t="s">
        <v>4392</v>
      </c>
    </row>
    <row r="607" spans="1:49">
      <c r="A607" t="s">
        <v>14158</v>
      </c>
      <c r="B607" t="s">
        <v>298</v>
      </c>
      <c r="C607">
        <v>66.11</v>
      </c>
      <c r="D607">
        <v>1626.64</v>
      </c>
      <c r="E607" t="s">
        <v>14159</v>
      </c>
      <c r="F607">
        <v>4</v>
      </c>
      <c r="G607" t="s">
        <v>6319</v>
      </c>
      <c r="H607" t="s">
        <v>6945</v>
      </c>
      <c r="I607">
        <v>0</v>
      </c>
      <c r="J607">
        <v>66.11</v>
      </c>
      <c r="K607">
        <v>0</v>
      </c>
      <c r="L607">
        <v>0</v>
      </c>
      <c r="M607">
        <v>0</v>
      </c>
      <c r="N607">
        <v>0</v>
      </c>
      <c r="O607">
        <v>0</v>
      </c>
      <c r="P607">
        <v>3508.29</v>
      </c>
      <c r="Q607">
        <v>66.11</v>
      </c>
      <c r="R607" s="343">
        <v>42876</v>
      </c>
      <c r="S607" s="343">
        <v>42055</v>
      </c>
      <c r="T607" t="s">
        <v>6947</v>
      </c>
      <c r="U607" t="s">
        <v>6948</v>
      </c>
      <c r="V607" t="s">
        <v>14168</v>
      </c>
      <c r="W607" t="s">
        <v>6949</v>
      </c>
      <c r="X607" t="s">
        <v>6946</v>
      </c>
      <c r="Y607" t="s">
        <v>2031</v>
      </c>
      <c r="Z607" t="s">
        <v>15889</v>
      </c>
      <c r="AA607" t="s">
        <v>6951</v>
      </c>
      <c r="AB607" t="s">
        <v>6952</v>
      </c>
      <c r="AC607" t="s">
        <v>14382</v>
      </c>
      <c r="AD607" t="s">
        <v>6313</v>
      </c>
      <c r="AV607" t="s">
        <v>6566</v>
      </c>
      <c r="AW607" t="s">
        <v>4392</v>
      </c>
    </row>
    <row r="608" spans="1:49">
      <c r="A608" t="s">
        <v>14160</v>
      </c>
      <c r="B608" t="s">
        <v>298</v>
      </c>
      <c r="C608">
        <v>52.63</v>
      </c>
      <c r="D608">
        <v>1295.3399999999999</v>
      </c>
      <c r="E608" t="s">
        <v>14161</v>
      </c>
      <c r="F608">
        <v>4</v>
      </c>
      <c r="G608" t="s">
        <v>6319</v>
      </c>
      <c r="H608" t="s">
        <v>6945</v>
      </c>
      <c r="I608">
        <v>0</v>
      </c>
      <c r="J608">
        <v>52.63</v>
      </c>
      <c r="K608">
        <v>0</v>
      </c>
      <c r="L608">
        <v>0</v>
      </c>
      <c r="M608">
        <v>0</v>
      </c>
      <c r="N608">
        <v>0</v>
      </c>
      <c r="O608">
        <v>0</v>
      </c>
      <c r="P608">
        <v>2793.71</v>
      </c>
      <c r="Q608">
        <v>52.63</v>
      </c>
      <c r="R608" s="343">
        <v>42876</v>
      </c>
      <c r="S608" s="343">
        <v>42055</v>
      </c>
      <c r="T608" t="s">
        <v>6947</v>
      </c>
      <c r="U608" t="s">
        <v>6948</v>
      </c>
      <c r="V608" t="s">
        <v>14169</v>
      </c>
      <c r="W608" t="s">
        <v>6949</v>
      </c>
      <c r="X608" t="s">
        <v>6946</v>
      </c>
      <c r="Y608" t="s">
        <v>2031</v>
      </c>
      <c r="Z608" t="s">
        <v>15889</v>
      </c>
      <c r="AA608" t="s">
        <v>6951</v>
      </c>
      <c r="AB608" t="s">
        <v>6952</v>
      </c>
      <c r="AC608" t="s">
        <v>14382</v>
      </c>
      <c r="AD608" t="s">
        <v>6313</v>
      </c>
      <c r="AV608" t="s">
        <v>6566</v>
      </c>
      <c r="AW608" t="s">
        <v>4392</v>
      </c>
    </row>
    <row r="609" spans="1:49">
      <c r="A609" t="s">
        <v>13896</v>
      </c>
      <c r="B609" t="s">
        <v>2540</v>
      </c>
      <c r="C609">
        <v>796.33</v>
      </c>
      <c r="D609">
        <v>470.48</v>
      </c>
      <c r="E609" t="s">
        <v>13897</v>
      </c>
      <c r="F609">
        <v>63</v>
      </c>
      <c r="G609" t="s">
        <v>6317</v>
      </c>
      <c r="H609" t="s">
        <v>6316</v>
      </c>
      <c r="I609">
        <v>0</v>
      </c>
      <c r="J609">
        <v>528.13</v>
      </c>
      <c r="K609">
        <v>15.19</v>
      </c>
      <c r="L609">
        <v>253</v>
      </c>
      <c r="M609">
        <v>0</v>
      </c>
      <c r="N609">
        <v>0</v>
      </c>
      <c r="O609">
        <v>0</v>
      </c>
      <c r="P609">
        <v>10138.1</v>
      </c>
      <c r="Q609">
        <v>237.73</v>
      </c>
      <c r="R609" s="343">
        <v>41787</v>
      </c>
      <c r="S609" s="343">
        <v>42062</v>
      </c>
      <c r="T609" t="s">
        <v>7366</v>
      </c>
      <c r="U609" t="s">
        <v>7367</v>
      </c>
      <c r="V609" t="s">
        <v>13898</v>
      </c>
      <c r="W609" t="s">
        <v>15920</v>
      </c>
      <c r="X609" t="s">
        <v>1338</v>
      </c>
      <c r="Y609" t="s">
        <v>3329</v>
      </c>
      <c r="Z609" t="s">
        <v>7369</v>
      </c>
      <c r="AA609" t="s">
        <v>7370</v>
      </c>
      <c r="AB609" t="s">
        <v>7371</v>
      </c>
      <c r="AC609" t="s">
        <v>7372</v>
      </c>
      <c r="AD609" t="s">
        <v>6310</v>
      </c>
      <c r="AE609" t="s">
        <v>2542</v>
      </c>
      <c r="AF609" t="s">
        <v>13745</v>
      </c>
      <c r="AG609" t="s">
        <v>13746</v>
      </c>
      <c r="AH609" t="s">
        <v>1338</v>
      </c>
      <c r="AI609" t="s">
        <v>2031</v>
      </c>
      <c r="AJ609" t="s">
        <v>6309</v>
      </c>
      <c r="AV609" t="s">
        <v>6309</v>
      </c>
      <c r="AW609" t="s">
        <v>6317</v>
      </c>
    </row>
    <row r="610" spans="1:49">
      <c r="A610" t="s">
        <v>14149</v>
      </c>
      <c r="B610" t="s">
        <v>5451</v>
      </c>
      <c r="C610">
        <v>66093.679999999993</v>
      </c>
      <c r="E610" t="s">
        <v>14150</v>
      </c>
      <c r="F610">
        <v>595</v>
      </c>
      <c r="G610" t="s">
        <v>6314</v>
      </c>
      <c r="H610" t="s">
        <v>4270</v>
      </c>
      <c r="I610">
        <v>0</v>
      </c>
      <c r="J610">
        <v>109.34</v>
      </c>
      <c r="K610">
        <v>109.34</v>
      </c>
      <c r="L610">
        <v>109.34</v>
      </c>
      <c r="M610">
        <v>328.02</v>
      </c>
      <c r="N610">
        <v>52539.96</v>
      </c>
      <c r="O610">
        <v>12897.71</v>
      </c>
      <c r="P610">
        <v>76232.13</v>
      </c>
      <c r="Q610">
        <v>1447.97</v>
      </c>
      <c r="R610" s="343">
        <v>42890</v>
      </c>
      <c r="S610" s="343">
        <v>41548</v>
      </c>
      <c r="T610" t="s">
        <v>6090</v>
      </c>
      <c r="U610" t="s">
        <v>7336</v>
      </c>
      <c r="V610" t="s">
        <v>14151</v>
      </c>
      <c r="W610" t="s">
        <v>6091</v>
      </c>
      <c r="X610" t="s">
        <v>3916</v>
      </c>
      <c r="Y610" t="s">
        <v>3917</v>
      </c>
      <c r="Z610" t="s">
        <v>4071</v>
      </c>
      <c r="AA610" t="s">
        <v>6309</v>
      </c>
      <c r="AB610" t="s">
        <v>6309</v>
      </c>
      <c r="AC610" t="s">
        <v>6641</v>
      </c>
      <c r="AD610" t="s">
        <v>6495</v>
      </c>
      <c r="AE610" t="s">
        <v>5449</v>
      </c>
      <c r="AF610" t="s">
        <v>1262</v>
      </c>
      <c r="AG610" t="s">
        <v>1263</v>
      </c>
      <c r="AH610" t="s">
        <v>2024</v>
      </c>
      <c r="AI610" t="s">
        <v>2031</v>
      </c>
      <c r="AJ610" t="s">
        <v>16336</v>
      </c>
      <c r="AK610" t="s">
        <v>5452</v>
      </c>
      <c r="AL610" t="s">
        <v>7337</v>
      </c>
      <c r="AM610" t="s">
        <v>7338</v>
      </c>
      <c r="AN610" t="s">
        <v>1338</v>
      </c>
      <c r="AO610" t="s">
        <v>2031</v>
      </c>
      <c r="AP610" t="s">
        <v>6309</v>
      </c>
      <c r="AV610" t="s">
        <v>6092</v>
      </c>
      <c r="AW610" t="s">
        <v>4437</v>
      </c>
    </row>
    <row r="611" spans="1:49">
      <c r="A611" t="s">
        <v>13936</v>
      </c>
      <c r="B611" t="s">
        <v>187</v>
      </c>
      <c r="D611">
        <v>1146.31</v>
      </c>
      <c r="E611" t="s">
        <v>13937</v>
      </c>
      <c r="F611">
        <v>0</v>
      </c>
      <c r="G611" t="s">
        <v>6317</v>
      </c>
      <c r="H611" t="s">
        <v>12314</v>
      </c>
      <c r="P611">
        <v>12365.84</v>
      </c>
      <c r="Q611">
        <v>387.22</v>
      </c>
      <c r="R611" s="343">
        <v>42166</v>
      </c>
      <c r="S611" s="343">
        <v>42062</v>
      </c>
      <c r="T611" t="s">
        <v>7498</v>
      </c>
      <c r="U611" t="s">
        <v>7499</v>
      </c>
      <c r="V611" t="s">
        <v>13938</v>
      </c>
      <c r="W611" t="s">
        <v>7500</v>
      </c>
      <c r="X611" t="s">
        <v>2024</v>
      </c>
      <c r="Y611" t="s">
        <v>2031</v>
      </c>
      <c r="Z611" t="s">
        <v>7501</v>
      </c>
      <c r="AA611" t="s">
        <v>7502</v>
      </c>
      <c r="AB611" t="s">
        <v>7503</v>
      </c>
      <c r="AC611" t="s">
        <v>7504</v>
      </c>
      <c r="AD611" t="s">
        <v>6310</v>
      </c>
      <c r="AV611" t="s">
        <v>6309</v>
      </c>
      <c r="AW611" t="s">
        <v>6317</v>
      </c>
    </row>
    <row r="612" spans="1:49">
      <c r="A612" t="s">
        <v>14163</v>
      </c>
      <c r="B612" t="s">
        <v>4435</v>
      </c>
      <c r="C612">
        <v>30285.21</v>
      </c>
      <c r="D612">
        <v>85861.59</v>
      </c>
      <c r="E612" t="s">
        <v>14164</v>
      </c>
      <c r="F612">
        <v>133</v>
      </c>
      <c r="G612" t="s">
        <v>6314</v>
      </c>
      <c r="H612" t="s">
        <v>6315</v>
      </c>
      <c r="I612">
        <v>0</v>
      </c>
      <c r="J612">
        <v>12085.28</v>
      </c>
      <c r="K612">
        <v>98.93</v>
      </c>
      <c r="L612">
        <v>6072.31</v>
      </c>
      <c r="M612">
        <v>12028.66</v>
      </c>
      <c r="N612">
        <v>0</v>
      </c>
      <c r="O612">
        <v>0</v>
      </c>
      <c r="P612">
        <v>251462.47</v>
      </c>
      <c r="Q612">
        <v>5981.3</v>
      </c>
      <c r="R612" s="343">
        <v>42547</v>
      </c>
      <c r="S612" s="343">
        <v>41880</v>
      </c>
      <c r="T612" t="s">
        <v>1280</v>
      </c>
      <c r="U612" t="s">
        <v>1281</v>
      </c>
      <c r="V612" t="s">
        <v>14165</v>
      </c>
      <c r="W612" t="s">
        <v>1283</v>
      </c>
      <c r="X612" t="s">
        <v>2024</v>
      </c>
      <c r="Y612" t="s">
        <v>2031</v>
      </c>
      <c r="Z612" t="s">
        <v>1284</v>
      </c>
      <c r="AA612" t="s">
        <v>1285</v>
      </c>
      <c r="AB612" t="s">
        <v>1286</v>
      </c>
      <c r="AC612" t="s">
        <v>14465</v>
      </c>
      <c r="AD612" t="s">
        <v>6318</v>
      </c>
      <c r="AV612" t="s">
        <v>1824</v>
      </c>
      <c r="AW612" t="s">
        <v>4437</v>
      </c>
    </row>
    <row r="613" spans="1:49">
      <c r="A613" t="s">
        <v>14274</v>
      </c>
      <c r="B613" t="s">
        <v>4435</v>
      </c>
      <c r="C613">
        <v>25723.360000000001</v>
      </c>
      <c r="D613">
        <v>77403.38</v>
      </c>
      <c r="E613" t="s">
        <v>14275</v>
      </c>
      <c r="F613">
        <v>137</v>
      </c>
      <c r="G613" t="s">
        <v>6314</v>
      </c>
      <c r="H613" t="s">
        <v>6315</v>
      </c>
      <c r="I613">
        <v>0</v>
      </c>
      <c r="J613">
        <v>5190.26</v>
      </c>
      <c r="K613">
        <v>5163.42</v>
      </c>
      <c r="L613">
        <v>5161.2</v>
      </c>
      <c r="M613">
        <v>10208.469999999999</v>
      </c>
      <c r="N613">
        <v>0</v>
      </c>
      <c r="O613">
        <v>0</v>
      </c>
      <c r="P613">
        <v>213137.5</v>
      </c>
      <c r="Q613">
        <v>5068.42</v>
      </c>
      <c r="R613" s="343">
        <v>42560</v>
      </c>
      <c r="S613" s="343">
        <v>41904</v>
      </c>
      <c r="T613" t="s">
        <v>1280</v>
      </c>
      <c r="U613" t="s">
        <v>1281</v>
      </c>
      <c r="V613" t="s">
        <v>14276</v>
      </c>
      <c r="W613" t="s">
        <v>1283</v>
      </c>
      <c r="X613" t="s">
        <v>2024</v>
      </c>
      <c r="Y613" t="s">
        <v>2031</v>
      </c>
      <c r="Z613" t="s">
        <v>1284</v>
      </c>
      <c r="AA613" t="s">
        <v>1285</v>
      </c>
      <c r="AB613" t="s">
        <v>1286</v>
      </c>
      <c r="AC613" t="s">
        <v>14465</v>
      </c>
      <c r="AD613" t="s">
        <v>6318</v>
      </c>
      <c r="AV613" t="s">
        <v>1824</v>
      </c>
      <c r="AW613" t="s">
        <v>4437</v>
      </c>
    </row>
    <row r="614" spans="1:49">
      <c r="A614" t="s">
        <v>14277</v>
      </c>
      <c r="B614" t="s">
        <v>4435</v>
      </c>
      <c r="C614">
        <v>25723.360000000001</v>
      </c>
      <c r="D614">
        <v>77403.38</v>
      </c>
      <c r="E614" t="s">
        <v>14278</v>
      </c>
      <c r="F614">
        <v>137</v>
      </c>
      <c r="G614" t="s">
        <v>6314</v>
      </c>
      <c r="H614" t="s">
        <v>6315</v>
      </c>
      <c r="I614">
        <v>0</v>
      </c>
      <c r="J614">
        <v>5190.26</v>
      </c>
      <c r="K614">
        <v>5163.42</v>
      </c>
      <c r="L614">
        <v>5161.2</v>
      </c>
      <c r="M614">
        <v>10208.469999999999</v>
      </c>
      <c r="N614">
        <v>0</v>
      </c>
      <c r="O614">
        <v>0</v>
      </c>
      <c r="P614">
        <v>213137.5</v>
      </c>
      <c r="Q614">
        <v>5068.42</v>
      </c>
      <c r="R614" s="343">
        <v>42560</v>
      </c>
      <c r="S614" s="343">
        <v>41270</v>
      </c>
      <c r="T614" t="s">
        <v>1280</v>
      </c>
      <c r="U614" t="s">
        <v>1281</v>
      </c>
      <c r="V614" t="s">
        <v>14279</v>
      </c>
      <c r="W614" t="s">
        <v>1283</v>
      </c>
      <c r="X614" t="s">
        <v>2024</v>
      </c>
      <c r="Y614" t="s">
        <v>2031</v>
      </c>
      <c r="Z614" t="s">
        <v>1284</v>
      </c>
      <c r="AA614" t="s">
        <v>1285</v>
      </c>
      <c r="AB614" t="s">
        <v>1286</v>
      </c>
      <c r="AC614" t="s">
        <v>14465</v>
      </c>
      <c r="AD614" t="s">
        <v>6318</v>
      </c>
      <c r="AV614" t="s">
        <v>1824</v>
      </c>
      <c r="AW614" t="s">
        <v>4437</v>
      </c>
    </row>
    <row r="615" spans="1:49">
      <c r="A615" t="s">
        <v>14280</v>
      </c>
      <c r="B615" t="s">
        <v>4435</v>
      </c>
      <c r="C615">
        <v>25697.13</v>
      </c>
      <c r="D615">
        <v>77403.38</v>
      </c>
      <c r="E615" t="s">
        <v>14275</v>
      </c>
      <c r="F615">
        <v>137</v>
      </c>
      <c r="G615" t="s">
        <v>6314</v>
      </c>
      <c r="H615" t="s">
        <v>6315</v>
      </c>
      <c r="I615">
        <v>0</v>
      </c>
      <c r="J615">
        <v>5190.25</v>
      </c>
      <c r="K615">
        <v>5163.42</v>
      </c>
      <c r="L615">
        <v>5136.29</v>
      </c>
      <c r="M615">
        <v>10207.16</v>
      </c>
      <c r="N615">
        <v>0</v>
      </c>
      <c r="O615">
        <v>0</v>
      </c>
      <c r="P615">
        <v>213137.5</v>
      </c>
      <c r="Q615">
        <v>5068.42</v>
      </c>
      <c r="R615" s="343">
        <v>42560</v>
      </c>
      <c r="S615" s="343">
        <v>41995</v>
      </c>
      <c r="T615" t="s">
        <v>1280</v>
      </c>
      <c r="U615" t="s">
        <v>1281</v>
      </c>
      <c r="V615" t="s">
        <v>14281</v>
      </c>
      <c r="W615" t="s">
        <v>1283</v>
      </c>
      <c r="X615" t="s">
        <v>2024</v>
      </c>
      <c r="Y615" t="s">
        <v>2031</v>
      </c>
      <c r="Z615" t="s">
        <v>1284</v>
      </c>
      <c r="AA615" t="s">
        <v>1285</v>
      </c>
      <c r="AB615" t="s">
        <v>1286</v>
      </c>
      <c r="AC615" t="s">
        <v>14465</v>
      </c>
      <c r="AD615" t="s">
        <v>6318</v>
      </c>
      <c r="AV615" t="s">
        <v>1824</v>
      </c>
      <c r="AW615" t="s">
        <v>4437</v>
      </c>
    </row>
    <row r="616" spans="1:49">
      <c r="A616" t="s">
        <v>14429</v>
      </c>
      <c r="B616" t="s">
        <v>14430</v>
      </c>
      <c r="D616">
        <v>23292.89</v>
      </c>
      <c r="E616" t="s">
        <v>14431</v>
      </c>
      <c r="F616">
        <v>0</v>
      </c>
      <c r="G616" t="s">
        <v>6314</v>
      </c>
      <c r="H616" t="s">
        <v>12314</v>
      </c>
      <c r="P616">
        <v>130555.3</v>
      </c>
      <c r="Q616">
        <v>3945.24</v>
      </c>
      <c r="R616" s="343">
        <v>42248</v>
      </c>
      <c r="S616" s="343">
        <v>42065</v>
      </c>
      <c r="T616" t="s">
        <v>14432</v>
      </c>
      <c r="U616" t="s">
        <v>14433</v>
      </c>
      <c r="V616" t="s">
        <v>14434</v>
      </c>
      <c r="W616" t="s">
        <v>14435</v>
      </c>
      <c r="X616" t="s">
        <v>14436</v>
      </c>
      <c r="Y616" t="s">
        <v>14437</v>
      </c>
      <c r="Z616" t="s">
        <v>14438</v>
      </c>
      <c r="AA616" t="s">
        <v>14439</v>
      </c>
      <c r="AB616" t="s">
        <v>6309</v>
      </c>
      <c r="AC616" t="s">
        <v>15727</v>
      </c>
      <c r="AD616" t="s">
        <v>6318</v>
      </c>
      <c r="AV616" t="s">
        <v>14459</v>
      </c>
      <c r="AW616" t="s">
        <v>4437</v>
      </c>
    </row>
    <row r="617" spans="1:49">
      <c r="A617" t="s">
        <v>14234</v>
      </c>
      <c r="B617" t="s">
        <v>16323</v>
      </c>
      <c r="D617">
        <v>6308.92</v>
      </c>
      <c r="E617" t="s">
        <v>14236</v>
      </c>
      <c r="F617">
        <v>0</v>
      </c>
      <c r="G617" t="s">
        <v>6319</v>
      </c>
      <c r="H617" t="s">
        <v>12314</v>
      </c>
      <c r="P617">
        <v>12322.19</v>
      </c>
      <c r="Q617">
        <v>245.75</v>
      </c>
      <c r="R617" s="343">
        <v>42942</v>
      </c>
      <c r="S617" s="343">
        <v>42079</v>
      </c>
      <c r="T617" t="s">
        <v>14237</v>
      </c>
      <c r="U617" t="s">
        <v>14238</v>
      </c>
      <c r="V617" t="s">
        <v>14239</v>
      </c>
      <c r="W617" t="s">
        <v>14240</v>
      </c>
      <c r="X617" t="s">
        <v>2024</v>
      </c>
      <c r="Y617" t="s">
        <v>10670</v>
      </c>
      <c r="Z617" t="s">
        <v>14241</v>
      </c>
      <c r="AA617" t="s">
        <v>14242</v>
      </c>
      <c r="AB617" t="s">
        <v>14243</v>
      </c>
      <c r="AC617" t="s">
        <v>14244</v>
      </c>
      <c r="AD617" t="s">
        <v>6313</v>
      </c>
      <c r="AE617" t="s">
        <v>2513</v>
      </c>
      <c r="AF617" t="s">
        <v>3528</v>
      </c>
      <c r="AG617" t="s">
        <v>3529</v>
      </c>
      <c r="AH617" t="s">
        <v>2024</v>
      </c>
      <c r="AI617" t="s">
        <v>2031</v>
      </c>
      <c r="AJ617" t="s">
        <v>3530</v>
      </c>
      <c r="AV617" t="s">
        <v>6309</v>
      </c>
      <c r="AW617" t="s">
        <v>6497</v>
      </c>
    </row>
    <row r="618" spans="1:49">
      <c r="A618" t="s">
        <v>14245</v>
      </c>
      <c r="B618" t="s">
        <v>16323</v>
      </c>
      <c r="C618">
        <v>0.09</v>
      </c>
      <c r="D618">
        <v>6462.54</v>
      </c>
      <c r="E618" t="s">
        <v>14236</v>
      </c>
      <c r="F618">
        <v>4</v>
      </c>
      <c r="G618" t="s">
        <v>6319</v>
      </c>
      <c r="H618" t="s">
        <v>6945</v>
      </c>
      <c r="I618">
        <v>0</v>
      </c>
      <c r="J618">
        <v>0.09</v>
      </c>
      <c r="K618">
        <v>0</v>
      </c>
      <c r="L618">
        <v>0</v>
      </c>
      <c r="M618">
        <v>0</v>
      </c>
      <c r="N618">
        <v>0</v>
      </c>
      <c r="O618">
        <v>0</v>
      </c>
      <c r="P618">
        <v>12621.84</v>
      </c>
      <c r="Q618">
        <v>251.72</v>
      </c>
      <c r="R618" s="343">
        <v>42942</v>
      </c>
      <c r="S618" s="343">
        <v>42079</v>
      </c>
      <c r="T618" t="s">
        <v>14237</v>
      </c>
      <c r="U618" t="s">
        <v>14238</v>
      </c>
      <c r="V618" t="s">
        <v>14246</v>
      </c>
      <c r="W618" t="s">
        <v>14240</v>
      </c>
      <c r="X618" t="s">
        <v>2024</v>
      </c>
      <c r="Y618" t="s">
        <v>10670</v>
      </c>
      <c r="Z618" t="s">
        <v>14241</v>
      </c>
      <c r="AA618" t="s">
        <v>14242</v>
      </c>
      <c r="AB618" t="s">
        <v>14243</v>
      </c>
      <c r="AC618" t="s">
        <v>14244</v>
      </c>
      <c r="AD618" t="s">
        <v>6313</v>
      </c>
      <c r="AE618" t="s">
        <v>2513</v>
      </c>
      <c r="AF618" t="s">
        <v>3528</v>
      </c>
      <c r="AG618" t="s">
        <v>3529</v>
      </c>
      <c r="AH618" t="s">
        <v>2024</v>
      </c>
      <c r="AI618" t="s">
        <v>2031</v>
      </c>
      <c r="AJ618" t="s">
        <v>3530</v>
      </c>
      <c r="AV618" t="s">
        <v>6309</v>
      </c>
      <c r="AW618" t="s">
        <v>6497</v>
      </c>
    </row>
    <row r="619" spans="1:49">
      <c r="A619" t="s">
        <v>14287</v>
      </c>
      <c r="B619" t="s">
        <v>5911</v>
      </c>
      <c r="C619">
        <v>0.02</v>
      </c>
      <c r="D619">
        <v>4734.51</v>
      </c>
      <c r="E619" t="s">
        <v>14288</v>
      </c>
      <c r="F619">
        <v>4</v>
      </c>
      <c r="G619" t="s">
        <v>6319</v>
      </c>
      <c r="H619" t="s">
        <v>6945</v>
      </c>
      <c r="I619">
        <v>0</v>
      </c>
      <c r="J619">
        <v>0.02</v>
      </c>
      <c r="K619">
        <v>0</v>
      </c>
      <c r="L619">
        <v>0</v>
      </c>
      <c r="M619">
        <v>0</v>
      </c>
      <c r="N619">
        <v>0</v>
      </c>
      <c r="O619">
        <v>0</v>
      </c>
      <c r="P619">
        <v>9464.15</v>
      </c>
      <c r="Q619">
        <v>180.34</v>
      </c>
      <c r="R619" s="343">
        <v>42948</v>
      </c>
      <c r="S619" s="343">
        <v>42080</v>
      </c>
      <c r="T619" t="s">
        <v>10904</v>
      </c>
      <c r="U619" t="s">
        <v>10905</v>
      </c>
      <c r="V619" t="s">
        <v>14289</v>
      </c>
      <c r="W619" t="s">
        <v>10906</v>
      </c>
      <c r="X619" t="s">
        <v>2025</v>
      </c>
      <c r="Y619" t="s">
        <v>2026</v>
      </c>
      <c r="Z619" t="s">
        <v>10907</v>
      </c>
      <c r="AA619" t="s">
        <v>10908</v>
      </c>
      <c r="AB619" t="s">
        <v>10909</v>
      </c>
      <c r="AC619" t="s">
        <v>10910</v>
      </c>
      <c r="AD619" t="s">
        <v>6318</v>
      </c>
      <c r="AE619" t="s">
        <v>5913</v>
      </c>
      <c r="AF619" t="s">
        <v>13757</v>
      </c>
      <c r="AG619" t="s">
        <v>14271</v>
      </c>
      <c r="AH619" t="s">
        <v>2024</v>
      </c>
      <c r="AI619" t="s">
        <v>2031</v>
      </c>
      <c r="AJ619" t="s">
        <v>6309</v>
      </c>
      <c r="AV619" t="s">
        <v>6309</v>
      </c>
      <c r="AW619" t="s">
        <v>6317</v>
      </c>
    </row>
    <row r="620" spans="1:49">
      <c r="A620" t="s">
        <v>14303</v>
      </c>
      <c r="B620" t="s">
        <v>298</v>
      </c>
      <c r="C620">
        <v>250.61</v>
      </c>
      <c r="D620">
        <v>6640.3</v>
      </c>
      <c r="E620" t="s">
        <v>14304</v>
      </c>
      <c r="F620">
        <v>4</v>
      </c>
      <c r="G620" t="s">
        <v>6319</v>
      </c>
      <c r="H620" t="s">
        <v>6945</v>
      </c>
      <c r="I620">
        <v>0</v>
      </c>
      <c r="J620">
        <v>250.62</v>
      </c>
      <c r="K620">
        <v>0</v>
      </c>
      <c r="L620">
        <v>0</v>
      </c>
      <c r="M620">
        <v>0</v>
      </c>
      <c r="N620">
        <v>0</v>
      </c>
      <c r="O620">
        <v>0</v>
      </c>
      <c r="P620">
        <v>13403.71</v>
      </c>
      <c r="Q620">
        <v>250.61</v>
      </c>
      <c r="R620" s="343">
        <v>42956</v>
      </c>
      <c r="S620" s="343">
        <v>42055</v>
      </c>
      <c r="T620" t="s">
        <v>6947</v>
      </c>
      <c r="U620" t="s">
        <v>6948</v>
      </c>
      <c r="V620" t="s">
        <v>14305</v>
      </c>
      <c r="W620" t="s">
        <v>6949</v>
      </c>
      <c r="X620" t="s">
        <v>6946</v>
      </c>
      <c r="Y620" t="s">
        <v>2031</v>
      </c>
      <c r="Z620" t="s">
        <v>15889</v>
      </c>
      <c r="AA620" t="s">
        <v>6951</v>
      </c>
      <c r="AB620" t="s">
        <v>6952</v>
      </c>
      <c r="AC620" t="s">
        <v>14382</v>
      </c>
      <c r="AD620" t="s">
        <v>6313</v>
      </c>
      <c r="AV620" t="s">
        <v>6566</v>
      </c>
      <c r="AW620" t="s">
        <v>4392</v>
      </c>
    </row>
    <row r="621" spans="1:49">
      <c r="A621" t="s">
        <v>14335</v>
      </c>
      <c r="B621" t="s">
        <v>846</v>
      </c>
      <c r="D621">
        <v>13613.84</v>
      </c>
      <c r="E621" t="s">
        <v>14336</v>
      </c>
      <c r="F621">
        <v>0</v>
      </c>
      <c r="G621" t="s">
        <v>6319</v>
      </c>
      <c r="H621" t="s">
        <v>12314</v>
      </c>
      <c r="P621">
        <v>25732.67</v>
      </c>
      <c r="Q621">
        <v>513.79</v>
      </c>
      <c r="R621" s="343">
        <v>42969</v>
      </c>
      <c r="S621" s="343">
        <v>42065</v>
      </c>
      <c r="T621" t="s">
        <v>8170</v>
      </c>
      <c r="U621" t="s">
        <v>8171</v>
      </c>
      <c r="V621" t="s">
        <v>14337</v>
      </c>
      <c r="W621" t="s">
        <v>8172</v>
      </c>
      <c r="X621" t="s">
        <v>2025</v>
      </c>
      <c r="Y621" t="s">
        <v>2026</v>
      </c>
      <c r="Z621" t="s">
        <v>8173</v>
      </c>
      <c r="AA621" t="s">
        <v>8174</v>
      </c>
      <c r="AB621" t="s">
        <v>6309</v>
      </c>
      <c r="AC621" t="s">
        <v>8175</v>
      </c>
      <c r="AD621" t="s">
        <v>6313</v>
      </c>
      <c r="AV621" t="s">
        <v>6566</v>
      </c>
      <c r="AW621" t="s">
        <v>4392</v>
      </c>
    </row>
    <row r="622" spans="1:49">
      <c r="A622" t="s">
        <v>14341</v>
      </c>
      <c r="B622" t="s">
        <v>14342</v>
      </c>
      <c r="D622">
        <v>5906.75</v>
      </c>
      <c r="E622" t="s">
        <v>14343</v>
      </c>
      <c r="F622">
        <v>0</v>
      </c>
      <c r="G622" t="s">
        <v>6317</v>
      </c>
      <c r="H622" t="s">
        <v>12314</v>
      </c>
      <c r="P622">
        <v>11217.12</v>
      </c>
      <c r="Q622">
        <v>221.84</v>
      </c>
      <c r="R622" s="343">
        <v>42977</v>
      </c>
      <c r="S622" s="343">
        <v>42079</v>
      </c>
      <c r="T622" t="s">
        <v>14344</v>
      </c>
      <c r="U622" t="s">
        <v>14345</v>
      </c>
      <c r="V622" t="s">
        <v>14346</v>
      </c>
      <c r="W622" t="s">
        <v>14815</v>
      </c>
      <c r="X622" t="s">
        <v>8436</v>
      </c>
      <c r="Y622" t="s">
        <v>2031</v>
      </c>
      <c r="Z622" t="s">
        <v>14816</v>
      </c>
      <c r="AA622" t="s">
        <v>14347</v>
      </c>
      <c r="AB622" t="s">
        <v>6309</v>
      </c>
      <c r="AC622" t="s">
        <v>14348</v>
      </c>
      <c r="AD622" t="s">
        <v>6310</v>
      </c>
      <c r="AV622" t="s">
        <v>6309</v>
      </c>
      <c r="AW622" t="s">
        <v>6317</v>
      </c>
    </row>
    <row r="623" spans="1:49">
      <c r="A623" t="s">
        <v>14444</v>
      </c>
      <c r="B623" t="s">
        <v>1620</v>
      </c>
      <c r="C623">
        <v>119.36</v>
      </c>
      <c r="D623">
        <v>2252.2399999999998</v>
      </c>
      <c r="E623" t="s">
        <v>6525</v>
      </c>
      <c r="F623">
        <v>18</v>
      </c>
      <c r="G623" t="s">
        <v>6317</v>
      </c>
      <c r="H623" t="s">
        <v>6945</v>
      </c>
      <c r="I623">
        <v>0</v>
      </c>
      <c r="J623">
        <v>119.35</v>
      </c>
      <c r="K623">
        <v>0</v>
      </c>
      <c r="L623">
        <v>0</v>
      </c>
      <c r="M623">
        <v>0</v>
      </c>
      <c r="N623">
        <v>0</v>
      </c>
      <c r="O623">
        <v>0</v>
      </c>
      <c r="P623">
        <v>5178.9399999999996</v>
      </c>
      <c r="Q623">
        <v>119.37</v>
      </c>
      <c r="R623" s="343">
        <v>42252</v>
      </c>
      <c r="S623" s="343">
        <v>42073</v>
      </c>
      <c r="T623" t="s">
        <v>7517</v>
      </c>
      <c r="U623" t="s">
        <v>7518</v>
      </c>
      <c r="V623" t="s">
        <v>14445</v>
      </c>
      <c r="W623" t="s">
        <v>7519</v>
      </c>
      <c r="X623" t="s">
        <v>2024</v>
      </c>
      <c r="Y623" t="s">
        <v>2031</v>
      </c>
      <c r="Z623" t="s">
        <v>7520</v>
      </c>
      <c r="AA623" t="s">
        <v>7521</v>
      </c>
      <c r="AB623" t="s">
        <v>7522</v>
      </c>
      <c r="AC623" t="s">
        <v>14464</v>
      </c>
      <c r="AD623" t="s">
        <v>6310</v>
      </c>
      <c r="AE623" t="s">
        <v>6519</v>
      </c>
      <c r="AF623" t="s">
        <v>2349</v>
      </c>
      <c r="AG623" t="s">
        <v>2350</v>
      </c>
      <c r="AH623" t="s">
        <v>2024</v>
      </c>
      <c r="AI623" t="s">
        <v>2031</v>
      </c>
      <c r="AJ623" t="s">
        <v>2351</v>
      </c>
      <c r="AK623" t="s">
        <v>6522</v>
      </c>
      <c r="AL623" t="s">
        <v>894</v>
      </c>
      <c r="AM623" t="s">
        <v>897</v>
      </c>
      <c r="AN623" t="s">
        <v>2024</v>
      </c>
      <c r="AO623" t="s">
        <v>2031</v>
      </c>
      <c r="AP623" t="s">
        <v>898</v>
      </c>
      <c r="AV623" t="s">
        <v>6309</v>
      </c>
      <c r="AW623" t="s">
        <v>6497</v>
      </c>
    </row>
    <row r="624" spans="1:49">
      <c r="A624" t="s">
        <v>14447</v>
      </c>
      <c r="B624" t="s">
        <v>1620</v>
      </c>
      <c r="C624">
        <v>1318.43</v>
      </c>
      <c r="D624">
        <v>24721.08</v>
      </c>
      <c r="E624" t="s">
        <v>4032</v>
      </c>
      <c r="F624">
        <v>18</v>
      </c>
      <c r="G624" t="s">
        <v>6317</v>
      </c>
      <c r="H624" t="s">
        <v>6945</v>
      </c>
      <c r="I624">
        <v>0</v>
      </c>
      <c r="J624">
        <v>1313.26</v>
      </c>
      <c r="K624">
        <v>0</v>
      </c>
      <c r="L624">
        <v>0</v>
      </c>
      <c r="M624">
        <v>0</v>
      </c>
      <c r="N624">
        <v>0</v>
      </c>
      <c r="O624">
        <v>0</v>
      </c>
      <c r="P624">
        <v>56842.28</v>
      </c>
      <c r="Q624">
        <v>1310.08</v>
      </c>
      <c r="R624" s="343">
        <v>42252</v>
      </c>
      <c r="S624" s="343">
        <v>42073</v>
      </c>
      <c r="T624" t="s">
        <v>7517</v>
      </c>
      <c r="U624" t="s">
        <v>7518</v>
      </c>
      <c r="V624" t="s">
        <v>14448</v>
      </c>
      <c r="W624" t="s">
        <v>7519</v>
      </c>
      <c r="X624" t="s">
        <v>2024</v>
      </c>
      <c r="Y624" t="s">
        <v>2031</v>
      </c>
      <c r="Z624" t="s">
        <v>7520</v>
      </c>
      <c r="AA624" t="s">
        <v>7521</v>
      </c>
      <c r="AB624" t="s">
        <v>7522</v>
      </c>
      <c r="AC624" t="s">
        <v>14464</v>
      </c>
      <c r="AD624" t="s">
        <v>6310</v>
      </c>
      <c r="AE624" t="s">
        <v>6519</v>
      </c>
      <c r="AF624" t="s">
        <v>2349</v>
      </c>
      <c r="AG624" t="s">
        <v>2350</v>
      </c>
      <c r="AH624" t="s">
        <v>2024</v>
      </c>
      <c r="AI624" t="s">
        <v>2031</v>
      </c>
      <c r="AJ624" t="s">
        <v>2351</v>
      </c>
      <c r="AK624" t="s">
        <v>6522</v>
      </c>
      <c r="AL624" t="s">
        <v>894</v>
      </c>
      <c r="AM624" t="s">
        <v>897</v>
      </c>
      <c r="AN624" t="s">
        <v>2024</v>
      </c>
      <c r="AO624" t="s">
        <v>2031</v>
      </c>
      <c r="AP624" t="s">
        <v>898</v>
      </c>
      <c r="AV624" t="s">
        <v>6309</v>
      </c>
      <c r="AW624" t="s">
        <v>6497</v>
      </c>
    </row>
    <row r="625" spans="1:49">
      <c r="A625" t="s">
        <v>14449</v>
      </c>
      <c r="B625" t="s">
        <v>1620</v>
      </c>
      <c r="C625">
        <v>382.62</v>
      </c>
      <c r="D625">
        <v>7163.18</v>
      </c>
      <c r="E625" t="s">
        <v>14450</v>
      </c>
      <c r="F625">
        <v>18</v>
      </c>
      <c r="G625" t="s">
        <v>6317</v>
      </c>
      <c r="H625" t="s">
        <v>6945</v>
      </c>
      <c r="I625">
        <v>0</v>
      </c>
      <c r="J625">
        <v>382.62</v>
      </c>
      <c r="K625">
        <v>0</v>
      </c>
      <c r="L625">
        <v>0</v>
      </c>
      <c r="M625">
        <v>0</v>
      </c>
      <c r="N625">
        <v>0</v>
      </c>
      <c r="O625">
        <v>0</v>
      </c>
      <c r="P625">
        <v>16470.64</v>
      </c>
      <c r="Q625">
        <v>379.61</v>
      </c>
      <c r="R625" s="343">
        <v>42252</v>
      </c>
      <c r="S625" s="343">
        <v>42073</v>
      </c>
      <c r="T625" t="s">
        <v>7517</v>
      </c>
      <c r="U625" t="s">
        <v>7518</v>
      </c>
      <c r="V625" t="s">
        <v>14451</v>
      </c>
      <c r="W625" t="s">
        <v>7519</v>
      </c>
      <c r="X625" t="s">
        <v>2024</v>
      </c>
      <c r="Y625" t="s">
        <v>2031</v>
      </c>
      <c r="Z625" t="s">
        <v>7520</v>
      </c>
      <c r="AA625" t="s">
        <v>7521</v>
      </c>
      <c r="AB625" t="s">
        <v>7522</v>
      </c>
      <c r="AC625" t="s">
        <v>14464</v>
      </c>
      <c r="AD625" t="s">
        <v>6310</v>
      </c>
      <c r="AE625" t="s">
        <v>6519</v>
      </c>
      <c r="AF625" t="s">
        <v>2349</v>
      </c>
      <c r="AG625" t="s">
        <v>2350</v>
      </c>
      <c r="AH625" t="s">
        <v>2024</v>
      </c>
      <c r="AI625" t="s">
        <v>2031</v>
      </c>
      <c r="AJ625" t="s">
        <v>2351</v>
      </c>
      <c r="AK625" t="s">
        <v>6522</v>
      </c>
      <c r="AL625" t="s">
        <v>894</v>
      </c>
      <c r="AM625" t="s">
        <v>897</v>
      </c>
      <c r="AN625" t="s">
        <v>2024</v>
      </c>
      <c r="AO625" t="s">
        <v>2031</v>
      </c>
      <c r="AP625" t="s">
        <v>898</v>
      </c>
      <c r="AV625" t="s">
        <v>6309</v>
      </c>
      <c r="AW625" t="s">
        <v>6497</v>
      </c>
    </row>
    <row r="626" spans="1:49">
      <c r="A626" t="s">
        <v>14363</v>
      </c>
      <c r="B626" t="s">
        <v>977</v>
      </c>
      <c r="D626">
        <v>958.14</v>
      </c>
      <c r="E626" t="s">
        <v>792</v>
      </c>
      <c r="F626">
        <v>0</v>
      </c>
      <c r="G626" t="s">
        <v>6319</v>
      </c>
      <c r="H626" t="s">
        <v>12314</v>
      </c>
      <c r="P626">
        <v>6411.38</v>
      </c>
      <c r="Q626">
        <v>194.43</v>
      </c>
      <c r="R626" s="343">
        <v>42257</v>
      </c>
      <c r="S626" s="343">
        <v>42079</v>
      </c>
      <c r="T626" t="s">
        <v>8164</v>
      </c>
      <c r="U626" t="s">
        <v>8165</v>
      </c>
      <c r="V626" t="s">
        <v>14364</v>
      </c>
      <c r="W626" t="s">
        <v>8166</v>
      </c>
      <c r="X626" t="s">
        <v>1338</v>
      </c>
      <c r="Y626" t="s">
        <v>38</v>
      </c>
      <c r="Z626" t="s">
        <v>8167</v>
      </c>
      <c r="AA626" t="s">
        <v>8168</v>
      </c>
      <c r="AB626" t="s">
        <v>6309</v>
      </c>
      <c r="AC626" t="s">
        <v>8169</v>
      </c>
      <c r="AD626" t="s">
        <v>6313</v>
      </c>
      <c r="AV626" t="s">
        <v>6765</v>
      </c>
      <c r="AW626" t="s">
        <v>4392</v>
      </c>
    </row>
    <row r="627" spans="1:49">
      <c r="A627" t="s">
        <v>14441</v>
      </c>
      <c r="B627" t="s">
        <v>298</v>
      </c>
      <c r="C627">
        <v>619.41</v>
      </c>
      <c r="D627">
        <v>10764.11</v>
      </c>
      <c r="E627" t="s">
        <v>14442</v>
      </c>
      <c r="F627">
        <v>4</v>
      </c>
      <c r="G627" t="s">
        <v>6319</v>
      </c>
      <c r="H627" t="s">
        <v>6945</v>
      </c>
      <c r="I627">
        <v>0</v>
      </c>
      <c r="J627">
        <v>619.41</v>
      </c>
      <c r="K627">
        <v>0</v>
      </c>
      <c r="L627">
        <v>0</v>
      </c>
      <c r="M627">
        <v>0</v>
      </c>
      <c r="N627">
        <v>0</v>
      </c>
      <c r="O627">
        <v>0</v>
      </c>
      <c r="P627">
        <v>27176.58</v>
      </c>
      <c r="Q627">
        <v>619.41</v>
      </c>
      <c r="R627" s="343">
        <v>42639</v>
      </c>
      <c r="S627" s="343">
        <v>42055</v>
      </c>
      <c r="T627" t="s">
        <v>6947</v>
      </c>
      <c r="U627" t="s">
        <v>6948</v>
      </c>
      <c r="V627" t="s">
        <v>14443</v>
      </c>
      <c r="W627" t="s">
        <v>6949</v>
      </c>
      <c r="X627" t="s">
        <v>6946</v>
      </c>
      <c r="Y627" t="s">
        <v>2031</v>
      </c>
      <c r="Z627" t="s">
        <v>15889</v>
      </c>
      <c r="AA627" t="s">
        <v>6951</v>
      </c>
      <c r="AB627" t="s">
        <v>6952</v>
      </c>
      <c r="AC627" t="s">
        <v>14382</v>
      </c>
      <c r="AD627" t="s">
        <v>6313</v>
      </c>
      <c r="AV627" t="s">
        <v>6566</v>
      </c>
      <c r="AW627" t="s">
        <v>4392</v>
      </c>
    </row>
    <row r="628" spans="1:49">
      <c r="A628" t="s">
        <v>14839</v>
      </c>
      <c r="B628" t="s">
        <v>14430</v>
      </c>
      <c r="D628">
        <v>18180.41</v>
      </c>
      <c r="E628" t="s">
        <v>14840</v>
      </c>
      <c r="F628">
        <v>0</v>
      </c>
      <c r="G628" t="s">
        <v>6314</v>
      </c>
      <c r="H628" t="s">
        <v>12314</v>
      </c>
      <c r="P628">
        <v>76610.570000000007</v>
      </c>
      <c r="Q628">
        <v>2321.8000000000002</v>
      </c>
      <c r="R628" s="343">
        <v>42280</v>
      </c>
      <c r="S628" s="343">
        <v>42065</v>
      </c>
      <c r="T628" t="s">
        <v>14432</v>
      </c>
      <c r="U628" t="s">
        <v>14433</v>
      </c>
      <c r="V628" t="s">
        <v>14841</v>
      </c>
      <c r="W628" t="s">
        <v>14435</v>
      </c>
      <c r="X628" t="s">
        <v>14436</v>
      </c>
      <c r="Y628" t="s">
        <v>14437</v>
      </c>
      <c r="Z628" t="s">
        <v>14438</v>
      </c>
      <c r="AA628" t="s">
        <v>14439</v>
      </c>
      <c r="AB628" t="s">
        <v>6309</v>
      </c>
      <c r="AC628" t="s">
        <v>15727</v>
      </c>
      <c r="AD628" t="s">
        <v>6318</v>
      </c>
      <c r="AV628" t="s">
        <v>14459</v>
      </c>
      <c r="AW628" t="s">
        <v>4437</v>
      </c>
    </row>
    <row r="629" spans="1:49">
      <c r="A629" t="s">
        <v>14498</v>
      </c>
      <c r="B629" t="s">
        <v>2766</v>
      </c>
      <c r="D629">
        <v>1123</v>
      </c>
      <c r="E629" t="s">
        <v>14499</v>
      </c>
      <c r="F629">
        <v>0</v>
      </c>
      <c r="G629" t="s">
        <v>6314</v>
      </c>
      <c r="H629" t="s">
        <v>12314</v>
      </c>
      <c r="P629">
        <v>5371.58</v>
      </c>
      <c r="Q629">
        <v>163.69999999999999</v>
      </c>
      <c r="R629" s="343">
        <v>42282</v>
      </c>
      <c r="S629" s="343">
        <v>42037</v>
      </c>
      <c r="T629" t="s">
        <v>14500</v>
      </c>
      <c r="U629" t="s">
        <v>14501</v>
      </c>
      <c r="V629" t="s">
        <v>14502</v>
      </c>
      <c r="W629" t="s">
        <v>2767</v>
      </c>
      <c r="X629" t="s">
        <v>2025</v>
      </c>
      <c r="Y629" t="s">
        <v>2026</v>
      </c>
      <c r="Z629" t="s">
        <v>2768</v>
      </c>
      <c r="AA629" t="s">
        <v>6309</v>
      </c>
      <c r="AB629" t="s">
        <v>14503</v>
      </c>
      <c r="AC629" t="s">
        <v>16345</v>
      </c>
      <c r="AD629" t="s">
        <v>6318</v>
      </c>
      <c r="AV629" t="s">
        <v>14681</v>
      </c>
      <c r="AW629" t="s">
        <v>4437</v>
      </c>
    </row>
    <row r="630" spans="1:49">
      <c r="A630" t="s">
        <v>14520</v>
      </c>
      <c r="B630" t="s">
        <v>2766</v>
      </c>
      <c r="D630">
        <v>3043.06</v>
      </c>
      <c r="E630" t="s">
        <v>14518</v>
      </c>
      <c r="F630">
        <v>0</v>
      </c>
      <c r="G630" t="s">
        <v>6314</v>
      </c>
      <c r="H630" t="s">
        <v>12314</v>
      </c>
      <c r="P630">
        <v>14556.42</v>
      </c>
      <c r="Q630">
        <v>443.61</v>
      </c>
      <c r="R630" s="343">
        <v>42282</v>
      </c>
      <c r="S630" s="343">
        <v>42037</v>
      </c>
      <c r="T630" t="s">
        <v>14500</v>
      </c>
      <c r="U630" t="s">
        <v>14501</v>
      </c>
      <c r="V630" t="s">
        <v>14521</v>
      </c>
      <c r="W630" t="s">
        <v>2767</v>
      </c>
      <c r="X630" t="s">
        <v>2025</v>
      </c>
      <c r="Y630" t="s">
        <v>2026</v>
      </c>
      <c r="Z630" t="s">
        <v>2768</v>
      </c>
      <c r="AA630" t="s">
        <v>6309</v>
      </c>
      <c r="AB630" t="s">
        <v>14503</v>
      </c>
      <c r="AC630" t="s">
        <v>16345</v>
      </c>
      <c r="AD630" t="s">
        <v>6318</v>
      </c>
      <c r="AV630" t="s">
        <v>14681</v>
      </c>
      <c r="AW630" t="s">
        <v>4437</v>
      </c>
    </row>
    <row r="631" spans="1:49">
      <c r="A631" t="s">
        <v>14550</v>
      </c>
      <c r="B631" t="s">
        <v>298</v>
      </c>
      <c r="C631">
        <v>203.45</v>
      </c>
      <c r="D631">
        <v>5946.45</v>
      </c>
      <c r="E631" t="s">
        <v>14551</v>
      </c>
      <c r="F631">
        <v>18</v>
      </c>
      <c r="G631" t="s">
        <v>6319</v>
      </c>
      <c r="H631" t="s">
        <v>6945</v>
      </c>
      <c r="I631">
        <v>0</v>
      </c>
      <c r="J631">
        <v>203.45</v>
      </c>
      <c r="K631">
        <v>0</v>
      </c>
      <c r="L631">
        <v>0</v>
      </c>
      <c r="M631">
        <v>0</v>
      </c>
      <c r="N631">
        <v>0</v>
      </c>
      <c r="O631">
        <v>0</v>
      </c>
      <c r="P631">
        <v>10921.83</v>
      </c>
      <c r="Q631">
        <v>203.45</v>
      </c>
      <c r="R631" s="343">
        <v>43013</v>
      </c>
      <c r="S631" s="343">
        <v>42048</v>
      </c>
      <c r="T631" t="s">
        <v>6947</v>
      </c>
      <c r="U631" t="s">
        <v>6948</v>
      </c>
      <c r="V631" t="s">
        <v>14552</v>
      </c>
      <c r="W631" t="s">
        <v>6949</v>
      </c>
      <c r="X631" t="s">
        <v>6946</v>
      </c>
      <c r="Y631" t="s">
        <v>2031</v>
      </c>
      <c r="Z631" t="s">
        <v>15889</v>
      </c>
      <c r="AA631" t="s">
        <v>6951</v>
      </c>
      <c r="AB631" t="s">
        <v>6952</v>
      </c>
      <c r="AC631" t="s">
        <v>14382</v>
      </c>
      <c r="AD631" t="s">
        <v>6313</v>
      </c>
      <c r="AV631" t="s">
        <v>6566</v>
      </c>
      <c r="AW631" t="s">
        <v>4392</v>
      </c>
    </row>
    <row r="632" spans="1:49">
      <c r="A632" t="s">
        <v>14524</v>
      </c>
      <c r="B632" t="s">
        <v>2766</v>
      </c>
      <c r="D632">
        <v>2273.16</v>
      </c>
      <c r="E632" t="s">
        <v>14525</v>
      </c>
      <c r="F632">
        <v>0</v>
      </c>
      <c r="G632" t="s">
        <v>6314</v>
      </c>
      <c r="H632" t="s">
        <v>12314</v>
      </c>
      <c r="P632">
        <v>10874.47</v>
      </c>
      <c r="Q632">
        <v>331.4</v>
      </c>
      <c r="R632" s="343">
        <v>42285</v>
      </c>
      <c r="S632" s="343">
        <v>42037</v>
      </c>
      <c r="T632" t="s">
        <v>14500</v>
      </c>
      <c r="U632" t="s">
        <v>14501</v>
      </c>
      <c r="V632" t="s">
        <v>14526</v>
      </c>
      <c r="W632" t="s">
        <v>2767</v>
      </c>
      <c r="X632" t="s">
        <v>2025</v>
      </c>
      <c r="Y632" t="s">
        <v>2026</v>
      </c>
      <c r="Z632" t="s">
        <v>2768</v>
      </c>
      <c r="AA632" t="s">
        <v>6309</v>
      </c>
      <c r="AB632" t="s">
        <v>14503</v>
      </c>
      <c r="AC632" t="s">
        <v>16345</v>
      </c>
      <c r="AD632" t="s">
        <v>6318</v>
      </c>
      <c r="AV632" t="s">
        <v>14681</v>
      </c>
      <c r="AW632" t="s">
        <v>4437</v>
      </c>
    </row>
    <row r="633" spans="1:49">
      <c r="A633" t="s">
        <v>14527</v>
      </c>
      <c r="B633" t="s">
        <v>2766</v>
      </c>
      <c r="D633">
        <v>1915.65</v>
      </c>
      <c r="E633" t="s">
        <v>14528</v>
      </c>
      <c r="F633">
        <v>0</v>
      </c>
      <c r="G633" t="s">
        <v>6314</v>
      </c>
      <c r="H633" t="s">
        <v>12314</v>
      </c>
      <c r="P633">
        <v>9164.7999999999993</v>
      </c>
      <c r="Q633">
        <v>279.3</v>
      </c>
      <c r="R633" s="343">
        <v>42285</v>
      </c>
      <c r="S633" s="343">
        <v>42037</v>
      </c>
      <c r="T633" t="s">
        <v>14500</v>
      </c>
      <c r="U633" t="s">
        <v>14501</v>
      </c>
      <c r="V633" t="s">
        <v>14529</v>
      </c>
      <c r="W633" t="s">
        <v>2767</v>
      </c>
      <c r="X633" t="s">
        <v>2025</v>
      </c>
      <c r="Y633" t="s">
        <v>2026</v>
      </c>
      <c r="Z633" t="s">
        <v>2768</v>
      </c>
      <c r="AA633" t="s">
        <v>6309</v>
      </c>
      <c r="AB633" t="s">
        <v>14503</v>
      </c>
      <c r="AC633" t="s">
        <v>16345</v>
      </c>
      <c r="AD633" t="s">
        <v>6318</v>
      </c>
      <c r="AV633" t="s">
        <v>14681</v>
      </c>
      <c r="AW633" t="s">
        <v>4437</v>
      </c>
    </row>
    <row r="634" spans="1:49">
      <c r="A634" t="s">
        <v>14530</v>
      </c>
      <c r="B634" t="s">
        <v>2766</v>
      </c>
      <c r="D634">
        <v>1988.53</v>
      </c>
      <c r="E634" t="s">
        <v>14531</v>
      </c>
      <c r="F634">
        <v>0</v>
      </c>
      <c r="G634" t="s">
        <v>6314</v>
      </c>
      <c r="H634" t="s">
        <v>12314</v>
      </c>
      <c r="P634">
        <v>9512.4</v>
      </c>
      <c r="Q634">
        <v>289.88</v>
      </c>
      <c r="R634" s="343">
        <v>42285</v>
      </c>
      <c r="S634" s="343">
        <v>42037</v>
      </c>
      <c r="T634" t="s">
        <v>14500</v>
      </c>
      <c r="U634" t="s">
        <v>14501</v>
      </c>
      <c r="V634" t="s">
        <v>14532</v>
      </c>
      <c r="W634" t="s">
        <v>2767</v>
      </c>
      <c r="X634" t="s">
        <v>2025</v>
      </c>
      <c r="Y634" t="s">
        <v>2026</v>
      </c>
      <c r="Z634" t="s">
        <v>2768</v>
      </c>
      <c r="AA634" t="s">
        <v>6309</v>
      </c>
      <c r="AB634" t="s">
        <v>14503</v>
      </c>
      <c r="AC634" t="s">
        <v>16345</v>
      </c>
      <c r="AD634" t="s">
        <v>6318</v>
      </c>
      <c r="AV634" t="s">
        <v>14681</v>
      </c>
      <c r="AW634" t="s">
        <v>4437</v>
      </c>
    </row>
    <row r="635" spans="1:49">
      <c r="A635" t="s">
        <v>14536</v>
      </c>
      <c r="B635" t="s">
        <v>2766</v>
      </c>
      <c r="D635">
        <v>1136.56</v>
      </c>
      <c r="E635" t="s">
        <v>14537</v>
      </c>
      <c r="F635">
        <v>0</v>
      </c>
      <c r="G635" t="s">
        <v>6314</v>
      </c>
      <c r="H635" t="s">
        <v>12314</v>
      </c>
      <c r="P635">
        <v>5436.54</v>
      </c>
      <c r="Q635">
        <v>165.68</v>
      </c>
      <c r="R635" s="343">
        <v>42285</v>
      </c>
      <c r="S635" s="343">
        <v>42037</v>
      </c>
      <c r="T635" t="s">
        <v>14500</v>
      </c>
      <c r="U635" t="s">
        <v>14501</v>
      </c>
      <c r="V635" t="s">
        <v>14538</v>
      </c>
      <c r="W635" t="s">
        <v>2767</v>
      </c>
      <c r="X635" t="s">
        <v>2025</v>
      </c>
      <c r="Y635" t="s">
        <v>2026</v>
      </c>
      <c r="Z635" t="s">
        <v>2768</v>
      </c>
      <c r="AA635" t="s">
        <v>6309</v>
      </c>
      <c r="AB635" t="s">
        <v>14503</v>
      </c>
      <c r="AC635" t="s">
        <v>16345</v>
      </c>
      <c r="AD635" t="s">
        <v>6318</v>
      </c>
      <c r="AV635" t="s">
        <v>14681</v>
      </c>
      <c r="AW635" t="s">
        <v>4437</v>
      </c>
    </row>
    <row r="636" spans="1:49">
      <c r="A636" t="s">
        <v>14539</v>
      </c>
      <c r="B636" t="s">
        <v>2766</v>
      </c>
      <c r="D636">
        <v>1136.43</v>
      </c>
      <c r="E636" t="s">
        <v>14540</v>
      </c>
      <c r="F636">
        <v>0</v>
      </c>
      <c r="G636" t="s">
        <v>6314</v>
      </c>
      <c r="H636" t="s">
        <v>12314</v>
      </c>
      <c r="P636">
        <v>5436.54</v>
      </c>
      <c r="Q636">
        <v>165.68</v>
      </c>
      <c r="R636" s="343">
        <v>42285</v>
      </c>
      <c r="S636" s="343">
        <v>42037</v>
      </c>
      <c r="T636" t="s">
        <v>14500</v>
      </c>
      <c r="U636" t="s">
        <v>14501</v>
      </c>
      <c r="V636" t="s">
        <v>14541</v>
      </c>
      <c r="W636" t="s">
        <v>2767</v>
      </c>
      <c r="X636" t="s">
        <v>2025</v>
      </c>
      <c r="Y636" t="s">
        <v>2026</v>
      </c>
      <c r="Z636" t="s">
        <v>2768</v>
      </c>
      <c r="AA636" t="s">
        <v>6309</v>
      </c>
      <c r="AB636" t="s">
        <v>14503</v>
      </c>
      <c r="AC636" t="s">
        <v>16345</v>
      </c>
      <c r="AD636" t="s">
        <v>6318</v>
      </c>
      <c r="AV636" t="s">
        <v>14681</v>
      </c>
      <c r="AW636" t="s">
        <v>4437</v>
      </c>
    </row>
    <row r="637" spans="1:49">
      <c r="A637" t="s">
        <v>14542</v>
      </c>
      <c r="B637" t="s">
        <v>2766</v>
      </c>
      <c r="D637">
        <v>1136.43</v>
      </c>
      <c r="E637" t="s">
        <v>14540</v>
      </c>
      <c r="F637">
        <v>0</v>
      </c>
      <c r="G637" t="s">
        <v>6314</v>
      </c>
      <c r="H637" t="s">
        <v>12314</v>
      </c>
      <c r="P637">
        <v>5436.54</v>
      </c>
      <c r="Q637">
        <v>165.68</v>
      </c>
      <c r="R637" s="343">
        <v>42285</v>
      </c>
      <c r="S637" s="343">
        <v>42037</v>
      </c>
      <c r="T637" t="s">
        <v>14500</v>
      </c>
      <c r="U637" t="s">
        <v>14501</v>
      </c>
      <c r="V637" t="s">
        <v>14543</v>
      </c>
      <c r="W637" t="s">
        <v>2767</v>
      </c>
      <c r="X637" t="s">
        <v>2025</v>
      </c>
      <c r="Y637" t="s">
        <v>2026</v>
      </c>
      <c r="Z637" t="s">
        <v>2768</v>
      </c>
      <c r="AA637" t="s">
        <v>6309</v>
      </c>
      <c r="AB637" t="s">
        <v>14503</v>
      </c>
      <c r="AC637" t="s">
        <v>16345</v>
      </c>
      <c r="AD637" t="s">
        <v>6318</v>
      </c>
      <c r="AV637" t="s">
        <v>14681</v>
      </c>
      <c r="AW637" t="s">
        <v>4437</v>
      </c>
    </row>
    <row r="638" spans="1:49">
      <c r="A638" t="s">
        <v>14475</v>
      </c>
      <c r="B638" t="s">
        <v>2458</v>
      </c>
      <c r="D638">
        <v>13117.62</v>
      </c>
      <c r="E638" t="s">
        <v>14476</v>
      </c>
      <c r="F638">
        <v>0</v>
      </c>
      <c r="G638" t="s">
        <v>6319</v>
      </c>
      <c r="H638" t="s">
        <v>12314</v>
      </c>
      <c r="P638">
        <v>63414.62</v>
      </c>
      <c r="Q638">
        <v>1906.63</v>
      </c>
      <c r="R638" s="343">
        <v>42292</v>
      </c>
      <c r="S638" s="343">
        <v>42079</v>
      </c>
      <c r="T638" t="s">
        <v>8128</v>
      </c>
      <c r="U638" t="s">
        <v>8129</v>
      </c>
      <c r="V638" t="s">
        <v>14477</v>
      </c>
      <c r="W638" t="s">
        <v>8130</v>
      </c>
      <c r="X638" t="s">
        <v>8131</v>
      </c>
      <c r="Y638" t="s">
        <v>8132</v>
      </c>
      <c r="Z638" t="s">
        <v>8133</v>
      </c>
      <c r="AA638" t="s">
        <v>8134</v>
      </c>
      <c r="AB638" t="s">
        <v>8135</v>
      </c>
      <c r="AC638" t="s">
        <v>8136</v>
      </c>
      <c r="AD638" t="s">
        <v>6313</v>
      </c>
      <c r="AV638" t="s">
        <v>6566</v>
      </c>
      <c r="AW638" t="s">
        <v>4392</v>
      </c>
    </row>
    <row r="639" spans="1:49">
      <c r="A639" t="s">
        <v>14478</v>
      </c>
      <c r="B639" t="s">
        <v>2458</v>
      </c>
      <c r="D639">
        <v>13117.62</v>
      </c>
      <c r="E639" t="s">
        <v>14476</v>
      </c>
      <c r="F639">
        <v>0</v>
      </c>
      <c r="G639" t="s">
        <v>6319</v>
      </c>
      <c r="H639" t="s">
        <v>12314</v>
      </c>
      <c r="P639">
        <v>63414.62</v>
      </c>
      <c r="Q639">
        <v>1906.63</v>
      </c>
      <c r="R639" s="343">
        <v>42292</v>
      </c>
      <c r="S639" s="343">
        <v>42079</v>
      </c>
      <c r="T639" t="s">
        <v>8128</v>
      </c>
      <c r="U639" t="s">
        <v>8129</v>
      </c>
      <c r="V639" t="s">
        <v>14479</v>
      </c>
      <c r="W639" t="s">
        <v>8130</v>
      </c>
      <c r="X639" t="s">
        <v>8131</v>
      </c>
      <c r="Y639" t="s">
        <v>8132</v>
      </c>
      <c r="Z639" t="s">
        <v>8133</v>
      </c>
      <c r="AA639" t="s">
        <v>8134</v>
      </c>
      <c r="AB639" t="s">
        <v>8135</v>
      </c>
      <c r="AC639" t="s">
        <v>8136</v>
      </c>
      <c r="AD639" t="s">
        <v>6313</v>
      </c>
      <c r="AV639" t="s">
        <v>6566</v>
      </c>
      <c r="AW639" t="s">
        <v>4392</v>
      </c>
    </row>
    <row r="640" spans="1:49">
      <c r="A640" t="s">
        <v>14559</v>
      </c>
      <c r="B640" t="s">
        <v>14560</v>
      </c>
      <c r="D640">
        <v>61699.6</v>
      </c>
      <c r="E640" t="s">
        <v>15053</v>
      </c>
      <c r="F640">
        <v>0</v>
      </c>
      <c r="G640" t="s">
        <v>6319</v>
      </c>
      <c r="H640" t="s">
        <v>12314</v>
      </c>
      <c r="P640">
        <v>98682.9</v>
      </c>
      <c r="Q640">
        <v>1954.04</v>
      </c>
      <c r="R640" s="343">
        <v>43103</v>
      </c>
      <c r="S640" s="343">
        <v>42065</v>
      </c>
      <c r="T640" t="s">
        <v>15054</v>
      </c>
      <c r="U640" t="s">
        <v>15055</v>
      </c>
      <c r="V640" t="s">
        <v>15056</v>
      </c>
      <c r="W640" t="s">
        <v>15057</v>
      </c>
      <c r="X640" t="s">
        <v>8609</v>
      </c>
      <c r="Y640" t="s">
        <v>8610</v>
      </c>
      <c r="Z640" t="s">
        <v>15058</v>
      </c>
      <c r="AA640" t="s">
        <v>15059</v>
      </c>
      <c r="AB640" t="s">
        <v>6309</v>
      </c>
      <c r="AC640" t="s">
        <v>15060</v>
      </c>
      <c r="AD640" t="s">
        <v>6318</v>
      </c>
      <c r="AV640" t="s">
        <v>6309</v>
      </c>
      <c r="AW640" t="s">
        <v>6497</v>
      </c>
    </row>
    <row r="641" spans="1:49">
      <c r="A641" t="s">
        <v>14553</v>
      </c>
      <c r="B641" t="s">
        <v>298</v>
      </c>
      <c r="C641">
        <v>210.53</v>
      </c>
      <c r="D641">
        <v>1452.09</v>
      </c>
      <c r="E641" t="s">
        <v>14554</v>
      </c>
      <c r="F641">
        <v>18</v>
      </c>
      <c r="G641" t="s">
        <v>6319</v>
      </c>
      <c r="H641" t="s">
        <v>6945</v>
      </c>
      <c r="I641">
        <v>0</v>
      </c>
      <c r="J641">
        <v>210.53</v>
      </c>
      <c r="K641">
        <v>0</v>
      </c>
      <c r="L641">
        <v>0</v>
      </c>
      <c r="M641">
        <v>0</v>
      </c>
      <c r="N641">
        <v>0</v>
      </c>
      <c r="O641">
        <v>0</v>
      </c>
      <c r="P641">
        <v>7081.58</v>
      </c>
      <c r="Q641">
        <v>210.53</v>
      </c>
      <c r="R641" s="343">
        <v>42293</v>
      </c>
      <c r="S641" s="343">
        <v>42048</v>
      </c>
      <c r="T641" t="s">
        <v>6947</v>
      </c>
      <c r="U641" t="s">
        <v>6948</v>
      </c>
      <c r="V641" t="s">
        <v>14555</v>
      </c>
      <c r="W641" t="s">
        <v>6949</v>
      </c>
      <c r="X641" t="s">
        <v>6946</v>
      </c>
      <c r="Y641" t="s">
        <v>2031</v>
      </c>
      <c r="Z641" t="s">
        <v>15889</v>
      </c>
      <c r="AA641" t="s">
        <v>6951</v>
      </c>
      <c r="AB641" t="s">
        <v>6952</v>
      </c>
      <c r="AC641" t="s">
        <v>14382</v>
      </c>
      <c r="AD641" t="s">
        <v>6313</v>
      </c>
      <c r="AV641" t="s">
        <v>6566</v>
      </c>
      <c r="AW641" t="s">
        <v>4392</v>
      </c>
    </row>
    <row r="642" spans="1:49">
      <c r="A642" t="s">
        <v>14486</v>
      </c>
      <c r="B642" t="s">
        <v>13422</v>
      </c>
      <c r="D642">
        <v>9533.15</v>
      </c>
      <c r="E642" t="s">
        <v>14487</v>
      </c>
      <c r="F642">
        <v>0</v>
      </c>
      <c r="G642" t="s">
        <v>6319</v>
      </c>
      <c r="H642" t="s">
        <v>12314</v>
      </c>
      <c r="P642">
        <v>22551.13</v>
      </c>
      <c r="Q642">
        <v>524.79</v>
      </c>
      <c r="R642" s="343">
        <v>42662</v>
      </c>
      <c r="S642" s="343">
        <v>42079</v>
      </c>
      <c r="T642" t="s">
        <v>13424</v>
      </c>
      <c r="U642" t="s">
        <v>13425</v>
      </c>
      <c r="V642" t="s">
        <v>14488</v>
      </c>
      <c r="W642" t="s">
        <v>13427</v>
      </c>
      <c r="X642" t="s">
        <v>2024</v>
      </c>
      <c r="Y642" t="s">
        <v>2031</v>
      </c>
      <c r="Z642" t="s">
        <v>13428</v>
      </c>
      <c r="AA642" t="s">
        <v>13572</v>
      </c>
      <c r="AB642" t="s">
        <v>6309</v>
      </c>
      <c r="AC642" t="s">
        <v>13573</v>
      </c>
      <c r="AD642" t="s">
        <v>6318</v>
      </c>
      <c r="AV642" t="s">
        <v>4381</v>
      </c>
      <c r="AW642" t="s">
        <v>4388</v>
      </c>
    </row>
    <row r="643" spans="1:49">
      <c r="A643" t="s">
        <v>14489</v>
      </c>
      <c r="B643" t="s">
        <v>13422</v>
      </c>
      <c r="D643">
        <v>9335.23</v>
      </c>
      <c r="E643" t="s">
        <v>14487</v>
      </c>
      <c r="F643">
        <v>0</v>
      </c>
      <c r="G643" t="s">
        <v>6319</v>
      </c>
      <c r="H643" t="s">
        <v>12314</v>
      </c>
      <c r="P643">
        <v>22082.89</v>
      </c>
      <c r="Q643">
        <v>513.89</v>
      </c>
      <c r="R643" s="343">
        <v>42662</v>
      </c>
      <c r="S643" s="343">
        <v>42079</v>
      </c>
      <c r="T643" t="s">
        <v>13424</v>
      </c>
      <c r="U643" t="s">
        <v>13425</v>
      </c>
      <c r="V643" t="s">
        <v>14490</v>
      </c>
      <c r="W643" t="s">
        <v>13427</v>
      </c>
      <c r="X643" t="s">
        <v>2024</v>
      </c>
      <c r="Y643" t="s">
        <v>2031</v>
      </c>
      <c r="Z643" t="s">
        <v>13428</v>
      </c>
      <c r="AA643" t="s">
        <v>13572</v>
      </c>
      <c r="AB643" t="s">
        <v>6309</v>
      </c>
      <c r="AC643" t="s">
        <v>13573</v>
      </c>
      <c r="AD643" t="s">
        <v>6318</v>
      </c>
      <c r="AV643" t="s">
        <v>4381</v>
      </c>
      <c r="AW643" t="s">
        <v>4388</v>
      </c>
    </row>
    <row r="644" spans="1:49">
      <c r="A644" t="s">
        <v>14491</v>
      </c>
      <c r="B644" t="s">
        <v>13422</v>
      </c>
      <c r="D644">
        <v>9335.23</v>
      </c>
      <c r="E644" t="s">
        <v>14492</v>
      </c>
      <c r="F644">
        <v>0</v>
      </c>
      <c r="G644" t="s">
        <v>6319</v>
      </c>
      <c r="H644" t="s">
        <v>12314</v>
      </c>
      <c r="P644">
        <v>22082.89</v>
      </c>
      <c r="Q644">
        <v>513.89</v>
      </c>
      <c r="R644" s="343">
        <v>42662</v>
      </c>
      <c r="S644" s="343">
        <v>42079</v>
      </c>
      <c r="T644" t="s">
        <v>13424</v>
      </c>
      <c r="U644" t="s">
        <v>13425</v>
      </c>
      <c r="V644" t="s">
        <v>14493</v>
      </c>
      <c r="W644" t="s">
        <v>13427</v>
      </c>
      <c r="X644" t="s">
        <v>2024</v>
      </c>
      <c r="Y644" t="s">
        <v>2031</v>
      </c>
      <c r="Z644" t="s">
        <v>13428</v>
      </c>
      <c r="AA644" t="s">
        <v>13572</v>
      </c>
      <c r="AB644" t="s">
        <v>6309</v>
      </c>
      <c r="AC644" t="s">
        <v>13573</v>
      </c>
      <c r="AD644" t="s">
        <v>6318</v>
      </c>
      <c r="AV644" t="s">
        <v>4381</v>
      </c>
      <c r="AW644" t="s">
        <v>4388</v>
      </c>
    </row>
    <row r="645" spans="1:49">
      <c r="A645" t="s">
        <v>14494</v>
      </c>
      <c r="B645" t="s">
        <v>13422</v>
      </c>
      <c r="D645">
        <v>9335.23</v>
      </c>
      <c r="E645" t="s">
        <v>14492</v>
      </c>
      <c r="F645">
        <v>0</v>
      </c>
      <c r="G645" t="s">
        <v>6319</v>
      </c>
      <c r="H645" t="s">
        <v>12314</v>
      </c>
      <c r="P645">
        <v>22082.89</v>
      </c>
      <c r="Q645">
        <v>513.89</v>
      </c>
      <c r="R645" s="343">
        <v>42662</v>
      </c>
      <c r="S645" s="343">
        <v>42079</v>
      </c>
      <c r="T645" t="s">
        <v>13424</v>
      </c>
      <c r="U645" t="s">
        <v>13425</v>
      </c>
      <c r="V645" t="s">
        <v>14495</v>
      </c>
      <c r="W645" t="s">
        <v>13427</v>
      </c>
      <c r="X645" t="s">
        <v>2024</v>
      </c>
      <c r="Y645" t="s">
        <v>2031</v>
      </c>
      <c r="Z645" t="s">
        <v>13428</v>
      </c>
      <c r="AA645" t="s">
        <v>13572</v>
      </c>
      <c r="AB645" t="s">
        <v>6309</v>
      </c>
      <c r="AC645" t="s">
        <v>13573</v>
      </c>
      <c r="AD645" t="s">
        <v>6318</v>
      </c>
      <c r="AV645" t="s">
        <v>4381</v>
      </c>
      <c r="AW645" t="s">
        <v>4388</v>
      </c>
    </row>
    <row r="646" spans="1:49">
      <c r="A646" t="s">
        <v>14564</v>
      </c>
      <c r="B646" t="s">
        <v>2766</v>
      </c>
      <c r="D646">
        <v>1203.44</v>
      </c>
      <c r="E646" t="s">
        <v>14603</v>
      </c>
      <c r="F646">
        <v>0</v>
      </c>
      <c r="G646" t="s">
        <v>6314</v>
      </c>
      <c r="H646" t="s">
        <v>12314</v>
      </c>
      <c r="P646">
        <v>5757.19</v>
      </c>
      <c r="Q646">
        <v>175.41</v>
      </c>
      <c r="R646" s="343">
        <v>42299</v>
      </c>
      <c r="S646" s="343">
        <v>42037</v>
      </c>
      <c r="T646" t="s">
        <v>14500</v>
      </c>
      <c r="U646" t="s">
        <v>14501</v>
      </c>
      <c r="V646" t="s">
        <v>14605</v>
      </c>
      <c r="W646" t="s">
        <v>2767</v>
      </c>
      <c r="X646" t="s">
        <v>2025</v>
      </c>
      <c r="Y646" t="s">
        <v>2026</v>
      </c>
      <c r="Z646" t="s">
        <v>2768</v>
      </c>
      <c r="AA646" t="s">
        <v>6309</v>
      </c>
      <c r="AB646" t="s">
        <v>14503</v>
      </c>
      <c r="AC646" t="s">
        <v>16345</v>
      </c>
      <c r="AD646" t="s">
        <v>6318</v>
      </c>
      <c r="AV646" t="s">
        <v>14681</v>
      </c>
      <c r="AW646" t="s">
        <v>4437</v>
      </c>
    </row>
    <row r="647" spans="1:49">
      <c r="A647" t="s">
        <v>14565</v>
      </c>
      <c r="B647" t="s">
        <v>2766</v>
      </c>
      <c r="D647">
        <v>1203.44</v>
      </c>
      <c r="E647" t="s">
        <v>14603</v>
      </c>
      <c r="F647">
        <v>0</v>
      </c>
      <c r="G647" t="s">
        <v>6314</v>
      </c>
      <c r="H647" t="s">
        <v>12314</v>
      </c>
      <c r="P647">
        <v>5757.19</v>
      </c>
      <c r="Q647">
        <v>175.41</v>
      </c>
      <c r="R647" s="343">
        <v>42299</v>
      </c>
      <c r="S647" s="343">
        <v>42037</v>
      </c>
      <c r="T647" t="s">
        <v>14500</v>
      </c>
      <c r="U647" t="s">
        <v>14501</v>
      </c>
      <c r="V647" t="s">
        <v>14606</v>
      </c>
      <c r="W647" t="s">
        <v>2767</v>
      </c>
      <c r="X647" t="s">
        <v>2025</v>
      </c>
      <c r="Y647" t="s">
        <v>2026</v>
      </c>
      <c r="Z647" t="s">
        <v>2768</v>
      </c>
      <c r="AA647" t="s">
        <v>6309</v>
      </c>
      <c r="AB647" t="s">
        <v>14503</v>
      </c>
      <c r="AC647" t="s">
        <v>16345</v>
      </c>
      <c r="AD647" t="s">
        <v>6318</v>
      </c>
      <c r="AV647" t="s">
        <v>14681</v>
      </c>
      <c r="AW647" t="s">
        <v>4437</v>
      </c>
    </row>
    <row r="648" spans="1:49">
      <c r="A648" t="s">
        <v>14566</v>
      </c>
      <c r="B648" t="s">
        <v>2766</v>
      </c>
      <c r="D648">
        <v>1203.44</v>
      </c>
      <c r="E648" t="s">
        <v>14607</v>
      </c>
      <c r="F648">
        <v>0</v>
      </c>
      <c r="G648" t="s">
        <v>6314</v>
      </c>
      <c r="H648" t="s">
        <v>12314</v>
      </c>
      <c r="P648">
        <v>5757.19</v>
      </c>
      <c r="Q648">
        <v>175.41</v>
      </c>
      <c r="R648" s="343">
        <v>42299</v>
      </c>
      <c r="S648" s="343">
        <v>42037</v>
      </c>
      <c r="T648" t="s">
        <v>14500</v>
      </c>
      <c r="U648" t="s">
        <v>14501</v>
      </c>
      <c r="V648" t="s">
        <v>14608</v>
      </c>
      <c r="W648" t="s">
        <v>2767</v>
      </c>
      <c r="X648" t="s">
        <v>2025</v>
      </c>
      <c r="Y648" t="s">
        <v>2026</v>
      </c>
      <c r="Z648" t="s">
        <v>2768</v>
      </c>
      <c r="AA648" t="s">
        <v>6309</v>
      </c>
      <c r="AB648" t="s">
        <v>14503</v>
      </c>
      <c r="AC648" t="s">
        <v>16345</v>
      </c>
      <c r="AD648" t="s">
        <v>6318</v>
      </c>
      <c r="AV648" t="s">
        <v>14681</v>
      </c>
      <c r="AW648" t="s">
        <v>4437</v>
      </c>
    </row>
    <row r="649" spans="1:49">
      <c r="A649" t="s">
        <v>14567</v>
      </c>
      <c r="B649" t="s">
        <v>2766</v>
      </c>
      <c r="D649">
        <v>1203.44</v>
      </c>
      <c r="E649" t="s">
        <v>14607</v>
      </c>
      <c r="F649">
        <v>0</v>
      </c>
      <c r="G649" t="s">
        <v>6314</v>
      </c>
      <c r="H649" t="s">
        <v>12314</v>
      </c>
      <c r="P649">
        <v>5757.19</v>
      </c>
      <c r="Q649">
        <v>175.41</v>
      </c>
      <c r="R649" s="343">
        <v>42299</v>
      </c>
      <c r="S649" s="343">
        <v>42037</v>
      </c>
      <c r="T649" t="s">
        <v>14500</v>
      </c>
      <c r="U649" t="s">
        <v>14501</v>
      </c>
      <c r="V649" t="s">
        <v>14609</v>
      </c>
      <c r="W649" t="s">
        <v>2767</v>
      </c>
      <c r="X649" t="s">
        <v>2025</v>
      </c>
      <c r="Y649" t="s">
        <v>2026</v>
      </c>
      <c r="Z649" t="s">
        <v>2768</v>
      </c>
      <c r="AA649" t="s">
        <v>6309</v>
      </c>
      <c r="AB649" t="s">
        <v>14503</v>
      </c>
      <c r="AC649" t="s">
        <v>16345</v>
      </c>
      <c r="AD649" t="s">
        <v>6318</v>
      </c>
      <c r="AV649" t="s">
        <v>14681</v>
      </c>
      <c r="AW649" t="s">
        <v>4437</v>
      </c>
    </row>
    <row r="650" spans="1:49">
      <c r="A650" t="s">
        <v>14574</v>
      </c>
      <c r="B650" t="s">
        <v>2766</v>
      </c>
      <c r="D650">
        <v>1203.44</v>
      </c>
      <c r="E650" t="s">
        <v>14607</v>
      </c>
      <c r="F650">
        <v>0</v>
      </c>
      <c r="G650" t="s">
        <v>6314</v>
      </c>
      <c r="H650" t="s">
        <v>12314</v>
      </c>
      <c r="P650">
        <v>5757.19</v>
      </c>
      <c r="Q650">
        <v>175.41</v>
      </c>
      <c r="R650" s="343">
        <v>42299</v>
      </c>
      <c r="S650" s="343">
        <v>42076</v>
      </c>
      <c r="T650" t="s">
        <v>14500</v>
      </c>
      <c r="U650" t="s">
        <v>14501</v>
      </c>
      <c r="V650" t="s">
        <v>14618</v>
      </c>
      <c r="W650" t="s">
        <v>2767</v>
      </c>
      <c r="X650" t="s">
        <v>2025</v>
      </c>
      <c r="Y650" t="s">
        <v>2026</v>
      </c>
      <c r="Z650" t="s">
        <v>2768</v>
      </c>
      <c r="AA650" t="s">
        <v>6309</v>
      </c>
      <c r="AB650" t="s">
        <v>14503</v>
      </c>
      <c r="AC650" t="s">
        <v>16345</v>
      </c>
      <c r="AD650" t="s">
        <v>6318</v>
      </c>
      <c r="AV650" t="s">
        <v>14681</v>
      </c>
      <c r="AW650" t="s">
        <v>4437</v>
      </c>
    </row>
    <row r="651" spans="1:49">
      <c r="A651" t="s">
        <v>14496</v>
      </c>
      <c r="B651" t="s">
        <v>2458</v>
      </c>
      <c r="D651">
        <v>11804.71</v>
      </c>
      <c r="E651" t="s">
        <v>14476</v>
      </c>
      <c r="F651">
        <v>0</v>
      </c>
      <c r="G651" t="s">
        <v>6319</v>
      </c>
      <c r="H651" t="s">
        <v>12314</v>
      </c>
      <c r="P651">
        <v>57073.16</v>
      </c>
      <c r="Q651">
        <v>1715.77</v>
      </c>
      <c r="R651" s="343">
        <v>42301</v>
      </c>
      <c r="S651" s="343">
        <v>42079</v>
      </c>
      <c r="T651" t="s">
        <v>8128</v>
      </c>
      <c r="U651" t="s">
        <v>8129</v>
      </c>
      <c r="V651" t="s">
        <v>14497</v>
      </c>
      <c r="W651" t="s">
        <v>8130</v>
      </c>
      <c r="X651" t="s">
        <v>8131</v>
      </c>
      <c r="Y651" t="s">
        <v>8132</v>
      </c>
      <c r="Z651" t="s">
        <v>8133</v>
      </c>
      <c r="AA651" t="s">
        <v>8134</v>
      </c>
      <c r="AB651" t="s">
        <v>8135</v>
      </c>
      <c r="AC651" t="s">
        <v>8136</v>
      </c>
      <c r="AD651" t="s">
        <v>6313</v>
      </c>
      <c r="AV651" t="s">
        <v>6566</v>
      </c>
      <c r="AW651" t="s">
        <v>4392</v>
      </c>
    </row>
    <row r="652" spans="1:49">
      <c r="A652" t="s">
        <v>14575</v>
      </c>
      <c r="B652" t="s">
        <v>856</v>
      </c>
      <c r="D652">
        <v>7936.04</v>
      </c>
      <c r="E652" t="s">
        <v>14782</v>
      </c>
      <c r="F652">
        <v>0</v>
      </c>
      <c r="G652" t="s">
        <v>6319</v>
      </c>
      <c r="H652" t="s">
        <v>12314</v>
      </c>
      <c r="P652">
        <v>14487.8</v>
      </c>
      <c r="Q652">
        <v>272.87</v>
      </c>
      <c r="R652" s="343">
        <v>43033</v>
      </c>
      <c r="S652" s="343">
        <v>42079</v>
      </c>
      <c r="T652" t="s">
        <v>8183</v>
      </c>
      <c r="U652" t="s">
        <v>8184</v>
      </c>
      <c r="V652" t="s">
        <v>14798</v>
      </c>
      <c r="W652" t="s">
        <v>8185</v>
      </c>
      <c r="X652" t="s">
        <v>2025</v>
      </c>
      <c r="Y652" t="s">
        <v>2026</v>
      </c>
      <c r="Z652" t="s">
        <v>16293</v>
      </c>
      <c r="AA652" t="s">
        <v>6309</v>
      </c>
      <c r="AB652" t="s">
        <v>6309</v>
      </c>
      <c r="AC652" t="s">
        <v>8187</v>
      </c>
      <c r="AD652" t="s">
        <v>6313</v>
      </c>
      <c r="AV652" t="s">
        <v>6566</v>
      </c>
      <c r="AW652" t="s">
        <v>4392</v>
      </c>
    </row>
    <row r="653" spans="1:49">
      <c r="A653" t="s">
        <v>14576</v>
      </c>
      <c r="B653" t="s">
        <v>856</v>
      </c>
      <c r="D653">
        <v>31614.81</v>
      </c>
      <c r="E653" t="s">
        <v>14846</v>
      </c>
      <c r="F653">
        <v>0</v>
      </c>
      <c r="G653" t="s">
        <v>6319</v>
      </c>
      <c r="H653" t="s">
        <v>12314</v>
      </c>
      <c r="P653">
        <v>54439.01</v>
      </c>
      <c r="Q653">
        <v>1025.71</v>
      </c>
      <c r="R653" s="343">
        <v>43070</v>
      </c>
      <c r="S653" s="343">
        <v>42065</v>
      </c>
      <c r="T653" t="s">
        <v>8183</v>
      </c>
      <c r="U653" t="s">
        <v>8184</v>
      </c>
      <c r="V653" t="s">
        <v>14847</v>
      </c>
      <c r="W653" t="s">
        <v>8185</v>
      </c>
      <c r="X653" t="s">
        <v>2025</v>
      </c>
      <c r="Y653" t="s">
        <v>2026</v>
      </c>
      <c r="Z653" t="s">
        <v>16293</v>
      </c>
      <c r="AA653" t="s">
        <v>6309</v>
      </c>
      <c r="AB653" t="s">
        <v>6309</v>
      </c>
      <c r="AC653" t="s">
        <v>8187</v>
      </c>
      <c r="AD653" t="s">
        <v>6313</v>
      </c>
      <c r="AV653" t="s">
        <v>6566</v>
      </c>
      <c r="AW653" t="s">
        <v>4392</v>
      </c>
    </row>
    <row r="654" spans="1:49">
      <c r="A654" t="s">
        <v>14580</v>
      </c>
      <c r="B654" t="s">
        <v>2766</v>
      </c>
      <c r="D654">
        <v>1122.81</v>
      </c>
      <c r="E654" t="s">
        <v>14623</v>
      </c>
      <c r="F654">
        <v>0</v>
      </c>
      <c r="G654" t="s">
        <v>6314</v>
      </c>
      <c r="H654" t="s">
        <v>12314</v>
      </c>
      <c r="P654">
        <v>5371.58</v>
      </c>
      <c r="Q654">
        <v>163.66</v>
      </c>
      <c r="R654" s="343">
        <v>42303</v>
      </c>
      <c r="S654" s="343">
        <v>42076</v>
      </c>
      <c r="T654" t="s">
        <v>14500</v>
      </c>
      <c r="U654" t="s">
        <v>14501</v>
      </c>
      <c r="V654" t="s">
        <v>14624</v>
      </c>
      <c r="W654" t="s">
        <v>2767</v>
      </c>
      <c r="X654" t="s">
        <v>2025</v>
      </c>
      <c r="Y654" t="s">
        <v>2026</v>
      </c>
      <c r="Z654" t="s">
        <v>2768</v>
      </c>
      <c r="AA654" t="s">
        <v>6309</v>
      </c>
      <c r="AB654" t="s">
        <v>14503</v>
      </c>
      <c r="AC654" t="s">
        <v>16345</v>
      </c>
      <c r="AD654" t="s">
        <v>6318</v>
      </c>
      <c r="AV654" t="s">
        <v>14681</v>
      </c>
      <c r="AW654" t="s">
        <v>4437</v>
      </c>
    </row>
    <row r="655" spans="1:49">
      <c r="A655" t="s">
        <v>14581</v>
      </c>
      <c r="B655" t="s">
        <v>2766</v>
      </c>
      <c r="D655">
        <v>1122.81</v>
      </c>
      <c r="E655" t="s">
        <v>14621</v>
      </c>
      <c r="F655">
        <v>0</v>
      </c>
      <c r="G655" t="s">
        <v>6314</v>
      </c>
      <c r="H655" t="s">
        <v>12314</v>
      </c>
      <c r="P655">
        <v>5371.58</v>
      </c>
      <c r="Q655">
        <v>163.66</v>
      </c>
      <c r="R655" s="343">
        <v>42303</v>
      </c>
      <c r="S655" s="343">
        <v>42076</v>
      </c>
      <c r="T655" t="s">
        <v>14500</v>
      </c>
      <c r="U655" t="s">
        <v>14501</v>
      </c>
      <c r="V655" t="s">
        <v>14625</v>
      </c>
      <c r="W655" t="s">
        <v>2767</v>
      </c>
      <c r="X655" t="s">
        <v>2025</v>
      </c>
      <c r="Y655" t="s">
        <v>2026</v>
      </c>
      <c r="Z655" t="s">
        <v>2768</v>
      </c>
      <c r="AA655" t="s">
        <v>6309</v>
      </c>
      <c r="AB655" t="s">
        <v>14503</v>
      </c>
      <c r="AC655" t="s">
        <v>16345</v>
      </c>
      <c r="AD655" t="s">
        <v>6318</v>
      </c>
      <c r="AV655" t="s">
        <v>14681</v>
      </c>
      <c r="AW655" t="s">
        <v>4437</v>
      </c>
    </row>
    <row r="656" spans="1:49">
      <c r="A656" t="s">
        <v>14582</v>
      </c>
      <c r="B656" t="s">
        <v>2766</v>
      </c>
      <c r="D656">
        <v>1122.81</v>
      </c>
      <c r="E656" t="s">
        <v>14621</v>
      </c>
      <c r="F656">
        <v>0</v>
      </c>
      <c r="G656" t="s">
        <v>6314</v>
      </c>
      <c r="H656" t="s">
        <v>12314</v>
      </c>
      <c r="P656">
        <v>5371.58</v>
      </c>
      <c r="Q656">
        <v>163.66</v>
      </c>
      <c r="R656" s="343">
        <v>42303</v>
      </c>
      <c r="S656" s="343">
        <v>42076</v>
      </c>
      <c r="T656" t="s">
        <v>14500</v>
      </c>
      <c r="U656" t="s">
        <v>14501</v>
      </c>
      <c r="V656" t="s">
        <v>14626</v>
      </c>
      <c r="W656" t="s">
        <v>2767</v>
      </c>
      <c r="X656" t="s">
        <v>2025</v>
      </c>
      <c r="Y656" t="s">
        <v>2026</v>
      </c>
      <c r="Z656" t="s">
        <v>2768</v>
      </c>
      <c r="AA656" t="s">
        <v>6309</v>
      </c>
      <c r="AB656" t="s">
        <v>14503</v>
      </c>
      <c r="AC656" t="s">
        <v>16345</v>
      </c>
      <c r="AD656" t="s">
        <v>6318</v>
      </c>
      <c r="AV656" t="s">
        <v>14681</v>
      </c>
      <c r="AW656" t="s">
        <v>4437</v>
      </c>
    </row>
    <row r="657" spans="1:49">
      <c r="A657" t="s">
        <v>14585</v>
      </c>
      <c r="B657" t="s">
        <v>2766</v>
      </c>
      <c r="D657">
        <v>1225.8900000000001</v>
      </c>
      <c r="E657" t="s">
        <v>14628</v>
      </c>
      <c r="F657">
        <v>0</v>
      </c>
      <c r="G657" t="s">
        <v>6314</v>
      </c>
      <c r="H657" t="s">
        <v>12314</v>
      </c>
      <c r="P657">
        <v>5864.99</v>
      </c>
      <c r="Q657">
        <v>178.69</v>
      </c>
      <c r="R657" s="343">
        <v>42303</v>
      </c>
      <c r="S657" s="343">
        <v>42076</v>
      </c>
      <c r="T657" t="s">
        <v>14500</v>
      </c>
      <c r="U657" t="s">
        <v>14501</v>
      </c>
      <c r="V657" t="s">
        <v>14630</v>
      </c>
      <c r="W657" t="s">
        <v>2767</v>
      </c>
      <c r="X657" t="s">
        <v>2025</v>
      </c>
      <c r="Y657" t="s">
        <v>2026</v>
      </c>
      <c r="Z657" t="s">
        <v>2768</v>
      </c>
      <c r="AA657" t="s">
        <v>6309</v>
      </c>
      <c r="AB657" t="s">
        <v>14503</v>
      </c>
      <c r="AC657" t="s">
        <v>16345</v>
      </c>
      <c r="AD657" t="s">
        <v>6318</v>
      </c>
      <c r="AV657" t="s">
        <v>14681</v>
      </c>
      <c r="AW657" t="s">
        <v>4437</v>
      </c>
    </row>
    <row r="658" spans="1:49">
      <c r="A658" t="s">
        <v>14588</v>
      </c>
      <c r="B658" t="s">
        <v>2766</v>
      </c>
      <c r="E658" t="s">
        <v>14635</v>
      </c>
      <c r="F658">
        <v>0</v>
      </c>
      <c r="G658" t="s">
        <v>6314</v>
      </c>
      <c r="H658" t="s">
        <v>12314</v>
      </c>
      <c r="P658">
        <v>5846.34</v>
      </c>
      <c r="Q658">
        <v>178.13</v>
      </c>
      <c r="R658" s="343">
        <v>42303</v>
      </c>
      <c r="S658" s="343">
        <v>42079</v>
      </c>
      <c r="T658" t="s">
        <v>14500</v>
      </c>
      <c r="U658" t="s">
        <v>14501</v>
      </c>
      <c r="V658" t="s">
        <v>14636</v>
      </c>
      <c r="W658" t="s">
        <v>2767</v>
      </c>
      <c r="X658" t="s">
        <v>2025</v>
      </c>
      <c r="Y658" t="s">
        <v>2026</v>
      </c>
      <c r="Z658" t="s">
        <v>2768</v>
      </c>
      <c r="AA658" t="s">
        <v>6309</v>
      </c>
      <c r="AB658" t="s">
        <v>14503</v>
      </c>
      <c r="AC658" t="s">
        <v>16345</v>
      </c>
      <c r="AD658" t="s">
        <v>6318</v>
      </c>
      <c r="AV658" t="s">
        <v>14681</v>
      </c>
      <c r="AW658" t="s">
        <v>4437</v>
      </c>
    </row>
    <row r="659" spans="1:49">
      <c r="A659" t="s">
        <v>14592</v>
      </c>
      <c r="B659" t="s">
        <v>2766</v>
      </c>
      <c r="D659">
        <v>1292.0999999999999</v>
      </c>
      <c r="E659" t="s">
        <v>14638</v>
      </c>
      <c r="F659">
        <v>0</v>
      </c>
      <c r="G659" t="s">
        <v>6314</v>
      </c>
      <c r="H659" t="s">
        <v>12314</v>
      </c>
      <c r="P659">
        <v>6182.19</v>
      </c>
      <c r="Q659">
        <v>188.36</v>
      </c>
      <c r="R659" s="343">
        <v>42303</v>
      </c>
      <c r="S659" s="343">
        <v>42076</v>
      </c>
      <c r="T659" t="s">
        <v>14500</v>
      </c>
      <c r="U659" t="s">
        <v>14501</v>
      </c>
      <c r="V659" t="s">
        <v>14641</v>
      </c>
      <c r="W659" t="s">
        <v>2767</v>
      </c>
      <c r="X659" t="s">
        <v>2025</v>
      </c>
      <c r="Y659" t="s">
        <v>2026</v>
      </c>
      <c r="Z659" t="s">
        <v>2768</v>
      </c>
      <c r="AA659" t="s">
        <v>6309</v>
      </c>
      <c r="AB659" t="s">
        <v>14503</v>
      </c>
      <c r="AC659" t="s">
        <v>16345</v>
      </c>
      <c r="AD659" t="s">
        <v>6318</v>
      </c>
      <c r="AV659" t="s">
        <v>14681</v>
      </c>
      <c r="AW659" t="s">
        <v>4437</v>
      </c>
    </row>
    <row r="660" spans="1:49">
      <c r="A660" t="s">
        <v>14593</v>
      </c>
      <c r="B660" t="s">
        <v>2766</v>
      </c>
      <c r="D660">
        <v>1913.59</v>
      </c>
      <c r="E660" t="s">
        <v>14642</v>
      </c>
      <c r="F660">
        <v>0</v>
      </c>
      <c r="G660" t="s">
        <v>6314</v>
      </c>
      <c r="H660" t="s">
        <v>12314</v>
      </c>
      <c r="P660">
        <v>9155.1200000000008</v>
      </c>
      <c r="Q660">
        <v>278.94</v>
      </c>
      <c r="R660" s="343">
        <v>42303</v>
      </c>
      <c r="S660" s="343">
        <v>42076</v>
      </c>
      <c r="T660" t="s">
        <v>14500</v>
      </c>
      <c r="U660" t="s">
        <v>14501</v>
      </c>
      <c r="V660" t="s">
        <v>14643</v>
      </c>
      <c r="W660" t="s">
        <v>2767</v>
      </c>
      <c r="X660" t="s">
        <v>2025</v>
      </c>
      <c r="Y660" t="s">
        <v>2026</v>
      </c>
      <c r="Z660" t="s">
        <v>2768</v>
      </c>
      <c r="AA660" t="s">
        <v>6309</v>
      </c>
      <c r="AB660" t="s">
        <v>14503</v>
      </c>
      <c r="AC660" t="s">
        <v>16345</v>
      </c>
      <c r="AD660" t="s">
        <v>6318</v>
      </c>
      <c r="AV660" t="s">
        <v>14681</v>
      </c>
      <c r="AW660" t="s">
        <v>4437</v>
      </c>
    </row>
    <row r="661" spans="1:49">
      <c r="A661" t="s">
        <v>14594</v>
      </c>
      <c r="B661" t="s">
        <v>2766</v>
      </c>
      <c r="D661">
        <v>2040.99</v>
      </c>
      <c r="E661" t="s">
        <v>14642</v>
      </c>
      <c r="F661">
        <v>0</v>
      </c>
      <c r="G661" t="s">
        <v>6314</v>
      </c>
      <c r="H661" t="s">
        <v>12314</v>
      </c>
      <c r="P661">
        <v>9765.32</v>
      </c>
      <c r="Q661">
        <v>297.52999999999997</v>
      </c>
      <c r="R661" s="343">
        <v>42303</v>
      </c>
      <c r="S661" s="343">
        <v>42076</v>
      </c>
      <c r="T661" t="s">
        <v>14500</v>
      </c>
      <c r="U661" t="s">
        <v>14501</v>
      </c>
      <c r="V661" t="s">
        <v>14644</v>
      </c>
      <c r="W661" t="s">
        <v>2767</v>
      </c>
      <c r="X661" t="s">
        <v>2025</v>
      </c>
      <c r="Y661" t="s">
        <v>2026</v>
      </c>
      <c r="Z661" t="s">
        <v>2768</v>
      </c>
      <c r="AA661" t="s">
        <v>6309</v>
      </c>
      <c r="AB661" t="s">
        <v>14503</v>
      </c>
      <c r="AC661" t="s">
        <v>16345</v>
      </c>
      <c r="AD661" t="s">
        <v>6318</v>
      </c>
      <c r="AV661" t="s">
        <v>14681</v>
      </c>
      <c r="AW661" t="s">
        <v>4437</v>
      </c>
    </row>
    <row r="662" spans="1:49">
      <c r="A662" t="s">
        <v>14595</v>
      </c>
      <c r="B662" t="s">
        <v>2766</v>
      </c>
      <c r="D662">
        <v>2081.73</v>
      </c>
      <c r="E662" t="s">
        <v>14645</v>
      </c>
      <c r="F662">
        <v>0</v>
      </c>
      <c r="G662" t="s">
        <v>6314</v>
      </c>
      <c r="H662" t="s">
        <v>12314</v>
      </c>
      <c r="P662">
        <v>9959.51</v>
      </c>
      <c r="Q662">
        <v>303.44</v>
      </c>
      <c r="R662" s="343">
        <v>42303</v>
      </c>
      <c r="S662" s="343">
        <v>42076</v>
      </c>
      <c r="T662" t="s">
        <v>14500</v>
      </c>
      <c r="U662" t="s">
        <v>14501</v>
      </c>
      <c r="V662" t="s">
        <v>14646</v>
      </c>
      <c r="W662" t="s">
        <v>2767</v>
      </c>
      <c r="X662" t="s">
        <v>2025</v>
      </c>
      <c r="Y662" t="s">
        <v>2026</v>
      </c>
      <c r="Z662" t="s">
        <v>2768</v>
      </c>
      <c r="AA662" t="s">
        <v>6309</v>
      </c>
      <c r="AB662" t="s">
        <v>14503</v>
      </c>
      <c r="AC662" t="s">
        <v>16345</v>
      </c>
      <c r="AD662" t="s">
        <v>6318</v>
      </c>
      <c r="AV662" t="s">
        <v>14681</v>
      </c>
      <c r="AW662" t="s">
        <v>4437</v>
      </c>
    </row>
    <row r="663" spans="1:49">
      <c r="A663" t="s">
        <v>14596</v>
      </c>
      <c r="B663" t="s">
        <v>2766</v>
      </c>
      <c r="D663">
        <v>3306.16</v>
      </c>
      <c r="E663" t="s">
        <v>14647</v>
      </c>
      <c r="F663">
        <v>0</v>
      </c>
      <c r="G663" t="s">
        <v>6314</v>
      </c>
      <c r="H663" t="s">
        <v>12314</v>
      </c>
      <c r="P663">
        <v>15818.29</v>
      </c>
      <c r="Q663">
        <v>481.95</v>
      </c>
      <c r="R663" s="343">
        <v>42303</v>
      </c>
      <c r="S663" s="343">
        <v>42080</v>
      </c>
      <c r="T663" t="s">
        <v>14500</v>
      </c>
      <c r="U663" t="s">
        <v>14501</v>
      </c>
      <c r="V663" t="s">
        <v>14648</v>
      </c>
      <c r="W663" t="s">
        <v>2767</v>
      </c>
      <c r="X663" t="s">
        <v>2025</v>
      </c>
      <c r="Y663" t="s">
        <v>2026</v>
      </c>
      <c r="Z663" t="s">
        <v>2768</v>
      </c>
      <c r="AA663" t="s">
        <v>6309</v>
      </c>
      <c r="AB663" t="s">
        <v>14503</v>
      </c>
      <c r="AC663" t="s">
        <v>16345</v>
      </c>
      <c r="AD663" t="s">
        <v>6318</v>
      </c>
      <c r="AV663" t="s">
        <v>14681</v>
      </c>
      <c r="AW663" t="s">
        <v>4437</v>
      </c>
    </row>
    <row r="664" spans="1:49">
      <c r="A664" t="s">
        <v>14692</v>
      </c>
      <c r="B664" t="s">
        <v>14679</v>
      </c>
      <c r="D664">
        <v>18343.27</v>
      </c>
      <c r="E664" t="s">
        <v>14693</v>
      </c>
      <c r="F664">
        <v>0</v>
      </c>
      <c r="G664" t="s">
        <v>6319</v>
      </c>
      <c r="H664" t="s">
        <v>12314</v>
      </c>
      <c r="P664">
        <v>33125.1</v>
      </c>
      <c r="Q664">
        <v>640.04999999999995</v>
      </c>
      <c r="R664" s="343">
        <v>43044</v>
      </c>
      <c r="S664" s="343">
        <v>42079</v>
      </c>
      <c r="T664" t="s">
        <v>8290</v>
      </c>
      <c r="U664" t="s">
        <v>8291</v>
      </c>
      <c r="V664" t="s">
        <v>14694</v>
      </c>
      <c r="W664" t="s">
        <v>14680</v>
      </c>
      <c r="X664" t="s">
        <v>2015</v>
      </c>
      <c r="Y664" t="s">
        <v>2016</v>
      </c>
      <c r="Z664" t="s">
        <v>8293</v>
      </c>
      <c r="AA664" t="s">
        <v>8294</v>
      </c>
      <c r="AB664" t="s">
        <v>8295</v>
      </c>
      <c r="AC664" t="s">
        <v>16324</v>
      </c>
      <c r="AD664" t="s">
        <v>6313</v>
      </c>
      <c r="AV664" t="s">
        <v>4409</v>
      </c>
      <c r="AW664" t="s">
        <v>4405</v>
      </c>
    </row>
    <row r="665" spans="1:49">
      <c r="A665" t="s">
        <v>14784</v>
      </c>
      <c r="B665" t="s">
        <v>14785</v>
      </c>
      <c r="C665">
        <v>5115.1499999999996</v>
      </c>
      <c r="D665">
        <v>20346.259999999998</v>
      </c>
      <c r="E665" t="s">
        <v>14786</v>
      </c>
      <c r="F665">
        <v>46</v>
      </c>
      <c r="G665" t="s">
        <v>6319</v>
      </c>
      <c r="H665" t="s">
        <v>4276</v>
      </c>
      <c r="I665">
        <v>0</v>
      </c>
      <c r="J665">
        <v>2641.01</v>
      </c>
      <c r="K665">
        <v>2454.15</v>
      </c>
      <c r="L665">
        <v>0</v>
      </c>
      <c r="M665">
        <v>0</v>
      </c>
      <c r="N665">
        <v>0</v>
      </c>
      <c r="O665">
        <v>0</v>
      </c>
      <c r="P665">
        <v>84544.76</v>
      </c>
      <c r="Q665">
        <v>2610.5</v>
      </c>
      <c r="R665" s="343">
        <v>42314</v>
      </c>
      <c r="S665" s="343">
        <v>42065</v>
      </c>
      <c r="T665" t="s">
        <v>14787</v>
      </c>
      <c r="U665" t="s">
        <v>14788</v>
      </c>
      <c r="V665" t="s">
        <v>14789</v>
      </c>
      <c r="W665" t="s">
        <v>15116</v>
      </c>
      <c r="X665" t="s">
        <v>1338</v>
      </c>
      <c r="Y665" t="s">
        <v>2031</v>
      </c>
      <c r="Z665" t="s">
        <v>14791</v>
      </c>
      <c r="AA665" t="s">
        <v>14792</v>
      </c>
      <c r="AB665" t="s">
        <v>7400</v>
      </c>
      <c r="AC665" t="s">
        <v>14793</v>
      </c>
      <c r="AD665" t="s">
        <v>6313</v>
      </c>
      <c r="AE665" t="s">
        <v>14794</v>
      </c>
      <c r="AF665" t="s">
        <v>14795</v>
      </c>
      <c r="AG665" t="s">
        <v>14796</v>
      </c>
      <c r="AH665" t="s">
        <v>2024</v>
      </c>
      <c r="AI665" t="s">
        <v>2031</v>
      </c>
      <c r="AJ665" t="s">
        <v>14797</v>
      </c>
      <c r="AV665" t="s">
        <v>1922</v>
      </c>
      <c r="AW665" t="s">
        <v>4388</v>
      </c>
    </row>
    <row r="666" spans="1:49">
      <c r="A666" t="s">
        <v>14577</v>
      </c>
      <c r="B666" t="s">
        <v>856</v>
      </c>
      <c r="D666">
        <v>6922.63</v>
      </c>
      <c r="E666" t="s">
        <v>14822</v>
      </c>
      <c r="F666">
        <v>0</v>
      </c>
      <c r="G666" t="s">
        <v>6319</v>
      </c>
      <c r="H666" t="s">
        <v>12314</v>
      </c>
      <c r="P666">
        <v>12636.6</v>
      </c>
      <c r="Q666">
        <v>238.03</v>
      </c>
      <c r="R666" s="343">
        <v>43032</v>
      </c>
      <c r="S666" s="343">
        <v>42079</v>
      </c>
      <c r="T666" t="s">
        <v>8183</v>
      </c>
      <c r="U666" t="s">
        <v>8184</v>
      </c>
      <c r="V666" t="s">
        <v>14823</v>
      </c>
      <c r="W666" t="s">
        <v>8185</v>
      </c>
      <c r="X666" t="s">
        <v>2025</v>
      </c>
      <c r="Y666" t="s">
        <v>2026</v>
      </c>
      <c r="Z666" t="s">
        <v>16293</v>
      </c>
      <c r="AA666" t="s">
        <v>6309</v>
      </c>
      <c r="AB666" t="s">
        <v>6309</v>
      </c>
      <c r="AC666" t="s">
        <v>8187</v>
      </c>
      <c r="AD666" t="s">
        <v>6313</v>
      </c>
      <c r="AV666" t="s">
        <v>6566</v>
      </c>
      <c r="AW666" t="s">
        <v>4392</v>
      </c>
    </row>
    <row r="667" spans="1:49">
      <c r="A667" t="s">
        <v>14740</v>
      </c>
      <c r="B667" t="s">
        <v>14741</v>
      </c>
      <c r="D667">
        <v>17443.43</v>
      </c>
      <c r="E667" t="s">
        <v>14742</v>
      </c>
      <c r="F667">
        <v>0</v>
      </c>
      <c r="G667" t="s">
        <v>6317</v>
      </c>
      <c r="H667" t="s">
        <v>12314</v>
      </c>
      <c r="P667">
        <v>30981.54</v>
      </c>
      <c r="Q667">
        <v>581.82000000000005</v>
      </c>
      <c r="R667" s="343">
        <v>43054</v>
      </c>
      <c r="S667" s="343">
        <v>42062</v>
      </c>
      <c r="T667" t="s">
        <v>14743</v>
      </c>
      <c r="U667" t="s">
        <v>14744</v>
      </c>
      <c r="V667" t="s">
        <v>14745</v>
      </c>
      <c r="W667" t="s">
        <v>15164</v>
      </c>
      <c r="X667" t="s">
        <v>2024</v>
      </c>
      <c r="Y667" t="s">
        <v>2031</v>
      </c>
      <c r="Z667" t="s">
        <v>14747</v>
      </c>
      <c r="AA667" t="s">
        <v>14748</v>
      </c>
      <c r="AB667" t="s">
        <v>6309</v>
      </c>
      <c r="AC667" t="s">
        <v>14749</v>
      </c>
      <c r="AD667" t="s">
        <v>6310</v>
      </c>
      <c r="AE667" t="s">
        <v>14750</v>
      </c>
      <c r="AF667" t="s">
        <v>14751</v>
      </c>
      <c r="AG667" t="s">
        <v>14752</v>
      </c>
      <c r="AH667" t="s">
        <v>2024</v>
      </c>
      <c r="AI667" t="s">
        <v>2031</v>
      </c>
      <c r="AJ667" t="s">
        <v>6309</v>
      </c>
      <c r="AK667" t="s">
        <v>14753</v>
      </c>
      <c r="AL667" t="s">
        <v>14754</v>
      </c>
      <c r="AM667" t="s">
        <v>14755</v>
      </c>
      <c r="AN667" t="s">
        <v>2024</v>
      </c>
      <c r="AO667" t="s">
        <v>2031</v>
      </c>
      <c r="AP667" t="s">
        <v>6309</v>
      </c>
      <c r="AV667" t="s">
        <v>6309</v>
      </c>
      <c r="AW667" t="s">
        <v>6317</v>
      </c>
    </row>
    <row r="668" spans="1:49">
      <c r="A668" t="s">
        <v>14772</v>
      </c>
      <c r="B668" t="s">
        <v>14773</v>
      </c>
      <c r="D668">
        <v>7835.91</v>
      </c>
      <c r="E668" t="s">
        <v>14774</v>
      </c>
      <c r="F668">
        <v>0</v>
      </c>
      <c r="G668" t="s">
        <v>6319</v>
      </c>
      <c r="H668" t="s">
        <v>12314</v>
      </c>
      <c r="P668">
        <v>17524.39</v>
      </c>
      <c r="Q668">
        <v>413.57</v>
      </c>
      <c r="R668" s="343">
        <v>42696</v>
      </c>
      <c r="S668" s="343">
        <v>42065</v>
      </c>
      <c r="T668" t="s">
        <v>14775</v>
      </c>
      <c r="U668" t="s">
        <v>14776</v>
      </c>
      <c r="V668" t="s">
        <v>14777</v>
      </c>
      <c r="W668" t="s">
        <v>14778</v>
      </c>
      <c r="X668" t="s">
        <v>11210</v>
      </c>
      <c r="Y668" t="s">
        <v>11211</v>
      </c>
      <c r="Z668" t="s">
        <v>14779</v>
      </c>
      <c r="AA668" t="s">
        <v>14780</v>
      </c>
      <c r="AB668" t="s">
        <v>16094</v>
      </c>
      <c r="AC668" t="s">
        <v>14781</v>
      </c>
      <c r="AD668" t="s">
        <v>6313</v>
      </c>
      <c r="AV668" t="s">
        <v>4409</v>
      </c>
      <c r="AW668" t="s">
        <v>4405</v>
      </c>
    </row>
    <row r="669" spans="1:49">
      <c r="A669" t="s">
        <v>14848</v>
      </c>
      <c r="B669" t="s">
        <v>14849</v>
      </c>
      <c r="C669">
        <v>1871.4</v>
      </c>
      <c r="D669">
        <v>16320.66</v>
      </c>
      <c r="E669" t="s">
        <v>14850</v>
      </c>
      <c r="F669">
        <v>4</v>
      </c>
      <c r="G669" t="s">
        <v>6317</v>
      </c>
      <c r="H669" t="s">
        <v>6945</v>
      </c>
      <c r="I669">
        <v>0</v>
      </c>
      <c r="J669">
        <v>1871.4</v>
      </c>
      <c r="K669">
        <v>0</v>
      </c>
      <c r="L669">
        <v>0</v>
      </c>
      <c r="M669">
        <v>0</v>
      </c>
      <c r="N669">
        <v>0</v>
      </c>
      <c r="O669">
        <v>0</v>
      </c>
      <c r="P669">
        <v>60005.84</v>
      </c>
      <c r="Q669">
        <v>1872.07</v>
      </c>
      <c r="R669" s="343">
        <v>42366</v>
      </c>
      <c r="S669" s="343">
        <v>42068</v>
      </c>
      <c r="T669" t="s">
        <v>14851</v>
      </c>
      <c r="U669" t="s">
        <v>14852</v>
      </c>
      <c r="V669" t="s">
        <v>14853</v>
      </c>
      <c r="W669" t="s">
        <v>14854</v>
      </c>
      <c r="X669" t="s">
        <v>2024</v>
      </c>
      <c r="Y669" t="s">
        <v>14855</v>
      </c>
      <c r="Z669" t="s">
        <v>14856</v>
      </c>
      <c r="AA669" t="s">
        <v>14857</v>
      </c>
      <c r="AB669" t="s">
        <v>6309</v>
      </c>
      <c r="AC669" t="s">
        <v>14858</v>
      </c>
      <c r="AD669" t="s">
        <v>6310</v>
      </c>
      <c r="AE669" t="s">
        <v>14859</v>
      </c>
      <c r="AF669" t="s">
        <v>14860</v>
      </c>
      <c r="AG669" t="s">
        <v>14861</v>
      </c>
      <c r="AH669" t="s">
        <v>2024</v>
      </c>
      <c r="AI669" t="s">
        <v>2031</v>
      </c>
      <c r="AJ669" t="s">
        <v>14862</v>
      </c>
      <c r="AV669" t="s">
        <v>6309</v>
      </c>
      <c r="AW669" t="s">
        <v>6317</v>
      </c>
    </row>
    <row r="670" spans="1:49">
      <c r="A670" t="s">
        <v>14913</v>
      </c>
      <c r="B670" t="s">
        <v>962</v>
      </c>
      <c r="D670">
        <v>228770.29</v>
      </c>
      <c r="E670" t="s">
        <v>14914</v>
      </c>
      <c r="F670">
        <v>0</v>
      </c>
      <c r="G670" t="s">
        <v>6314</v>
      </c>
      <c r="H670" t="s">
        <v>12314</v>
      </c>
      <c r="P670">
        <v>380426.83</v>
      </c>
      <c r="Q670">
        <v>7303.35</v>
      </c>
      <c r="R670" s="343">
        <v>43125</v>
      </c>
      <c r="S670" s="343">
        <v>42079</v>
      </c>
      <c r="T670" t="s">
        <v>10514</v>
      </c>
      <c r="U670" t="s">
        <v>10515</v>
      </c>
      <c r="V670" t="s">
        <v>14915</v>
      </c>
      <c r="W670" t="s">
        <v>10516</v>
      </c>
      <c r="X670" t="s">
        <v>8995</v>
      </c>
      <c r="Y670" t="s">
        <v>10517</v>
      </c>
      <c r="Z670" t="s">
        <v>16141</v>
      </c>
      <c r="AA670" t="s">
        <v>10519</v>
      </c>
      <c r="AB670" t="s">
        <v>10520</v>
      </c>
      <c r="AC670" t="s">
        <v>15543</v>
      </c>
      <c r="AD670" t="s">
        <v>6953</v>
      </c>
      <c r="AV670" t="s">
        <v>1823</v>
      </c>
      <c r="AW670" t="s">
        <v>4437</v>
      </c>
    </row>
    <row r="671" spans="1:49">
      <c r="A671" t="s">
        <v>14916</v>
      </c>
      <c r="B671" t="s">
        <v>962</v>
      </c>
      <c r="D671">
        <v>469741.75</v>
      </c>
      <c r="E671" t="s">
        <v>14917</v>
      </c>
      <c r="F671">
        <v>0</v>
      </c>
      <c r="G671" t="s">
        <v>6314</v>
      </c>
      <c r="H671" t="s">
        <v>12314</v>
      </c>
      <c r="P671">
        <v>781142.72</v>
      </c>
      <c r="Q671">
        <v>14996.2</v>
      </c>
      <c r="R671" s="343">
        <v>43125</v>
      </c>
      <c r="S671" s="343">
        <v>42079</v>
      </c>
      <c r="T671" t="s">
        <v>10514</v>
      </c>
      <c r="U671" t="s">
        <v>10515</v>
      </c>
      <c r="V671" t="s">
        <v>14918</v>
      </c>
      <c r="W671" t="s">
        <v>10516</v>
      </c>
      <c r="X671" t="s">
        <v>8995</v>
      </c>
      <c r="Y671" t="s">
        <v>10517</v>
      </c>
      <c r="Z671" t="s">
        <v>16141</v>
      </c>
      <c r="AA671" t="s">
        <v>10519</v>
      </c>
      <c r="AB671" t="s">
        <v>10520</v>
      </c>
      <c r="AC671" t="s">
        <v>15543</v>
      </c>
      <c r="AD671" t="s">
        <v>6953</v>
      </c>
      <c r="AV671" t="s">
        <v>1823</v>
      </c>
      <c r="AW671" t="s">
        <v>4437</v>
      </c>
    </row>
    <row r="672" spans="1:49">
      <c r="A672" t="s">
        <v>14919</v>
      </c>
      <c r="B672" t="s">
        <v>962</v>
      </c>
      <c r="D672">
        <v>74199.070000000007</v>
      </c>
      <c r="E672" t="s">
        <v>14920</v>
      </c>
      <c r="F672">
        <v>0</v>
      </c>
      <c r="G672" t="s">
        <v>6314</v>
      </c>
      <c r="H672" t="s">
        <v>12314</v>
      </c>
      <c r="P672">
        <v>123386.89</v>
      </c>
      <c r="Q672">
        <v>2368.75</v>
      </c>
      <c r="R672" s="343">
        <v>43125</v>
      </c>
      <c r="S672" s="343">
        <v>42079</v>
      </c>
      <c r="T672" t="s">
        <v>10514</v>
      </c>
      <c r="U672" t="s">
        <v>10515</v>
      </c>
      <c r="V672" t="s">
        <v>14921</v>
      </c>
      <c r="W672" t="s">
        <v>10516</v>
      </c>
      <c r="X672" t="s">
        <v>8995</v>
      </c>
      <c r="Y672" t="s">
        <v>10517</v>
      </c>
      <c r="Z672" t="s">
        <v>16141</v>
      </c>
      <c r="AA672" t="s">
        <v>10519</v>
      </c>
      <c r="AB672" t="s">
        <v>10520</v>
      </c>
      <c r="AC672" t="s">
        <v>15543</v>
      </c>
      <c r="AD672" t="s">
        <v>6953</v>
      </c>
      <c r="AV672" t="s">
        <v>1823</v>
      </c>
      <c r="AW672" t="s">
        <v>4437</v>
      </c>
    </row>
    <row r="673" spans="1:49">
      <c r="A673" t="s">
        <v>14922</v>
      </c>
      <c r="B673" t="s">
        <v>962</v>
      </c>
      <c r="D673">
        <v>180300.61</v>
      </c>
      <c r="E673" t="s">
        <v>14923</v>
      </c>
      <c r="F673">
        <v>0</v>
      </c>
      <c r="G673" t="s">
        <v>6314</v>
      </c>
      <c r="H673" t="s">
        <v>12314</v>
      </c>
      <c r="P673">
        <v>299825.37</v>
      </c>
      <c r="Q673">
        <v>5755.98</v>
      </c>
      <c r="R673" s="343">
        <v>43125</v>
      </c>
      <c r="S673" s="343">
        <v>42079</v>
      </c>
      <c r="T673" t="s">
        <v>10514</v>
      </c>
      <c r="U673" t="s">
        <v>10515</v>
      </c>
      <c r="V673" t="s">
        <v>14924</v>
      </c>
      <c r="W673" t="s">
        <v>10516</v>
      </c>
      <c r="X673" t="s">
        <v>8995</v>
      </c>
      <c r="Y673" t="s">
        <v>10517</v>
      </c>
      <c r="Z673" t="s">
        <v>16141</v>
      </c>
      <c r="AA673" t="s">
        <v>10519</v>
      </c>
      <c r="AB673" t="s">
        <v>10520</v>
      </c>
      <c r="AC673" t="s">
        <v>15543</v>
      </c>
      <c r="AD673" t="s">
        <v>6953</v>
      </c>
      <c r="AV673" t="s">
        <v>1823</v>
      </c>
      <c r="AW673" t="s">
        <v>4437</v>
      </c>
    </row>
    <row r="674" spans="1:49">
      <c r="A674" t="s">
        <v>14943</v>
      </c>
      <c r="B674" t="s">
        <v>14944</v>
      </c>
      <c r="D674">
        <v>12117.7</v>
      </c>
      <c r="E674" t="s">
        <v>14945</v>
      </c>
      <c r="F674">
        <v>0</v>
      </c>
      <c r="G674" t="s">
        <v>6317</v>
      </c>
      <c r="H674" t="s">
        <v>12314</v>
      </c>
      <c r="P674">
        <v>19827.21</v>
      </c>
      <c r="Q674">
        <v>395.88</v>
      </c>
      <c r="R674" s="343">
        <v>43138</v>
      </c>
      <c r="S674" s="343">
        <v>42076</v>
      </c>
      <c r="T674" t="s">
        <v>14946</v>
      </c>
      <c r="U674" t="s">
        <v>14947</v>
      </c>
      <c r="V674" t="s">
        <v>14948</v>
      </c>
      <c r="W674" t="s">
        <v>16302</v>
      </c>
      <c r="X674" t="s">
        <v>1338</v>
      </c>
      <c r="Y674" t="s">
        <v>13455</v>
      </c>
      <c r="Z674" t="s">
        <v>14950</v>
      </c>
      <c r="AA674" t="s">
        <v>14951</v>
      </c>
      <c r="AB674" t="s">
        <v>14952</v>
      </c>
      <c r="AC674" t="s">
        <v>14953</v>
      </c>
      <c r="AD674" t="s">
        <v>6310</v>
      </c>
      <c r="AV674" t="s">
        <v>6309</v>
      </c>
      <c r="AW674" t="s">
        <v>6317</v>
      </c>
    </row>
    <row r="675" spans="1:49">
      <c r="A675" t="s">
        <v>14954</v>
      </c>
      <c r="B675" t="s">
        <v>14944</v>
      </c>
      <c r="D675">
        <v>12117.7</v>
      </c>
      <c r="E675" t="s">
        <v>14955</v>
      </c>
      <c r="F675">
        <v>0</v>
      </c>
      <c r="G675" t="s">
        <v>6317</v>
      </c>
      <c r="H675" t="s">
        <v>12314</v>
      </c>
      <c r="P675">
        <v>19827.21</v>
      </c>
      <c r="Q675">
        <v>395.88</v>
      </c>
      <c r="R675" s="343">
        <v>43138</v>
      </c>
      <c r="S675" s="343">
        <v>42076</v>
      </c>
      <c r="T675" t="s">
        <v>14946</v>
      </c>
      <c r="U675" t="s">
        <v>14947</v>
      </c>
      <c r="V675" t="s">
        <v>14956</v>
      </c>
      <c r="W675" t="s">
        <v>16302</v>
      </c>
      <c r="X675" t="s">
        <v>1338</v>
      </c>
      <c r="Y675" t="s">
        <v>13455</v>
      </c>
      <c r="Z675" t="s">
        <v>14950</v>
      </c>
      <c r="AA675" t="s">
        <v>14951</v>
      </c>
      <c r="AB675" t="s">
        <v>14952</v>
      </c>
      <c r="AC675" t="s">
        <v>14953</v>
      </c>
      <c r="AD675" t="s">
        <v>6310</v>
      </c>
      <c r="AV675" t="s">
        <v>6309</v>
      </c>
      <c r="AW675" t="s">
        <v>6317</v>
      </c>
    </row>
    <row r="676" spans="1:49">
      <c r="A676" t="s">
        <v>14957</v>
      </c>
      <c r="B676" t="s">
        <v>14944</v>
      </c>
      <c r="D676">
        <v>12117.7</v>
      </c>
      <c r="E676" t="s">
        <v>14955</v>
      </c>
      <c r="F676">
        <v>0</v>
      </c>
      <c r="G676" t="s">
        <v>6317</v>
      </c>
      <c r="H676" t="s">
        <v>12314</v>
      </c>
      <c r="P676">
        <v>19827.21</v>
      </c>
      <c r="Q676">
        <v>395.88</v>
      </c>
      <c r="R676" s="343">
        <v>43138</v>
      </c>
      <c r="S676" s="343">
        <v>42076</v>
      </c>
      <c r="T676" t="s">
        <v>14946</v>
      </c>
      <c r="U676" t="s">
        <v>14947</v>
      </c>
      <c r="V676" t="s">
        <v>14958</v>
      </c>
      <c r="W676" t="s">
        <v>16302</v>
      </c>
      <c r="X676" t="s">
        <v>1338</v>
      </c>
      <c r="Y676" t="s">
        <v>13455</v>
      </c>
      <c r="Z676" t="s">
        <v>14950</v>
      </c>
      <c r="AA676" t="s">
        <v>14951</v>
      </c>
      <c r="AB676" t="s">
        <v>14952</v>
      </c>
      <c r="AC676" t="s">
        <v>14953</v>
      </c>
      <c r="AD676" t="s">
        <v>6310</v>
      </c>
      <c r="AV676" t="s">
        <v>6309</v>
      </c>
      <c r="AW676" t="s">
        <v>6317</v>
      </c>
    </row>
    <row r="677" spans="1:49">
      <c r="A677" t="s">
        <v>14990</v>
      </c>
      <c r="B677" t="s">
        <v>5911</v>
      </c>
      <c r="C677">
        <v>0.6</v>
      </c>
      <c r="D677">
        <v>8267.75</v>
      </c>
      <c r="E677" t="s">
        <v>14991</v>
      </c>
      <c r="F677">
        <v>18</v>
      </c>
      <c r="G677" t="s">
        <v>6319</v>
      </c>
      <c r="H677" t="s">
        <v>6945</v>
      </c>
      <c r="I677">
        <v>0</v>
      </c>
      <c r="J677">
        <v>0.6</v>
      </c>
      <c r="K677">
        <v>0</v>
      </c>
      <c r="L677">
        <v>0</v>
      </c>
      <c r="M677">
        <v>0</v>
      </c>
      <c r="N677">
        <v>0</v>
      </c>
      <c r="O677">
        <v>0</v>
      </c>
      <c r="P677">
        <v>12967.48</v>
      </c>
      <c r="Q677">
        <v>303.44</v>
      </c>
      <c r="R677" s="343">
        <v>43167</v>
      </c>
      <c r="S677" s="343">
        <v>42066</v>
      </c>
      <c r="T677" t="s">
        <v>10904</v>
      </c>
      <c r="U677" t="s">
        <v>10905</v>
      </c>
      <c r="V677" t="s">
        <v>14992</v>
      </c>
      <c r="W677" t="s">
        <v>10906</v>
      </c>
      <c r="X677" t="s">
        <v>2025</v>
      </c>
      <c r="Y677" t="s">
        <v>2026</v>
      </c>
      <c r="Z677" t="s">
        <v>10907</v>
      </c>
      <c r="AA677" t="s">
        <v>10908</v>
      </c>
      <c r="AB677" t="s">
        <v>10909</v>
      </c>
      <c r="AC677" t="s">
        <v>10910</v>
      </c>
      <c r="AD677" t="s">
        <v>6318</v>
      </c>
      <c r="AE677" t="s">
        <v>5913</v>
      </c>
      <c r="AF677" t="s">
        <v>13757</v>
      </c>
      <c r="AG677" t="s">
        <v>14271</v>
      </c>
      <c r="AH677" t="s">
        <v>2024</v>
      </c>
      <c r="AI677" t="s">
        <v>2031</v>
      </c>
      <c r="AJ677" t="s">
        <v>6309</v>
      </c>
      <c r="AV677" t="s">
        <v>6309</v>
      </c>
      <c r="AW677" t="s">
        <v>6317</v>
      </c>
    </row>
    <row r="678" spans="1:49">
      <c r="A678" t="s">
        <v>15033</v>
      </c>
      <c r="B678" t="s">
        <v>16346</v>
      </c>
      <c r="D678">
        <v>1950.28</v>
      </c>
      <c r="E678" t="s">
        <v>15034</v>
      </c>
      <c r="F678">
        <v>0</v>
      </c>
      <c r="G678" t="s">
        <v>6319</v>
      </c>
      <c r="H678" t="s">
        <v>12314</v>
      </c>
      <c r="P678">
        <v>5426.83</v>
      </c>
      <c r="Q678">
        <v>169.43</v>
      </c>
      <c r="R678" s="343">
        <v>42440</v>
      </c>
      <c r="S678" s="343">
        <v>42065</v>
      </c>
      <c r="T678" t="s">
        <v>8369</v>
      </c>
      <c r="U678" t="s">
        <v>8370</v>
      </c>
      <c r="V678" t="s">
        <v>15035</v>
      </c>
      <c r="W678" t="s">
        <v>8371</v>
      </c>
      <c r="X678" t="s">
        <v>4646</v>
      </c>
      <c r="Y678" t="s">
        <v>4647</v>
      </c>
      <c r="Z678" t="s">
        <v>14978</v>
      </c>
      <c r="AA678" t="s">
        <v>14979</v>
      </c>
      <c r="AB678" t="s">
        <v>6309</v>
      </c>
      <c r="AC678" t="s">
        <v>14771</v>
      </c>
      <c r="AD678" t="s">
        <v>6313</v>
      </c>
      <c r="AV678" t="s">
        <v>12012</v>
      </c>
      <c r="AW678" t="s">
        <v>4428</v>
      </c>
    </row>
    <row r="679" spans="1:49">
      <c r="A679" t="s">
        <v>15036</v>
      </c>
      <c r="B679" t="s">
        <v>16346</v>
      </c>
      <c r="D679">
        <v>4930.6000000000004</v>
      </c>
      <c r="E679" t="s">
        <v>15037</v>
      </c>
      <c r="F679">
        <v>0</v>
      </c>
      <c r="G679" t="s">
        <v>6319</v>
      </c>
      <c r="H679" t="s">
        <v>12314</v>
      </c>
      <c r="P679">
        <v>13719.51</v>
      </c>
      <c r="Q679">
        <v>428.34</v>
      </c>
      <c r="R679" s="343">
        <v>42437</v>
      </c>
      <c r="S679" s="343">
        <v>42065</v>
      </c>
      <c r="T679" t="s">
        <v>8369</v>
      </c>
      <c r="U679" t="s">
        <v>8370</v>
      </c>
      <c r="V679" t="s">
        <v>15038</v>
      </c>
      <c r="W679" t="s">
        <v>8371</v>
      </c>
      <c r="X679" t="s">
        <v>4646</v>
      </c>
      <c r="Y679" t="s">
        <v>4647</v>
      </c>
      <c r="Z679" t="s">
        <v>14978</v>
      </c>
      <c r="AA679" t="s">
        <v>14979</v>
      </c>
      <c r="AB679" t="s">
        <v>6309</v>
      </c>
      <c r="AC679" t="s">
        <v>14771</v>
      </c>
      <c r="AD679" t="s">
        <v>6313</v>
      </c>
      <c r="AV679" t="s">
        <v>12012</v>
      </c>
      <c r="AW679" t="s">
        <v>4428</v>
      </c>
    </row>
    <row r="680" spans="1:49">
      <c r="A680" t="s">
        <v>15070</v>
      </c>
      <c r="B680" t="s">
        <v>977</v>
      </c>
      <c r="D680">
        <v>2245.2600000000002</v>
      </c>
      <c r="E680" t="s">
        <v>15071</v>
      </c>
      <c r="F680">
        <v>0</v>
      </c>
      <c r="G680" t="s">
        <v>6319</v>
      </c>
      <c r="H680" t="s">
        <v>12314</v>
      </c>
      <c r="P680">
        <v>6369.31</v>
      </c>
      <c r="Q680">
        <v>192.97</v>
      </c>
      <c r="R680" s="343">
        <v>42442</v>
      </c>
      <c r="S680" s="343">
        <v>42065</v>
      </c>
      <c r="T680" t="s">
        <v>8164</v>
      </c>
      <c r="U680" t="s">
        <v>8165</v>
      </c>
      <c r="V680" t="s">
        <v>15072</v>
      </c>
      <c r="W680" t="s">
        <v>8166</v>
      </c>
      <c r="X680" t="s">
        <v>1338</v>
      </c>
      <c r="Y680" t="s">
        <v>38</v>
      </c>
      <c r="Z680" t="s">
        <v>8167</v>
      </c>
      <c r="AA680" t="s">
        <v>8168</v>
      </c>
      <c r="AB680" t="s">
        <v>6309</v>
      </c>
      <c r="AC680" t="s">
        <v>8169</v>
      </c>
      <c r="AD680" t="s">
        <v>6313</v>
      </c>
      <c r="AV680" t="s">
        <v>6765</v>
      </c>
      <c r="AW680" t="s">
        <v>4392</v>
      </c>
    </row>
    <row r="681" spans="1:49">
      <c r="A681" t="s">
        <v>15073</v>
      </c>
      <c r="B681" t="s">
        <v>977</v>
      </c>
      <c r="D681">
        <v>2245.2600000000002</v>
      </c>
      <c r="E681" t="s">
        <v>15071</v>
      </c>
      <c r="F681">
        <v>0</v>
      </c>
      <c r="G681" t="s">
        <v>6319</v>
      </c>
      <c r="H681" t="s">
        <v>12314</v>
      </c>
      <c r="P681">
        <v>6369.31</v>
      </c>
      <c r="Q681">
        <v>192.97</v>
      </c>
      <c r="R681" s="343">
        <v>42441</v>
      </c>
      <c r="S681" s="343">
        <v>42065</v>
      </c>
      <c r="T681" t="s">
        <v>8164</v>
      </c>
      <c r="U681" t="s">
        <v>8165</v>
      </c>
      <c r="V681" t="s">
        <v>15074</v>
      </c>
      <c r="W681" t="s">
        <v>8166</v>
      </c>
      <c r="X681" t="s">
        <v>1338</v>
      </c>
      <c r="Y681" t="s">
        <v>38</v>
      </c>
      <c r="Z681" t="s">
        <v>8167</v>
      </c>
      <c r="AA681" t="s">
        <v>8168</v>
      </c>
      <c r="AB681" t="s">
        <v>6309</v>
      </c>
      <c r="AC681" t="s">
        <v>8169</v>
      </c>
      <c r="AD681" t="s">
        <v>6313</v>
      </c>
      <c r="AV681" t="s">
        <v>6765</v>
      </c>
      <c r="AW681" t="s">
        <v>4392</v>
      </c>
    </row>
    <row r="682" spans="1:49">
      <c r="A682" t="s">
        <v>15061</v>
      </c>
      <c r="B682" t="s">
        <v>15062</v>
      </c>
      <c r="D682">
        <v>6390.47</v>
      </c>
      <c r="E682" t="s">
        <v>15063</v>
      </c>
      <c r="F682">
        <v>0</v>
      </c>
      <c r="G682" t="s">
        <v>6312</v>
      </c>
      <c r="H682" t="s">
        <v>12314</v>
      </c>
      <c r="P682">
        <v>10158.530000000001</v>
      </c>
      <c r="Q682">
        <v>190.76</v>
      </c>
      <c r="R682" s="343">
        <v>43188</v>
      </c>
      <c r="S682" s="343">
        <v>42079</v>
      </c>
      <c r="T682" t="s">
        <v>15064</v>
      </c>
      <c r="U682" t="s">
        <v>6309</v>
      </c>
      <c r="V682" t="s">
        <v>15065</v>
      </c>
      <c r="W682" t="s">
        <v>15066</v>
      </c>
      <c r="X682" t="s">
        <v>8474</v>
      </c>
      <c r="Y682" t="s">
        <v>6287</v>
      </c>
      <c r="Z682" t="s">
        <v>15067</v>
      </c>
      <c r="AA682" t="s">
        <v>15068</v>
      </c>
      <c r="AB682" t="s">
        <v>6309</v>
      </c>
      <c r="AC682" t="s">
        <v>15069</v>
      </c>
      <c r="AD682" t="s">
        <v>6310</v>
      </c>
      <c r="AV682" t="s">
        <v>6309</v>
      </c>
      <c r="AW682" t="s">
        <v>6312</v>
      </c>
    </row>
    <row r="683" spans="1:49">
      <c r="A683" t="s">
        <v>15109</v>
      </c>
      <c r="B683" t="s">
        <v>15110</v>
      </c>
      <c r="D683">
        <v>10655.18</v>
      </c>
      <c r="E683" t="s">
        <v>15111</v>
      </c>
      <c r="F683">
        <v>0</v>
      </c>
      <c r="G683" t="s">
        <v>6314</v>
      </c>
      <c r="H683" t="s">
        <v>12314</v>
      </c>
      <c r="P683">
        <v>28393.21</v>
      </c>
      <c r="Q683">
        <v>838.8</v>
      </c>
      <c r="R683" s="343">
        <v>42484</v>
      </c>
      <c r="S683" s="343">
        <v>42079</v>
      </c>
      <c r="T683" t="s">
        <v>10437</v>
      </c>
      <c r="U683" t="s">
        <v>10438</v>
      </c>
      <c r="V683" t="s">
        <v>15112</v>
      </c>
      <c r="W683" t="s">
        <v>15113</v>
      </c>
      <c r="X683" t="s">
        <v>2024</v>
      </c>
      <c r="Y683" t="s">
        <v>14855</v>
      </c>
      <c r="Z683" t="s">
        <v>10440</v>
      </c>
      <c r="AA683" t="s">
        <v>15114</v>
      </c>
      <c r="AB683" t="s">
        <v>10441</v>
      </c>
      <c r="AC683" t="s">
        <v>16139</v>
      </c>
      <c r="AD683" t="s">
        <v>6953</v>
      </c>
      <c r="AV683" t="s">
        <v>1823</v>
      </c>
      <c r="AW683" t="s">
        <v>4437</v>
      </c>
    </row>
    <row r="684" spans="1:49">
      <c r="A684" t="s">
        <v>15106</v>
      </c>
      <c r="B684" t="s">
        <v>962</v>
      </c>
      <c r="C684">
        <v>5.14</v>
      </c>
      <c r="D684">
        <v>1358870.1</v>
      </c>
      <c r="E684" t="s">
        <v>15107</v>
      </c>
      <c r="F684">
        <v>4</v>
      </c>
      <c r="G684" t="s">
        <v>6314</v>
      </c>
      <c r="H684" t="s">
        <v>6945</v>
      </c>
      <c r="I684">
        <v>0</v>
      </c>
      <c r="J684">
        <v>5.14</v>
      </c>
      <c r="K684">
        <v>0</v>
      </c>
      <c r="L684">
        <v>0</v>
      </c>
      <c r="M684">
        <v>0</v>
      </c>
      <c r="N684">
        <v>0</v>
      </c>
      <c r="O684">
        <v>0</v>
      </c>
      <c r="P684">
        <v>2090928.92</v>
      </c>
      <c r="Q684">
        <v>40139.26</v>
      </c>
      <c r="R684" s="343">
        <v>43215</v>
      </c>
      <c r="S684" s="343">
        <v>42079</v>
      </c>
      <c r="T684" t="s">
        <v>10514</v>
      </c>
      <c r="U684" t="s">
        <v>10515</v>
      </c>
      <c r="V684" t="s">
        <v>15108</v>
      </c>
      <c r="W684" t="s">
        <v>10516</v>
      </c>
      <c r="X684" t="s">
        <v>8995</v>
      </c>
      <c r="Y684" t="s">
        <v>10517</v>
      </c>
      <c r="Z684" t="s">
        <v>16141</v>
      </c>
      <c r="AA684" t="s">
        <v>10519</v>
      </c>
      <c r="AB684" t="s">
        <v>10520</v>
      </c>
      <c r="AC684" t="s">
        <v>15543</v>
      </c>
      <c r="AD684" t="s">
        <v>6953</v>
      </c>
      <c r="AV684" t="s">
        <v>1823</v>
      </c>
      <c r="AW684" t="s">
        <v>4437</v>
      </c>
    </row>
    <row r="685" spans="1:49">
      <c r="A685" t="s">
        <v>15143</v>
      </c>
      <c r="B685" t="s">
        <v>16235</v>
      </c>
      <c r="C685">
        <v>532.17999999999995</v>
      </c>
      <c r="D685">
        <v>7127.52</v>
      </c>
      <c r="E685" t="s">
        <v>15145</v>
      </c>
      <c r="F685">
        <v>18</v>
      </c>
      <c r="G685" t="s">
        <v>6317</v>
      </c>
      <c r="H685" t="s">
        <v>6945</v>
      </c>
      <c r="I685">
        <v>0</v>
      </c>
      <c r="J685">
        <v>532.17999999999995</v>
      </c>
      <c r="K685">
        <v>0</v>
      </c>
      <c r="L685">
        <v>0</v>
      </c>
      <c r="M685">
        <v>0</v>
      </c>
      <c r="N685">
        <v>0</v>
      </c>
      <c r="O685">
        <v>0</v>
      </c>
      <c r="P685">
        <v>17195.78</v>
      </c>
      <c r="Q685">
        <v>532.17999999999995</v>
      </c>
      <c r="R685" s="343">
        <v>42499</v>
      </c>
      <c r="S685" s="343">
        <v>42033</v>
      </c>
      <c r="T685" t="s">
        <v>15146</v>
      </c>
      <c r="U685" t="s">
        <v>15147</v>
      </c>
      <c r="V685" t="s">
        <v>15148</v>
      </c>
      <c r="W685" t="s">
        <v>16236</v>
      </c>
      <c r="X685" t="s">
        <v>2041</v>
      </c>
      <c r="Y685" t="s">
        <v>2042</v>
      </c>
      <c r="Z685" t="s">
        <v>15149</v>
      </c>
      <c r="AA685" t="s">
        <v>15150</v>
      </c>
      <c r="AB685" t="s">
        <v>16237</v>
      </c>
      <c r="AC685" t="s">
        <v>16238</v>
      </c>
      <c r="AD685" t="s">
        <v>6310</v>
      </c>
      <c r="AV685" t="s">
        <v>6309</v>
      </c>
      <c r="AW685" t="s">
        <v>6497</v>
      </c>
    </row>
    <row r="686" spans="1:49">
      <c r="A686" t="s">
        <v>15152</v>
      </c>
      <c r="B686" t="s">
        <v>16235</v>
      </c>
      <c r="C686">
        <v>1609.37</v>
      </c>
      <c r="D686">
        <v>20413.580000000002</v>
      </c>
      <c r="E686" t="s">
        <v>15153</v>
      </c>
      <c r="F686">
        <v>46</v>
      </c>
      <c r="G686" t="s">
        <v>6317</v>
      </c>
      <c r="H686" t="s">
        <v>4276</v>
      </c>
      <c r="I686">
        <v>0</v>
      </c>
      <c r="J686">
        <v>1534.45</v>
      </c>
      <c r="K686">
        <v>69.09</v>
      </c>
      <c r="L686">
        <v>0</v>
      </c>
      <c r="M686">
        <v>0</v>
      </c>
      <c r="N686">
        <v>0</v>
      </c>
      <c r="O686">
        <v>0</v>
      </c>
      <c r="P686">
        <v>49167.35</v>
      </c>
      <c r="Q686">
        <v>1525.95</v>
      </c>
      <c r="R686" s="343">
        <v>42499</v>
      </c>
      <c r="S686" s="343">
        <v>42079</v>
      </c>
      <c r="T686" t="s">
        <v>15146</v>
      </c>
      <c r="U686" t="s">
        <v>15147</v>
      </c>
      <c r="V686" t="s">
        <v>15154</v>
      </c>
      <c r="W686" t="s">
        <v>16236</v>
      </c>
      <c r="X686" t="s">
        <v>2041</v>
      </c>
      <c r="Y686" t="s">
        <v>2042</v>
      </c>
      <c r="Z686" t="s">
        <v>15149</v>
      </c>
      <c r="AA686" t="s">
        <v>15150</v>
      </c>
      <c r="AB686" t="s">
        <v>16237</v>
      </c>
      <c r="AC686" t="s">
        <v>16238</v>
      </c>
      <c r="AD686" t="s">
        <v>6310</v>
      </c>
      <c r="AV686" t="s">
        <v>6309</v>
      </c>
      <c r="AW686" t="s">
        <v>6497</v>
      </c>
    </row>
    <row r="687" spans="1:49">
      <c r="A687" t="s">
        <v>15117</v>
      </c>
      <c r="B687" t="s">
        <v>15118</v>
      </c>
      <c r="D687">
        <v>1253.01</v>
      </c>
      <c r="E687" t="s">
        <v>15119</v>
      </c>
      <c r="F687">
        <v>0</v>
      </c>
      <c r="G687" t="s">
        <v>6312</v>
      </c>
      <c r="H687" t="s">
        <v>12314</v>
      </c>
      <c r="P687">
        <v>3082.93</v>
      </c>
      <c r="Q687">
        <v>92.19</v>
      </c>
      <c r="R687" s="343">
        <v>42503</v>
      </c>
      <c r="S687" s="343">
        <v>42061</v>
      </c>
      <c r="T687" t="s">
        <v>15120</v>
      </c>
      <c r="U687" t="s">
        <v>6309</v>
      </c>
      <c r="V687" t="s">
        <v>15121</v>
      </c>
      <c r="W687" t="s">
        <v>15122</v>
      </c>
      <c r="X687" t="s">
        <v>2024</v>
      </c>
      <c r="Y687" t="s">
        <v>2031</v>
      </c>
      <c r="Z687" t="s">
        <v>15123</v>
      </c>
      <c r="AA687" t="s">
        <v>6309</v>
      </c>
      <c r="AB687" t="s">
        <v>6309</v>
      </c>
      <c r="AC687" t="s">
        <v>15124</v>
      </c>
      <c r="AD687" t="s">
        <v>6310</v>
      </c>
      <c r="AV687" t="s">
        <v>6309</v>
      </c>
      <c r="AW687" t="s">
        <v>6312</v>
      </c>
    </row>
    <row r="688" spans="1:49">
      <c r="A688" t="s">
        <v>15126</v>
      </c>
      <c r="B688" t="s">
        <v>15127</v>
      </c>
      <c r="D688">
        <v>4353.3599999999997</v>
      </c>
      <c r="E688" t="s">
        <v>15128</v>
      </c>
      <c r="F688">
        <v>0</v>
      </c>
      <c r="G688" t="s">
        <v>6312</v>
      </c>
      <c r="H688" t="s">
        <v>12314</v>
      </c>
      <c r="P688">
        <v>6581.71</v>
      </c>
      <c r="Q688">
        <v>123.62</v>
      </c>
      <c r="R688" s="343">
        <v>43234</v>
      </c>
      <c r="S688" s="343">
        <v>42065</v>
      </c>
      <c r="T688" t="s">
        <v>15129</v>
      </c>
      <c r="U688" t="s">
        <v>6309</v>
      </c>
      <c r="V688" t="s">
        <v>15130</v>
      </c>
      <c r="W688" t="s">
        <v>15131</v>
      </c>
      <c r="X688" t="s">
        <v>2024</v>
      </c>
      <c r="Y688" t="s">
        <v>2031</v>
      </c>
      <c r="Z688" t="s">
        <v>15132</v>
      </c>
      <c r="AA688" t="s">
        <v>15133</v>
      </c>
      <c r="AB688" t="s">
        <v>6309</v>
      </c>
      <c r="AC688" t="s">
        <v>16008</v>
      </c>
      <c r="AD688" t="s">
        <v>6310</v>
      </c>
      <c r="AV688" t="s">
        <v>6309</v>
      </c>
      <c r="AW688" t="s">
        <v>6312</v>
      </c>
    </row>
    <row r="689" spans="1:49">
      <c r="A689" t="s">
        <v>15256</v>
      </c>
      <c r="B689" t="s">
        <v>15257</v>
      </c>
      <c r="D689">
        <v>61239.93</v>
      </c>
      <c r="E689" t="s">
        <v>15258</v>
      </c>
      <c r="F689">
        <v>0</v>
      </c>
      <c r="G689" t="s">
        <v>6312</v>
      </c>
      <c r="H689" t="s">
        <v>12314</v>
      </c>
      <c r="P689">
        <v>84419.49</v>
      </c>
      <c r="Q689">
        <v>9643.18</v>
      </c>
      <c r="R689" s="343">
        <v>43237</v>
      </c>
      <c r="S689" s="343">
        <v>41946</v>
      </c>
      <c r="T689" t="s">
        <v>15259</v>
      </c>
      <c r="U689" t="s">
        <v>15260</v>
      </c>
      <c r="V689" t="s">
        <v>15261</v>
      </c>
      <c r="W689" t="s">
        <v>15262</v>
      </c>
      <c r="X689" t="s">
        <v>15263</v>
      </c>
      <c r="Y689" t="s">
        <v>15264</v>
      </c>
      <c r="Z689" t="s">
        <v>15265</v>
      </c>
      <c r="AA689" t="s">
        <v>15266</v>
      </c>
      <c r="AB689" t="s">
        <v>6309</v>
      </c>
      <c r="AC689" t="s">
        <v>15267</v>
      </c>
      <c r="AD689" t="s">
        <v>6310</v>
      </c>
      <c r="AE689" t="s">
        <v>15268</v>
      </c>
      <c r="AF689" t="s">
        <v>15259</v>
      </c>
      <c r="AG689" t="s">
        <v>15269</v>
      </c>
      <c r="AH689" t="s">
        <v>15263</v>
      </c>
      <c r="AI689" t="s">
        <v>15264</v>
      </c>
      <c r="AJ689" t="s">
        <v>15265</v>
      </c>
      <c r="AQ689">
        <v>1</v>
      </c>
      <c r="AR689" t="s">
        <v>2060</v>
      </c>
      <c r="AS689" t="s">
        <v>15135</v>
      </c>
      <c r="AT689" t="s">
        <v>2042</v>
      </c>
      <c r="AU689" t="s">
        <v>2062</v>
      </c>
    </row>
    <row r="690" spans="1:49">
      <c r="A690" t="s">
        <v>15270</v>
      </c>
      <c r="B690" t="s">
        <v>15257</v>
      </c>
      <c r="D690">
        <v>10948.59</v>
      </c>
      <c r="E690" t="s">
        <v>15193</v>
      </c>
      <c r="F690">
        <v>0</v>
      </c>
      <c r="G690" t="s">
        <v>6312</v>
      </c>
      <c r="H690" t="s">
        <v>12314</v>
      </c>
      <c r="P690">
        <v>15092.68</v>
      </c>
      <c r="Q690">
        <v>1724.03</v>
      </c>
      <c r="R690" s="343">
        <v>43237</v>
      </c>
      <c r="S690" s="343">
        <v>41946</v>
      </c>
      <c r="T690" t="s">
        <v>15259</v>
      </c>
      <c r="U690" t="s">
        <v>15260</v>
      </c>
      <c r="V690" t="s">
        <v>15271</v>
      </c>
      <c r="W690" t="s">
        <v>15262</v>
      </c>
      <c r="X690" t="s">
        <v>15263</v>
      </c>
      <c r="Y690" t="s">
        <v>15264</v>
      </c>
      <c r="Z690" t="s">
        <v>15265</v>
      </c>
      <c r="AA690" t="s">
        <v>15266</v>
      </c>
      <c r="AB690" t="s">
        <v>6309</v>
      </c>
      <c r="AC690" t="s">
        <v>15267</v>
      </c>
      <c r="AD690" t="s">
        <v>6310</v>
      </c>
      <c r="AE690" t="s">
        <v>15268</v>
      </c>
      <c r="AF690" t="s">
        <v>15259</v>
      </c>
      <c r="AG690" t="s">
        <v>15269</v>
      </c>
      <c r="AH690" t="s">
        <v>15263</v>
      </c>
      <c r="AI690" t="s">
        <v>15264</v>
      </c>
      <c r="AJ690" t="s">
        <v>15265</v>
      </c>
      <c r="AQ690">
        <v>1</v>
      </c>
      <c r="AR690" t="s">
        <v>2060</v>
      </c>
      <c r="AS690" t="s">
        <v>15135</v>
      </c>
      <c r="AT690" t="s">
        <v>2042</v>
      </c>
      <c r="AU690" t="s">
        <v>2062</v>
      </c>
    </row>
    <row r="691" spans="1:49">
      <c r="A691" t="s">
        <v>15181</v>
      </c>
      <c r="B691" t="s">
        <v>15182</v>
      </c>
      <c r="D691">
        <v>61239.93</v>
      </c>
      <c r="E691" t="s">
        <v>15183</v>
      </c>
      <c r="F691">
        <v>0</v>
      </c>
      <c r="G691" t="s">
        <v>6312</v>
      </c>
      <c r="H691" t="s">
        <v>12314</v>
      </c>
      <c r="P691">
        <v>84419.49</v>
      </c>
      <c r="Q691">
        <v>9643.18</v>
      </c>
      <c r="R691" s="343">
        <v>43244</v>
      </c>
      <c r="S691" s="343">
        <v>41764</v>
      </c>
      <c r="T691" t="s">
        <v>15184</v>
      </c>
      <c r="U691" t="s">
        <v>15185</v>
      </c>
      <c r="V691" t="s">
        <v>15186</v>
      </c>
      <c r="W691" t="s">
        <v>15187</v>
      </c>
      <c r="X691" t="s">
        <v>9732</v>
      </c>
      <c r="Y691" t="s">
        <v>9733</v>
      </c>
      <c r="Z691" t="s">
        <v>15188</v>
      </c>
      <c r="AA691" t="s">
        <v>15189</v>
      </c>
      <c r="AB691" t="s">
        <v>6309</v>
      </c>
      <c r="AC691" t="s">
        <v>15190</v>
      </c>
      <c r="AD691" t="s">
        <v>6310</v>
      </c>
      <c r="AE691" t="s">
        <v>15191</v>
      </c>
      <c r="AF691" t="s">
        <v>15184</v>
      </c>
      <c r="AG691" t="s">
        <v>15187</v>
      </c>
      <c r="AH691" t="s">
        <v>9732</v>
      </c>
      <c r="AI691" t="s">
        <v>9733</v>
      </c>
      <c r="AJ691" t="s">
        <v>15188</v>
      </c>
      <c r="AQ691">
        <v>1</v>
      </c>
      <c r="AR691" t="s">
        <v>2060</v>
      </c>
      <c r="AS691" t="s">
        <v>15135</v>
      </c>
      <c r="AT691" t="s">
        <v>2042</v>
      </c>
      <c r="AU691" t="s">
        <v>2062</v>
      </c>
      <c r="AV691" t="s">
        <v>6309</v>
      </c>
      <c r="AW691" t="s">
        <v>6312</v>
      </c>
    </row>
    <row r="692" spans="1:49">
      <c r="A692" t="s">
        <v>15192</v>
      </c>
      <c r="B692" t="s">
        <v>15182</v>
      </c>
      <c r="D692">
        <v>10948.59</v>
      </c>
      <c r="E692" t="s">
        <v>15193</v>
      </c>
      <c r="F692">
        <v>0</v>
      </c>
      <c r="G692" t="s">
        <v>6312</v>
      </c>
      <c r="H692" t="s">
        <v>12314</v>
      </c>
      <c r="P692">
        <v>15092.68</v>
      </c>
      <c r="Q692">
        <v>1724.03</v>
      </c>
      <c r="R692" s="343">
        <v>43244</v>
      </c>
      <c r="S692" s="343">
        <v>41418</v>
      </c>
      <c r="T692" t="s">
        <v>15184</v>
      </c>
      <c r="U692" t="s">
        <v>15185</v>
      </c>
      <c r="V692" t="s">
        <v>15194</v>
      </c>
      <c r="W692" t="s">
        <v>15187</v>
      </c>
      <c r="X692" t="s">
        <v>9732</v>
      </c>
      <c r="Y692" t="s">
        <v>9733</v>
      </c>
      <c r="Z692" t="s">
        <v>15188</v>
      </c>
      <c r="AA692" t="s">
        <v>15189</v>
      </c>
      <c r="AB692" t="s">
        <v>6309</v>
      </c>
      <c r="AC692" t="s">
        <v>15190</v>
      </c>
      <c r="AD692" t="s">
        <v>6310</v>
      </c>
      <c r="AE692" t="s">
        <v>15191</v>
      </c>
      <c r="AF692" t="s">
        <v>15184</v>
      </c>
      <c r="AG692" t="s">
        <v>15187</v>
      </c>
      <c r="AH692" t="s">
        <v>9732</v>
      </c>
      <c r="AI692" t="s">
        <v>9733</v>
      </c>
      <c r="AJ692" t="s">
        <v>15188</v>
      </c>
      <c r="AQ692">
        <v>1</v>
      </c>
      <c r="AR692" t="s">
        <v>2060</v>
      </c>
      <c r="AS692" t="s">
        <v>15135</v>
      </c>
      <c r="AT692" t="s">
        <v>2042</v>
      </c>
      <c r="AU692" t="s">
        <v>2062</v>
      </c>
      <c r="AV692" t="s">
        <v>6309</v>
      </c>
      <c r="AW692" t="s">
        <v>6312</v>
      </c>
    </row>
    <row r="693" spans="1:49">
      <c r="A693" t="s">
        <v>15170</v>
      </c>
      <c r="B693" t="s">
        <v>15171</v>
      </c>
      <c r="D693">
        <v>13227.01</v>
      </c>
      <c r="E693" t="s">
        <v>15172</v>
      </c>
      <c r="F693">
        <v>0</v>
      </c>
      <c r="G693" t="s">
        <v>6317</v>
      </c>
      <c r="H693" t="s">
        <v>12314</v>
      </c>
      <c r="P693">
        <v>32520.32</v>
      </c>
      <c r="Q693">
        <v>974.52</v>
      </c>
      <c r="R693" s="343">
        <v>42517</v>
      </c>
      <c r="S693" s="343">
        <v>42080</v>
      </c>
      <c r="T693" t="s">
        <v>15173</v>
      </c>
      <c r="U693" t="s">
        <v>15174</v>
      </c>
      <c r="V693" t="s">
        <v>15175</v>
      </c>
      <c r="W693" t="s">
        <v>15176</v>
      </c>
      <c r="X693" t="s">
        <v>2024</v>
      </c>
      <c r="Y693" t="s">
        <v>15177</v>
      </c>
      <c r="Z693" t="s">
        <v>15178</v>
      </c>
      <c r="AA693" t="s">
        <v>15179</v>
      </c>
      <c r="AB693" t="s">
        <v>6309</v>
      </c>
      <c r="AC693" t="s">
        <v>15180</v>
      </c>
      <c r="AD693" t="s">
        <v>6310</v>
      </c>
      <c r="AV693" t="s">
        <v>6309</v>
      </c>
      <c r="AW693" t="s">
        <v>6317</v>
      </c>
    </row>
    <row r="694" spans="1:49">
      <c r="A694" t="s">
        <v>15235</v>
      </c>
      <c r="B694" t="s">
        <v>15236</v>
      </c>
      <c r="C694">
        <v>154.22999999999999</v>
      </c>
      <c r="D694">
        <v>5766.52</v>
      </c>
      <c r="E694" t="s">
        <v>15237</v>
      </c>
      <c r="F694">
        <v>4</v>
      </c>
      <c r="G694" t="s">
        <v>6312</v>
      </c>
      <c r="H694" t="s">
        <v>6945</v>
      </c>
      <c r="I694">
        <v>0</v>
      </c>
      <c r="J694">
        <v>154.22</v>
      </c>
      <c r="K694">
        <v>0</v>
      </c>
      <c r="L694">
        <v>0</v>
      </c>
      <c r="M694">
        <v>0</v>
      </c>
      <c r="N694">
        <v>0</v>
      </c>
      <c r="O694">
        <v>0</v>
      </c>
      <c r="P694">
        <v>8638.02</v>
      </c>
      <c r="Q694">
        <v>166.57</v>
      </c>
      <c r="R694" s="343">
        <v>43251</v>
      </c>
      <c r="S694" s="343">
        <v>42065</v>
      </c>
      <c r="T694" t="s">
        <v>15238</v>
      </c>
      <c r="U694" t="s">
        <v>6309</v>
      </c>
      <c r="V694" t="s">
        <v>15239</v>
      </c>
      <c r="W694" t="s">
        <v>15240</v>
      </c>
      <c r="X694" t="s">
        <v>8958</v>
      </c>
      <c r="Y694" t="s">
        <v>8959</v>
      </c>
      <c r="Z694" t="s">
        <v>15241</v>
      </c>
      <c r="AA694" t="s">
        <v>6309</v>
      </c>
      <c r="AB694" t="s">
        <v>6309</v>
      </c>
      <c r="AC694" t="s">
        <v>15243</v>
      </c>
      <c r="AD694" t="s">
        <v>6310</v>
      </c>
      <c r="AV694" t="s">
        <v>6309</v>
      </c>
      <c r="AW694" t="s">
        <v>6312</v>
      </c>
    </row>
    <row r="695" spans="1:49">
      <c r="A695" t="s">
        <v>15220</v>
      </c>
      <c r="B695" t="s">
        <v>15221</v>
      </c>
      <c r="C695">
        <v>213.81</v>
      </c>
      <c r="D695">
        <v>7325.44</v>
      </c>
      <c r="E695" t="s">
        <v>15222</v>
      </c>
      <c r="F695">
        <v>4</v>
      </c>
      <c r="G695" t="s">
        <v>6319</v>
      </c>
      <c r="H695" t="s">
        <v>6945</v>
      </c>
      <c r="I695">
        <v>0</v>
      </c>
      <c r="J695">
        <v>213.81</v>
      </c>
      <c r="K695">
        <v>0</v>
      </c>
      <c r="L695">
        <v>0</v>
      </c>
      <c r="M695">
        <v>0</v>
      </c>
      <c r="N695">
        <v>0</v>
      </c>
      <c r="O695">
        <v>0</v>
      </c>
      <c r="P695">
        <v>10927.8</v>
      </c>
      <c r="Q695">
        <v>213.81</v>
      </c>
      <c r="R695" s="343">
        <v>43255</v>
      </c>
      <c r="S695" s="343">
        <v>42069</v>
      </c>
      <c r="T695" t="s">
        <v>15223</v>
      </c>
      <c r="U695" t="s">
        <v>15224</v>
      </c>
      <c r="V695" t="s">
        <v>15225</v>
      </c>
      <c r="W695" t="s">
        <v>15226</v>
      </c>
      <c r="X695" t="s">
        <v>11210</v>
      </c>
      <c r="Y695" t="s">
        <v>11211</v>
      </c>
      <c r="Z695" t="s">
        <v>15227</v>
      </c>
      <c r="AA695" t="s">
        <v>15228</v>
      </c>
      <c r="AB695" t="s">
        <v>6309</v>
      </c>
      <c r="AC695" t="s">
        <v>15229</v>
      </c>
      <c r="AD695" t="s">
        <v>6313</v>
      </c>
      <c r="AV695" t="s">
        <v>6309</v>
      </c>
      <c r="AW695" t="s">
        <v>6497</v>
      </c>
    </row>
    <row r="696" spans="1:49">
      <c r="A696" t="s">
        <v>15247</v>
      </c>
      <c r="B696" t="s">
        <v>1949</v>
      </c>
      <c r="D696">
        <v>13710.85</v>
      </c>
      <c r="E696" t="s">
        <v>15248</v>
      </c>
      <c r="F696">
        <v>0</v>
      </c>
      <c r="G696" t="s">
        <v>6317</v>
      </c>
      <c r="H696" t="s">
        <v>12314</v>
      </c>
      <c r="P696">
        <v>20061.96</v>
      </c>
      <c r="Q696">
        <v>387.76</v>
      </c>
      <c r="R696" s="343">
        <v>43268</v>
      </c>
      <c r="S696" s="343">
        <v>42066</v>
      </c>
      <c r="T696" t="s">
        <v>7727</v>
      </c>
      <c r="U696" t="s">
        <v>7728</v>
      </c>
      <c r="V696" t="s">
        <v>15249</v>
      </c>
      <c r="W696" t="s">
        <v>7730</v>
      </c>
      <c r="X696" t="s">
        <v>1338</v>
      </c>
      <c r="Y696" t="s">
        <v>3329</v>
      </c>
      <c r="Z696" t="s">
        <v>7731</v>
      </c>
      <c r="AA696" t="s">
        <v>7732</v>
      </c>
      <c r="AB696" t="s">
        <v>7733</v>
      </c>
      <c r="AC696" t="s">
        <v>7734</v>
      </c>
      <c r="AD696" t="s">
        <v>6310</v>
      </c>
      <c r="AV696" t="s">
        <v>6309</v>
      </c>
      <c r="AW696" t="s">
        <v>6317</v>
      </c>
    </row>
    <row r="697" spans="1:49">
      <c r="A697" t="s">
        <v>15280</v>
      </c>
      <c r="B697" t="s">
        <v>2458</v>
      </c>
      <c r="D697">
        <v>18074.78</v>
      </c>
      <c r="E697" t="s">
        <v>15281</v>
      </c>
      <c r="F697">
        <v>0</v>
      </c>
      <c r="G697" t="s">
        <v>6319</v>
      </c>
      <c r="H697" t="s">
        <v>12314</v>
      </c>
      <c r="P697">
        <v>41832.44</v>
      </c>
      <c r="Q697">
        <v>1239.18</v>
      </c>
      <c r="R697" s="343">
        <v>42547</v>
      </c>
      <c r="S697" s="343">
        <v>42079</v>
      </c>
      <c r="T697" t="s">
        <v>8128</v>
      </c>
      <c r="U697" t="s">
        <v>8129</v>
      </c>
      <c r="V697" t="s">
        <v>15282</v>
      </c>
      <c r="W697" t="s">
        <v>8130</v>
      </c>
      <c r="X697" t="s">
        <v>8131</v>
      </c>
      <c r="Y697" t="s">
        <v>8132</v>
      </c>
      <c r="Z697" t="s">
        <v>8133</v>
      </c>
      <c r="AA697" t="s">
        <v>8134</v>
      </c>
      <c r="AB697" t="s">
        <v>8135</v>
      </c>
      <c r="AC697" t="s">
        <v>8136</v>
      </c>
      <c r="AD697" t="s">
        <v>6313</v>
      </c>
    </row>
    <row r="698" spans="1:49">
      <c r="A698" t="s">
        <v>15283</v>
      </c>
      <c r="B698" t="s">
        <v>2458</v>
      </c>
      <c r="D698">
        <v>18074.78</v>
      </c>
      <c r="E698" t="s">
        <v>15281</v>
      </c>
      <c r="F698">
        <v>0</v>
      </c>
      <c r="G698" t="s">
        <v>6319</v>
      </c>
      <c r="H698" t="s">
        <v>12314</v>
      </c>
      <c r="P698">
        <v>41832.44</v>
      </c>
      <c r="Q698">
        <v>1239.18</v>
      </c>
      <c r="R698" s="343">
        <v>42547</v>
      </c>
      <c r="S698" s="343">
        <v>42079</v>
      </c>
      <c r="T698" t="s">
        <v>8128</v>
      </c>
      <c r="U698" t="s">
        <v>8129</v>
      </c>
      <c r="V698" t="s">
        <v>15284</v>
      </c>
      <c r="W698" t="s">
        <v>8130</v>
      </c>
      <c r="X698" t="s">
        <v>8131</v>
      </c>
      <c r="Y698" t="s">
        <v>8132</v>
      </c>
      <c r="Z698" t="s">
        <v>8133</v>
      </c>
      <c r="AA698" t="s">
        <v>8134</v>
      </c>
      <c r="AB698" t="s">
        <v>8135</v>
      </c>
      <c r="AC698" t="s">
        <v>8136</v>
      </c>
      <c r="AD698" t="s">
        <v>6313</v>
      </c>
    </row>
    <row r="699" spans="1:49">
      <c r="A699" t="s">
        <v>15285</v>
      </c>
      <c r="B699" t="s">
        <v>2458</v>
      </c>
      <c r="D699">
        <v>18074.78</v>
      </c>
      <c r="E699" t="s">
        <v>15286</v>
      </c>
      <c r="F699">
        <v>0</v>
      </c>
      <c r="G699" t="s">
        <v>6319</v>
      </c>
      <c r="H699" t="s">
        <v>12314</v>
      </c>
      <c r="P699">
        <v>41832.44</v>
      </c>
      <c r="Q699">
        <v>1239.18</v>
      </c>
      <c r="R699" s="343">
        <v>42547</v>
      </c>
      <c r="S699" s="343">
        <v>42079</v>
      </c>
      <c r="T699" t="s">
        <v>8128</v>
      </c>
      <c r="U699" t="s">
        <v>8129</v>
      </c>
      <c r="V699" t="s">
        <v>15287</v>
      </c>
      <c r="W699" t="s">
        <v>8130</v>
      </c>
      <c r="X699" t="s">
        <v>8131</v>
      </c>
      <c r="Y699" t="s">
        <v>8132</v>
      </c>
      <c r="Z699" t="s">
        <v>8133</v>
      </c>
      <c r="AA699" t="s">
        <v>8134</v>
      </c>
      <c r="AB699" t="s">
        <v>8135</v>
      </c>
      <c r="AC699" t="s">
        <v>8136</v>
      </c>
      <c r="AD699" t="s">
        <v>6313</v>
      </c>
    </row>
    <row r="700" spans="1:49">
      <c r="A700" t="s">
        <v>15311</v>
      </c>
      <c r="B700" t="s">
        <v>15312</v>
      </c>
      <c r="D700">
        <v>116672.02</v>
      </c>
      <c r="E700" t="s">
        <v>15313</v>
      </c>
      <c r="F700">
        <v>0</v>
      </c>
      <c r="G700" t="s">
        <v>6312</v>
      </c>
      <c r="H700" t="s">
        <v>12314</v>
      </c>
      <c r="P700">
        <v>142419.47</v>
      </c>
      <c r="Q700">
        <v>16268.47</v>
      </c>
      <c r="R700" s="343">
        <v>43480</v>
      </c>
      <c r="S700" s="343">
        <v>41995</v>
      </c>
      <c r="T700" t="s">
        <v>15314</v>
      </c>
      <c r="U700" t="s">
        <v>15315</v>
      </c>
      <c r="V700" t="s">
        <v>15316</v>
      </c>
      <c r="W700" t="s">
        <v>15317</v>
      </c>
      <c r="X700" t="s">
        <v>3916</v>
      </c>
      <c r="Y700" t="s">
        <v>3917</v>
      </c>
      <c r="Z700" t="s">
        <v>6309</v>
      </c>
      <c r="AA700" t="s">
        <v>15318</v>
      </c>
      <c r="AB700" t="s">
        <v>6309</v>
      </c>
      <c r="AC700" t="s">
        <v>15319</v>
      </c>
      <c r="AD700" t="s">
        <v>6310</v>
      </c>
      <c r="AE700" t="s">
        <v>15320</v>
      </c>
      <c r="AF700" t="s">
        <v>15314</v>
      </c>
      <c r="AG700" t="s">
        <v>15317</v>
      </c>
      <c r="AH700" t="s">
        <v>3916</v>
      </c>
      <c r="AI700" t="s">
        <v>3917</v>
      </c>
      <c r="AJ700" t="s">
        <v>6309</v>
      </c>
      <c r="AQ700">
        <v>1</v>
      </c>
      <c r="AR700" t="s">
        <v>2060</v>
      </c>
      <c r="AS700" t="s">
        <v>15135</v>
      </c>
      <c r="AT700" t="s">
        <v>2042</v>
      </c>
      <c r="AU700" t="s">
        <v>2062</v>
      </c>
    </row>
    <row r="701" spans="1:49">
      <c r="A701" t="s">
        <v>15321</v>
      </c>
      <c r="B701" t="s">
        <v>15312</v>
      </c>
      <c r="D701">
        <v>16831.849999999999</v>
      </c>
      <c r="E701" t="s">
        <v>15322</v>
      </c>
      <c r="F701">
        <v>0</v>
      </c>
      <c r="G701" t="s">
        <v>6312</v>
      </c>
      <c r="H701" t="s">
        <v>12314</v>
      </c>
      <c r="P701">
        <v>20546.34</v>
      </c>
      <c r="Q701">
        <v>2346.9899999999998</v>
      </c>
      <c r="R701" s="343">
        <v>43480</v>
      </c>
      <c r="S701" s="343">
        <v>41632</v>
      </c>
      <c r="T701" t="s">
        <v>15314</v>
      </c>
      <c r="U701" t="s">
        <v>15315</v>
      </c>
      <c r="V701" t="s">
        <v>15323</v>
      </c>
      <c r="W701" t="s">
        <v>15317</v>
      </c>
      <c r="X701" t="s">
        <v>3916</v>
      </c>
      <c r="Y701" t="s">
        <v>3917</v>
      </c>
      <c r="Z701" t="s">
        <v>6309</v>
      </c>
      <c r="AA701" t="s">
        <v>15318</v>
      </c>
      <c r="AB701" t="s">
        <v>6309</v>
      </c>
      <c r="AC701" t="s">
        <v>15319</v>
      </c>
      <c r="AD701" t="s">
        <v>6310</v>
      </c>
      <c r="AE701" t="s">
        <v>15320</v>
      </c>
      <c r="AF701" t="s">
        <v>15314</v>
      </c>
      <c r="AG701" t="s">
        <v>15317</v>
      </c>
      <c r="AH701" t="s">
        <v>3916</v>
      </c>
      <c r="AI701" t="s">
        <v>3917</v>
      </c>
      <c r="AJ701" t="s">
        <v>6309</v>
      </c>
      <c r="AQ701">
        <v>1</v>
      </c>
      <c r="AR701" t="s">
        <v>2060</v>
      </c>
      <c r="AS701" t="s">
        <v>15135</v>
      </c>
      <c r="AT701" t="s">
        <v>2042</v>
      </c>
      <c r="AU701" t="s">
        <v>2062</v>
      </c>
    </row>
    <row r="702" spans="1:49">
      <c r="A702" t="s">
        <v>15324</v>
      </c>
      <c r="B702" t="s">
        <v>15312</v>
      </c>
      <c r="D702">
        <v>30930.32</v>
      </c>
      <c r="E702" t="s">
        <v>15438</v>
      </c>
      <c r="F702">
        <v>0</v>
      </c>
      <c r="G702" t="s">
        <v>6312</v>
      </c>
      <c r="H702" t="s">
        <v>12314</v>
      </c>
      <c r="P702">
        <v>37756.089999999997</v>
      </c>
      <c r="Q702">
        <v>4312.8500000000004</v>
      </c>
      <c r="R702" s="343">
        <v>43480</v>
      </c>
      <c r="S702" s="343">
        <v>41555</v>
      </c>
      <c r="T702" t="s">
        <v>15314</v>
      </c>
      <c r="U702" t="s">
        <v>15315</v>
      </c>
      <c r="V702" t="s">
        <v>15439</v>
      </c>
      <c r="W702" t="s">
        <v>15317</v>
      </c>
      <c r="X702" t="s">
        <v>3916</v>
      </c>
      <c r="Y702" t="s">
        <v>3917</v>
      </c>
      <c r="Z702" t="s">
        <v>6309</v>
      </c>
      <c r="AA702" t="s">
        <v>15318</v>
      </c>
      <c r="AB702" t="s">
        <v>6309</v>
      </c>
      <c r="AC702" t="s">
        <v>15319</v>
      </c>
      <c r="AD702" t="s">
        <v>6310</v>
      </c>
      <c r="AE702" t="s">
        <v>15320</v>
      </c>
      <c r="AF702" t="s">
        <v>15314</v>
      </c>
      <c r="AG702" t="s">
        <v>15317</v>
      </c>
      <c r="AH702" t="s">
        <v>3916</v>
      </c>
      <c r="AI702" t="s">
        <v>3917</v>
      </c>
      <c r="AJ702" t="s">
        <v>6309</v>
      </c>
      <c r="AQ702">
        <v>1</v>
      </c>
      <c r="AR702" t="s">
        <v>2060</v>
      </c>
      <c r="AS702" t="s">
        <v>15135</v>
      </c>
      <c r="AT702" t="s">
        <v>2042</v>
      </c>
      <c r="AU702" t="s">
        <v>2062</v>
      </c>
    </row>
    <row r="703" spans="1:49">
      <c r="A703" t="s">
        <v>15288</v>
      </c>
      <c r="B703" t="s">
        <v>15289</v>
      </c>
      <c r="C703">
        <v>181.9</v>
      </c>
      <c r="D703">
        <v>5655.97</v>
      </c>
      <c r="E703" t="s">
        <v>15290</v>
      </c>
      <c r="F703">
        <v>4</v>
      </c>
      <c r="G703" t="s">
        <v>6312</v>
      </c>
      <c r="H703" t="s">
        <v>6945</v>
      </c>
      <c r="P703">
        <v>8227.64</v>
      </c>
      <c r="Q703">
        <v>193.71</v>
      </c>
      <c r="R703" s="343">
        <v>43277</v>
      </c>
      <c r="S703" s="343">
        <v>42065</v>
      </c>
      <c r="T703" t="s">
        <v>15291</v>
      </c>
      <c r="U703" t="s">
        <v>6309</v>
      </c>
      <c r="V703" t="s">
        <v>15292</v>
      </c>
      <c r="W703" t="s">
        <v>15293</v>
      </c>
      <c r="X703" t="s">
        <v>2025</v>
      </c>
      <c r="Y703" t="s">
        <v>2026</v>
      </c>
      <c r="Z703" t="s">
        <v>15294</v>
      </c>
      <c r="AA703" t="s">
        <v>15295</v>
      </c>
      <c r="AB703" t="s">
        <v>6309</v>
      </c>
      <c r="AC703" t="s">
        <v>15331</v>
      </c>
      <c r="AD703" t="s">
        <v>6310</v>
      </c>
    </row>
    <row r="704" spans="1:49">
      <c r="A704" t="s">
        <v>15326</v>
      </c>
      <c r="B704" t="s">
        <v>2458</v>
      </c>
      <c r="D704">
        <v>18074.900000000001</v>
      </c>
      <c r="E704" t="s">
        <v>15286</v>
      </c>
      <c r="F704">
        <v>0</v>
      </c>
      <c r="G704" t="s">
        <v>6319</v>
      </c>
      <c r="H704" t="s">
        <v>12314</v>
      </c>
      <c r="P704">
        <v>41832.43</v>
      </c>
      <c r="Q704">
        <v>1239.2</v>
      </c>
      <c r="R704" s="343">
        <v>42554</v>
      </c>
      <c r="S704" s="343">
        <v>42079</v>
      </c>
      <c r="T704" t="s">
        <v>8128</v>
      </c>
      <c r="U704" t="s">
        <v>8129</v>
      </c>
      <c r="V704" t="s">
        <v>15327</v>
      </c>
      <c r="W704" t="s">
        <v>8130</v>
      </c>
      <c r="X704" t="s">
        <v>8131</v>
      </c>
      <c r="Y704" t="s">
        <v>8132</v>
      </c>
      <c r="Z704" t="s">
        <v>8133</v>
      </c>
      <c r="AA704" t="s">
        <v>8134</v>
      </c>
      <c r="AB704" t="s">
        <v>8135</v>
      </c>
      <c r="AC704" t="s">
        <v>8136</v>
      </c>
      <c r="AD704" t="s">
        <v>6313</v>
      </c>
    </row>
    <row r="705" spans="1:47">
      <c r="A705" t="s">
        <v>15328</v>
      </c>
      <c r="B705" t="s">
        <v>2458</v>
      </c>
      <c r="D705">
        <v>18074.900000000001</v>
      </c>
      <c r="E705" t="s">
        <v>15329</v>
      </c>
      <c r="F705">
        <v>0</v>
      </c>
      <c r="G705" t="s">
        <v>6319</v>
      </c>
      <c r="H705" t="s">
        <v>12314</v>
      </c>
      <c r="P705">
        <v>41832.43</v>
      </c>
      <c r="Q705">
        <v>1239.2</v>
      </c>
      <c r="R705" s="343">
        <v>42554</v>
      </c>
      <c r="S705" s="343">
        <v>42079</v>
      </c>
      <c r="T705" t="s">
        <v>8128</v>
      </c>
      <c r="U705" t="s">
        <v>8129</v>
      </c>
      <c r="V705" t="s">
        <v>15330</v>
      </c>
      <c r="W705" t="s">
        <v>8130</v>
      </c>
      <c r="X705" t="s">
        <v>8131</v>
      </c>
      <c r="Y705" t="s">
        <v>8132</v>
      </c>
      <c r="Z705" t="s">
        <v>8133</v>
      </c>
      <c r="AA705" t="s">
        <v>8134</v>
      </c>
      <c r="AB705" t="s">
        <v>8135</v>
      </c>
      <c r="AC705" t="s">
        <v>8136</v>
      </c>
      <c r="AD705" t="s">
        <v>6313</v>
      </c>
    </row>
    <row r="706" spans="1:47">
      <c r="A706" t="s">
        <v>15332</v>
      </c>
      <c r="B706" t="s">
        <v>15333</v>
      </c>
      <c r="D706">
        <v>9567.5300000000007</v>
      </c>
      <c r="E706" t="s">
        <v>15334</v>
      </c>
      <c r="F706">
        <v>0</v>
      </c>
      <c r="G706" t="s">
        <v>6312</v>
      </c>
      <c r="H706" t="s">
        <v>12314</v>
      </c>
      <c r="P706">
        <v>13894.72</v>
      </c>
      <c r="Q706">
        <v>255.18</v>
      </c>
      <c r="R706" s="343">
        <v>43297</v>
      </c>
      <c r="S706" s="343">
        <v>42060</v>
      </c>
      <c r="T706" t="s">
        <v>15335</v>
      </c>
      <c r="U706" t="s">
        <v>6309</v>
      </c>
      <c r="V706" t="s">
        <v>15336</v>
      </c>
      <c r="W706" t="s">
        <v>15337</v>
      </c>
      <c r="X706" t="s">
        <v>2024</v>
      </c>
      <c r="Y706" t="s">
        <v>2031</v>
      </c>
      <c r="Z706" t="s">
        <v>6309</v>
      </c>
      <c r="AA706" t="s">
        <v>15338</v>
      </c>
      <c r="AB706" t="s">
        <v>6309</v>
      </c>
      <c r="AC706" t="s">
        <v>15339</v>
      </c>
      <c r="AD706" t="s">
        <v>6310</v>
      </c>
    </row>
    <row r="707" spans="1:47">
      <c r="A707" t="s">
        <v>15440</v>
      </c>
      <c r="B707" t="s">
        <v>15182</v>
      </c>
      <c r="D707">
        <v>14437.7</v>
      </c>
      <c r="E707" t="s">
        <v>15441</v>
      </c>
      <c r="F707">
        <v>0</v>
      </c>
      <c r="G707" t="s">
        <v>6312</v>
      </c>
      <c r="H707" t="s">
        <v>12314</v>
      </c>
      <c r="P707">
        <v>19902.43</v>
      </c>
      <c r="Q707">
        <v>2273.44</v>
      </c>
      <c r="R707" s="343">
        <v>43325</v>
      </c>
      <c r="S707" s="343">
        <v>41953</v>
      </c>
      <c r="T707" t="s">
        <v>15184</v>
      </c>
      <c r="U707" t="s">
        <v>15185</v>
      </c>
      <c r="V707" t="s">
        <v>15442</v>
      </c>
      <c r="W707" t="s">
        <v>15187</v>
      </c>
      <c r="X707" t="s">
        <v>9732</v>
      </c>
      <c r="Y707" t="s">
        <v>9733</v>
      </c>
      <c r="Z707" t="s">
        <v>15188</v>
      </c>
      <c r="AA707" t="s">
        <v>15189</v>
      </c>
      <c r="AB707" t="s">
        <v>6309</v>
      </c>
      <c r="AC707" t="s">
        <v>15190</v>
      </c>
      <c r="AD707" t="s">
        <v>6310</v>
      </c>
      <c r="AE707" t="s">
        <v>15191</v>
      </c>
      <c r="AF707" t="s">
        <v>15184</v>
      </c>
      <c r="AG707" t="s">
        <v>15187</v>
      </c>
      <c r="AH707" t="s">
        <v>9732</v>
      </c>
      <c r="AI707" t="s">
        <v>9733</v>
      </c>
      <c r="AJ707" t="s">
        <v>15188</v>
      </c>
      <c r="AQ707">
        <v>1</v>
      </c>
      <c r="AR707" t="s">
        <v>2060</v>
      </c>
      <c r="AS707" t="s">
        <v>15135</v>
      </c>
      <c r="AT707" t="s">
        <v>2042</v>
      </c>
      <c r="AU707" t="s">
        <v>2062</v>
      </c>
    </row>
    <row r="708" spans="1:47">
      <c r="A708" t="s">
        <v>15369</v>
      </c>
      <c r="B708" t="s">
        <v>15370</v>
      </c>
      <c r="D708">
        <v>14574.35</v>
      </c>
      <c r="E708" t="s">
        <v>4602</v>
      </c>
      <c r="F708">
        <v>0</v>
      </c>
      <c r="G708" t="s">
        <v>6319</v>
      </c>
      <c r="H708" t="s">
        <v>12314</v>
      </c>
      <c r="P708">
        <v>29256.66</v>
      </c>
      <c r="Q708">
        <v>902.69</v>
      </c>
      <c r="R708" s="343">
        <v>42596</v>
      </c>
      <c r="S708" s="343">
        <v>42065</v>
      </c>
      <c r="T708" t="s">
        <v>15371</v>
      </c>
      <c r="U708" t="s">
        <v>15372</v>
      </c>
      <c r="V708" t="s">
        <v>15373</v>
      </c>
      <c r="W708" t="s">
        <v>15374</v>
      </c>
      <c r="X708" t="s">
        <v>11299</v>
      </c>
      <c r="Y708" t="s">
        <v>11300</v>
      </c>
      <c r="Z708" t="s">
        <v>15375</v>
      </c>
      <c r="AA708" t="s">
        <v>6309</v>
      </c>
      <c r="AB708" t="s">
        <v>6309</v>
      </c>
      <c r="AC708" t="s">
        <v>15376</v>
      </c>
      <c r="AD708" t="s">
        <v>6953</v>
      </c>
    </row>
    <row r="709" spans="1:47">
      <c r="A709" t="s">
        <v>15380</v>
      </c>
      <c r="B709" t="s">
        <v>15381</v>
      </c>
      <c r="D709">
        <v>4634.26</v>
      </c>
      <c r="E709" t="s">
        <v>15382</v>
      </c>
      <c r="F709">
        <v>0</v>
      </c>
      <c r="G709" t="s">
        <v>6317</v>
      </c>
      <c r="H709" t="s">
        <v>12314</v>
      </c>
      <c r="P709">
        <v>21073.17</v>
      </c>
      <c r="Q709">
        <v>943.02</v>
      </c>
      <c r="R709" s="343">
        <v>42267</v>
      </c>
      <c r="S709" s="343">
        <v>42065</v>
      </c>
      <c r="T709" t="s">
        <v>15383</v>
      </c>
      <c r="U709" t="s">
        <v>15384</v>
      </c>
      <c r="V709" t="s">
        <v>15385</v>
      </c>
      <c r="W709" t="s">
        <v>15386</v>
      </c>
      <c r="X709" t="s">
        <v>6946</v>
      </c>
      <c r="Y709" t="s">
        <v>2031</v>
      </c>
      <c r="Z709" t="s">
        <v>15387</v>
      </c>
      <c r="AA709" t="s">
        <v>15388</v>
      </c>
      <c r="AB709" t="s">
        <v>15389</v>
      </c>
      <c r="AC709" t="s">
        <v>15390</v>
      </c>
      <c r="AD709" t="s">
        <v>6310</v>
      </c>
      <c r="AE709" t="s">
        <v>15391</v>
      </c>
      <c r="AF709" t="s">
        <v>15392</v>
      </c>
      <c r="AG709" t="s">
        <v>15393</v>
      </c>
      <c r="AH709" t="s">
        <v>6946</v>
      </c>
      <c r="AI709" t="s">
        <v>2031</v>
      </c>
      <c r="AJ709" t="s">
        <v>15387</v>
      </c>
    </row>
    <row r="710" spans="1:47">
      <c r="A710" t="s">
        <v>15443</v>
      </c>
      <c r="B710" t="s">
        <v>15444</v>
      </c>
      <c r="D710">
        <v>95377.14</v>
      </c>
      <c r="E710" t="s">
        <v>15445</v>
      </c>
      <c r="F710">
        <v>0</v>
      </c>
      <c r="G710" t="s">
        <v>6312</v>
      </c>
      <c r="H710" t="s">
        <v>12314</v>
      </c>
      <c r="P710">
        <v>131024.36</v>
      </c>
      <c r="Q710">
        <v>15164.72</v>
      </c>
      <c r="R710" s="343">
        <v>43366</v>
      </c>
      <c r="S710" s="343">
        <v>42027</v>
      </c>
      <c r="T710" t="s">
        <v>15446</v>
      </c>
      <c r="U710" t="s">
        <v>15447</v>
      </c>
      <c r="V710" t="s">
        <v>15448</v>
      </c>
      <c r="W710" t="s">
        <v>15452</v>
      </c>
      <c r="X710" t="s">
        <v>15453</v>
      </c>
      <c r="Y710" t="s">
        <v>15454</v>
      </c>
      <c r="Z710" t="s">
        <v>15450</v>
      </c>
      <c r="AA710" t="s">
        <v>6309</v>
      </c>
      <c r="AB710" t="s">
        <v>6309</v>
      </c>
      <c r="AC710" t="s">
        <v>15991</v>
      </c>
      <c r="AD710" t="s">
        <v>6310</v>
      </c>
      <c r="AE710" t="s">
        <v>15451</v>
      </c>
      <c r="AF710" t="s">
        <v>15446</v>
      </c>
      <c r="AG710" t="s">
        <v>15449</v>
      </c>
      <c r="AH710" t="s">
        <v>8029</v>
      </c>
      <c r="AI710" t="s">
        <v>8030</v>
      </c>
      <c r="AJ710" t="s">
        <v>6309</v>
      </c>
      <c r="AK710" t="s">
        <v>15455</v>
      </c>
      <c r="AL710" t="s">
        <v>15456</v>
      </c>
      <c r="AM710" t="s">
        <v>15449</v>
      </c>
      <c r="AN710" t="s">
        <v>8029</v>
      </c>
      <c r="AO710" t="s">
        <v>8030</v>
      </c>
      <c r="AP710" t="s">
        <v>6309</v>
      </c>
      <c r="AQ710">
        <v>1</v>
      </c>
      <c r="AR710" t="s">
        <v>2060</v>
      </c>
      <c r="AS710" t="s">
        <v>15135</v>
      </c>
      <c r="AT710" t="s">
        <v>2042</v>
      </c>
      <c r="AU710" t="s">
        <v>2062</v>
      </c>
    </row>
    <row r="711" spans="1:47">
      <c r="A711" t="s">
        <v>15457</v>
      </c>
      <c r="B711" t="s">
        <v>15444</v>
      </c>
      <c r="D711">
        <v>13280.37</v>
      </c>
      <c r="E711" t="s">
        <v>15458</v>
      </c>
      <c r="F711">
        <v>0</v>
      </c>
      <c r="G711" t="s">
        <v>6312</v>
      </c>
      <c r="H711" t="s">
        <v>12314</v>
      </c>
      <c r="P711">
        <v>18243.900000000001</v>
      </c>
      <c r="Q711">
        <v>2111.54</v>
      </c>
      <c r="R711" s="343">
        <v>43366</v>
      </c>
      <c r="S711" s="343">
        <v>41792</v>
      </c>
      <c r="T711" t="s">
        <v>15446</v>
      </c>
      <c r="U711" t="s">
        <v>15447</v>
      </c>
      <c r="V711" t="s">
        <v>15459</v>
      </c>
      <c r="W711" t="s">
        <v>15452</v>
      </c>
      <c r="X711" t="s">
        <v>15453</v>
      </c>
      <c r="Y711" t="s">
        <v>15454</v>
      </c>
      <c r="Z711" t="s">
        <v>15450</v>
      </c>
      <c r="AA711" t="s">
        <v>6309</v>
      </c>
      <c r="AB711" t="s">
        <v>6309</v>
      </c>
      <c r="AC711" t="s">
        <v>15991</v>
      </c>
      <c r="AD711" t="s">
        <v>6310</v>
      </c>
      <c r="AE711" t="s">
        <v>15451</v>
      </c>
      <c r="AF711" t="s">
        <v>15446</v>
      </c>
      <c r="AG711" t="s">
        <v>15449</v>
      </c>
      <c r="AH711" t="s">
        <v>8029</v>
      </c>
      <c r="AI711" t="s">
        <v>8030</v>
      </c>
      <c r="AJ711" t="s">
        <v>6309</v>
      </c>
      <c r="AK711" t="s">
        <v>15455</v>
      </c>
      <c r="AL711" t="s">
        <v>15456</v>
      </c>
      <c r="AM711" t="s">
        <v>15449</v>
      </c>
      <c r="AN711" t="s">
        <v>8029</v>
      </c>
      <c r="AO711" t="s">
        <v>8030</v>
      </c>
      <c r="AP711" t="s">
        <v>6309</v>
      </c>
      <c r="AQ711">
        <v>1</v>
      </c>
      <c r="AR711" t="s">
        <v>2060</v>
      </c>
      <c r="AS711" t="s">
        <v>15135</v>
      </c>
      <c r="AT711" t="s">
        <v>2042</v>
      </c>
      <c r="AU711" t="s">
        <v>2062</v>
      </c>
    </row>
    <row r="712" spans="1:47">
      <c r="A712" t="s">
        <v>15421</v>
      </c>
      <c r="B712" t="s">
        <v>962</v>
      </c>
      <c r="D712">
        <v>733106.57</v>
      </c>
      <c r="E712" t="s">
        <v>15422</v>
      </c>
      <c r="F712">
        <v>0</v>
      </c>
      <c r="G712" t="s">
        <v>6314</v>
      </c>
      <c r="H712" t="s">
        <v>12314</v>
      </c>
      <c r="P712">
        <v>1027275.25</v>
      </c>
      <c r="Q712">
        <v>19728.54</v>
      </c>
      <c r="R712" s="343">
        <v>43369</v>
      </c>
      <c r="S712" s="343">
        <v>42079</v>
      </c>
      <c r="T712" t="s">
        <v>10514</v>
      </c>
      <c r="U712" t="s">
        <v>10515</v>
      </c>
      <c r="V712" t="s">
        <v>15423</v>
      </c>
      <c r="W712" t="s">
        <v>10516</v>
      </c>
      <c r="X712" t="s">
        <v>8995</v>
      </c>
      <c r="Y712" t="s">
        <v>10517</v>
      </c>
      <c r="Z712" t="s">
        <v>16141</v>
      </c>
      <c r="AA712" t="s">
        <v>10519</v>
      </c>
      <c r="AB712" t="s">
        <v>10520</v>
      </c>
      <c r="AC712" t="s">
        <v>15543</v>
      </c>
      <c r="AD712" t="s">
        <v>6953</v>
      </c>
    </row>
    <row r="713" spans="1:47">
      <c r="A713" t="s">
        <v>15429</v>
      </c>
      <c r="B713" t="s">
        <v>15430</v>
      </c>
      <c r="C713">
        <v>367.82</v>
      </c>
      <c r="D713">
        <v>6004.51</v>
      </c>
      <c r="E713" t="s">
        <v>15431</v>
      </c>
      <c r="F713">
        <v>4</v>
      </c>
      <c r="G713" t="s">
        <v>6317</v>
      </c>
      <c r="H713" t="s">
        <v>6945</v>
      </c>
      <c r="P713">
        <v>12162.6</v>
      </c>
      <c r="Q713">
        <v>368.63</v>
      </c>
      <c r="R713" s="343">
        <v>42639</v>
      </c>
      <c r="S713" s="343">
        <v>42054</v>
      </c>
      <c r="T713" t="s">
        <v>15432</v>
      </c>
      <c r="U713" t="s">
        <v>15433</v>
      </c>
      <c r="V713" t="s">
        <v>15434</v>
      </c>
      <c r="W713" t="s">
        <v>7359</v>
      </c>
      <c r="X713" t="s">
        <v>7360</v>
      </c>
      <c r="Y713" t="s">
        <v>7361</v>
      </c>
      <c r="Z713" t="s">
        <v>6309</v>
      </c>
      <c r="AA713" t="s">
        <v>15435</v>
      </c>
      <c r="AB713" t="s">
        <v>340</v>
      </c>
      <c r="AC713" t="s">
        <v>15436</v>
      </c>
      <c r="AD713" t="s">
        <v>6310</v>
      </c>
    </row>
    <row r="714" spans="1:47">
      <c r="A714" t="s">
        <v>15424</v>
      </c>
      <c r="B714" t="s">
        <v>977</v>
      </c>
      <c r="D714">
        <v>3491.98</v>
      </c>
      <c r="E714" t="s">
        <v>15425</v>
      </c>
      <c r="F714">
        <v>0</v>
      </c>
      <c r="G714" t="s">
        <v>6319</v>
      </c>
      <c r="H714" t="s">
        <v>12314</v>
      </c>
      <c r="P714">
        <v>4911.1000000000004</v>
      </c>
      <c r="Q714">
        <v>93.19</v>
      </c>
      <c r="R714" s="343">
        <v>43370</v>
      </c>
      <c r="S714" s="343">
        <v>42079</v>
      </c>
      <c r="T714" t="s">
        <v>8164</v>
      </c>
      <c r="U714" t="s">
        <v>8165</v>
      </c>
      <c r="V714" t="s">
        <v>15426</v>
      </c>
      <c r="W714" t="s">
        <v>8166</v>
      </c>
      <c r="X714" t="s">
        <v>1338</v>
      </c>
      <c r="Y714" t="s">
        <v>38</v>
      </c>
      <c r="Z714" t="s">
        <v>8167</v>
      </c>
      <c r="AA714" t="s">
        <v>8168</v>
      </c>
      <c r="AB714" t="s">
        <v>6309</v>
      </c>
      <c r="AC714" t="s">
        <v>8169</v>
      </c>
      <c r="AD714" t="s">
        <v>6313</v>
      </c>
    </row>
    <row r="715" spans="1:47">
      <c r="A715" t="s">
        <v>15427</v>
      </c>
      <c r="B715" t="s">
        <v>977</v>
      </c>
      <c r="D715">
        <v>3491.98</v>
      </c>
      <c r="E715" t="s">
        <v>15425</v>
      </c>
      <c r="F715">
        <v>0</v>
      </c>
      <c r="G715" t="s">
        <v>6319</v>
      </c>
      <c r="H715" t="s">
        <v>12314</v>
      </c>
      <c r="P715">
        <v>4911.1000000000004</v>
      </c>
      <c r="Q715">
        <v>93.19</v>
      </c>
      <c r="R715" s="343">
        <v>43370</v>
      </c>
      <c r="S715" s="343">
        <v>42079</v>
      </c>
      <c r="T715" t="s">
        <v>8164</v>
      </c>
      <c r="U715" t="s">
        <v>8165</v>
      </c>
      <c r="V715" t="s">
        <v>15428</v>
      </c>
      <c r="W715" t="s">
        <v>8166</v>
      </c>
      <c r="X715" t="s">
        <v>1338</v>
      </c>
      <c r="Y715" t="s">
        <v>38</v>
      </c>
      <c r="Z715" t="s">
        <v>8167</v>
      </c>
      <c r="AA715" t="s">
        <v>8168</v>
      </c>
      <c r="AB715" t="s">
        <v>6309</v>
      </c>
      <c r="AC715" t="s">
        <v>8169</v>
      </c>
      <c r="AD715" t="s">
        <v>6313</v>
      </c>
    </row>
    <row r="716" spans="1:47">
      <c r="A716" t="s">
        <v>15473</v>
      </c>
      <c r="B716" t="s">
        <v>2904</v>
      </c>
      <c r="C716">
        <v>9.2100000000000009</v>
      </c>
      <c r="D716">
        <v>62888.800000000003</v>
      </c>
      <c r="E716" t="s">
        <v>15474</v>
      </c>
      <c r="F716">
        <v>4</v>
      </c>
      <c r="G716" t="s">
        <v>6319</v>
      </c>
      <c r="H716" t="s">
        <v>6945</v>
      </c>
      <c r="P716">
        <v>98341.440000000002</v>
      </c>
      <c r="Q716">
        <v>2377.7800000000002</v>
      </c>
      <c r="R716" s="343">
        <v>43008</v>
      </c>
      <c r="S716" s="343">
        <v>42079</v>
      </c>
      <c r="T716" t="s">
        <v>7969</v>
      </c>
      <c r="U716" t="s">
        <v>7970</v>
      </c>
      <c r="V716" t="s">
        <v>15475</v>
      </c>
      <c r="W716" t="s">
        <v>7971</v>
      </c>
      <c r="X716" t="s">
        <v>2024</v>
      </c>
      <c r="Y716" t="s">
        <v>2031</v>
      </c>
      <c r="Z716" t="s">
        <v>15985</v>
      </c>
      <c r="AA716" t="s">
        <v>15983</v>
      </c>
      <c r="AB716" t="s">
        <v>6309</v>
      </c>
      <c r="AC716" t="s">
        <v>15986</v>
      </c>
      <c r="AD716" t="s">
        <v>6313</v>
      </c>
    </row>
    <row r="717" spans="1:47">
      <c r="A717" t="s">
        <v>15477</v>
      </c>
      <c r="B717" t="s">
        <v>2904</v>
      </c>
      <c r="D717">
        <v>9903.2199999999993</v>
      </c>
      <c r="E717" t="s">
        <v>15478</v>
      </c>
      <c r="F717">
        <v>0</v>
      </c>
      <c r="G717" t="s">
        <v>6319</v>
      </c>
      <c r="H717" t="s">
        <v>12314</v>
      </c>
      <c r="P717">
        <v>13899.51</v>
      </c>
      <c r="Q717">
        <v>265.49</v>
      </c>
      <c r="R717" s="343">
        <v>43375</v>
      </c>
      <c r="S717" s="343">
        <v>42079</v>
      </c>
      <c r="T717" t="s">
        <v>7969</v>
      </c>
      <c r="U717" t="s">
        <v>7970</v>
      </c>
      <c r="V717" t="s">
        <v>15479</v>
      </c>
      <c r="W717" t="s">
        <v>7971</v>
      </c>
      <c r="X717" t="s">
        <v>2024</v>
      </c>
      <c r="Y717" t="s">
        <v>2031</v>
      </c>
      <c r="Z717" t="s">
        <v>15985</v>
      </c>
      <c r="AA717" t="s">
        <v>15983</v>
      </c>
      <c r="AB717" t="s">
        <v>6309</v>
      </c>
      <c r="AC717" t="s">
        <v>15986</v>
      </c>
      <c r="AD717" t="s">
        <v>6313</v>
      </c>
    </row>
    <row r="718" spans="1:47">
      <c r="A718" t="s">
        <v>15505</v>
      </c>
      <c r="B718" t="s">
        <v>15506</v>
      </c>
      <c r="D718">
        <v>11242.33</v>
      </c>
      <c r="E718" t="s">
        <v>15507</v>
      </c>
      <c r="F718">
        <v>0</v>
      </c>
      <c r="G718" t="s">
        <v>6312</v>
      </c>
      <c r="H718" t="s">
        <v>12314</v>
      </c>
      <c r="P718">
        <v>15341.46</v>
      </c>
      <c r="Q718">
        <v>1821.51</v>
      </c>
      <c r="R718" s="343">
        <v>43345</v>
      </c>
      <c r="S718" s="343">
        <v>42002</v>
      </c>
      <c r="T718" t="s">
        <v>15508</v>
      </c>
      <c r="U718" t="s">
        <v>15509</v>
      </c>
      <c r="V718" t="s">
        <v>15510</v>
      </c>
      <c r="W718" t="s">
        <v>15511</v>
      </c>
      <c r="X718" t="s">
        <v>15512</v>
      </c>
      <c r="Y718" t="s">
        <v>15513</v>
      </c>
      <c r="Z718" t="s">
        <v>15514</v>
      </c>
      <c r="AA718" t="s">
        <v>15515</v>
      </c>
      <c r="AB718" t="s">
        <v>6309</v>
      </c>
      <c r="AC718" t="s">
        <v>15516</v>
      </c>
      <c r="AD718" t="s">
        <v>6310</v>
      </c>
      <c r="AE718" t="s">
        <v>15517</v>
      </c>
      <c r="AF718" t="s">
        <v>15508</v>
      </c>
      <c r="AG718" t="s">
        <v>15511</v>
      </c>
      <c r="AH718" t="s">
        <v>15512</v>
      </c>
      <c r="AI718" t="s">
        <v>15513</v>
      </c>
      <c r="AJ718" t="s">
        <v>15514</v>
      </c>
      <c r="AQ718">
        <v>1</v>
      </c>
      <c r="AR718" t="s">
        <v>2060</v>
      </c>
      <c r="AS718" t="s">
        <v>15135</v>
      </c>
      <c r="AT718" t="s">
        <v>2042</v>
      </c>
      <c r="AU718" t="s">
        <v>2062</v>
      </c>
    </row>
    <row r="719" spans="1:47">
      <c r="A719" t="s">
        <v>15535</v>
      </c>
      <c r="B719" t="s">
        <v>15536</v>
      </c>
      <c r="D719">
        <v>34521.47</v>
      </c>
      <c r="E719" t="s">
        <v>15537</v>
      </c>
      <c r="F719">
        <v>0</v>
      </c>
      <c r="G719" t="s">
        <v>6317</v>
      </c>
      <c r="H719" t="s">
        <v>12314</v>
      </c>
      <c r="P719">
        <v>47268.28</v>
      </c>
      <c r="Q719">
        <v>5539.87</v>
      </c>
      <c r="R719" s="343">
        <v>43345</v>
      </c>
      <c r="S719" s="343">
        <v>41992</v>
      </c>
      <c r="T719" t="s">
        <v>7644</v>
      </c>
      <c r="U719" t="s">
        <v>15538</v>
      </c>
      <c r="V719" t="s">
        <v>15539</v>
      </c>
      <c r="W719" t="s">
        <v>7646</v>
      </c>
      <c r="X719" t="s">
        <v>7647</v>
      </c>
      <c r="Y719" t="s">
        <v>7648</v>
      </c>
      <c r="Z719" t="s">
        <v>7649</v>
      </c>
      <c r="AA719" t="s">
        <v>15984</v>
      </c>
      <c r="AB719" t="s">
        <v>6309</v>
      </c>
      <c r="AC719" t="s">
        <v>15540</v>
      </c>
      <c r="AD719" t="s">
        <v>6310</v>
      </c>
      <c r="AE719" t="s">
        <v>4793</v>
      </c>
      <c r="AF719" t="s">
        <v>7644</v>
      </c>
      <c r="AG719" t="s">
        <v>13871</v>
      </c>
      <c r="AH719" t="s">
        <v>7647</v>
      </c>
      <c r="AI719" t="s">
        <v>7648</v>
      </c>
      <c r="AJ719" t="s">
        <v>7649</v>
      </c>
      <c r="AQ719">
        <v>1</v>
      </c>
      <c r="AR719" t="s">
        <v>2060</v>
      </c>
      <c r="AS719" t="s">
        <v>15135</v>
      </c>
      <c r="AT719" t="s">
        <v>2042</v>
      </c>
      <c r="AU719" t="s">
        <v>2062</v>
      </c>
    </row>
    <row r="720" spans="1:47">
      <c r="A720" t="s">
        <v>15559</v>
      </c>
      <c r="B720" t="s">
        <v>15519</v>
      </c>
      <c r="D720">
        <v>63471.13</v>
      </c>
      <c r="E720" t="s">
        <v>15560</v>
      </c>
      <c r="F720">
        <v>0</v>
      </c>
      <c r="G720" t="s">
        <v>6312</v>
      </c>
      <c r="H720" t="s">
        <v>12314</v>
      </c>
      <c r="P720">
        <v>86048.76</v>
      </c>
      <c r="Q720">
        <v>10477.41</v>
      </c>
      <c r="R720" s="343">
        <v>43348</v>
      </c>
      <c r="S720" s="343">
        <v>41984</v>
      </c>
      <c r="T720" t="s">
        <v>15521</v>
      </c>
      <c r="U720" t="s">
        <v>15522</v>
      </c>
      <c r="V720" t="s">
        <v>15561</v>
      </c>
      <c r="W720" t="s">
        <v>15524</v>
      </c>
      <c r="X720" t="s">
        <v>15525</v>
      </c>
      <c r="Y720" t="s">
        <v>15526</v>
      </c>
      <c r="Z720" t="s">
        <v>15527</v>
      </c>
      <c r="AA720" t="s">
        <v>15528</v>
      </c>
      <c r="AB720" t="s">
        <v>6309</v>
      </c>
      <c r="AC720" t="s">
        <v>16006</v>
      </c>
      <c r="AD720" t="s">
        <v>6310</v>
      </c>
      <c r="AE720" t="s">
        <v>15530</v>
      </c>
      <c r="AF720" t="s">
        <v>15521</v>
      </c>
      <c r="AG720" t="s">
        <v>15531</v>
      </c>
      <c r="AH720" t="s">
        <v>15525</v>
      </c>
      <c r="AI720" t="s">
        <v>15526</v>
      </c>
      <c r="AJ720" t="s">
        <v>15527</v>
      </c>
    </row>
    <row r="721" spans="1:47">
      <c r="A721" t="s">
        <v>15518</v>
      </c>
      <c r="B721" t="s">
        <v>15519</v>
      </c>
      <c r="D721">
        <v>11787.5</v>
      </c>
      <c r="E721" t="s">
        <v>15520</v>
      </c>
      <c r="F721">
        <v>0</v>
      </c>
      <c r="G721" t="s">
        <v>6312</v>
      </c>
      <c r="H721" t="s">
        <v>12314</v>
      </c>
      <c r="P721">
        <v>15980.48</v>
      </c>
      <c r="Q721">
        <v>1945.8</v>
      </c>
      <c r="R721" s="343">
        <v>43348</v>
      </c>
      <c r="S721" s="343">
        <v>41975</v>
      </c>
      <c r="T721" t="s">
        <v>15521</v>
      </c>
      <c r="U721" t="s">
        <v>15522</v>
      </c>
      <c r="V721" t="s">
        <v>15523</v>
      </c>
      <c r="W721" t="s">
        <v>15524</v>
      </c>
      <c r="X721" t="s">
        <v>15525</v>
      </c>
      <c r="Y721" t="s">
        <v>15526</v>
      </c>
      <c r="Z721" t="s">
        <v>15527</v>
      </c>
      <c r="AA721" t="s">
        <v>15528</v>
      </c>
      <c r="AB721" t="s">
        <v>6309</v>
      </c>
      <c r="AC721" t="s">
        <v>16006</v>
      </c>
      <c r="AD721" t="s">
        <v>6310</v>
      </c>
      <c r="AE721" t="s">
        <v>15530</v>
      </c>
      <c r="AF721" t="s">
        <v>15521</v>
      </c>
      <c r="AG721" t="s">
        <v>15531</v>
      </c>
      <c r="AH721" t="s">
        <v>15525</v>
      </c>
      <c r="AI721" t="s">
        <v>15526</v>
      </c>
      <c r="AJ721" t="s">
        <v>15527</v>
      </c>
      <c r="AQ721">
        <v>1</v>
      </c>
      <c r="AR721" t="s">
        <v>2060</v>
      </c>
      <c r="AS721" t="s">
        <v>15135</v>
      </c>
      <c r="AT721" t="s">
        <v>2042</v>
      </c>
      <c r="AU721" t="s">
        <v>2062</v>
      </c>
    </row>
    <row r="722" spans="1:47">
      <c r="A722" t="s">
        <v>15532</v>
      </c>
      <c r="B722" t="s">
        <v>15519</v>
      </c>
      <c r="D722">
        <v>2461.13</v>
      </c>
      <c r="E722" t="s">
        <v>15533</v>
      </c>
      <c r="F722">
        <v>0</v>
      </c>
      <c r="G722" t="s">
        <v>6312</v>
      </c>
      <c r="H722" t="s">
        <v>12314</v>
      </c>
      <c r="P722">
        <v>3336.58</v>
      </c>
      <c r="Q722">
        <v>406.26</v>
      </c>
      <c r="R722" s="343">
        <v>43348</v>
      </c>
      <c r="S722" s="343">
        <v>41793</v>
      </c>
      <c r="T722" t="s">
        <v>15521</v>
      </c>
      <c r="U722" t="s">
        <v>15522</v>
      </c>
      <c r="V722" t="s">
        <v>15534</v>
      </c>
      <c r="W722" t="s">
        <v>15524</v>
      </c>
      <c r="X722" t="s">
        <v>15525</v>
      </c>
      <c r="Y722" t="s">
        <v>15526</v>
      </c>
      <c r="Z722" t="s">
        <v>15527</v>
      </c>
      <c r="AA722" t="s">
        <v>15528</v>
      </c>
      <c r="AB722" t="s">
        <v>6309</v>
      </c>
      <c r="AC722" t="s">
        <v>16006</v>
      </c>
      <c r="AD722" t="s">
        <v>6310</v>
      </c>
      <c r="AE722" t="s">
        <v>15530</v>
      </c>
      <c r="AF722" t="s">
        <v>15521</v>
      </c>
      <c r="AG722" t="s">
        <v>15531</v>
      </c>
      <c r="AH722" t="s">
        <v>15525</v>
      </c>
      <c r="AI722" t="s">
        <v>15526</v>
      </c>
      <c r="AJ722" t="s">
        <v>15527</v>
      </c>
      <c r="AQ722">
        <v>1</v>
      </c>
      <c r="AR722" t="s">
        <v>2060</v>
      </c>
      <c r="AS722" t="s">
        <v>15135</v>
      </c>
      <c r="AT722" t="s">
        <v>2042</v>
      </c>
      <c r="AU722" t="s">
        <v>2062</v>
      </c>
    </row>
    <row r="723" spans="1:47">
      <c r="A723" t="s">
        <v>15481</v>
      </c>
      <c r="B723" t="s">
        <v>15482</v>
      </c>
      <c r="C723">
        <v>4061.12</v>
      </c>
      <c r="D723">
        <v>33318.949999999997</v>
      </c>
      <c r="E723" t="s">
        <v>15483</v>
      </c>
      <c r="F723">
        <v>9</v>
      </c>
      <c r="G723" t="s">
        <v>6317</v>
      </c>
      <c r="H723" t="s">
        <v>6945</v>
      </c>
      <c r="P723">
        <v>67874.25</v>
      </c>
      <c r="Q723">
        <v>2034.25</v>
      </c>
      <c r="R723" s="343">
        <v>42623</v>
      </c>
      <c r="S723" s="343">
        <v>42076</v>
      </c>
      <c r="T723" t="s">
        <v>15484</v>
      </c>
      <c r="U723" t="s">
        <v>15485</v>
      </c>
      <c r="V723" t="s">
        <v>15486</v>
      </c>
      <c r="W723" t="s">
        <v>15487</v>
      </c>
      <c r="X723" t="s">
        <v>7360</v>
      </c>
      <c r="Y723" t="s">
        <v>7361</v>
      </c>
      <c r="Z723" t="s">
        <v>15488</v>
      </c>
      <c r="AA723" t="s">
        <v>15489</v>
      </c>
      <c r="AB723" t="s">
        <v>15490</v>
      </c>
      <c r="AC723" t="s">
        <v>15491</v>
      </c>
      <c r="AD723" t="s">
        <v>6310</v>
      </c>
    </row>
    <row r="724" spans="1:47">
      <c r="A724" t="s">
        <v>15544</v>
      </c>
      <c r="B724" t="s">
        <v>15545</v>
      </c>
      <c r="D724">
        <v>82533.039999999994</v>
      </c>
      <c r="E724" t="s">
        <v>15546</v>
      </c>
      <c r="F724">
        <v>0</v>
      </c>
      <c r="G724" t="s">
        <v>6312</v>
      </c>
      <c r="H724" t="s">
        <v>12314</v>
      </c>
      <c r="P724">
        <v>100292.66</v>
      </c>
      <c r="Q724">
        <v>11757.36</v>
      </c>
      <c r="R724" s="343">
        <v>43539</v>
      </c>
      <c r="S724" s="343">
        <v>42079</v>
      </c>
      <c r="T724" t="s">
        <v>15547</v>
      </c>
      <c r="U724" t="s">
        <v>15548</v>
      </c>
      <c r="V724" t="s">
        <v>15549</v>
      </c>
      <c r="W724" t="s">
        <v>15550</v>
      </c>
      <c r="X724" t="s">
        <v>6886</v>
      </c>
      <c r="Y724" t="s">
        <v>6887</v>
      </c>
      <c r="Z724" t="s">
        <v>15551</v>
      </c>
      <c r="AA724" t="s">
        <v>15552</v>
      </c>
      <c r="AB724" t="s">
        <v>6309</v>
      </c>
      <c r="AC724" t="s">
        <v>16234</v>
      </c>
      <c r="AD724" t="s">
        <v>6310</v>
      </c>
      <c r="AE724" t="s">
        <v>15553</v>
      </c>
      <c r="AF724" t="s">
        <v>15547</v>
      </c>
      <c r="AG724" t="s">
        <v>15550</v>
      </c>
      <c r="AH724" t="s">
        <v>6886</v>
      </c>
      <c r="AI724" t="s">
        <v>6887</v>
      </c>
      <c r="AJ724" t="s">
        <v>6309</v>
      </c>
      <c r="AK724" t="s">
        <v>15554</v>
      </c>
      <c r="AL724" t="s">
        <v>15555</v>
      </c>
      <c r="AM724" t="s">
        <v>15550</v>
      </c>
      <c r="AN724" t="s">
        <v>6886</v>
      </c>
      <c r="AO724" t="s">
        <v>6887</v>
      </c>
      <c r="AP724" t="s">
        <v>6309</v>
      </c>
      <c r="AQ724">
        <v>1</v>
      </c>
      <c r="AR724" t="s">
        <v>2060</v>
      </c>
      <c r="AS724" t="s">
        <v>15135</v>
      </c>
      <c r="AT724" t="s">
        <v>2042</v>
      </c>
      <c r="AU724" t="s">
        <v>2062</v>
      </c>
    </row>
    <row r="725" spans="1:47">
      <c r="A725" t="s">
        <v>16091</v>
      </c>
      <c r="B725" t="s">
        <v>15545</v>
      </c>
      <c r="D725">
        <v>19428.990000000002</v>
      </c>
      <c r="E725" t="s">
        <v>16092</v>
      </c>
      <c r="F725">
        <v>0</v>
      </c>
      <c r="G725" t="s">
        <v>6312</v>
      </c>
      <c r="H725" t="s">
        <v>12314</v>
      </c>
      <c r="P725">
        <v>23609.75</v>
      </c>
      <c r="Q725">
        <v>2767.78</v>
      </c>
      <c r="R725" s="343">
        <v>43539</v>
      </c>
      <c r="S725" s="343">
        <v>42079</v>
      </c>
      <c r="T725" t="s">
        <v>15547</v>
      </c>
      <c r="U725" t="s">
        <v>15548</v>
      </c>
      <c r="V725" t="s">
        <v>16093</v>
      </c>
      <c r="W725" t="s">
        <v>15550</v>
      </c>
      <c r="X725" t="s">
        <v>6886</v>
      </c>
      <c r="Y725" t="s">
        <v>6887</v>
      </c>
      <c r="Z725" t="s">
        <v>15551</v>
      </c>
      <c r="AA725" t="s">
        <v>15552</v>
      </c>
      <c r="AB725" t="s">
        <v>6309</v>
      </c>
      <c r="AC725" t="s">
        <v>16234</v>
      </c>
      <c r="AD725" t="s">
        <v>6310</v>
      </c>
      <c r="AE725" t="s">
        <v>15553</v>
      </c>
      <c r="AF725" t="s">
        <v>15547</v>
      </c>
      <c r="AG725" t="s">
        <v>15550</v>
      </c>
      <c r="AH725" t="s">
        <v>6886</v>
      </c>
      <c r="AI725" t="s">
        <v>6887</v>
      </c>
      <c r="AJ725" t="s">
        <v>6309</v>
      </c>
      <c r="AK725" t="s">
        <v>15554</v>
      </c>
      <c r="AL725" t="s">
        <v>15555</v>
      </c>
      <c r="AM725" t="s">
        <v>15550</v>
      </c>
      <c r="AN725" t="s">
        <v>6886</v>
      </c>
      <c r="AO725" t="s">
        <v>6887</v>
      </c>
      <c r="AP725" t="s">
        <v>6309</v>
      </c>
      <c r="AQ725">
        <v>1</v>
      </c>
      <c r="AR725" t="s">
        <v>2060</v>
      </c>
      <c r="AS725" t="s">
        <v>15135</v>
      </c>
      <c r="AT725" t="s">
        <v>2042</v>
      </c>
      <c r="AU725" t="s">
        <v>2062</v>
      </c>
    </row>
    <row r="726" spans="1:47">
      <c r="A726" t="s">
        <v>15556</v>
      </c>
      <c r="B726" t="s">
        <v>15545</v>
      </c>
      <c r="D726">
        <v>17229.169999999998</v>
      </c>
      <c r="E726" t="s">
        <v>15557</v>
      </c>
      <c r="F726">
        <v>0</v>
      </c>
      <c r="G726" t="s">
        <v>6312</v>
      </c>
      <c r="H726" t="s">
        <v>12314</v>
      </c>
      <c r="P726">
        <v>20936.580000000002</v>
      </c>
      <c r="Q726">
        <v>2454.41</v>
      </c>
      <c r="R726" s="343">
        <v>43356</v>
      </c>
      <c r="S726" s="343">
        <v>41715</v>
      </c>
      <c r="T726" t="s">
        <v>15547</v>
      </c>
      <c r="U726" t="s">
        <v>15548</v>
      </c>
      <c r="V726" t="s">
        <v>15558</v>
      </c>
      <c r="W726" t="s">
        <v>15550</v>
      </c>
      <c r="X726" t="s">
        <v>6886</v>
      </c>
      <c r="Y726" t="s">
        <v>6887</v>
      </c>
      <c r="Z726" t="s">
        <v>15551</v>
      </c>
      <c r="AA726" t="s">
        <v>15552</v>
      </c>
      <c r="AB726" t="s">
        <v>6309</v>
      </c>
      <c r="AC726" t="s">
        <v>16234</v>
      </c>
      <c r="AD726" t="s">
        <v>6310</v>
      </c>
      <c r="AE726" t="s">
        <v>15553</v>
      </c>
      <c r="AF726" t="s">
        <v>15547</v>
      </c>
      <c r="AG726" t="s">
        <v>15550</v>
      </c>
      <c r="AH726" t="s">
        <v>6886</v>
      </c>
      <c r="AI726" t="s">
        <v>6887</v>
      </c>
      <c r="AJ726" t="s">
        <v>6309</v>
      </c>
      <c r="AK726" t="s">
        <v>15554</v>
      </c>
      <c r="AL726" t="s">
        <v>15555</v>
      </c>
      <c r="AM726" t="s">
        <v>15550</v>
      </c>
      <c r="AN726" t="s">
        <v>6886</v>
      </c>
      <c r="AO726" t="s">
        <v>6887</v>
      </c>
      <c r="AP726" t="s">
        <v>6309</v>
      </c>
      <c r="AQ726">
        <v>1</v>
      </c>
      <c r="AR726" t="s">
        <v>2060</v>
      </c>
      <c r="AS726" t="s">
        <v>15135</v>
      </c>
      <c r="AT726" t="s">
        <v>2042</v>
      </c>
      <c r="AU726" t="s">
        <v>2062</v>
      </c>
    </row>
    <row r="727" spans="1:47">
      <c r="A727" t="s">
        <v>15496</v>
      </c>
      <c r="B727" t="s">
        <v>16323</v>
      </c>
      <c r="D727">
        <v>9980.94</v>
      </c>
      <c r="E727" t="s">
        <v>15497</v>
      </c>
      <c r="F727">
        <v>0</v>
      </c>
      <c r="G727" t="s">
        <v>6319</v>
      </c>
      <c r="H727" t="s">
        <v>12314</v>
      </c>
      <c r="P727">
        <v>13659.39</v>
      </c>
      <c r="Q727">
        <v>264.01</v>
      </c>
      <c r="R727" s="343">
        <v>43361</v>
      </c>
      <c r="S727" s="343">
        <v>42065</v>
      </c>
      <c r="T727" t="s">
        <v>14237</v>
      </c>
      <c r="U727" t="s">
        <v>14238</v>
      </c>
      <c r="V727" t="s">
        <v>15498</v>
      </c>
      <c r="W727" t="s">
        <v>14240</v>
      </c>
      <c r="X727" t="s">
        <v>2024</v>
      </c>
      <c r="Y727" t="s">
        <v>10670</v>
      </c>
      <c r="Z727" t="s">
        <v>14241</v>
      </c>
      <c r="AA727" t="s">
        <v>14242</v>
      </c>
      <c r="AB727" t="s">
        <v>14243</v>
      </c>
      <c r="AC727" t="s">
        <v>14244</v>
      </c>
      <c r="AD727" t="s">
        <v>6313</v>
      </c>
    </row>
    <row r="728" spans="1:47">
      <c r="A728" t="s">
        <v>15566</v>
      </c>
      <c r="B728" t="s">
        <v>298</v>
      </c>
      <c r="C728">
        <v>403.91</v>
      </c>
      <c r="D728">
        <v>15771.18</v>
      </c>
      <c r="E728" t="s">
        <v>15567</v>
      </c>
      <c r="F728">
        <v>4</v>
      </c>
      <c r="G728" t="s">
        <v>6319</v>
      </c>
      <c r="H728" t="s">
        <v>6945</v>
      </c>
      <c r="P728">
        <v>21864.79</v>
      </c>
      <c r="Q728">
        <v>403.91</v>
      </c>
      <c r="R728" s="343">
        <v>43374</v>
      </c>
      <c r="S728" s="343">
        <v>42055</v>
      </c>
      <c r="T728" t="s">
        <v>6947</v>
      </c>
      <c r="U728" t="s">
        <v>6948</v>
      </c>
      <c r="V728" t="s">
        <v>15568</v>
      </c>
      <c r="W728" t="s">
        <v>6949</v>
      </c>
      <c r="X728" t="s">
        <v>6946</v>
      </c>
      <c r="Y728" t="s">
        <v>2031</v>
      </c>
      <c r="Z728" t="s">
        <v>15889</v>
      </c>
      <c r="AA728" t="s">
        <v>6951</v>
      </c>
      <c r="AB728" t="s">
        <v>6952</v>
      </c>
      <c r="AC728" t="s">
        <v>14382</v>
      </c>
      <c r="AD728" t="s">
        <v>6313</v>
      </c>
    </row>
    <row r="729" spans="1:47">
      <c r="A729" t="s">
        <v>15652</v>
      </c>
      <c r="B729" t="s">
        <v>15653</v>
      </c>
      <c r="C729">
        <v>9890.2099999999991</v>
      </c>
      <c r="D729">
        <v>409259.7</v>
      </c>
      <c r="E729" t="s">
        <v>15654</v>
      </c>
      <c r="F729">
        <v>30</v>
      </c>
      <c r="G729" t="s">
        <v>6319</v>
      </c>
      <c r="H729" t="s">
        <v>4276</v>
      </c>
      <c r="P729">
        <v>473102.31</v>
      </c>
      <c r="Q729">
        <v>8900.74</v>
      </c>
      <c r="R729" s="343">
        <v>43661</v>
      </c>
      <c r="S729" s="343">
        <v>42065</v>
      </c>
      <c r="T729" t="s">
        <v>15655</v>
      </c>
      <c r="U729" t="s">
        <v>15656</v>
      </c>
      <c r="V729" t="s">
        <v>15657</v>
      </c>
      <c r="W729" t="s">
        <v>15658</v>
      </c>
      <c r="X729" t="s">
        <v>10575</v>
      </c>
      <c r="Y729" t="s">
        <v>10576</v>
      </c>
      <c r="Z729" t="s">
        <v>15659</v>
      </c>
      <c r="AA729" t="s">
        <v>15660</v>
      </c>
      <c r="AB729" t="s">
        <v>15661</v>
      </c>
      <c r="AC729" t="s">
        <v>15662</v>
      </c>
      <c r="AD729" t="s">
        <v>6313</v>
      </c>
      <c r="AE729" t="s">
        <v>15661</v>
      </c>
      <c r="AF729" t="s">
        <v>15663</v>
      </c>
      <c r="AG729" t="s">
        <v>15664</v>
      </c>
      <c r="AH729" t="s">
        <v>10575</v>
      </c>
      <c r="AI729" t="s">
        <v>10576</v>
      </c>
      <c r="AJ729" t="s">
        <v>15665</v>
      </c>
    </row>
    <row r="730" spans="1:47">
      <c r="A730" t="s">
        <v>15586</v>
      </c>
      <c r="B730" t="s">
        <v>15587</v>
      </c>
      <c r="C730">
        <v>765.21</v>
      </c>
      <c r="D730">
        <v>28424.16</v>
      </c>
      <c r="E730" t="s">
        <v>15588</v>
      </c>
      <c r="F730">
        <v>18</v>
      </c>
      <c r="G730" t="s">
        <v>6319</v>
      </c>
      <c r="H730" t="s">
        <v>6945</v>
      </c>
      <c r="P730">
        <v>37609.01</v>
      </c>
      <c r="Q730">
        <v>762.21</v>
      </c>
      <c r="R730" s="343">
        <v>43383</v>
      </c>
      <c r="S730" s="343">
        <v>42062</v>
      </c>
      <c r="T730" t="s">
        <v>15589</v>
      </c>
      <c r="U730" t="s">
        <v>15590</v>
      </c>
      <c r="V730" t="s">
        <v>15591</v>
      </c>
      <c r="W730" t="s">
        <v>15592</v>
      </c>
      <c r="X730" t="s">
        <v>15593</v>
      </c>
      <c r="Y730" t="s">
        <v>15594</v>
      </c>
      <c r="Z730" t="s">
        <v>15595</v>
      </c>
      <c r="AA730" t="s">
        <v>15596</v>
      </c>
      <c r="AB730" t="s">
        <v>15597</v>
      </c>
      <c r="AC730" t="s">
        <v>16255</v>
      </c>
      <c r="AD730" t="s">
        <v>6313</v>
      </c>
      <c r="AE730" t="s">
        <v>15598</v>
      </c>
      <c r="AF730" t="s">
        <v>15599</v>
      </c>
      <c r="AG730" t="s">
        <v>15600</v>
      </c>
      <c r="AH730" t="s">
        <v>15593</v>
      </c>
      <c r="AI730" t="s">
        <v>15594</v>
      </c>
      <c r="AJ730" t="s">
        <v>6309</v>
      </c>
      <c r="AK730" t="s">
        <v>15598</v>
      </c>
      <c r="AL730" t="s">
        <v>15601</v>
      </c>
      <c r="AM730" t="s">
        <v>15602</v>
      </c>
      <c r="AN730" t="s">
        <v>15593</v>
      </c>
      <c r="AO730" t="s">
        <v>15594</v>
      </c>
      <c r="AP730" t="s">
        <v>6309</v>
      </c>
    </row>
    <row r="731" spans="1:47">
      <c r="A731" t="s">
        <v>15603</v>
      </c>
      <c r="B731" t="s">
        <v>15587</v>
      </c>
      <c r="C731">
        <v>765.21</v>
      </c>
      <c r="D731">
        <v>28424.16</v>
      </c>
      <c r="E731" t="s">
        <v>15588</v>
      </c>
      <c r="F731">
        <v>18</v>
      </c>
      <c r="G731" t="s">
        <v>6319</v>
      </c>
      <c r="H731" t="s">
        <v>6945</v>
      </c>
      <c r="P731">
        <v>37609.01</v>
      </c>
      <c r="Q731">
        <v>762.21</v>
      </c>
      <c r="R731" s="343">
        <v>43383</v>
      </c>
      <c r="S731" s="343">
        <v>42062</v>
      </c>
      <c r="T731" t="s">
        <v>15589</v>
      </c>
      <c r="U731" t="s">
        <v>15590</v>
      </c>
      <c r="V731" t="s">
        <v>15604</v>
      </c>
      <c r="W731" t="s">
        <v>15592</v>
      </c>
      <c r="X731" t="s">
        <v>15593</v>
      </c>
      <c r="Y731" t="s">
        <v>15594</v>
      </c>
      <c r="Z731" t="s">
        <v>15595</v>
      </c>
      <c r="AA731" t="s">
        <v>15596</v>
      </c>
      <c r="AB731" t="s">
        <v>15597</v>
      </c>
      <c r="AC731" t="s">
        <v>16255</v>
      </c>
      <c r="AD731" t="s">
        <v>6313</v>
      </c>
      <c r="AE731" t="s">
        <v>15598</v>
      </c>
      <c r="AF731" t="s">
        <v>15599</v>
      </c>
      <c r="AG731" t="s">
        <v>15600</v>
      </c>
      <c r="AH731" t="s">
        <v>15593</v>
      </c>
      <c r="AI731" t="s">
        <v>15594</v>
      </c>
      <c r="AJ731" t="s">
        <v>6309</v>
      </c>
      <c r="AK731" t="s">
        <v>15598</v>
      </c>
      <c r="AL731" t="s">
        <v>15601</v>
      </c>
      <c r="AM731" t="s">
        <v>15602</v>
      </c>
      <c r="AN731" t="s">
        <v>15593</v>
      </c>
      <c r="AO731" t="s">
        <v>15594</v>
      </c>
      <c r="AP731" t="s">
        <v>6309</v>
      </c>
    </row>
    <row r="732" spans="1:47">
      <c r="A732" t="s">
        <v>15605</v>
      </c>
      <c r="B732" t="s">
        <v>15587</v>
      </c>
      <c r="C732">
        <v>941.36</v>
      </c>
      <c r="D732">
        <v>34966.86</v>
      </c>
      <c r="E732" t="s">
        <v>15606</v>
      </c>
      <c r="F732">
        <v>18</v>
      </c>
      <c r="G732" t="s">
        <v>6319</v>
      </c>
      <c r="H732" t="s">
        <v>6945</v>
      </c>
      <c r="P732">
        <v>46265.84</v>
      </c>
      <c r="Q732">
        <v>937.66</v>
      </c>
      <c r="R732" s="343">
        <v>43383</v>
      </c>
      <c r="S732" s="343">
        <v>42062</v>
      </c>
      <c r="T732" t="s">
        <v>15589</v>
      </c>
      <c r="U732" t="s">
        <v>15590</v>
      </c>
      <c r="V732" t="s">
        <v>15607</v>
      </c>
      <c r="W732" t="s">
        <v>15592</v>
      </c>
      <c r="X732" t="s">
        <v>15593</v>
      </c>
      <c r="Y732" t="s">
        <v>15594</v>
      </c>
      <c r="Z732" t="s">
        <v>15595</v>
      </c>
      <c r="AA732" t="s">
        <v>15596</v>
      </c>
      <c r="AB732" t="s">
        <v>15597</v>
      </c>
      <c r="AC732" t="s">
        <v>16255</v>
      </c>
      <c r="AD732" t="s">
        <v>6313</v>
      </c>
      <c r="AE732" t="s">
        <v>15598</v>
      </c>
      <c r="AF732" t="s">
        <v>15599</v>
      </c>
      <c r="AG732" t="s">
        <v>15600</v>
      </c>
      <c r="AH732" t="s">
        <v>15593</v>
      </c>
      <c r="AI732" t="s">
        <v>15594</v>
      </c>
      <c r="AJ732" t="s">
        <v>6309</v>
      </c>
      <c r="AK732" t="s">
        <v>15598</v>
      </c>
      <c r="AL732" t="s">
        <v>15601</v>
      </c>
      <c r="AM732" t="s">
        <v>15602</v>
      </c>
      <c r="AN732" t="s">
        <v>15593</v>
      </c>
      <c r="AO732" t="s">
        <v>15594</v>
      </c>
      <c r="AP732" t="s">
        <v>6309</v>
      </c>
    </row>
    <row r="733" spans="1:47">
      <c r="A733" t="s">
        <v>15608</v>
      </c>
      <c r="B733" t="s">
        <v>15587</v>
      </c>
      <c r="C733">
        <v>941.36</v>
      </c>
      <c r="D733">
        <v>34966.86</v>
      </c>
      <c r="E733" t="s">
        <v>15606</v>
      </c>
      <c r="F733">
        <v>18</v>
      </c>
      <c r="G733" t="s">
        <v>6319</v>
      </c>
      <c r="H733" t="s">
        <v>6945</v>
      </c>
      <c r="P733">
        <v>46265.84</v>
      </c>
      <c r="Q733">
        <v>937.66</v>
      </c>
      <c r="R733" s="343">
        <v>43383</v>
      </c>
      <c r="S733" s="343">
        <v>42062</v>
      </c>
      <c r="T733" t="s">
        <v>15589</v>
      </c>
      <c r="U733" t="s">
        <v>15590</v>
      </c>
      <c r="V733" t="s">
        <v>15609</v>
      </c>
      <c r="W733" t="s">
        <v>15592</v>
      </c>
      <c r="X733" t="s">
        <v>15593</v>
      </c>
      <c r="Y733" t="s">
        <v>15594</v>
      </c>
      <c r="Z733" t="s">
        <v>15595</v>
      </c>
      <c r="AA733" t="s">
        <v>15596</v>
      </c>
      <c r="AB733" t="s">
        <v>15597</v>
      </c>
      <c r="AC733" t="s">
        <v>16255</v>
      </c>
      <c r="AD733" t="s">
        <v>6313</v>
      </c>
      <c r="AE733" t="s">
        <v>15598</v>
      </c>
      <c r="AF733" t="s">
        <v>15599</v>
      </c>
      <c r="AG733" t="s">
        <v>15600</v>
      </c>
      <c r="AH733" t="s">
        <v>15593</v>
      </c>
      <c r="AI733" t="s">
        <v>15594</v>
      </c>
      <c r="AJ733" t="s">
        <v>6309</v>
      </c>
      <c r="AK733" t="s">
        <v>15598</v>
      </c>
      <c r="AL733" t="s">
        <v>15601</v>
      </c>
      <c r="AM733" t="s">
        <v>15602</v>
      </c>
      <c r="AN733" t="s">
        <v>15593</v>
      </c>
      <c r="AO733" t="s">
        <v>15594</v>
      </c>
      <c r="AP733" t="s">
        <v>6309</v>
      </c>
    </row>
    <row r="734" spans="1:47">
      <c r="A734" t="s">
        <v>15613</v>
      </c>
      <c r="B734" t="s">
        <v>15614</v>
      </c>
      <c r="D734">
        <v>1503.62</v>
      </c>
      <c r="E734" t="s">
        <v>15615</v>
      </c>
      <c r="F734">
        <v>0</v>
      </c>
      <c r="G734" t="s">
        <v>6317</v>
      </c>
      <c r="H734" t="s">
        <v>12314</v>
      </c>
      <c r="P734">
        <v>2724.34</v>
      </c>
      <c r="Q734">
        <v>83.5</v>
      </c>
      <c r="R734" s="343">
        <v>42653</v>
      </c>
      <c r="S734" s="343">
        <v>42065</v>
      </c>
      <c r="T734" t="s">
        <v>15616</v>
      </c>
      <c r="U734" t="s">
        <v>15617</v>
      </c>
      <c r="V734" t="s">
        <v>15618</v>
      </c>
      <c r="W734" t="s">
        <v>15619</v>
      </c>
      <c r="X734" t="s">
        <v>2024</v>
      </c>
      <c r="Y734" t="s">
        <v>2031</v>
      </c>
      <c r="Z734" t="s">
        <v>6309</v>
      </c>
      <c r="AA734" t="s">
        <v>15620</v>
      </c>
      <c r="AB734" t="s">
        <v>15621</v>
      </c>
      <c r="AC734" t="s">
        <v>15622</v>
      </c>
      <c r="AD734" t="s">
        <v>6310</v>
      </c>
      <c r="AE734" t="s">
        <v>15623</v>
      </c>
      <c r="AF734" t="s">
        <v>15624</v>
      </c>
      <c r="AG734" t="s">
        <v>15625</v>
      </c>
      <c r="AH734" t="s">
        <v>2024</v>
      </c>
      <c r="AI734" t="s">
        <v>2031</v>
      </c>
      <c r="AJ734" t="s">
        <v>6309</v>
      </c>
    </row>
    <row r="735" spans="1:47">
      <c r="A735" t="s">
        <v>15610</v>
      </c>
      <c r="B735" t="s">
        <v>15587</v>
      </c>
      <c r="C735">
        <v>441.8</v>
      </c>
      <c r="D735">
        <v>16506.79</v>
      </c>
      <c r="E735" t="s">
        <v>15611</v>
      </c>
      <c r="F735">
        <v>18</v>
      </c>
      <c r="G735" t="s">
        <v>6319</v>
      </c>
      <c r="H735" t="s">
        <v>6945</v>
      </c>
      <c r="P735">
        <v>21840.76</v>
      </c>
      <c r="Q735">
        <v>442.64</v>
      </c>
      <c r="R735" s="343">
        <v>43383</v>
      </c>
      <c r="S735" s="343">
        <v>42062</v>
      </c>
      <c r="T735" t="s">
        <v>15589</v>
      </c>
      <c r="U735" t="s">
        <v>15590</v>
      </c>
      <c r="V735" t="s">
        <v>15612</v>
      </c>
      <c r="W735" t="s">
        <v>15592</v>
      </c>
      <c r="X735" t="s">
        <v>15593</v>
      </c>
      <c r="Y735" t="s">
        <v>15594</v>
      </c>
      <c r="Z735" t="s">
        <v>15595</v>
      </c>
      <c r="AA735" t="s">
        <v>15596</v>
      </c>
      <c r="AB735" t="s">
        <v>15597</v>
      </c>
      <c r="AC735" t="s">
        <v>16255</v>
      </c>
      <c r="AD735" t="s">
        <v>6313</v>
      </c>
      <c r="AE735" t="s">
        <v>15598</v>
      </c>
      <c r="AF735" t="s">
        <v>15599</v>
      </c>
      <c r="AG735" t="s">
        <v>15600</v>
      </c>
      <c r="AH735" t="s">
        <v>15593</v>
      </c>
      <c r="AI735" t="s">
        <v>15594</v>
      </c>
      <c r="AJ735" t="s">
        <v>6309</v>
      </c>
      <c r="AK735" t="s">
        <v>15598</v>
      </c>
      <c r="AL735" t="s">
        <v>15601</v>
      </c>
      <c r="AM735" t="s">
        <v>15602</v>
      </c>
      <c r="AN735" t="s">
        <v>15593</v>
      </c>
      <c r="AO735" t="s">
        <v>15594</v>
      </c>
      <c r="AP735" t="s">
        <v>6309</v>
      </c>
    </row>
    <row r="736" spans="1:47">
      <c r="A736" t="s">
        <v>15666</v>
      </c>
      <c r="B736" t="s">
        <v>15667</v>
      </c>
      <c r="D736">
        <v>108725.6</v>
      </c>
      <c r="E736" t="s">
        <v>15668</v>
      </c>
      <c r="F736">
        <v>0</v>
      </c>
      <c r="G736" t="s">
        <v>6319</v>
      </c>
      <c r="H736" t="s">
        <v>12314</v>
      </c>
      <c r="P736">
        <v>147375.57</v>
      </c>
      <c r="Q736">
        <v>2729.27</v>
      </c>
      <c r="R736" s="343">
        <v>43388</v>
      </c>
      <c r="S736" s="343">
        <v>42065</v>
      </c>
      <c r="T736" t="s">
        <v>15669</v>
      </c>
      <c r="U736" t="s">
        <v>15670</v>
      </c>
      <c r="V736" t="s">
        <v>15671</v>
      </c>
      <c r="W736" t="s">
        <v>15672</v>
      </c>
      <c r="X736" t="s">
        <v>2041</v>
      </c>
      <c r="Y736" t="s">
        <v>2042</v>
      </c>
      <c r="Z736" t="s">
        <v>6309</v>
      </c>
      <c r="AA736" t="s">
        <v>15673</v>
      </c>
      <c r="AB736" t="s">
        <v>15674</v>
      </c>
      <c r="AC736" t="s">
        <v>15724</v>
      </c>
      <c r="AD736" t="s">
        <v>6313</v>
      </c>
    </row>
    <row r="737" spans="1:47">
      <c r="A737" t="s">
        <v>15675</v>
      </c>
      <c r="B737" t="s">
        <v>15667</v>
      </c>
      <c r="D737">
        <v>20311.37</v>
      </c>
      <c r="E737" t="s">
        <v>15676</v>
      </c>
      <c r="F737">
        <v>0</v>
      </c>
      <c r="G737" t="s">
        <v>6319</v>
      </c>
      <c r="H737" t="s">
        <v>12314</v>
      </c>
      <c r="P737">
        <v>27531.7</v>
      </c>
      <c r="Q737">
        <v>509.86</v>
      </c>
      <c r="R737" s="343">
        <v>43388</v>
      </c>
      <c r="S737" s="343">
        <v>42065</v>
      </c>
      <c r="T737" t="s">
        <v>15669</v>
      </c>
      <c r="U737" t="s">
        <v>15670</v>
      </c>
      <c r="V737" t="s">
        <v>15677</v>
      </c>
      <c r="W737" t="s">
        <v>15672</v>
      </c>
      <c r="X737" t="s">
        <v>2041</v>
      </c>
      <c r="Y737" t="s">
        <v>2042</v>
      </c>
      <c r="Z737" t="s">
        <v>6309</v>
      </c>
      <c r="AA737" t="s">
        <v>15673</v>
      </c>
      <c r="AB737" t="s">
        <v>15674</v>
      </c>
      <c r="AC737" t="s">
        <v>15724</v>
      </c>
      <c r="AD737" t="s">
        <v>6313</v>
      </c>
    </row>
    <row r="738" spans="1:47">
      <c r="A738" t="s">
        <v>15635</v>
      </c>
      <c r="B738" t="s">
        <v>13422</v>
      </c>
      <c r="D738">
        <v>15354.07</v>
      </c>
      <c r="E738" t="s">
        <v>15636</v>
      </c>
      <c r="F738">
        <v>0</v>
      </c>
      <c r="G738" t="s">
        <v>6319</v>
      </c>
      <c r="H738" t="s">
        <v>12314</v>
      </c>
      <c r="P738">
        <v>22897.75</v>
      </c>
      <c r="Q738">
        <v>531.20000000000005</v>
      </c>
      <c r="R738" s="343">
        <v>43026</v>
      </c>
      <c r="S738" s="343">
        <v>42079</v>
      </c>
      <c r="T738" t="s">
        <v>13424</v>
      </c>
      <c r="U738" t="s">
        <v>13425</v>
      </c>
      <c r="V738" t="s">
        <v>15637</v>
      </c>
      <c r="W738" t="s">
        <v>13427</v>
      </c>
      <c r="X738" t="s">
        <v>2024</v>
      </c>
      <c r="Y738" t="s">
        <v>2031</v>
      </c>
      <c r="Z738" t="s">
        <v>13428</v>
      </c>
      <c r="AA738" t="s">
        <v>13572</v>
      </c>
      <c r="AB738" t="s">
        <v>6309</v>
      </c>
      <c r="AC738" t="s">
        <v>13573</v>
      </c>
      <c r="AD738" t="s">
        <v>6318</v>
      </c>
    </row>
    <row r="739" spans="1:47">
      <c r="A739" t="s">
        <v>15638</v>
      </c>
      <c r="B739" t="s">
        <v>13422</v>
      </c>
      <c r="D739">
        <v>15354.07</v>
      </c>
      <c r="E739" t="s">
        <v>15636</v>
      </c>
      <c r="F739">
        <v>0</v>
      </c>
      <c r="G739" t="s">
        <v>6319</v>
      </c>
      <c r="H739" t="s">
        <v>12314</v>
      </c>
      <c r="P739">
        <v>22897.75</v>
      </c>
      <c r="Q739">
        <v>531.20000000000005</v>
      </c>
      <c r="R739" s="343">
        <v>43026</v>
      </c>
      <c r="S739" s="343">
        <v>42079</v>
      </c>
      <c r="T739" t="s">
        <v>13424</v>
      </c>
      <c r="U739" t="s">
        <v>13425</v>
      </c>
      <c r="V739" t="s">
        <v>15639</v>
      </c>
      <c r="W739" t="s">
        <v>13427</v>
      </c>
      <c r="X739" t="s">
        <v>2024</v>
      </c>
      <c r="Y739" t="s">
        <v>2031</v>
      </c>
      <c r="Z739" t="s">
        <v>13428</v>
      </c>
      <c r="AA739" t="s">
        <v>13572</v>
      </c>
      <c r="AB739" t="s">
        <v>6309</v>
      </c>
      <c r="AC739" t="s">
        <v>13573</v>
      </c>
      <c r="AD739" t="s">
        <v>6318</v>
      </c>
    </row>
    <row r="740" spans="1:47">
      <c r="A740" t="s">
        <v>15640</v>
      </c>
      <c r="B740" t="s">
        <v>13422</v>
      </c>
      <c r="D740">
        <v>15354.07</v>
      </c>
      <c r="E740" t="s">
        <v>15636</v>
      </c>
      <c r="F740">
        <v>0</v>
      </c>
      <c r="G740" t="s">
        <v>6319</v>
      </c>
      <c r="H740" t="s">
        <v>12314</v>
      </c>
      <c r="P740">
        <v>22897.75</v>
      </c>
      <c r="Q740">
        <v>531.20000000000005</v>
      </c>
      <c r="R740" s="343">
        <v>43026</v>
      </c>
      <c r="S740" s="343">
        <v>42079</v>
      </c>
      <c r="T740" t="s">
        <v>13424</v>
      </c>
      <c r="U740" t="s">
        <v>13425</v>
      </c>
      <c r="V740" t="s">
        <v>15641</v>
      </c>
      <c r="W740" t="s">
        <v>13427</v>
      </c>
      <c r="X740" t="s">
        <v>2024</v>
      </c>
      <c r="Y740" t="s">
        <v>2031</v>
      </c>
      <c r="Z740" t="s">
        <v>13428</v>
      </c>
      <c r="AA740" t="s">
        <v>13572</v>
      </c>
      <c r="AB740" t="s">
        <v>6309</v>
      </c>
      <c r="AC740" t="s">
        <v>13573</v>
      </c>
      <c r="AD740" t="s">
        <v>6318</v>
      </c>
    </row>
    <row r="741" spans="1:47">
      <c r="A741" t="s">
        <v>15642</v>
      </c>
      <c r="B741" t="s">
        <v>15643</v>
      </c>
      <c r="D741">
        <v>10590.54</v>
      </c>
      <c r="E741" t="s">
        <v>15644</v>
      </c>
      <c r="F741">
        <v>0</v>
      </c>
      <c r="G741" t="s">
        <v>6319</v>
      </c>
      <c r="H741" t="s">
        <v>12314</v>
      </c>
      <c r="P741">
        <v>19317.07</v>
      </c>
      <c r="Q741">
        <v>583.29999999999995</v>
      </c>
      <c r="R741" s="343">
        <v>42692</v>
      </c>
      <c r="S741" s="343">
        <v>42065</v>
      </c>
      <c r="T741" t="s">
        <v>15645</v>
      </c>
      <c r="U741" t="s">
        <v>15646</v>
      </c>
      <c r="V741" t="s">
        <v>15647</v>
      </c>
      <c r="W741" t="s">
        <v>15697</v>
      </c>
      <c r="X741" t="s">
        <v>2041</v>
      </c>
      <c r="Y741" t="s">
        <v>2042</v>
      </c>
      <c r="Z741" t="s">
        <v>15648</v>
      </c>
      <c r="AA741" t="s">
        <v>15854</v>
      </c>
      <c r="AB741" t="s">
        <v>15855</v>
      </c>
      <c r="AC741" t="s">
        <v>15856</v>
      </c>
      <c r="AD741" t="s">
        <v>6313</v>
      </c>
    </row>
    <row r="742" spans="1:47">
      <c r="A742" t="s">
        <v>15699</v>
      </c>
      <c r="B742" t="s">
        <v>15221</v>
      </c>
      <c r="C742">
        <v>278.98</v>
      </c>
      <c r="D742">
        <v>7994.02</v>
      </c>
      <c r="E742" t="s">
        <v>15700</v>
      </c>
      <c r="F742">
        <v>18</v>
      </c>
      <c r="G742" t="s">
        <v>6319</v>
      </c>
      <c r="H742" t="s">
        <v>6945</v>
      </c>
      <c r="P742">
        <v>11881.31</v>
      </c>
      <c r="Q742">
        <v>278.98</v>
      </c>
      <c r="R742" s="343">
        <v>43026</v>
      </c>
      <c r="S742" s="343">
        <v>42069</v>
      </c>
      <c r="T742" t="s">
        <v>15223</v>
      </c>
      <c r="U742" t="s">
        <v>15224</v>
      </c>
      <c r="V742" t="s">
        <v>15701</v>
      </c>
      <c r="W742" t="s">
        <v>15226</v>
      </c>
      <c r="X742" t="s">
        <v>11210</v>
      </c>
      <c r="Y742" t="s">
        <v>11211</v>
      </c>
      <c r="Z742" t="s">
        <v>15227</v>
      </c>
      <c r="AA742" t="s">
        <v>15228</v>
      </c>
      <c r="AB742" t="s">
        <v>6309</v>
      </c>
      <c r="AC742" t="s">
        <v>15229</v>
      </c>
      <c r="AD742" t="s">
        <v>6313</v>
      </c>
    </row>
    <row r="743" spans="1:47">
      <c r="A743" t="s">
        <v>15678</v>
      </c>
      <c r="B743" t="s">
        <v>977</v>
      </c>
      <c r="D743">
        <v>2856.05</v>
      </c>
      <c r="E743" t="s">
        <v>15679</v>
      </c>
      <c r="F743">
        <v>0</v>
      </c>
      <c r="G743" t="s">
        <v>6319</v>
      </c>
      <c r="H743" t="s">
        <v>12314</v>
      </c>
      <c r="P743">
        <v>3836.62</v>
      </c>
      <c r="Q743">
        <v>73.459999999999994</v>
      </c>
      <c r="R743" s="343">
        <v>43391</v>
      </c>
      <c r="S743" s="343">
        <v>42065</v>
      </c>
      <c r="T743" t="s">
        <v>8164</v>
      </c>
      <c r="U743" t="s">
        <v>8165</v>
      </c>
      <c r="V743" t="s">
        <v>15680</v>
      </c>
      <c r="W743" t="s">
        <v>8166</v>
      </c>
      <c r="X743" t="s">
        <v>1338</v>
      </c>
      <c r="Y743" t="s">
        <v>38</v>
      </c>
      <c r="Z743" t="s">
        <v>8167</v>
      </c>
      <c r="AA743" t="s">
        <v>8168</v>
      </c>
      <c r="AB743" t="s">
        <v>6309</v>
      </c>
      <c r="AC743" t="s">
        <v>8169</v>
      </c>
      <c r="AD743" t="s">
        <v>6313</v>
      </c>
    </row>
    <row r="744" spans="1:47">
      <c r="A744" t="s">
        <v>15681</v>
      </c>
      <c r="B744" t="s">
        <v>977</v>
      </c>
      <c r="D744">
        <v>2856.05</v>
      </c>
      <c r="E744" t="s">
        <v>15679</v>
      </c>
      <c r="F744">
        <v>0</v>
      </c>
      <c r="G744" t="s">
        <v>6319</v>
      </c>
      <c r="H744" t="s">
        <v>12314</v>
      </c>
      <c r="P744">
        <v>3836.62</v>
      </c>
      <c r="Q744">
        <v>73.459999999999994</v>
      </c>
      <c r="R744" s="343">
        <v>43391</v>
      </c>
      <c r="S744" s="343">
        <v>42065</v>
      </c>
      <c r="T744" t="s">
        <v>8164</v>
      </c>
      <c r="U744" t="s">
        <v>8165</v>
      </c>
      <c r="V744" t="s">
        <v>15682</v>
      </c>
      <c r="W744" t="s">
        <v>8166</v>
      </c>
      <c r="X744" t="s">
        <v>1338</v>
      </c>
      <c r="Y744" t="s">
        <v>38</v>
      </c>
      <c r="Z744" t="s">
        <v>8167</v>
      </c>
      <c r="AA744" t="s">
        <v>8168</v>
      </c>
      <c r="AB744" t="s">
        <v>6309</v>
      </c>
      <c r="AC744" t="s">
        <v>8169</v>
      </c>
      <c r="AD744" t="s">
        <v>6313</v>
      </c>
    </row>
    <row r="745" spans="1:47">
      <c r="A745" t="s">
        <v>15683</v>
      </c>
      <c r="B745" t="s">
        <v>977</v>
      </c>
      <c r="D745">
        <v>2856.05</v>
      </c>
      <c r="E745" t="s">
        <v>15679</v>
      </c>
      <c r="F745">
        <v>0</v>
      </c>
      <c r="G745" t="s">
        <v>6319</v>
      </c>
      <c r="H745" t="s">
        <v>12314</v>
      </c>
      <c r="P745">
        <v>3836.62</v>
      </c>
      <c r="Q745">
        <v>73.459999999999994</v>
      </c>
      <c r="R745" s="343">
        <v>43391</v>
      </c>
      <c r="S745" s="343">
        <v>42065</v>
      </c>
      <c r="T745" t="s">
        <v>8164</v>
      </c>
      <c r="U745" t="s">
        <v>8165</v>
      </c>
      <c r="V745" t="s">
        <v>15684</v>
      </c>
      <c r="W745" t="s">
        <v>8166</v>
      </c>
      <c r="X745" t="s">
        <v>1338</v>
      </c>
      <c r="Y745" t="s">
        <v>38</v>
      </c>
      <c r="Z745" t="s">
        <v>8167</v>
      </c>
      <c r="AA745" t="s">
        <v>8168</v>
      </c>
      <c r="AB745" t="s">
        <v>6309</v>
      </c>
      <c r="AC745" t="s">
        <v>8169</v>
      </c>
      <c r="AD745" t="s">
        <v>6313</v>
      </c>
    </row>
    <row r="746" spans="1:47">
      <c r="A746" t="s">
        <v>15716</v>
      </c>
      <c r="B746" t="s">
        <v>15298</v>
      </c>
      <c r="D746">
        <v>10828.26</v>
      </c>
      <c r="E746" t="s">
        <v>15717</v>
      </c>
      <c r="F746">
        <v>0</v>
      </c>
      <c r="G746" t="s">
        <v>6312</v>
      </c>
      <c r="H746" t="s">
        <v>12314</v>
      </c>
      <c r="P746">
        <v>14926.83</v>
      </c>
      <c r="Q746">
        <v>1705.08</v>
      </c>
      <c r="R746" s="343">
        <v>43405</v>
      </c>
      <c r="S746" s="343">
        <v>41792</v>
      </c>
      <c r="T746" t="s">
        <v>15300</v>
      </c>
      <c r="U746" t="s">
        <v>15301</v>
      </c>
      <c r="V746" t="s">
        <v>15718</v>
      </c>
      <c r="W746" t="s">
        <v>15303</v>
      </c>
      <c r="X746" t="s">
        <v>15098</v>
      </c>
      <c r="Y746" t="s">
        <v>15099</v>
      </c>
      <c r="Z746" t="s">
        <v>15304</v>
      </c>
      <c r="AA746" t="s">
        <v>15305</v>
      </c>
      <c r="AB746" t="s">
        <v>6309</v>
      </c>
      <c r="AC746" t="s">
        <v>15306</v>
      </c>
      <c r="AD746" t="s">
        <v>6310</v>
      </c>
      <c r="AE746" t="s">
        <v>15307</v>
      </c>
      <c r="AF746" t="s">
        <v>15300</v>
      </c>
      <c r="AG746" t="s">
        <v>15303</v>
      </c>
      <c r="AH746" t="s">
        <v>15098</v>
      </c>
      <c r="AI746" t="s">
        <v>15099</v>
      </c>
      <c r="AJ746" t="s">
        <v>15304</v>
      </c>
      <c r="AQ746">
        <v>1</v>
      </c>
      <c r="AR746" t="s">
        <v>2060</v>
      </c>
      <c r="AS746" t="s">
        <v>15135</v>
      </c>
      <c r="AT746" t="s">
        <v>2042</v>
      </c>
      <c r="AU746" t="s">
        <v>2062</v>
      </c>
    </row>
    <row r="747" spans="1:47">
      <c r="A747" t="s">
        <v>15719</v>
      </c>
      <c r="B747" t="s">
        <v>15298</v>
      </c>
      <c r="D747">
        <v>3007.88</v>
      </c>
      <c r="E747" t="s">
        <v>15533</v>
      </c>
      <c r="F747">
        <v>0</v>
      </c>
      <c r="G747" t="s">
        <v>6312</v>
      </c>
      <c r="H747" t="s">
        <v>12314</v>
      </c>
      <c r="P747">
        <v>4146.34</v>
      </c>
      <c r="Q747">
        <v>473.63</v>
      </c>
      <c r="R747" s="343">
        <v>43398</v>
      </c>
      <c r="S747" s="343">
        <v>41792</v>
      </c>
      <c r="T747" t="s">
        <v>15300</v>
      </c>
      <c r="U747" t="s">
        <v>15301</v>
      </c>
      <c r="V747" t="s">
        <v>15720</v>
      </c>
      <c r="W747" t="s">
        <v>15303</v>
      </c>
      <c r="X747" t="s">
        <v>15098</v>
      </c>
      <c r="Y747" t="s">
        <v>15099</v>
      </c>
      <c r="Z747" t="s">
        <v>15304</v>
      </c>
      <c r="AA747" t="s">
        <v>15305</v>
      </c>
      <c r="AB747" t="s">
        <v>6309</v>
      </c>
      <c r="AC747" t="s">
        <v>15306</v>
      </c>
      <c r="AD747" t="s">
        <v>6310</v>
      </c>
      <c r="AQ747">
        <v>1</v>
      </c>
      <c r="AR747" t="s">
        <v>2060</v>
      </c>
      <c r="AS747" t="s">
        <v>15135</v>
      </c>
      <c r="AT747" t="s">
        <v>2042</v>
      </c>
      <c r="AU747" t="s">
        <v>2062</v>
      </c>
    </row>
    <row r="748" spans="1:47">
      <c r="A748" t="s">
        <v>15721</v>
      </c>
      <c r="B748" t="s">
        <v>15298</v>
      </c>
      <c r="D748">
        <v>74594.820000000007</v>
      </c>
      <c r="E748" t="s">
        <v>15722</v>
      </c>
      <c r="F748">
        <v>0</v>
      </c>
      <c r="G748" t="s">
        <v>6312</v>
      </c>
      <c r="H748" t="s">
        <v>12314</v>
      </c>
      <c r="P748">
        <v>102829.24</v>
      </c>
      <c r="Q748">
        <v>11746.1</v>
      </c>
      <c r="R748" s="343">
        <v>43398</v>
      </c>
      <c r="S748" s="343">
        <v>41978</v>
      </c>
      <c r="T748" t="s">
        <v>15300</v>
      </c>
      <c r="U748" t="s">
        <v>15301</v>
      </c>
      <c r="V748" t="s">
        <v>15723</v>
      </c>
      <c r="W748" t="s">
        <v>15303</v>
      </c>
      <c r="X748" t="s">
        <v>15098</v>
      </c>
      <c r="Y748" t="s">
        <v>15099</v>
      </c>
      <c r="Z748" t="s">
        <v>15304</v>
      </c>
      <c r="AA748" t="s">
        <v>15305</v>
      </c>
      <c r="AB748" t="s">
        <v>6309</v>
      </c>
      <c r="AC748" t="s">
        <v>15306</v>
      </c>
      <c r="AD748" t="s">
        <v>6310</v>
      </c>
      <c r="AE748" t="s">
        <v>15307</v>
      </c>
      <c r="AF748" t="s">
        <v>15300</v>
      </c>
      <c r="AG748" t="s">
        <v>15303</v>
      </c>
      <c r="AH748" t="s">
        <v>15098</v>
      </c>
      <c r="AI748" t="s">
        <v>15099</v>
      </c>
      <c r="AJ748" t="s">
        <v>15304</v>
      </c>
      <c r="AQ748">
        <v>1</v>
      </c>
      <c r="AR748" t="s">
        <v>2060</v>
      </c>
      <c r="AS748" t="s">
        <v>15135</v>
      </c>
      <c r="AT748" t="s">
        <v>2042</v>
      </c>
      <c r="AU748" t="s">
        <v>2062</v>
      </c>
    </row>
    <row r="749" spans="1:47">
      <c r="A749" t="s">
        <v>15730</v>
      </c>
      <c r="B749" t="s">
        <v>298</v>
      </c>
      <c r="C749">
        <v>513.70000000000005</v>
      </c>
      <c r="D749">
        <v>9912.1</v>
      </c>
      <c r="E749" t="s">
        <v>15731</v>
      </c>
      <c r="F749">
        <v>18</v>
      </c>
      <c r="G749" t="s">
        <v>6319</v>
      </c>
      <c r="H749" t="s">
        <v>6945</v>
      </c>
      <c r="P749">
        <v>17365.849999999999</v>
      </c>
      <c r="Q749">
        <v>513.70000000000005</v>
      </c>
      <c r="R749" s="343">
        <v>42682</v>
      </c>
      <c r="S749" s="343">
        <v>42048</v>
      </c>
      <c r="T749" t="s">
        <v>6947</v>
      </c>
      <c r="U749" t="s">
        <v>6948</v>
      </c>
      <c r="V749" t="s">
        <v>15732</v>
      </c>
      <c r="W749" t="s">
        <v>6949</v>
      </c>
      <c r="X749" t="s">
        <v>6946</v>
      </c>
      <c r="Y749" t="s">
        <v>2031</v>
      </c>
      <c r="Z749" t="s">
        <v>15889</v>
      </c>
      <c r="AA749" t="s">
        <v>6951</v>
      </c>
      <c r="AB749" t="s">
        <v>6952</v>
      </c>
      <c r="AC749" t="s">
        <v>14382</v>
      </c>
      <c r="AD749" t="s">
        <v>6313</v>
      </c>
    </row>
    <row r="750" spans="1:47">
      <c r="A750" t="s">
        <v>15734</v>
      </c>
      <c r="B750" t="s">
        <v>5911</v>
      </c>
      <c r="D750">
        <v>9411.9500000000007</v>
      </c>
      <c r="E750" t="s">
        <v>15735</v>
      </c>
      <c r="F750">
        <v>0</v>
      </c>
      <c r="G750" t="s">
        <v>6319</v>
      </c>
      <c r="H750" t="s">
        <v>12314</v>
      </c>
      <c r="P750">
        <v>11373.99</v>
      </c>
      <c r="Q750">
        <v>159.4</v>
      </c>
      <c r="R750" s="343">
        <v>43417</v>
      </c>
      <c r="S750" s="343">
        <v>42066</v>
      </c>
      <c r="T750" t="s">
        <v>10904</v>
      </c>
      <c r="U750" t="s">
        <v>10905</v>
      </c>
      <c r="V750" t="s">
        <v>15736</v>
      </c>
      <c r="W750" t="s">
        <v>10906</v>
      </c>
      <c r="X750" t="s">
        <v>2025</v>
      </c>
      <c r="Y750" t="s">
        <v>2026</v>
      </c>
      <c r="Z750" t="s">
        <v>10907</v>
      </c>
      <c r="AA750" t="s">
        <v>10908</v>
      </c>
      <c r="AB750" t="s">
        <v>10909</v>
      </c>
      <c r="AC750" t="s">
        <v>10910</v>
      </c>
      <c r="AD750" t="s">
        <v>6318</v>
      </c>
      <c r="AQ750">
        <v>1</v>
      </c>
      <c r="AR750" t="s">
        <v>2766</v>
      </c>
      <c r="AS750" t="s">
        <v>2767</v>
      </c>
      <c r="AT750" t="s">
        <v>2026</v>
      </c>
      <c r="AU750" t="s">
        <v>2768</v>
      </c>
    </row>
    <row r="751" spans="1:47">
      <c r="A751" t="s">
        <v>15737</v>
      </c>
      <c r="B751" t="s">
        <v>5911</v>
      </c>
      <c r="D751">
        <v>9411.9500000000007</v>
      </c>
      <c r="E751" t="s">
        <v>15735</v>
      </c>
      <c r="F751">
        <v>0</v>
      </c>
      <c r="G751" t="s">
        <v>6319</v>
      </c>
      <c r="H751" t="s">
        <v>12314</v>
      </c>
      <c r="P751">
        <v>11373.99</v>
      </c>
      <c r="Q751">
        <v>159.4</v>
      </c>
      <c r="R751" s="343">
        <v>43417</v>
      </c>
      <c r="S751" s="343">
        <v>41621</v>
      </c>
      <c r="T751" t="s">
        <v>10904</v>
      </c>
      <c r="U751" t="s">
        <v>10905</v>
      </c>
      <c r="V751" t="s">
        <v>15738</v>
      </c>
      <c r="W751" t="s">
        <v>10906</v>
      </c>
      <c r="X751" t="s">
        <v>2025</v>
      </c>
      <c r="Y751" t="s">
        <v>2026</v>
      </c>
      <c r="Z751" t="s">
        <v>10907</v>
      </c>
      <c r="AA751" t="s">
        <v>10908</v>
      </c>
      <c r="AB751" t="s">
        <v>10909</v>
      </c>
      <c r="AC751" t="s">
        <v>10910</v>
      </c>
      <c r="AD751" t="s">
        <v>6318</v>
      </c>
      <c r="AQ751">
        <v>1</v>
      </c>
      <c r="AR751" t="s">
        <v>2766</v>
      </c>
      <c r="AS751" t="s">
        <v>2767</v>
      </c>
      <c r="AT751" t="s">
        <v>2026</v>
      </c>
      <c r="AU751" t="s">
        <v>2768</v>
      </c>
    </row>
    <row r="752" spans="1:47">
      <c r="A752" t="s">
        <v>15739</v>
      </c>
      <c r="B752" t="s">
        <v>5911</v>
      </c>
      <c r="D752">
        <v>9411.9500000000007</v>
      </c>
      <c r="E752" t="s">
        <v>15740</v>
      </c>
      <c r="F752">
        <v>0</v>
      </c>
      <c r="G752" t="s">
        <v>6319</v>
      </c>
      <c r="H752" t="s">
        <v>12314</v>
      </c>
      <c r="P752">
        <v>11373.99</v>
      </c>
      <c r="Q752">
        <v>159.4</v>
      </c>
      <c r="R752" s="343">
        <v>43417</v>
      </c>
      <c r="S752" s="343">
        <v>41621</v>
      </c>
      <c r="T752" t="s">
        <v>10904</v>
      </c>
      <c r="U752" t="s">
        <v>10905</v>
      </c>
      <c r="V752" t="s">
        <v>15741</v>
      </c>
      <c r="W752" t="s">
        <v>10906</v>
      </c>
      <c r="X752" t="s">
        <v>2025</v>
      </c>
      <c r="Y752" t="s">
        <v>2026</v>
      </c>
      <c r="Z752" t="s">
        <v>10907</v>
      </c>
      <c r="AA752" t="s">
        <v>10908</v>
      </c>
      <c r="AB752" t="s">
        <v>10909</v>
      </c>
      <c r="AC752" t="s">
        <v>10910</v>
      </c>
      <c r="AD752" t="s">
        <v>6318</v>
      </c>
      <c r="AQ752">
        <v>1</v>
      </c>
      <c r="AR752" t="s">
        <v>2766</v>
      </c>
      <c r="AS752" t="s">
        <v>2767</v>
      </c>
      <c r="AT752" t="s">
        <v>2026</v>
      </c>
      <c r="AU752" t="s">
        <v>2768</v>
      </c>
    </row>
    <row r="753" spans="1:47">
      <c r="A753" t="s">
        <v>15742</v>
      </c>
      <c r="B753" t="s">
        <v>5911</v>
      </c>
      <c r="D753">
        <v>9411.9500000000007</v>
      </c>
      <c r="E753" t="s">
        <v>15740</v>
      </c>
      <c r="F753">
        <v>0</v>
      </c>
      <c r="G753" t="s">
        <v>6319</v>
      </c>
      <c r="H753" t="s">
        <v>12314</v>
      </c>
      <c r="P753">
        <v>11373.99</v>
      </c>
      <c r="Q753">
        <v>159.4</v>
      </c>
      <c r="R753" s="343">
        <v>43417</v>
      </c>
      <c r="S753" s="343">
        <v>42065</v>
      </c>
      <c r="T753" t="s">
        <v>10904</v>
      </c>
      <c r="U753" t="s">
        <v>10905</v>
      </c>
      <c r="V753" t="s">
        <v>15743</v>
      </c>
      <c r="W753" t="s">
        <v>10906</v>
      </c>
      <c r="X753" t="s">
        <v>2025</v>
      </c>
      <c r="Y753" t="s">
        <v>2026</v>
      </c>
      <c r="Z753" t="s">
        <v>10907</v>
      </c>
      <c r="AA753" t="s">
        <v>10908</v>
      </c>
      <c r="AB753" t="s">
        <v>10909</v>
      </c>
      <c r="AC753" t="s">
        <v>10910</v>
      </c>
      <c r="AD753" t="s">
        <v>6318</v>
      </c>
      <c r="AQ753">
        <v>1</v>
      </c>
      <c r="AR753" t="s">
        <v>2766</v>
      </c>
      <c r="AS753" t="s">
        <v>2767</v>
      </c>
      <c r="AT753" t="s">
        <v>2026</v>
      </c>
      <c r="AU753" t="s">
        <v>2768</v>
      </c>
    </row>
    <row r="754" spans="1:47">
      <c r="A754" t="s">
        <v>15744</v>
      </c>
      <c r="B754" t="s">
        <v>5911</v>
      </c>
      <c r="D754">
        <v>9411.9500000000007</v>
      </c>
      <c r="E754" t="s">
        <v>15740</v>
      </c>
      <c r="F754">
        <v>0</v>
      </c>
      <c r="G754" t="s">
        <v>6319</v>
      </c>
      <c r="H754" t="s">
        <v>12314</v>
      </c>
      <c r="P754">
        <v>11373.99</v>
      </c>
      <c r="Q754">
        <v>159.4</v>
      </c>
      <c r="R754" s="343">
        <v>43417</v>
      </c>
      <c r="S754" s="343">
        <v>41621</v>
      </c>
      <c r="T754" t="s">
        <v>10904</v>
      </c>
      <c r="U754" t="s">
        <v>10905</v>
      </c>
      <c r="V754" t="s">
        <v>15745</v>
      </c>
      <c r="W754" t="s">
        <v>10906</v>
      </c>
      <c r="X754" t="s">
        <v>2025</v>
      </c>
      <c r="Y754" t="s">
        <v>2026</v>
      </c>
      <c r="Z754" t="s">
        <v>10907</v>
      </c>
      <c r="AA754" t="s">
        <v>10908</v>
      </c>
      <c r="AB754" t="s">
        <v>10909</v>
      </c>
      <c r="AC754" t="s">
        <v>10910</v>
      </c>
      <c r="AD754" t="s">
        <v>6318</v>
      </c>
      <c r="AQ754">
        <v>1</v>
      </c>
      <c r="AR754" t="s">
        <v>2766</v>
      </c>
      <c r="AS754" t="s">
        <v>2767</v>
      </c>
      <c r="AT754" t="s">
        <v>2026</v>
      </c>
      <c r="AU754" t="s">
        <v>2768</v>
      </c>
    </row>
    <row r="755" spans="1:47">
      <c r="A755" t="s">
        <v>15746</v>
      </c>
      <c r="B755" t="s">
        <v>5911</v>
      </c>
      <c r="D755">
        <v>9411.9500000000007</v>
      </c>
      <c r="E755" t="s">
        <v>15740</v>
      </c>
      <c r="F755">
        <v>0</v>
      </c>
      <c r="G755" t="s">
        <v>6319</v>
      </c>
      <c r="H755" t="s">
        <v>12314</v>
      </c>
      <c r="P755">
        <v>11373.99</v>
      </c>
      <c r="Q755">
        <v>159.4</v>
      </c>
      <c r="R755" s="343">
        <v>43417</v>
      </c>
      <c r="S755" s="343">
        <v>41621</v>
      </c>
      <c r="T755" t="s">
        <v>10904</v>
      </c>
      <c r="U755" t="s">
        <v>10905</v>
      </c>
      <c r="V755" t="s">
        <v>15747</v>
      </c>
      <c r="W755" t="s">
        <v>10906</v>
      </c>
      <c r="X755" t="s">
        <v>2025</v>
      </c>
      <c r="Y755" t="s">
        <v>2026</v>
      </c>
      <c r="Z755" t="s">
        <v>10907</v>
      </c>
      <c r="AA755" t="s">
        <v>10908</v>
      </c>
      <c r="AB755" t="s">
        <v>10909</v>
      </c>
      <c r="AC755" t="s">
        <v>10910</v>
      </c>
      <c r="AD755" t="s">
        <v>6318</v>
      </c>
      <c r="AQ755">
        <v>1</v>
      </c>
      <c r="AR755" t="s">
        <v>2766</v>
      </c>
      <c r="AS755" t="s">
        <v>2767</v>
      </c>
      <c r="AT755" t="s">
        <v>2026</v>
      </c>
      <c r="AU755" t="s">
        <v>2768</v>
      </c>
    </row>
    <row r="756" spans="1:47">
      <c r="A756" t="s">
        <v>15748</v>
      </c>
      <c r="B756" t="s">
        <v>5911</v>
      </c>
      <c r="C756">
        <v>1.87</v>
      </c>
      <c r="D756">
        <v>9411.9500000000007</v>
      </c>
      <c r="E756" t="s">
        <v>15740</v>
      </c>
      <c r="F756">
        <v>18</v>
      </c>
      <c r="G756" t="s">
        <v>6319</v>
      </c>
      <c r="H756" t="s">
        <v>6945</v>
      </c>
      <c r="P756">
        <v>11373.99</v>
      </c>
      <c r="Q756">
        <v>159.4</v>
      </c>
      <c r="R756" s="343">
        <v>43417</v>
      </c>
      <c r="S756" s="343">
        <v>41621</v>
      </c>
      <c r="T756" t="s">
        <v>10904</v>
      </c>
      <c r="U756" t="s">
        <v>10905</v>
      </c>
      <c r="V756" t="s">
        <v>15749</v>
      </c>
      <c r="W756" t="s">
        <v>10906</v>
      </c>
      <c r="X756" t="s">
        <v>2025</v>
      </c>
      <c r="Y756" t="s">
        <v>2026</v>
      </c>
      <c r="Z756" t="s">
        <v>10907</v>
      </c>
      <c r="AA756" t="s">
        <v>10908</v>
      </c>
      <c r="AB756" t="s">
        <v>10909</v>
      </c>
      <c r="AC756" t="s">
        <v>10910</v>
      </c>
      <c r="AD756" t="s">
        <v>6318</v>
      </c>
      <c r="AQ756">
        <v>1</v>
      </c>
      <c r="AR756" t="s">
        <v>2766</v>
      </c>
      <c r="AS756" t="s">
        <v>2767</v>
      </c>
      <c r="AT756" t="s">
        <v>2026</v>
      </c>
      <c r="AU756" t="s">
        <v>2768</v>
      </c>
    </row>
    <row r="757" spans="1:47">
      <c r="A757" t="s">
        <v>15751</v>
      </c>
      <c r="B757" t="s">
        <v>5911</v>
      </c>
      <c r="D757">
        <v>7064.02</v>
      </c>
      <c r="E757" t="s">
        <v>15752</v>
      </c>
      <c r="F757">
        <v>0</v>
      </c>
      <c r="G757" t="s">
        <v>6319</v>
      </c>
      <c r="H757" t="s">
        <v>12314</v>
      </c>
      <c r="P757">
        <v>8536.58</v>
      </c>
      <c r="Q757">
        <v>119.64</v>
      </c>
      <c r="R757" s="343">
        <v>43437</v>
      </c>
      <c r="S757" s="343">
        <v>41624</v>
      </c>
      <c r="T757" t="s">
        <v>10904</v>
      </c>
      <c r="U757" t="s">
        <v>10905</v>
      </c>
      <c r="V757" t="s">
        <v>15753</v>
      </c>
      <c r="W757" t="s">
        <v>10906</v>
      </c>
      <c r="X757" t="s">
        <v>2025</v>
      </c>
      <c r="Y757" t="s">
        <v>2026</v>
      </c>
      <c r="Z757" t="s">
        <v>10907</v>
      </c>
      <c r="AA757" t="s">
        <v>10908</v>
      </c>
      <c r="AB757" t="s">
        <v>10909</v>
      </c>
      <c r="AC757" t="s">
        <v>10910</v>
      </c>
      <c r="AD757" t="s">
        <v>6318</v>
      </c>
      <c r="AQ757">
        <v>1</v>
      </c>
      <c r="AR757" t="s">
        <v>15754</v>
      </c>
      <c r="AS757" t="s">
        <v>15755</v>
      </c>
      <c r="AT757" t="s">
        <v>13627</v>
      </c>
      <c r="AU757" t="s">
        <v>15756</v>
      </c>
    </row>
    <row r="758" spans="1:47">
      <c r="A758" t="s">
        <v>15757</v>
      </c>
      <c r="B758" t="s">
        <v>5911</v>
      </c>
      <c r="D758">
        <v>7064.02</v>
      </c>
      <c r="E758" t="s">
        <v>15752</v>
      </c>
      <c r="F758">
        <v>0</v>
      </c>
      <c r="G758" t="s">
        <v>6319</v>
      </c>
      <c r="H758" t="s">
        <v>12314</v>
      </c>
      <c r="P758">
        <v>8536.58</v>
      </c>
      <c r="Q758">
        <v>119.64</v>
      </c>
      <c r="R758" s="343">
        <v>43437</v>
      </c>
      <c r="S758" s="343">
        <v>42066</v>
      </c>
      <c r="T758" t="s">
        <v>10904</v>
      </c>
      <c r="U758" t="s">
        <v>10905</v>
      </c>
      <c r="V758" t="s">
        <v>15758</v>
      </c>
      <c r="W758" t="s">
        <v>10906</v>
      </c>
      <c r="X758" t="s">
        <v>2025</v>
      </c>
      <c r="Y758" t="s">
        <v>2026</v>
      </c>
      <c r="Z758" t="s">
        <v>10907</v>
      </c>
      <c r="AA758" t="s">
        <v>10908</v>
      </c>
      <c r="AB758" t="s">
        <v>10909</v>
      </c>
      <c r="AC758" t="s">
        <v>10910</v>
      </c>
      <c r="AD758" t="s">
        <v>6318</v>
      </c>
      <c r="AQ758">
        <v>1</v>
      </c>
      <c r="AR758" t="s">
        <v>15754</v>
      </c>
      <c r="AS758" t="s">
        <v>15755</v>
      </c>
      <c r="AT758" t="s">
        <v>13627</v>
      </c>
      <c r="AU758" t="s">
        <v>15756</v>
      </c>
    </row>
    <row r="759" spans="1:47">
      <c r="A759" t="s">
        <v>15759</v>
      </c>
      <c r="B759" t="s">
        <v>5911</v>
      </c>
      <c r="D759">
        <v>7064.02</v>
      </c>
      <c r="E759" t="s">
        <v>15760</v>
      </c>
      <c r="F759">
        <v>0</v>
      </c>
      <c r="G759" t="s">
        <v>6319</v>
      </c>
      <c r="H759" t="s">
        <v>12314</v>
      </c>
      <c r="P759">
        <v>8536.58</v>
      </c>
      <c r="Q759">
        <v>119.64</v>
      </c>
      <c r="R759" s="343">
        <v>43437</v>
      </c>
      <c r="S759" s="343">
        <v>41624</v>
      </c>
      <c r="T759" t="s">
        <v>10904</v>
      </c>
      <c r="U759" t="s">
        <v>10905</v>
      </c>
      <c r="V759" t="s">
        <v>15761</v>
      </c>
      <c r="W759" t="s">
        <v>10906</v>
      </c>
      <c r="X759" t="s">
        <v>2025</v>
      </c>
      <c r="Y759" t="s">
        <v>2026</v>
      </c>
      <c r="Z759" t="s">
        <v>10907</v>
      </c>
      <c r="AA759" t="s">
        <v>10908</v>
      </c>
      <c r="AB759" t="s">
        <v>10909</v>
      </c>
      <c r="AC759" t="s">
        <v>10910</v>
      </c>
      <c r="AD759" t="s">
        <v>6318</v>
      </c>
      <c r="AQ759">
        <v>1</v>
      </c>
      <c r="AR759" t="s">
        <v>15754</v>
      </c>
      <c r="AS759" t="s">
        <v>15755</v>
      </c>
      <c r="AT759" t="s">
        <v>13627</v>
      </c>
      <c r="AU759" t="s">
        <v>15756</v>
      </c>
    </row>
    <row r="760" spans="1:47">
      <c r="A760" t="s">
        <v>15762</v>
      </c>
      <c r="B760" t="s">
        <v>5911</v>
      </c>
      <c r="D760">
        <v>7064.02</v>
      </c>
      <c r="E760" t="s">
        <v>15760</v>
      </c>
      <c r="F760">
        <v>0</v>
      </c>
      <c r="G760" t="s">
        <v>6319</v>
      </c>
      <c r="H760" t="s">
        <v>12314</v>
      </c>
      <c r="P760">
        <v>8536.58</v>
      </c>
      <c r="Q760">
        <v>119.64</v>
      </c>
      <c r="R760" s="343">
        <v>43437</v>
      </c>
      <c r="S760" s="343">
        <v>41624</v>
      </c>
      <c r="T760" t="s">
        <v>10904</v>
      </c>
      <c r="U760" t="s">
        <v>10905</v>
      </c>
      <c r="V760" t="s">
        <v>15763</v>
      </c>
      <c r="W760" t="s">
        <v>10906</v>
      </c>
      <c r="X760" t="s">
        <v>2025</v>
      </c>
      <c r="Y760" t="s">
        <v>2026</v>
      </c>
      <c r="Z760" t="s">
        <v>10907</v>
      </c>
      <c r="AA760" t="s">
        <v>10908</v>
      </c>
      <c r="AB760" t="s">
        <v>10909</v>
      </c>
      <c r="AC760" t="s">
        <v>10910</v>
      </c>
      <c r="AD760" t="s">
        <v>6318</v>
      </c>
      <c r="AQ760">
        <v>1</v>
      </c>
      <c r="AR760" t="s">
        <v>15754</v>
      </c>
      <c r="AS760" t="s">
        <v>15755</v>
      </c>
      <c r="AT760" t="s">
        <v>13627</v>
      </c>
      <c r="AU760" t="s">
        <v>15756</v>
      </c>
    </row>
    <row r="761" spans="1:47">
      <c r="A761" t="s">
        <v>15764</v>
      </c>
      <c r="B761" t="s">
        <v>5911</v>
      </c>
      <c r="D761">
        <v>7064.02</v>
      </c>
      <c r="E761" t="s">
        <v>15752</v>
      </c>
      <c r="F761">
        <v>0</v>
      </c>
      <c r="G761" t="s">
        <v>6319</v>
      </c>
      <c r="H761" t="s">
        <v>12314</v>
      </c>
      <c r="P761">
        <v>8536.58</v>
      </c>
      <c r="Q761">
        <v>119.64</v>
      </c>
      <c r="R761" s="343">
        <v>43437</v>
      </c>
      <c r="S761" s="343">
        <v>41624</v>
      </c>
      <c r="T761" t="s">
        <v>10904</v>
      </c>
      <c r="U761" t="s">
        <v>10905</v>
      </c>
      <c r="V761" t="s">
        <v>15765</v>
      </c>
      <c r="W761" t="s">
        <v>10906</v>
      </c>
      <c r="X761" t="s">
        <v>2025</v>
      </c>
      <c r="Y761" t="s">
        <v>2026</v>
      </c>
      <c r="Z761" t="s">
        <v>10907</v>
      </c>
      <c r="AA761" t="s">
        <v>10908</v>
      </c>
      <c r="AB761" t="s">
        <v>10909</v>
      </c>
      <c r="AC761" t="s">
        <v>10910</v>
      </c>
      <c r="AD761" t="s">
        <v>6318</v>
      </c>
      <c r="AQ761">
        <v>1</v>
      </c>
      <c r="AR761" t="s">
        <v>15754</v>
      </c>
      <c r="AS761" t="s">
        <v>15755</v>
      </c>
      <c r="AT761" t="s">
        <v>13627</v>
      </c>
      <c r="AU761" t="s">
        <v>15756</v>
      </c>
    </row>
    <row r="762" spans="1:47">
      <c r="A762" t="s">
        <v>15766</v>
      </c>
      <c r="B762" t="s">
        <v>5911</v>
      </c>
      <c r="D762">
        <v>7064.02</v>
      </c>
      <c r="E762" t="s">
        <v>15760</v>
      </c>
      <c r="F762">
        <v>0</v>
      </c>
      <c r="G762" t="s">
        <v>6319</v>
      </c>
      <c r="H762" t="s">
        <v>12314</v>
      </c>
      <c r="P762">
        <v>8536.58</v>
      </c>
      <c r="Q762">
        <v>119.64</v>
      </c>
      <c r="R762" s="343">
        <v>43437</v>
      </c>
      <c r="S762" s="343">
        <v>41624</v>
      </c>
      <c r="T762" t="s">
        <v>10904</v>
      </c>
      <c r="U762" t="s">
        <v>10905</v>
      </c>
      <c r="V762" t="s">
        <v>15767</v>
      </c>
      <c r="W762" t="s">
        <v>10906</v>
      </c>
      <c r="X762" t="s">
        <v>2025</v>
      </c>
      <c r="Y762" t="s">
        <v>2026</v>
      </c>
      <c r="Z762" t="s">
        <v>10907</v>
      </c>
      <c r="AA762" t="s">
        <v>10908</v>
      </c>
      <c r="AB762" t="s">
        <v>10909</v>
      </c>
      <c r="AC762" t="s">
        <v>10910</v>
      </c>
      <c r="AD762" t="s">
        <v>6318</v>
      </c>
      <c r="AQ762">
        <v>1</v>
      </c>
      <c r="AR762" t="s">
        <v>15754</v>
      </c>
      <c r="AS762" t="s">
        <v>15755</v>
      </c>
      <c r="AT762" t="s">
        <v>13627</v>
      </c>
      <c r="AU762" t="s">
        <v>15756</v>
      </c>
    </row>
    <row r="763" spans="1:47">
      <c r="A763" t="s">
        <v>15768</v>
      </c>
      <c r="B763" t="s">
        <v>5911</v>
      </c>
      <c r="D763">
        <v>7064.02</v>
      </c>
      <c r="E763" t="s">
        <v>15760</v>
      </c>
      <c r="F763">
        <v>0</v>
      </c>
      <c r="G763" t="s">
        <v>6319</v>
      </c>
      <c r="H763" t="s">
        <v>12314</v>
      </c>
      <c r="P763">
        <v>8536.58</v>
      </c>
      <c r="Q763">
        <v>119.64</v>
      </c>
      <c r="R763" s="343">
        <v>43437</v>
      </c>
      <c r="S763" s="343">
        <v>41624</v>
      </c>
      <c r="T763" t="s">
        <v>10904</v>
      </c>
      <c r="U763" t="s">
        <v>10905</v>
      </c>
      <c r="V763" t="s">
        <v>15769</v>
      </c>
      <c r="W763" t="s">
        <v>10906</v>
      </c>
      <c r="X763" t="s">
        <v>2025</v>
      </c>
      <c r="Y763" t="s">
        <v>2026</v>
      </c>
      <c r="Z763" t="s">
        <v>10907</v>
      </c>
      <c r="AA763" t="s">
        <v>10908</v>
      </c>
      <c r="AB763" t="s">
        <v>10909</v>
      </c>
      <c r="AC763" t="s">
        <v>10910</v>
      </c>
      <c r="AD763" t="s">
        <v>6318</v>
      </c>
      <c r="AQ763">
        <v>1</v>
      </c>
      <c r="AR763" t="s">
        <v>15754</v>
      </c>
      <c r="AS763" t="s">
        <v>15755</v>
      </c>
      <c r="AT763" t="s">
        <v>13627</v>
      </c>
      <c r="AU763" t="s">
        <v>15756</v>
      </c>
    </row>
    <row r="764" spans="1:47">
      <c r="A764" t="s">
        <v>15770</v>
      </c>
      <c r="B764" t="s">
        <v>5911</v>
      </c>
      <c r="D764">
        <v>7064.02</v>
      </c>
      <c r="E764" t="s">
        <v>15771</v>
      </c>
      <c r="F764">
        <v>0</v>
      </c>
      <c r="G764" t="s">
        <v>6319</v>
      </c>
      <c r="H764" t="s">
        <v>12314</v>
      </c>
      <c r="P764">
        <v>8536.58</v>
      </c>
      <c r="Q764">
        <v>119.64</v>
      </c>
      <c r="R764" s="343">
        <v>43437</v>
      </c>
      <c r="S764" s="343">
        <v>41624</v>
      </c>
      <c r="T764" t="s">
        <v>10904</v>
      </c>
      <c r="U764" t="s">
        <v>10905</v>
      </c>
      <c r="V764" t="s">
        <v>15772</v>
      </c>
      <c r="W764" t="s">
        <v>10906</v>
      </c>
      <c r="X764" t="s">
        <v>2025</v>
      </c>
      <c r="Y764" t="s">
        <v>2026</v>
      </c>
      <c r="Z764" t="s">
        <v>10907</v>
      </c>
      <c r="AA764" t="s">
        <v>10908</v>
      </c>
      <c r="AB764" t="s">
        <v>10909</v>
      </c>
      <c r="AC764" t="s">
        <v>10910</v>
      </c>
      <c r="AD764" t="s">
        <v>6318</v>
      </c>
      <c r="AQ764">
        <v>1</v>
      </c>
      <c r="AR764" t="s">
        <v>15754</v>
      </c>
      <c r="AS764" t="s">
        <v>15755</v>
      </c>
      <c r="AT764" t="s">
        <v>13627</v>
      </c>
      <c r="AU764" t="s">
        <v>15756</v>
      </c>
    </row>
    <row r="765" spans="1:47">
      <c r="A765" t="s">
        <v>15773</v>
      </c>
      <c r="B765" t="s">
        <v>5911</v>
      </c>
      <c r="D765">
        <v>7064.02</v>
      </c>
      <c r="E765" t="s">
        <v>15752</v>
      </c>
      <c r="F765">
        <v>0</v>
      </c>
      <c r="G765" t="s">
        <v>6319</v>
      </c>
      <c r="H765" t="s">
        <v>12314</v>
      </c>
      <c r="P765">
        <v>8536.58</v>
      </c>
      <c r="Q765">
        <v>119.64</v>
      </c>
      <c r="R765" s="343">
        <v>43437</v>
      </c>
      <c r="S765" s="343">
        <v>41624</v>
      </c>
      <c r="T765" t="s">
        <v>10904</v>
      </c>
      <c r="U765" t="s">
        <v>10905</v>
      </c>
      <c r="V765" t="s">
        <v>15774</v>
      </c>
      <c r="W765" t="s">
        <v>10906</v>
      </c>
      <c r="X765" t="s">
        <v>2025</v>
      </c>
      <c r="Y765" t="s">
        <v>2026</v>
      </c>
      <c r="Z765" t="s">
        <v>10907</v>
      </c>
      <c r="AA765" t="s">
        <v>10908</v>
      </c>
      <c r="AB765" t="s">
        <v>10909</v>
      </c>
      <c r="AC765" t="s">
        <v>10910</v>
      </c>
      <c r="AD765" t="s">
        <v>6318</v>
      </c>
      <c r="AQ765">
        <v>1</v>
      </c>
      <c r="AR765" t="s">
        <v>15754</v>
      </c>
      <c r="AS765" t="s">
        <v>15755</v>
      </c>
      <c r="AT765" t="s">
        <v>13627</v>
      </c>
      <c r="AU765" t="s">
        <v>15756</v>
      </c>
    </row>
    <row r="766" spans="1:47">
      <c r="A766" t="s">
        <v>15775</v>
      </c>
      <c r="B766" t="s">
        <v>5911</v>
      </c>
      <c r="D766">
        <v>7064.02</v>
      </c>
      <c r="E766" t="s">
        <v>15760</v>
      </c>
      <c r="F766">
        <v>0</v>
      </c>
      <c r="G766" t="s">
        <v>6319</v>
      </c>
      <c r="H766" t="s">
        <v>12314</v>
      </c>
      <c r="P766">
        <v>8536.58</v>
      </c>
      <c r="Q766">
        <v>119.64</v>
      </c>
      <c r="R766" s="343">
        <v>43437</v>
      </c>
      <c r="S766" s="343">
        <v>41624</v>
      </c>
      <c r="T766" t="s">
        <v>10904</v>
      </c>
      <c r="U766" t="s">
        <v>10905</v>
      </c>
      <c r="V766" t="s">
        <v>15776</v>
      </c>
      <c r="W766" t="s">
        <v>10906</v>
      </c>
      <c r="X766" t="s">
        <v>2025</v>
      </c>
      <c r="Y766" t="s">
        <v>2026</v>
      </c>
      <c r="Z766" t="s">
        <v>10907</v>
      </c>
      <c r="AA766" t="s">
        <v>10908</v>
      </c>
      <c r="AB766" t="s">
        <v>10909</v>
      </c>
      <c r="AC766" t="s">
        <v>10910</v>
      </c>
      <c r="AD766" t="s">
        <v>6318</v>
      </c>
      <c r="AQ766">
        <v>1</v>
      </c>
      <c r="AR766" t="s">
        <v>15754</v>
      </c>
      <c r="AS766" t="s">
        <v>15755</v>
      </c>
      <c r="AT766" t="s">
        <v>13627</v>
      </c>
      <c r="AU766" t="s">
        <v>15756</v>
      </c>
    </row>
    <row r="767" spans="1:47">
      <c r="A767" t="s">
        <v>15777</v>
      </c>
      <c r="B767" t="s">
        <v>5911</v>
      </c>
      <c r="D767">
        <v>7064.02</v>
      </c>
      <c r="E767" t="s">
        <v>15760</v>
      </c>
      <c r="F767">
        <v>0</v>
      </c>
      <c r="G767" t="s">
        <v>6319</v>
      </c>
      <c r="H767" t="s">
        <v>12314</v>
      </c>
      <c r="P767">
        <v>8536.58</v>
      </c>
      <c r="Q767">
        <v>119.64</v>
      </c>
      <c r="R767" s="343">
        <v>43423</v>
      </c>
      <c r="S767" s="343">
        <v>41624</v>
      </c>
      <c r="T767" t="s">
        <v>10904</v>
      </c>
      <c r="U767" t="s">
        <v>10905</v>
      </c>
      <c r="V767" t="s">
        <v>15778</v>
      </c>
      <c r="W767" t="s">
        <v>10906</v>
      </c>
      <c r="X767" t="s">
        <v>2025</v>
      </c>
      <c r="Y767" t="s">
        <v>2026</v>
      </c>
      <c r="Z767" t="s">
        <v>10907</v>
      </c>
      <c r="AA767" t="s">
        <v>10908</v>
      </c>
      <c r="AB767" t="s">
        <v>10909</v>
      </c>
      <c r="AC767" t="s">
        <v>10910</v>
      </c>
      <c r="AD767" t="s">
        <v>6318</v>
      </c>
      <c r="AQ767">
        <v>1</v>
      </c>
      <c r="AR767" t="s">
        <v>15754</v>
      </c>
      <c r="AS767" t="s">
        <v>15755</v>
      </c>
      <c r="AT767" t="s">
        <v>13627</v>
      </c>
      <c r="AU767" t="s">
        <v>15756</v>
      </c>
    </row>
    <row r="768" spans="1:47">
      <c r="A768" t="s">
        <v>15779</v>
      </c>
      <c r="B768" t="s">
        <v>5911</v>
      </c>
      <c r="D768">
        <v>7064.02</v>
      </c>
      <c r="E768" t="s">
        <v>15760</v>
      </c>
      <c r="F768">
        <v>0</v>
      </c>
      <c r="G768" t="s">
        <v>6319</v>
      </c>
      <c r="H768" t="s">
        <v>12314</v>
      </c>
      <c r="P768">
        <v>8536.58</v>
      </c>
      <c r="Q768">
        <v>119.64</v>
      </c>
      <c r="R768" s="343">
        <v>43423</v>
      </c>
      <c r="S768" s="343">
        <v>41624</v>
      </c>
      <c r="T768" t="s">
        <v>10904</v>
      </c>
      <c r="U768" t="s">
        <v>10905</v>
      </c>
      <c r="V768" t="s">
        <v>15780</v>
      </c>
      <c r="W768" t="s">
        <v>10906</v>
      </c>
      <c r="X768" t="s">
        <v>2025</v>
      </c>
      <c r="Y768" t="s">
        <v>2026</v>
      </c>
      <c r="Z768" t="s">
        <v>10907</v>
      </c>
      <c r="AA768" t="s">
        <v>10908</v>
      </c>
      <c r="AB768" t="s">
        <v>10909</v>
      </c>
      <c r="AC768" t="s">
        <v>10910</v>
      </c>
      <c r="AD768" t="s">
        <v>6318</v>
      </c>
      <c r="AQ768">
        <v>1</v>
      </c>
      <c r="AR768" t="s">
        <v>15754</v>
      </c>
      <c r="AS768" t="s">
        <v>15755</v>
      </c>
      <c r="AT768" t="s">
        <v>13627</v>
      </c>
      <c r="AU768" t="s">
        <v>15756</v>
      </c>
    </row>
    <row r="769" spans="1:47">
      <c r="A769" t="s">
        <v>15781</v>
      </c>
      <c r="B769" t="s">
        <v>5911</v>
      </c>
      <c r="D769">
        <v>7064.02</v>
      </c>
      <c r="E769" t="s">
        <v>15782</v>
      </c>
      <c r="F769">
        <v>0</v>
      </c>
      <c r="G769" t="s">
        <v>6319</v>
      </c>
      <c r="H769" t="s">
        <v>12314</v>
      </c>
      <c r="P769">
        <v>8536.58</v>
      </c>
      <c r="Q769">
        <v>119.64</v>
      </c>
      <c r="R769" s="343">
        <v>43423</v>
      </c>
      <c r="S769" s="343">
        <v>41597</v>
      </c>
      <c r="T769" t="s">
        <v>10904</v>
      </c>
      <c r="U769" t="s">
        <v>10905</v>
      </c>
      <c r="V769" t="s">
        <v>15783</v>
      </c>
      <c r="W769" t="s">
        <v>10906</v>
      </c>
      <c r="X769" t="s">
        <v>2025</v>
      </c>
      <c r="Y769" t="s">
        <v>2026</v>
      </c>
      <c r="Z769" t="s">
        <v>10907</v>
      </c>
      <c r="AA769" t="s">
        <v>10908</v>
      </c>
      <c r="AB769" t="s">
        <v>10909</v>
      </c>
      <c r="AC769" t="s">
        <v>10910</v>
      </c>
      <c r="AD769" t="s">
        <v>6318</v>
      </c>
      <c r="AQ769">
        <v>1</v>
      </c>
      <c r="AR769" t="s">
        <v>15754</v>
      </c>
      <c r="AS769" t="s">
        <v>15755</v>
      </c>
      <c r="AT769" t="s">
        <v>13627</v>
      </c>
      <c r="AU769" t="s">
        <v>15756</v>
      </c>
    </row>
    <row r="770" spans="1:47">
      <c r="A770" t="s">
        <v>15784</v>
      </c>
      <c r="B770" t="s">
        <v>5911</v>
      </c>
      <c r="D770">
        <v>7064.02</v>
      </c>
      <c r="E770" t="s">
        <v>15760</v>
      </c>
      <c r="F770">
        <v>0</v>
      </c>
      <c r="G770" t="s">
        <v>6319</v>
      </c>
      <c r="H770" t="s">
        <v>12314</v>
      </c>
      <c r="P770">
        <v>8536.58</v>
      </c>
      <c r="Q770">
        <v>119.64</v>
      </c>
      <c r="R770" s="343">
        <v>43423</v>
      </c>
      <c r="S770" s="343">
        <v>41624</v>
      </c>
      <c r="T770" t="s">
        <v>10904</v>
      </c>
      <c r="U770" t="s">
        <v>10905</v>
      </c>
      <c r="V770" t="s">
        <v>15785</v>
      </c>
      <c r="W770" t="s">
        <v>10906</v>
      </c>
      <c r="X770" t="s">
        <v>2025</v>
      </c>
      <c r="Y770" t="s">
        <v>2026</v>
      </c>
      <c r="Z770" t="s">
        <v>10907</v>
      </c>
      <c r="AA770" t="s">
        <v>10908</v>
      </c>
      <c r="AB770" t="s">
        <v>10909</v>
      </c>
      <c r="AC770" t="s">
        <v>10910</v>
      </c>
      <c r="AD770" t="s">
        <v>6318</v>
      </c>
      <c r="AQ770">
        <v>1</v>
      </c>
      <c r="AR770" t="s">
        <v>15754</v>
      </c>
      <c r="AS770" t="s">
        <v>15755</v>
      </c>
      <c r="AT770" t="s">
        <v>13627</v>
      </c>
      <c r="AU770" t="s">
        <v>15756</v>
      </c>
    </row>
    <row r="771" spans="1:47">
      <c r="A771" t="s">
        <v>15786</v>
      </c>
      <c r="B771" t="s">
        <v>5911</v>
      </c>
      <c r="D771">
        <v>7064.02</v>
      </c>
      <c r="E771" t="s">
        <v>15760</v>
      </c>
      <c r="F771">
        <v>0</v>
      </c>
      <c r="G771" t="s">
        <v>6319</v>
      </c>
      <c r="H771" t="s">
        <v>12314</v>
      </c>
      <c r="P771">
        <v>8536.58</v>
      </c>
      <c r="Q771">
        <v>119.64</v>
      </c>
      <c r="R771" s="343">
        <v>43423</v>
      </c>
      <c r="S771" s="343">
        <v>41624</v>
      </c>
      <c r="T771" t="s">
        <v>10904</v>
      </c>
      <c r="U771" t="s">
        <v>10905</v>
      </c>
      <c r="V771" t="s">
        <v>15787</v>
      </c>
      <c r="W771" t="s">
        <v>10906</v>
      </c>
      <c r="X771" t="s">
        <v>2025</v>
      </c>
      <c r="Y771" t="s">
        <v>2026</v>
      </c>
      <c r="Z771" t="s">
        <v>10907</v>
      </c>
      <c r="AA771" t="s">
        <v>10908</v>
      </c>
      <c r="AB771" t="s">
        <v>10909</v>
      </c>
      <c r="AC771" t="s">
        <v>10910</v>
      </c>
      <c r="AD771" t="s">
        <v>6318</v>
      </c>
      <c r="AQ771">
        <v>1</v>
      </c>
      <c r="AR771" t="s">
        <v>15754</v>
      </c>
      <c r="AS771" t="s">
        <v>15755</v>
      </c>
      <c r="AT771" t="s">
        <v>13627</v>
      </c>
      <c r="AU771" t="s">
        <v>15756</v>
      </c>
    </row>
    <row r="772" spans="1:47">
      <c r="A772" t="s">
        <v>15788</v>
      </c>
      <c r="B772" t="s">
        <v>5911</v>
      </c>
      <c r="D772">
        <v>7064.02</v>
      </c>
      <c r="E772" t="s">
        <v>15760</v>
      </c>
      <c r="F772">
        <v>0</v>
      </c>
      <c r="G772" t="s">
        <v>6319</v>
      </c>
      <c r="H772" t="s">
        <v>12314</v>
      </c>
      <c r="P772">
        <v>8536.58</v>
      </c>
      <c r="Q772">
        <v>119.64</v>
      </c>
      <c r="R772" s="343">
        <v>43423</v>
      </c>
      <c r="S772" s="343">
        <v>41624</v>
      </c>
      <c r="T772" t="s">
        <v>10904</v>
      </c>
      <c r="U772" t="s">
        <v>10905</v>
      </c>
      <c r="V772" t="s">
        <v>15789</v>
      </c>
      <c r="W772" t="s">
        <v>10906</v>
      </c>
      <c r="X772" t="s">
        <v>2025</v>
      </c>
      <c r="Y772" t="s">
        <v>2026</v>
      </c>
      <c r="Z772" t="s">
        <v>10907</v>
      </c>
      <c r="AA772" t="s">
        <v>10908</v>
      </c>
      <c r="AB772" t="s">
        <v>10909</v>
      </c>
      <c r="AC772" t="s">
        <v>10910</v>
      </c>
      <c r="AD772" t="s">
        <v>6318</v>
      </c>
      <c r="AQ772">
        <v>1</v>
      </c>
      <c r="AR772" t="s">
        <v>15754</v>
      </c>
      <c r="AS772" t="s">
        <v>15755</v>
      </c>
      <c r="AT772" t="s">
        <v>13627</v>
      </c>
      <c r="AU772" t="s">
        <v>15756</v>
      </c>
    </row>
    <row r="773" spans="1:47">
      <c r="A773" t="s">
        <v>15790</v>
      </c>
      <c r="B773" t="s">
        <v>5911</v>
      </c>
      <c r="D773">
        <v>7064.02</v>
      </c>
      <c r="E773" t="s">
        <v>15760</v>
      </c>
      <c r="F773">
        <v>0</v>
      </c>
      <c r="G773" t="s">
        <v>6319</v>
      </c>
      <c r="H773" t="s">
        <v>12314</v>
      </c>
      <c r="P773">
        <v>8536.58</v>
      </c>
      <c r="Q773">
        <v>119.64</v>
      </c>
      <c r="R773" s="343">
        <v>43424</v>
      </c>
      <c r="S773" s="343">
        <v>41624</v>
      </c>
      <c r="T773" t="s">
        <v>10904</v>
      </c>
      <c r="U773" t="s">
        <v>10905</v>
      </c>
      <c r="V773" t="s">
        <v>15791</v>
      </c>
      <c r="W773" t="s">
        <v>10906</v>
      </c>
      <c r="X773" t="s">
        <v>2025</v>
      </c>
      <c r="Y773" t="s">
        <v>2026</v>
      </c>
      <c r="Z773" t="s">
        <v>10907</v>
      </c>
      <c r="AA773" t="s">
        <v>10908</v>
      </c>
      <c r="AB773" t="s">
        <v>10909</v>
      </c>
      <c r="AC773" t="s">
        <v>10910</v>
      </c>
      <c r="AD773" t="s">
        <v>6318</v>
      </c>
      <c r="AQ773">
        <v>1</v>
      </c>
      <c r="AR773" t="s">
        <v>15754</v>
      </c>
      <c r="AS773" t="s">
        <v>15755</v>
      </c>
      <c r="AT773" t="s">
        <v>13627</v>
      </c>
      <c r="AU773" t="s">
        <v>15756</v>
      </c>
    </row>
    <row r="774" spans="1:47">
      <c r="A774" t="s">
        <v>15792</v>
      </c>
      <c r="B774" t="s">
        <v>5911</v>
      </c>
      <c r="D774">
        <v>7064.02</v>
      </c>
      <c r="E774" t="s">
        <v>15760</v>
      </c>
      <c r="F774">
        <v>0</v>
      </c>
      <c r="G774" t="s">
        <v>6319</v>
      </c>
      <c r="H774" t="s">
        <v>12314</v>
      </c>
      <c r="P774">
        <v>8536.58</v>
      </c>
      <c r="Q774">
        <v>119.64</v>
      </c>
      <c r="R774" s="343">
        <v>43424</v>
      </c>
      <c r="S774" s="343">
        <v>41624</v>
      </c>
      <c r="T774" t="s">
        <v>10904</v>
      </c>
      <c r="U774" t="s">
        <v>10905</v>
      </c>
      <c r="V774" t="s">
        <v>15793</v>
      </c>
      <c r="W774" t="s">
        <v>10906</v>
      </c>
      <c r="X774" t="s">
        <v>2025</v>
      </c>
      <c r="Y774" t="s">
        <v>2026</v>
      </c>
      <c r="Z774" t="s">
        <v>10907</v>
      </c>
      <c r="AA774" t="s">
        <v>10908</v>
      </c>
      <c r="AB774" t="s">
        <v>10909</v>
      </c>
      <c r="AC774" t="s">
        <v>10910</v>
      </c>
      <c r="AD774" t="s">
        <v>6318</v>
      </c>
      <c r="AQ774">
        <v>1</v>
      </c>
      <c r="AR774" t="s">
        <v>15754</v>
      </c>
      <c r="AS774" t="s">
        <v>15755</v>
      </c>
      <c r="AT774" t="s">
        <v>13627</v>
      </c>
      <c r="AU774" t="s">
        <v>15756</v>
      </c>
    </row>
    <row r="775" spans="1:47">
      <c r="A775" t="s">
        <v>15794</v>
      </c>
      <c r="B775" t="s">
        <v>5911</v>
      </c>
      <c r="D775">
        <v>7064.02</v>
      </c>
      <c r="E775" t="s">
        <v>15760</v>
      </c>
      <c r="F775">
        <v>0</v>
      </c>
      <c r="G775" t="s">
        <v>6319</v>
      </c>
      <c r="H775" t="s">
        <v>12314</v>
      </c>
      <c r="P775">
        <v>8536.58</v>
      </c>
      <c r="Q775">
        <v>119.64</v>
      </c>
      <c r="R775" s="343">
        <v>43424</v>
      </c>
      <c r="S775" s="343">
        <v>41638</v>
      </c>
      <c r="T775" t="s">
        <v>10904</v>
      </c>
      <c r="U775" t="s">
        <v>10905</v>
      </c>
      <c r="V775" t="s">
        <v>15795</v>
      </c>
      <c r="W775" t="s">
        <v>10906</v>
      </c>
      <c r="X775" t="s">
        <v>2025</v>
      </c>
      <c r="Y775" t="s">
        <v>2026</v>
      </c>
      <c r="Z775" t="s">
        <v>10907</v>
      </c>
      <c r="AA775" t="s">
        <v>10908</v>
      </c>
      <c r="AB775" t="s">
        <v>10909</v>
      </c>
      <c r="AC775" t="s">
        <v>10910</v>
      </c>
      <c r="AD775" t="s">
        <v>6318</v>
      </c>
      <c r="AQ775">
        <v>1</v>
      </c>
      <c r="AR775" t="s">
        <v>15754</v>
      </c>
      <c r="AS775" t="s">
        <v>15755</v>
      </c>
      <c r="AT775" t="s">
        <v>13627</v>
      </c>
      <c r="AU775" t="s">
        <v>15756</v>
      </c>
    </row>
    <row r="776" spans="1:47">
      <c r="A776" t="s">
        <v>15796</v>
      </c>
      <c r="B776" t="s">
        <v>5911</v>
      </c>
      <c r="D776">
        <v>7064.02</v>
      </c>
      <c r="E776" t="s">
        <v>15760</v>
      </c>
      <c r="F776">
        <v>0</v>
      </c>
      <c r="G776" t="s">
        <v>6319</v>
      </c>
      <c r="H776" t="s">
        <v>12314</v>
      </c>
      <c r="P776">
        <v>8536.58</v>
      </c>
      <c r="Q776">
        <v>119.64</v>
      </c>
      <c r="R776" s="343">
        <v>43424</v>
      </c>
      <c r="S776" s="343">
        <v>41624</v>
      </c>
      <c r="T776" t="s">
        <v>10904</v>
      </c>
      <c r="U776" t="s">
        <v>10905</v>
      </c>
      <c r="V776" t="s">
        <v>15797</v>
      </c>
      <c r="W776" t="s">
        <v>10906</v>
      </c>
      <c r="X776" t="s">
        <v>2025</v>
      </c>
      <c r="Y776" t="s">
        <v>2026</v>
      </c>
      <c r="Z776" t="s">
        <v>10907</v>
      </c>
      <c r="AA776" t="s">
        <v>10908</v>
      </c>
      <c r="AB776" t="s">
        <v>10909</v>
      </c>
      <c r="AC776" t="s">
        <v>10910</v>
      </c>
      <c r="AD776" t="s">
        <v>6318</v>
      </c>
      <c r="AE776" t="s">
        <v>5913</v>
      </c>
      <c r="AF776" t="s">
        <v>13757</v>
      </c>
      <c r="AG776" t="s">
        <v>14271</v>
      </c>
      <c r="AH776" t="s">
        <v>2024</v>
      </c>
      <c r="AI776" t="s">
        <v>2031</v>
      </c>
      <c r="AJ776" t="s">
        <v>6309</v>
      </c>
      <c r="AQ776">
        <v>1</v>
      </c>
      <c r="AR776" t="s">
        <v>15754</v>
      </c>
      <c r="AS776" t="s">
        <v>15755</v>
      </c>
      <c r="AT776" t="s">
        <v>13627</v>
      </c>
      <c r="AU776" t="s">
        <v>15756</v>
      </c>
    </row>
    <row r="777" spans="1:47">
      <c r="A777" t="s">
        <v>15798</v>
      </c>
      <c r="B777" t="s">
        <v>5911</v>
      </c>
      <c r="D777">
        <v>7064.02</v>
      </c>
      <c r="E777" t="s">
        <v>15760</v>
      </c>
      <c r="F777">
        <v>0</v>
      </c>
      <c r="G777" t="s">
        <v>6319</v>
      </c>
      <c r="H777" t="s">
        <v>12314</v>
      </c>
      <c r="P777">
        <v>8536.58</v>
      </c>
      <c r="Q777">
        <v>119.64</v>
      </c>
      <c r="R777" s="343">
        <v>43424</v>
      </c>
      <c r="S777" s="343">
        <v>41598</v>
      </c>
      <c r="T777" t="s">
        <v>10904</v>
      </c>
      <c r="U777" t="s">
        <v>10905</v>
      </c>
      <c r="V777" t="s">
        <v>15799</v>
      </c>
      <c r="W777" t="s">
        <v>10906</v>
      </c>
      <c r="X777" t="s">
        <v>2025</v>
      </c>
      <c r="Y777" t="s">
        <v>2026</v>
      </c>
      <c r="Z777" t="s">
        <v>10907</v>
      </c>
      <c r="AA777" t="s">
        <v>10908</v>
      </c>
      <c r="AB777" t="s">
        <v>10909</v>
      </c>
      <c r="AC777" t="s">
        <v>10910</v>
      </c>
      <c r="AD777" t="s">
        <v>6318</v>
      </c>
      <c r="AQ777">
        <v>1</v>
      </c>
      <c r="AR777" t="s">
        <v>15754</v>
      </c>
      <c r="AS777" t="s">
        <v>15755</v>
      </c>
      <c r="AT777" t="s">
        <v>13627</v>
      </c>
      <c r="AU777" t="s">
        <v>15756</v>
      </c>
    </row>
    <row r="778" spans="1:47">
      <c r="A778" t="s">
        <v>15800</v>
      </c>
      <c r="B778" t="s">
        <v>5911</v>
      </c>
      <c r="D778">
        <v>7064.02</v>
      </c>
      <c r="E778" t="s">
        <v>15760</v>
      </c>
      <c r="F778">
        <v>0</v>
      </c>
      <c r="G778" t="s">
        <v>6319</v>
      </c>
      <c r="H778" t="s">
        <v>12314</v>
      </c>
      <c r="P778">
        <v>8536.58</v>
      </c>
      <c r="Q778">
        <v>119.64</v>
      </c>
      <c r="R778" s="343">
        <v>43424</v>
      </c>
      <c r="S778" s="343">
        <v>41624</v>
      </c>
      <c r="T778" t="s">
        <v>10904</v>
      </c>
      <c r="U778" t="s">
        <v>10905</v>
      </c>
      <c r="V778" t="s">
        <v>15801</v>
      </c>
      <c r="W778" t="s">
        <v>10906</v>
      </c>
      <c r="X778" t="s">
        <v>2025</v>
      </c>
      <c r="Y778" t="s">
        <v>2026</v>
      </c>
      <c r="Z778" t="s">
        <v>10907</v>
      </c>
      <c r="AA778" t="s">
        <v>10908</v>
      </c>
      <c r="AB778" t="s">
        <v>10909</v>
      </c>
      <c r="AC778" t="s">
        <v>10910</v>
      </c>
      <c r="AD778" t="s">
        <v>6318</v>
      </c>
      <c r="AQ778">
        <v>1</v>
      </c>
      <c r="AR778" t="s">
        <v>15754</v>
      </c>
      <c r="AS778" t="s">
        <v>15755</v>
      </c>
      <c r="AT778" t="s">
        <v>13627</v>
      </c>
      <c r="AU778" t="s">
        <v>15756</v>
      </c>
    </row>
    <row r="779" spans="1:47">
      <c r="A779" t="s">
        <v>15802</v>
      </c>
      <c r="B779" t="s">
        <v>5911</v>
      </c>
      <c r="D779">
        <v>7064.02</v>
      </c>
      <c r="E779" t="s">
        <v>15760</v>
      </c>
      <c r="F779">
        <v>0</v>
      </c>
      <c r="G779" t="s">
        <v>6319</v>
      </c>
      <c r="H779" t="s">
        <v>12314</v>
      </c>
      <c r="P779">
        <v>8536.58</v>
      </c>
      <c r="Q779">
        <v>119.64</v>
      </c>
      <c r="R779" s="343">
        <v>43424</v>
      </c>
      <c r="S779" s="343">
        <v>41624</v>
      </c>
      <c r="T779" t="s">
        <v>10904</v>
      </c>
      <c r="U779" t="s">
        <v>10905</v>
      </c>
      <c r="V779" t="s">
        <v>15803</v>
      </c>
      <c r="W779" t="s">
        <v>10906</v>
      </c>
      <c r="X779" t="s">
        <v>2025</v>
      </c>
      <c r="Y779" t="s">
        <v>2026</v>
      </c>
      <c r="Z779" t="s">
        <v>10907</v>
      </c>
      <c r="AA779" t="s">
        <v>10908</v>
      </c>
      <c r="AB779" t="s">
        <v>10909</v>
      </c>
      <c r="AC779" t="s">
        <v>10910</v>
      </c>
      <c r="AD779" t="s">
        <v>6318</v>
      </c>
      <c r="AQ779">
        <v>1</v>
      </c>
      <c r="AR779" t="s">
        <v>15754</v>
      </c>
      <c r="AS779" t="s">
        <v>15755</v>
      </c>
      <c r="AT779" t="s">
        <v>13627</v>
      </c>
      <c r="AU779" t="s">
        <v>15756</v>
      </c>
    </row>
    <row r="780" spans="1:47">
      <c r="A780" t="s">
        <v>15804</v>
      </c>
      <c r="B780" t="s">
        <v>5911</v>
      </c>
      <c r="D780">
        <v>7064.02</v>
      </c>
      <c r="E780" t="s">
        <v>15760</v>
      </c>
      <c r="F780">
        <v>0</v>
      </c>
      <c r="G780" t="s">
        <v>6319</v>
      </c>
      <c r="H780" t="s">
        <v>12314</v>
      </c>
      <c r="P780">
        <v>8536.58</v>
      </c>
      <c r="Q780">
        <v>119.64</v>
      </c>
      <c r="R780" s="343">
        <v>43424</v>
      </c>
      <c r="S780" s="343">
        <v>41624</v>
      </c>
      <c r="T780" t="s">
        <v>10904</v>
      </c>
      <c r="U780" t="s">
        <v>10905</v>
      </c>
      <c r="V780" t="s">
        <v>15805</v>
      </c>
      <c r="W780" t="s">
        <v>10906</v>
      </c>
      <c r="X780" t="s">
        <v>2025</v>
      </c>
      <c r="Y780" t="s">
        <v>2026</v>
      </c>
      <c r="Z780" t="s">
        <v>10907</v>
      </c>
      <c r="AA780" t="s">
        <v>10908</v>
      </c>
      <c r="AB780" t="s">
        <v>10909</v>
      </c>
      <c r="AC780" t="s">
        <v>10910</v>
      </c>
      <c r="AD780" t="s">
        <v>6318</v>
      </c>
      <c r="AQ780">
        <v>1</v>
      </c>
      <c r="AR780" t="s">
        <v>15754</v>
      </c>
      <c r="AS780" t="s">
        <v>15755</v>
      </c>
      <c r="AT780" t="s">
        <v>13627</v>
      </c>
      <c r="AU780" t="s">
        <v>15756</v>
      </c>
    </row>
    <row r="781" spans="1:47">
      <c r="A781" t="s">
        <v>15806</v>
      </c>
      <c r="B781" t="s">
        <v>5911</v>
      </c>
      <c r="D781">
        <v>7064.02</v>
      </c>
      <c r="E781" t="s">
        <v>15760</v>
      </c>
      <c r="F781">
        <v>0</v>
      </c>
      <c r="G781" t="s">
        <v>6319</v>
      </c>
      <c r="H781" t="s">
        <v>12314</v>
      </c>
      <c r="P781">
        <v>8536.58</v>
      </c>
      <c r="Q781">
        <v>119.64</v>
      </c>
      <c r="R781" s="343">
        <v>43425</v>
      </c>
      <c r="S781" s="343">
        <v>41626</v>
      </c>
      <c r="T781" t="s">
        <v>10904</v>
      </c>
      <c r="U781" t="s">
        <v>10905</v>
      </c>
      <c r="V781" t="s">
        <v>15807</v>
      </c>
      <c r="W781" t="s">
        <v>10906</v>
      </c>
      <c r="X781" t="s">
        <v>2025</v>
      </c>
      <c r="Y781" t="s">
        <v>2026</v>
      </c>
      <c r="Z781" t="s">
        <v>10907</v>
      </c>
      <c r="AA781" t="s">
        <v>10908</v>
      </c>
      <c r="AB781" t="s">
        <v>10909</v>
      </c>
      <c r="AC781" t="s">
        <v>10910</v>
      </c>
      <c r="AD781" t="s">
        <v>6318</v>
      </c>
      <c r="AQ781">
        <v>1</v>
      </c>
      <c r="AR781" t="s">
        <v>15754</v>
      </c>
      <c r="AS781" t="s">
        <v>15755</v>
      </c>
      <c r="AT781" t="s">
        <v>13627</v>
      </c>
      <c r="AU781" t="s">
        <v>15756</v>
      </c>
    </row>
    <row r="782" spans="1:47">
      <c r="A782" t="s">
        <v>15808</v>
      </c>
      <c r="B782" t="s">
        <v>5911</v>
      </c>
      <c r="D782">
        <v>7064.02</v>
      </c>
      <c r="E782" t="s">
        <v>15760</v>
      </c>
      <c r="F782">
        <v>0</v>
      </c>
      <c r="G782" t="s">
        <v>6319</v>
      </c>
      <c r="H782" t="s">
        <v>12314</v>
      </c>
      <c r="P782">
        <v>8536.58</v>
      </c>
      <c r="Q782">
        <v>119.64</v>
      </c>
      <c r="R782" s="343">
        <v>43425</v>
      </c>
      <c r="S782" s="343">
        <v>41624</v>
      </c>
      <c r="T782" t="s">
        <v>10904</v>
      </c>
      <c r="U782" t="s">
        <v>10905</v>
      </c>
      <c r="V782" t="s">
        <v>15809</v>
      </c>
      <c r="W782" t="s">
        <v>10906</v>
      </c>
      <c r="X782" t="s">
        <v>2025</v>
      </c>
      <c r="Y782" t="s">
        <v>2026</v>
      </c>
      <c r="Z782" t="s">
        <v>10907</v>
      </c>
      <c r="AA782" t="s">
        <v>10908</v>
      </c>
      <c r="AB782" t="s">
        <v>10909</v>
      </c>
      <c r="AC782" t="s">
        <v>10910</v>
      </c>
      <c r="AD782" t="s">
        <v>6318</v>
      </c>
      <c r="AQ782">
        <v>1</v>
      </c>
      <c r="AR782" t="s">
        <v>15754</v>
      </c>
      <c r="AS782" t="s">
        <v>15755</v>
      </c>
      <c r="AT782" t="s">
        <v>13627</v>
      </c>
      <c r="AU782" t="s">
        <v>15756</v>
      </c>
    </row>
    <row r="783" spans="1:47">
      <c r="A783" t="s">
        <v>15812</v>
      </c>
      <c r="B783" t="s">
        <v>5911</v>
      </c>
      <c r="D783">
        <v>7064.02</v>
      </c>
      <c r="E783" t="s">
        <v>15760</v>
      </c>
      <c r="F783">
        <v>0</v>
      </c>
      <c r="G783" t="s">
        <v>6319</v>
      </c>
      <c r="H783" t="s">
        <v>12314</v>
      </c>
      <c r="P783">
        <v>8536.58</v>
      </c>
      <c r="Q783">
        <v>119.64</v>
      </c>
      <c r="R783" s="343">
        <v>43425</v>
      </c>
      <c r="S783" s="343">
        <v>41624</v>
      </c>
      <c r="T783" t="s">
        <v>10904</v>
      </c>
      <c r="U783" t="s">
        <v>10905</v>
      </c>
      <c r="V783" t="s">
        <v>15813</v>
      </c>
      <c r="W783" t="s">
        <v>10906</v>
      </c>
      <c r="X783" t="s">
        <v>2025</v>
      </c>
      <c r="Y783" t="s">
        <v>2026</v>
      </c>
      <c r="Z783" t="s">
        <v>10907</v>
      </c>
      <c r="AA783" t="s">
        <v>10908</v>
      </c>
      <c r="AB783" t="s">
        <v>10909</v>
      </c>
      <c r="AC783" t="s">
        <v>10910</v>
      </c>
      <c r="AD783" t="s">
        <v>6318</v>
      </c>
      <c r="AQ783">
        <v>1</v>
      </c>
      <c r="AR783" t="s">
        <v>15754</v>
      </c>
      <c r="AS783" t="s">
        <v>15755</v>
      </c>
      <c r="AT783" t="s">
        <v>13627</v>
      </c>
      <c r="AU783" t="s">
        <v>15756</v>
      </c>
    </row>
    <row r="784" spans="1:47">
      <c r="A784" t="s">
        <v>15814</v>
      </c>
      <c r="B784" t="s">
        <v>5911</v>
      </c>
      <c r="D784">
        <v>7064.02</v>
      </c>
      <c r="E784" t="s">
        <v>15760</v>
      </c>
      <c r="F784">
        <v>0</v>
      </c>
      <c r="G784" t="s">
        <v>6319</v>
      </c>
      <c r="H784" t="s">
        <v>12314</v>
      </c>
      <c r="P784">
        <v>8536.58</v>
      </c>
      <c r="Q784">
        <v>119.64</v>
      </c>
      <c r="R784" s="343">
        <v>43425</v>
      </c>
      <c r="S784" s="343">
        <v>41624</v>
      </c>
      <c r="T784" t="s">
        <v>10904</v>
      </c>
      <c r="U784" t="s">
        <v>10905</v>
      </c>
      <c r="V784" t="s">
        <v>15815</v>
      </c>
      <c r="W784" t="s">
        <v>10906</v>
      </c>
      <c r="X784" t="s">
        <v>2025</v>
      </c>
      <c r="Y784" t="s">
        <v>2026</v>
      </c>
      <c r="Z784" t="s">
        <v>10907</v>
      </c>
      <c r="AA784" t="s">
        <v>10908</v>
      </c>
      <c r="AB784" t="s">
        <v>10909</v>
      </c>
      <c r="AC784" t="s">
        <v>10910</v>
      </c>
      <c r="AD784" t="s">
        <v>6318</v>
      </c>
      <c r="AQ784">
        <v>1</v>
      </c>
      <c r="AR784" t="s">
        <v>15754</v>
      </c>
      <c r="AS784" t="s">
        <v>15755</v>
      </c>
      <c r="AT784" t="s">
        <v>13627</v>
      </c>
      <c r="AU784" t="s">
        <v>15756</v>
      </c>
    </row>
    <row r="785" spans="1:47">
      <c r="A785" t="s">
        <v>15816</v>
      </c>
      <c r="B785" t="s">
        <v>5911</v>
      </c>
      <c r="D785">
        <v>7064.02</v>
      </c>
      <c r="E785" t="s">
        <v>15760</v>
      </c>
      <c r="F785">
        <v>0</v>
      </c>
      <c r="G785" t="s">
        <v>6319</v>
      </c>
      <c r="H785" t="s">
        <v>12314</v>
      </c>
      <c r="P785">
        <v>8536.58</v>
      </c>
      <c r="Q785">
        <v>119.64</v>
      </c>
      <c r="R785" s="343">
        <v>43425</v>
      </c>
      <c r="S785" s="343">
        <v>41624</v>
      </c>
      <c r="T785" t="s">
        <v>10904</v>
      </c>
      <c r="U785" t="s">
        <v>10905</v>
      </c>
      <c r="V785" t="s">
        <v>15817</v>
      </c>
      <c r="W785" t="s">
        <v>10906</v>
      </c>
      <c r="X785" t="s">
        <v>2025</v>
      </c>
      <c r="Y785" t="s">
        <v>2026</v>
      </c>
      <c r="Z785" t="s">
        <v>10907</v>
      </c>
      <c r="AA785" t="s">
        <v>10908</v>
      </c>
      <c r="AB785" t="s">
        <v>10909</v>
      </c>
      <c r="AC785" t="s">
        <v>10910</v>
      </c>
      <c r="AD785" t="s">
        <v>6318</v>
      </c>
      <c r="AQ785">
        <v>1</v>
      </c>
      <c r="AR785" t="s">
        <v>15754</v>
      </c>
      <c r="AS785" t="s">
        <v>15755</v>
      </c>
      <c r="AT785" t="s">
        <v>13627</v>
      </c>
      <c r="AU785" t="s">
        <v>15756</v>
      </c>
    </row>
    <row r="786" spans="1:47">
      <c r="A786" t="s">
        <v>15818</v>
      </c>
      <c r="B786" t="s">
        <v>5911</v>
      </c>
      <c r="C786">
        <v>7.28</v>
      </c>
      <c r="D786">
        <v>7064.02</v>
      </c>
      <c r="E786" t="s">
        <v>15760</v>
      </c>
      <c r="F786">
        <v>18</v>
      </c>
      <c r="G786" t="s">
        <v>6319</v>
      </c>
      <c r="H786" t="s">
        <v>6945</v>
      </c>
      <c r="P786">
        <v>8536.58</v>
      </c>
      <c r="Q786">
        <v>119.64</v>
      </c>
      <c r="R786" s="343">
        <v>43437</v>
      </c>
      <c r="S786" s="343">
        <v>41950</v>
      </c>
      <c r="T786" t="s">
        <v>10904</v>
      </c>
      <c r="U786" t="s">
        <v>10905</v>
      </c>
      <c r="V786" t="s">
        <v>15819</v>
      </c>
      <c r="W786" t="s">
        <v>10906</v>
      </c>
      <c r="X786" t="s">
        <v>2025</v>
      </c>
      <c r="Y786" t="s">
        <v>2026</v>
      </c>
      <c r="Z786" t="s">
        <v>10907</v>
      </c>
      <c r="AA786" t="s">
        <v>10908</v>
      </c>
      <c r="AB786" t="s">
        <v>10909</v>
      </c>
      <c r="AC786" t="s">
        <v>10910</v>
      </c>
      <c r="AD786" t="s">
        <v>6318</v>
      </c>
      <c r="AQ786">
        <v>1</v>
      </c>
      <c r="AR786" t="s">
        <v>15754</v>
      </c>
      <c r="AS786" t="s">
        <v>15755</v>
      </c>
      <c r="AT786" t="s">
        <v>13627</v>
      </c>
      <c r="AU786" t="s">
        <v>15756</v>
      </c>
    </row>
    <row r="787" spans="1:47">
      <c r="A787" t="s">
        <v>15820</v>
      </c>
      <c r="B787" t="s">
        <v>5911</v>
      </c>
      <c r="D787">
        <v>7064.02</v>
      </c>
      <c r="E787" t="s">
        <v>15760</v>
      </c>
      <c r="F787">
        <v>0</v>
      </c>
      <c r="G787" t="s">
        <v>6319</v>
      </c>
      <c r="H787" t="s">
        <v>12314</v>
      </c>
      <c r="P787">
        <v>8536.58</v>
      </c>
      <c r="Q787">
        <v>119.64</v>
      </c>
      <c r="R787" s="343">
        <v>43437</v>
      </c>
      <c r="S787" s="343">
        <v>41624</v>
      </c>
      <c r="T787" t="s">
        <v>10904</v>
      </c>
      <c r="U787" t="s">
        <v>10905</v>
      </c>
      <c r="V787" t="s">
        <v>15821</v>
      </c>
      <c r="W787" t="s">
        <v>10906</v>
      </c>
      <c r="X787" t="s">
        <v>2025</v>
      </c>
      <c r="Y787" t="s">
        <v>2026</v>
      </c>
      <c r="Z787" t="s">
        <v>10907</v>
      </c>
      <c r="AA787" t="s">
        <v>10908</v>
      </c>
      <c r="AB787" t="s">
        <v>10909</v>
      </c>
      <c r="AC787" t="s">
        <v>10910</v>
      </c>
      <c r="AD787" t="s">
        <v>6318</v>
      </c>
      <c r="AQ787">
        <v>1</v>
      </c>
      <c r="AR787" t="s">
        <v>15754</v>
      </c>
      <c r="AS787" t="s">
        <v>15755</v>
      </c>
      <c r="AT787" t="s">
        <v>13627</v>
      </c>
      <c r="AU787" t="s">
        <v>15756</v>
      </c>
    </row>
    <row r="788" spans="1:47">
      <c r="A788" t="s">
        <v>15822</v>
      </c>
      <c r="B788" t="s">
        <v>5911</v>
      </c>
      <c r="C788">
        <v>0.12</v>
      </c>
      <c r="D788">
        <v>7063.97</v>
      </c>
      <c r="E788" t="s">
        <v>15760</v>
      </c>
      <c r="F788">
        <v>4</v>
      </c>
      <c r="G788" t="s">
        <v>6319</v>
      </c>
      <c r="H788" t="s">
        <v>6945</v>
      </c>
      <c r="P788">
        <v>8536.58</v>
      </c>
      <c r="Q788">
        <v>119.65</v>
      </c>
      <c r="R788" s="343">
        <v>43437</v>
      </c>
      <c r="S788" s="343">
        <v>41600</v>
      </c>
      <c r="T788" t="s">
        <v>10904</v>
      </c>
      <c r="U788" t="s">
        <v>10905</v>
      </c>
      <c r="V788" t="s">
        <v>15823</v>
      </c>
      <c r="W788" t="s">
        <v>10906</v>
      </c>
      <c r="X788" t="s">
        <v>2025</v>
      </c>
      <c r="Y788" t="s">
        <v>2026</v>
      </c>
      <c r="Z788" t="s">
        <v>10907</v>
      </c>
      <c r="AA788" t="s">
        <v>10908</v>
      </c>
      <c r="AB788" t="s">
        <v>10909</v>
      </c>
      <c r="AC788" t="s">
        <v>10910</v>
      </c>
      <c r="AD788" t="s">
        <v>6318</v>
      </c>
      <c r="AQ788">
        <v>1</v>
      </c>
      <c r="AR788" t="s">
        <v>15754</v>
      </c>
      <c r="AS788" t="s">
        <v>15755</v>
      </c>
      <c r="AT788" t="s">
        <v>13627</v>
      </c>
      <c r="AU788" t="s">
        <v>15756</v>
      </c>
    </row>
    <row r="789" spans="1:47">
      <c r="A789" t="s">
        <v>15824</v>
      </c>
      <c r="B789" t="s">
        <v>5911</v>
      </c>
      <c r="D789">
        <v>7063.97</v>
      </c>
      <c r="E789" t="s">
        <v>15760</v>
      </c>
      <c r="F789">
        <v>0</v>
      </c>
      <c r="G789" t="s">
        <v>6319</v>
      </c>
      <c r="H789" t="s">
        <v>12314</v>
      </c>
      <c r="P789">
        <v>8536.58</v>
      </c>
      <c r="Q789">
        <v>119.65</v>
      </c>
      <c r="R789" s="343">
        <v>43451</v>
      </c>
      <c r="S789" s="343">
        <v>42080</v>
      </c>
      <c r="T789" t="s">
        <v>10904</v>
      </c>
      <c r="U789" t="s">
        <v>10905</v>
      </c>
      <c r="V789" t="s">
        <v>15825</v>
      </c>
      <c r="W789" t="s">
        <v>10906</v>
      </c>
      <c r="X789" t="s">
        <v>2025</v>
      </c>
      <c r="Y789" t="s">
        <v>2026</v>
      </c>
      <c r="Z789" t="s">
        <v>10907</v>
      </c>
      <c r="AA789" t="s">
        <v>10908</v>
      </c>
      <c r="AB789" t="s">
        <v>10909</v>
      </c>
      <c r="AC789" t="s">
        <v>10910</v>
      </c>
      <c r="AD789" t="s">
        <v>6318</v>
      </c>
      <c r="AQ789">
        <v>1</v>
      </c>
      <c r="AR789" t="s">
        <v>15754</v>
      </c>
      <c r="AS789" t="s">
        <v>15755</v>
      </c>
      <c r="AT789" t="s">
        <v>13627</v>
      </c>
      <c r="AU789" t="s">
        <v>15756</v>
      </c>
    </row>
    <row r="790" spans="1:47">
      <c r="A790" t="s">
        <v>15826</v>
      </c>
      <c r="B790" t="s">
        <v>5911</v>
      </c>
      <c r="D790">
        <v>7063.97</v>
      </c>
      <c r="E790" t="s">
        <v>15760</v>
      </c>
      <c r="F790">
        <v>0</v>
      </c>
      <c r="G790" t="s">
        <v>6319</v>
      </c>
      <c r="H790" t="s">
        <v>12314</v>
      </c>
      <c r="P790">
        <v>8536.58</v>
      </c>
      <c r="Q790">
        <v>119.65</v>
      </c>
      <c r="R790" s="343">
        <v>43451</v>
      </c>
      <c r="S790" s="343">
        <v>41600</v>
      </c>
      <c r="T790" t="s">
        <v>10904</v>
      </c>
      <c r="U790" t="s">
        <v>10905</v>
      </c>
      <c r="V790" t="s">
        <v>15827</v>
      </c>
      <c r="W790" t="s">
        <v>10906</v>
      </c>
      <c r="X790" t="s">
        <v>2025</v>
      </c>
      <c r="Y790" t="s">
        <v>2026</v>
      </c>
      <c r="Z790" t="s">
        <v>10907</v>
      </c>
      <c r="AA790" t="s">
        <v>10908</v>
      </c>
      <c r="AB790" t="s">
        <v>10909</v>
      </c>
      <c r="AC790" t="s">
        <v>10910</v>
      </c>
      <c r="AD790" t="s">
        <v>6318</v>
      </c>
      <c r="AQ790">
        <v>1</v>
      </c>
      <c r="AR790" t="s">
        <v>15754</v>
      </c>
      <c r="AS790" t="s">
        <v>15755</v>
      </c>
      <c r="AT790" t="s">
        <v>13627</v>
      </c>
      <c r="AU790" t="s">
        <v>15756</v>
      </c>
    </row>
    <row r="791" spans="1:47">
      <c r="A791" t="s">
        <v>15828</v>
      </c>
      <c r="B791" t="s">
        <v>5911</v>
      </c>
      <c r="D791">
        <v>7063.97</v>
      </c>
      <c r="E791" t="s">
        <v>15760</v>
      </c>
      <c r="F791">
        <v>0</v>
      </c>
      <c r="G791" t="s">
        <v>6319</v>
      </c>
      <c r="H791" t="s">
        <v>12314</v>
      </c>
      <c r="P791">
        <v>8536.58</v>
      </c>
      <c r="Q791">
        <v>119.65</v>
      </c>
      <c r="R791" s="343">
        <v>43451</v>
      </c>
      <c r="S791" s="343">
        <v>41705</v>
      </c>
      <c r="T791" t="s">
        <v>10904</v>
      </c>
      <c r="U791" t="s">
        <v>10905</v>
      </c>
      <c r="V791" t="s">
        <v>15829</v>
      </c>
      <c r="W791" t="s">
        <v>10906</v>
      </c>
      <c r="X791" t="s">
        <v>2025</v>
      </c>
      <c r="Y791" t="s">
        <v>2026</v>
      </c>
      <c r="Z791" t="s">
        <v>10907</v>
      </c>
      <c r="AA791" t="s">
        <v>10908</v>
      </c>
      <c r="AB791" t="s">
        <v>10909</v>
      </c>
      <c r="AC791" t="s">
        <v>10910</v>
      </c>
      <c r="AD791" t="s">
        <v>6318</v>
      </c>
      <c r="AQ791">
        <v>1</v>
      </c>
      <c r="AR791" t="s">
        <v>15754</v>
      </c>
      <c r="AS791" t="s">
        <v>15755</v>
      </c>
      <c r="AT791" t="s">
        <v>13627</v>
      </c>
      <c r="AU791" t="s">
        <v>15756</v>
      </c>
    </row>
    <row r="792" spans="1:47">
      <c r="A792" t="s">
        <v>15830</v>
      </c>
      <c r="B792" t="s">
        <v>5911</v>
      </c>
      <c r="D792">
        <v>7063.97</v>
      </c>
      <c r="E792" t="s">
        <v>15760</v>
      </c>
      <c r="F792">
        <v>0</v>
      </c>
      <c r="G792" t="s">
        <v>6319</v>
      </c>
      <c r="H792" t="s">
        <v>12314</v>
      </c>
      <c r="P792">
        <v>8536.58</v>
      </c>
      <c r="Q792">
        <v>119.65</v>
      </c>
      <c r="R792" s="343">
        <v>43451</v>
      </c>
      <c r="S792" s="343">
        <v>41600</v>
      </c>
      <c r="T792" t="s">
        <v>10904</v>
      </c>
      <c r="U792" t="s">
        <v>10905</v>
      </c>
      <c r="V792" t="s">
        <v>15831</v>
      </c>
      <c r="W792" t="s">
        <v>10906</v>
      </c>
      <c r="X792" t="s">
        <v>2025</v>
      </c>
      <c r="Y792" t="s">
        <v>2026</v>
      </c>
      <c r="Z792" t="s">
        <v>10907</v>
      </c>
      <c r="AA792" t="s">
        <v>10908</v>
      </c>
      <c r="AB792" t="s">
        <v>10909</v>
      </c>
      <c r="AC792" t="s">
        <v>10910</v>
      </c>
      <c r="AD792" t="s">
        <v>6318</v>
      </c>
      <c r="AQ792">
        <v>1</v>
      </c>
      <c r="AR792" t="s">
        <v>15754</v>
      </c>
      <c r="AS792" t="s">
        <v>15755</v>
      </c>
      <c r="AT792" t="s">
        <v>13627</v>
      </c>
      <c r="AU792" t="s">
        <v>15756</v>
      </c>
    </row>
    <row r="793" spans="1:47">
      <c r="A793" t="s">
        <v>15832</v>
      </c>
      <c r="B793" t="s">
        <v>5911</v>
      </c>
      <c r="D793">
        <v>7063.97</v>
      </c>
      <c r="E793" t="s">
        <v>15760</v>
      </c>
      <c r="F793">
        <v>0</v>
      </c>
      <c r="G793" t="s">
        <v>6319</v>
      </c>
      <c r="H793" t="s">
        <v>12314</v>
      </c>
      <c r="P793">
        <v>8536.58</v>
      </c>
      <c r="Q793">
        <v>119.65</v>
      </c>
      <c r="R793" s="343">
        <v>43451</v>
      </c>
      <c r="S793" s="343">
        <v>41600</v>
      </c>
      <c r="T793" t="s">
        <v>10904</v>
      </c>
      <c r="U793" t="s">
        <v>10905</v>
      </c>
      <c r="V793" t="s">
        <v>15833</v>
      </c>
      <c r="W793" t="s">
        <v>10906</v>
      </c>
      <c r="X793" t="s">
        <v>2025</v>
      </c>
      <c r="Y793" t="s">
        <v>2026</v>
      </c>
      <c r="Z793" t="s">
        <v>10907</v>
      </c>
      <c r="AA793" t="s">
        <v>10908</v>
      </c>
      <c r="AB793" t="s">
        <v>10909</v>
      </c>
      <c r="AC793" t="s">
        <v>10910</v>
      </c>
      <c r="AD793" t="s">
        <v>6318</v>
      </c>
      <c r="AQ793">
        <v>1</v>
      </c>
      <c r="AR793" t="s">
        <v>15754</v>
      </c>
      <c r="AS793" t="s">
        <v>15755</v>
      </c>
      <c r="AT793" t="s">
        <v>13627</v>
      </c>
      <c r="AU793" t="s">
        <v>15756</v>
      </c>
    </row>
    <row r="794" spans="1:47">
      <c r="A794" t="s">
        <v>15834</v>
      </c>
      <c r="B794" t="s">
        <v>5911</v>
      </c>
      <c r="D794">
        <v>7063.97</v>
      </c>
      <c r="E794" t="s">
        <v>15760</v>
      </c>
      <c r="F794">
        <v>0</v>
      </c>
      <c r="G794" t="s">
        <v>6319</v>
      </c>
      <c r="H794" t="s">
        <v>12314</v>
      </c>
      <c r="P794">
        <v>8536.58</v>
      </c>
      <c r="Q794">
        <v>119.65</v>
      </c>
      <c r="R794" s="343">
        <v>43451</v>
      </c>
      <c r="S794" s="343">
        <v>41600</v>
      </c>
      <c r="T794" t="s">
        <v>10904</v>
      </c>
      <c r="U794" t="s">
        <v>10905</v>
      </c>
      <c r="V794" t="s">
        <v>15835</v>
      </c>
      <c r="W794" t="s">
        <v>10906</v>
      </c>
      <c r="X794" t="s">
        <v>2025</v>
      </c>
      <c r="Y794" t="s">
        <v>2026</v>
      </c>
      <c r="Z794" t="s">
        <v>10907</v>
      </c>
      <c r="AA794" t="s">
        <v>10908</v>
      </c>
      <c r="AB794" t="s">
        <v>10909</v>
      </c>
      <c r="AC794" t="s">
        <v>10910</v>
      </c>
      <c r="AD794" t="s">
        <v>6318</v>
      </c>
      <c r="AQ794">
        <v>1</v>
      </c>
      <c r="AR794" t="s">
        <v>15754</v>
      </c>
      <c r="AS794" t="s">
        <v>15755</v>
      </c>
      <c r="AT794" t="s">
        <v>13627</v>
      </c>
      <c r="AU794" t="s">
        <v>15756</v>
      </c>
    </row>
    <row r="795" spans="1:47">
      <c r="A795" t="s">
        <v>15836</v>
      </c>
      <c r="B795" t="s">
        <v>5911</v>
      </c>
      <c r="D795">
        <v>7063.97</v>
      </c>
      <c r="E795" t="s">
        <v>15760</v>
      </c>
      <c r="F795">
        <v>0</v>
      </c>
      <c r="G795" t="s">
        <v>6319</v>
      </c>
      <c r="H795" t="s">
        <v>12314</v>
      </c>
      <c r="P795">
        <v>8536.58</v>
      </c>
      <c r="Q795">
        <v>119.65</v>
      </c>
      <c r="R795" s="343">
        <v>43451</v>
      </c>
      <c r="S795" s="343">
        <v>41600</v>
      </c>
      <c r="T795" t="s">
        <v>10904</v>
      </c>
      <c r="U795" t="s">
        <v>10905</v>
      </c>
      <c r="V795" t="s">
        <v>15837</v>
      </c>
      <c r="W795" t="s">
        <v>10906</v>
      </c>
      <c r="X795" t="s">
        <v>2025</v>
      </c>
      <c r="Y795" t="s">
        <v>2026</v>
      </c>
      <c r="Z795" t="s">
        <v>10907</v>
      </c>
      <c r="AA795" t="s">
        <v>10908</v>
      </c>
      <c r="AB795" t="s">
        <v>10909</v>
      </c>
      <c r="AC795" t="s">
        <v>10910</v>
      </c>
      <c r="AD795" t="s">
        <v>6318</v>
      </c>
      <c r="AQ795">
        <v>1</v>
      </c>
      <c r="AR795" t="s">
        <v>15754</v>
      </c>
      <c r="AS795" t="s">
        <v>15755</v>
      </c>
      <c r="AT795" t="s">
        <v>13627</v>
      </c>
      <c r="AU795" t="s">
        <v>15756</v>
      </c>
    </row>
    <row r="796" spans="1:47">
      <c r="A796" t="s">
        <v>15838</v>
      </c>
      <c r="B796" t="s">
        <v>5911</v>
      </c>
      <c r="D796">
        <v>7063.87</v>
      </c>
      <c r="E796" t="s">
        <v>15760</v>
      </c>
      <c r="F796">
        <v>0</v>
      </c>
      <c r="G796" t="s">
        <v>6319</v>
      </c>
      <c r="H796" t="s">
        <v>12314</v>
      </c>
      <c r="P796">
        <v>8536.58</v>
      </c>
      <c r="Q796">
        <v>119.64</v>
      </c>
      <c r="R796" s="343">
        <v>43451</v>
      </c>
      <c r="S796" s="343">
        <v>42079</v>
      </c>
      <c r="T796" t="s">
        <v>10904</v>
      </c>
      <c r="U796" t="s">
        <v>10905</v>
      </c>
      <c r="V796" t="s">
        <v>15839</v>
      </c>
      <c r="W796" t="s">
        <v>10906</v>
      </c>
      <c r="X796" t="s">
        <v>2025</v>
      </c>
      <c r="Y796" t="s">
        <v>2026</v>
      </c>
      <c r="Z796" t="s">
        <v>10907</v>
      </c>
      <c r="AA796" t="s">
        <v>10908</v>
      </c>
      <c r="AB796" t="s">
        <v>10909</v>
      </c>
      <c r="AC796" t="s">
        <v>10910</v>
      </c>
      <c r="AD796" t="s">
        <v>6318</v>
      </c>
      <c r="AQ796">
        <v>1</v>
      </c>
      <c r="AR796" t="s">
        <v>15754</v>
      </c>
      <c r="AS796" t="s">
        <v>15755</v>
      </c>
      <c r="AT796" t="s">
        <v>13627</v>
      </c>
      <c r="AU796" t="s">
        <v>15756</v>
      </c>
    </row>
    <row r="797" spans="1:47">
      <c r="A797" t="s">
        <v>15840</v>
      </c>
      <c r="B797" t="s">
        <v>5911</v>
      </c>
      <c r="D797">
        <v>7063.87</v>
      </c>
      <c r="E797" t="s">
        <v>15760</v>
      </c>
      <c r="F797">
        <v>0</v>
      </c>
      <c r="G797" t="s">
        <v>6319</v>
      </c>
      <c r="H797" t="s">
        <v>12314</v>
      </c>
      <c r="P797">
        <v>8536.58</v>
      </c>
      <c r="Q797">
        <v>119.64</v>
      </c>
      <c r="R797" s="343">
        <v>43451</v>
      </c>
      <c r="S797" s="343">
        <v>42080</v>
      </c>
      <c r="T797" t="s">
        <v>10904</v>
      </c>
      <c r="U797" t="s">
        <v>10905</v>
      </c>
      <c r="V797" t="s">
        <v>15841</v>
      </c>
      <c r="W797" t="s">
        <v>10906</v>
      </c>
      <c r="X797" t="s">
        <v>2025</v>
      </c>
      <c r="Y797" t="s">
        <v>2026</v>
      </c>
      <c r="Z797" t="s">
        <v>10907</v>
      </c>
      <c r="AA797" t="s">
        <v>10908</v>
      </c>
      <c r="AB797" t="s">
        <v>10909</v>
      </c>
      <c r="AC797" t="s">
        <v>10910</v>
      </c>
      <c r="AD797" t="s">
        <v>6318</v>
      </c>
      <c r="AQ797">
        <v>1</v>
      </c>
      <c r="AR797" t="s">
        <v>15754</v>
      </c>
      <c r="AS797" t="s">
        <v>15755</v>
      </c>
      <c r="AT797" t="s">
        <v>13627</v>
      </c>
      <c r="AU797" t="s">
        <v>15756</v>
      </c>
    </row>
    <row r="798" spans="1:47">
      <c r="A798" t="s">
        <v>15842</v>
      </c>
      <c r="B798" t="s">
        <v>5911</v>
      </c>
      <c r="D798">
        <v>7063.87</v>
      </c>
      <c r="E798" t="s">
        <v>15760</v>
      </c>
      <c r="F798">
        <v>0</v>
      </c>
      <c r="G798" t="s">
        <v>6319</v>
      </c>
      <c r="H798" t="s">
        <v>12314</v>
      </c>
      <c r="P798">
        <v>8536.58</v>
      </c>
      <c r="Q798">
        <v>119.64</v>
      </c>
      <c r="R798" s="343">
        <v>43451</v>
      </c>
      <c r="S798" s="343">
        <v>41603</v>
      </c>
      <c r="T798" t="s">
        <v>10904</v>
      </c>
      <c r="U798" t="s">
        <v>10905</v>
      </c>
      <c r="V798" t="s">
        <v>15843</v>
      </c>
      <c r="W798" t="s">
        <v>10906</v>
      </c>
      <c r="X798" t="s">
        <v>2025</v>
      </c>
      <c r="Y798" t="s">
        <v>2026</v>
      </c>
      <c r="Z798" t="s">
        <v>10907</v>
      </c>
      <c r="AA798" t="s">
        <v>10908</v>
      </c>
      <c r="AB798" t="s">
        <v>10909</v>
      </c>
      <c r="AC798" t="s">
        <v>10910</v>
      </c>
      <c r="AD798" t="s">
        <v>6318</v>
      </c>
      <c r="AQ798">
        <v>1</v>
      </c>
      <c r="AR798" t="s">
        <v>15754</v>
      </c>
      <c r="AS798" t="s">
        <v>15755</v>
      </c>
      <c r="AT798" t="s">
        <v>13627</v>
      </c>
      <c r="AU798" t="s">
        <v>15756</v>
      </c>
    </row>
    <row r="799" spans="1:47">
      <c r="A799" t="s">
        <v>15844</v>
      </c>
      <c r="B799" t="s">
        <v>5911</v>
      </c>
      <c r="D799">
        <v>7063.87</v>
      </c>
      <c r="E799" t="s">
        <v>15760</v>
      </c>
      <c r="F799">
        <v>0</v>
      </c>
      <c r="G799" t="s">
        <v>6319</v>
      </c>
      <c r="H799" t="s">
        <v>12314</v>
      </c>
      <c r="P799">
        <v>8536.58</v>
      </c>
      <c r="Q799">
        <v>119.64</v>
      </c>
      <c r="R799" s="343">
        <v>43451</v>
      </c>
      <c r="S799" s="343">
        <v>41603</v>
      </c>
      <c r="T799" t="s">
        <v>10904</v>
      </c>
      <c r="U799" t="s">
        <v>10905</v>
      </c>
      <c r="V799" t="s">
        <v>15845</v>
      </c>
      <c r="W799" t="s">
        <v>10906</v>
      </c>
      <c r="X799" t="s">
        <v>2025</v>
      </c>
      <c r="Y799" t="s">
        <v>2026</v>
      </c>
      <c r="Z799" t="s">
        <v>10907</v>
      </c>
      <c r="AA799" t="s">
        <v>10908</v>
      </c>
      <c r="AB799" t="s">
        <v>10909</v>
      </c>
      <c r="AC799" t="s">
        <v>10910</v>
      </c>
      <c r="AD799" t="s">
        <v>6318</v>
      </c>
      <c r="AQ799">
        <v>1</v>
      </c>
      <c r="AR799" t="s">
        <v>15754</v>
      </c>
      <c r="AS799" t="s">
        <v>15755</v>
      </c>
      <c r="AT799" t="s">
        <v>13627</v>
      </c>
      <c r="AU799" t="s">
        <v>15756</v>
      </c>
    </row>
    <row r="800" spans="1:47">
      <c r="A800" t="s">
        <v>15846</v>
      </c>
      <c r="B800" t="s">
        <v>5911</v>
      </c>
      <c r="D800">
        <v>7063.87</v>
      </c>
      <c r="E800" t="s">
        <v>15760</v>
      </c>
      <c r="F800">
        <v>0</v>
      </c>
      <c r="G800" t="s">
        <v>6319</v>
      </c>
      <c r="H800" t="s">
        <v>12314</v>
      </c>
      <c r="P800">
        <v>8536.58</v>
      </c>
      <c r="Q800">
        <v>119.64</v>
      </c>
      <c r="R800" s="343">
        <v>43451</v>
      </c>
      <c r="S800" s="343">
        <v>41603</v>
      </c>
      <c r="T800" t="s">
        <v>10904</v>
      </c>
      <c r="U800" t="s">
        <v>10905</v>
      </c>
      <c r="V800" t="s">
        <v>15847</v>
      </c>
      <c r="W800" t="s">
        <v>10906</v>
      </c>
      <c r="X800" t="s">
        <v>2025</v>
      </c>
      <c r="Y800" t="s">
        <v>2026</v>
      </c>
      <c r="Z800" t="s">
        <v>10907</v>
      </c>
      <c r="AA800" t="s">
        <v>10908</v>
      </c>
      <c r="AB800" t="s">
        <v>10909</v>
      </c>
      <c r="AC800" t="s">
        <v>10910</v>
      </c>
      <c r="AD800" t="s">
        <v>6318</v>
      </c>
      <c r="AQ800">
        <v>1</v>
      </c>
      <c r="AR800" t="s">
        <v>15754</v>
      </c>
      <c r="AS800" t="s">
        <v>15755</v>
      </c>
      <c r="AT800" t="s">
        <v>13627</v>
      </c>
      <c r="AU800" t="s">
        <v>15756</v>
      </c>
    </row>
    <row r="801" spans="1:47">
      <c r="A801" t="s">
        <v>15848</v>
      </c>
      <c r="B801" t="s">
        <v>5911</v>
      </c>
      <c r="D801">
        <v>7063.87</v>
      </c>
      <c r="E801" t="s">
        <v>15760</v>
      </c>
      <c r="F801">
        <v>0</v>
      </c>
      <c r="G801" t="s">
        <v>6319</v>
      </c>
      <c r="H801" t="s">
        <v>12314</v>
      </c>
      <c r="P801">
        <v>8536.58</v>
      </c>
      <c r="Q801">
        <v>119.64</v>
      </c>
      <c r="R801" s="343">
        <v>43451</v>
      </c>
      <c r="S801" s="343">
        <v>41603</v>
      </c>
      <c r="T801" t="s">
        <v>10904</v>
      </c>
      <c r="U801" t="s">
        <v>10905</v>
      </c>
      <c r="V801" t="s">
        <v>15849</v>
      </c>
      <c r="W801" t="s">
        <v>10906</v>
      </c>
      <c r="X801" t="s">
        <v>2025</v>
      </c>
      <c r="Y801" t="s">
        <v>2026</v>
      </c>
      <c r="Z801" t="s">
        <v>10907</v>
      </c>
      <c r="AA801" t="s">
        <v>10908</v>
      </c>
      <c r="AB801" t="s">
        <v>10909</v>
      </c>
      <c r="AC801" t="s">
        <v>10910</v>
      </c>
      <c r="AD801" t="s">
        <v>6318</v>
      </c>
      <c r="AQ801">
        <v>1</v>
      </c>
      <c r="AR801" t="s">
        <v>15754</v>
      </c>
      <c r="AS801" t="s">
        <v>15755</v>
      </c>
      <c r="AT801" t="s">
        <v>13627</v>
      </c>
      <c r="AU801" t="s">
        <v>15756</v>
      </c>
    </row>
    <row r="802" spans="1:47">
      <c r="A802" t="s">
        <v>15850</v>
      </c>
      <c r="B802" t="s">
        <v>5911</v>
      </c>
      <c r="D802">
        <v>7063.87</v>
      </c>
      <c r="E802" t="s">
        <v>15760</v>
      </c>
      <c r="F802">
        <v>0</v>
      </c>
      <c r="G802" t="s">
        <v>6319</v>
      </c>
      <c r="H802" t="s">
        <v>12314</v>
      </c>
      <c r="P802">
        <v>8536.58</v>
      </c>
      <c r="Q802">
        <v>119.64</v>
      </c>
      <c r="R802" s="343">
        <v>43451</v>
      </c>
      <c r="S802" s="343">
        <v>41603</v>
      </c>
      <c r="T802" t="s">
        <v>10904</v>
      </c>
      <c r="U802" t="s">
        <v>10905</v>
      </c>
      <c r="V802" t="s">
        <v>15851</v>
      </c>
      <c r="W802" t="s">
        <v>10906</v>
      </c>
      <c r="X802" t="s">
        <v>2025</v>
      </c>
      <c r="Y802" t="s">
        <v>2026</v>
      </c>
      <c r="Z802" t="s">
        <v>10907</v>
      </c>
      <c r="AA802" t="s">
        <v>10908</v>
      </c>
      <c r="AB802" t="s">
        <v>10909</v>
      </c>
      <c r="AC802" t="s">
        <v>10910</v>
      </c>
      <c r="AD802" t="s">
        <v>6318</v>
      </c>
      <c r="AQ802">
        <v>1</v>
      </c>
      <c r="AR802" t="s">
        <v>15754</v>
      </c>
      <c r="AS802" t="s">
        <v>15755</v>
      </c>
      <c r="AT802" t="s">
        <v>13627</v>
      </c>
      <c r="AU802" t="s">
        <v>15756</v>
      </c>
    </row>
    <row r="803" spans="1:47">
      <c r="A803" t="s">
        <v>15857</v>
      </c>
      <c r="B803" t="s">
        <v>15643</v>
      </c>
      <c r="D803">
        <v>38539.71</v>
      </c>
      <c r="E803" t="s">
        <v>15858</v>
      </c>
      <c r="F803">
        <v>0</v>
      </c>
      <c r="G803" t="s">
        <v>6319</v>
      </c>
      <c r="H803" t="s">
        <v>12314</v>
      </c>
      <c r="P803">
        <v>66931.88</v>
      </c>
      <c r="Q803">
        <v>2021.07</v>
      </c>
      <c r="R803" s="343">
        <v>42699</v>
      </c>
      <c r="S803" s="343">
        <v>42082</v>
      </c>
      <c r="T803" t="s">
        <v>15645</v>
      </c>
      <c r="U803" t="s">
        <v>15646</v>
      </c>
      <c r="V803" t="s">
        <v>15859</v>
      </c>
      <c r="W803" t="s">
        <v>15697</v>
      </c>
      <c r="X803" t="s">
        <v>2041</v>
      </c>
      <c r="Y803" t="s">
        <v>2042</v>
      </c>
      <c r="Z803" t="s">
        <v>15648</v>
      </c>
      <c r="AA803" t="s">
        <v>15854</v>
      </c>
      <c r="AB803" t="s">
        <v>15855</v>
      </c>
      <c r="AC803" t="s">
        <v>15856</v>
      </c>
      <c r="AD803" t="s">
        <v>6313</v>
      </c>
    </row>
    <row r="804" spans="1:47">
      <c r="A804" t="s">
        <v>15852</v>
      </c>
      <c r="B804" t="s">
        <v>5911</v>
      </c>
      <c r="C804">
        <v>0.11</v>
      </c>
      <c r="D804">
        <v>7064.06</v>
      </c>
      <c r="E804" t="s">
        <v>15760</v>
      </c>
      <c r="F804">
        <v>4</v>
      </c>
      <c r="G804" t="s">
        <v>6319</v>
      </c>
      <c r="H804" t="s">
        <v>6945</v>
      </c>
      <c r="P804">
        <v>8536.58</v>
      </c>
      <c r="Q804">
        <v>119.67</v>
      </c>
      <c r="R804" s="343">
        <v>43451</v>
      </c>
      <c r="S804" s="343">
        <v>41654</v>
      </c>
      <c r="T804" t="s">
        <v>10904</v>
      </c>
      <c r="U804" t="s">
        <v>10905</v>
      </c>
      <c r="V804" t="s">
        <v>15853</v>
      </c>
      <c r="W804" t="s">
        <v>10906</v>
      </c>
      <c r="X804" t="s">
        <v>2025</v>
      </c>
      <c r="Y804" t="s">
        <v>2026</v>
      </c>
      <c r="Z804" t="s">
        <v>10907</v>
      </c>
      <c r="AA804" t="s">
        <v>10908</v>
      </c>
      <c r="AB804" t="s">
        <v>10909</v>
      </c>
      <c r="AC804" t="s">
        <v>10910</v>
      </c>
      <c r="AD804" t="s">
        <v>6318</v>
      </c>
      <c r="AQ804">
        <v>1</v>
      </c>
      <c r="AR804" t="s">
        <v>15754</v>
      </c>
      <c r="AS804" t="s">
        <v>15755</v>
      </c>
      <c r="AT804" t="s">
        <v>13627</v>
      </c>
      <c r="AU804" t="s">
        <v>15756</v>
      </c>
    </row>
    <row r="805" spans="1:47">
      <c r="A805" t="s">
        <v>15894</v>
      </c>
      <c r="B805" t="s">
        <v>5911</v>
      </c>
      <c r="D805">
        <v>8231.19</v>
      </c>
      <c r="E805" t="s">
        <v>15895</v>
      </c>
      <c r="F805">
        <v>0</v>
      </c>
      <c r="G805" t="s">
        <v>6319</v>
      </c>
      <c r="H805" t="s">
        <v>12314</v>
      </c>
      <c r="P805">
        <v>9813.0300000000007</v>
      </c>
      <c r="Q805">
        <v>137.94</v>
      </c>
      <c r="R805" s="343">
        <v>43480</v>
      </c>
      <c r="S805" s="343">
        <v>42080</v>
      </c>
      <c r="T805" t="s">
        <v>10904</v>
      </c>
      <c r="U805" t="s">
        <v>10905</v>
      </c>
      <c r="V805" t="s">
        <v>15896</v>
      </c>
      <c r="W805" t="s">
        <v>10906</v>
      </c>
      <c r="X805" t="s">
        <v>2025</v>
      </c>
      <c r="Y805" t="s">
        <v>2026</v>
      </c>
      <c r="Z805" t="s">
        <v>10907</v>
      </c>
      <c r="AA805" t="s">
        <v>10908</v>
      </c>
      <c r="AB805" t="s">
        <v>10909</v>
      </c>
      <c r="AC805" t="s">
        <v>10910</v>
      </c>
      <c r="AD805" t="s">
        <v>6318</v>
      </c>
      <c r="AQ805">
        <v>1</v>
      </c>
      <c r="AR805" t="s">
        <v>2766</v>
      </c>
      <c r="AS805" t="s">
        <v>2767</v>
      </c>
      <c r="AT805" t="s">
        <v>2026</v>
      </c>
      <c r="AU805" t="s">
        <v>2768</v>
      </c>
    </row>
    <row r="806" spans="1:47">
      <c r="A806" t="s">
        <v>15897</v>
      </c>
      <c r="B806" t="s">
        <v>5911</v>
      </c>
      <c r="D806">
        <v>8231.19</v>
      </c>
      <c r="E806" t="s">
        <v>15898</v>
      </c>
      <c r="F806">
        <v>0</v>
      </c>
      <c r="G806" t="s">
        <v>6319</v>
      </c>
      <c r="H806" t="s">
        <v>12314</v>
      </c>
      <c r="P806">
        <v>9813.0300000000007</v>
      </c>
      <c r="Q806">
        <v>137.94</v>
      </c>
      <c r="R806" s="343">
        <v>43480</v>
      </c>
      <c r="S806" s="343">
        <v>41633</v>
      </c>
      <c r="T806" t="s">
        <v>10904</v>
      </c>
      <c r="U806" t="s">
        <v>10905</v>
      </c>
      <c r="V806" t="s">
        <v>15899</v>
      </c>
      <c r="W806" t="s">
        <v>10906</v>
      </c>
      <c r="X806" t="s">
        <v>2025</v>
      </c>
      <c r="Y806" t="s">
        <v>2026</v>
      </c>
      <c r="Z806" t="s">
        <v>10907</v>
      </c>
      <c r="AA806" t="s">
        <v>10908</v>
      </c>
      <c r="AB806" t="s">
        <v>10909</v>
      </c>
      <c r="AC806" t="s">
        <v>10910</v>
      </c>
      <c r="AD806" t="s">
        <v>6318</v>
      </c>
      <c r="AQ806">
        <v>1</v>
      </c>
      <c r="AR806" t="s">
        <v>2766</v>
      </c>
      <c r="AS806" t="s">
        <v>2767</v>
      </c>
      <c r="AT806" t="s">
        <v>2026</v>
      </c>
      <c r="AU806" t="s">
        <v>2768</v>
      </c>
    </row>
    <row r="807" spans="1:47">
      <c r="A807" t="s">
        <v>15900</v>
      </c>
      <c r="B807" t="s">
        <v>5911</v>
      </c>
      <c r="C807">
        <v>0.05</v>
      </c>
      <c r="D807">
        <v>8231.19</v>
      </c>
      <c r="E807" t="s">
        <v>15895</v>
      </c>
      <c r="F807">
        <v>4</v>
      </c>
      <c r="G807" t="s">
        <v>6319</v>
      </c>
      <c r="H807" t="s">
        <v>6945</v>
      </c>
      <c r="P807">
        <v>9813.0300000000007</v>
      </c>
      <c r="Q807">
        <v>137.94</v>
      </c>
      <c r="R807" s="343">
        <v>43480</v>
      </c>
      <c r="S807" s="343">
        <v>41633</v>
      </c>
      <c r="T807" t="s">
        <v>10904</v>
      </c>
      <c r="U807" t="s">
        <v>10905</v>
      </c>
      <c r="V807" t="s">
        <v>15901</v>
      </c>
      <c r="W807" t="s">
        <v>10906</v>
      </c>
      <c r="X807" t="s">
        <v>2025</v>
      </c>
      <c r="Y807" t="s">
        <v>2026</v>
      </c>
      <c r="Z807" t="s">
        <v>10907</v>
      </c>
      <c r="AA807" t="s">
        <v>10908</v>
      </c>
      <c r="AB807" t="s">
        <v>10909</v>
      </c>
      <c r="AC807" t="s">
        <v>10910</v>
      </c>
      <c r="AD807" t="s">
        <v>6318</v>
      </c>
      <c r="AQ807">
        <v>1</v>
      </c>
      <c r="AR807" t="s">
        <v>2766</v>
      </c>
      <c r="AS807" t="s">
        <v>2767</v>
      </c>
      <c r="AT807" t="s">
        <v>2026</v>
      </c>
      <c r="AU807" t="s">
        <v>2768</v>
      </c>
    </row>
    <row r="808" spans="1:47">
      <c r="A808" t="s">
        <v>15916</v>
      </c>
      <c r="B808" t="s">
        <v>5911</v>
      </c>
      <c r="D808">
        <v>25863.49</v>
      </c>
      <c r="E808" t="s">
        <v>15903</v>
      </c>
      <c r="F808">
        <v>0</v>
      </c>
      <c r="G808" t="s">
        <v>6319</v>
      </c>
      <c r="H808" t="s">
        <v>12314</v>
      </c>
      <c r="P808">
        <v>31014.26</v>
      </c>
      <c r="Q808">
        <v>445.84</v>
      </c>
      <c r="R808" s="343">
        <v>43480</v>
      </c>
      <c r="S808" s="343">
        <v>42080</v>
      </c>
      <c r="T808" t="s">
        <v>10904</v>
      </c>
      <c r="U808" t="s">
        <v>10905</v>
      </c>
      <c r="V808" t="s">
        <v>15917</v>
      </c>
      <c r="W808" t="s">
        <v>10906</v>
      </c>
      <c r="X808" t="s">
        <v>2025</v>
      </c>
      <c r="Y808" t="s">
        <v>2026</v>
      </c>
      <c r="Z808" t="s">
        <v>10907</v>
      </c>
      <c r="AA808" t="s">
        <v>10908</v>
      </c>
      <c r="AB808" t="s">
        <v>10909</v>
      </c>
      <c r="AC808" t="s">
        <v>10910</v>
      </c>
      <c r="AD808" t="s">
        <v>6318</v>
      </c>
      <c r="AQ808">
        <v>1</v>
      </c>
      <c r="AR808" t="s">
        <v>15905</v>
      </c>
      <c r="AS808" t="s">
        <v>15906</v>
      </c>
      <c r="AT808" t="s">
        <v>2031</v>
      </c>
      <c r="AU808" t="s">
        <v>15907</v>
      </c>
    </row>
    <row r="809" spans="1:47">
      <c r="A809" t="s">
        <v>15914</v>
      </c>
      <c r="B809" t="s">
        <v>5911</v>
      </c>
      <c r="D809">
        <v>25863.49</v>
      </c>
      <c r="E809" t="s">
        <v>15903</v>
      </c>
      <c r="F809">
        <v>0</v>
      </c>
      <c r="G809" t="s">
        <v>6319</v>
      </c>
      <c r="H809" t="s">
        <v>12314</v>
      </c>
      <c r="P809">
        <v>31014.26</v>
      </c>
      <c r="Q809">
        <v>445.84</v>
      </c>
      <c r="R809" s="343">
        <v>43480</v>
      </c>
      <c r="S809" s="343">
        <v>41635</v>
      </c>
      <c r="T809" t="s">
        <v>10904</v>
      </c>
      <c r="U809" t="s">
        <v>10905</v>
      </c>
      <c r="V809" t="s">
        <v>15915</v>
      </c>
      <c r="W809" t="s">
        <v>10906</v>
      </c>
      <c r="X809" t="s">
        <v>2025</v>
      </c>
      <c r="Y809" t="s">
        <v>2026</v>
      </c>
      <c r="Z809" t="s">
        <v>10907</v>
      </c>
      <c r="AA809" t="s">
        <v>10908</v>
      </c>
      <c r="AB809" t="s">
        <v>10909</v>
      </c>
      <c r="AC809" t="s">
        <v>10910</v>
      </c>
      <c r="AD809" t="s">
        <v>6318</v>
      </c>
      <c r="AQ809">
        <v>1</v>
      </c>
      <c r="AR809" t="s">
        <v>15905</v>
      </c>
      <c r="AS809" t="s">
        <v>15906</v>
      </c>
      <c r="AT809" t="s">
        <v>2031</v>
      </c>
      <c r="AU809" t="s">
        <v>15907</v>
      </c>
    </row>
    <row r="810" spans="1:47">
      <c r="A810" t="s">
        <v>15912</v>
      </c>
      <c r="B810" t="s">
        <v>5911</v>
      </c>
      <c r="D810">
        <v>25863.49</v>
      </c>
      <c r="E810" t="s">
        <v>15903</v>
      </c>
      <c r="F810">
        <v>0</v>
      </c>
      <c r="G810" t="s">
        <v>6319</v>
      </c>
      <c r="H810" t="s">
        <v>12314</v>
      </c>
      <c r="P810">
        <v>31014.26</v>
      </c>
      <c r="Q810">
        <v>445.84</v>
      </c>
      <c r="R810" s="343">
        <v>43480</v>
      </c>
      <c r="S810" s="343">
        <v>41635</v>
      </c>
      <c r="T810" t="s">
        <v>10904</v>
      </c>
      <c r="U810" t="s">
        <v>10905</v>
      </c>
      <c r="V810" t="s">
        <v>15913</v>
      </c>
      <c r="W810" t="s">
        <v>10906</v>
      </c>
      <c r="X810" t="s">
        <v>2025</v>
      </c>
      <c r="Y810" t="s">
        <v>2026</v>
      </c>
      <c r="Z810" t="s">
        <v>10907</v>
      </c>
      <c r="AA810" t="s">
        <v>10908</v>
      </c>
      <c r="AB810" t="s">
        <v>10909</v>
      </c>
      <c r="AC810" t="s">
        <v>10910</v>
      </c>
      <c r="AD810" t="s">
        <v>6318</v>
      </c>
      <c r="AQ810">
        <v>1</v>
      </c>
      <c r="AR810" t="s">
        <v>15905</v>
      </c>
      <c r="AS810" t="s">
        <v>15906</v>
      </c>
      <c r="AT810" t="s">
        <v>2031</v>
      </c>
      <c r="AU810" t="s">
        <v>15907</v>
      </c>
    </row>
    <row r="811" spans="1:47">
      <c r="A811" t="s">
        <v>15910</v>
      </c>
      <c r="B811" t="s">
        <v>5911</v>
      </c>
      <c r="D811">
        <v>25863.49</v>
      </c>
      <c r="E811" t="s">
        <v>15903</v>
      </c>
      <c r="F811">
        <v>0</v>
      </c>
      <c r="G811" t="s">
        <v>6319</v>
      </c>
      <c r="H811" t="s">
        <v>12314</v>
      </c>
      <c r="P811">
        <v>31014.26</v>
      </c>
      <c r="Q811">
        <v>445.84</v>
      </c>
      <c r="R811" s="343">
        <v>43480</v>
      </c>
      <c r="S811" s="343">
        <v>41635</v>
      </c>
      <c r="T811" t="s">
        <v>10904</v>
      </c>
      <c r="U811" t="s">
        <v>10905</v>
      </c>
      <c r="V811" t="s">
        <v>15911</v>
      </c>
      <c r="W811" t="s">
        <v>10906</v>
      </c>
      <c r="X811" t="s">
        <v>2025</v>
      </c>
      <c r="Y811" t="s">
        <v>2026</v>
      </c>
      <c r="Z811" t="s">
        <v>10907</v>
      </c>
      <c r="AA811" t="s">
        <v>10908</v>
      </c>
      <c r="AB811" t="s">
        <v>10909</v>
      </c>
      <c r="AC811" t="s">
        <v>10910</v>
      </c>
      <c r="AD811" t="s">
        <v>6318</v>
      </c>
      <c r="AQ811">
        <v>1</v>
      </c>
      <c r="AR811" t="s">
        <v>15905</v>
      </c>
      <c r="AS811" t="s">
        <v>15906</v>
      </c>
      <c r="AT811" t="s">
        <v>2031</v>
      </c>
      <c r="AU811" t="s">
        <v>15907</v>
      </c>
    </row>
    <row r="812" spans="1:47">
      <c r="A812" t="s">
        <v>15908</v>
      </c>
      <c r="B812" t="s">
        <v>5911</v>
      </c>
      <c r="D812">
        <v>25863.49</v>
      </c>
      <c r="E812" t="s">
        <v>15903</v>
      </c>
      <c r="F812">
        <v>0</v>
      </c>
      <c r="G812" t="s">
        <v>6319</v>
      </c>
      <c r="H812" t="s">
        <v>12314</v>
      </c>
      <c r="P812">
        <v>31014.26</v>
      </c>
      <c r="Q812">
        <v>445.84</v>
      </c>
      <c r="R812" s="343">
        <v>43480</v>
      </c>
      <c r="S812" s="343">
        <v>41635</v>
      </c>
      <c r="T812" t="s">
        <v>10904</v>
      </c>
      <c r="U812" t="s">
        <v>10905</v>
      </c>
      <c r="V812" t="s">
        <v>15909</v>
      </c>
      <c r="W812" t="s">
        <v>10906</v>
      </c>
      <c r="X812" t="s">
        <v>2025</v>
      </c>
      <c r="Y812" t="s">
        <v>2026</v>
      </c>
      <c r="Z812" t="s">
        <v>10907</v>
      </c>
      <c r="AA812" t="s">
        <v>10908</v>
      </c>
      <c r="AB812" t="s">
        <v>10909</v>
      </c>
      <c r="AC812" t="s">
        <v>10910</v>
      </c>
      <c r="AD812" t="s">
        <v>6318</v>
      </c>
      <c r="AQ812">
        <v>1</v>
      </c>
      <c r="AR812" t="s">
        <v>15905</v>
      </c>
      <c r="AS812" t="s">
        <v>15906</v>
      </c>
      <c r="AT812" t="s">
        <v>2031</v>
      </c>
      <c r="AU812" t="s">
        <v>15907</v>
      </c>
    </row>
    <row r="813" spans="1:47">
      <c r="A813" t="s">
        <v>15902</v>
      </c>
      <c r="B813" t="s">
        <v>5911</v>
      </c>
      <c r="C813">
        <v>0.33</v>
      </c>
      <c r="D813">
        <v>25863.49</v>
      </c>
      <c r="E813" t="s">
        <v>15903</v>
      </c>
      <c r="F813">
        <v>4</v>
      </c>
      <c r="G813" t="s">
        <v>6319</v>
      </c>
      <c r="H813" t="s">
        <v>6945</v>
      </c>
      <c r="P813">
        <v>31014.26</v>
      </c>
      <c r="Q813">
        <v>445.84</v>
      </c>
      <c r="R813" s="343">
        <v>43480</v>
      </c>
      <c r="S813" s="343">
        <v>41635</v>
      </c>
      <c r="T813" t="s">
        <v>10904</v>
      </c>
      <c r="U813" t="s">
        <v>10905</v>
      </c>
      <c r="V813" t="s">
        <v>15904</v>
      </c>
      <c r="W813" t="s">
        <v>10906</v>
      </c>
      <c r="X813" t="s">
        <v>2025</v>
      </c>
      <c r="Y813" t="s">
        <v>2026</v>
      </c>
      <c r="Z813" t="s">
        <v>10907</v>
      </c>
      <c r="AA813" t="s">
        <v>10908</v>
      </c>
      <c r="AB813" t="s">
        <v>10909</v>
      </c>
      <c r="AC813" t="s">
        <v>10910</v>
      </c>
      <c r="AD813" t="s">
        <v>6318</v>
      </c>
      <c r="AQ813">
        <v>1</v>
      </c>
      <c r="AR813" t="s">
        <v>15905</v>
      </c>
      <c r="AS813" t="s">
        <v>15906</v>
      </c>
      <c r="AT813" t="s">
        <v>2031</v>
      </c>
      <c r="AU813" t="s">
        <v>15907</v>
      </c>
    </row>
    <row r="814" spans="1:47">
      <c r="A814" t="s">
        <v>15971</v>
      </c>
      <c r="B814" t="s">
        <v>16272</v>
      </c>
      <c r="C814">
        <v>118.85</v>
      </c>
      <c r="D814">
        <v>353.42</v>
      </c>
      <c r="E814" t="s">
        <v>2882</v>
      </c>
      <c r="F814">
        <v>3</v>
      </c>
      <c r="G814" t="s">
        <v>6317</v>
      </c>
      <c r="H814" t="s">
        <v>6945</v>
      </c>
      <c r="P814">
        <v>2043.04</v>
      </c>
      <c r="Q814">
        <v>118.96</v>
      </c>
      <c r="R814" s="343">
        <v>42188</v>
      </c>
      <c r="S814" s="343">
        <v>42061</v>
      </c>
      <c r="T814" t="s">
        <v>15964</v>
      </c>
      <c r="U814" t="s">
        <v>15965</v>
      </c>
      <c r="V814" t="s">
        <v>15972</v>
      </c>
      <c r="W814" t="s">
        <v>15967</v>
      </c>
      <c r="X814" t="s">
        <v>2024</v>
      </c>
      <c r="Y814" t="s">
        <v>2031</v>
      </c>
      <c r="Z814" t="s">
        <v>6309</v>
      </c>
      <c r="AA814" t="s">
        <v>16339</v>
      </c>
      <c r="AB814" t="s">
        <v>15969</v>
      </c>
      <c r="AC814" t="s">
        <v>16341</v>
      </c>
      <c r="AD814" t="s">
        <v>6310</v>
      </c>
    </row>
    <row r="815" spans="1:47">
      <c r="A815" t="s">
        <v>15933</v>
      </c>
      <c r="B815" t="s">
        <v>6024</v>
      </c>
      <c r="C815">
        <v>187.94</v>
      </c>
      <c r="D815">
        <v>3692.11</v>
      </c>
      <c r="E815" t="s">
        <v>15934</v>
      </c>
      <c r="F815">
        <v>4</v>
      </c>
      <c r="G815" t="s">
        <v>6317</v>
      </c>
      <c r="H815" t="s">
        <v>6945</v>
      </c>
      <c r="P815">
        <v>6048.78</v>
      </c>
      <c r="Q815">
        <v>188.16</v>
      </c>
      <c r="R815" s="343">
        <v>42741</v>
      </c>
      <c r="S815" s="343">
        <v>42076</v>
      </c>
      <c r="T815" t="s">
        <v>11009</v>
      </c>
      <c r="U815" t="s">
        <v>11010</v>
      </c>
      <c r="V815" t="s">
        <v>15935</v>
      </c>
      <c r="W815" t="s">
        <v>14820</v>
      </c>
      <c r="X815" t="s">
        <v>2024</v>
      </c>
      <c r="Y815" t="s">
        <v>2031</v>
      </c>
      <c r="Z815" t="s">
        <v>15925</v>
      </c>
      <c r="AA815" t="s">
        <v>15921</v>
      </c>
      <c r="AB815" t="s">
        <v>15922</v>
      </c>
      <c r="AC815" t="s">
        <v>901</v>
      </c>
      <c r="AD815" t="s">
        <v>6310</v>
      </c>
    </row>
    <row r="816" spans="1:47">
      <c r="A816" t="s">
        <v>15936</v>
      </c>
      <c r="B816" t="s">
        <v>15937</v>
      </c>
      <c r="C816">
        <v>962.34</v>
      </c>
      <c r="D816">
        <v>26233.87</v>
      </c>
      <c r="E816" t="s">
        <v>1608</v>
      </c>
      <c r="F816">
        <v>21</v>
      </c>
      <c r="G816" t="s">
        <v>6317</v>
      </c>
      <c r="H816" t="s">
        <v>6945</v>
      </c>
      <c r="P816">
        <v>36487.800000000003</v>
      </c>
      <c r="Q816">
        <v>882.23</v>
      </c>
      <c r="R816" s="343">
        <v>43106</v>
      </c>
      <c r="S816" s="343">
        <v>42076</v>
      </c>
      <c r="T816" t="s">
        <v>15938</v>
      </c>
      <c r="U816" t="s">
        <v>15939</v>
      </c>
      <c r="V816" t="s">
        <v>15940</v>
      </c>
      <c r="W816" t="s">
        <v>2335</v>
      </c>
      <c r="X816" t="s">
        <v>2024</v>
      </c>
      <c r="Y816" t="s">
        <v>2031</v>
      </c>
      <c r="Z816" t="s">
        <v>15925</v>
      </c>
      <c r="AA816" t="s">
        <v>15941</v>
      </c>
      <c r="AB816" t="s">
        <v>15942</v>
      </c>
      <c r="AC816" t="s">
        <v>901</v>
      </c>
      <c r="AD816" t="s">
        <v>6310</v>
      </c>
    </row>
    <row r="817" spans="1:47">
      <c r="A817" t="s">
        <v>15926</v>
      </c>
      <c r="B817" t="s">
        <v>15221</v>
      </c>
      <c r="C817">
        <v>432.54</v>
      </c>
      <c r="D817">
        <v>13129.73</v>
      </c>
      <c r="E817" t="s">
        <v>15927</v>
      </c>
      <c r="F817">
        <v>4</v>
      </c>
      <c r="G817" t="s">
        <v>6319</v>
      </c>
      <c r="H817" t="s">
        <v>6945</v>
      </c>
      <c r="P817">
        <v>18420.939999999999</v>
      </c>
      <c r="Q817">
        <v>432.54</v>
      </c>
      <c r="R817" s="343">
        <v>43108</v>
      </c>
      <c r="S817" s="343">
        <v>42069</v>
      </c>
      <c r="T817" t="s">
        <v>15223</v>
      </c>
      <c r="U817" t="s">
        <v>15224</v>
      </c>
      <c r="V817" t="s">
        <v>15928</v>
      </c>
      <c r="W817" t="s">
        <v>15226</v>
      </c>
      <c r="X817" t="s">
        <v>11210</v>
      </c>
      <c r="Y817" t="s">
        <v>11211</v>
      </c>
      <c r="Z817" t="s">
        <v>15227</v>
      </c>
      <c r="AA817" t="s">
        <v>15228</v>
      </c>
      <c r="AB817" t="s">
        <v>6309</v>
      </c>
      <c r="AC817" t="s">
        <v>15229</v>
      </c>
      <c r="AD817" t="s">
        <v>6313</v>
      </c>
    </row>
    <row r="818" spans="1:47">
      <c r="A818" t="s">
        <v>15952</v>
      </c>
      <c r="B818" t="s">
        <v>5911</v>
      </c>
      <c r="D818">
        <v>10017.74</v>
      </c>
      <c r="E818" t="s">
        <v>15947</v>
      </c>
      <c r="F818">
        <v>0</v>
      </c>
      <c r="G818" t="s">
        <v>6319</v>
      </c>
      <c r="H818" t="s">
        <v>12314</v>
      </c>
      <c r="P818">
        <v>11788.61</v>
      </c>
      <c r="Q818">
        <v>165.65</v>
      </c>
      <c r="R818" s="343">
        <v>43512</v>
      </c>
      <c r="S818" s="343">
        <v>42066</v>
      </c>
      <c r="T818" t="s">
        <v>10904</v>
      </c>
      <c r="U818" t="s">
        <v>10905</v>
      </c>
      <c r="V818" t="s">
        <v>15953</v>
      </c>
      <c r="W818" t="s">
        <v>10906</v>
      </c>
      <c r="X818" t="s">
        <v>2025</v>
      </c>
      <c r="Y818" t="s">
        <v>2026</v>
      </c>
      <c r="Z818" t="s">
        <v>10907</v>
      </c>
      <c r="AA818" t="s">
        <v>10908</v>
      </c>
      <c r="AB818" t="s">
        <v>10909</v>
      </c>
      <c r="AC818" t="s">
        <v>10910</v>
      </c>
      <c r="AD818" t="s">
        <v>6318</v>
      </c>
      <c r="AQ818">
        <v>1</v>
      </c>
      <c r="AR818" t="s">
        <v>15754</v>
      </c>
      <c r="AS818" t="s">
        <v>15755</v>
      </c>
      <c r="AT818" t="s">
        <v>13627</v>
      </c>
      <c r="AU818" t="s">
        <v>15756</v>
      </c>
    </row>
    <row r="819" spans="1:47">
      <c r="A819" t="s">
        <v>15946</v>
      </c>
      <c r="B819" t="s">
        <v>5911</v>
      </c>
      <c r="D819">
        <v>10017.74</v>
      </c>
      <c r="E819" t="s">
        <v>15947</v>
      </c>
      <c r="F819">
        <v>0</v>
      </c>
      <c r="G819" t="s">
        <v>6319</v>
      </c>
      <c r="H819" t="s">
        <v>12314</v>
      </c>
      <c r="P819">
        <v>11788.61</v>
      </c>
      <c r="Q819">
        <v>165.65</v>
      </c>
      <c r="R819" s="343">
        <v>43512</v>
      </c>
      <c r="S819" s="343">
        <v>41796</v>
      </c>
      <c r="T819" t="s">
        <v>10904</v>
      </c>
      <c r="U819" t="s">
        <v>10905</v>
      </c>
      <c r="V819" t="s">
        <v>15948</v>
      </c>
      <c r="W819" t="s">
        <v>10906</v>
      </c>
      <c r="X819" t="s">
        <v>2025</v>
      </c>
      <c r="Y819" t="s">
        <v>2026</v>
      </c>
      <c r="Z819" t="s">
        <v>10907</v>
      </c>
      <c r="AA819" t="s">
        <v>10908</v>
      </c>
      <c r="AB819" t="s">
        <v>10909</v>
      </c>
      <c r="AC819" t="s">
        <v>10910</v>
      </c>
      <c r="AD819" t="s">
        <v>6318</v>
      </c>
      <c r="AQ819">
        <v>1</v>
      </c>
      <c r="AR819" t="s">
        <v>15754</v>
      </c>
      <c r="AS819" t="s">
        <v>15755</v>
      </c>
      <c r="AT819" t="s">
        <v>13627</v>
      </c>
      <c r="AU819" t="s">
        <v>15756</v>
      </c>
    </row>
    <row r="820" spans="1:47">
      <c r="A820" t="s">
        <v>15949</v>
      </c>
      <c r="B820" t="s">
        <v>5911</v>
      </c>
      <c r="D820">
        <v>10017.74</v>
      </c>
      <c r="E820" t="s">
        <v>15947</v>
      </c>
      <c r="F820">
        <v>0</v>
      </c>
      <c r="G820" t="s">
        <v>6319</v>
      </c>
      <c r="H820" t="s">
        <v>12314</v>
      </c>
      <c r="P820">
        <v>11788.61</v>
      </c>
      <c r="Q820">
        <v>165.65</v>
      </c>
      <c r="R820" s="343">
        <v>43512</v>
      </c>
      <c r="S820" s="343">
        <v>41659</v>
      </c>
      <c r="T820" t="s">
        <v>10904</v>
      </c>
      <c r="U820" t="s">
        <v>10905</v>
      </c>
      <c r="V820" t="s">
        <v>15950</v>
      </c>
      <c r="W820" t="s">
        <v>10906</v>
      </c>
      <c r="X820" t="s">
        <v>2025</v>
      </c>
      <c r="Y820" t="s">
        <v>2026</v>
      </c>
      <c r="Z820" t="s">
        <v>10907</v>
      </c>
      <c r="AA820" t="s">
        <v>10908</v>
      </c>
      <c r="AB820" t="s">
        <v>10909</v>
      </c>
      <c r="AC820" t="s">
        <v>10910</v>
      </c>
      <c r="AD820" t="s">
        <v>6318</v>
      </c>
      <c r="AQ820">
        <v>1</v>
      </c>
      <c r="AR820" t="s">
        <v>15754</v>
      </c>
      <c r="AS820" t="s">
        <v>15755</v>
      </c>
      <c r="AT820" t="s">
        <v>13627</v>
      </c>
      <c r="AU820" t="s">
        <v>15756</v>
      </c>
    </row>
    <row r="821" spans="1:47">
      <c r="A821" t="s">
        <v>15954</v>
      </c>
      <c r="B821" t="s">
        <v>5911</v>
      </c>
      <c r="D821">
        <v>10018.530000000001</v>
      </c>
      <c r="E821" t="s">
        <v>15947</v>
      </c>
      <c r="F821">
        <v>0</v>
      </c>
      <c r="G821" t="s">
        <v>6319</v>
      </c>
      <c r="H821" t="s">
        <v>12314</v>
      </c>
      <c r="P821">
        <v>11788.61</v>
      </c>
      <c r="Q821">
        <v>165.78</v>
      </c>
      <c r="R821" s="343">
        <v>43497</v>
      </c>
      <c r="S821" s="343">
        <v>42065</v>
      </c>
      <c r="T821" t="s">
        <v>10904</v>
      </c>
      <c r="U821" t="s">
        <v>10905</v>
      </c>
      <c r="V821" t="s">
        <v>15955</v>
      </c>
      <c r="W821" t="s">
        <v>10906</v>
      </c>
      <c r="X821" t="s">
        <v>2025</v>
      </c>
      <c r="Y821" t="s">
        <v>2026</v>
      </c>
      <c r="Z821" t="s">
        <v>10907</v>
      </c>
      <c r="AA821" t="s">
        <v>10908</v>
      </c>
      <c r="AB821" t="s">
        <v>10909</v>
      </c>
      <c r="AC821" t="s">
        <v>10910</v>
      </c>
      <c r="AD821" t="s">
        <v>6318</v>
      </c>
      <c r="AQ821">
        <v>1</v>
      </c>
      <c r="AR821" t="s">
        <v>15754</v>
      </c>
      <c r="AS821" t="s">
        <v>15755</v>
      </c>
      <c r="AT821" t="s">
        <v>13627</v>
      </c>
      <c r="AU821" t="s">
        <v>15756</v>
      </c>
    </row>
    <row r="822" spans="1:47">
      <c r="A822" t="s">
        <v>15956</v>
      </c>
      <c r="B822" t="s">
        <v>5911</v>
      </c>
      <c r="D822">
        <v>10018.530000000001</v>
      </c>
      <c r="E822" t="s">
        <v>15947</v>
      </c>
      <c r="F822">
        <v>0</v>
      </c>
      <c r="G822" t="s">
        <v>6319</v>
      </c>
      <c r="H822" t="s">
        <v>12314</v>
      </c>
      <c r="P822">
        <v>11788.61</v>
      </c>
      <c r="Q822">
        <v>165.78</v>
      </c>
      <c r="R822" s="343">
        <v>43497</v>
      </c>
      <c r="S822" s="343">
        <v>41660</v>
      </c>
      <c r="T822" t="s">
        <v>10904</v>
      </c>
      <c r="U822" t="s">
        <v>10905</v>
      </c>
      <c r="V822" t="s">
        <v>15957</v>
      </c>
      <c r="W822" t="s">
        <v>10906</v>
      </c>
      <c r="X822" t="s">
        <v>2025</v>
      </c>
      <c r="Y822" t="s">
        <v>2026</v>
      </c>
      <c r="Z822" t="s">
        <v>10907</v>
      </c>
      <c r="AA822" t="s">
        <v>10908</v>
      </c>
      <c r="AB822" t="s">
        <v>10909</v>
      </c>
      <c r="AC822" t="s">
        <v>10910</v>
      </c>
      <c r="AD822" t="s">
        <v>6318</v>
      </c>
      <c r="AQ822">
        <v>1</v>
      </c>
      <c r="AR822" t="s">
        <v>15754</v>
      </c>
      <c r="AS822" t="s">
        <v>15755</v>
      </c>
      <c r="AT822" t="s">
        <v>13627</v>
      </c>
      <c r="AU822" t="s">
        <v>15756</v>
      </c>
    </row>
    <row r="823" spans="1:47">
      <c r="A823" t="s">
        <v>15958</v>
      </c>
      <c r="B823" t="s">
        <v>5911</v>
      </c>
      <c r="D823">
        <v>10018.530000000001</v>
      </c>
      <c r="E823" t="s">
        <v>15947</v>
      </c>
      <c r="F823">
        <v>0</v>
      </c>
      <c r="G823" t="s">
        <v>6319</v>
      </c>
      <c r="H823" t="s">
        <v>12314</v>
      </c>
      <c r="P823">
        <v>11788.61</v>
      </c>
      <c r="Q823">
        <v>165.78</v>
      </c>
      <c r="R823" s="343">
        <v>43497</v>
      </c>
      <c r="S823" s="343">
        <v>41660</v>
      </c>
      <c r="T823" t="s">
        <v>10904</v>
      </c>
      <c r="U823" t="s">
        <v>10905</v>
      </c>
      <c r="V823" t="s">
        <v>15959</v>
      </c>
      <c r="W823" t="s">
        <v>10906</v>
      </c>
      <c r="X823" t="s">
        <v>2025</v>
      </c>
      <c r="Y823" t="s">
        <v>2026</v>
      </c>
      <c r="Z823" t="s">
        <v>10907</v>
      </c>
      <c r="AA823" t="s">
        <v>10908</v>
      </c>
      <c r="AB823" t="s">
        <v>10909</v>
      </c>
      <c r="AC823" t="s">
        <v>10910</v>
      </c>
      <c r="AD823" t="s">
        <v>6318</v>
      </c>
      <c r="AQ823">
        <v>1</v>
      </c>
      <c r="AR823" t="s">
        <v>15754</v>
      </c>
      <c r="AS823" t="s">
        <v>15755</v>
      </c>
      <c r="AT823" t="s">
        <v>13627</v>
      </c>
      <c r="AU823" t="s">
        <v>15756</v>
      </c>
    </row>
    <row r="824" spans="1:47">
      <c r="A824" t="s">
        <v>15960</v>
      </c>
      <c r="B824" t="s">
        <v>5911</v>
      </c>
      <c r="C824">
        <v>1.95</v>
      </c>
      <c r="D824">
        <v>10018.530000000001</v>
      </c>
      <c r="E824" t="s">
        <v>15947</v>
      </c>
      <c r="F824">
        <v>18</v>
      </c>
      <c r="G824" t="s">
        <v>6319</v>
      </c>
      <c r="H824" t="s">
        <v>6945</v>
      </c>
      <c r="P824">
        <v>11788.61</v>
      </c>
      <c r="Q824">
        <v>165.78</v>
      </c>
      <c r="R824" s="343">
        <v>43497</v>
      </c>
      <c r="S824" s="343">
        <v>41660</v>
      </c>
      <c r="T824" t="s">
        <v>10904</v>
      </c>
      <c r="U824" t="s">
        <v>10905</v>
      </c>
      <c r="V824" t="s">
        <v>15961</v>
      </c>
      <c r="W824" t="s">
        <v>10906</v>
      </c>
      <c r="X824" t="s">
        <v>2025</v>
      </c>
      <c r="Y824" t="s">
        <v>2026</v>
      </c>
      <c r="Z824" t="s">
        <v>10907</v>
      </c>
      <c r="AA824" t="s">
        <v>10908</v>
      </c>
      <c r="AB824" t="s">
        <v>10909</v>
      </c>
      <c r="AC824" t="s">
        <v>10910</v>
      </c>
      <c r="AD824" t="s">
        <v>6318</v>
      </c>
      <c r="AQ824">
        <v>1</v>
      </c>
      <c r="AR824" t="s">
        <v>15754</v>
      </c>
      <c r="AS824" t="s">
        <v>15755</v>
      </c>
      <c r="AT824" t="s">
        <v>13627</v>
      </c>
      <c r="AU824" t="s">
        <v>15756</v>
      </c>
    </row>
    <row r="825" spans="1:47">
      <c r="A825" t="s">
        <v>15973</v>
      </c>
      <c r="B825" t="s">
        <v>15974</v>
      </c>
      <c r="D825">
        <v>6304</v>
      </c>
      <c r="E825" t="s">
        <v>4951</v>
      </c>
      <c r="F825">
        <v>0</v>
      </c>
      <c r="G825" t="s">
        <v>6319</v>
      </c>
      <c r="H825" t="s">
        <v>12314</v>
      </c>
      <c r="P825">
        <v>14295.2</v>
      </c>
      <c r="Q825">
        <v>659.65</v>
      </c>
      <c r="R825" s="343">
        <v>42391</v>
      </c>
      <c r="S825" s="343">
        <v>42065</v>
      </c>
      <c r="T825" t="s">
        <v>15975</v>
      </c>
      <c r="U825" t="s">
        <v>15976</v>
      </c>
      <c r="V825" t="s">
        <v>15977</v>
      </c>
      <c r="W825" t="s">
        <v>15978</v>
      </c>
      <c r="X825" t="s">
        <v>2025</v>
      </c>
      <c r="Y825" t="s">
        <v>2026</v>
      </c>
      <c r="Z825" t="s">
        <v>15979</v>
      </c>
      <c r="AA825" t="s">
        <v>15980</v>
      </c>
      <c r="AB825" t="s">
        <v>15981</v>
      </c>
      <c r="AC825" t="s">
        <v>15982</v>
      </c>
      <c r="AD825" t="s">
        <v>6318</v>
      </c>
    </row>
    <row r="826" spans="1:47">
      <c r="A826" t="s">
        <v>15992</v>
      </c>
      <c r="B826" t="s">
        <v>2904</v>
      </c>
      <c r="D826">
        <v>8019.18</v>
      </c>
      <c r="E826" t="s">
        <v>15993</v>
      </c>
      <c r="F826">
        <v>0</v>
      </c>
      <c r="G826" t="s">
        <v>6319</v>
      </c>
      <c r="H826" t="s">
        <v>12314</v>
      </c>
      <c r="P826">
        <v>10975.61</v>
      </c>
      <c r="Q826">
        <v>255.26</v>
      </c>
      <c r="R826" s="343">
        <v>43135</v>
      </c>
      <c r="S826" s="343">
        <v>42079</v>
      </c>
      <c r="T826" t="s">
        <v>7969</v>
      </c>
      <c r="U826" t="s">
        <v>7970</v>
      </c>
      <c r="V826" t="s">
        <v>15994</v>
      </c>
      <c r="W826" t="s">
        <v>7971</v>
      </c>
      <c r="X826" t="s">
        <v>2024</v>
      </c>
      <c r="Y826" t="s">
        <v>2031</v>
      </c>
      <c r="Z826" t="s">
        <v>15985</v>
      </c>
      <c r="AA826" t="s">
        <v>15983</v>
      </c>
      <c r="AB826" t="s">
        <v>6309</v>
      </c>
      <c r="AC826" t="s">
        <v>15986</v>
      </c>
      <c r="AD826" t="s">
        <v>6313</v>
      </c>
    </row>
    <row r="827" spans="1:47">
      <c r="A827" t="s">
        <v>15999</v>
      </c>
      <c r="B827" t="s">
        <v>2904</v>
      </c>
      <c r="D827">
        <v>69700.990000000005</v>
      </c>
      <c r="E827" t="s">
        <v>16000</v>
      </c>
      <c r="F827">
        <v>0</v>
      </c>
      <c r="G827" t="s">
        <v>6319</v>
      </c>
      <c r="H827" t="s">
        <v>12314</v>
      </c>
      <c r="P827">
        <v>87356.07</v>
      </c>
      <c r="Q827">
        <v>1740.08</v>
      </c>
      <c r="R827" s="343">
        <v>43500</v>
      </c>
      <c r="S827" s="343">
        <v>42079</v>
      </c>
      <c r="T827" t="s">
        <v>7969</v>
      </c>
      <c r="U827" t="s">
        <v>7970</v>
      </c>
      <c r="V827" t="s">
        <v>16001</v>
      </c>
      <c r="W827" t="s">
        <v>7971</v>
      </c>
      <c r="X827" t="s">
        <v>2024</v>
      </c>
      <c r="Y827" t="s">
        <v>2031</v>
      </c>
      <c r="Z827" t="s">
        <v>15985</v>
      </c>
      <c r="AA827" t="s">
        <v>15983</v>
      </c>
      <c r="AB827" t="s">
        <v>6309</v>
      </c>
      <c r="AC827" t="s">
        <v>15986</v>
      </c>
      <c r="AD827" t="s">
        <v>6313</v>
      </c>
    </row>
    <row r="828" spans="1:47">
      <c r="A828" t="s">
        <v>16002</v>
      </c>
      <c r="B828" t="s">
        <v>15444</v>
      </c>
      <c r="D828">
        <v>33512.410000000003</v>
      </c>
      <c r="E828" t="s">
        <v>15470</v>
      </c>
      <c r="F828">
        <v>0</v>
      </c>
      <c r="G828" t="s">
        <v>6312</v>
      </c>
      <c r="H828" t="s">
        <v>12314</v>
      </c>
      <c r="P828">
        <v>40634.14</v>
      </c>
      <c r="Q828">
        <v>4824.54</v>
      </c>
      <c r="R828" s="343">
        <v>43506</v>
      </c>
      <c r="S828" s="343">
        <v>42009</v>
      </c>
      <c r="T828" t="s">
        <v>15446</v>
      </c>
      <c r="U828" t="s">
        <v>15447</v>
      </c>
      <c r="V828" t="s">
        <v>16003</v>
      </c>
      <c r="W828" t="s">
        <v>15452</v>
      </c>
      <c r="X828" t="s">
        <v>15453</v>
      </c>
      <c r="Y828" t="s">
        <v>15454</v>
      </c>
      <c r="Z828" t="s">
        <v>15450</v>
      </c>
      <c r="AA828" t="s">
        <v>6309</v>
      </c>
      <c r="AB828" t="s">
        <v>6309</v>
      </c>
      <c r="AC828" t="s">
        <v>15991</v>
      </c>
      <c r="AD828" t="s">
        <v>6310</v>
      </c>
      <c r="AE828" t="s">
        <v>15455</v>
      </c>
      <c r="AF828" t="s">
        <v>15456</v>
      </c>
      <c r="AG828" t="s">
        <v>15449</v>
      </c>
      <c r="AH828" t="s">
        <v>8029</v>
      </c>
      <c r="AI828" t="s">
        <v>8030</v>
      </c>
      <c r="AJ828" t="s">
        <v>6309</v>
      </c>
      <c r="AQ828">
        <v>1</v>
      </c>
      <c r="AR828" t="s">
        <v>2060</v>
      </c>
      <c r="AS828" t="s">
        <v>15135</v>
      </c>
      <c r="AT828" t="s">
        <v>2042</v>
      </c>
      <c r="AU828" t="s">
        <v>2062</v>
      </c>
    </row>
    <row r="829" spans="1:47">
      <c r="A829" t="s">
        <v>16020</v>
      </c>
      <c r="B829" t="s">
        <v>15221</v>
      </c>
      <c r="C829">
        <v>1072.24</v>
      </c>
      <c r="D829">
        <v>34405.71</v>
      </c>
      <c r="E829" t="s">
        <v>16021</v>
      </c>
      <c r="F829">
        <v>21</v>
      </c>
      <c r="G829" t="s">
        <v>6319</v>
      </c>
      <c r="H829" t="s">
        <v>6945</v>
      </c>
      <c r="P829">
        <v>44365.84</v>
      </c>
      <c r="Q829">
        <v>1062.19</v>
      </c>
      <c r="R829" s="343">
        <v>43176</v>
      </c>
      <c r="S829" s="343">
        <v>42069</v>
      </c>
      <c r="T829" t="s">
        <v>15223</v>
      </c>
      <c r="U829" t="s">
        <v>15224</v>
      </c>
      <c r="V829" t="s">
        <v>16022</v>
      </c>
      <c r="W829" t="s">
        <v>15226</v>
      </c>
      <c r="X829" t="s">
        <v>11210</v>
      </c>
      <c r="Y829" t="s">
        <v>11211</v>
      </c>
      <c r="Z829" t="s">
        <v>15227</v>
      </c>
      <c r="AA829" t="s">
        <v>15228</v>
      </c>
      <c r="AB829" t="s">
        <v>6309</v>
      </c>
      <c r="AC829" t="s">
        <v>15229</v>
      </c>
      <c r="AD829" t="s">
        <v>6313</v>
      </c>
    </row>
    <row r="830" spans="1:47">
      <c r="A830" t="s">
        <v>16084</v>
      </c>
      <c r="B830" t="s">
        <v>5911</v>
      </c>
      <c r="C830">
        <v>0.08</v>
      </c>
      <c r="D830">
        <v>36059.81</v>
      </c>
      <c r="E830" t="s">
        <v>16085</v>
      </c>
      <c r="F830">
        <v>4</v>
      </c>
      <c r="G830" t="s">
        <v>6319</v>
      </c>
      <c r="H830" t="s">
        <v>6945</v>
      </c>
      <c r="P830">
        <v>41529.26</v>
      </c>
      <c r="Q830">
        <v>638.33000000000004</v>
      </c>
      <c r="R830" s="343">
        <v>43619</v>
      </c>
      <c r="S830" s="343">
        <v>42080</v>
      </c>
      <c r="T830" t="s">
        <v>10904</v>
      </c>
      <c r="U830" t="s">
        <v>10905</v>
      </c>
      <c r="V830" t="s">
        <v>16086</v>
      </c>
      <c r="W830" t="s">
        <v>10906</v>
      </c>
      <c r="X830" t="s">
        <v>2025</v>
      </c>
      <c r="Y830" t="s">
        <v>2026</v>
      </c>
      <c r="Z830" t="s">
        <v>10907</v>
      </c>
      <c r="AA830" t="s">
        <v>10908</v>
      </c>
      <c r="AB830" t="s">
        <v>10909</v>
      </c>
      <c r="AC830" t="s">
        <v>10910</v>
      </c>
      <c r="AD830" t="s">
        <v>6318</v>
      </c>
      <c r="AE830" t="s">
        <v>5913</v>
      </c>
      <c r="AF830" t="s">
        <v>13757</v>
      </c>
      <c r="AG830" t="s">
        <v>14271</v>
      </c>
      <c r="AH830" t="s">
        <v>2024</v>
      </c>
      <c r="AI830" t="s">
        <v>2031</v>
      </c>
      <c r="AJ830" t="s">
        <v>6309</v>
      </c>
      <c r="AQ830">
        <v>1</v>
      </c>
      <c r="AR830" t="s">
        <v>15905</v>
      </c>
      <c r="AS830" t="s">
        <v>15906</v>
      </c>
      <c r="AT830" t="s">
        <v>2031</v>
      </c>
      <c r="AU830" t="s">
        <v>15907</v>
      </c>
    </row>
    <row r="831" spans="1:47">
      <c r="A831" t="s">
        <v>16099</v>
      </c>
      <c r="B831" t="s">
        <v>15221</v>
      </c>
      <c r="C831">
        <v>771.55</v>
      </c>
      <c r="D831">
        <v>19814.23</v>
      </c>
      <c r="E831" t="s">
        <v>16100</v>
      </c>
      <c r="F831">
        <v>30</v>
      </c>
      <c r="G831" t="s">
        <v>6319</v>
      </c>
      <c r="H831" t="s">
        <v>4276</v>
      </c>
      <c r="P831">
        <v>24341.46</v>
      </c>
      <c r="Q831">
        <v>582.77</v>
      </c>
      <c r="R831" s="343">
        <v>43246</v>
      </c>
      <c r="S831" s="343">
        <v>42069</v>
      </c>
      <c r="T831" t="s">
        <v>15223</v>
      </c>
      <c r="U831" t="s">
        <v>15224</v>
      </c>
      <c r="V831" t="s">
        <v>16101</v>
      </c>
      <c r="W831" t="s">
        <v>15226</v>
      </c>
      <c r="X831" t="s">
        <v>11210</v>
      </c>
      <c r="Y831" t="s">
        <v>11211</v>
      </c>
      <c r="Z831" t="s">
        <v>15227</v>
      </c>
      <c r="AA831" t="s">
        <v>15228</v>
      </c>
      <c r="AB831" t="s">
        <v>6309</v>
      </c>
      <c r="AC831" t="s">
        <v>15229</v>
      </c>
      <c r="AD831" t="s">
        <v>6313</v>
      </c>
    </row>
    <row r="832" spans="1:47">
      <c r="A832" t="s">
        <v>16096</v>
      </c>
      <c r="B832" t="s">
        <v>279</v>
      </c>
      <c r="D832">
        <v>17775.830000000002</v>
      </c>
      <c r="E832" t="s">
        <v>16097</v>
      </c>
      <c r="F832">
        <v>0</v>
      </c>
      <c r="G832" t="s">
        <v>6312</v>
      </c>
      <c r="H832" t="s">
        <v>12314</v>
      </c>
      <c r="P832">
        <v>24139.9</v>
      </c>
      <c r="Q832">
        <v>719.84</v>
      </c>
      <c r="R832" s="343">
        <v>42881</v>
      </c>
      <c r="S832" s="343">
        <v>42079</v>
      </c>
      <c r="T832" t="s">
        <v>7605</v>
      </c>
      <c r="U832" t="s">
        <v>6309</v>
      </c>
      <c r="V832" t="s">
        <v>16098</v>
      </c>
      <c r="W832" t="s">
        <v>7606</v>
      </c>
      <c r="X832" t="s">
        <v>2024</v>
      </c>
      <c r="Y832" t="s">
        <v>2031</v>
      </c>
      <c r="Z832" t="s">
        <v>7607</v>
      </c>
      <c r="AA832" t="s">
        <v>10314</v>
      </c>
      <c r="AB832" t="s">
        <v>6309</v>
      </c>
      <c r="AC832" t="s">
        <v>10315</v>
      </c>
      <c r="AD832" t="s">
        <v>6310</v>
      </c>
    </row>
    <row r="833" spans="1:30">
      <c r="A833" t="s">
        <v>16102</v>
      </c>
      <c r="B833" t="s">
        <v>16103</v>
      </c>
      <c r="D833">
        <v>7842.68</v>
      </c>
      <c r="E833" t="s">
        <v>5461</v>
      </c>
      <c r="F833">
        <v>0</v>
      </c>
      <c r="G833" t="s">
        <v>6317</v>
      </c>
      <c r="H833" t="s">
        <v>12314</v>
      </c>
      <c r="P833">
        <v>10536.58</v>
      </c>
      <c r="Q833">
        <v>327.76</v>
      </c>
      <c r="R833" s="343">
        <v>42889</v>
      </c>
      <c r="S833" s="343">
        <v>42079</v>
      </c>
      <c r="T833" t="s">
        <v>16104</v>
      </c>
      <c r="U833" t="s">
        <v>16105</v>
      </c>
      <c r="V833" t="s">
        <v>16106</v>
      </c>
      <c r="W833" t="s">
        <v>16107</v>
      </c>
      <c r="X833" t="s">
        <v>16108</v>
      </c>
      <c r="Y833" t="s">
        <v>16109</v>
      </c>
      <c r="Z833" t="s">
        <v>16110</v>
      </c>
      <c r="AA833" t="s">
        <v>16256</v>
      </c>
      <c r="AB833" t="s">
        <v>16112</v>
      </c>
      <c r="AC833" t="s">
        <v>16113</v>
      </c>
      <c r="AD833" t="s">
        <v>6310</v>
      </c>
    </row>
    <row r="834" spans="1:30">
      <c r="A834" t="s">
        <v>16114</v>
      </c>
      <c r="B834" t="s">
        <v>16115</v>
      </c>
      <c r="D834">
        <v>7300.92</v>
      </c>
      <c r="E834" t="s">
        <v>16116</v>
      </c>
      <c r="F834">
        <v>0</v>
      </c>
      <c r="G834" t="s">
        <v>6312</v>
      </c>
      <c r="H834" t="s">
        <v>12314</v>
      </c>
      <c r="P834">
        <v>8590.93</v>
      </c>
      <c r="Q834">
        <v>161.72999999999999</v>
      </c>
      <c r="R834" s="343">
        <v>43619</v>
      </c>
      <c r="S834" s="343">
        <v>42080</v>
      </c>
      <c r="T834" t="s">
        <v>16117</v>
      </c>
      <c r="U834" t="s">
        <v>6309</v>
      </c>
      <c r="V834" t="s">
        <v>16118</v>
      </c>
      <c r="W834" t="s">
        <v>16119</v>
      </c>
      <c r="X834" t="s">
        <v>2025</v>
      </c>
      <c r="Y834" t="s">
        <v>2026</v>
      </c>
      <c r="Z834" t="s">
        <v>16219</v>
      </c>
      <c r="AA834" t="s">
        <v>16220</v>
      </c>
      <c r="AB834" t="s">
        <v>6309</v>
      </c>
      <c r="AC834" t="s">
        <v>16221</v>
      </c>
      <c r="AD834" t="s">
        <v>6310</v>
      </c>
    </row>
    <row r="835" spans="1:30">
      <c r="A835" t="s">
        <v>16168</v>
      </c>
      <c r="B835" t="s">
        <v>962</v>
      </c>
      <c r="D835">
        <v>6187.8</v>
      </c>
      <c r="E835" t="s">
        <v>16169</v>
      </c>
      <c r="F835">
        <v>0</v>
      </c>
      <c r="G835" t="s">
        <v>6314</v>
      </c>
      <c r="H835" t="s">
        <v>12314</v>
      </c>
      <c r="P835">
        <v>7024.39</v>
      </c>
      <c r="Q835">
        <v>132.88999999999999</v>
      </c>
      <c r="R835" s="343">
        <v>43664</v>
      </c>
      <c r="S835" s="343">
        <v>42065</v>
      </c>
      <c r="T835" t="s">
        <v>10514</v>
      </c>
      <c r="U835" t="s">
        <v>10515</v>
      </c>
      <c r="V835" t="s">
        <v>16170</v>
      </c>
      <c r="W835" t="s">
        <v>10516</v>
      </c>
      <c r="X835" t="s">
        <v>8995</v>
      </c>
      <c r="Y835" t="s">
        <v>10517</v>
      </c>
      <c r="Z835" t="s">
        <v>16141</v>
      </c>
      <c r="AA835" t="s">
        <v>10519</v>
      </c>
      <c r="AB835" t="s">
        <v>10520</v>
      </c>
      <c r="AC835" t="s">
        <v>15543</v>
      </c>
      <c r="AD835" t="s">
        <v>6953</v>
      </c>
    </row>
    <row r="836" spans="1:30">
      <c r="A836" t="s">
        <v>16171</v>
      </c>
      <c r="B836" t="s">
        <v>962</v>
      </c>
      <c r="D836">
        <v>6187.8</v>
      </c>
      <c r="E836" t="s">
        <v>16169</v>
      </c>
      <c r="F836">
        <v>0</v>
      </c>
      <c r="G836" t="s">
        <v>6314</v>
      </c>
      <c r="H836" t="s">
        <v>12314</v>
      </c>
      <c r="P836">
        <v>7024.39</v>
      </c>
      <c r="Q836">
        <v>132.88999999999999</v>
      </c>
      <c r="R836" s="343">
        <v>43664</v>
      </c>
      <c r="S836" s="343">
        <v>42065</v>
      </c>
      <c r="T836" t="s">
        <v>10514</v>
      </c>
      <c r="U836" t="s">
        <v>10515</v>
      </c>
      <c r="V836" t="s">
        <v>16172</v>
      </c>
      <c r="W836" t="s">
        <v>10516</v>
      </c>
      <c r="X836" t="s">
        <v>8995</v>
      </c>
      <c r="Y836" t="s">
        <v>10517</v>
      </c>
      <c r="Z836" t="s">
        <v>16141</v>
      </c>
      <c r="AA836" t="s">
        <v>10519</v>
      </c>
      <c r="AB836" t="s">
        <v>10520</v>
      </c>
      <c r="AC836" t="s">
        <v>15543</v>
      </c>
      <c r="AD836" t="s">
        <v>6953</v>
      </c>
    </row>
    <row r="837" spans="1:30">
      <c r="A837" t="s">
        <v>16173</v>
      </c>
      <c r="B837" t="s">
        <v>962</v>
      </c>
      <c r="D837">
        <v>6187.8</v>
      </c>
      <c r="E837" t="s">
        <v>16169</v>
      </c>
      <c r="F837">
        <v>0</v>
      </c>
      <c r="G837" t="s">
        <v>6314</v>
      </c>
      <c r="H837" t="s">
        <v>12314</v>
      </c>
      <c r="P837">
        <v>7024.39</v>
      </c>
      <c r="Q837">
        <v>132.88999999999999</v>
      </c>
      <c r="R837" s="343">
        <v>43664</v>
      </c>
      <c r="S837" s="343">
        <v>42065</v>
      </c>
      <c r="T837" t="s">
        <v>10514</v>
      </c>
      <c r="U837" t="s">
        <v>10515</v>
      </c>
      <c r="V837" t="s">
        <v>16174</v>
      </c>
      <c r="W837" t="s">
        <v>10516</v>
      </c>
      <c r="X837" t="s">
        <v>8995</v>
      </c>
      <c r="Y837" t="s">
        <v>10517</v>
      </c>
      <c r="Z837" t="s">
        <v>16141</v>
      </c>
      <c r="AA837" t="s">
        <v>10519</v>
      </c>
      <c r="AB837" t="s">
        <v>10520</v>
      </c>
      <c r="AC837" t="s">
        <v>15543</v>
      </c>
      <c r="AD837" t="s">
        <v>6953</v>
      </c>
    </row>
    <row r="838" spans="1:30">
      <c r="A838" t="s">
        <v>16175</v>
      </c>
      <c r="B838" t="s">
        <v>962</v>
      </c>
      <c r="D838">
        <v>6187.8</v>
      </c>
      <c r="E838" t="s">
        <v>16169</v>
      </c>
      <c r="F838">
        <v>0</v>
      </c>
      <c r="G838" t="s">
        <v>6314</v>
      </c>
      <c r="H838" t="s">
        <v>12314</v>
      </c>
      <c r="P838">
        <v>7024.39</v>
      </c>
      <c r="Q838">
        <v>132.88999999999999</v>
      </c>
      <c r="R838" s="343">
        <v>43664</v>
      </c>
      <c r="S838" s="343">
        <v>42065</v>
      </c>
      <c r="T838" t="s">
        <v>10514</v>
      </c>
      <c r="U838" t="s">
        <v>10515</v>
      </c>
      <c r="V838" t="s">
        <v>16176</v>
      </c>
      <c r="W838" t="s">
        <v>10516</v>
      </c>
      <c r="X838" t="s">
        <v>8995</v>
      </c>
      <c r="Y838" t="s">
        <v>10517</v>
      </c>
      <c r="Z838" t="s">
        <v>16141</v>
      </c>
      <c r="AA838" t="s">
        <v>10519</v>
      </c>
      <c r="AB838" t="s">
        <v>10520</v>
      </c>
      <c r="AC838" t="s">
        <v>15543</v>
      </c>
      <c r="AD838" t="s">
        <v>6953</v>
      </c>
    </row>
    <row r="839" spans="1:30">
      <c r="A839" t="s">
        <v>16177</v>
      </c>
      <c r="B839" t="s">
        <v>962</v>
      </c>
      <c r="D839">
        <v>6187.8</v>
      </c>
      <c r="E839" t="s">
        <v>16169</v>
      </c>
      <c r="F839">
        <v>0</v>
      </c>
      <c r="G839" t="s">
        <v>6314</v>
      </c>
      <c r="H839" t="s">
        <v>12314</v>
      </c>
      <c r="P839">
        <v>7024.39</v>
      </c>
      <c r="Q839">
        <v>132.88999999999999</v>
      </c>
      <c r="R839" s="343">
        <v>43664</v>
      </c>
      <c r="S839" s="343">
        <v>42065</v>
      </c>
      <c r="T839" t="s">
        <v>10514</v>
      </c>
      <c r="U839" t="s">
        <v>10515</v>
      </c>
      <c r="V839" t="s">
        <v>16178</v>
      </c>
      <c r="W839" t="s">
        <v>10516</v>
      </c>
      <c r="X839" t="s">
        <v>8995</v>
      </c>
      <c r="Y839" t="s">
        <v>10517</v>
      </c>
      <c r="Z839" t="s">
        <v>16141</v>
      </c>
      <c r="AA839" t="s">
        <v>10519</v>
      </c>
      <c r="AB839" t="s">
        <v>10520</v>
      </c>
      <c r="AC839" t="s">
        <v>15543</v>
      </c>
      <c r="AD839" t="s">
        <v>6953</v>
      </c>
    </row>
    <row r="840" spans="1:30">
      <c r="A840" t="s">
        <v>16179</v>
      </c>
      <c r="B840" t="s">
        <v>962</v>
      </c>
      <c r="D840">
        <v>6187.8</v>
      </c>
      <c r="E840" t="s">
        <v>16169</v>
      </c>
      <c r="F840">
        <v>0</v>
      </c>
      <c r="G840" t="s">
        <v>6314</v>
      </c>
      <c r="H840" t="s">
        <v>12314</v>
      </c>
      <c r="P840">
        <v>7024.39</v>
      </c>
      <c r="Q840">
        <v>132.88999999999999</v>
      </c>
      <c r="R840" s="343">
        <v>43664</v>
      </c>
      <c r="S840" s="343">
        <v>42065</v>
      </c>
      <c r="T840" t="s">
        <v>10514</v>
      </c>
      <c r="U840" t="s">
        <v>10515</v>
      </c>
      <c r="V840" t="s">
        <v>16180</v>
      </c>
      <c r="W840" t="s">
        <v>10516</v>
      </c>
      <c r="X840" t="s">
        <v>8995</v>
      </c>
      <c r="Y840" t="s">
        <v>10517</v>
      </c>
      <c r="Z840" t="s">
        <v>16141</v>
      </c>
      <c r="AA840" t="s">
        <v>10519</v>
      </c>
      <c r="AB840" t="s">
        <v>10520</v>
      </c>
      <c r="AC840" t="s">
        <v>15543</v>
      </c>
      <c r="AD840" t="s">
        <v>6953</v>
      </c>
    </row>
    <row r="841" spans="1:30">
      <c r="A841" t="s">
        <v>16181</v>
      </c>
      <c r="B841" t="s">
        <v>962</v>
      </c>
      <c r="D841">
        <v>6187.8</v>
      </c>
      <c r="E841" t="s">
        <v>16169</v>
      </c>
      <c r="F841">
        <v>0</v>
      </c>
      <c r="G841" t="s">
        <v>6314</v>
      </c>
      <c r="H841" t="s">
        <v>12314</v>
      </c>
      <c r="P841">
        <v>7024.39</v>
      </c>
      <c r="Q841">
        <v>132.88999999999999</v>
      </c>
      <c r="R841" s="343">
        <v>43664</v>
      </c>
      <c r="S841" s="343">
        <v>42065</v>
      </c>
      <c r="T841" t="s">
        <v>10514</v>
      </c>
      <c r="U841" t="s">
        <v>10515</v>
      </c>
      <c r="V841" t="s">
        <v>16182</v>
      </c>
      <c r="W841" t="s">
        <v>10516</v>
      </c>
      <c r="X841" t="s">
        <v>8995</v>
      </c>
      <c r="Y841" t="s">
        <v>10517</v>
      </c>
      <c r="Z841" t="s">
        <v>16141</v>
      </c>
      <c r="AA841" t="s">
        <v>10519</v>
      </c>
      <c r="AB841" t="s">
        <v>10520</v>
      </c>
      <c r="AC841" t="s">
        <v>15543</v>
      </c>
      <c r="AD841" t="s">
        <v>6953</v>
      </c>
    </row>
    <row r="842" spans="1:30">
      <c r="A842" t="s">
        <v>16150</v>
      </c>
      <c r="B842" t="s">
        <v>962</v>
      </c>
      <c r="D842">
        <v>7492.77</v>
      </c>
      <c r="E842" t="s">
        <v>16151</v>
      </c>
      <c r="F842">
        <v>0</v>
      </c>
      <c r="G842" t="s">
        <v>6314</v>
      </c>
      <c r="H842" t="s">
        <v>12314</v>
      </c>
      <c r="P842">
        <v>8505.75</v>
      </c>
      <c r="Q842">
        <v>160.91</v>
      </c>
      <c r="R842" s="343">
        <v>43664</v>
      </c>
      <c r="S842" s="343">
        <v>42065</v>
      </c>
      <c r="T842" t="s">
        <v>10514</v>
      </c>
      <c r="U842" t="s">
        <v>10515</v>
      </c>
      <c r="V842" t="s">
        <v>16152</v>
      </c>
      <c r="W842" t="s">
        <v>10516</v>
      </c>
      <c r="X842" t="s">
        <v>8995</v>
      </c>
      <c r="Y842" t="s">
        <v>10517</v>
      </c>
      <c r="Z842" t="s">
        <v>16141</v>
      </c>
      <c r="AA842" t="s">
        <v>10519</v>
      </c>
      <c r="AB842" t="s">
        <v>10520</v>
      </c>
      <c r="AC842" t="s">
        <v>15543</v>
      </c>
      <c r="AD842" t="s">
        <v>6953</v>
      </c>
    </row>
    <row r="843" spans="1:30">
      <c r="A843" t="s">
        <v>16153</v>
      </c>
      <c r="B843" t="s">
        <v>962</v>
      </c>
      <c r="D843">
        <v>7492.77</v>
      </c>
      <c r="E843" t="s">
        <v>16151</v>
      </c>
      <c r="F843">
        <v>0</v>
      </c>
      <c r="G843" t="s">
        <v>6314</v>
      </c>
      <c r="H843" t="s">
        <v>12314</v>
      </c>
      <c r="P843">
        <v>8505.75</v>
      </c>
      <c r="Q843">
        <v>160.91</v>
      </c>
      <c r="R843" s="343">
        <v>43664</v>
      </c>
      <c r="S843" s="343">
        <v>42065</v>
      </c>
      <c r="T843" t="s">
        <v>10514</v>
      </c>
      <c r="U843" t="s">
        <v>10515</v>
      </c>
      <c r="V843" t="s">
        <v>16154</v>
      </c>
      <c r="W843" t="s">
        <v>10516</v>
      </c>
      <c r="X843" t="s">
        <v>8995</v>
      </c>
      <c r="Y843" t="s">
        <v>10517</v>
      </c>
      <c r="Z843" t="s">
        <v>16141</v>
      </c>
      <c r="AA843" t="s">
        <v>10519</v>
      </c>
      <c r="AB843" t="s">
        <v>10520</v>
      </c>
      <c r="AC843" t="s">
        <v>15543</v>
      </c>
      <c r="AD843" t="s">
        <v>6953</v>
      </c>
    </row>
    <row r="844" spans="1:30">
      <c r="A844" t="s">
        <v>16183</v>
      </c>
      <c r="B844" t="s">
        <v>962</v>
      </c>
      <c r="D844">
        <v>7492.77</v>
      </c>
      <c r="E844" t="s">
        <v>16151</v>
      </c>
      <c r="F844">
        <v>0</v>
      </c>
      <c r="G844" t="s">
        <v>6314</v>
      </c>
      <c r="H844" t="s">
        <v>12314</v>
      </c>
      <c r="P844">
        <v>8505.75</v>
      </c>
      <c r="Q844">
        <v>160.91</v>
      </c>
      <c r="R844" s="343">
        <v>43664</v>
      </c>
      <c r="S844" s="343">
        <v>42065</v>
      </c>
      <c r="T844" t="s">
        <v>10514</v>
      </c>
      <c r="U844" t="s">
        <v>10515</v>
      </c>
      <c r="V844" t="s">
        <v>16184</v>
      </c>
      <c r="W844" t="s">
        <v>10516</v>
      </c>
      <c r="X844" t="s">
        <v>8995</v>
      </c>
      <c r="Y844" t="s">
        <v>10517</v>
      </c>
      <c r="Z844" t="s">
        <v>16141</v>
      </c>
      <c r="AA844" t="s">
        <v>10519</v>
      </c>
      <c r="AB844" t="s">
        <v>10520</v>
      </c>
      <c r="AC844" t="s">
        <v>15543</v>
      </c>
      <c r="AD844" t="s">
        <v>6953</v>
      </c>
    </row>
    <row r="845" spans="1:30">
      <c r="A845" t="s">
        <v>16155</v>
      </c>
      <c r="B845" t="s">
        <v>962</v>
      </c>
      <c r="D845">
        <v>7492.77</v>
      </c>
      <c r="E845" t="s">
        <v>16151</v>
      </c>
      <c r="F845">
        <v>0</v>
      </c>
      <c r="G845" t="s">
        <v>6314</v>
      </c>
      <c r="H845" t="s">
        <v>12314</v>
      </c>
      <c r="P845">
        <v>8505.75</v>
      </c>
      <c r="Q845">
        <v>160.91</v>
      </c>
      <c r="R845" s="343">
        <v>43664</v>
      </c>
      <c r="S845" s="343">
        <v>42065</v>
      </c>
      <c r="T845" t="s">
        <v>10514</v>
      </c>
      <c r="U845" t="s">
        <v>10515</v>
      </c>
      <c r="V845" t="s">
        <v>16156</v>
      </c>
      <c r="W845" t="s">
        <v>10516</v>
      </c>
      <c r="X845" t="s">
        <v>8995</v>
      </c>
      <c r="Y845" t="s">
        <v>10517</v>
      </c>
      <c r="Z845" t="s">
        <v>16141</v>
      </c>
      <c r="AA845" t="s">
        <v>10519</v>
      </c>
      <c r="AB845" t="s">
        <v>10520</v>
      </c>
      <c r="AC845" t="s">
        <v>15543</v>
      </c>
      <c r="AD845" t="s">
        <v>6953</v>
      </c>
    </row>
    <row r="846" spans="1:30">
      <c r="A846" t="s">
        <v>16185</v>
      </c>
      <c r="B846" t="s">
        <v>962</v>
      </c>
      <c r="D846">
        <v>7492.77</v>
      </c>
      <c r="E846" t="s">
        <v>16151</v>
      </c>
      <c r="F846">
        <v>0</v>
      </c>
      <c r="G846" t="s">
        <v>6314</v>
      </c>
      <c r="H846" t="s">
        <v>12314</v>
      </c>
      <c r="P846">
        <v>8505.75</v>
      </c>
      <c r="Q846">
        <v>160.91</v>
      </c>
      <c r="R846" s="343">
        <v>43664</v>
      </c>
      <c r="S846" s="343">
        <v>42065</v>
      </c>
      <c r="T846" t="s">
        <v>10514</v>
      </c>
      <c r="U846" t="s">
        <v>10515</v>
      </c>
      <c r="V846" t="s">
        <v>16186</v>
      </c>
      <c r="W846" t="s">
        <v>10516</v>
      </c>
      <c r="X846" t="s">
        <v>8995</v>
      </c>
      <c r="Y846" t="s">
        <v>10517</v>
      </c>
      <c r="Z846" t="s">
        <v>16141</v>
      </c>
      <c r="AA846" t="s">
        <v>10519</v>
      </c>
      <c r="AB846" t="s">
        <v>10520</v>
      </c>
      <c r="AC846" t="s">
        <v>15543</v>
      </c>
      <c r="AD846" t="s">
        <v>6953</v>
      </c>
    </row>
    <row r="847" spans="1:30">
      <c r="A847" t="s">
        <v>16157</v>
      </c>
      <c r="B847" t="s">
        <v>962</v>
      </c>
      <c r="D847">
        <v>7492.77</v>
      </c>
      <c r="E847" t="s">
        <v>16151</v>
      </c>
      <c r="F847">
        <v>0</v>
      </c>
      <c r="G847" t="s">
        <v>6314</v>
      </c>
      <c r="H847" t="s">
        <v>12314</v>
      </c>
      <c r="P847">
        <v>8505.75</v>
      </c>
      <c r="Q847">
        <v>160.91</v>
      </c>
      <c r="R847" s="343">
        <v>43664</v>
      </c>
      <c r="S847" s="343">
        <v>42065</v>
      </c>
      <c r="T847" t="s">
        <v>10514</v>
      </c>
      <c r="U847" t="s">
        <v>10515</v>
      </c>
      <c r="V847" t="s">
        <v>16158</v>
      </c>
      <c r="W847" t="s">
        <v>10516</v>
      </c>
      <c r="X847" t="s">
        <v>8995</v>
      </c>
      <c r="Y847" t="s">
        <v>10517</v>
      </c>
      <c r="Z847" t="s">
        <v>16141</v>
      </c>
      <c r="AA847" t="s">
        <v>10519</v>
      </c>
      <c r="AB847" t="s">
        <v>10520</v>
      </c>
      <c r="AC847" t="s">
        <v>15543</v>
      </c>
      <c r="AD847" t="s">
        <v>6953</v>
      </c>
    </row>
    <row r="848" spans="1:30">
      <c r="A848" t="s">
        <v>16159</v>
      </c>
      <c r="B848" t="s">
        <v>962</v>
      </c>
      <c r="D848">
        <v>7492.77</v>
      </c>
      <c r="E848" t="s">
        <v>16151</v>
      </c>
      <c r="F848">
        <v>0</v>
      </c>
      <c r="G848" t="s">
        <v>6314</v>
      </c>
      <c r="H848" t="s">
        <v>12314</v>
      </c>
      <c r="P848">
        <v>8505.75</v>
      </c>
      <c r="Q848">
        <v>160.91</v>
      </c>
      <c r="R848" s="343">
        <v>43664</v>
      </c>
      <c r="S848" s="343">
        <v>42065</v>
      </c>
      <c r="T848" t="s">
        <v>10514</v>
      </c>
      <c r="U848" t="s">
        <v>10515</v>
      </c>
      <c r="V848" t="s">
        <v>16160</v>
      </c>
      <c r="W848" t="s">
        <v>10516</v>
      </c>
      <c r="X848" t="s">
        <v>8995</v>
      </c>
      <c r="Y848" t="s">
        <v>10517</v>
      </c>
      <c r="Z848" t="s">
        <v>16141</v>
      </c>
      <c r="AA848" t="s">
        <v>10519</v>
      </c>
      <c r="AB848" t="s">
        <v>10520</v>
      </c>
      <c r="AC848" t="s">
        <v>15543</v>
      </c>
      <c r="AD848" t="s">
        <v>6953</v>
      </c>
    </row>
    <row r="849" spans="1:30">
      <c r="A849" t="s">
        <v>16161</v>
      </c>
      <c r="B849" t="s">
        <v>962</v>
      </c>
      <c r="D849">
        <v>7492.77</v>
      </c>
      <c r="E849" t="s">
        <v>16151</v>
      </c>
      <c r="F849">
        <v>0</v>
      </c>
      <c r="G849" t="s">
        <v>6314</v>
      </c>
      <c r="H849" t="s">
        <v>12314</v>
      </c>
      <c r="P849">
        <v>8505.75</v>
      </c>
      <c r="Q849">
        <v>160.91</v>
      </c>
      <c r="R849" s="343">
        <v>43664</v>
      </c>
      <c r="S849" s="343">
        <v>42065</v>
      </c>
      <c r="T849" t="s">
        <v>10514</v>
      </c>
      <c r="U849" t="s">
        <v>10515</v>
      </c>
      <c r="V849" t="s">
        <v>16162</v>
      </c>
      <c r="W849" t="s">
        <v>10516</v>
      </c>
      <c r="X849" t="s">
        <v>8995</v>
      </c>
      <c r="Y849" t="s">
        <v>10517</v>
      </c>
      <c r="Z849" t="s">
        <v>16141</v>
      </c>
      <c r="AA849" t="s">
        <v>10519</v>
      </c>
      <c r="AB849" t="s">
        <v>10520</v>
      </c>
      <c r="AC849" t="s">
        <v>15543</v>
      </c>
      <c r="AD849" t="s">
        <v>6953</v>
      </c>
    </row>
    <row r="850" spans="1:30">
      <c r="A850" t="s">
        <v>16163</v>
      </c>
      <c r="B850" t="s">
        <v>962</v>
      </c>
      <c r="D850">
        <v>7492.77</v>
      </c>
      <c r="E850" t="s">
        <v>16151</v>
      </c>
      <c r="F850">
        <v>0</v>
      </c>
      <c r="G850" t="s">
        <v>6314</v>
      </c>
      <c r="H850" t="s">
        <v>12314</v>
      </c>
      <c r="P850">
        <v>8505.75</v>
      </c>
      <c r="Q850">
        <v>160.91</v>
      </c>
      <c r="R850" s="343">
        <v>43664</v>
      </c>
      <c r="S850" s="343">
        <v>42065</v>
      </c>
      <c r="T850" t="s">
        <v>10514</v>
      </c>
      <c r="U850" t="s">
        <v>10515</v>
      </c>
      <c r="V850" t="s">
        <v>16164</v>
      </c>
      <c r="W850" t="s">
        <v>10516</v>
      </c>
      <c r="X850" t="s">
        <v>8995</v>
      </c>
      <c r="Y850" t="s">
        <v>10517</v>
      </c>
      <c r="Z850" t="s">
        <v>16141</v>
      </c>
      <c r="AA850" t="s">
        <v>10519</v>
      </c>
      <c r="AB850" t="s">
        <v>10520</v>
      </c>
      <c r="AC850" t="s">
        <v>15543</v>
      </c>
      <c r="AD850" t="s">
        <v>6953</v>
      </c>
    </row>
    <row r="851" spans="1:30">
      <c r="A851" t="s">
        <v>16165</v>
      </c>
      <c r="B851" t="s">
        <v>962</v>
      </c>
      <c r="D851">
        <v>6091.55</v>
      </c>
      <c r="E851" t="s">
        <v>16166</v>
      </c>
      <c r="F851">
        <v>0</v>
      </c>
      <c r="G851" t="s">
        <v>6314</v>
      </c>
      <c r="H851" t="s">
        <v>12314</v>
      </c>
      <c r="P851">
        <v>6915.12</v>
      </c>
      <c r="Q851">
        <v>130.82</v>
      </c>
      <c r="R851" s="343">
        <v>43664</v>
      </c>
      <c r="S851" s="343">
        <v>42065</v>
      </c>
      <c r="T851" t="s">
        <v>10514</v>
      </c>
      <c r="U851" t="s">
        <v>10515</v>
      </c>
      <c r="V851" t="s">
        <v>16167</v>
      </c>
      <c r="W851" t="s">
        <v>10516</v>
      </c>
      <c r="X851" t="s">
        <v>8995</v>
      </c>
      <c r="Y851" t="s">
        <v>10517</v>
      </c>
      <c r="Z851" t="s">
        <v>16141</v>
      </c>
      <c r="AA851" t="s">
        <v>10519</v>
      </c>
      <c r="AB851" t="s">
        <v>10520</v>
      </c>
      <c r="AC851" t="s">
        <v>15543</v>
      </c>
      <c r="AD851" t="s">
        <v>6953</v>
      </c>
    </row>
    <row r="852" spans="1:30">
      <c r="A852" t="s">
        <v>16187</v>
      </c>
      <c r="B852" t="s">
        <v>962</v>
      </c>
      <c r="D852">
        <v>6187.8</v>
      </c>
      <c r="E852" t="s">
        <v>16169</v>
      </c>
      <c r="F852">
        <v>0</v>
      </c>
      <c r="G852" t="s">
        <v>6314</v>
      </c>
      <c r="H852" t="s">
        <v>12314</v>
      </c>
      <c r="P852">
        <v>7024.39</v>
      </c>
      <c r="Q852">
        <v>132.88999999999999</v>
      </c>
      <c r="R852" s="343">
        <v>43667</v>
      </c>
      <c r="S852" s="343">
        <v>42065</v>
      </c>
      <c r="T852" t="s">
        <v>10514</v>
      </c>
      <c r="U852" t="s">
        <v>10515</v>
      </c>
      <c r="V852" t="s">
        <v>16188</v>
      </c>
      <c r="W852" t="s">
        <v>10516</v>
      </c>
      <c r="X852" t="s">
        <v>8995</v>
      </c>
      <c r="Y852" t="s">
        <v>10517</v>
      </c>
      <c r="Z852" t="s">
        <v>16141</v>
      </c>
      <c r="AA852" t="s">
        <v>10519</v>
      </c>
      <c r="AB852" t="s">
        <v>10520</v>
      </c>
      <c r="AC852" t="s">
        <v>15543</v>
      </c>
      <c r="AD852" t="s">
        <v>6953</v>
      </c>
    </row>
    <row r="853" spans="1:30">
      <c r="A853" t="s">
        <v>16189</v>
      </c>
      <c r="B853" t="s">
        <v>962</v>
      </c>
      <c r="D853">
        <v>6187.8</v>
      </c>
      <c r="E853" t="s">
        <v>16169</v>
      </c>
      <c r="F853">
        <v>0</v>
      </c>
      <c r="G853" t="s">
        <v>6314</v>
      </c>
      <c r="H853" t="s">
        <v>12314</v>
      </c>
      <c r="P853">
        <v>7024.39</v>
      </c>
      <c r="Q853">
        <v>132.88999999999999</v>
      </c>
      <c r="R853" s="343">
        <v>43667</v>
      </c>
      <c r="S853" s="343">
        <v>42065</v>
      </c>
      <c r="T853" t="s">
        <v>10514</v>
      </c>
      <c r="U853" t="s">
        <v>10515</v>
      </c>
      <c r="V853" t="s">
        <v>16190</v>
      </c>
      <c r="W853" t="s">
        <v>10516</v>
      </c>
      <c r="X853" t="s">
        <v>8995</v>
      </c>
      <c r="Y853" t="s">
        <v>10517</v>
      </c>
      <c r="Z853" t="s">
        <v>16141</v>
      </c>
      <c r="AA853" t="s">
        <v>10519</v>
      </c>
      <c r="AB853" t="s">
        <v>10520</v>
      </c>
      <c r="AC853" t="s">
        <v>15543</v>
      </c>
      <c r="AD853" t="s">
        <v>6953</v>
      </c>
    </row>
    <row r="854" spans="1:30">
      <c r="A854" t="s">
        <v>16191</v>
      </c>
      <c r="B854" t="s">
        <v>962</v>
      </c>
      <c r="D854">
        <v>6091.55</v>
      </c>
      <c r="E854" t="s">
        <v>16166</v>
      </c>
      <c r="F854">
        <v>0</v>
      </c>
      <c r="G854" t="s">
        <v>6314</v>
      </c>
      <c r="H854" t="s">
        <v>12314</v>
      </c>
      <c r="P854">
        <v>6915.12</v>
      </c>
      <c r="Q854">
        <v>130.82</v>
      </c>
      <c r="R854" s="343">
        <v>43667</v>
      </c>
      <c r="S854" s="343">
        <v>42065</v>
      </c>
      <c r="T854" t="s">
        <v>10514</v>
      </c>
      <c r="U854" t="s">
        <v>10515</v>
      </c>
      <c r="V854" t="s">
        <v>16192</v>
      </c>
      <c r="W854" t="s">
        <v>10516</v>
      </c>
      <c r="X854" t="s">
        <v>8995</v>
      </c>
      <c r="Y854" t="s">
        <v>10517</v>
      </c>
      <c r="Z854" t="s">
        <v>16141</v>
      </c>
      <c r="AA854" t="s">
        <v>10519</v>
      </c>
      <c r="AB854" t="s">
        <v>10520</v>
      </c>
      <c r="AC854" t="s">
        <v>15543</v>
      </c>
      <c r="AD854" t="s">
        <v>6953</v>
      </c>
    </row>
    <row r="855" spans="1:30">
      <c r="A855" t="s">
        <v>16193</v>
      </c>
      <c r="B855" t="s">
        <v>962</v>
      </c>
      <c r="D855">
        <v>6187.8</v>
      </c>
      <c r="E855" t="s">
        <v>16169</v>
      </c>
      <c r="F855">
        <v>0</v>
      </c>
      <c r="G855" t="s">
        <v>6314</v>
      </c>
      <c r="H855" t="s">
        <v>12314</v>
      </c>
      <c r="P855">
        <v>7024.39</v>
      </c>
      <c r="Q855">
        <v>132.88999999999999</v>
      </c>
      <c r="R855" s="343">
        <v>43667</v>
      </c>
      <c r="S855" s="343">
        <v>42065</v>
      </c>
      <c r="T855" t="s">
        <v>10514</v>
      </c>
      <c r="U855" t="s">
        <v>10515</v>
      </c>
      <c r="V855" t="s">
        <v>16194</v>
      </c>
      <c r="W855" t="s">
        <v>10516</v>
      </c>
      <c r="X855" t="s">
        <v>8995</v>
      </c>
      <c r="Y855" t="s">
        <v>10517</v>
      </c>
      <c r="Z855" t="s">
        <v>16141</v>
      </c>
      <c r="AA855" t="s">
        <v>10519</v>
      </c>
      <c r="AB855" t="s">
        <v>10520</v>
      </c>
      <c r="AC855" t="s">
        <v>15543</v>
      </c>
      <c r="AD855" t="s">
        <v>6953</v>
      </c>
    </row>
    <row r="856" spans="1:30">
      <c r="A856" t="s">
        <v>16195</v>
      </c>
      <c r="B856" t="s">
        <v>962</v>
      </c>
      <c r="D856">
        <v>6091.55</v>
      </c>
      <c r="E856" t="s">
        <v>16166</v>
      </c>
      <c r="F856">
        <v>0</v>
      </c>
      <c r="G856" t="s">
        <v>6314</v>
      </c>
      <c r="H856" t="s">
        <v>12314</v>
      </c>
      <c r="P856">
        <v>6915.12</v>
      </c>
      <c r="Q856">
        <v>130.82</v>
      </c>
      <c r="R856" s="343">
        <v>43667</v>
      </c>
      <c r="S856" s="343">
        <v>42065</v>
      </c>
      <c r="T856" t="s">
        <v>10514</v>
      </c>
      <c r="U856" t="s">
        <v>10515</v>
      </c>
      <c r="V856" t="s">
        <v>16196</v>
      </c>
      <c r="W856" t="s">
        <v>10516</v>
      </c>
      <c r="X856" t="s">
        <v>8995</v>
      </c>
      <c r="Y856" t="s">
        <v>10517</v>
      </c>
      <c r="Z856" t="s">
        <v>16141</v>
      </c>
      <c r="AA856" t="s">
        <v>10519</v>
      </c>
      <c r="AB856" t="s">
        <v>10520</v>
      </c>
      <c r="AC856" t="s">
        <v>15543</v>
      </c>
      <c r="AD856" t="s">
        <v>6953</v>
      </c>
    </row>
    <row r="857" spans="1:30">
      <c r="A857" t="s">
        <v>16197</v>
      </c>
      <c r="B857" t="s">
        <v>962</v>
      </c>
      <c r="D857">
        <v>6091.55</v>
      </c>
      <c r="E857" t="s">
        <v>16166</v>
      </c>
      <c r="F857">
        <v>0</v>
      </c>
      <c r="G857" t="s">
        <v>6314</v>
      </c>
      <c r="H857" t="s">
        <v>12314</v>
      </c>
      <c r="P857">
        <v>6915.12</v>
      </c>
      <c r="Q857">
        <v>130.82</v>
      </c>
      <c r="R857" s="343">
        <v>43667</v>
      </c>
      <c r="S857" s="343">
        <v>42065</v>
      </c>
      <c r="T857" t="s">
        <v>10514</v>
      </c>
      <c r="U857" t="s">
        <v>10515</v>
      </c>
      <c r="V857" t="s">
        <v>16198</v>
      </c>
      <c r="W857" t="s">
        <v>10516</v>
      </c>
      <c r="X857" t="s">
        <v>8995</v>
      </c>
      <c r="Y857" t="s">
        <v>10517</v>
      </c>
      <c r="Z857" t="s">
        <v>16141</v>
      </c>
      <c r="AA857" t="s">
        <v>10519</v>
      </c>
      <c r="AB857" t="s">
        <v>10520</v>
      </c>
      <c r="AC857" t="s">
        <v>15543</v>
      </c>
      <c r="AD857" t="s">
        <v>6953</v>
      </c>
    </row>
    <row r="858" spans="1:30">
      <c r="A858" t="s">
        <v>16199</v>
      </c>
      <c r="B858" t="s">
        <v>962</v>
      </c>
      <c r="D858">
        <v>6187.8</v>
      </c>
      <c r="E858" t="s">
        <v>16169</v>
      </c>
      <c r="F858">
        <v>0</v>
      </c>
      <c r="G858" t="s">
        <v>6314</v>
      </c>
      <c r="H858" t="s">
        <v>12314</v>
      </c>
      <c r="P858">
        <v>7024.39</v>
      </c>
      <c r="Q858">
        <v>132.88999999999999</v>
      </c>
      <c r="R858" s="343">
        <v>43667</v>
      </c>
      <c r="S858" s="343">
        <v>42065</v>
      </c>
      <c r="T858" t="s">
        <v>10514</v>
      </c>
      <c r="U858" t="s">
        <v>10515</v>
      </c>
      <c r="V858" t="s">
        <v>16200</v>
      </c>
      <c r="W858" t="s">
        <v>10516</v>
      </c>
      <c r="X858" t="s">
        <v>8995</v>
      </c>
      <c r="Y858" t="s">
        <v>10517</v>
      </c>
      <c r="Z858" t="s">
        <v>16141</v>
      </c>
      <c r="AA858" t="s">
        <v>10519</v>
      </c>
      <c r="AB858" t="s">
        <v>10520</v>
      </c>
      <c r="AC858" t="s">
        <v>15543</v>
      </c>
      <c r="AD858" t="s">
        <v>6953</v>
      </c>
    </row>
    <row r="859" spans="1:30">
      <c r="A859" t="s">
        <v>16208</v>
      </c>
      <c r="B859" t="s">
        <v>962</v>
      </c>
      <c r="D859">
        <v>6187.8</v>
      </c>
      <c r="E859" t="s">
        <v>16169</v>
      </c>
      <c r="F859">
        <v>0</v>
      </c>
      <c r="G859" t="s">
        <v>6314</v>
      </c>
      <c r="H859" t="s">
        <v>12314</v>
      </c>
      <c r="P859">
        <v>7024.39</v>
      </c>
      <c r="Q859">
        <v>132.88999999999999</v>
      </c>
      <c r="R859" s="343">
        <v>43667</v>
      </c>
      <c r="S859" s="343">
        <v>42065</v>
      </c>
      <c r="T859" t="s">
        <v>10514</v>
      </c>
      <c r="U859" t="s">
        <v>10515</v>
      </c>
      <c r="V859" t="s">
        <v>16209</v>
      </c>
      <c r="W859" t="s">
        <v>10516</v>
      </c>
      <c r="X859" t="s">
        <v>8995</v>
      </c>
      <c r="Y859" t="s">
        <v>10517</v>
      </c>
      <c r="Z859" t="s">
        <v>16141</v>
      </c>
      <c r="AA859" t="s">
        <v>10519</v>
      </c>
      <c r="AB859" t="s">
        <v>10520</v>
      </c>
      <c r="AC859" t="s">
        <v>15543</v>
      </c>
      <c r="AD859" t="s">
        <v>6953</v>
      </c>
    </row>
    <row r="860" spans="1:30">
      <c r="A860" t="s">
        <v>16201</v>
      </c>
      <c r="B860" t="s">
        <v>962</v>
      </c>
      <c r="D860">
        <v>6187.8</v>
      </c>
      <c r="E860" t="s">
        <v>16169</v>
      </c>
      <c r="F860">
        <v>0</v>
      </c>
      <c r="G860" t="s">
        <v>6314</v>
      </c>
      <c r="H860" t="s">
        <v>12314</v>
      </c>
      <c r="P860">
        <v>7024.39</v>
      </c>
      <c r="Q860">
        <v>132.88999999999999</v>
      </c>
      <c r="R860" s="343">
        <v>43667</v>
      </c>
      <c r="S860" s="343">
        <v>42065</v>
      </c>
      <c r="T860" t="s">
        <v>10514</v>
      </c>
      <c r="U860" t="s">
        <v>10515</v>
      </c>
      <c r="V860" t="s">
        <v>16202</v>
      </c>
      <c r="W860" t="s">
        <v>10516</v>
      </c>
      <c r="X860" t="s">
        <v>8995</v>
      </c>
      <c r="Y860" t="s">
        <v>10517</v>
      </c>
      <c r="Z860" t="s">
        <v>16141</v>
      </c>
      <c r="AA860" t="s">
        <v>10519</v>
      </c>
      <c r="AB860" t="s">
        <v>10520</v>
      </c>
      <c r="AC860" t="s">
        <v>15543</v>
      </c>
      <c r="AD860" t="s">
        <v>6953</v>
      </c>
    </row>
    <row r="861" spans="1:30">
      <c r="A861" t="s">
        <v>16210</v>
      </c>
      <c r="B861" t="s">
        <v>962</v>
      </c>
      <c r="D861">
        <v>6187.8</v>
      </c>
      <c r="E861" t="s">
        <v>16169</v>
      </c>
      <c r="F861">
        <v>0</v>
      </c>
      <c r="G861" t="s">
        <v>6314</v>
      </c>
      <c r="H861" t="s">
        <v>12314</v>
      </c>
      <c r="P861">
        <v>7024.39</v>
      </c>
      <c r="Q861">
        <v>132.88999999999999</v>
      </c>
      <c r="R861" s="343">
        <v>43667</v>
      </c>
      <c r="S861" s="343">
        <v>42065</v>
      </c>
      <c r="T861" t="s">
        <v>10514</v>
      </c>
      <c r="U861" t="s">
        <v>10515</v>
      </c>
      <c r="V861" t="s">
        <v>16211</v>
      </c>
      <c r="W861" t="s">
        <v>10516</v>
      </c>
      <c r="X861" t="s">
        <v>8995</v>
      </c>
      <c r="Y861" t="s">
        <v>10517</v>
      </c>
      <c r="Z861" t="s">
        <v>16141</v>
      </c>
      <c r="AA861" t="s">
        <v>10519</v>
      </c>
      <c r="AB861" t="s">
        <v>10520</v>
      </c>
      <c r="AC861" t="s">
        <v>15543</v>
      </c>
      <c r="AD861" t="s">
        <v>6953</v>
      </c>
    </row>
    <row r="862" spans="1:30">
      <c r="A862" t="s">
        <v>16203</v>
      </c>
      <c r="B862" t="s">
        <v>962</v>
      </c>
      <c r="D862">
        <v>6187.8</v>
      </c>
      <c r="E862" t="s">
        <v>16169</v>
      </c>
      <c r="F862">
        <v>0</v>
      </c>
      <c r="G862" t="s">
        <v>6314</v>
      </c>
      <c r="H862" t="s">
        <v>12314</v>
      </c>
      <c r="P862">
        <v>7024.39</v>
      </c>
      <c r="Q862">
        <v>132.88999999999999</v>
      </c>
      <c r="R862" s="343">
        <v>43667</v>
      </c>
      <c r="S862" s="343">
        <v>42065</v>
      </c>
      <c r="T862" t="s">
        <v>10514</v>
      </c>
      <c r="U862" t="s">
        <v>10515</v>
      </c>
      <c r="V862" t="s">
        <v>16204</v>
      </c>
      <c r="W862" t="s">
        <v>10516</v>
      </c>
      <c r="X862" t="s">
        <v>8995</v>
      </c>
      <c r="Y862" t="s">
        <v>10517</v>
      </c>
      <c r="Z862" t="s">
        <v>16141</v>
      </c>
      <c r="AA862" t="s">
        <v>10519</v>
      </c>
      <c r="AB862" t="s">
        <v>10520</v>
      </c>
      <c r="AC862" t="s">
        <v>15543</v>
      </c>
      <c r="AD862" t="s">
        <v>6953</v>
      </c>
    </row>
    <row r="863" spans="1:30">
      <c r="A863" t="s">
        <v>16212</v>
      </c>
      <c r="B863" t="s">
        <v>962</v>
      </c>
      <c r="D863">
        <v>6187.8</v>
      </c>
      <c r="E863" t="s">
        <v>16169</v>
      </c>
      <c r="F863">
        <v>0</v>
      </c>
      <c r="G863" t="s">
        <v>6314</v>
      </c>
      <c r="H863" t="s">
        <v>12314</v>
      </c>
      <c r="P863">
        <v>7024.39</v>
      </c>
      <c r="Q863">
        <v>132.88999999999999</v>
      </c>
      <c r="R863" s="343">
        <v>43667</v>
      </c>
      <c r="S863" s="343">
        <v>42065</v>
      </c>
      <c r="T863" t="s">
        <v>10514</v>
      </c>
      <c r="U863" t="s">
        <v>10515</v>
      </c>
      <c r="V863" t="s">
        <v>16213</v>
      </c>
      <c r="W863" t="s">
        <v>10516</v>
      </c>
      <c r="X863" t="s">
        <v>8995</v>
      </c>
      <c r="Y863" t="s">
        <v>10517</v>
      </c>
      <c r="Z863" t="s">
        <v>16141</v>
      </c>
      <c r="AA863" t="s">
        <v>10519</v>
      </c>
      <c r="AB863" t="s">
        <v>10520</v>
      </c>
      <c r="AC863" t="s">
        <v>15543</v>
      </c>
      <c r="AD863" t="s">
        <v>6953</v>
      </c>
    </row>
    <row r="864" spans="1:30">
      <c r="A864" t="s">
        <v>16205</v>
      </c>
      <c r="B864" t="s">
        <v>962</v>
      </c>
      <c r="D864">
        <v>6187.8</v>
      </c>
      <c r="E864" t="s">
        <v>16169</v>
      </c>
      <c r="F864">
        <v>0</v>
      </c>
      <c r="G864" t="s">
        <v>6314</v>
      </c>
      <c r="H864" t="s">
        <v>12314</v>
      </c>
      <c r="P864">
        <v>7024.39</v>
      </c>
      <c r="Q864">
        <v>132.88999999999999</v>
      </c>
      <c r="R864" s="343">
        <v>43667</v>
      </c>
      <c r="S864" s="343">
        <v>42065</v>
      </c>
      <c r="T864" t="s">
        <v>10514</v>
      </c>
      <c r="U864" t="s">
        <v>10515</v>
      </c>
      <c r="V864" t="s">
        <v>16206</v>
      </c>
      <c r="W864" t="s">
        <v>10516</v>
      </c>
      <c r="X864" t="s">
        <v>8995</v>
      </c>
      <c r="Y864" t="s">
        <v>10517</v>
      </c>
      <c r="Z864" t="s">
        <v>16141</v>
      </c>
      <c r="AA864" t="s">
        <v>10519</v>
      </c>
      <c r="AB864" t="s">
        <v>10520</v>
      </c>
      <c r="AC864" t="s">
        <v>15543</v>
      </c>
      <c r="AD864" t="s">
        <v>6953</v>
      </c>
    </row>
    <row r="865" spans="1:47">
      <c r="A865" t="s">
        <v>16214</v>
      </c>
      <c r="B865" t="s">
        <v>962</v>
      </c>
      <c r="D865">
        <v>14725.86</v>
      </c>
      <c r="E865" t="s">
        <v>1810</v>
      </c>
      <c r="F865">
        <v>0</v>
      </c>
      <c r="G865" t="s">
        <v>6314</v>
      </c>
      <c r="H865" t="s">
        <v>12314</v>
      </c>
      <c r="P865">
        <v>16716.48</v>
      </c>
      <c r="Q865">
        <v>316.25</v>
      </c>
      <c r="R865" s="343">
        <v>43669</v>
      </c>
      <c r="S865" s="343">
        <v>42079</v>
      </c>
      <c r="T865" t="s">
        <v>10514</v>
      </c>
      <c r="U865" t="s">
        <v>10515</v>
      </c>
      <c r="V865" t="s">
        <v>16215</v>
      </c>
      <c r="W865" t="s">
        <v>10516</v>
      </c>
      <c r="X865" t="s">
        <v>8995</v>
      </c>
      <c r="Y865" t="s">
        <v>10517</v>
      </c>
      <c r="Z865" t="s">
        <v>16141</v>
      </c>
      <c r="AA865" t="s">
        <v>10519</v>
      </c>
      <c r="AB865" t="s">
        <v>10520</v>
      </c>
      <c r="AC865" t="s">
        <v>15543</v>
      </c>
      <c r="AD865" t="s">
        <v>6953</v>
      </c>
    </row>
    <row r="866" spans="1:47">
      <c r="A866" t="s">
        <v>16217</v>
      </c>
      <c r="B866" t="s">
        <v>962</v>
      </c>
      <c r="D866">
        <v>14725.95</v>
      </c>
      <c r="E866" t="s">
        <v>1810</v>
      </c>
      <c r="F866">
        <v>0</v>
      </c>
      <c r="G866" t="s">
        <v>6314</v>
      </c>
      <c r="H866" t="s">
        <v>12314</v>
      </c>
      <c r="P866">
        <v>16716.48</v>
      </c>
      <c r="Q866">
        <v>316.29000000000002</v>
      </c>
      <c r="R866" s="343">
        <v>43682</v>
      </c>
      <c r="S866" s="343">
        <v>42079</v>
      </c>
      <c r="T866" t="s">
        <v>10514</v>
      </c>
      <c r="U866" t="s">
        <v>10515</v>
      </c>
      <c r="V866" t="s">
        <v>16218</v>
      </c>
      <c r="W866" t="s">
        <v>10516</v>
      </c>
      <c r="X866" t="s">
        <v>8995</v>
      </c>
      <c r="Y866" t="s">
        <v>10517</v>
      </c>
      <c r="Z866" t="s">
        <v>16141</v>
      </c>
      <c r="AA866" t="s">
        <v>10519</v>
      </c>
      <c r="AB866" t="s">
        <v>10520</v>
      </c>
      <c r="AC866" t="s">
        <v>15543</v>
      </c>
      <c r="AD866" t="s">
        <v>6953</v>
      </c>
    </row>
    <row r="867" spans="1:47">
      <c r="A867" t="s">
        <v>16246</v>
      </c>
      <c r="B867" t="s">
        <v>962</v>
      </c>
      <c r="D867">
        <v>6298.36</v>
      </c>
      <c r="E867" t="s">
        <v>16247</v>
      </c>
      <c r="F867">
        <v>0</v>
      </c>
      <c r="G867" t="s">
        <v>6314</v>
      </c>
      <c r="H867" t="s">
        <v>12314</v>
      </c>
      <c r="P867">
        <v>6915.12</v>
      </c>
      <c r="Q867">
        <v>130.44</v>
      </c>
      <c r="R867" s="343">
        <v>43725</v>
      </c>
      <c r="S867" s="343">
        <v>42065</v>
      </c>
      <c r="T867" t="s">
        <v>10514</v>
      </c>
      <c r="U867" t="s">
        <v>10515</v>
      </c>
      <c r="V867" t="s">
        <v>16248</v>
      </c>
      <c r="W867" t="s">
        <v>10516</v>
      </c>
      <c r="X867" t="s">
        <v>8995</v>
      </c>
      <c r="Y867" t="s">
        <v>10517</v>
      </c>
      <c r="Z867" t="s">
        <v>16141</v>
      </c>
      <c r="AA867" t="s">
        <v>10519</v>
      </c>
      <c r="AB867" t="s">
        <v>10520</v>
      </c>
      <c r="AC867" t="s">
        <v>15543</v>
      </c>
      <c r="AD867" t="s">
        <v>6953</v>
      </c>
    </row>
    <row r="868" spans="1:47">
      <c r="A868" t="s">
        <v>16249</v>
      </c>
      <c r="B868" t="s">
        <v>962</v>
      </c>
      <c r="D868">
        <v>6298.36</v>
      </c>
      <c r="E868" t="s">
        <v>16247</v>
      </c>
      <c r="F868">
        <v>0</v>
      </c>
      <c r="G868" t="s">
        <v>6314</v>
      </c>
      <c r="H868" t="s">
        <v>12314</v>
      </c>
      <c r="P868">
        <v>6915.12</v>
      </c>
      <c r="Q868">
        <v>130.44</v>
      </c>
      <c r="R868" s="343">
        <v>43725</v>
      </c>
      <c r="S868" s="343">
        <v>42065</v>
      </c>
      <c r="T868" t="s">
        <v>10514</v>
      </c>
      <c r="U868" t="s">
        <v>10515</v>
      </c>
      <c r="V868" t="s">
        <v>16250</v>
      </c>
      <c r="W868" t="s">
        <v>10516</v>
      </c>
      <c r="X868" t="s">
        <v>8995</v>
      </c>
      <c r="Y868" t="s">
        <v>10517</v>
      </c>
      <c r="Z868" t="s">
        <v>16141</v>
      </c>
      <c r="AA868" t="s">
        <v>10519</v>
      </c>
      <c r="AB868" t="s">
        <v>10520</v>
      </c>
      <c r="AC868" t="s">
        <v>15543</v>
      </c>
      <c r="AD868" t="s">
        <v>6953</v>
      </c>
    </row>
    <row r="869" spans="1:47">
      <c r="A869" t="s">
        <v>16251</v>
      </c>
      <c r="B869" t="s">
        <v>962</v>
      </c>
      <c r="D869">
        <v>6298.36</v>
      </c>
      <c r="E869" t="s">
        <v>16247</v>
      </c>
      <c r="F869">
        <v>0</v>
      </c>
      <c r="G869" t="s">
        <v>6314</v>
      </c>
      <c r="H869" t="s">
        <v>12314</v>
      </c>
      <c r="P869">
        <v>6915.12</v>
      </c>
      <c r="Q869">
        <v>130.44</v>
      </c>
      <c r="R869" s="343">
        <v>43725</v>
      </c>
      <c r="S869" s="343">
        <v>42065</v>
      </c>
      <c r="T869" t="s">
        <v>10514</v>
      </c>
      <c r="U869" t="s">
        <v>10515</v>
      </c>
      <c r="V869" t="s">
        <v>16252</v>
      </c>
      <c r="W869" t="s">
        <v>10516</v>
      </c>
      <c r="X869" t="s">
        <v>8995</v>
      </c>
      <c r="Y869" t="s">
        <v>10517</v>
      </c>
      <c r="Z869" t="s">
        <v>16141</v>
      </c>
      <c r="AA869" t="s">
        <v>10519</v>
      </c>
      <c r="AB869" t="s">
        <v>10520</v>
      </c>
      <c r="AC869" t="s">
        <v>15543</v>
      </c>
      <c r="AD869" t="s">
        <v>6953</v>
      </c>
    </row>
    <row r="870" spans="1:47">
      <c r="A870" t="s">
        <v>16239</v>
      </c>
      <c r="B870" t="s">
        <v>2900</v>
      </c>
      <c r="D870">
        <v>1960.62</v>
      </c>
      <c r="E870" t="s">
        <v>16240</v>
      </c>
      <c r="F870">
        <v>0</v>
      </c>
      <c r="G870" t="s">
        <v>6317</v>
      </c>
      <c r="H870" t="s">
        <v>12314</v>
      </c>
      <c r="P870">
        <v>2314.69</v>
      </c>
      <c r="Q870">
        <v>71.209999999999994</v>
      </c>
      <c r="R870" s="343">
        <v>42995</v>
      </c>
      <c r="S870" s="343">
        <v>42066</v>
      </c>
      <c r="T870" t="s">
        <v>7961</v>
      </c>
      <c r="U870" t="s">
        <v>7962</v>
      </c>
      <c r="V870" t="s">
        <v>16241</v>
      </c>
      <c r="W870" t="s">
        <v>7963</v>
      </c>
      <c r="X870" t="s">
        <v>2024</v>
      </c>
      <c r="Y870" t="s">
        <v>2031</v>
      </c>
      <c r="Z870" t="s">
        <v>16253</v>
      </c>
      <c r="AA870" t="s">
        <v>7965</v>
      </c>
      <c r="AB870" t="s">
        <v>6309</v>
      </c>
      <c r="AC870" t="s">
        <v>16242</v>
      </c>
      <c r="AD870" t="s">
        <v>6953</v>
      </c>
    </row>
    <row r="871" spans="1:47">
      <c r="A871" t="s">
        <v>16243</v>
      </c>
      <c r="B871" t="s">
        <v>2900</v>
      </c>
      <c r="D871">
        <v>19316.560000000001</v>
      </c>
      <c r="E871" t="s">
        <v>16244</v>
      </c>
      <c r="F871">
        <v>0</v>
      </c>
      <c r="G871" t="s">
        <v>6317</v>
      </c>
      <c r="H871" t="s">
        <v>12314</v>
      </c>
      <c r="P871">
        <v>22804.87</v>
      </c>
      <c r="Q871">
        <v>701.54</v>
      </c>
      <c r="R871" s="343">
        <v>42995</v>
      </c>
      <c r="S871" s="343">
        <v>42066</v>
      </c>
      <c r="T871" t="s">
        <v>7961</v>
      </c>
      <c r="U871" t="s">
        <v>7962</v>
      </c>
      <c r="V871" t="s">
        <v>16245</v>
      </c>
      <c r="W871" t="s">
        <v>7963</v>
      </c>
      <c r="X871" t="s">
        <v>2024</v>
      </c>
      <c r="Y871" t="s">
        <v>2031</v>
      </c>
      <c r="Z871" t="s">
        <v>16253</v>
      </c>
      <c r="AA871" t="s">
        <v>7965</v>
      </c>
      <c r="AB871" t="s">
        <v>6309</v>
      </c>
      <c r="AC871" t="s">
        <v>16242</v>
      </c>
      <c r="AD871" t="s">
        <v>6953</v>
      </c>
    </row>
    <row r="872" spans="1:47">
      <c r="A872" t="s">
        <v>16259</v>
      </c>
      <c r="B872" t="s">
        <v>5911</v>
      </c>
      <c r="C872">
        <v>0.23</v>
      </c>
      <c r="D872">
        <v>8083.77</v>
      </c>
      <c r="E872" t="s">
        <v>16260</v>
      </c>
      <c r="F872">
        <v>17</v>
      </c>
      <c r="G872" t="s">
        <v>6319</v>
      </c>
      <c r="H872" t="s">
        <v>6945</v>
      </c>
      <c r="P872">
        <v>8536.58</v>
      </c>
      <c r="Q872">
        <v>118.97</v>
      </c>
      <c r="R872" s="343">
        <v>43770</v>
      </c>
      <c r="S872" s="343">
        <v>42066</v>
      </c>
      <c r="T872" t="s">
        <v>10904</v>
      </c>
      <c r="U872" t="s">
        <v>10905</v>
      </c>
      <c r="V872" t="s">
        <v>16261</v>
      </c>
      <c r="W872" t="s">
        <v>10906</v>
      </c>
      <c r="X872" t="s">
        <v>2025</v>
      </c>
      <c r="Y872" t="s">
        <v>2026</v>
      </c>
      <c r="Z872" t="s">
        <v>10907</v>
      </c>
      <c r="AA872" t="s">
        <v>10908</v>
      </c>
      <c r="AB872" t="s">
        <v>10909</v>
      </c>
      <c r="AC872" t="s">
        <v>10910</v>
      </c>
      <c r="AD872" t="s">
        <v>6318</v>
      </c>
      <c r="AE872" t="s">
        <v>5913</v>
      </c>
      <c r="AF872" t="s">
        <v>13757</v>
      </c>
      <c r="AG872" t="s">
        <v>14271</v>
      </c>
      <c r="AH872" t="s">
        <v>2024</v>
      </c>
      <c r="AI872" t="s">
        <v>2031</v>
      </c>
      <c r="AJ872" t="s">
        <v>6309</v>
      </c>
      <c r="AQ872">
        <v>1</v>
      </c>
      <c r="AR872" t="s">
        <v>15754</v>
      </c>
      <c r="AS872" t="s">
        <v>15755</v>
      </c>
      <c r="AT872" t="s">
        <v>13627</v>
      </c>
      <c r="AU872" t="s">
        <v>15756</v>
      </c>
    </row>
    <row r="873" spans="1:47">
      <c r="A873" t="s">
        <v>16264</v>
      </c>
      <c r="B873" t="s">
        <v>16265</v>
      </c>
      <c r="D873">
        <v>6484.92</v>
      </c>
      <c r="E873" t="s">
        <v>16266</v>
      </c>
      <c r="F873">
        <v>0</v>
      </c>
      <c r="G873" t="s">
        <v>6312</v>
      </c>
      <c r="H873" t="s">
        <v>12314</v>
      </c>
      <c r="P873">
        <v>6927.22</v>
      </c>
      <c r="Q873">
        <v>116.03</v>
      </c>
      <c r="R873" s="343">
        <v>43784</v>
      </c>
      <c r="S873" s="343">
        <v>42079</v>
      </c>
      <c r="T873" t="s">
        <v>16267</v>
      </c>
      <c r="U873" t="s">
        <v>6309</v>
      </c>
      <c r="V873" t="s">
        <v>16268</v>
      </c>
      <c r="W873" t="s">
        <v>16269</v>
      </c>
      <c r="X873" t="s">
        <v>2024</v>
      </c>
      <c r="Y873" t="s">
        <v>2031</v>
      </c>
      <c r="Z873" t="s">
        <v>16270</v>
      </c>
      <c r="AA873" t="s">
        <v>6309</v>
      </c>
      <c r="AB873" t="s">
        <v>6309</v>
      </c>
      <c r="AC873" t="s">
        <v>16271</v>
      </c>
      <c r="AD873" t="s">
        <v>6310</v>
      </c>
    </row>
    <row r="874" spans="1:47">
      <c r="A874" t="s">
        <v>16273</v>
      </c>
      <c r="B874" t="s">
        <v>16274</v>
      </c>
      <c r="C874">
        <v>0.92</v>
      </c>
      <c r="D874">
        <v>9413.23</v>
      </c>
      <c r="E874" t="s">
        <v>16275</v>
      </c>
      <c r="F874">
        <v>4</v>
      </c>
      <c r="G874" t="s">
        <v>6312</v>
      </c>
      <c r="H874" t="s">
        <v>6945</v>
      </c>
      <c r="P874">
        <v>10823.17</v>
      </c>
      <c r="Q874">
        <v>323.89</v>
      </c>
      <c r="R874" s="343">
        <v>43042</v>
      </c>
      <c r="S874" s="343">
        <v>42079</v>
      </c>
      <c r="T874" t="s">
        <v>16276</v>
      </c>
      <c r="U874" t="s">
        <v>6309</v>
      </c>
      <c r="V874" t="s">
        <v>16277</v>
      </c>
      <c r="W874" t="s">
        <v>16278</v>
      </c>
      <c r="X874" t="s">
        <v>7412</v>
      </c>
      <c r="Y874" t="s">
        <v>7413</v>
      </c>
      <c r="Z874" t="s">
        <v>16279</v>
      </c>
      <c r="AA874" t="s">
        <v>16280</v>
      </c>
      <c r="AB874" t="s">
        <v>6309</v>
      </c>
      <c r="AC874" t="s">
        <v>16281</v>
      </c>
      <c r="AD874" t="s">
        <v>6310</v>
      </c>
    </row>
    <row r="875" spans="1:47">
      <c r="A875" t="s">
        <v>16311</v>
      </c>
      <c r="B875" t="s">
        <v>16312</v>
      </c>
      <c r="D875">
        <v>9702.39</v>
      </c>
      <c r="E875" t="s">
        <v>16313</v>
      </c>
      <c r="F875">
        <v>0</v>
      </c>
      <c r="G875" t="s">
        <v>6317</v>
      </c>
      <c r="H875" t="s">
        <v>12314</v>
      </c>
      <c r="P875">
        <v>10495.67</v>
      </c>
      <c r="Q875">
        <v>324.02999999999997</v>
      </c>
      <c r="R875" s="343">
        <v>43087</v>
      </c>
      <c r="S875" s="343">
        <v>42065</v>
      </c>
      <c r="T875" t="s">
        <v>16314</v>
      </c>
      <c r="U875" t="s">
        <v>16315</v>
      </c>
      <c r="V875" t="s">
        <v>16316</v>
      </c>
      <c r="W875" t="s">
        <v>16317</v>
      </c>
      <c r="X875" t="s">
        <v>11592</v>
      </c>
      <c r="Y875" t="s">
        <v>16318</v>
      </c>
      <c r="Z875" t="s">
        <v>16319</v>
      </c>
      <c r="AA875" t="s">
        <v>16320</v>
      </c>
      <c r="AB875" t="s">
        <v>16321</v>
      </c>
      <c r="AC875" t="s">
        <v>16322</v>
      </c>
      <c r="AD875" t="s">
        <v>6310</v>
      </c>
    </row>
    <row r="876" spans="1:47">
      <c r="A876" t="s">
        <v>16303</v>
      </c>
      <c r="B876" t="s">
        <v>5911</v>
      </c>
      <c r="D876">
        <v>10230.5</v>
      </c>
      <c r="E876" t="s">
        <v>16304</v>
      </c>
      <c r="F876">
        <v>0</v>
      </c>
      <c r="G876" t="s">
        <v>6319</v>
      </c>
      <c r="H876" t="s">
        <v>12314</v>
      </c>
      <c r="P876">
        <v>10536.58</v>
      </c>
      <c r="Q876">
        <v>146.38</v>
      </c>
      <c r="R876" s="343">
        <v>43845</v>
      </c>
      <c r="S876" s="343">
        <v>42066</v>
      </c>
      <c r="T876" t="s">
        <v>10904</v>
      </c>
      <c r="U876" t="s">
        <v>10905</v>
      </c>
      <c r="V876" t="s">
        <v>16305</v>
      </c>
      <c r="W876" t="s">
        <v>10906</v>
      </c>
      <c r="X876" t="s">
        <v>2025</v>
      </c>
      <c r="Y876" t="s">
        <v>2026</v>
      </c>
      <c r="Z876" t="s">
        <v>10907</v>
      </c>
      <c r="AA876" t="s">
        <v>10908</v>
      </c>
      <c r="AB876" t="s">
        <v>10909</v>
      </c>
      <c r="AC876" t="s">
        <v>10910</v>
      </c>
      <c r="AD876" t="s">
        <v>6318</v>
      </c>
      <c r="AE876" t="s">
        <v>5913</v>
      </c>
      <c r="AF876" t="s">
        <v>13757</v>
      </c>
      <c r="AG876" t="s">
        <v>14271</v>
      </c>
      <c r="AH876" t="s">
        <v>2024</v>
      </c>
      <c r="AI876" t="s">
        <v>2031</v>
      </c>
      <c r="AJ876" t="s">
        <v>6309</v>
      </c>
      <c r="AQ876">
        <v>1</v>
      </c>
      <c r="AR876" t="s">
        <v>16306</v>
      </c>
      <c r="AS876" t="s">
        <v>16307</v>
      </c>
      <c r="AT876" t="s">
        <v>2031</v>
      </c>
      <c r="AU876" t="s">
        <v>16308</v>
      </c>
    </row>
    <row r="877" spans="1:47">
      <c r="A877" t="s">
        <v>16309</v>
      </c>
      <c r="B877" t="s">
        <v>5911</v>
      </c>
      <c r="C877">
        <v>0.04</v>
      </c>
      <c r="D877">
        <v>10230.5</v>
      </c>
      <c r="E877" t="s">
        <v>16304</v>
      </c>
      <c r="F877">
        <v>17</v>
      </c>
      <c r="G877" t="s">
        <v>6319</v>
      </c>
      <c r="H877" t="s">
        <v>6945</v>
      </c>
      <c r="P877">
        <v>10536.58</v>
      </c>
      <c r="Q877">
        <v>146.38</v>
      </c>
      <c r="R877" s="343">
        <v>43845</v>
      </c>
      <c r="S877" s="343">
        <v>42040</v>
      </c>
      <c r="T877" t="s">
        <v>10904</v>
      </c>
      <c r="U877" t="s">
        <v>10905</v>
      </c>
      <c r="V877" t="s">
        <v>16310</v>
      </c>
      <c r="W877" t="s">
        <v>10906</v>
      </c>
      <c r="X877" t="s">
        <v>2025</v>
      </c>
      <c r="Y877" t="s">
        <v>2026</v>
      </c>
      <c r="Z877" t="s">
        <v>10907</v>
      </c>
      <c r="AA877" t="s">
        <v>10908</v>
      </c>
      <c r="AB877" t="s">
        <v>10909</v>
      </c>
      <c r="AC877" t="s">
        <v>10910</v>
      </c>
      <c r="AD877" t="s">
        <v>6318</v>
      </c>
      <c r="AE877" t="s">
        <v>5913</v>
      </c>
      <c r="AF877" t="s">
        <v>13757</v>
      </c>
      <c r="AG877" t="s">
        <v>14271</v>
      </c>
      <c r="AH877" t="s">
        <v>2024</v>
      </c>
      <c r="AI877" t="s">
        <v>2031</v>
      </c>
      <c r="AJ877" t="s">
        <v>6309</v>
      </c>
      <c r="AQ877">
        <v>1</v>
      </c>
      <c r="AR877" t="s">
        <v>16306</v>
      </c>
      <c r="AS877" t="s">
        <v>16307</v>
      </c>
      <c r="AT877" t="s">
        <v>2031</v>
      </c>
      <c r="AU877" t="s">
        <v>16308</v>
      </c>
    </row>
    <row r="878" spans="1:47">
      <c r="A878" t="s">
        <v>16309</v>
      </c>
      <c r="B878" t="s">
        <v>5911</v>
      </c>
      <c r="D878">
        <v>146.38</v>
      </c>
      <c r="E878" s="343">
        <v>43845</v>
      </c>
      <c r="F878" s="343">
        <v>42040</v>
      </c>
      <c r="G878" t="s">
        <v>10904</v>
      </c>
      <c r="J878">
        <v>1</v>
      </c>
      <c r="K878" t="s">
        <v>16306</v>
      </c>
      <c r="L878" t="s">
        <v>16307</v>
      </c>
      <c r="M878" t="s">
        <v>2031</v>
      </c>
      <c r="N878" t="s">
        <v>16308</v>
      </c>
      <c r="U878">
        <v>0.04</v>
      </c>
      <c r="V878">
        <v>10230.5</v>
      </c>
      <c r="W878" t="s">
        <v>16304</v>
      </c>
      <c r="X878">
        <v>16</v>
      </c>
      <c r="Y878" t="s">
        <v>6319</v>
      </c>
      <c r="Z878" t="s">
        <v>6945</v>
      </c>
      <c r="AE878" t="s">
        <v>10905</v>
      </c>
      <c r="AF878" t="s">
        <v>16310</v>
      </c>
      <c r="AG878" t="s">
        <v>10906</v>
      </c>
      <c r="AH878" t="s">
        <v>2025</v>
      </c>
      <c r="AI878" t="s">
        <v>2026</v>
      </c>
      <c r="AJ878" t="s">
        <v>10907</v>
      </c>
      <c r="AK878" t="s">
        <v>10908</v>
      </c>
      <c r="AL878" t="s">
        <v>10909</v>
      </c>
      <c r="AM878" t="s">
        <v>10910</v>
      </c>
      <c r="AN878" t="s">
        <v>6318</v>
      </c>
      <c r="AO878" t="s">
        <v>5913</v>
      </c>
      <c r="AP878" t="s">
        <v>13757</v>
      </c>
      <c r="AQ878" t="s">
        <v>14271</v>
      </c>
      <c r="AR878" t="s">
        <v>2024</v>
      </c>
      <c r="AS878" t="s">
        <v>2031</v>
      </c>
      <c r="AT878" t="s">
        <v>6309</v>
      </c>
    </row>
    <row r="879" spans="1:47">
      <c r="A879" t="s">
        <v>16311</v>
      </c>
      <c r="B879" t="s">
        <v>16312</v>
      </c>
      <c r="H879" t="s">
        <v>16315</v>
      </c>
      <c r="I879" t="s">
        <v>16316</v>
      </c>
      <c r="J879" t="s">
        <v>16317</v>
      </c>
      <c r="K879" t="s">
        <v>11592</v>
      </c>
      <c r="L879" t="s">
        <v>16318</v>
      </c>
      <c r="M879" t="s">
        <v>16319</v>
      </c>
      <c r="N879" t="s">
        <v>16320</v>
      </c>
      <c r="AF879">
        <v>324.02999999999997</v>
      </c>
      <c r="AG879" s="343">
        <v>43087</v>
      </c>
      <c r="AH879" s="343">
        <v>42065</v>
      </c>
      <c r="AI879" t="s">
        <v>16314</v>
      </c>
      <c r="AP879">
        <v>9702.39</v>
      </c>
      <c r="AQ879" t="s">
        <v>16313</v>
      </c>
      <c r="AR879">
        <v>0</v>
      </c>
      <c r="AS879" t="s">
        <v>6317</v>
      </c>
      <c r="AT879" t="s">
        <v>12314</v>
      </c>
    </row>
    <row r="880" spans="1:47">
      <c r="A880" t="s">
        <v>16303</v>
      </c>
      <c r="B880" t="s">
        <v>5911</v>
      </c>
      <c r="H880" t="s">
        <v>10905</v>
      </c>
      <c r="I880" t="s">
        <v>16305</v>
      </c>
      <c r="J880" t="s">
        <v>10906</v>
      </c>
      <c r="K880" t="s">
        <v>2025</v>
      </c>
      <c r="L880" t="s">
        <v>2026</v>
      </c>
      <c r="M880" t="s">
        <v>10907</v>
      </c>
      <c r="N880" t="s">
        <v>10908</v>
      </c>
      <c r="U880" t="s">
        <v>16308</v>
      </c>
      <c r="Z880" t="s">
        <v>5913</v>
      </c>
      <c r="AA880" t="s">
        <v>13757</v>
      </c>
      <c r="AB880" t="s">
        <v>14271</v>
      </c>
      <c r="AC880" t="s">
        <v>2024</v>
      </c>
      <c r="AD880" t="s">
        <v>2031</v>
      </c>
      <c r="AF880">
        <v>146.38</v>
      </c>
      <c r="AG880" s="343">
        <v>43845</v>
      </c>
      <c r="AH880" s="343">
        <v>42066</v>
      </c>
      <c r="AI880" t="s">
        <v>10904</v>
      </c>
      <c r="AL880">
        <v>1</v>
      </c>
      <c r="AM880" t="s">
        <v>16306</v>
      </c>
      <c r="AN880" t="s">
        <v>16307</v>
      </c>
      <c r="AP880">
        <v>10230.5</v>
      </c>
      <c r="AQ880" t="s">
        <v>16304</v>
      </c>
      <c r="AR880">
        <v>0</v>
      </c>
      <c r="AS880" t="s">
        <v>6319</v>
      </c>
      <c r="AT880" t="s">
        <v>12314</v>
      </c>
    </row>
    <row r="881" spans="1:47">
      <c r="A881" t="s">
        <v>16309</v>
      </c>
      <c r="B881" t="s">
        <v>5911</v>
      </c>
      <c r="H881" t="s">
        <v>10905</v>
      </c>
      <c r="I881" t="s">
        <v>16310</v>
      </c>
      <c r="J881" t="s">
        <v>10906</v>
      </c>
      <c r="K881" t="s">
        <v>2025</v>
      </c>
      <c r="L881" t="s">
        <v>2026</v>
      </c>
      <c r="M881" t="s">
        <v>10907</v>
      </c>
      <c r="N881" t="s">
        <v>10908</v>
      </c>
      <c r="U881" t="s">
        <v>16308</v>
      </c>
      <c r="Z881" t="s">
        <v>5913</v>
      </c>
      <c r="AA881" t="s">
        <v>13757</v>
      </c>
      <c r="AB881" t="s">
        <v>14271</v>
      </c>
      <c r="AC881" t="s">
        <v>2024</v>
      </c>
      <c r="AD881" t="s">
        <v>2031</v>
      </c>
      <c r="AF881">
        <v>146.38</v>
      </c>
      <c r="AG881" s="343">
        <v>43845</v>
      </c>
      <c r="AH881" s="343">
        <v>42040</v>
      </c>
      <c r="AI881" t="s">
        <v>10904</v>
      </c>
      <c r="AL881">
        <v>1</v>
      </c>
      <c r="AM881" t="s">
        <v>16306</v>
      </c>
      <c r="AN881" t="s">
        <v>16307</v>
      </c>
      <c r="AO881">
        <v>0.04</v>
      </c>
      <c r="AP881">
        <v>10230.5</v>
      </c>
      <c r="AQ881" t="s">
        <v>16304</v>
      </c>
      <c r="AR881">
        <v>14</v>
      </c>
      <c r="AS881" t="s">
        <v>6319</v>
      </c>
      <c r="AT881" t="s">
        <v>6945</v>
      </c>
    </row>
    <row r="882" spans="1:47">
      <c r="A882" t="s">
        <v>16243</v>
      </c>
      <c r="B882" t="s">
        <v>2900</v>
      </c>
      <c r="I882">
        <v>701.54</v>
      </c>
      <c r="J882" s="343">
        <v>42995</v>
      </c>
      <c r="K882" s="343">
        <v>42066</v>
      </c>
      <c r="L882" t="s">
        <v>7961</v>
      </c>
      <c r="U882" t="s">
        <v>16280</v>
      </c>
      <c r="AA882">
        <v>19316.580000000002</v>
      </c>
      <c r="AB882" t="s">
        <v>16244</v>
      </c>
      <c r="AC882">
        <v>0</v>
      </c>
      <c r="AD882" t="s">
        <v>6317</v>
      </c>
      <c r="AJ882" t="s">
        <v>7962</v>
      </c>
      <c r="AK882" t="s">
        <v>16245</v>
      </c>
      <c r="AL882" t="s">
        <v>7963</v>
      </c>
      <c r="AM882" t="s">
        <v>7412</v>
      </c>
      <c r="AN882" t="s">
        <v>7413</v>
      </c>
    </row>
    <row r="883" spans="1:47">
      <c r="A883" t="s">
        <v>16264</v>
      </c>
      <c r="B883" t="s">
        <v>16265</v>
      </c>
      <c r="I883">
        <v>116.03</v>
      </c>
      <c r="J883" s="343">
        <v>43784</v>
      </c>
      <c r="K883" s="343">
        <v>42044</v>
      </c>
      <c r="L883" t="s">
        <v>16267</v>
      </c>
      <c r="U883" t="s">
        <v>16320</v>
      </c>
      <c r="AA883">
        <v>6574.1</v>
      </c>
      <c r="AB883" t="s">
        <v>16266</v>
      </c>
      <c r="AC883">
        <v>0</v>
      </c>
      <c r="AD883" t="s">
        <v>6312</v>
      </c>
      <c r="AJ883" t="s">
        <v>6309</v>
      </c>
      <c r="AK883" t="s">
        <v>16268</v>
      </c>
      <c r="AL883" t="s">
        <v>16269</v>
      </c>
      <c r="AM883" t="s">
        <v>11592</v>
      </c>
      <c r="AN883" t="s">
        <v>16318</v>
      </c>
    </row>
    <row r="884" spans="1:47">
      <c r="A884" t="s">
        <v>16273</v>
      </c>
      <c r="B884" t="s">
        <v>16274</v>
      </c>
      <c r="I884">
        <v>323.89</v>
      </c>
      <c r="J884" s="343">
        <v>43042</v>
      </c>
      <c r="K884" s="343">
        <v>42053</v>
      </c>
      <c r="L884" t="s">
        <v>16276</v>
      </c>
      <c r="U884" t="s">
        <v>10908</v>
      </c>
      <c r="AA884">
        <v>9697.52</v>
      </c>
      <c r="AB884" t="s">
        <v>16275</v>
      </c>
      <c r="AC884">
        <v>0</v>
      </c>
      <c r="AD884" t="s">
        <v>6312</v>
      </c>
      <c r="AJ884" t="s">
        <v>6309</v>
      </c>
      <c r="AK884" t="s">
        <v>16277</v>
      </c>
      <c r="AL884" t="s">
        <v>16278</v>
      </c>
      <c r="AM884" t="s">
        <v>2025</v>
      </c>
      <c r="AN884" t="s">
        <v>2026</v>
      </c>
      <c r="AO884" t="s">
        <v>16308</v>
      </c>
      <c r="AT884" t="s">
        <v>5913</v>
      </c>
      <c r="AU884" t="s">
        <v>13757</v>
      </c>
    </row>
    <row r="885" spans="1:47">
      <c r="A885" t="s">
        <v>16311</v>
      </c>
      <c r="B885" t="s">
        <v>16312</v>
      </c>
      <c r="I885">
        <v>324.02999999999997</v>
      </c>
      <c r="J885" s="343">
        <v>43087</v>
      </c>
      <c r="K885" s="343">
        <v>42065</v>
      </c>
      <c r="L885" t="s">
        <v>16314</v>
      </c>
      <c r="U885" t="s">
        <v>10908</v>
      </c>
      <c r="AA885">
        <v>9702.39</v>
      </c>
      <c r="AB885" t="s">
        <v>16313</v>
      </c>
      <c r="AC885">
        <v>0</v>
      </c>
      <c r="AD885" t="s">
        <v>6317</v>
      </c>
      <c r="AJ885" t="s">
        <v>16315</v>
      </c>
      <c r="AK885" t="s">
        <v>16316</v>
      </c>
      <c r="AL885" t="s">
        <v>16317</v>
      </c>
      <c r="AM885" t="s">
        <v>2025</v>
      </c>
      <c r="AN885" t="s">
        <v>2026</v>
      </c>
      <c r="AO885" t="s">
        <v>16308</v>
      </c>
      <c r="AT885" t="s">
        <v>5913</v>
      </c>
      <c r="AU885" t="s">
        <v>13757</v>
      </c>
    </row>
    <row r="886" spans="1:47">
      <c r="A886" t="s">
        <v>16303</v>
      </c>
      <c r="B886" t="s">
        <v>5911</v>
      </c>
      <c r="I886">
        <v>146.38</v>
      </c>
      <c r="J886" s="343">
        <v>43845</v>
      </c>
      <c r="K886" s="343">
        <v>42066</v>
      </c>
      <c r="L886" t="s">
        <v>10904</v>
      </c>
      <c r="M886" t="s">
        <v>5913</v>
      </c>
      <c r="N886" t="s">
        <v>13757</v>
      </c>
      <c r="AA886">
        <v>10230.5</v>
      </c>
      <c r="AB886" t="s">
        <v>16304</v>
      </c>
      <c r="AC886">
        <v>0</v>
      </c>
      <c r="AD886" t="s">
        <v>6319</v>
      </c>
      <c r="AE886" t="s">
        <v>10908</v>
      </c>
      <c r="AJ886" t="s">
        <v>10905</v>
      </c>
      <c r="AK886" t="s">
        <v>16305</v>
      </c>
      <c r="AL886" t="s">
        <v>10906</v>
      </c>
      <c r="AM886">
        <v>0</v>
      </c>
      <c r="AN886" t="s">
        <v>6319</v>
      </c>
      <c r="AT886" t="s">
        <v>10905</v>
      </c>
      <c r="AU886" t="s">
        <v>16305</v>
      </c>
    </row>
  </sheetData>
  <autoFilter ref="A1:B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sheetPr codeName="Sheet3" filterMode="1" enableFormatConditionsCalculation="0">
    <tabColor theme="0" tint="-0.249977111117893"/>
  </sheetPr>
  <dimension ref="A1:AX2465"/>
  <sheetViews>
    <sheetView zoomScale="90" zoomScaleNormal="90" workbookViewId="0">
      <pane xSplit="2" ySplit="2" topLeftCell="C1155" activePane="bottomRight" state="frozen"/>
      <selection pane="topRight" activeCell="C1" sqref="C1"/>
      <selection pane="bottomLeft" activeCell="A3" sqref="A3"/>
      <selection pane="bottomRight" activeCell="C1657" sqref="C1657:C1692"/>
    </sheetView>
  </sheetViews>
  <sheetFormatPr defaultRowHeight="10.5"/>
  <cols>
    <col min="1" max="1" width="8.5703125" style="153" bestFit="1" customWidth="1"/>
    <col min="2" max="2" width="32.28515625" style="153" customWidth="1"/>
    <col min="3" max="3" width="41.28515625" style="153" customWidth="1"/>
    <col min="4" max="4" width="14.140625" style="176" customWidth="1"/>
    <col min="5" max="6" width="16" style="153" customWidth="1"/>
    <col min="7" max="7" width="30.7109375" style="153" customWidth="1"/>
    <col min="8" max="8" width="8.7109375" style="153" customWidth="1"/>
    <col min="9" max="9" width="20.140625" style="153" customWidth="1"/>
    <col min="10" max="10" width="20.5703125" style="153" customWidth="1"/>
    <col min="11" max="11" width="14.7109375" style="153" customWidth="1"/>
    <col min="12" max="12" width="5.42578125" style="153" customWidth="1"/>
    <col min="13" max="13" width="7" style="153" customWidth="1"/>
    <col min="14" max="14" width="20.5703125" style="184" customWidth="1"/>
    <col min="15" max="15" width="14.7109375" style="153" customWidth="1"/>
    <col min="16" max="16" width="5.42578125" style="153" customWidth="1"/>
    <col min="17" max="18" width="7" style="153" customWidth="1"/>
    <col min="19" max="33" width="11.5703125" style="153" customWidth="1"/>
    <col min="34" max="34" width="11.5703125" style="149" customWidth="1"/>
    <col min="35" max="49" width="14.28515625" style="149" customWidth="1"/>
    <col min="50" max="50" width="9.5703125" style="149" bestFit="1" customWidth="1"/>
    <col min="51" max="16384" width="9.140625" style="149"/>
  </cols>
  <sheetData>
    <row r="1" spans="1:50" s="159" customFormat="1">
      <c r="A1" s="157"/>
      <c r="B1" s="158"/>
      <c r="C1" s="157"/>
      <c r="D1" s="175"/>
      <c r="E1" s="157"/>
      <c r="F1" s="157"/>
      <c r="G1" s="157"/>
      <c r="H1" s="157"/>
      <c r="I1" s="157"/>
      <c r="J1" s="157"/>
      <c r="K1" s="157"/>
      <c r="L1" s="157"/>
      <c r="M1" s="157"/>
      <c r="N1" s="183"/>
      <c r="O1" s="157"/>
      <c r="P1" s="157"/>
      <c r="Q1" s="157"/>
      <c r="R1" s="157"/>
      <c r="S1" s="157"/>
      <c r="T1" s="157"/>
      <c r="U1" s="157"/>
      <c r="V1" s="157"/>
      <c r="W1" s="157"/>
      <c r="X1" s="157"/>
      <c r="Y1" s="157"/>
      <c r="Z1" s="157"/>
      <c r="AA1" s="157"/>
      <c r="AB1" s="157"/>
      <c r="AC1" s="157"/>
      <c r="AD1" s="157"/>
      <c r="AE1" s="157"/>
      <c r="AF1" s="157"/>
      <c r="AG1" s="157"/>
      <c r="AH1" s="425" t="s">
        <v>1234</v>
      </c>
      <c r="AI1" s="426"/>
      <c r="AJ1" s="426"/>
      <c r="AK1" s="426"/>
      <c r="AL1" s="426"/>
      <c r="AM1" s="426"/>
      <c r="AN1" s="426"/>
      <c r="AO1" s="426"/>
      <c r="AP1" s="426" t="s">
        <v>1234</v>
      </c>
      <c r="AQ1" s="426"/>
      <c r="AR1" s="426"/>
      <c r="AS1" s="426"/>
      <c r="AT1" s="426"/>
      <c r="AU1" s="426"/>
      <c r="AV1" s="426"/>
      <c r="AW1" s="426"/>
      <c r="AX1" s="427"/>
    </row>
    <row r="2" spans="1:50" ht="38.25" customHeight="1">
      <c r="A2" s="153" t="s">
        <v>4053</v>
      </c>
      <c r="B2" s="160" t="s">
        <v>4054</v>
      </c>
      <c r="C2" s="153" t="s">
        <v>4058</v>
      </c>
      <c r="D2" s="176" t="s">
        <v>4506</v>
      </c>
      <c r="E2" s="153" t="s">
        <v>4507</v>
      </c>
      <c r="F2" s="153" t="s">
        <v>4508</v>
      </c>
      <c r="G2" s="153" t="s">
        <v>4509</v>
      </c>
      <c r="H2" s="153" t="s">
        <v>4510</v>
      </c>
      <c r="I2" s="153" t="s">
        <v>4511</v>
      </c>
      <c r="J2" s="153" t="s">
        <v>4512</v>
      </c>
      <c r="K2" s="153" t="s">
        <v>4513</v>
      </c>
      <c r="L2" s="153" t="s">
        <v>4514</v>
      </c>
      <c r="M2" s="153" t="s">
        <v>4515</v>
      </c>
      <c r="N2" s="184" t="s">
        <v>4055</v>
      </c>
      <c r="O2" s="153" t="s">
        <v>4061</v>
      </c>
      <c r="P2" s="153" t="s">
        <v>4516</v>
      </c>
      <c r="Q2" s="153" t="s">
        <v>4517</v>
      </c>
      <c r="R2" s="153" t="s">
        <v>4518</v>
      </c>
      <c r="S2" s="153" t="s">
        <v>4519</v>
      </c>
      <c r="T2" s="153" t="s">
        <v>4520</v>
      </c>
      <c r="U2" s="153" t="s">
        <v>4521</v>
      </c>
      <c r="V2" s="153" t="s">
        <v>4522</v>
      </c>
      <c r="W2" s="153" t="s">
        <v>4523</v>
      </c>
      <c r="X2" s="153" t="s">
        <v>4524</v>
      </c>
      <c r="Y2" s="153" t="s">
        <v>4525</v>
      </c>
      <c r="Z2" s="153" t="s">
        <v>4526</v>
      </c>
      <c r="AA2" s="153" t="s">
        <v>4527</v>
      </c>
      <c r="AB2" s="153" t="s">
        <v>2007</v>
      </c>
      <c r="AC2" s="153" t="s">
        <v>2008</v>
      </c>
      <c r="AD2" s="153" t="s">
        <v>2009</v>
      </c>
      <c r="AE2" s="153" t="s">
        <v>2010</v>
      </c>
      <c r="AF2" s="153" t="s">
        <v>4070</v>
      </c>
      <c r="AG2" s="153" t="s">
        <v>6308</v>
      </c>
      <c r="AH2" s="99" t="s">
        <v>1217</v>
      </c>
      <c r="AI2" s="99" t="s">
        <v>1218</v>
      </c>
      <c r="AJ2" s="99" t="s">
        <v>1219</v>
      </c>
      <c r="AK2" s="99" t="s">
        <v>1220</v>
      </c>
      <c r="AL2" s="99" t="s">
        <v>1221</v>
      </c>
      <c r="AM2" s="99" t="s">
        <v>1222</v>
      </c>
      <c r="AN2" s="99" t="s">
        <v>1223</v>
      </c>
      <c r="AO2" s="99" t="s">
        <v>1224</v>
      </c>
      <c r="AP2" s="99" t="s">
        <v>1225</v>
      </c>
      <c r="AQ2" s="99" t="s">
        <v>1226</v>
      </c>
      <c r="AR2" s="99" t="s">
        <v>1227</v>
      </c>
      <c r="AS2" s="99" t="s">
        <v>1228</v>
      </c>
      <c r="AT2" s="99" t="s">
        <v>1229</v>
      </c>
      <c r="AU2" s="99" t="s">
        <v>1230</v>
      </c>
      <c r="AV2" s="99" t="s">
        <v>1231</v>
      </c>
      <c r="AW2" s="99" t="s">
        <v>1232</v>
      </c>
      <c r="AX2" s="99" t="s">
        <v>1233</v>
      </c>
    </row>
    <row r="3" spans="1:50" hidden="1">
      <c r="A3" s="153" t="s">
        <v>1000</v>
      </c>
      <c r="B3" s="153" t="s">
        <v>2458</v>
      </c>
      <c r="C3" s="233" t="s">
        <v>2465</v>
      </c>
      <c r="D3" s="177" t="s">
        <v>8128</v>
      </c>
      <c r="E3" s="161" t="s">
        <v>8129</v>
      </c>
      <c r="F3" s="161" t="s">
        <v>12400</v>
      </c>
      <c r="G3" s="161" t="s">
        <v>8130</v>
      </c>
      <c r="H3" s="161" t="s">
        <v>8131</v>
      </c>
      <c r="I3" s="161" t="s">
        <v>8132</v>
      </c>
      <c r="J3" s="161" t="s">
        <v>8133</v>
      </c>
      <c r="K3" s="161" t="s">
        <v>8134</v>
      </c>
      <c r="L3" s="161" t="s">
        <v>8135</v>
      </c>
      <c r="M3" s="161" t="s">
        <v>8136</v>
      </c>
      <c r="N3" s="185" t="s">
        <v>6313</v>
      </c>
      <c r="O3" s="161">
        <v>0</v>
      </c>
      <c r="P3" s="161">
        <v>0</v>
      </c>
      <c r="Q3" s="161">
        <v>0</v>
      </c>
      <c r="R3" s="161">
        <v>0</v>
      </c>
      <c r="S3" s="161">
        <v>0</v>
      </c>
      <c r="T3" s="161">
        <v>0</v>
      </c>
      <c r="U3" s="161">
        <v>0</v>
      </c>
      <c r="V3" s="161">
        <v>0</v>
      </c>
      <c r="W3" s="161">
        <v>0</v>
      </c>
      <c r="X3" s="161">
        <v>0</v>
      </c>
      <c r="Y3" s="161">
        <v>0</v>
      </c>
      <c r="Z3" s="161">
        <v>0</v>
      </c>
      <c r="AA3" s="161">
        <v>0</v>
      </c>
      <c r="AB3" s="161">
        <v>0</v>
      </c>
      <c r="AC3" s="161">
        <v>0</v>
      </c>
      <c r="AD3" s="161">
        <v>0</v>
      </c>
      <c r="AE3" s="161">
        <v>0</v>
      </c>
      <c r="AF3" s="161" t="s">
        <v>6566</v>
      </c>
      <c r="AG3" s="161" t="s">
        <v>4392</v>
      </c>
      <c r="AH3" s="162"/>
      <c r="AI3" s="162"/>
      <c r="AJ3" s="162"/>
      <c r="AK3" s="162"/>
      <c r="AL3" s="162"/>
      <c r="AM3" s="162"/>
      <c r="AN3" s="162"/>
      <c r="AO3" s="162"/>
      <c r="AP3" s="162"/>
      <c r="AQ3" s="162"/>
      <c r="AR3" s="162"/>
      <c r="AS3" s="162"/>
      <c r="AT3" s="162"/>
      <c r="AU3" s="162"/>
      <c r="AV3" s="162"/>
      <c r="AW3" s="162"/>
      <c r="AX3" s="162"/>
    </row>
    <row r="4" spans="1:50" hidden="1">
      <c r="A4" s="153" t="s">
        <v>1001</v>
      </c>
      <c r="B4" s="153" t="s">
        <v>2458</v>
      </c>
      <c r="C4" s="233" t="s">
        <v>2465</v>
      </c>
      <c r="D4" s="177" t="s">
        <v>8128</v>
      </c>
      <c r="E4" s="161" t="s">
        <v>8129</v>
      </c>
      <c r="F4" s="161" t="s">
        <v>12401</v>
      </c>
      <c r="G4" s="161" t="s">
        <v>8130</v>
      </c>
      <c r="H4" s="161" t="s">
        <v>8131</v>
      </c>
      <c r="I4" s="161" t="s">
        <v>8132</v>
      </c>
      <c r="J4" s="161" t="s">
        <v>8133</v>
      </c>
      <c r="K4" s="161" t="s">
        <v>8134</v>
      </c>
      <c r="L4" s="161" t="s">
        <v>8135</v>
      </c>
      <c r="M4" s="161" t="s">
        <v>8136</v>
      </c>
      <c r="N4" s="185" t="s">
        <v>6313</v>
      </c>
      <c r="O4" s="161">
        <v>0</v>
      </c>
      <c r="P4" s="161">
        <v>0</v>
      </c>
      <c r="Q4" s="161">
        <v>0</v>
      </c>
      <c r="R4" s="161">
        <v>0</v>
      </c>
      <c r="S4" s="161">
        <v>0</v>
      </c>
      <c r="T4" s="161">
        <v>0</v>
      </c>
      <c r="U4" s="161">
        <v>0</v>
      </c>
      <c r="V4" s="161">
        <v>0</v>
      </c>
      <c r="W4" s="161">
        <v>0</v>
      </c>
      <c r="X4" s="161">
        <v>0</v>
      </c>
      <c r="Y4" s="161">
        <v>0</v>
      </c>
      <c r="Z4" s="161">
        <v>0</v>
      </c>
      <c r="AA4" s="161">
        <v>0</v>
      </c>
      <c r="AB4" s="161">
        <v>0</v>
      </c>
      <c r="AC4" s="161">
        <v>0</v>
      </c>
      <c r="AD4" s="161">
        <v>0</v>
      </c>
      <c r="AE4" s="161">
        <v>0</v>
      </c>
      <c r="AF4" s="161" t="s">
        <v>6566</v>
      </c>
      <c r="AG4" s="161" t="s">
        <v>4392</v>
      </c>
      <c r="AH4" s="162"/>
      <c r="AI4" s="162"/>
      <c r="AJ4" s="162"/>
      <c r="AK4" s="162"/>
      <c r="AL4" s="162"/>
      <c r="AM4" s="162"/>
      <c r="AN4" s="162"/>
      <c r="AO4" s="162"/>
      <c r="AP4" s="162"/>
      <c r="AQ4" s="162"/>
      <c r="AR4" s="162"/>
      <c r="AS4" s="162"/>
      <c r="AT4" s="162"/>
      <c r="AU4" s="162"/>
      <c r="AV4" s="162"/>
      <c r="AW4" s="162"/>
      <c r="AX4" s="162"/>
    </row>
    <row r="5" spans="1:50" hidden="1">
      <c r="A5" s="153" t="s">
        <v>1002</v>
      </c>
      <c r="B5" s="153" t="s">
        <v>2458</v>
      </c>
      <c r="C5" s="233" t="s">
        <v>2465</v>
      </c>
      <c r="D5" s="177" t="s">
        <v>8128</v>
      </c>
      <c r="E5" s="161" t="s">
        <v>8129</v>
      </c>
      <c r="F5" s="161" t="s">
        <v>12402</v>
      </c>
      <c r="G5" s="161" t="s">
        <v>8130</v>
      </c>
      <c r="H5" s="161" t="s">
        <v>8131</v>
      </c>
      <c r="I5" s="161" t="s">
        <v>8132</v>
      </c>
      <c r="J5" s="161" t="s">
        <v>8133</v>
      </c>
      <c r="K5" s="161" t="s">
        <v>8134</v>
      </c>
      <c r="L5" s="161" t="s">
        <v>8135</v>
      </c>
      <c r="M5" s="161" t="s">
        <v>8136</v>
      </c>
      <c r="N5" s="185" t="s">
        <v>6313</v>
      </c>
      <c r="O5" s="161">
        <v>0</v>
      </c>
      <c r="P5" s="161">
        <v>0</v>
      </c>
      <c r="Q5" s="161">
        <v>0</v>
      </c>
      <c r="R5" s="161">
        <v>0</v>
      </c>
      <c r="S5" s="161">
        <v>0</v>
      </c>
      <c r="T5" s="161">
        <v>0</v>
      </c>
      <c r="U5" s="161">
        <v>0</v>
      </c>
      <c r="V5" s="161">
        <v>0</v>
      </c>
      <c r="W5" s="161">
        <v>0</v>
      </c>
      <c r="X5" s="161">
        <v>0</v>
      </c>
      <c r="Y5" s="161">
        <v>0</v>
      </c>
      <c r="Z5" s="161">
        <v>0</v>
      </c>
      <c r="AA5" s="161">
        <v>0</v>
      </c>
      <c r="AB5" s="161">
        <v>0</v>
      </c>
      <c r="AC5" s="161">
        <v>0</v>
      </c>
      <c r="AD5" s="161">
        <v>0</v>
      </c>
      <c r="AE5" s="161">
        <v>0</v>
      </c>
      <c r="AF5" s="161" t="s">
        <v>6566</v>
      </c>
      <c r="AG5" s="161" t="s">
        <v>4392</v>
      </c>
      <c r="AH5" s="162"/>
      <c r="AI5" s="162"/>
      <c r="AJ5" s="162"/>
      <c r="AK5" s="162"/>
      <c r="AL5" s="162"/>
      <c r="AM5" s="162"/>
      <c r="AN5" s="162"/>
      <c r="AO5" s="162"/>
      <c r="AP5" s="162"/>
      <c r="AQ5" s="162"/>
      <c r="AR5" s="162"/>
      <c r="AS5" s="162"/>
      <c r="AT5" s="162"/>
      <c r="AU5" s="162"/>
      <c r="AV5" s="162"/>
      <c r="AW5" s="162"/>
      <c r="AX5" s="162"/>
    </row>
    <row r="6" spans="1:50" hidden="1">
      <c r="A6" s="153" t="s">
        <v>1003</v>
      </c>
      <c r="B6" s="153" t="s">
        <v>2458</v>
      </c>
      <c r="C6" s="233" t="s">
        <v>2465</v>
      </c>
      <c r="D6" s="177" t="s">
        <v>8128</v>
      </c>
      <c r="E6" s="161" t="s">
        <v>8129</v>
      </c>
      <c r="F6" s="161" t="s">
        <v>12403</v>
      </c>
      <c r="G6" s="161" t="s">
        <v>8130</v>
      </c>
      <c r="H6" s="161" t="s">
        <v>8131</v>
      </c>
      <c r="I6" s="161" t="s">
        <v>8132</v>
      </c>
      <c r="J6" s="161" t="s">
        <v>8133</v>
      </c>
      <c r="K6" s="161" t="s">
        <v>8134</v>
      </c>
      <c r="L6" s="161" t="s">
        <v>8135</v>
      </c>
      <c r="M6" s="161" t="s">
        <v>8136</v>
      </c>
      <c r="N6" s="185" t="s">
        <v>6313</v>
      </c>
      <c r="O6" s="161">
        <v>0</v>
      </c>
      <c r="P6" s="161">
        <v>0</v>
      </c>
      <c r="Q6" s="161">
        <v>0</v>
      </c>
      <c r="R6" s="161">
        <v>0</v>
      </c>
      <c r="S6" s="161">
        <v>0</v>
      </c>
      <c r="T6" s="161">
        <v>0</v>
      </c>
      <c r="U6" s="161">
        <v>0</v>
      </c>
      <c r="V6" s="161">
        <v>0</v>
      </c>
      <c r="W6" s="161">
        <v>0</v>
      </c>
      <c r="X6" s="161">
        <v>0</v>
      </c>
      <c r="Y6" s="161">
        <v>0</v>
      </c>
      <c r="Z6" s="161">
        <v>0</v>
      </c>
      <c r="AA6" s="161">
        <v>0</v>
      </c>
      <c r="AB6" s="161">
        <v>0</v>
      </c>
      <c r="AC6" s="161">
        <v>0</v>
      </c>
      <c r="AD6" s="161">
        <v>0</v>
      </c>
      <c r="AE6" s="161">
        <v>0</v>
      </c>
      <c r="AF6" s="161" t="s">
        <v>6566</v>
      </c>
      <c r="AG6" s="161" t="s">
        <v>4392</v>
      </c>
      <c r="AH6" s="162"/>
      <c r="AI6" s="162"/>
      <c r="AJ6" s="162"/>
      <c r="AK6" s="162"/>
      <c r="AL6" s="162"/>
      <c r="AM6" s="162"/>
      <c r="AN6" s="162"/>
      <c r="AO6" s="162"/>
      <c r="AP6" s="162"/>
      <c r="AQ6" s="162"/>
      <c r="AR6" s="162"/>
      <c r="AS6" s="162"/>
      <c r="AT6" s="162"/>
      <c r="AU6" s="162"/>
      <c r="AV6" s="162"/>
      <c r="AW6" s="162"/>
      <c r="AX6" s="162"/>
    </row>
    <row r="7" spans="1:50" hidden="1">
      <c r="A7" s="153" t="s">
        <v>1004</v>
      </c>
      <c r="B7" s="153" t="s">
        <v>2458</v>
      </c>
      <c r="C7" s="233" t="s">
        <v>2465</v>
      </c>
      <c r="D7" s="177" t="s">
        <v>8128</v>
      </c>
      <c r="E7" s="161" t="s">
        <v>8129</v>
      </c>
      <c r="F7" s="161" t="s">
        <v>12404</v>
      </c>
      <c r="G7" s="161" t="s">
        <v>8130</v>
      </c>
      <c r="H7" s="161" t="s">
        <v>8131</v>
      </c>
      <c r="I7" s="161" t="s">
        <v>8132</v>
      </c>
      <c r="J7" s="161" t="s">
        <v>8133</v>
      </c>
      <c r="K7" s="161" t="s">
        <v>8134</v>
      </c>
      <c r="L7" s="161" t="s">
        <v>8135</v>
      </c>
      <c r="M7" s="161" t="s">
        <v>8136</v>
      </c>
      <c r="N7" s="185" t="s">
        <v>6313</v>
      </c>
      <c r="O7" s="161">
        <v>0</v>
      </c>
      <c r="P7" s="161">
        <v>0</v>
      </c>
      <c r="Q7" s="161">
        <v>0</v>
      </c>
      <c r="R7" s="161">
        <v>0</v>
      </c>
      <c r="S7" s="161">
        <v>0</v>
      </c>
      <c r="T7" s="161">
        <v>0</v>
      </c>
      <c r="U7" s="161">
        <v>0</v>
      </c>
      <c r="V7" s="161">
        <v>0</v>
      </c>
      <c r="W7" s="161">
        <v>0</v>
      </c>
      <c r="X7" s="161">
        <v>0</v>
      </c>
      <c r="Y7" s="161">
        <v>0</v>
      </c>
      <c r="Z7" s="161">
        <v>0</v>
      </c>
      <c r="AA7" s="161">
        <v>0</v>
      </c>
      <c r="AB7" s="161">
        <v>0</v>
      </c>
      <c r="AC7" s="161">
        <v>0</v>
      </c>
      <c r="AD7" s="161">
        <v>0</v>
      </c>
      <c r="AE7" s="161">
        <v>0</v>
      </c>
      <c r="AF7" s="161" t="s">
        <v>6566</v>
      </c>
      <c r="AG7" s="161" t="s">
        <v>4392</v>
      </c>
      <c r="AH7" s="162"/>
      <c r="AI7" s="162"/>
      <c r="AJ7" s="162"/>
      <c r="AK7" s="162"/>
      <c r="AL7" s="162"/>
      <c r="AM7" s="162"/>
      <c r="AN7" s="162"/>
      <c r="AO7" s="162"/>
      <c r="AP7" s="162"/>
      <c r="AQ7" s="162"/>
      <c r="AR7" s="162"/>
      <c r="AS7" s="162"/>
      <c r="AT7" s="162"/>
      <c r="AU7" s="162"/>
      <c r="AV7" s="162"/>
      <c r="AW7" s="162"/>
      <c r="AX7" s="162"/>
    </row>
    <row r="8" spans="1:50" hidden="1">
      <c r="A8" s="153" t="s">
        <v>1005</v>
      </c>
      <c r="B8" s="153" t="s">
        <v>2458</v>
      </c>
      <c r="C8" s="233" t="s">
        <v>2466</v>
      </c>
      <c r="D8" s="177" t="s">
        <v>8128</v>
      </c>
      <c r="E8" s="161" t="s">
        <v>8129</v>
      </c>
      <c r="F8" s="161" t="s">
        <v>12405</v>
      </c>
      <c r="G8" s="161" t="s">
        <v>8130</v>
      </c>
      <c r="H8" s="161" t="s">
        <v>8131</v>
      </c>
      <c r="I8" s="161" t="s">
        <v>8132</v>
      </c>
      <c r="J8" s="161" t="s">
        <v>8133</v>
      </c>
      <c r="K8" s="161" t="s">
        <v>8134</v>
      </c>
      <c r="L8" s="161" t="s">
        <v>8135</v>
      </c>
      <c r="M8" s="161" t="s">
        <v>8136</v>
      </c>
      <c r="N8" s="185" t="s">
        <v>6313</v>
      </c>
      <c r="O8" s="161">
        <v>0</v>
      </c>
      <c r="P8" s="161">
        <v>0</v>
      </c>
      <c r="Q8" s="161">
        <v>0</v>
      </c>
      <c r="R8" s="161">
        <v>0</v>
      </c>
      <c r="S8" s="161">
        <v>0</v>
      </c>
      <c r="T8" s="161">
        <v>0</v>
      </c>
      <c r="U8" s="161">
        <v>0</v>
      </c>
      <c r="V8" s="161">
        <v>0</v>
      </c>
      <c r="W8" s="161">
        <v>0</v>
      </c>
      <c r="X8" s="161">
        <v>0</v>
      </c>
      <c r="Y8" s="161">
        <v>0</v>
      </c>
      <c r="Z8" s="161">
        <v>0</v>
      </c>
      <c r="AA8" s="161">
        <v>0</v>
      </c>
      <c r="AB8" s="161">
        <v>0</v>
      </c>
      <c r="AC8" s="161">
        <v>0</v>
      </c>
      <c r="AD8" s="161">
        <v>0</v>
      </c>
      <c r="AE8" s="161">
        <v>0</v>
      </c>
      <c r="AF8" s="161" t="s">
        <v>6566</v>
      </c>
      <c r="AG8" s="161" t="s">
        <v>4392</v>
      </c>
      <c r="AH8" s="162"/>
      <c r="AI8" s="162"/>
      <c r="AJ8" s="162"/>
      <c r="AK8" s="162"/>
      <c r="AL8" s="162"/>
      <c r="AM8" s="162"/>
      <c r="AN8" s="162"/>
      <c r="AO8" s="162"/>
      <c r="AP8" s="162"/>
      <c r="AQ8" s="162"/>
      <c r="AR8" s="162"/>
      <c r="AS8" s="162"/>
      <c r="AT8" s="162"/>
      <c r="AU8" s="162"/>
      <c r="AV8" s="162"/>
      <c r="AW8" s="162"/>
      <c r="AX8" s="162"/>
    </row>
    <row r="9" spans="1:50" hidden="1">
      <c r="A9" s="153" t="s">
        <v>1006</v>
      </c>
      <c r="B9" s="153" t="s">
        <v>2458</v>
      </c>
      <c r="C9" s="233" t="s">
        <v>2466</v>
      </c>
      <c r="D9" s="177" t="s">
        <v>8128</v>
      </c>
      <c r="E9" s="161" t="s">
        <v>8129</v>
      </c>
      <c r="F9" s="161" t="s">
        <v>12406</v>
      </c>
      <c r="G9" s="161" t="s">
        <v>8130</v>
      </c>
      <c r="H9" s="161" t="s">
        <v>8131</v>
      </c>
      <c r="I9" s="161" t="s">
        <v>8132</v>
      </c>
      <c r="J9" s="161" t="s">
        <v>8133</v>
      </c>
      <c r="K9" s="161" t="s">
        <v>8134</v>
      </c>
      <c r="L9" s="161" t="s">
        <v>8135</v>
      </c>
      <c r="M9" s="161" t="s">
        <v>8136</v>
      </c>
      <c r="N9" s="185" t="s">
        <v>6313</v>
      </c>
      <c r="O9" s="161">
        <v>0</v>
      </c>
      <c r="P9" s="161">
        <v>0</v>
      </c>
      <c r="Q9" s="161">
        <v>0</v>
      </c>
      <c r="R9" s="161">
        <v>0</v>
      </c>
      <c r="S9" s="161">
        <v>0</v>
      </c>
      <c r="T9" s="161">
        <v>0</v>
      </c>
      <c r="U9" s="161">
        <v>0</v>
      </c>
      <c r="V9" s="161">
        <v>0</v>
      </c>
      <c r="W9" s="161">
        <v>0</v>
      </c>
      <c r="X9" s="161">
        <v>0</v>
      </c>
      <c r="Y9" s="161">
        <v>0</v>
      </c>
      <c r="Z9" s="161">
        <v>0</v>
      </c>
      <c r="AA9" s="161">
        <v>0</v>
      </c>
      <c r="AB9" s="161">
        <v>0</v>
      </c>
      <c r="AC9" s="161">
        <v>0</v>
      </c>
      <c r="AD9" s="161">
        <v>0</v>
      </c>
      <c r="AE9" s="161">
        <v>0</v>
      </c>
      <c r="AF9" s="161" t="s">
        <v>6566</v>
      </c>
      <c r="AG9" s="161" t="s">
        <v>4392</v>
      </c>
      <c r="AH9" s="162"/>
      <c r="AI9" s="162"/>
      <c r="AJ9" s="162"/>
      <c r="AK9" s="162"/>
      <c r="AL9" s="162"/>
      <c r="AM9" s="162"/>
      <c r="AN9" s="162"/>
      <c r="AO9" s="162"/>
      <c r="AP9" s="162"/>
      <c r="AQ9" s="162"/>
      <c r="AR9" s="162"/>
      <c r="AS9" s="162"/>
      <c r="AT9" s="162"/>
      <c r="AU9" s="162"/>
      <c r="AV9" s="162"/>
      <c r="AW9" s="162"/>
      <c r="AX9" s="162"/>
    </row>
    <row r="10" spans="1:50" hidden="1">
      <c r="A10" s="153" t="s">
        <v>1007</v>
      </c>
      <c r="B10" s="153" t="s">
        <v>2458</v>
      </c>
      <c r="C10" s="233" t="s">
        <v>2466</v>
      </c>
      <c r="D10" s="177" t="s">
        <v>8128</v>
      </c>
      <c r="E10" s="161" t="s">
        <v>8129</v>
      </c>
      <c r="F10" s="161" t="s">
        <v>12407</v>
      </c>
      <c r="G10" s="161" t="s">
        <v>8130</v>
      </c>
      <c r="H10" s="161" t="s">
        <v>8131</v>
      </c>
      <c r="I10" s="161" t="s">
        <v>8132</v>
      </c>
      <c r="J10" s="161" t="s">
        <v>8133</v>
      </c>
      <c r="K10" s="161" t="s">
        <v>8134</v>
      </c>
      <c r="L10" s="161" t="s">
        <v>8135</v>
      </c>
      <c r="M10" s="161" t="s">
        <v>8136</v>
      </c>
      <c r="N10" s="185" t="s">
        <v>6313</v>
      </c>
      <c r="O10" s="161">
        <v>0</v>
      </c>
      <c r="P10" s="161">
        <v>0</v>
      </c>
      <c r="Q10" s="161">
        <v>0</v>
      </c>
      <c r="R10" s="161">
        <v>0</v>
      </c>
      <c r="S10" s="161">
        <v>0</v>
      </c>
      <c r="T10" s="161">
        <v>0</v>
      </c>
      <c r="U10" s="161">
        <v>0</v>
      </c>
      <c r="V10" s="161">
        <v>0</v>
      </c>
      <c r="W10" s="161">
        <v>0</v>
      </c>
      <c r="X10" s="161">
        <v>0</v>
      </c>
      <c r="Y10" s="161">
        <v>0</v>
      </c>
      <c r="Z10" s="161">
        <v>0</v>
      </c>
      <c r="AA10" s="161">
        <v>0</v>
      </c>
      <c r="AB10" s="161">
        <v>0</v>
      </c>
      <c r="AC10" s="161">
        <v>0</v>
      </c>
      <c r="AD10" s="161">
        <v>0</v>
      </c>
      <c r="AE10" s="161">
        <v>0</v>
      </c>
      <c r="AF10" s="161" t="s">
        <v>6566</v>
      </c>
      <c r="AG10" s="161" t="s">
        <v>4392</v>
      </c>
      <c r="AH10" s="162"/>
      <c r="AI10" s="162"/>
      <c r="AJ10" s="162"/>
      <c r="AK10" s="162"/>
      <c r="AL10" s="162"/>
      <c r="AM10" s="162"/>
      <c r="AN10" s="162"/>
      <c r="AO10" s="162"/>
      <c r="AP10" s="162"/>
      <c r="AQ10" s="162"/>
      <c r="AR10" s="162"/>
      <c r="AS10" s="162"/>
      <c r="AT10" s="162"/>
      <c r="AU10" s="162"/>
      <c r="AV10" s="162"/>
      <c r="AW10" s="162"/>
      <c r="AX10" s="162"/>
    </row>
    <row r="11" spans="1:50" hidden="1">
      <c r="A11" s="153" t="s">
        <v>1008</v>
      </c>
      <c r="B11" s="153" t="s">
        <v>2458</v>
      </c>
      <c r="C11" s="233" t="s">
        <v>2466</v>
      </c>
      <c r="D11" s="177" t="s">
        <v>8128</v>
      </c>
      <c r="E11" s="161" t="s">
        <v>8129</v>
      </c>
      <c r="F11" s="161" t="s">
        <v>12408</v>
      </c>
      <c r="G11" s="161" t="s">
        <v>8130</v>
      </c>
      <c r="H11" s="161" t="s">
        <v>8131</v>
      </c>
      <c r="I11" s="161" t="s">
        <v>8132</v>
      </c>
      <c r="J11" s="161" t="s">
        <v>8133</v>
      </c>
      <c r="K11" s="161" t="s">
        <v>8134</v>
      </c>
      <c r="L11" s="161" t="s">
        <v>8135</v>
      </c>
      <c r="M11" s="161" t="s">
        <v>8136</v>
      </c>
      <c r="N11" s="185" t="s">
        <v>6313</v>
      </c>
      <c r="O11" s="161">
        <v>0</v>
      </c>
      <c r="P11" s="161">
        <v>0</v>
      </c>
      <c r="Q11" s="161">
        <v>0</v>
      </c>
      <c r="R11" s="161">
        <v>0</v>
      </c>
      <c r="S11" s="161">
        <v>0</v>
      </c>
      <c r="T11" s="161">
        <v>0</v>
      </c>
      <c r="U11" s="161">
        <v>0</v>
      </c>
      <c r="V11" s="161">
        <v>0</v>
      </c>
      <c r="W11" s="161">
        <v>0</v>
      </c>
      <c r="X11" s="161">
        <v>0</v>
      </c>
      <c r="Y11" s="161">
        <v>0</v>
      </c>
      <c r="Z11" s="161">
        <v>0</v>
      </c>
      <c r="AA11" s="161">
        <v>0</v>
      </c>
      <c r="AB11" s="161">
        <v>0</v>
      </c>
      <c r="AC11" s="161">
        <v>0</v>
      </c>
      <c r="AD11" s="161">
        <v>0</v>
      </c>
      <c r="AE11" s="161">
        <v>0</v>
      </c>
      <c r="AF11" s="161" t="s">
        <v>6566</v>
      </c>
      <c r="AG11" s="161" t="s">
        <v>4392</v>
      </c>
      <c r="AH11" s="162"/>
      <c r="AI11" s="162"/>
      <c r="AJ11" s="162"/>
      <c r="AK11" s="162"/>
      <c r="AL11" s="162"/>
      <c r="AM11" s="162"/>
      <c r="AN11" s="162"/>
      <c r="AO11" s="162"/>
      <c r="AP11" s="162"/>
      <c r="AQ11" s="162"/>
      <c r="AR11" s="162"/>
      <c r="AS11" s="162"/>
      <c r="AT11" s="162"/>
      <c r="AU11" s="162"/>
      <c r="AV11" s="162"/>
      <c r="AW11" s="162"/>
      <c r="AX11" s="162"/>
    </row>
    <row r="12" spans="1:50" hidden="1">
      <c r="A12" s="153" t="s">
        <v>1009</v>
      </c>
      <c r="B12" s="153" t="s">
        <v>2458</v>
      </c>
      <c r="C12" s="233" t="s">
        <v>2466</v>
      </c>
      <c r="D12" s="177" t="s">
        <v>8128</v>
      </c>
      <c r="E12" s="161" t="s">
        <v>8129</v>
      </c>
      <c r="F12" s="161" t="s">
        <v>12409</v>
      </c>
      <c r="G12" s="161" t="s">
        <v>8130</v>
      </c>
      <c r="H12" s="161" t="s">
        <v>8131</v>
      </c>
      <c r="I12" s="161" t="s">
        <v>8132</v>
      </c>
      <c r="J12" s="161" t="s">
        <v>8133</v>
      </c>
      <c r="K12" s="161" t="s">
        <v>8134</v>
      </c>
      <c r="L12" s="161" t="s">
        <v>8135</v>
      </c>
      <c r="M12" s="161" t="s">
        <v>8136</v>
      </c>
      <c r="N12" s="185" t="s">
        <v>6313</v>
      </c>
      <c r="O12" s="161">
        <v>0</v>
      </c>
      <c r="P12" s="161">
        <v>0</v>
      </c>
      <c r="Q12" s="161">
        <v>0</v>
      </c>
      <c r="R12" s="161">
        <v>0</v>
      </c>
      <c r="S12" s="161">
        <v>0</v>
      </c>
      <c r="T12" s="161">
        <v>0</v>
      </c>
      <c r="U12" s="161">
        <v>0</v>
      </c>
      <c r="V12" s="161">
        <v>0</v>
      </c>
      <c r="W12" s="161">
        <v>0</v>
      </c>
      <c r="X12" s="161">
        <v>0</v>
      </c>
      <c r="Y12" s="161">
        <v>0</v>
      </c>
      <c r="Z12" s="161">
        <v>0</v>
      </c>
      <c r="AA12" s="161">
        <v>0</v>
      </c>
      <c r="AB12" s="161">
        <v>0</v>
      </c>
      <c r="AC12" s="161">
        <v>0</v>
      </c>
      <c r="AD12" s="161">
        <v>0</v>
      </c>
      <c r="AE12" s="161">
        <v>0</v>
      </c>
      <c r="AF12" s="161" t="s">
        <v>6566</v>
      </c>
      <c r="AG12" s="161" t="s">
        <v>4392</v>
      </c>
      <c r="AH12" s="162"/>
      <c r="AI12" s="162"/>
      <c r="AJ12" s="162"/>
      <c r="AK12" s="162"/>
      <c r="AL12" s="162"/>
      <c r="AM12" s="162"/>
      <c r="AN12" s="162"/>
      <c r="AO12" s="162"/>
      <c r="AP12" s="162"/>
      <c r="AQ12" s="162"/>
      <c r="AR12" s="162"/>
      <c r="AS12" s="162"/>
      <c r="AT12" s="162"/>
      <c r="AU12" s="162"/>
      <c r="AV12" s="162"/>
      <c r="AW12" s="162"/>
      <c r="AX12" s="162"/>
    </row>
    <row r="13" spans="1:50" hidden="1">
      <c r="A13" s="153" t="s">
        <v>1010</v>
      </c>
      <c r="B13" s="153" t="s">
        <v>2458</v>
      </c>
      <c r="C13" s="233" t="s">
        <v>2467</v>
      </c>
      <c r="D13" s="177" t="s">
        <v>8128</v>
      </c>
      <c r="E13" s="161" t="s">
        <v>8129</v>
      </c>
      <c r="F13" s="161" t="s">
        <v>12410</v>
      </c>
      <c r="G13" s="161" t="s">
        <v>8130</v>
      </c>
      <c r="H13" s="161" t="s">
        <v>8131</v>
      </c>
      <c r="I13" s="161" t="s">
        <v>8132</v>
      </c>
      <c r="J13" s="161" t="s">
        <v>8133</v>
      </c>
      <c r="K13" s="161" t="s">
        <v>8134</v>
      </c>
      <c r="L13" s="161" t="s">
        <v>8135</v>
      </c>
      <c r="M13" s="161" t="s">
        <v>8136</v>
      </c>
      <c r="N13" s="185" t="s">
        <v>6313</v>
      </c>
      <c r="O13" s="161">
        <v>0</v>
      </c>
      <c r="P13" s="161">
        <v>0</v>
      </c>
      <c r="Q13" s="161">
        <v>0</v>
      </c>
      <c r="R13" s="161">
        <v>0</v>
      </c>
      <c r="S13" s="161">
        <v>0</v>
      </c>
      <c r="T13" s="161">
        <v>0</v>
      </c>
      <c r="U13" s="161">
        <v>0</v>
      </c>
      <c r="V13" s="161">
        <v>0</v>
      </c>
      <c r="W13" s="161">
        <v>0</v>
      </c>
      <c r="X13" s="161">
        <v>0</v>
      </c>
      <c r="Y13" s="161">
        <v>0</v>
      </c>
      <c r="Z13" s="161">
        <v>0</v>
      </c>
      <c r="AA13" s="161">
        <v>0</v>
      </c>
      <c r="AB13" s="161">
        <v>0</v>
      </c>
      <c r="AC13" s="161">
        <v>0</v>
      </c>
      <c r="AD13" s="161">
        <v>0</v>
      </c>
      <c r="AE13" s="161">
        <v>0</v>
      </c>
      <c r="AF13" s="161" t="s">
        <v>6566</v>
      </c>
      <c r="AG13" s="161" t="s">
        <v>4392</v>
      </c>
      <c r="AH13" s="162"/>
      <c r="AI13" s="162"/>
      <c r="AJ13" s="162"/>
      <c r="AK13" s="162"/>
      <c r="AL13" s="162"/>
      <c r="AM13" s="162"/>
      <c r="AN13" s="162"/>
      <c r="AO13" s="162"/>
      <c r="AP13" s="162"/>
      <c r="AQ13" s="162"/>
      <c r="AR13" s="162"/>
      <c r="AS13" s="162"/>
      <c r="AT13" s="162"/>
      <c r="AU13" s="162"/>
      <c r="AV13" s="162"/>
      <c r="AW13" s="162"/>
      <c r="AX13" s="162"/>
    </row>
    <row r="14" spans="1:50" hidden="1">
      <c r="A14" s="153" t="s">
        <v>1011</v>
      </c>
      <c r="B14" s="153" t="s">
        <v>2458</v>
      </c>
      <c r="C14" s="233" t="s">
        <v>2467</v>
      </c>
      <c r="D14" s="177" t="s">
        <v>8128</v>
      </c>
      <c r="E14" s="161" t="s">
        <v>8129</v>
      </c>
      <c r="F14" s="161" t="s">
        <v>12411</v>
      </c>
      <c r="G14" s="161" t="s">
        <v>8130</v>
      </c>
      <c r="H14" s="161" t="s">
        <v>8131</v>
      </c>
      <c r="I14" s="161" t="s">
        <v>8132</v>
      </c>
      <c r="J14" s="161" t="s">
        <v>8133</v>
      </c>
      <c r="K14" s="161" t="s">
        <v>8134</v>
      </c>
      <c r="L14" s="161" t="s">
        <v>8135</v>
      </c>
      <c r="M14" s="161" t="s">
        <v>8136</v>
      </c>
      <c r="N14" s="185" t="s">
        <v>6313</v>
      </c>
      <c r="O14" s="161">
        <v>0</v>
      </c>
      <c r="P14" s="161">
        <v>0</v>
      </c>
      <c r="Q14" s="161">
        <v>0</v>
      </c>
      <c r="R14" s="161">
        <v>0</v>
      </c>
      <c r="S14" s="161">
        <v>0</v>
      </c>
      <c r="T14" s="161">
        <v>0</v>
      </c>
      <c r="U14" s="161">
        <v>0</v>
      </c>
      <c r="V14" s="161">
        <v>0</v>
      </c>
      <c r="W14" s="161">
        <v>0</v>
      </c>
      <c r="X14" s="161">
        <v>0</v>
      </c>
      <c r="Y14" s="161">
        <v>0</v>
      </c>
      <c r="Z14" s="161">
        <v>0</v>
      </c>
      <c r="AA14" s="161">
        <v>0</v>
      </c>
      <c r="AB14" s="161">
        <v>0</v>
      </c>
      <c r="AC14" s="161">
        <v>0</v>
      </c>
      <c r="AD14" s="161">
        <v>0</v>
      </c>
      <c r="AE14" s="161">
        <v>0</v>
      </c>
      <c r="AF14" s="161" t="s">
        <v>6566</v>
      </c>
      <c r="AG14" s="161" t="s">
        <v>4392</v>
      </c>
      <c r="AH14" s="162"/>
      <c r="AI14" s="162"/>
      <c r="AJ14" s="162"/>
      <c r="AK14" s="162"/>
      <c r="AL14" s="162"/>
      <c r="AM14" s="162"/>
      <c r="AN14" s="162"/>
      <c r="AO14" s="162"/>
      <c r="AP14" s="162"/>
      <c r="AQ14" s="162"/>
      <c r="AR14" s="162"/>
      <c r="AS14" s="162"/>
      <c r="AT14" s="162"/>
      <c r="AU14" s="162"/>
      <c r="AV14" s="162"/>
      <c r="AW14" s="162"/>
      <c r="AX14" s="162"/>
    </row>
    <row r="15" spans="1:50" hidden="1">
      <c r="A15" s="153" t="s">
        <v>1012</v>
      </c>
      <c r="B15" s="153" t="s">
        <v>2458</v>
      </c>
      <c r="C15" s="233" t="s">
        <v>2467</v>
      </c>
      <c r="D15" s="177" t="s">
        <v>8128</v>
      </c>
      <c r="E15" s="161" t="s">
        <v>8129</v>
      </c>
      <c r="F15" s="161" t="s">
        <v>12412</v>
      </c>
      <c r="G15" s="161" t="s">
        <v>8130</v>
      </c>
      <c r="H15" s="161" t="s">
        <v>8131</v>
      </c>
      <c r="I15" s="161" t="s">
        <v>8132</v>
      </c>
      <c r="J15" s="161" t="s">
        <v>8133</v>
      </c>
      <c r="K15" s="161" t="s">
        <v>8134</v>
      </c>
      <c r="L15" s="161" t="s">
        <v>8135</v>
      </c>
      <c r="M15" s="161" t="s">
        <v>8136</v>
      </c>
      <c r="N15" s="185" t="s">
        <v>6313</v>
      </c>
      <c r="O15" s="161">
        <v>0</v>
      </c>
      <c r="P15" s="161">
        <v>0</v>
      </c>
      <c r="Q15" s="161">
        <v>0</v>
      </c>
      <c r="R15" s="161">
        <v>0</v>
      </c>
      <c r="S15" s="161">
        <v>0</v>
      </c>
      <c r="T15" s="161">
        <v>0</v>
      </c>
      <c r="U15" s="161">
        <v>0</v>
      </c>
      <c r="V15" s="161">
        <v>0</v>
      </c>
      <c r="W15" s="161">
        <v>0</v>
      </c>
      <c r="X15" s="161">
        <v>0</v>
      </c>
      <c r="Y15" s="161">
        <v>0</v>
      </c>
      <c r="Z15" s="161">
        <v>0</v>
      </c>
      <c r="AA15" s="161">
        <v>0</v>
      </c>
      <c r="AB15" s="161">
        <v>0</v>
      </c>
      <c r="AC15" s="161">
        <v>0</v>
      </c>
      <c r="AD15" s="161">
        <v>0</v>
      </c>
      <c r="AE15" s="161">
        <v>0</v>
      </c>
      <c r="AF15" s="161" t="s">
        <v>6566</v>
      </c>
      <c r="AG15" s="161" t="s">
        <v>4392</v>
      </c>
      <c r="AH15" s="162"/>
      <c r="AI15" s="162"/>
      <c r="AJ15" s="162"/>
      <c r="AK15" s="162"/>
      <c r="AL15" s="162"/>
      <c r="AM15" s="162"/>
      <c r="AN15" s="162"/>
      <c r="AO15" s="162"/>
      <c r="AP15" s="162"/>
      <c r="AQ15" s="162"/>
      <c r="AR15" s="162"/>
      <c r="AS15" s="162"/>
      <c r="AT15" s="162"/>
      <c r="AU15" s="162"/>
      <c r="AV15" s="162"/>
      <c r="AW15" s="162"/>
      <c r="AX15" s="162"/>
    </row>
    <row r="16" spans="1:50" hidden="1">
      <c r="A16" s="153" t="s">
        <v>1013</v>
      </c>
      <c r="B16" s="153" t="s">
        <v>2458</v>
      </c>
      <c r="C16" s="233" t="s">
        <v>2467</v>
      </c>
      <c r="D16" s="177" t="s">
        <v>8128</v>
      </c>
      <c r="E16" s="161" t="s">
        <v>8129</v>
      </c>
      <c r="F16" s="161" t="s">
        <v>12413</v>
      </c>
      <c r="G16" s="161" t="s">
        <v>8130</v>
      </c>
      <c r="H16" s="161" t="s">
        <v>8131</v>
      </c>
      <c r="I16" s="161" t="s">
        <v>8132</v>
      </c>
      <c r="J16" s="161" t="s">
        <v>8133</v>
      </c>
      <c r="K16" s="161" t="s">
        <v>8134</v>
      </c>
      <c r="L16" s="161" t="s">
        <v>8135</v>
      </c>
      <c r="M16" s="161" t="s">
        <v>8136</v>
      </c>
      <c r="N16" s="185" t="s">
        <v>6313</v>
      </c>
      <c r="O16" s="161">
        <v>0</v>
      </c>
      <c r="P16" s="161">
        <v>0</v>
      </c>
      <c r="Q16" s="161">
        <v>0</v>
      </c>
      <c r="R16" s="161">
        <v>0</v>
      </c>
      <c r="S16" s="161">
        <v>0</v>
      </c>
      <c r="T16" s="161">
        <v>0</v>
      </c>
      <c r="U16" s="161">
        <v>0</v>
      </c>
      <c r="V16" s="161">
        <v>0</v>
      </c>
      <c r="W16" s="161">
        <v>0</v>
      </c>
      <c r="X16" s="161">
        <v>0</v>
      </c>
      <c r="Y16" s="161">
        <v>0</v>
      </c>
      <c r="Z16" s="161">
        <v>0</v>
      </c>
      <c r="AA16" s="161">
        <v>0</v>
      </c>
      <c r="AB16" s="161">
        <v>0</v>
      </c>
      <c r="AC16" s="161">
        <v>0</v>
      </c>
      <c r="AD16" s="161">
        <v>0</v>
      </c>
      <c r="AE16" s="161">
        <v>0</v>
      </c>
      <c r="AF16" s="161" t="s">
        <v>6566</v>
      </c>
      <c r="AG16" s="161" t="s">
        <v>4392</v>
      </c>
      <c r="AH16" s="162"/>
      <c r="AI16" s="162"/>
      <c r="AJ16" s="162"/>
      <c r="AK16" s="162"/>
      <c r="AL16" s="162"/>
      <c r="AM16" s="162"/>
      <c r="AN16" s="162"/>
      <c r="AO16" s="162"/>
      <c r="AP16" s="162"/>
      <c r="AQ16" s="162"/>
      <c r="AR16" s="162"/>
      <c r="AS16" s="162"/>
      <c r="AT16" s="162"/>
      <c r="AU16" s="162"/>
      <c r="AV16" s="162"/>
      <c r="AW16" s="162"/>
      <c r="AX16" s="162"/>
    </row>
    <row r="17" spans="1:50" hidden="1">
      <c r="A17" s="153" t="s">
        <v>1014</v>
      </c>
      <c r="B17" s="153" t="s">
        <v>2458</v>
      </c>
      <c r="C17" s="233" t="s">
        <v>2468</v>
      </c>
      <c r="D17" s="177" t="s">
        <v>8128</v>
      </c>
      <c r="E17" s="161" t="s">
        <v>8129</v>
      </c>
      <c r="F17" s="161" t="s">
        <v>12414</v>
      </c>
      <c r="G17" s="161" t="s">
        <v>8130</v>
      </c>
      <c r="H17" s="161" t="s">
        <v>8131</v>
      </c>
      <c r="I17" s="161" t="s">
        <v>8132</v>
      </c>
      <c r="J17" s="161" t="s">
        <v>8133</v>
      </c>
      <c r="K17" s="161" t="s">
        <v>8134</v>
      </c>
      <c r="L17" s="161" t="s">
        <v>8135</v>
      </c>
      <c r="M17" s="161" t="s">
        <v>8136</v>
      </c>
      <c r="N17" s="185" t="s">
        <v>6313</v>
      </c>
      <c r="O17" s="161">
        <v>0</v>
      </c>
      <c r="P17" s="161">
        <v>0</v>
      </c>
      <c r="Q17" s="161">
        <v>0</v>
      </c>
      <c r="R17" s="161">
        <v>0</v>
      </c>
      <c r="S17" s="161">
        <v>0</v>
      </c>
      <c r="T17" s="161">
        <v>0</v>
      </c>
      <c r="U17" s="161">
        <v>0</v>
      </c>
      <c r="V17" s="161">
        <v>0</v>
      </c>
      <c r="W17" s="161">
        <v>0</v>
      </c>
      <c r="X17" s="161">
        <v>0</v>
      </c>
      <c r="Y17" s="161">
        <v>0</v>
      </c>
      <c r="Z17" s="161">
        <v>0</v>
      </c>
      <c r="AA17" s="161">
        <v>0</v>
      </c>
      <c r="AB17" s="161">
        <v>0</v>
      </c>
      <c r="AC17" s="161">
        <v>0</v>
      </c>
      <c r="AD17" s="161">
        <v>0</v>
      </c>
      <c r="AE17" s="161">
        <v>0</v>
      </c>
      <c r="AF17" s="161" t="s">
        <v>6566</v>
      </c>
      <c r="AG17" s="161" t="s">
        <v>4392</v>
      </c>
      <c r="AH17" s="162"/>
      <c r="AI17" s="162"/>
      <c r="AJ17" s="162"/>
      <c r="AK17" s="162"/>
      <c r="AL17" s="162"/>
      <c r="AM17" s="162"/>
      <c r="AN17" s="162"/>
      <c r="AO17" s="162"/>
      <c r="AP17" s="162"/>
      <c r="AQ17" s="162"/>
      <c r="AR17" s="162"/>
      <c r="AS17" s="162"/>
      <c r="AT17" s="162"/>
      <c r="AU17" s="162"/>
      <c r="AV17" s="162"/>
      <c r="AW17" s="162"/>
      <c r="AX17" s="162"/>
    </row>
    <row r="18" spans="1:50" hidden="1">
      <c r="A18" s="153" t="s">
        <v>1015</v>
      </c>
      <c r="B18" s="153" t="s">
        <v>2458</v>
      </c>
      <c r="C18" s="233" t="s">
        <v>2469</v>
      </c>
      <c r="D18" s="177" t="s">
        <v>8128</v>
      </c>
      <c r="E18" s="161" t="s">
        <v>8129</v>
      </c>
      <c r="F18" s="161" t="s">
        <v>12415</v>
      </c>
      <c r="G18" s="161" t="s">
        <v>8130</v>
      </c>
      <c r="H18" s="161" t="s">
        <v>8131</v>
      </c>
      <c r="I18" s="161" t="s">
        <v>8132</v>
      </c>
      <c r="J18" s="161" t="s">
        <v>8133</v>
      </c>
      <c r="K18" s="161" t="s">
        <v>8134</v>
      </c>
      <c r="L18" s="161" t="s">
        <v>8135</v>
      </c>
      <c r="M18" s="161" t="s">
        <v>8136</v>
      </c>
      <c r="N18" s="185" t="s">
        <v>6313</v>
      </c>
      <c r="O18" s="161">
        <v>0</v>
      </c>
      <c r="P18" s="161">
        <v>0</v>
      </c>
      <c r="Q18" s="161">
        <v>0</v>
      </c>
      <c r="R18" s="161">
        <v>0</v>
      </c>
      <c r="S18" s="161">
        <v>0</v>
      </c>
      <c r="T18" s="161">
        <v>0</v>
      </c>
      <c r="U18" s="161">
        <v>0</v>
      </c>
      <c r="V18" s="161">
        <v>0</v>
      </c>
      <c r="W18" s="161">
        <v>0</v>
      </c>
      <c r="X18" s="161">
        <v>0</v>
      </c>
      <c r="Y18" s="161">
        <v>0</v>
      </c>
      <c r="Z18" s="161">
        <v>0</v>
      </c>
      <c r="AA18" s="161">
        <v>0</v>
      </c>
      <c r="AB18" s="161">
        <v>0</v>
      </c>
      <c r="AC18" s="161">
        <v>0</v>
      </c>
      <c r="AD18" s="161">
        <v>0</v>
      </c>
      <c r="AE18" s="161">
        <v>0</v>
      </c>
      <c r="AF18" s="161" t="s">
        <v>6566</v>
      </c>
      <c r="AG18" s="161" t="s">
        <v>4392</v>
      </c>
      <c r="AH18" s="162"/>
      <c r="AI18" s="162"/>
      <c r="AJ18" s="162"/>
      <c r="AK18" s="162"/>
      <c r="AL18" s="162"/>
      <c r="AM18" s="162"/>
      <c r="AN18" s="162"/>
      <c r="AO18" s="162"/>
      <c r="AP18" s="162"/>
      <c r="AQ18" s="162"/>
      <c r="AR18" s="162"/>
      <c r="AS18" s="162"/>
      <c r="AT18" s="162"/>
      <c r="AU18" s="162"/>
      <c r="AV18" s="162"/>
      <c r="AW18" s="162"/>
      <c r="AX18" s="162"/>
    </row>
    <row r="19" spans="1:50" hidden="1">
      <c r="A19" s="153" t="s">
        <v>1016</v>
      </c>
      <c r="B19" s="153" t="s">
        <v>2458</v>
      </c>
      <c r="C19" s="233" t="s">
        <v>2469</v>
      </c>
      <c r="D19" s="177" t="s">
        <v>8128</v>
      </c>
      <c r="E19" s="161" t="s">
        <v>8129</v>
      </c>
      <c r="F19" s="161" t="s">
        <v>12416</v>
      </c>
      <c r="G19" s="161" t="s">
        <v>8130</v>
      </c>
      <c r="H19" s="161" t="s">
        <v>8131</v>
      </c>
      <c r="I19" s="161" t="s">
        <v>8132</v>
      </c>
      <c r="J19" s="161" t="s">
        <v>8133</v>
      </c>
      <c r="K19" s="161" t="s">
        <v>8134</v>
      </c>
      <c r="L19" s="161" t="s">
        <v>8135</v>
      </c>
      <c r="M19" s="161" t="s">
        <v>8136</v>
      </c>
      <c r="N19" s="185" t="s">
        <v>6313</v>
      </c>
      <c r="O19" s="161">
        <v>0</v>
      </c>
      <c r="P19" s="161">
        <v>0</v>
      </c>
      <c r="Q19" s="161">
        <v>0</v>
      </c>
      <c r="R19" s="161">
        <v>0</v>
      </c>
      <c r="S19" s="161">
        <v>0</v>
      </c>
      <c r="T19" s="161">
        <v>0</v>
      </c>
      <c r="U19" s="161">
        <v>0</v>
      </c>
      <c r="V19" s="161">
        <v>0</v>
      </c>
      <c r="W19" s="161">
        <v>0</v>
      </c>
      <c r="X19" s="161">
        <v>0</v>
      </c>
      <c r="Y19" s="161">
        <v>0</v>
      </c>
      <c r="Z19" s="161">
        <v>0</v>
      </c>
      <c r="AA19" s="161">
        <v>0</v>
      </c>
      <c r="AB19" s="161">
        <v>0</v>
      </c>
      <c r="AC19" s="161">
        <v>0</v>
      </c>
      <c r="AD19" s="161">
        <v>0</v>
      </c>
      <c r="AE19" s="161">
        <v>0</v>
      </c>
      <c r="AF19" s="161" t="s">
        <v>6566</v>
      </c>
      <c r="AG19" s="161" t="s">
        <v>4392</v>
      </c>
      <c r="AH19" s="162"/>
      <c r="AI19" s="162"/>
      <c r="AJ19" s="162"/>
      <c r="AK19" s="162"/>
      <c r="AL19" s="162"/>
      <c r="AM19" s="162"/>
      <c r="AN19" s="162"/>
      <c r="AO19" s="162"/>
      <c r="AP19" s="162"/>
      <c r="AQ19" s="162"/>
      <c r="AR19" s="162"/>
      <c r="AS19" s="162"/>
      <c r="AT19" s="162"/>
      <c r="AU19" s="162"/>
      <c r="AV19" s="162"/>
      <c r="AW19" s="162"/>
      <c r="AX19" s="162"/>
    </row>
    <row r="20" spans="1:50" hidden="1">
      <c r="A20" s="153" t="s">
        <v>1017</v>
      </c>
      <c r="B20" s="153" t="s">
        <v>2458</v>
      </c>
      <c r="C20" s="233" t="s">
        <v>2469</v>
      </c>
      <c r="D20" s="177" t="s">
        <v>8128</v>
      </c>
      <c r="E20" s="161" t="s">
        <v>8129</v>
      </c>
      <c r="F20" s="161" t="s">
        <v>12417</v>
      </c>
      <c r="G20" s="161" t="s">
        <v>8130</v>
      </c>
      <c r="H20" s="161" t="s">
        <v>8131</v>
      </c>
      <c r="I20" s="161" t="s">
        <v>8132</v>
      </c>
      <c r="J20" s="161" t="s">
        <v>8133</v>
      </c>
      <c r="K20" s="161" t="s">
        <v>8134</v>
      </c>
      <c r="L20" s="161" t="s">
        <v>8135</v>
      </c>
      <c r="M20" s="161" t="s">
        <v>8136</v>
      </c>
      <c r="N20" s="185" t="s">
        <v>6313</v>
      </c>
      <c r="O20" s="161">
        <v>0</v>
      </c>
      <c r="P20" s="161">
        <v>0</v>
      </c>
      <c r="Q20" s="161">
        <v>0</v>
      </c>
      <c r="R20" s="161">
        <v>0</v>
      </c>
      <c r="S20" s="161">
        <v>0</v>
      </c>
      <c r="T20" s="161">
        <v>0</v>
      </c>
      <c r="U20" s="161">
        <v>0</v>
      </c>
      <c r="V20" s="161">
        <v>0</v>
      </c>
      <c r="W20" s="161">
        <v>0</v>
      </c>
      <c r="X20" s="161">
        <v>0</v>
      </c>
      <c r="Y20" s="161">
        <v>0</v>
      </c>
      <c r="Z20" s="161">
        <v>0</v>
      </c>
      <c r="AA20" s="161">
        <v>0</v>
      </c>
      <c r="AB20" s="161">
        <v>0</v>
      </c>
      <c r="AC20" s="161">
        <v>0</v>
      </c>
      <c r="AD20" s="161">
        <v>0</v>
      </c>
      <c r="AE20" s="161">
        <v>0</v>
      </c>
      <c r="AF20" s="161" t="s">
        <v>6566</v>
      </c>
      <c r="AG20" s="161" t="s">
        <v>4392</v>
      </c>
      <c r="AH20" s="162"/>
      <c r="AI20" s="165"/>
      <c r="AJ20" s="162"/>
      <c r="AK20" s="162"/>
      <c r="AL20" s="162"/>
      <c r="AM20" s="162"/>
      <c r="AN20" s="162"/>
      <c r="AO20" s="162"/>
      <c r="AP20" s="162"/>
      <c r="AQ20" s="162"/>
      <c r="AR20" s="162"/>
      <c r="AS20" s="162"/>
      <c r="AT20" s="162"/>
      <c r="AU20" s="162"/>
      <c r="AV20" s="162"/>
      <c r="AW20" s="162"/>
      <c r="AX20" s="162"/>
    </row>
    <row r="21" spans="1:50" hidden="1">
      <c r="A21" s="153" t="s">
        <v>1018</v>
      </c>
      <c r="B21" s="153" t="s">
        <v>2458</v>
      </c>
      <c r="C21" s="233" t="s">
        <v>2469</v>
      </c>
      <c r="D21" s="177" t="s">
        <v>8128</v>
      </c>
      <c r="E21" s="161" t="s">
        <v>8129</v>
      </c>
      <c r="F21" s="161" t="s">
        <v>12418</v>
      </c>
      <c r="G21" s="161" t="s">
        <v>8130</v>
      </c>
      <c r="H21" s="161" t="s">
        <v>8131</v>
      </c>
      <c r="I21" s="161" t="s">
        <v>8132</v>
      </c>
      <c r="J21" s="161" t="s">
        <v>8133</v>
      </c>
      <c r="K21" s="161" t="s">
        <v>8134</v>
      </c>
      <c r="L21" s="161" t="s">
        <v>8135</v>
      </c>
      <c r="M21" s="161" t="s">
        <v>8136</v>
      </c>
      <c r="N21" s="185" t="s">
        <v>6313</v>
      </c>
      <c r="O21" s="161">
        <v>0</v>
      </c>
      <c r="P21" s="161">
        <v>0</v>
      </c>
      <c r="Q21" s="161">
        <v>0</v>
      </c>
      <c r="R21" s="161">
        <v>0</v>
      </c>
      <c r="S21" s="161">
        <v>0</v>
      </c>
      <c r="T21" s="161">
        <v>0</v>
      </c>
      <c r="U21" s="161">
        <v>0</v>
      </c>
      <c r="V21" s="161">
        <v>0</v>
      </c>
      <c r="W21" s="161">
        <v>0</v>
      </c>
      <c r="X21" s="161">
        <v>0</v>
      </c>
      <c r="Y21" s="161">
        <v>0</v>
      </c>
      <c r="Z21" s="161">
        <v>0</v>
      </c>
      <c r="AA21" s="161">
        <v>0</v>
      </c>
      <c r="AB21" s="161">
        <v>0</v>
      </c>
      <c r="AC21" s="161">
        <v>0</v>
      </c>
      <c r="AD21" s="161">
        <v>0</v>
      </c>
      <c r="AE21" s="161">
        <v>0</v>
      </c>
      <c r="AF21" s="161" t="s">
        <v>6566</v>
      </c>
      <c r="AG21" s="161" t="s">
        <v>4392</v>
      </c>
      <c r="AH21" s="162"/>
      <c r="AI21" s="162"/>
      <c r="AJ21" s="162"/>
      <c r="AK21" s="162"/>
      <c r="AL21" s="162"/>
      <c r="AM21" s="162"/>
      <c r="AN21" s="162"/>
      <c r="AO21" s="162"/>
      <c r="AP21" s="162"/>
      <c r="AQ21" s="162"/>
      <c r="AR21" s="162"/>
      <c r="AS21" s="162"/>
      <c r="AT21" s="162"/>
      <c r="AU21" s="162"/>
      <c r="AV21" s="162"/>
      <c r="AW21" s="162"/>
      <c r="AX21" s="162"/>
    </row>
    <row r="22" spans="1:50" hidden="1">
      <c r="A22" s="153" t="s">
        <v>1019</v>
      </c>
      <c r="B22" s="153" t="s">
        <v>2458</v>
      </c>
      <c r="C22" s="233" t="s">
        <v>2469</v>
      </c>
      <c r="D22" s="177" t="s">
        <v>8128</v>
      </c>
      <c r="E22" s="161" t="s">
        <v>8129</v>
      </c>
      <c r="F22" s="161" t="s">
        <v>12419</v>
      </c>
      <c r="G22" s="161" t="s">
        <v>8130</v>
      </c>
      <c r="H22" s="161" t="s">
        <v>8131</v>
      </c>
      <c r="I22" s="161" t="s">
        <v>8132</v>
      </c>
      <c r="J22" s="161" t="s">
        <v>8133</v>
      </c>
      <c r="K22" s="161" t="s">
        <v>8134</v>
      </c>
      <c r="L22" s="161" t="s">
        <v>8135</v>
      </c>
      <c r="M22" s="161" t="s">
        <v>8136</v>
      </c>
      <c r="N22" s="185" t="s">
        <v>6313</v>
      </c>
      <c r="O22" s="161">
        <v>0</v>
      </c>
      <c r="P22" s="161">
        <v>0</v>
      </c>
      <c r="Q22" s="161">
        <v>0</v>
      </c>
      <c r="R22" s="161">
        <v>0</v>
      </c>
      <c r="S22" s="161">
        <v>0</v>
      </c>
      <c r="T22" s="161">
        <v>0</v>
      </c>
      <c r="U22" s="161">
        <v>0</v>
      </c>
      <c r="V22" s="161">
        <v>0</v>
      </c>
      <c r="W22" s="161">
        <v>0</v>
      </c>
      <c r="X22" s="161">
        <v>0</v>
      </c>
      <c r="Y22" s="161">
        <v>0</v>
      </c>
      <c r="Z22" s="161">
        <v>0</v>
      </c>
      <c r="AA22" s="161">
        <v>0</v>
      </c>
      <c r="AB22" s="161">
        <v>0</v>
      </c>
      <c r="AC22" s="161">
        <v>0</v>
      </c>
      <c r="AD22" s="161">
        <v>0</v>
      </c>
      <c r="AE22" s="161">
        <v>0</v>
      </c>
      <c r="AF22" s="161" t="s">
        <v>6566</v>
      </c>
      <c r="AG22" s="161" t="s">
        <v>4392</v>
      </c>
      <c r="AH22" s="162"/>
      <c r="AI22" s="162"/>
      <c r="AJ22" s="162"/>
      <c r="AK22" s="162"/>
      <c r="AL22" s="162"/>
      <c r="AM22" s="162"/>
      <c r="AN22" s="162"/>
      <c r="AO22" s="162"/>
      <c r="AP22" s="162"/>
      <c r="AQ22" s="162"/>
      <c r="AR22" s="162"/>
      <c r="AS22" s="162"/>
      <c r="AT22" s="162"/>
      <c r="AU22" s="162"/>
      <c r="AV22" s="162"/>
      <c r="AW22" s="162"/>
      <c r="AX22" s="162"/>
    </row>
    <row r="23" spans="1:50" hidden="1">
      <c r="A23" s="153" t="s">
        <v>3169</v>
      </c>
      <c r="B23" s="153" t="s">
        <v>3170</v>
      </c>
      <c r="C23" s="233" t="s">
        <v>3171</v>
      </c>
      <c r="D23" s="177" t="s">
        <v>8561</v>
      </c>
      <c r="E23" s="161" t="s">
        <v>6309</v>
      </c>
      <c r="F23" s="161" t="s">
        <v>12539</v>
      </c>
      <c r="G23" s="161" t="s">
        <v>8562</v>
      </c>
      <c r="H23" s="161" t="s">
        <v>2024</v>
      </c>
      <c r="I23" s="161" t="s">
        <v>2031</v>
      </c>
      <c r="J23" s="161" t="s">
        <v>8563</v>
      </c>
      <c r="K23" s="161" t="s">
        <v>8564</v>
      </c>
      <c r="L23" s="161" t="s">
        <v>6309</v>
      </c>
      <c r="M23" s="161" t="s">
        <v>8565</v>
      </c>
      <c r="N23" s="185" t="s">
        <v>6310</v>
      </c>
      <c r="O23" s="161">
        <v>0</v>
      </c>
      <c r="P23" s="161">
        <v>0</v>
      </c>
      <c r="Q23" s="161">
        <v>0</v>
      </c>
      <c r="R23" s="161">
        <v>0</v>
      </c>
      <c r="S23" s="161">
        <v>0</v>
      </c>
      <c r="T23" s="161">
        <v>0</v>
      </c>
      <c r="U23" s="161">
        <v>0</v>
      </c>
      <c r="V23" s="161">
        <v>0</v>
      </c>
      <c r="W23" s="161">
        <v>0</v>
      </c>
      <c r="X23" s="161">
        <v>0</v>
      </c>
      <c r="Y23" s="161">
        <v>0</v>
      </c>
      <c r="Z23" s="161">
        <v>0</v>
      </c>
      <c r="AA23" s="161">
        <v>0</v>
      </c>
      <c r="AB23" s="161">
        <v>0</v>
      </c>
      <c r="AC23" s="161">
        <v>0</v>
      </c>
      <c r="AD23" s="161">
        <v>0</v>
      </c>
      <c r="AE23" s="161">
        <v>0</v>
      </c>
      <c r="AF23" s="161" t="s">
        <v>6309</v>
      </c>
      <c r="AG23" s="161" t="s">
        <v>6312</v>
      </c>
      <c r="AH23" s="162"/>
      <c r="AI23" s="162"/>
      <c r="AJ23" s="162"/>
      <c r="AK23" s="162"/>
      <c r="AL23" s="162"/>
      <c r="AM23" s="162"/>
      <c r="AN23" s="162"/>
      <c r="AO23" s="162"/>
      <c r="AP23" s="162"/>
      <c r="AQ23" s="162"/>
      <c r="AR23" s="162"/>
      <c r="AS23" s="162"/>
      <c r="AT23" s="162"/>
      <c r="AU23" s="162"/>
      <c r="AV23" s="162"/>
      <c r="AW23" s="162"/>
      <c r="AX23" s="162"/>
    </row>
    <row r="24" spans="1:50" hidden="1">
      <c r="A24" s="153" t="s">
        <v>5344</v>
      </c>
      <c r="B24" s="153" t="s">
        <v>5345</v>
      </c>
      <c r="C24" s="233" t="s">
        <v>3171</v>
      </c>
      <c r="D24" s="177" t="s">
        <v>9424</v>
      </c>
      <c r="E24" s="161" t="s">
        <v>6309</v>
      </c>
      <c r="F24" s="161" t="s">
        <v>12702</v>
      </c>
      <c r="G24" s="161" t="s">
        <v>9425</v>
      </c>
      <c r="H24" s="161" t="s">
        <v>2024</v>
      </c>
      <c r="I24" s="161" t="s">
        <v>2031</v>
      </c>
      <c r="J24" s="161" t="s">
        <v>9426</v>
      </c>
      <c r="K24" s="161" t="s">
        <v>9427</v>
      </c>
      <c r="L24" s="161" t="s">
        <v>6309</v>
      </c>
      <c r="M24" s="161" t="s">
        <v>9428</v>
      </c>
      <c r="N24" s="185" t="s">
        <v>6310</v>
      </c>
      <c r="O24" s="161">
        <v>0</v>
      </c>
      <c r="P24" s="161">
        <v>0</v>
      </c>
      <c r="Q24" s="161">
        <v>0</v>
      </c>
      <c r="R24" s="161">
        <v>0</v>
      </c>
      <c r="S24" s="161">
        <v>0</v>
      </c>
      <c r="T24" s="161">
        <v>0</v>
      </c>
      <c r="U24" s="161">
        <v>0</v>
      </c>
      <c r="V24" s="161">
        <v>0</v>
      </c>
      <c r="W24" s="161">
        <v>0</v>
      </c>
      <c r="X24" s="161">
        <v>0</v>
      </c>
      <c r="Y24" s="161">
        <v>0</v>
      </c>
      <c r="Z24" s="161">
        <v>0</v>
      </c>
      <c r="AA24" s="161">
        <v>0</v>
      </c>
      <c r="AB24" s="161">
        <v>0</v>
      </c>
      <c r="AC24" s="161">
        <v>0</v>
      </c>
      <c r="AD24" s="161">
        <v>0</v>
      </c>
      <c r="AE24" s="161">
        <v>0</v>
      </c>
      <c r="AF24" s="161" t="s">
        <v>6309</v>
      </c>
      <c r="AG24" s="161" t="s">
        <v>6312</v>
      </c>
      <c r="AH24" s="162"/>
      <c r="AI24" s="162"/>
      <c r="AJ24" s="162"/>
      <c r="AK24" s="162"/>
      <c r="AL24" s="162"/>
      <c r="AM24" s="162"/>
      <c r="AN24" s="162"/>
      <c r="AO24" s="162"/>
      <c r="AP24" s="162"/>
      <c r="AQ24" s="162"/>
      <c r="AR24" s="162"/>
      <c r="AS24" s="162"/>
      <c r="AT24" s="162"/>
      <c r="AU24" s="162"/>
      <c r="AV24" s="162"/>
      <c r="AW24" s="162"/>
      <c r="AX24" s="162"/>
    </row>
    <row r="25" spans="1:50" hidden="1">
      <c r="A25" s="153" t="s">
        <v>4361</v>
      </c>
      <c r="B25" s="153" t="s">
        <v>4362</v>
      </c>
      <c r="C25" s="233" t="s">
        <v>1890</v>
      </c>
      <c r="D25" s="177" t="s">
        <v>2794</v>
      </c>
      <c r="E25" s="161" t="s">
        <v>2795</v>
      </c>
      <c r="F25" s="161" t="s">
        <v>2796</v>
      </c>
      <c r="G25" s="161" t="s">
        <v>2797</v>
      </c>
      <c r="H25" s="161" t="s">
        <v>2024</v>
      </c>
      <c r="I25" s="161" t="s">
        <v>2031</v>
      </c>
      <c r="J25" s="161" t="s">
        <v>2798</v>
      </c>
      <c r="K25" s="161" t="s">
        <v>2799</v>
      </c>
      <c r="L25" s="161" t="s">
        <v>2800</v>
      </c>
      <c r="M25" s="161" t="s">
        <v>2801</v>
      </c>
      <c r="N25" s="185" t="s">
        <v>6322</v>
      </c>
      <c r="O25" s="161">
        <v>0</v>
      </c>
      <c r="P25" s="161">
        <v>0</v>
      </c>
      <c r="Q25" s="161">
        <v>0</v>
      </c>
      <c r="R25" s="161">
        <v>0</v>
      </c>
      <c r="S25" s="161">
        <v>0</v>
      </c>
      <c r="T25" s="161">
        <v>0</v>
      </c>
      <c r="U25" s="161">
        <v>0</v>
      </c>
      <c r="V25" s="161">
        <v>0</v>
      </c>
      <c r="W25" s="161">
        <v>0</v>
      </c>
      <c r="X25" s="161">
        <v>0</v>
      </c>
      <c r="Y25" s="161">
        <v>0</v>
      </c>
      <c r="Z25" s="161">
        <v>0</v>
      </c>
      <c r="AA25" s="161">
        <v>0</v>
      </c>
      <c r="AB25" s="161">
        <v>0</v>
      </c>
      <c r="AC25" s="161">
        <v>0</v>
      </c>
      <c r="AD25" s="161">
        <v>0</v>
      </c>
      <c r="AE25" s="161">
        <v>0</v>
      </c>
      <c r="AF25" s="161" t="s">
        <v>6309</v>
      </c>
      <c r="AG25" s="161" t="s">
        <v>6334</v>
      </c>
      <c r="AH25" s="162" t="s">
        <v>7803</v>
      </c>
      <c r="AI25" s="162" t="s">
        <v>14255</v>
      </c>
      <c r="AJ25" s="162"/>
      <c r="AK25" s="162"/>
      <c r="AL25" s="162"/>
      <c r="AM25" s="162"/>
      <c r="AN25" s="162"/>
      <c r="AO25" s="162"/>
      <c r="AP25" s="162"/>
      <c r="AQ25" s="162"/>
      <c r="AR25" s="162"/>
      <c r="AS25" s="162"/>
      <c r="AT25" s="162"/>
      <c r="AU25" s="162"/>
      <c r="AV25" s="162"/>
      <c r="AW25" s="162"/>
      <c r="AX25" s="162"/>
    </row>
    <row r="26" spans="1:50" hidden="1">
      <c r="A26" s="153" t="s">
        <v>387</v>
      </c>
      <c r="B26" s="153" t="s">
        <v>2562</v>
      </c>
      <c r="C26" s="233" t="s">
        <v>388</v>
      </c>
      <c r="D26" s="177" t="e">
        <v>#N/A</v>
      </c>
      <c r="E26" s="161" t="e">
        <v>#N/A</v>
      </c>
      <c r="F26" s="161" t="e">
        <v>#N/A</v>
      </c>
      <c r="G26" s="161" t="e">
        <v>#N/A</v>
      </c>
      <c r="H26" s="161" t="e">
        <v>#N/A</v>
      </c>
      <c r="I26" s="161" t="e">
        <v>#N/A</v>
      </c>
      <c r="J26" s="161" t="e">
        <v>#N/A</v>
      </c>
      <c r="K26" s="161" t="e">
        <v>#N/A</v>
      </c>
      <c r="L26" s="161" t="e">
        <v>#N/A</v>
      </c>
      <c r="M26" s="161"/>
      <c r="N26" s="185"/>
      <c r="O26" s="161"/>
      <c r="P26" s="161"/>
      <c r="Q26" s="161"/>
      <c r="R26" s="161"/>
      <c r="S26" s="161"/>
      <c r="T26" s="161"/>
      <c r="U26" s="161"/>
      <c r="V26" s="161"/>
      <c r="W26" s="161"/>
      <c r="X26" s="161"/>
      <c r="Y26" s="161"/>
      <c r="Z26" s="161"/>
      <c r="AA26" s="161"/>
      <c r="AB26" s="161"/>
      <c r="AC26" s="161"/>
      <c r="AD26" s="161"/>
      <c r="AE26" s="161"/>
      <c r="AF26" s="161"/>
      <c r="AG26" s="161"/>
      <c r="AH26" s="162"/>
      <c r="AI26" s="162"/>
      <c r="AJ26" s="162"/>
      <c r="AK26" s="162"/>
      <c r="AL26" s="162"/>
      <c r="AM26" s="162"/>
      <c r="AN26" s="162"/>
      <c r="AO26" s="162"/>
      <c r="AP26" s="162"/>
      <c r="AQ26" s="162"/>
      <c r="AR26" s="162"/>
      <c r="AS26" s="162"/>
      <c r="AT26" s="162"/>
      <c r="AU26" s="162"/>
      <c r="AV26" s="162"/>
      <c r="AW26" s="162"/>
      <c r="AX26" s="162"/>
    </row>
    <row r="27" spans="1:50" hidden="1">
      <c r="A27" s="153" t="s">
        <v>3095</v>
      </c>
      <c r="B27" s="153" t="s">
        <v>3096</v>
      </c>
      <c r="C27" s="233" t="s">
        <v>3097</v>
      </c>
      <c r="D27" s="177" t="s">
        <v>7310</v>
      </c>
      <c r="E27" s="161" t="s">
        <v>6309</v>
      </c>
      <c r="F27" s="161" t="s">
        <v>12059</v>
      </c>
      <c r="G27" s="161" t="s">
        <v>7311</v>
      </c>
      <c r="H27" s="161" t="s">
        <v>2024</v>
      </c>
      <c r="I27" s="161" t="s">
        <v>2031</v>
      </c>
      <c r="J27" s="161" t="s">
        <v>7312</v>
      </c>
      <c r="K27" s="161" t="s">
        <v>12060</v>
      </c>
      <c r="L27" s="161" t="s">
        <v>6309</v>
      </c>
      <c r="M27" s="161" t="s">
        <v>13600</v>
      </c>
      <c r="N27" s="185" t="s">
        <v>6310</v>
      </c>
      <c r="O27" s="161">
        <v>0</v>
      </c>
      <c r="P27" s="161">
        <v>0</v>
      </c>
      <c r="Q27" s="161">
        <v>0</v>
      </c>
      <c r="R27" s="161">
        <v>0</v>
      </c>
      <c r="S27" s="161">
        <v>0</v>
      </c>
      <c r="T27" s="161">
        <v>0</v>
      </c>
      <c r="U27" s="161">
        <v>0</v>
      </c>
      <c r="V27" s="161">
        <v>0</v>
      </c>
      <c r="W27" s="161">
        <v>0</v>
      </c>
      <c r="X27" s="161">
        <v>0</v>
      </c>
      <c r="Y27" s="161">
        <v>0</v>
      </c>
      <c r="Z27" s="161">
        <v>0</v>
      </c>
      <c r="AA27" s="161">
        <v>0</v>
      </c>
      <c r="AB27" s="161">
        <v>0</v>
      </c>
      <c r="AC27" s="161">
        <v>0</v>
      </c>
      <c r="AD27" s="161">
        <v>0</v>
      </c>
      <c r="AE27" s="161">
        <v>0</v>
      </c>
      <c r="AF27" s="161" t="s">
        <v>6309</v>
      </c>
      <c r="AG27" s="161" t="s">
        <v>6312</v>
      </c>
      <c r="AH27" s="162"/>
      <c r="AI27" s="162"/>
      <c r="AJ27" s="162"/>
      <c r="AK27" s="162"/>
      <c r="AL27" s="162"/>
      <c r="AM27" s="162"/>
      <c r="AN27" s="162"/>
      <c r="AO27" s="162"/>
      <c r="AP27" s="162"/>
      <c r="AQ27" s="162"/>
      <c r="AR27" s="162"/>
      <c r="AS27" s="162"/>
      <c r="AT27" s="162"/>
      <c r="AU27" s="162"/>
      <c r="AV27" s="162"/>
      <c r="AW27" s="162"/>
      <c r="AX27" s="162"/>
    </row>
    <row r="28" spans="1:50" hidden="1">
      <c r="A28" s="153" t="s">
        <v>389</v>
      </c>
      <c r="B28" s="153" t="s">
        <v>2562</v>
      </c>
      <c r="C28" s="233" t="s">
        <v>390</v>
      </c>
      <c r="D28" s="177" t="e">
        <v>#N/A</v>
      </c>
      <c r="E28" s="161" t="e">
        <v>#N/A</v>
      </c>
      <c r="F28" s="161" t="e">
        <v>#N/A</v>
      </c>
      <c r="G28" s="161" t="e">
        <v>#N/A</v>
      </c>
      <c r="H28" s="161" t="e">
        <v>#N/A</v>
      </c>
      <c r="I28" s="161" t="e">
        <v>#N/A</v>
      </c>
      <c r="J28" s="161" t="e">
        <v>#N/A</v>
      </c>
      <c r="K28" s="161" t="e">
        <v>#N/A</v>
      </c>
      <c r="L28" s="161" t="e">
        <v>#N/A</v>
      </c>
      <c r="M28" s="161"/>
      <c r="N28" s="185"/>
      <c r="O28" s="161"/>
      <c r="P28" s="161"/>
      <c r="Q28" s="161"/>
      <c r="R28" s="161"/>
      <c r="S28" s="161"/>
      <c r="T28" s="161"/>
      <c r="U28" s="161"/>
      <c r="V28" s="161"/>
      <c r="W28" s="161"/>
      <c r="X28" s="161"/>
      <c r="Y28" s="161"/>
      <c r="Z28" s="161"/>
      <c r="AA28" s="161"/>
      <c r="AB28" s="161"/>
      <c r="AC28" s="161"/>
      <c r="AD28" s="161"/>
      <c r="AE28" s="161"/>
      <c r="AF28" s="161"/>
      <c r="AG28" s="161"/>
      <c r="AH28" s="162"/>
      <c r="AI28" s="162"/>
      <c r="AJ28" s="162"/>
      <c r="AK28" s="162"/>
      <c r="AL28" s="162"/>
      <c r="AM28" s="162"/>
      <c r="AN28" s="162"/>
      <c r="AO28" s="162"/>
      <c r="AP28" s="162"/>
      <c r="AQ28" s="162"/>
      <c r="AR28" s="162"/>
      <c r="AS28" s="162"/>
      <c r="AT28" s="162"/>
      <c r="AU28" s="162"/>
      <c r="AV28" s="162"/>
      <c r="AW28" s="162"/>
      <c r="AX28" s="162"/>
    </row>
    <row r="29" spans="1:50" hidden="1">
      <c r="A29" s="153" t="s">
        <v>2566</v>
      </c>
      <c r="B29" s="153" t="s">
        <v>2562</v>
      </c>
      <c r="C29" s="233" t="s">
        <v>382</v>
      </c>
      <c r="D29" s="177" t="e">
        <v>#N/A</v>
      </c>
      <c r="E29" s="161" t="e">
        <v>#N/A</v>
      </c>
      <c r="F29" s="161" t="e">
        <v>#N/A</v>
      </c>
      <c r="G29" s="161" t="e">
        <v>#N/A</v>
      </c>
      <c r="H29" s="161" t="e">
        <v>#N/A</v>
      </c>
      <c r="I29" s="161" t="e">
        <v>#N/A</v>
      </c>
      <c r="J29" s="161" t="e">
        <v>#N/A</v>
      </c>
      <c r="K29" s="161" t="e">
        <v>#N/A</v>
      </c>
      <c r="L29" s="161" t="e">
        <v>#N/A</v>
      </c>
      <c r="M29" s="161"/>
      <c r="N29" s="185"/>
      <c r="O29" s="161"/>
      <c r="P29" s="161"/>
      <c r="Q29" s="161"/>
      <c r="R29" s="161"/>
      <c r="S29" s="161"/>
      <c r="T29" s="161"/>
      <c r="U29" s="161"/>
      <c r="V29" s="161"/>
      <c r="W29" s="161"/>
      <c r="X29" s="161"/>
      <c r="Y29" s="161"/>
      <c r="Z29" s="161"/>
      <c r="AA29" s="161"/>
      <c r="AB29" s="161"/>
      <c r="AC29" s="161"/>
      <c r="AD29" s="161"/>
      <c r="AE29" s="161"/>
      <c r="AF29" s="161"/>
      <c r="AG29" s="161"/>
      <c r="AH29" s="162"/>
      <c r="AI29" s="162"/>
      <c r="AJ29" s="162"/>
      <c r="AK29" s="162"/>
      <c r="AL29" s="162"/>
      <c r="AM29" s="162"/>
      <c r="AN29" s="162"/>
      <c r="AO29" s="162"/>
      <c r="AP29" s="162"/>
      <c r="AQ29" s="162"/>
      <c r="AR29" s="162"/>
      <c r="AS29" s="162"/>
      <c r="AT29" s="162"/>
      <c r="AU29" s="162"/>
      <c r="AV29" s="162"/>
      <c r="AW29" s="162"/>
      <c r="AX29" s="162"/>
    </row>
    <row r="30" spans="1:50" hidden="1">
      <c r="A30" s="153" t="s">
        <v>3457</v>
      </c>
      <c r="B30" s="153" t="s">
        <v>3458</v>
      </c>
      <c r="C30" s="233" t="s">
        <v>3459</v>
      </c>
      <c r="D30" s="177" t="e">
        <v>#N/A</v>
      </c>
      <c r="E30" s="161" t="e">
        <v>#N/A</v>
      </c>
      <c r="F30" s="161" t="e">
        <v>#N/A</v>
      </c>
      <c r="G30" s="161" t="e">
        <v>#N/A</v>
      </c>
      <c r="H30" s="161" t="e">
        <v>#N/A</v>
      </c>
      <c r="I30" s="161" t="e">
        <v>#N/A</v>
      </c>
      <c r="J30" s="161" t="e">
        <v>#N/A</v>
      </c>
      <c r="K30" s="161" t="e">
        <v>#N/A</v>
      </c>
      <c r="L30" s="161" t="e">
        <v>#N/A</v>
      </c>
      <c r="M30" s="161"/>
      <c r="N30" s="185"/>
      <c r="O30" s="161"/>
      <c r="P30" s="161"/>
      <c r="Q30" s="161"/>
      <c r="R30" s="161"/>
      <c r="S30" s="161"/>
      <c r="T30" s="161"/>
      <c r="U30" s="161"/>
      <c r="V30" s="161"/>
      <c r="W30" s="161"/>
      <c r="X30" s="161"/>
      <c r="Y30" s="161"/>
      <c r="Z30" s="161"/>
      <c r="AA30" s="161"/>
      <c r="AB30" s="161"/>
      <c r="AC30" s="161"/>
      <c r="AD30" s="161"/>
      <c r="AE30" s="161"/>
      <c r="AF30" s="161"/>
      <c r="AG30" s="161"/>
      <c r="AH30" s="162"/>
      <c r="AI30" s="162"/>
      <c r="AJ30" s="162"/>
      <c r="AK30" s="162"/>
      <c r="AL30" s="162"/>
      <c r="AM30" s="162"/>
      <c r="AN30" s="162"/>
      <c r="AO30" s="162"/>
      <c r="AP30" s="162"/>
      <c r="AQ30" s="162"/>
      <c r="AR30" s="162"/>
      <c r="AS30" s="162"/>
      <c r="AT30" s="162"/>
      <c r="AU30" s="162"/>
      <c r="AV30" s="162"/>
      <c r="AW30" s="162"/>
      <c r="AX30" s="162"/>
    </row>
    <row r="31" spans="1:50" hidden="1">
      <c r="A31" s="153" t="s">
        <v>6099</v>
      </c>
      <c r="B31" s="153" t="s">
        <v>6100</v>
      </c>
      <c r="C31" s="233" t="s">
        <v>6101</v>
      </c>
      <c r="D31" s="177" t="e">
        <v>#N/A</v>
      </c>
      <c r="E31" s="161" t="e">
        <v>#N/A</v>
      </c>
      <c r="F31" s="161" t="e">
        <v>#N/A</v>
      </c>
      <c r="G31" s="161" t="e">
        <v>#N/A</v>
      </c>
      <c r="H31" s="161" t="e">
        <v>#N/A</v>
      </c>
      <c r="I31" s="161" t="e">
        <v>#N/A</v>
      </c>
      <c r="J31" s="161" t="e">
        <v>#N/A</v>
      </c>
      <c r="K31" s="161" t="e">
        <v>#N/A</v>
      </c>
      <c r="L31" s="161" t="e">
        <v>#N/A</v>
      </c>
      <c r="M31" s="161"/>
      <c r="N31" s="185"/>
      <c r="O31" s="161"/>
      <c r="P31" s="161"/>
      <c r="Q31" s="161"/>
      <c r="R31" s="161"/>
      <c r="S31" s="161"/>
      <c r="T31" s="161"/>
      <c r="U31" s="161"/>
      <c r="V31" s="161"/>
      <c r="W31" s="161"/>
      <c r="X31" s="161"/>
      <c r="Y31" s="161"/>
      <c r="Z31" s="161"/>
      <c r="AA31" s="161"/>
      <c r="AB31" s="161"/>
      <c r="AC31" s="161"/>
      <c r="AD31" s="161"/>
      <c r="AE31" s="161"/>
      <c r="AF31" s="161"/>
      <c r="AG31" s="161"/>
      <c r="AH31" s="162"/>
      <c r="AI31" s="162"/>
      <c r="AJ31" s="162"/>
      <c r="AK31" s="162"/>
      <c r="AL31" s="162"/>
      <c r="AM31" s="162"/>
      <c r="AN31" s="162"/>
      <c r="AO31" s="162"/>
      <c r="AP31" s="162"/>
      <c r="AQ31" s="162"/>
      <c r="AR31" s="162"/>
      <c r="AS31" s="162"/>
      <c r="AT31" s="162"/>
      <c r="AU31" s="162"/>
      <c r="AV31" s="162"/>
      <c r="AW31" s="162"/>
      <c r="AX31" s="162"/>
    </row>
    <row r="32" spans="1:50" hidden="1">
      <c r="A32" s="153" t="s">
        <v>4375</v>
      </c>
      <c r="B32" s="153" t="s">
        <v>4376</v>
      </c>
      <c r="C32" s="233" t="s">
        <v>4377</v>
      </c>
      <c r="D32" s="177" t="e">
        <v>#N/A</v>
      </c>
      <c r="E32" s="161" t="e">
        <v>#N/A</v>
      </c>
      <c r="F32" s="161" t="e">
        <v>#N/A</v>
      </c>
      <c r="G32" s="161" t="e">
        <v>#N/A</v>
      </c>
      <c r="H32" s="161" t="e">
        <v>#N/A</v>
      </c>
      <c r="I32" s="161" t="e">
        <v>#N/A</v>
      </c>
      <c r="J32" s="161" t="e">
        <v>#N/A</v>
      </c>
      <c r="K32" s="161" t="e">
        <v>#N/A</v>
      </c>
      <c r="L32" s="161" t="e">
        <v>#N/A</v>
      </c>
      <c r="M32" s="161"/>
      <c r="N32" s="185"/>
      <c r="O32" s="161"/>
      <c r="P32" s="161"/>
      <c r="Q32" s="161"/>
      <c r="R32" s="161"/>
      <c r="S32" s="161"/>
      <c r="T32" s="161"/>
      <c r="U32" s="161"/>
      <c r="V32" s="161"/>
      <c r="W32" s="161"/>
      <c r="X32" s="161"/>
      <c r="Y32" s="161"/>
      <c r="Z32" s="161"/>
      <c r="AA32" s="161"/>
      <c r="AB32" s="161"/>
      <c r="AC32" s="161"/>
      <c r="AD32" s="161"/>
      <c r="AE32" s="161"/>
      <c r="AF32" s="161"/>
      <c r="AG32" s="161"/>
      <c r="AH32" s="162"/>
      <c r="AI32" s="162"/>
      <c r="AJ32" s="162"/>
      <c r="AK32" s="162"/>
      <c r="AL32" s="162"/>
      <c r="AM32" s="162"/>
      <c r="AN32" s="162"/>
      <c r="AO32" s="162"/>
      <c r="AP32" s="162"/>
      <c r="AQ32" s="162"/>
      <c r="AR32" s="162"/>
      <c r="AS32" s="162"/>
      <c r="AT32" s="162"/>
      <c r="AU32" s="162"/>
      <c r="AV32" s="162"/>
      <c r="AW32" s="162"/>
      <c r="AX32" s="162"/>
    </row>
    <row r="33" spans="1:50" hidden="1">
      <c r="A33" s="153" t="s">
        <v>2561</v>
      </c>
      <c r="B33" s="153" t="s">
        <v>2562</v>
      </c>
      <c r="C33" s="233" t="s">
        <v>2563</v>
      </c>
      <c r="D33" s="177" t="e">
        <v>#N/A</v>
      </c>
      <c r="E33" s="161" t="e">
        <v>#N/A</v>
      </c>
      <c r="F33" s="161" t="e">
        <v>#N/A</v>
      </c>
      <c r="G33" s="161" t="e">
        <v>#N/A</v>
      </c>
      <c r="H33" s="161" t="e">
        <v>#N/A</v>
      </c>
      <c r="I33" s="161" t="e">
        <v>#N/A</v>
      </c>
      <c r="J33" s="161" t="e">
        <v>#N/A</v>
      </c>
      <c r="K33" s="161" t="e">
        <v>#N/A</v>
      </c>
      <c r="L33" s="161" t="e">
        <v>#N/A</v>
      </c>
      <c r="M33" s="161"/>
      <c r="N33" s="185"/>
      <c r="O33" s="161"/>
      <c r="P33" s="161"/>
      <c r="Q33" s="161"/>
      <c r="R33" s="161"/>
      <c r="S33" s="161"/>
      <c r="T33" s="161"/>
      <c r="U33" s="161"/>
      <c r="V33" s="161"/>
      <c r="W33" s="161"/>
      <c r="X33" s="161"/>
      <c r="Y33" s="161"/>
      <c r="Z33" s="161"/>
      <c r="AA33" s="161"/>
      <c r="AB33" s="161"/>
      <c r="AC33" s="161"/>
      <c r="AD33" s="161"/>
      <c r="AE33" s="161"/>
      <c r="AF33" s="161"/>
      <c r="AG33" s="161"/>
      <c r="AH33" s="162"/>
      <c r="AI33" s="162"/>
      <c r="AJ33" s="162"/>
      <c r="AK33" s="162"/>
      <c r="AL33" s="162"/>
      <c r="AM33" s="162"/>
      <c r="AN33" s="162"/>
      <c r="AO33" s="162"/>
      <c r="AP33" s="162"/>
      <c r="AQ33" s="162"/>
      <c r="AR33" s="162"/>
      <c r="AS33" s="162"/>
      <c r="AT33" s="162"/>
      <c r="AU33" s="162"/>
      <c r="AV33" s="162"/>
      <c r="AW33" s="162"/>
      <c r="AX33" s="162"/>
    </row>
    <row r="34" spans="1:50" hidden="1">
      <c r="A34" s="153" t="s">
        <v>383</v>
      </c>
      <c r="B34" s="153" t="s">
        <v>2562</v>
      </c>
      <c r="C34" s="233" t="s">
        <v>384</v>
      </c>
      <c r="D34" s="177" t="e">
        <v>#N/A</v>
      </c>
      <c r="E34" s="161" t="e">
        <v>#N/A</v>
      </c>
      <c r="F34" s="161" t="e">
        <v>#N/A</v>
      </c>
      <c r="G34" s="161" t="e">
        <v>#N/A</v>
      </c>
      <c r="H34" s="161" t="e">
        <v>#N/A</v>
      </c>
      <c r="I34" s="161" t="e">
        <v>#N/A</v>
      </c>
      <c r="J34" s="161" t="e">
        <v>#N/A</v>
      </c>
      <c r="K34" s="161" t="e">
        <v>#N/A</v>
      </c>
      <c r="L34" s="161" t="e">
        <v>#N/A</v>
      </c>
      <c r="M34" s="161"/>
      <c r="N34" s="185"/>
      <c r="O34" s="161"/>
      <c r="P34" s="161"/>
      <c r="Q34" s="161"/>
      <c r="R34" s="161"/>
      <c r="S34" s="161"/>
      <c r="T34" s="161"/>
      <c r="U34" s="161"/>
      <c r="V34" s="161"/>
      <c r="W34" s="161"/>
      <c r="X34" s="161"/>
      <c r="Y34" s="161"/>
      <c r="Z34" s="161"/>
      <c r="AA34" s="161"/>
      <c r="AB34" s="161"/>
      <c r="AC34" s="161"/>
      <c r="AD34" s="161"/>
      <c r="AE34" s="161"/>
      <c r="AF34" s="161"/>
      <c r="AG34" s="161"/>
      <c r="AH34" s="162"/>
      <c r="AI34" s="162"/>
      <c r="AJ34" s="162"/>
      <c r="AK34" s="162"/>
      <c r="AL34" s="162"/>
      <c r="AM34" s="162"/>
      <c r="AN34" s="162"/>
      <c r="AO34" s="162"/>
      <c r="AP34" s="162"/>
      <c r="AQ34" s="162"/>
      <c r="AR34" s="162"/>
      <c r="AS34" s="162"/>
      <c r="AT34" s="162"/>
      <c r="AU34" s="162"/>
      <c r="AV34" s="162"/>
      <c r="AW34" s="162"/>
      <c r="AX34" s="162"/>
    </row>
    <row r="35" spans="1:50" hidden="1">
      <c r="A35" s="153" t="s">
        <v>6320</v>
      </c>
      <c r="B35" s="153" t="s">
        <v>6321</v>
      </c>
      <c r="C35" s="233" t="s">
        <v>6323</v>
      </c>
      <c r="D35" s="177" t="s">
        <v>6421</v>
      </c>
      <c r="E35" s="161" t="s">
        <v>6422</v>
      </c>
      <c r="F35" s="161" t="s">
        <v>6423</v>
      </c>
      <c r="G35" s="161" t="s">
        <v>6424</v>
      </c>
      <c r="H35" s="161" t="s">
        <v>2024</v>
      </c>
      <c r="I35" s="161" t="s">
        <v>2031</v>
      </c>
      <c r="J35" s="161" t="s">
        <v>6425</v>
      </c>
      <c r="K35" s="161" t="s">
        <v>4242</v>
      </c>
      <c r="L35" s="161" t="s">
        <v>4243</v>
      </c>
      <c r="M35" s="161" t="s">
        <v>4244</v>
      </c>
      <c r="N35" s="185" t="s">
        <v>6322</v>
      </c>
      <c r="O35" s="161">
        <v>0</v>
      </c>
      <c r="P35" s="161">
        <v>0</v>
      </c>
      <c r="Q35" s="161">
        <v>0</v>
      </c>
      <c r="R35" s="161">
        <v>0</v>
      </c>
      <c r="S35" s="161">
        <v>0</v>
      </c>
      <c r="T35" s="161">
        <v>0</v>
      </c>
      <c r="U35" s="161">
        <v>0</v>
      </c>
      <c r="V35" s="161">
        <v>0</v>
      </c>
      <c r="W35" s="161">
        <v>0</v>
      </c>
      <c r="X35" s="161">
        <v>0</v>
      </c>
      <c r="Y35" s="161">
        <v>0</v>
      </c>
      <c r="Z35" s="161">
        <v>0</v>
      </c>
      <c r="AA35" s="161">
        <v>0</v>
      </c>
      <c r="AB35" s="161">
        <v>0</v>
      </c>
      <c r="AC35" s="161">
        <v>0</v>
      </c>
      <c r="AD35" s="161">
        <v>0</v>
      </c>
      <c r="AE35" s="161">
        <v>0</v>
      </c>
      <c r="AF35" s="161" t="s">
        <v>1922</v>
      </c>
      <c r="AG35" s="161" t="s">
        <v>4388</v>
      </c>
      <c r="AH35" s="162" t="s">
        <v>15245</v>
      </c>
      <c r="AI35" s="162" t="s">
        <v>15253</v>
      </c>
      <c r="AJ35" s="162"/>
      <c r="AK35" s="162"/>
      <c r="AL35" s="162"/>
      <c r="AM35" s="162"/>
      <c r="AN35" s="162"/>
      <c r="AO35" s="162"/>
      <c r="AP35" s="162"/>
      <c r="AQ35" s="162"/>
      <c r="AR35" s="162"/>
      <c r="AS35" s="162"/>
      <c r="AT35" s="162"/>
      <c r="AU35" s="162"/>
      <c r="AV35" s="162"/>
      <c r="AW35" s="162"/>
      <c r="AX35" s="162"/>
    </row>
    <row r="36" spans="1:50" hidden="1">
      <c r="A36" s="153" t="s">
        <v>1290</v>
      </c>
      <c r="B36" s="153" t="s">
        <v>1891</v>
      </c>
      <c r="C36" s="233" t="s">
        <v>4383</v>
      </c>
      <c r="D36" s="177" t="s">
        <v>7557</v>
      </c>
      <c r="E36" s="161" t="s">
        <v>7558</v>
      </c>
      <c r="F36" s="161" t="s">
        <v>13495</v>
      </c>
      <c r="G36" s="161" t="s">
        <v>7559</v>
      </c>
      <c r="H36" s="161" t="s">
        <v>2024</v>
      </c>
      <c r="I36" s="161" t="s">
        <v>7560</v>
      </c>
      <c r="J36" s="161" t="s">
        <v>7561</v>
      </c>
      <c r="K36" s="161" t="s">
        <v>7562</v>
      </c>
      <c r="L36" s="161" t="s">
        <v>7563</v>
      </c>
      <c r="M36" s="161" t="s">
        <v>7564</v>
      </c>
      <c r="N36" s="185" t="s">
        <v>6318</v>
      </c>
      <c r="O36" s="161">
        <v>0</v>
      </c>
      <c r="P36" s="161">
        <v>0</v>
      </c>
      <c r="Q36" s="161">
        <v>0</v>
      </c>
      <c r="R36" s="161">
        <v>0</v>
      </c>
      <c r="S36" s="161">
        <v>0</v>
      </c>
      <c r="T36" s="161">
        <v>0</v>
      </c>
      <c r="U36" s="161">
        <v>0</v>
      </c>
      <c r="V36" s="161">
        <v>0</v>
      </c>
      <c r="W36" s="161">
        <v>0</v>
      </c>
      <c r="X36" s="161">
        <v>0</v>
      </c>
      <c r="Y36" s="161">
        <v>0</v>
      </c>
      <c r="Z36" s="161">
        <v>0</v>
      </c>
      <c r="AA36" s="161">
        <v>0</v>
      </c>
      <c r="AB36" s="161">
        <v>0</v>
      </c>
      <c r="AC36" s="161">
        <v>0</v>
      </c>
      <c r="AD36" s="161">
        <v>0</v>
      </c>
      <c r="AE36" s="161">
        <v>0</v>
      </c>
      <c r="AF36" s="161" t="s">
        <v>4381</v>
      </c>
      <c r="AG36" s="161" t="s">
        <v>4388</v>
      </c>
      <c r="AH36" s="162"/>
      <c r="AI36" s="162"/>
      <c r="AJ36" s="162"/>
      <c r="AK36" s="162"/>
      <c r="AL36" s="162"/>
      <c r="AM36" s="162"/>
      <c r="AN36" s="162"/>
      <c r="AO36" s="162"/>
      <c r="AP36" s="162"/>
      <c r="AQ36" s="162"/>
      <c r="AR36" s="162"/>
      <c r="AS36" s="162"/>
      <c r="AT36" s="162"/>
      <c r="AU36" s="162"/>
      <c r="AV36" s="162"/>
      <c r="AW36" s="162"/>
      <c r="AX36" s="162"/>
    </row>
    <row r="37" spans="1:50" hidden="1">
      <c r="A37" s="153" t="s">
        <v>1452</v>
      </c>
      <c r="B37" s="153" t="s">
        <v>3886</v>
      </c>
      <c r="C37" s="233" t="s">
        <v>6325</v>
      </c>
      <c r="D37" s="177" t="s">
        <v>8758</v>
      </c>
      <c r="E37" s="161" t="s">
        <v>6309</v>
      </c>
      <c r="F37" s="161" t="s">
        <v>12574</v>
      </c>
      <c r="G37" s="161" t="s">
        <v>8759</v>
      </c>
      <c r="H37" s="161" t="s">
        <v>8</v>
      </c>
      <c r="I37" s="161" t="s">
        <v>9</v>
      </c>
      <c r="J37" s="161" t="s">
        <v>8760</v>
      </c>
      <c r="K37" s="161" t="s">
        <v>8761</v>
      </c>
      <c r="L37" s="161" t="s">
        <v>6309</v>
      </c>
      <c r="M37" s="161" t="s">
        <v>8762</v>
      </c>
      <c r="N37" s="185" t="s">
        <v>6310</v>
      </c>
      <c r="O37" s="161">
        <v>0</v>
      </c>
      <c r="P37" s="161">
        <v>0</v>
      </c>
      <c r="Q37" s="161">
        <v>0</v>
      </c>
      <c r="R37" s="161">
        <v>0</v>
      </c>
      <c r="S37" s="161">
        <v>0</v>
      </c>
      <c r="T37" s="161">
        <v>0</v>
      </c>
      <c r="U37" s="161">
        <v>0</v>
      </c>
      <c r="V37" s="161">
        <v>0</v>
      </c>
      <c r="W37" s="161">
        <v>0</v>
      </c>
      <c r="X37" s="161">
        <v>0</v>
      </c>
      <c r="Y37" s="161">
        <v>0</v>
      </c>
      <c r="Z37" s="161">
        <v>0</v>
      </c>
      <c r="AA37" s="161">
        <v>0</v>
      </c>
      <c r="AB37" s="161">
        <v>0</v>
      </c>
      <c r="AC37" s="161">
        <v>0</v>
      </c>
      <c r="AD37" s="161">
        <v>0</v>
      </c>
      <c r="AE37" s="161">
        <v>0</v>
      </c>
      <c r="AF37" s="161" t="s">
        <v>6309</v>
      </c>
      <c r="AG37" s="161" t="s">
        <v>6312</v>
      </c>
      <c r="AH37" s="162"/>
      <c r="AI37" s="162"/>
      <c r="AJ37" s="162"/>
      <c r="AK37" s="162"/>
      <c r="AL37" s="162"/>
      <c r="AM37" s="162"/>
      <c r="AN37" s="162"/>
      <c r="AO37" s="162"/>
      <c r="AP37" s="162"/>
      <c r="AQ37" s="162"/>
      <c r="AR37" s="162"/>
      <c r="AS37" s="162"/>
      <c r="AT37" s="162"/>
      <c r="AU37" s="162"/>
      <c r="AV37" s="162"/>
      <c r="AW37" s="162"/>
      <c r="AX37" s="162"/>
    </row>
    <row r="38" spans="1:50" hidden="1">
      <c r="A38" s="153" t="s">
        <v>391</v>
      </c>
      <c r="B38" s="153" t="s">
        <v>2562</v>
      </c>
      <c r="C38" s="233" t="s">
        <v>392</v>
      </c>
      <c r="D38" s="177" t="e">
        <v>#N/A</v>
      </c>
      <c r="E38" s="161" t="e">
        <v>#N/A</v>
      </c>
      <c r="F38" s="161" t="e">
        <v>#N/A</v>
      </c>
      <c r="G38" s="161" t="e">
        <v>#N/A</v>
      </c>
      <c r="H38" s="161" t="e">
        <v>#N/A</v>
      </c>
      <c r="I38" s="161" t="e">
        <v>#N/A</v>
      </c>
      <c r="J38" s="161" t="e">
        <v>#N/A</v>
      </c>
      <c r="K38" s="161" t="e">
        <v>#N/A</v>
      </c>
      <c r="L38" s="161" t="e">
        <v>#N/A</v>
      </c>
      <c r="M38" s="161"/>
      <c r="N38" s="185"/>
      <c r="O38" s="161"/>
      <c r="P38" s="161"/>
      <c r="Q38" s="161"/>
      <c r="R38" s="161"/>
      <c r="S38" s="161"/>
      <c r="T38" s="161"/>
      <c r="U38" s="161"/>
      <c r="V38" s="161"/>
      <c r="W38" s="161"/>
      <c r="X38" s="161"/>
      <c r="Y38" s="161"/>
      <c r="Z38" s="161"/>
      <c r="AA38" s="161"/>
      <c r="AB38" s="161"/>
      <c r="AC38" s="161"/>
      <c r="AD38" s="161"/>
      <c r="AE38" s="161"/>
      <c r="AF38" s="161"/>
      <c r="AG38" s="161"/>
      <c r="AH38" s="162"/>
      <c r="AI38" s="162"/>
      <c r="AJ38" s="162"/>
      <c r="AK38" s="162"/>
      <c r="AL38" s="162"/>
      <c r="AM38" s="162"/>
      <c r="AN38" s="162"/>
      <c r="AO38" s="162"/>
      <c r="AP38" s="162"/>
      <c r="AQ38" s="162"/>
      <c r="AR38" s="162"/>
      <c r="AS38" s="162"/>
      <c r="AT38" s="162"/>
      <c r="AU38" s="162"/>
      <c r="AV38" s="162"/>
      <c r="AW38" s="162"/>
      <c r="AX38" s="162"/>
    </row>
    <row r="39" spans="1:50" hidden="1">
      <c r="A39" s="153" t="s">
        <v>3617</v>
      </c>
      <c r="B39" s="160" t="s">
        <v>3618</v>
      </c>
      <c r="C39" s="233" t="s">
        <v>3619</v>
      </c>
      <c r="D39" s="177" t="e">
        <v>#N/A</v>
      </c>
      <c r="E39" s="161" t="e">
        <v>#N/A</v>
      </c>
      <c r="F39" s="161" t="e">
        <v>#N/A</v>
      </c>
      <c r="G39" s="161" t="e">
        <v>#N/A</v>
      </c>
      <c r="H39" s="161" t="e">
        <v>#N/A</v>
      </c>
      <c r="I39" s="161" t="e">
        <v>#N/A</v>
      </c>
      <c r="J39" s="161" t="e">
        <v>#N/A</v>
      </c>
      <c r="K39" s="161" t="e">
        <v>#N/A</v>
      </c>
      <c r="L39" s="161" t="e">
        <v>#N/A</v>
      </c>
      <c r="M39" s="161"/>
      <c r="N39" s="185"/>
      <c r="O39" s="161"/>
      <c r="P39" s="161"/>
      <c r="Q39" s="161"/>
      <c r="R39" s="161"/>
      <c r="S39" s="161"/>
      <c r="T39" s="161"/>
      <c r="U39" s="161"/>
      <c r="V39" s="161"/>
      <c r="W39" s="161"/>
      <c r="X39" s="161"/>
      <c r="Y39" s="161"/>
      <c r="Z39" s="161"/>
      <c r="AA39" s="161"/>
      <c r="AB39" s="161"/>
      <c r="AC39" s="161"/>
      <c r="AD39" s="161"/>
      <c r="AE39" s="161"/>
      <c r="AF39" s="161"/>
      <c r="AG39" s="161"/>
      <c r="AH39" s="162"/>
      <c r="AI39" s="162"/>
      <c r="AJ39" s="162"/>
      <c r="AK39" s="162"/>
      <c r="AL39" s="162"/>
      <c r="AM39" s="162"/>
      <c r="AN39" s="162"/>
      <c r="AO39" s="162"/>
      <c r="AP39" s="162"/>
      <c r="AQ39" s="162"/>
      <c r="AR39" s="162"/>
      <c r="AS39" s="162"/>
      <c r="AT39" s="162"/>
      <c r="AU39" s="162"/>
      <c r="AV39" s="162"/>
      <c r="AW39" s="162"/>
      <c r="AX39" s="162"/>
    </row>
    <row r="40" spans="1:50" hidden="1">
      <c r="A40" s="153" t="s">
        <v>3591</v>
      </c>
      <c r="B40" s="160" t="s">
        <v>3592</v>
      </c>
      <c r="C40" s="233" t="s">
        <v>3593</v>
      </c>
      <c r="D40" s="177" t="e">
        <v>#N/A</v>
      </c>
      <c r="E40" s="161" t="e">
        <v>#N/A</v>
      </c>
      <c r="F40" s="161" t="e">
        <v>#N/A</v>
      </c>
      <c r="G40" s="161" t="e">
        <v>#N/A</v>
      </c>
      <c r="H40" s="161" t="e">
        <v>#N/A</v>
      </c>
      <c r="I40" s="161" t="e">
        <v>#N/A</v>
      </c>
      <c r="J40" s="161" t="e">
        <v>#N/A</v>
      </c>
      <c r="K40" s="161" t="e">
        <v>#N/A</v>
      </c>
      <c r="L40" s="161" t="e">
        <v>#N/A</v>
      </c>
      <c r="M40" s="161"/>
      <c r="N40" s="185"/>
      <c r="O40" s="161"/>
      <c r="P40" s="161"/>
      <c r="Q40" s="161"/>
      <c r="R40" s="161"/>
      <c r="S40" s="161"/>
      <c r="T40" s="161"/>
      <c r="U40" s="161"/>
      <c r="V40" s="161"/>
      <c r="W40" s="161"/>
      <c r="X40" s="161"/>
      <c r="Y40" s="161"/>
      <c r="Z40" s="161"/>
      <c r="AA40" s="161"/>
      <c r="AB40" s="161"/>
      <c r="AC40" s="161"/>
      <c r="AD40" s="161"/>
      <c r="AE40" s="161"/>
      <c r="AF40" s="161"/>
      <c r="AG40" s="161"/>
      <c r="AH40" s="162"/>
      <c r="AI40" s="162"/>
      <c r="AJ40" s="162"/>
      <c r="AK40" s="162"/>
      <c r="AL40" s="162"/>
      <c r="AM40" s="162"/>
      <c r="AN40" s="162"/>
      <c r="AO40" s="162"/>
      <c r="AP40" s="162"/>
      <c r="AQ40" s="162"/>
      <c r="AR40" s="162"/>
      <c r="AS40" s="162"/>
      <c r="AT40" s="162"/>
      <c r="AU40" s="162"/>
      <c r="AV40" s="162"/>
      <c r="AW40" s="162"/>
      <c r="AX40" s="162"/>
    </row>
    <row r="41" spans="1:50" hidden="1">
      <c r="A41" s="153" t="s">
        <v>2166</v>
      </c>
      <c r="B41" s="153" t="s">
        <v>2167</v>
      </c>
      <c r="C41" s="233" t="s">
        <v>2168</v>
      </c>
      <c r="D41" s="177" t="s">
        <v>6666</v>
      </c>
      <c r="E41" s="161" t="s">
        <v>6667</v>
      </c>
      <c r="F41" s="161" t="s">
        <v>6668</v>
      </c>
      <c r="G41" s="161" t="s">
        <v>6669</v>
      </c>
      <c r="H41" s="161" t="s">
        <v>2024</v>
      </c>
      <c r="I41" s="161" t="s">
        <v>2031</v>
      </c>
      <c r="J41" s="161" t="s">
        <v>6670</v>
      </c>
      <c r="K41" s="161" t="s">
        <v>6671</v>
      </c>
      <c r="L41" s="161" t="s">
        <v>6309</v>
      </c>
      <c r="M41" s="161" t="s">
        <v>6672</v>
      </c>
      <c r="N41" s="185" t="s">
        <v>6520</v>
      </c>
      <c r="O41" s="161" t="s">
        <v>2169</v>
      </c>
      <c r="P41" s="161" t="s">
        <v>13667</v>
      </c>
      <c r="Q41" s="161" t="s">
        <v>13668</v>
      </c>
      <c r="R41" s="161" t="s">
        <v>2024</v>
      </c>
      <c r="S41" s="161" t="s">
        <v>2031</v>
      </c>
      <c r="T41" s="161" t="s">
        <v>13669</v>
      </c>
      <c r="U41" s="161">
        <v>0</v>
      </c>
      <c r="V41" s="161">
        <v>0</v>
      </c>
      <c r="W41" s="161">
        <v>0</v>
      </c>
      <c r="X41" s="161">
        <v>0</v>
      </c>
      <c r="Y41" s="161">
        <v>0</v>
      </c>
      <c r="Z41" s="161">
        <v>0</v>
      </c>
      <c r="AA41" s="161">
        <v>0</v>
      </c>
      <c r="AB41" s="161">
        <v>0</v>
      </c>
      <c r="AC41" s="161">
        <v>0</v>
      </c>
      <c r="AD41" s="161">
        <v>0</v>
      </c>
      <c r="AE41" s="161">
        <v>0</v>
      </c>
      <c r="AF41" s="161" t="s">
        <v>3101</v>
      </c>
      <c r="AG41" s="161" t="s">
        <v>4437</v>
      </c>
      <c r="AH41" s="162" t="s">
        <v>14339</v>
      </c>
      <c r="AI41" s="162" t="s">
        <v>14455</v>
      </c>
      <c r="AJ41" s="162" t="s">
        <v>14482</v>
      </c>
      <c r="AK41" s="162" t="s">
        <v>14760</v>
      </c>
      <c r="AL41" s="162" t="s">
        <v>15378</v>
      </c>
      <c r="AM41" s="162"/>
      <c r="AN41" s="162"/>
      <c r="AO41" s="162"/>
      <c r="AP41" s="162"/>
      <c r="AQ41" s="162"/>
      <c r="AR41" s="162"/>
      <c r="AS41" s="162"/>
      <c r="AT41" s="162"/>
      <c r="AU41" s="162"/>
      <c r="AV41" s="162"/>
      <c r="AW41" s="162"/>
      <c r="AX41" s="162"/>
    </row>
    <row r="42" spans="1:50" hidden="1">
      <c r="A42" s="153" t="s">
        <v>6327</v>
      </c>
      <c r="B42" s="153" t="s">
        <v>6321</v>
      </c>
      <c r="C42" s="153" t="s">
        <v>6328</v>
      </c>
      <c r="D42" s="177" t="s">
        <v>6421</v>
      </c>
      <c r="E42" s="161" t="s">
        <v>6422</v>
      </c>
      <c r="F42" s="161" t="s">
        <v>4245</v>
      </c>
      <c r="G42" s="161" t="s">
        <v>6424</v>
      </c>
      <c r="H42" s="161" t="s">
        <v>2024</v>
      </c>
      <c r="I42" s="161" t="s">
        <v>2031</v>
      </c>
      <c r="J42" s="161" t="s">
        <v>6425</v>
      </c>
      <c r="K42" s="161" t="s">
        <v>4242</v>
      </c>
      <c r="L42" s="161" t="s">
        <v>4243</v>
      </c>
      <c r="M42" s="161" t="s">
        <v>4244</v>
      </c>
      <c r="N42" s="185" t="s">
        <v>6322</v>
      </c>
      <c r="O42" s="161">
        <v>0</v>
      </c>
      <c r="P42" s="161">
        <v>0</v>
      </c>
      <c r="Q42" s="161">
        <v>0</v>
      </c>
      <c r="R42" s="161">
        <v>0</v>
      </c>
      <c r="S42" s="161">
        <v>0</v>
      </c>
      <c r="T42" s="161">
        <v>0</v>
      </c>
      <c r="U42" s="161">
        <v>0</v>
      </c>
      <c r="V42" s="161">
        <v>0</v>
      </c>
      <c r="W42" s="161">
        <v>0</v>
      </c>
      <c r="X42" s="161">
        <v>0</v>
      </c>
      <c r="Y42" s="161">
        <v>0</v>
      </c>
      <c r="Z42" s="161">
        <v>0</v>
      </c>
      <c r="AA42" s="161">
        <v>0</v>
      </c>
      <c r="AB42" s="161">
        <v>0</v>
      </c>
      <c r="AC42" s="161">
        <v>0</v>
      </c>
      <c r="AD42" s="161">
        <v>0</v>
      </c>
      <c r="AE42" s="161">
        <v>0</v>
      </c>
      <c r="AF42" s="161" t="s">
        <v>1922</v>
      </c>
      <c r="AG42" s="161" t="s">
        <v>4388</v>
      </c>
      <c r="AH42" s="162" t="s">
        <v>15245</v>
      </c>
      <c r="AI42" s="162" t="s">
        <v>15253</v>
      </c>
      <c r="AJ42" s="162"/>
      <c r="AK42" s="162"/>
      <c r="AL42" s="162"/>
      <c r="AM42" s="162"/>
      <c r="AN42" s="162"/>
      <c r="AO42" s="162"/>
      <c r="AP42" s="162"/>
      <c r="AQ42" s="162"/>
      <c r="AR42" s="162"/>
      <c r="AS42" s="162"/>
      <c r="AT42" s="162"/>
      <c r="AU42" s="162"/>
      <c r="AV42" s="162"/>
      <c r="AW42" s="162"/>
      <c r="AX42" s="162"/>
    </row>
    <row r="43" spans="1:50" hidden="1">
      <c r="A43" s="153" t="s">
        <v>6329</v>
      </c>
      <c r="B43" s="153" t="s">
        <v>6330</v>
      </c>
      <c r="C43" s="153" t="s">
        <v>6331</v>
      </c>
      <c r="D43" s="177" t="s">
        <v>3778</v>
      </c>
      <c r="E43" s="161" t="s">
        <v>3779</v>
      </c>
      <c r="F43" s="161" t="s">
        <v>3780</v>
      </c>
      <c r="G43" s="161" t="s">
        <v>3781</v>
      </c>
      <c r="H43" s="161" t="s">
        <v>3782</v>
      </c>
      <c r="I43" s="161" t="s">
        <v>3783</v>
      </c>
      <c r="J43" s="161" t="s">
        <v>3784</v>
      </c>
      <c r="K43" s="161" t="s">
        <v>3785</v>
      </c>
      <c r="L43" s="161" t="s">
        <v>3786</v>
      </c>
      <c r="M43" s="161" t="s">
        <v>3787</v>
      </c>
      <c r="N43" s="185" t="s">
        <v>6310</v>
      </c>
      <c r="O43" s="161" t="s">
        <v>6332</v>
      </c>
      <c r="P43" s="161" t="s">
        <v>3788</v>
      </c>
      <c r="Q43" s="161" t="s">
        <v>3781</v>
      </c>
      <c r="R43" s="161" t="s">
        <v>3782</v>
      </c>
      <c r="S43" s="161" t="s">
        <v>3783</v>
      </c>
      <c r="T43" s="161" t="s">
        <v>6309</v>
      </c>
      <c r="U43" s="161">
        <v>0</v>
      </c>
      <c r="V43" s="161">
        <v>0</v>
      </c>
      <c r="W43" s="161">
        <v>0</v>
      </c>
      <c r="X43" s="161">
        <v>0</v>
      </c>
      <c r="Y43" s="161">
        <v>0</v>
      </c>
      <c r="Z43" s="161">
        <v>0</v>
      </c>
      <c r="AA43" s="161">
        <v>0</v>
      </c>
      <c r="AB43" s="161">
        <v>0</v>
      </c>
      <c r="AC43" s="161">
        <v>0</v>
      </c>
      <c r="AD43" s="161">
        <v>0</v>
      </c>
      <c r="AE43" s="161">
        <v>0</v>
      </c>
      <c r="AF43" s="161" t="s">
        <v>6333</v>
      </c>
      <c r="AG43" s="161" t="s">
        <v>6334</v>
      </c>
      <c r="AH43" s="162" t="s">
        <v>1857</v>
      </c>
      <c r="AI43" s="162" t="s">
        <v>5636</v>
      </c>
      <c r="AJ43" s="162"/>
      <c r="AK43" s="162"/>
      <c r="AL43" s="162"/>
      <c r="AM43" s="162"/>
      <c r="AN43" s="162"/>
      <c r="AO43" s="162"/>
      <c r="AP43" s="162"/>
      <c r="AQ43" s="162"/>
      <c r="AR43" s="162"/>
      <c r="AS43" s="162"/>
      <c r="AT43" s="162"/>
      <c r="AU43" s="162"/>
      <c r="AV43" s="162"/>
      <c r="AW43" s="162"/>
      <c r="AX43" s="162"/>
    </row>
    <row r="44" spans="1:50" hidden="1">
      <c r="A44" s="153" t="s">
        <v>1291</v>
      </c>
      <c r="B44" s="153" t="s">
        <v>1891</v>
      </c>
      <c r="C44" s="153" t="s">
        <v>4383</v>
      </c>
      <c r="D44" s="177" t="s">
        <v>7557</v>
      </c>
      <c r="E44" s="161" t="s">
        <v>7558</v>
      </c>
      <c r="F44" s="161" t="s">
        <v>13496</v>
      </c>
      <c r="G44" s="161" t="s">
        <v>7559</v>
      </c>
      <c r="H44" s="161" t="s">
        <v>2024</v>
      </c>
      <c r="I44" s="161" t="s">
        <v>7560</v>
      </c>
      <c r="J44" s="161" t="s">
        <v>7561</v>
      </c>
      <c r="K44" s="161" t="s">
        <v>7562</v>
      </c>
      <c r="L44" s="161" t="s">
        <v>7563</v>
      </c>
      <c r="M44" s="161" t="s">
        <v>7564</v>
      </c>
      <c r="N44" s="185" t="s">
        <v>6318</v>
      </c>
      <c r="O44" s="161">
        <v>0</v>
      </c>
      <c r="P44" s="161">
        <v>0</v>
      </c>
      <c r="Q44" s="161">
        <v>0</v>
      </c>
      <c r="R44" s="161">
        <v>0</v>
      </c>
      <c r="S44" s="161">
        <v>0</v>
      </c>
      <c r="T44" s="161">
        <v>0</v>
      </c>
      <c r="U44" s="161">
        <v>0</v>
      </c>
      <c r="V44" s="161">
        <v>0</v>
      </c>
      <c r="W44" s="161">
        <v>0</v>
      </c>
      <c r="X44" s="161">
        <v>0</v>
      </c>
      <c r="Y44" s="161">
        <v>0</v>
      </c>
      <c r="Z44" s="161">
        <v>0</v>
      </c>
      <c r="AA44" s="161">
        <v>0</v>
      </c>
      <c r="AB44" s="161">
        <v>0</v>
      </c>
      <c r="AC44" s="161">
        <v>0</v>
      </c>
      <c r="AD44" s="161">
        <v>0</v>
      </c>
      <c r="AE44" s="161">
        <v>0</v>
      </c>
      <c r="AF44" s="161" t="s">
        <v>4381</v>
      </c>
      <c r="AG44" s="161" t="s">
        <v>4388</v>
      </c>
      <c r="AH44" s="162"/>
      <c r="AI44" s="162"/>
      <c r="AJ44" s="162"/>
      <c r="AK44" s="162"/>
      <c r="AL44" s="162"/>
      <c r="AM44" s="162"/>
      <c r="AN44" s="162"/>
      <c r="AO44" s="162"/>
      <c r="AP44" s="162"/>
      <c r="AQ44" s="162"/>
      <c r="AR44" s="162"/>
      <c r="AS44" s="162"/>
      <c r="AT44" s="162"/>
      <c r="AU44" s="162"/>
      <c r="AV44" s="162"/>
      <c r="AW44" s="162"/>
      <c r="AX44" s="162"/>
    </row>
    <row r="45" spans="1:50" hidden="1">
      <c r="A45" s="153" t="s">
        <v>163</v>
      </c>
      <c r="B45" s="153" t="s">
        <v>164</v>
      </c>
      <c r="C45" s="153" t="s">
        <v>2664</v>
      </c>
      <c r="D45" s="177" t="s">
        <v>11215</v>
      </c>
      <c r="E45" s="161" t="s">
        <v>11216</v>
      </c>
      <c r="F45" s="161" t="s">
        <v>13330</v>
      </c>
      <c r="G45" s="161" t="s">
        <v>11217</v>
      </c>
      <c r="H45" s="161" t="s">
        <v>2024</v>
      </c>
      <c r="I45" s="161" t="s">
        <v>2031</v>
      </c>
      <c r="J45" s="161" t="s">
        <v>11218</v>
      </c>
      <c r="K45" s="161" t="s">
        <v>11219</v>
      </c>
      <c r="L45" s="161" t="s">
        <v>11220</v>
      </c>
      <c r="M45" s="161" t="s">
        <v>11221</v>
      </c>
      <c r="N45" s="185" t="s">
        <v>6310</v>
      </c>
      <c r="O45" s="161" t="s">
        <v>165</v>
      </c>
      <c r="P45" s="161" t="s">
        <v>13807</v>
      </c>
      <c r="Q45" s="161" t="s">
        <v>13808</v>
      </c>
      <c r="R45" s="161" t="s">
        <v>2024</v>
      </c>
      <c r="S45" s="161" t="s">
        <v>2031</v>
      </c>
      <c r="T45" s="161" t="s">
        <v>11218</v>
      </c>
      <c r="U45" s="161">
        <v>0</v>
      </c>
      <c r="V45" s="161">
        <v>0</v>
      </c>
      <c r="W45" s="161">
        <v>0</v>
      </c>
      <c r="X45" s="161">
        <v>0</v>
      </c>
      <c r="Y45" s="161">
        <v>0</v>
      </c>
      <c r="Z45" s="161">
        <v>0</v>
      </c>
      <c r="AA45" s="161">
        <v>0</v>
      </c>
      <c r="AB45" s="161">
        <v>0</v>
      </c>
      <c r="AC45" s="161">
        <v>0</v>
      </c>
      <c r="AD45" s="161">
        <v>0</v>
      </c>
      <c r="AE45" s="161">
        <v>0</v>
      </c>
      <c r="AF45" s="161" t="s">
        <v>6309</v>
      </c>
      <c r="AG45" s="161" t="s">
        <v>6317</v>
      </c>
      <c r="AH45" s="162"/>
      <c r="AI45" s="162"/>
      <c r="AJ45" s="162"/>
      <c r="AK45" s="162"/>
      <c r="AL45" s="162"/>
      <c r="AM45" s="162"/>
      <c r="AN45" s="162"/>
      <c r="AO45" s="162"/>
      <c r="AP45" s="162"/>
      <c r="AQ45" s="162"/>
      <c r="AR45" s="162"/>
      <c r="AS45" s="162"/>
      <c r="AT45" s="162"/>
      <c r="AU45" s="162"/>
      <c r="AV45" s="162"/>
      <c r="AW45" s="162"/>
      <c r="AX45" s="162"/>
    </row>
    <row r="46" spans="1:50" hidden="1">
      <c r="A46" s="153" t="s">
        <v>166</v>
      </c>
      <c r="B46" s="153" t="s">
        <v>164</v>
      </c>
      <c r="C46" s="153" t="s">
        <v>167</v>
      </c>
      <c r="D46" s="177" t="s">
        <v>11215</v>
      </c>
      <c r="E46" s="161" t="s">
        <v>11216</v>
      </c>
      <c r="F46" s="161" t="s">
        <v>13331</v>
      </c>
      <c r="G46" s="161" t="s">
        <v>11217</v>
      </c>
      <c r="H46" s="161" t="s">
        <v>2024</v>
      </c>
      <c r="I46" s="161" t="s">
        <v>2031</v>
      </c>
      <c r="J46" s="161" t="s">
        <v>11218</v>
      </c>
      <c r="K46" s="161" t="s">
        <v>11219</v>
      </c>
      <c r="L46" s="161" t="s">
        <v>11220</v>
      </c>
      <c r="M46" s="161" t="s">
        <v>11221</v>
      </c>
      <c r="N46" s="185" t="s">
        <v>6310</v>
      </c>
      <c r="O46" s="161" t="s">
        <v>165</v>
      </c>
      <c r="P46" s="161" t="s">
        <v>13807</v>
      </c>
      <c r="Q46" s="161" t="s">
        <v>13808</v>
      </c>
      <c r="R46" s="161" t="s">
        <v>2024</v>
      </c>
      <c r="S46" s="161" t="s">
        <v>2031</v>
      </c>
      <c r="T46" s="161" t="s">
        <v>11218</v>
      </c>
      <c r="U46" s="161">
        <v>0</v>
      </c>
      <c r="V46" s="161">
        <v>0</v>
      </c>
      <c r="W46" s="161">
        <v>0</v>
      </c>
      <c r="X46" s="161">
        <v>0</v>
      </c>
      <c r="Y46" s="161">
        <v>0</v>
      </c>
      <c r="Z46" s="161">
        <v>0</v>
      </c>
      <c r="AA46" s="161">
        <v>0</v>
      </c>
      <c r="AB46" s="161">
        <v>0</v>
      </c>
      <c r="AC46" s="161">
        <v>0</v>
      </c>
      <c r="AD46" s="161">
        <v>0</v>
      </c>
      <c r="AE46" s="161">
        <v>0</v>
      </c>
      <c r="AF46" s="161" t="s">
        <v>6309</v>
      </c>
      <c r="AG46" s="161" t="s">
        <v>6317</v>
      </c>
      <c r="AH46" s="162"/>
      <c r="AI46" s="162"/>
      <c r="AJ46" s="162"/>
      <c r="AK46" s="162"/>
      <c r="AL46" s="162"/>
      <c r="AM46" s="162"/>
      <c r="AN46" s="162"/>
      <c r="AO46" s="162"/>
      <c r="AP46" s="162"/>
      <c r="AQ46" s="162"/>
      <c r="AR46" s="162"/>
      <c r="AS46" s="162"/>
      <c r="AT46" s="162"/>
      <c r="AU46" s="162"/>
      <c r="AV46" s="162"/>
      <c r="AW46" s="162"/>
      <c r="AX46" s="162"/>
    </row>
    <row r="47" spans="1:50" hidden="1">
      <c r="A47" s="153" t="s">
        <v>6336</v>
      </c>
      <c r="B47" s="160" t="s">
        <v>6337</v>
      </c>
      <c r="C47" s="153" t="s">
        <v>4268</v>
      </c>
      <c r="D47" s="177" t="s">
        <v>2046</v>
      </c>
      <c r="E47" s="161" t="s">
        <v>2047</v>
      </c>
      <c r="F47" s="161" t="s">
        <v>2048</v>
      </c>
      <c r="G47" s="161" t="s">
        <v>2049</v>
      </c>
      <c r="H47" s="161" t="s">
        <v>2015</v>
      </c>
      <c r="I47" s="161" t="s">
        <v>2016</v>
      </c>
      <c r="J47" s="161" t="s">
        <v>2050</v>
      </c>
      <c r="K47" s="161" t="s">
        <v>2051</v>
      </c>
      <c r="L47" s="161" t="s">
        <v>2052</v>
      </c>
      <c r="M47" s="161" t="s">
        <v>2053</v>
      </c>
      <c r="N47" s="185" t="s">
        <v>2035</v>
      </c>
      <c r="O47" s="161" t="s">
        <v>4269</v>
      </c>
      <c r="P47" s="161" t="s">
        <v>2054</v>
      </c>
      <c r="Q47" s="161" t="s">
        <v>13687</v>
      </c>
      <c r="R47" s="161" t="s">
        <v>2055</v>
      </c>
      <c r="S47" s="161" t="s">
        <v>2056</v>
      </c>
      <c r="T47" s="161" t="s">
        <v>6309</v>
      </c>
      <c r="U47" s="161">
        <v>0</v>
      </c>
      <c r="V47" s="161">
        <v>0</v>
      </c>
      <c r="W47" s="161">
        <v>0</v>
      </c>
      <c r="X47" s="161">
        <v>0</v>
      </c>
      <c r="Y47" s="161">
        <v>0</v>
      </c>
      <c r="Z47" s="161">
        <v>0</v>
      </c>
      <c r="AA47" s="161">
        <v>0</v>
      </c>
      <c r="AB47" s="161">
        <v>0</v>
      </c>
      <c r="AC47" s="161">
        <v>0</v>
      </c>
      <c r="AD47" s="161">
        <v>0</v>
      </c>
      <c r="AE47" s="161">
        <v>0</v>
      </c>
      <c r="AF47" s="161" t="s">
        <v>6309</v>
      </c>
      <c r="AG47" s="161" t="s">
        <v>6334</v>
      </c>
      <c r="AH47" s="162" t="s">
        <v>6076</v>
      </c>
      <c r="AI47" s="162" t="s">
        <v>6684</v>
      </c>
      <c r="AJ47" s="162" t="s">
        <v>14290</v>
      </c>
      <c r="AK47" s="162" t="s">
        <v>14656</v>
      </c>
      <c r="AL47" s="162" t="s">
        <v>15407</v>
      </c>
      <c r="AM47" s="162"/>
      <c r="AN47" s="162"/>
      <c r="AO47" s="162"/>
      <c r="AP47" s="162"/>
      <c r="AQ47" s="162"/>
      <c r="AR47" s="162"/>
      <c r="AS47" s="162"/>
      <c r="AT47" s="162"/>
      <c r="AU47" s="162"/>
      <c r="AV47" s="162"/>
      <c r="AW47" s="162"/>
      <c r="AX47" s="162"/>
    </row>
    <row r="48" spans="1:50" hidden="1">
      <c r="A48" s="153" t="s">
        <v>4271</v>
      </c>
      <c r="B48" s="153" t="s">
        <v>6321</v>
      </c>
      <c r="C48" s="153" t="s">
        <v>4272</v>
      </c>
      <c r="D48" s="177" t="s">
        <v>6421</v>
      </c>
      <c r="E48" s="161" t="s">
        <v>6422</v>
      </c>
      <c r="F48" s="161" t="s">
        <v>4257</v>
      </c>
      <c r="G48" s="161" t="s">
        <v>6424</v>
      </c>
      <c r="H48" s="161" t="s">
        <v>2024</v>
      </c>
      <c r="I48" s="161" t="s">
        <v>2031</v>
      </c>
      <c r="J48" s="161" t="s">
        <v>6425</v>
      </c>
      <c r="K48" s="161" t="s">
        <v>4242</v>
      </c>
      <c r="L48" s="161" t="s">
        <v>4243</v>
      </c>
      <c r="M48" s="161" t="s">
        <v>4244</v>
      </c>
      <c r="N48" s="185" t="s">
        <v>6322</v>
      </c>
      <c r="O48" s="161">
        <v>0</v>
      </c>
      <c r="P48" s="161">
        <v>0</v>
      </c>
      <c r="Q48" s="161">
        <v>0</v>
      </c>
      <c r="R48" s="161">
        <v>0</v>
      </c>
      <c r="S48" s="161">
        <v>0</v>
      </c>
      <c r="T48" s="161">
        <v>0</v>
      </c>
      <c r="U48" s="161">
        <v>0</v>
      </c>
      <c r="V48" s="161">
        <v>0</v>
      </c>
      <c r="W48" s="161">
        <v>0</v>
      </c>
      <c r="X48" s="161">
        <v>0</v>
      </c>
      <c r="Y48" s="161">
        <v>0</v>
      </c>
      <c r="Z48" s="161">
        <v>0</v>
      </c>
      <c r="AA48" s="161">
        <v>0</v>
      </c>
      <c r="AB48" s="161">
        <v>0</v>
      </c>
      <c r="AC48" s="161">
        <v>0</v>
      </c>
      <c r="AD48" s="161">
        <v>0</v>
      </c>
      <c r="AE48" s="161">
        <v>0</v>
      </c>
      <c r="AF48" s="161" t="s">
        <v>1922</v>
      </c>
      <c r="AG48" s="161" t="s">
        <v>4388</v>
      </c>
      <c r="AH48" s="162" t="s">
        <v>15245</v>
      </c>
      <c r="AI48" s="162" t="s">
        <v>15253</v>
      </c>
      <c r="AJ48" s="162"/>
      <c r="AK48" s="162"/>
      <c r="AL48" s="162"/>
      <c r="AM48" s="162"/>
      <c r="AN48" s="162"/>
      <c r="AO48" s="162"/>
      <c r="AP48" s="162"/>
      <c r="AQ48" s="162"/>
      <c r="AR48" s="162"/>
      <c r="AS48" s="162"/>
      <c r="AT48" s="162"/>
      <c r="AU48" s="162"/>
      <c r="AV48" s="162"/>
      <c r="AW48" s="162"/>
      <c r="AX48" s="162"/>
    </row>
    <row r="49" spans="1:50" hidden="1">
      <c r="A49" s="153" t="s">
        <v>4277</v>
      </c>
      <c r="B49" s="153" t="s">
        <v>4278</v>
      </c>
      <c r="C49" s="153" t="s">
        <v>4279</v>
      </c>
      <c r="D49" s="177" t="s">
        <v>7735</v>
      </c>
      <c r="E49" s="161" t="s">
        <v>7736</v>
      </c>
      <c r="F49" s="161" t="s">
        <v>7737</v>
      </c>
      <c r="G49" s="161" t="s">
        <v>7738</v>
      </c>
      <c r="H49" s="161" t="s">
        <v>2024</v>
      </c>
      <c r="I49" s="161" t="s">
        <v>2031</v>
      </c>
      <c r="J49" s="161" t="s">
        <v>7739</v>
      </c>
      <c r="K49" s="161" t="s">
        <v>7740</v>
      </c>
      <c r="L49" s="161" t="s">
        <v>7741</v>
      </c>
      <c r="M49" s="161" t="s">
        <v>14688</v>
      </c>
      <c r="N49" s="185" t="s">
        <v>6318</v>
      </c>
      <c r="O49" s="161" t="s">
        <v>4280</v>
      </c>
      <c r="P49" s="161" t="s">
        <v>13786</v>
      </c>
      <c r="Q49" s="161" t="s">
        <v>13787</v>
      </c>
      <c r="R49" s="161" t="s">
        <v>2024</v>
      </c>
      <c r="S49" s="161" t="s">
        <v>2031</v>
      </c>
      <c r="T49" s="161" t="s">
        <v>6309</v>
      </c>
      <c r="U49" s="161">
        <v>0</v>
      </c>
      <c r="V49" s="161">
        <v>0</v>
      </c>
      <c r="W49" s="161">
        <v>0</v>
      </c>
      <c r="X49" s="161">
        <v>0</v>
      </c>
      <c r="Y49" s="161">
        <v>0</v>
      </c>
      <c r="Z49" s="161">
        <v>0</v>
      </c>
      <c r="AA49" s="161">
        <v>0</v>
      </c>
      <c r="AB49" s="161">
        <v>0</v>
      </c>
      <c r="AC49" s="161">
        <v>0</v>
      </c>
      <c r="AD49" s="161">
        <v>0</v>
      </c>
      <c r="AE49" s="161">
        <v>0</v>
      </c>
      <c r="AF49" s="161" t="s">
        <v>4678</v>
      </c>
      <c r="AG49" s="161" t="s">
        <v>6317</v>
      </c>
      <c r="AH49" s="162" t="s">
        <v>14310</v>
      </c>
      <c r="AI49" s="162"/>
      <c r="AJ49" s="162"/>
      <c r="AK49" s="162"/>
      <c r="AL49" s="162"/>
      <c r="AM49" s="162"/>
      <c r="AN49" s="162"/>
      <c r="AO49" s="162"/>
      <c r="AP49" s="162"/>
      <c r="AQ49" s="162"/>
      <c r="AR49" s="162"/>
      <c r="AS49" s="162"/>
      <c r="AT49" s="162"/>
      <c r="AU49" s="162"/>
      <c r="AV49" s="162"/>
      <c r="AW49" s="162"/>
      <c r="AX49" s="162"/>
    </row>
    <row r="50" spans="1:50" hidden="1">
      <c r="A50" s="153" t="s">
        <v>4493</v>
      </c>
      <c r="B50" s="153" t="s">
        <v>5230</v>
      </c>
      <c r="C50" s="153" t="s">
        <v>5231</v>
      </c>
      <c r="D50" s="177" t="e">
        <v>#N/A</v>
      </c>
      <c r="E50" s="161" t="e">
        <v>#N/A</v>
      </c>
      <c r="F50" s="161" t="e">
        <v>#N/A</v>
      </c>
      <c r="G50" s="161" t="e">
        <v>#N/A</v>
      </c>
      <c r="H50" s="161" t="e">
        <v>#N/A</v>
      </c>
      <c r="I50" s="161" t="e">
        <v>#N/A</v>
      </c>
      <c r="J50" s="161" t="e">
        <v>#N/A</v>
      </c>
      <c r="K50" s="161" t="e">
        <v>#N/A</v>
      </c>
      <c r="L50" s="161" t="e">
        <v>#N/A</v>
      </c>
      <c r="M50" s="161"/>
      <c r="N50" s="185"/>
      <c r="O50" s="161"/>
      <c r="P50" s="161"/>
      <c r="Q50" s="161"/>
      <c r="R50" s="161"/>
      <c r="S50" s="161"/>
      <c r="T50" s="161"/>
      <c r="U50" s="161"/>
      <c r="V50" s="161"/>
      <c r="W50" s="161"/>
      <c r="X50" s="161"/>
      <c r="Y50" s="161"/>
      <c r="Z50" s="161"/>
      <c r="AA50" s="161"/>
      <c r="AB50" s="161"/>
      <c r="AC50" s="161"/>
      <c r="AD50" s="161"/>
      <c r="AE50" s="161"/>
      <c r="AF50" s="161"/>
      <c r="AG50" s="161"/>
      <c r="AH50" s="162"/>
      <c r="AI50" s="162"/>
      <c r="AJ50" s="162"/>
      <c r="AK50" s="162"/>
      <c r="AL50" s="162"/>
      <c r="AM50" s="162"/>
      <c r="AN50" s="162"/>
      <c r="AO50" s="162"/>
      <c r="AP50" s="162"/>
      <c r="AQ50" s="162"/>
      <c r="AR50" s="162"/>
      <c r="AS50" s="162"/>
      <c r="AT50" s="162"/>
      <c r="AU50" s="162"/>
      <c r="AV50" s="162"/>
      <c r="AW50" s="162"/>
      <c r="AX50" s="162"/>
    </row>
    <row r="51" spans="1:50" hidden="1">
      <c r="A51" s="153" t="s">
        <v>4273</v>
      </c>
      <c r="B51" s="153" t="s">
        <v>4274</v>
      </c>
      <c r="C51" s="153" t="s">
        <v>4275</v>
      </c>
      <c r="D51" s="177" t="e">
        <v>#N/A</v>
      </c>
      <c r="E51" s="161" t="e">
        <v>#N/A</v>
      </c>
      <c r="F51" s="161" t="e">
        <v>#N/A</v>
      </c>
      <c r="G51" s="161" t="e">
        <v>#N/A</v>
      </c>
      <c r="H51" s="161" t="e">
        <v>#N/A</v>
      </c>
      <c r="I51" s="161" t="e">
        <v>#N/A</v>
      </c>
      <c r="J51" s="161" t="e">
        <v>#N/A</v>
      </c>
      <c r="K51" s="161" t="e">
        <v>#N/A</v>
      </c>
      <c r="L51" s="161" t="e">
        <v>#N/A</v>
      </c>
      <c r="M51" s="161"/>
      <c r="N51" s="185"/>
      <c r="O51" s="161"/>
      <c r="P51" s="161"/>
      <c r="Q51" s="161"/>
      <c r="R51" s="161"/>
      <c r="S51" s="161"/>
      <c r="T51" s="161"/>
      <c r="U51" s="161"/>
      <c r="V51" s="161"/>
      <c r="W51" s="161"/>
      <c r="X51" s="161"/>
      <c r="Y51" s="161"/>
      <c r="Z51" s="161"/>
      <c r="AA51" s="161"/>
      <c r="AB51" s="161"/>
      <c r="AC51" s="161"/>
      <c r="AD51" s="161"/>
      <c r="AE51" s="161"/>
      <c r="AF51" s="161"/>
      <c r="AG51" s="161"/>
      <c r="AH51" s="162"/>
      <c r="AI51" s="162"/>
      <c r="AJ51" s="162"/>
      <c r="AK51" s="162"/>
      <c r="AL51" s="162"/>
      <c r="AM51" s="162"/>
      <c r="AN51" s="162"/>
      <c r="AO51" s="162"/>
      <c r="AP51" s="162"/>
      <c r="AQ51" s="162"/>
      <c r="AR51" s="162"/>
      <c r="AS51" s="162"/>
      <c r="AT51" s="162"/>
      <c r="AU51" s="162"/>
      <c r="AV51" s="162"/>
      <c r="AW51" s="162"/>
      <c r="AX51" s="162"/>
    </row>
    <row r="52" spans="1:50" hidden="1">
      <c r="A52" s="153" t="s">
        <v>5278</v>
      </c>
      <c r="B52" s="153" t="s">
        <v>5279</v>
      </c>
      <c r="C52" s="153" t="s">
        <v>5280</v>
      </c>
      <c r="D52" s="177" t="e">
        <v>#N/A</v>
      </c>
      <c r="E52" s="161" t="e">
        <v>#N/A</v>
      </c>
      <c r="F52" s="161" t="e">
        <v>#N/A</v>
      </c>
      <c r="G52" s="161" t="e">
        <v>#N/A</v>
      </c>
      <c r="H52" s="161" t="e">
        <v>#N/A</v>
      </c>
      <c r="I52" s="161" t="e">
        <v>#N/A</v>
      </c>
      <c r="J52" s="161" t="e">
        <v>#N/A</v>
      </c>
      <c r="K52" s="161" t="e">
        <v>#N/A</v>
      </c>
      <c r="L52" s="161" t="e">
        <v>#N/A</v>
      </c>
      <c r="M52" s="161"/>
      <c r="N52" s="185"/>
      <c r="O52" s="161"/>
      <c r="P52" s="161"/>
      <c r="Q52" s="161"/>
      <c r="R52" s="161"/>
      <c r="S52" s="161"/>
      <c r="T52" s="161"/>
      <c r="U52" s="161"/>
      <c r="V52" s="161"/>
      <c r="W52" s="161"/>
      <c r="X52" s="161"/>
      <c r="Y52" s="161"/>
      <c r="Z52" s="161"/>
      <c r="AA52" s="161"/>
      <c r="AB52" s="161"/>
      <c r="AC52" s="161"/>
      <c r="AD52" s="161"/>
      <c r="AE52" s="161"/>
      <c r="AF52" s="161"/>
      <c r="AG52" s="161"/>
      <c r="AH52" s="162"/>
      <c r="AI52" s="162"/>
      <c r="AJ52" s="162"/>
      <c r="AK52" s="162"/>
      <c r="AL52" s="162"/>
      <c r="AM52" s="162"/>
      <c r="AN52" s="162"/>
      <c r="AO52" s="162"/>
      <c r="AP52" s="162"/>
      <c r="AQ52" s="162"/>
      <c r="AR52" s="162"/>
      <c r="AS52" s="162"/>
      <c r="AT52" s="162"/>
      <c r="AU52" s="162"/>
      <c r="AV52" s="162"/>
      <c r="AW52" s="162"/>
      <c r="AX52" s="162"/>
    </row>
    <row r="53" spans="1:50" hidden="1">
      <c r="A53" s="153" t="s">
        <v>4382</v>
      </c>
      <c r="B53" s="153" t="s">
        <v>1891</v>
      </c>
      <c r="C53" s="153" t="s">
        <v>4383</v>
      </c>
      <c r="D53" s="177" t="s">
        <v>7557</v>
      </c>
      <c r="E53" s="161" t="s">
        <v>7558</v>
      </c>
      <c r="F53" s="161" t="s">
        <v>12112</v>
      </c>
      <c r="G53" s="161" t="s">
        <v>7559</v>
      </c>
      <c r="H53" s="161" t="s">
        <v>2024</v>
      </c>
      <c r="I53" s="161" t="s">
        <v>7560</v>
      </c>
      <c r="J53" s="161" t="s">
        <v>7561</v>
      </c>
      <c r="K53" s="161" t="s">
        <v>7562</v>
      </c>
      <c r="L53" s="161" t="s">
        <v>7563</v>
      </c>
      <c r="M53" s="161" t="s">
        <v>7564</v>
      </c>
      <c r="N53" s="185" t="s">
        <v>6318</v>
      </c>
      <c r="O53" s="161">
        <v>0</v>
      </c>
      <c r="P53" s="161">
        <v>0</v>
      </c>
      <c r="Q53" s="161">
        <v>0</v>
      </c>
      <c r="R53" s="161">
        <v>0</v>
      </c>
      <c r="S53" s="161">
        <v>0</v>
      </c>
      <c r="T53" s="161">
        <v>0</v>
      </c>
      <c r="U53" s="161">
        <v>0</v>
      </c>
      <c r="V53" s="161">
        <v>0</v>
      </c>
      <c r="W53" s="161">
        <v>0</v>
      </c>
      <c r="X53" s="161">
        <v>0</v>
      </c>
      <c r="Y53" s="161">
        <v>0</v>
      </c>
      <c r="Z53" s="161">
        <v>0</v>
      </c>
      <c r="AA53" s="161">
        <v>0</v>
      </c>
      <c r="AB53" s="161">
        <v>0</v>
      </c>
      <c r="AC53" s="161">
        <v>0</v>
      </c>
      <c r="AD53" s="161">
        <v>0</v>
      </c>
      <c r="AE53" s="161">
        <v>0</v>
      </c>
      <c r="AF53" s="161" t="s">
        <v>4381</v>
      </c>
      <c r="AG53" s="161" t="s">
        <v>4388</v>
      </c>
      <c r="AH53" s="162"/>
      <c r="AI53" s="162"/>
      <c r="AJ53" s="162"/>
      <c r="AK53" s="162"/>
      <c r="AL53" s="162"/>
      <c r="AM53" s="162"/>
      <c r="AN53" s="162"/>
      <c r="AO53" s="162"/>
      <c r="AP53" s="162"/>
      <c r="AQ53" s="162"/>
      <c r="AR53" s="162"/>
      <c r="AS53" s="162"/>
      <c r="AT53" s="162"/>
      <c r="AU53" s="162"/>
      <c r="AV53" s="162"/>
      <c r="AW53" s="162"/>
      <c r="AX53" s="162"/>
    </row>
    <row r="54" spans="1:50" hidden="1">
      <c r="A54" s="153" t="s">
        <v>4281</v>
      </c>
      <c r="B54" s="153" t="s">
        <v>4282</v>
      </c>
      <c r="C54" s="153" t="s">
        <v>4283</v>
      </c>
      <c r="D54" s="177" t="s">
        <v>6385</v>
      </c>
      <c r="E54" s="161" t="s">
        <v>6386</v>
      </c>
      <c r="F54" s="161" t="s">
        <v>6387</v>
      </c>
      <c r="G54" s="161" t="s">
        <v>6388</v>
      </c>
      <c r="H54" s="161" t="s">
        <v>2024</v>
      </c>
      <c r="I54" s="161" t="s">
        <v>2031</v>
      </c>
      <c r="J54" s="161" t="s">
        <v>6389</v>
      </c>
      <c r="K54" s="161" t="s">
        <v>6390</v>
      </c>
      <c r="L54" s="161" t="s">
        <v>6391</v>
      </c>
      <c r="M54" s="161" t="s">
        <v>6392</v>
      </c>
      <c r="N54" s="185" t="s">
        <v>2035</v>
      </c>
      <c r="O54" s="161" t="s">
        <v>4284</v>
      </c>
      <c r="P54" s="161" t="s">
        <v>6393</v>
      </c>
      <c r="Q54" s="161" t="s">
        <v>6388</v>
      </c>
      <c r="R54" s="161" t="s">
        <v>2024</v>
      </c>
      <c r="S54" s="161" t="s">
        <v>2031</v>
      </c>
      <c r="T54" s="161" t="s">
        <v>6389</v>
      </c>
      <c r="U54" s="161" t="s">
        <v>6394</v>
      </c>
      <c r="V54" s="161" t="s">
        <v>6395</v>
      </c>
      <c r="W54" s="161" t="s">
        <v>13714</v>
      </c>
      <c r="X54" s="161" t="s">
        <v>2024</v>
      </c>
      <c r="Y54" s="161" t="s">
        <v>2031</v>
      </c>
      <c r="Z54" s="161" t="s">
        <v>6389</v>
      </c>
      <c r="AA54" s="161">
        <v>0</v>
      </c>
      <c r="AB54" s="161">
        <v>0</v>
      </c>
      <c r="AC54" s="161">
        <v>0</v>
      </c>
      <c r="AD54" s="161">
        <v>0</v>
      </c>
      <c r="AE54" s="161">
        <v>0</v>
      </c>
      <c r="AF54" s="161" t="s">
        <v>4285</v>
      </c>
      <c r="AG54" s="161" t="s">
        <v>6334</v>
      </c>
      <c r="AH54" s="162" t="s">
        <v>1848</v>
      </c>
      <c r="AI54" s="162" t="s">
        <v>6589</v>
      </c>
      <c r="AJ54" s="162"/>
      <c r="AK54" s="162"/>
      <c r="AL54" s="162"/>
      <c r="AM54" s="162"/>
      <c r="AN54" s="162"/>
      <c r="AO54" s="162"/>
      <c r="AP54" s="162"/>
      <c r="AQ54" s="162"/>
      <c r="AR54" s="162"/>
      <c r="AS54" s="162"/>
      <c r="AT54" s="162"/>
      <c r="AU54" s="162"/>
      <c r="AV54" s="162"/>
      <c r="AW54" s="162"/>
      <c r="AX54" s="162"/>
    </row>
    <row r="55" spans="1:50" hidden="1">
      <c r="A55" s="153" t="s">
        <v>4286</v>
      </c>
      <c r="B55" s="153" t="s">
        <v>6321</v>
      </c>
      <c r="C55" s="153" t="s">
        <v>4287</v>
      </c>
      <c r="D55" s="177" t="s">
        <v>6421</v>
      </c>
      <c r="E55" s="161" t="s">
        <v>6422</v>
      </c>
      <c r="F55" s="161" t="s">
        <v>4258</v>
      </c>
      <c r="G55" s="161" t="s">
        <v>6424</v>
      </c>
      <c r="H55" s="161" t="s">
        <v>2024</v>
      </c>
      <c r="I55" s="161" t="s">
        <v>2031</v>
      </c>
      <c r="J55" s="161" t="s">
        <v>6425</v>
      </c>
      <c r="K55" s="161" t="s">
        <v>4242</v>
      </c>
      <c r="L55" s="161" t="s">
        <v>4243</v>
      </c>
      <c r="M55" s="161" t="s">
        <v>4244</v>
      </c>
      <c r="N55" s="185" t="s">
        <v>6322</v>
      </c>
      <c r="O55" s="161">
        <v>0</v>
      </c>
      <c r="P55" s="161">
        <v>0</v>
      </c>
      <c r="Q55" s="161">
        <v>0</v>
      </c>
      <c r="R55" s="161">
        <v>0</v>
      </c>
      <c r="S55" s="161">
        <v>0</v>
      </c>
      <c r="T55" s="161">
        <v>0</v>
      </c>
      <c r="U55" s="161">
        <v>0</v>
      </c>
      <c r="V55" s="161">
        <v>0</v>
      </c>
      <c r="W55" s="161">
        <v>0</v>
      </c>
      <c r="X55" s="161">
        <v>0</v>
      </c>
      <c r="Y55" s="161">
        <v>0</v>
      </c>
      <c r="Z55" s="161">
        <v>0</v>
      </c>
      <c r="AA55" s="161">
        <v>0</v>
      </c>
      <c r="AB55" s="161">
        <v>0</v>
      </c>
      <c r="AC55" s="161">
        <v>0</v>
      </c>
      <c r="AD55" s="161">
        <v>0</v>
      </c>
      <c r="AE55" s="161">
        <v>0</v>
      </c>
      <c r="AF55" s="161" t="s">
        <v>1922</v>
      </c>
      <c r="AG55" s="161" t="s">
        <v>4388</v>
      </c>
      <c r="AH55" s="162" t="s">
        <v>15245</v>
      </c>
      <c r="AI55" s="162" t="s">
        <v>15253</v>
      </c>
      <c r="AJ55" s="162"/>
      <c r="AK55" s="162"/>
      <c r="AL55" s="162"/>
      <c r="AM55" s="162"/>
      <c r="AN55" s="162"/>
      <c r="AO55" s="162"/>
      <c r="AP55" s="162"/>
      <c r="AQ55" s="162"/>
      <c r="AR55" s="162"/>
      <c r="AS55" s="162"/>
      <c r="AT55" s="162"/>
      <c r="AU55" s="162"/>
      <c r="AV55" s="162"/>
      <c r="AW55" s="162"/>
      <c r="AX55" s="162"/>
    </row>
    <row r="56" spans="1:50" hidden="1">
      <c r="A56" s="153" t="s">
        <v>5281</v>
      </c>
      <c r="B56" s="153" t="s">
        <v>5706</v>
      </c>
      <c r="C56" s="153" t="s">
        <v>5707</v>
      </c>
      <c r="D56" s="177" t="e">
        <v>#N/A</v>
      </c>
      <c r="E56" s="161" t="e">
        <v>#N/A</v>
      </c>
      <c r="F56" s="161" t="e">
        <v>#N/A</v>
      </c>
      <c r="G56" s="161" t="e">
        <v>#N/A</v>
      </c>
      <c r="H56" s="161" t="e">
        <v>#N/A</v>
      </c>
      <c r="I56" s="161" t="e">
        <v>#N/A</v>
      </c>
      <c r="J56" s="161" t="e">
        <v>#N/A</v>
      </c>
      <c r="K56" s="161" t="e">
        <v>#N/A</v>
      </c>
      <c r="L56" s="161" t="e">
        <v>#N/A</v>
      </c>
      <c r="M56" s="161"/>
      <c r="N56" s="185"/>
      <c r="O56" s="161"/>
      <c r="P56" s="161"/>
      <c r="Q56" s="161"/>
      <c r="R56" s="161"/>
      <c r="S56" s="161"/>
      <c r="T56" s="161"/>
      <c r="U56" s="161"/>
      <c r="V56" s="161"/>
      <c r="W56" s="161"/>
      <c r="X56" s="161"/>
      <c r="Y56" s="161"/>
      <c r="Z56" s="161"/>
      <c r="AA56" s="161"/>
      <c r="AB56" s="161"/>
      <c r="AC56" s="161"/>
      <c r="AD56" s="161"/>
      <c r="AE56" s="161"/>
      <c r="AF56" s="161"/>
      <c r="AG56" s="161"/>
      <c r="AH56" s="162"/>
      <c r="AI56" s="162"/>
      <c r="AJ56" s="162"/>
      <c r="AK56" s="162"/>
      <c r="AL56" s="162"/>
      <c r="AM56" s="162"/>
      <c r="AN56" s="162"/>
      <c r="AO56" s="162"/>
      <c r="AP56" s="162"/>
      <c r="AQ56" s="162"/>
      <c r="AR56" s="162"/>
      <c r="AS56" s="162"/>
      <c r="AT56" s="162"/>
      <c r="AU56" s="162"/>
      <c r="AV56" s="162"/>
      <c r="AW56" s="162"/>
      <c r="AX56" s="162"/>
    </row>
    <row r="57" spans="1:50" hidden="1">
      <c r="A57" s="153" t="s">
        <v>4289</v>
      </c>
      <c r="B57" s="153" t="s">
        <v>4290</v>
      </c>
      <c r="C57" s="153" t="s">
        <v>6443</v>
      </c>
      <c r="D57" s="177" t="s">
        <v>6376</v>
      </c>
      <c r="E57" s="161" t="s">
        <v>6377</v>
      </c>
      <c r="F57" s="161" t="s">
        <v>6384</v>
      </c>
      <c r="G57" s="161" t="s">
        <v>6379</v>
      </c>
      <c r="H57" s="161" t="s">
        <v>4688</v>
      </c>
      <c r="I57" s="161" t="s">
        <v>4689</v>
      </c>
      <c r="J57" s="161" t="s">
        <v>3424</v>
      </c>
      <c r="K57" s="161" t="s">
        <v>6380</v>
      </c>
      <c r="L57" s="161" t="s">
        <v>6381</v>
      </c>
      <c r="M57" s="161" t="s">
        <v>6382</v>
      </c>
      <c r="N57" s="185" t="s">
        <v>2035</v>
      </c>
      <c r="O57" s="161" t="s">
        <v>6444</v>
      </c>
      <c r="P57" s="161" t="s">
        <v>6383</v>
      </c>
      <c r="Q57" s="161" t="s">
        <v>6379</v>
      </c>
      <c r="R57" s="161" t="s">
        <v>4688</v>
      </c>
      <c r="S57" s="161" t="s">
        <v>4689</v>
      </c>
      <c r="T57" s="161" t="s">
        <v>6309</v>
      </c>
      <c r="U57" s="161">
        <v>0</v>
      </c>
      <c r="V57" s="161">
        <v>0</v>
      </c>
      <c r="W57" s="161">
        <v>0</v>
      </c>
      <c r="X57" s="161">
        <v>0</v>
      </c>
      <c r="Y57" s="161">
        <v>0</v>
      </c>
      <c r="Z57" s="161">
        <v>0</v>
      </c>
      <c r="AA57" s="161">
        <v>0</v>
      </c>
      <c r="AB57" s="161">
        <v>0</v>
      </c>
      <c r="AC57" s="161">
        <v>0</v>
      </c>
      <c r="AD57" s="161">
        <v>0</v>
      </c>
      <c r="AE57" s="161">
        <v>0</v>
      </c>
      <c r="AF57" s="161" t="s">
        <v>6309</v>
      </c>
      <c r="AG57" s="161" t="s">
        <v>6334</v>
      </c>
      <c r="AH57" s="162" t="s">
        <v>4366</v>
      </c>
      <c r="AI57" s="162" t="s">
        <v>6588</v>
      </c>
      <c r="AJ57" s="162" t="s">
        <v>13556</v>
      </c>
      <c r="AK57" s="162" t="s">
        <v>14253</v>
      </c>
      <c r="AL57" s="162"/>
      <c r="AM57" s="162"/>
      <c r="AN57" s="162"/>
      <c r="AO57" s="162"/>
      <c r="AP57" s="162"/>
      <c r="AQ57" s="162"/>
      <c r="AR57" s="162"/>
      <c r="AS57" s="162"/>
      <c r="AT57" s="162"/>
      <c r="AU57" s="162"/>
      <c r="AV57" s="162"/>
      <c r="AW57" s="162"/>
      <c r="AX57" s="162"/>
    </row>
    <row r="58" spans="1:50" hidden="1">
      <c r="A58" s="153" t="s">
        <v>5907</v>
      </c>
      <c r="B58" s="153" t="s">
        <v>5908</v>
      </c>
      <c r="C58" s="153" t="s">
        <v>5909</v>
      </c>
      <c r="D58" s="177" t="e">
        <v>#N/A</v>
      </c>
      <c r="E58" s="161" t="e">
        <v>#N/A</v>
      </c>
      <c r="F58" s="161" t="e">
        <v>#N/A</v>
      </c>
      <c r="G58" s="161" t="e">
        <v>#N/A</v>
      </c>
      <c r="H58" s="161" t="e">
        <v>#N/A</v>
      </c>
      <c r="I58" s="161" t="e">
        <v>#N/A</v>
      </c>
      <c r="J58" s="161" t="e">
        <v>#N/A</v>
      </c>
      <c r="K58" s="161" t="e">
        <v>#N/A</v>
      </c>
      <c r="L58" s="161" t="e">
        <v>#N/A</v>
      </c>
      <c r="M58" s="161"/>
      <c r="N58" s="185"/>
      <c r="O58" s="161"/>
      <c r="P58" s="161"/>
      <c r="Q58" s="161"/>
      <c r="R58" s="161"/>
      <c r="S58" s="161"/>
      <c r="T58" s="161"/>
      <c r="U58" s="161"/>
      <c r="V58" s="161"/>
      <c r="W58" s="161"/>
      <c r="X58" s="161"/>
      <c r="Y58" s="161"/>
      <c r="Z58" s="161"/>
      <c r="AA58" s="161"/>
      <c r="AB58" s="161"/>
      <c r="AC58" s="161"/>
      <c r="AD58" s="161"/>
      <c r="AE58" s="161"/>
      <c r="AF58" s="161"/>
      <c r="AG58" s="161"/>
      <c r="AH58" s="162" t="s">
        <v>1026</v>
      </c>
      <c r="AI58" s="162"/>
      <c r="AJ58" s="162"/>
      <c r="AK58" s="162"/>
      <c r="AL58" s="162"/>
      <c r="AM58" s="162"/>
      <c r="AN58" s="162"/>
      <c r="AO58" s="162"/>
      <c r="AP58" s="162"/>
      <c r="AQ58" s="162"/>
      <c r="AR58" s="162"/>
      <c r="AS58" s="162"/>
      <c r="AT58" s="162"/>
      <c r="AU58" s="162"/>
      <c r="AV58" s="162"/>
      <c r="AW58" s="162"/>
      <c r="AX58" s="162"/>
    </row>
    <row r="59" spans="1:50" hidden="1">
      <c r="A59" s="153" t="s">
        <v>5541</v>
      </c>
      <c r="B59" s="153" t="s">
        <v>5542</v>
      </c>
      <c r="C59" s="153" t="s">
        <v>5543</v>
      </c>
      <c r="D59" s="177" t="s">
        <v>11724</v>
      </c>
      <c r="E59" s="161" t="s">
        <v>6309</v>
      </c>
      <c r="F59" s="161" t="s">
        <v>12122</v>
      </c>
      <c r="G59" s="161" t="s">
        <v>11725</v>
      </c>
      <c r="H59" s="161" t="s">
        <v>2024</v>
      </c>
      <c r="I59" s="161" t="s">
        <v>2031</v>
      </c>
      <c r="J59" s="161" t="s">
        <v>11726</v>
      </c>
      <c r="K59" s="161" t="s">
        <v>11727</v>
      </c>
      <c r="L59" s="161" t="s">
        <v>6309</v>
      </c>
      <c r="M59" s="161" t="s">
        <v>11728</v>
      </c>
      <c r="N59" s="185" t="s">
        <v>6310</v>
      </c>
      <c r="O59" s="161">
        <v>0</v>
      </c>
      <c r="P59" s="161">
        <v>0</v>
      </c>
      <c r="Q59" s="161">
        <v>0</v>
      </c>
      <c r="R59" s="161">
        <v>0</v>
      </c>
      <c r="S59" s="161">
        <v>0</v>
      </c>
      <c r="T59" s="161">
        <v>0</v>
      </c>
      <c r="U59" s="161">
        <v>0</v>
      </c>
      <c r="V59" s="161">
        <v>0</v>
      </c>
      <c r="W59" s="161">
        <v>0</v>
      </c>
      <c r="X59" s="161">
        <v>0</v>
      </c>
      <c r="Y59" s="161">
        <v>0</v>
      </c>
      <c r="Z59" s="161">
        <v>0</v>
      </c>
      <c r="AA59" s="161">
        <v>0</v>
      </c>
      <c r="AB59" s="161">
        <v>0</v>
      </c>
      <c r="AC59" s="161">
        <v>0</v>
      </c>
      <c r="AD59" s="161">
        <v>0</v>
      </c>
      <c r="AE59" s="161">
        <v>0</v>
      </c>
      <c r="AF59" s="161" t="s">
        <v>6309</v>
      </c>
      <c r="AG59" s="161" t="s">
        <v>6312</v>
      </c>
      <c r="AH59" s="162"/>
      <c r="AI59" s="162"/>
      <c r="AJ59" s="162"/>
      <c r="AK59" s="162"/>
      <c r="AL59" s="162"/>
      <c r="AM59" s="162"/>
      <c r="AN59" s="162"/>
      <c r="AO59" s="162"/>
      <c r="AP59" s="162"/>
      <c r="AQ59" s="162"/>
      <c r="AR59" s="162"/>
      <c r="AS59" s="162"/>
      <c r="AT59" s="162"/>
      <c r="AU59" s="162"/>
      <c r="AV59" s="162"/>
      <c r="AW59" s="162"/>
      <c r="AX59" s="162"/>
    </row>
    <row r="60" spans="1:50" hidden="1">
      <c r="A60" s="153" t="s">
        <v>6445</v>
      </c>
      <c r="B60" s="153" t="s">
        <v>6446</v>
      </c>
      <c r="C60" s="153" t="s">
        <v>6448</v>
      </c>
      <c r="D60" s="177" t="s">
        <v>2569</v>
      </c>
      <c r="E60" s="161" t="s">
        <v>2570</v>
      </c>
      <c r="F60" s="161" t="s">
        <v>2571</v>
      </c>
      <c r="G60" s="161" t="s">
        <v>2572</v>
      </c>
      <c r="H60" s="161" t="s">
        <v>2025</v>
      </c>
      <c r="I60" s="161" t="s">
        <v>2026</v>
      </c>
      <c r="J60" s="161" t="s">
        <v>2573</v>
      </c>
      <c r="K60" s="161" t="s">
        <v>2574</v>
      </c>
      <c r="L60" s="161" t="s">
        <v>2575</v>
      </c>
      <c r="M60" s="161" t="s">
        <v>2576</v>
      </c>
      <c r="N60" s="185" t="s">
        <v>6447</v>
      </c>
      <c r="O60" s="161" t="s">
        <v>6449</v>
      </c>
      <c r="P60" s="161" t="s">
        <v>2577</v>
      </c>
      <c r="Q60" s="161" t="s">
        <v>13726</v>
      </c>
      <c r="R60" s="161" t="s">
        <v>2024</v>
      </c>
      <c r="S60" s="161" t="s">
        <v>2031</v>
      </c>
      <c r="T60" s="161" t="s">
        <v>13727</v>
      </c>
      <c r="U60" s="161">
        <v>0</v>
      </c>
      <c r="V60" s="161">
        <v>0</v>
      </c>
      <c r="W60" s="161">
        <v>0</v>
      </c>
      <c r="X60" s="161">
        <v>0</v>
      </c>
      <c r="Y60" s="161">
        <v>0</v>
      </c>
      <c r="Z60" s="161">
        <v>0</v>
      </c>
      <c r="AA60" s="161">
        <v>0</v>
      </c>
      <c r="AB60" s="161">
        <v>0</v>
      </c>
      <c r="AC60" s="161">
        <v>0</v>
      </c>
      <c r="AD60" s="161">
        <v>0</v>
      </c>
      <c r="AE60" s="161">
        <v>0</v>
      </c>
      <c r="AF60" s="161" t="s">
        <v>6450</v>
      </c>
      <c r="AG60" s="161" t="s">
        <v>6334</v>
      </c>
      <c r="AH60" s="162" t="s">
        <v>134</v>
      </c>
      <c r="AI60" s="162" t="s">
        <v>11877</v>
      </c>
      <c r="AJ60" s="162" t="s">
        <v>14882</v>
      </c>
      <c r="AK60" s="162"/>
      <c r="AL60" s="162"/>
      <c r="AM60" s="162"/>
      <c r="AN60" s="162"/>
      <c r="AO60" s="162"/>
      <c r="AP60" s="162"/>
      <c r="AQ60" s="162"/>
      <c r="AR60" s="162"/>
      <c r="AS60" s="162"/>
      <c r="AT60" s="162"/>
      <c r="AU60" s="162"/>
      <c r="AV60" s="162"/>
      <c r="AW60" s="162"/>
      <c r="AX60" s="162"/>
    </row>
    <row r="61" spans="1:50" hidden="1">
      <c r="A61" s="153" t="s">
        <v>2689</v>
      </c>
      <c r="B61" s="153" t="s">
        <v>2690</v>
      </c>
      <c r="C61" s="153" t="s">
        <v>2691</v>
      </c>
      <c r="D61" s="177" t="s">
        <v>10177</v>
      </c>
      <c r="E61" s="161" t="s">
        <v>6309</v>
      </c>
      <c r="F61" s="161" t="e">
        <v>#N/A</v>
      </c>
      <c r="G61" s="161" t="s">
        <v>10178</v>
      </c>
      <c r="H61" s="161" t="s">
        <v>2024</v>
      </c>
      <c r="I61" s="161" t="s">
        <v>2031</v>
      </c>
      <c r="J61" s="161" t="s">
        <v>10179</v>
      </c>
      <c r="K61" s="161" t="s">
        <v>10180</v>
      </c>
      <c r="L61" s="161" t="s">
        <v>6309</v>
      </c>
      <c r="M61" s="161"/>
      <c r="N61" s="185"/>
      <c r="O61" s="161"/>
      <c r="P61" s="161"/>
      <c r="Q61" s="161"/>
      <c r="R61" s="161"/>
      <c r="S61" s="161"/>
      <c r="T61" s="161"/>
      <c r="U61" s="161"/>
      <c r="V61" s="161"/>
      <c r="W61" s="161"/>
      <c r="X61" s="161"/>
      <c r="Y61" s="161"/>
      <c r="Z61" s="161"/>
      <c r="AA61" s="161"/>
      <c r="AB61" s="161"/>
      <c r="AC61" s="161"/>
      <c r="AD61" s="161"/>
      <c r="AE61" s="161"/>
      <c r="AF61" s="161"/>
      <c r="AG61" s="161"/>
      <c r="AH61" s="162"/>
      <c r="AI61" s="162"/>
      <c r="AJ61" s="162"/>
      <c r="AK61" s="162"/>
      <c r="AL61" s="162"/>
      <c r="AM61" s="162"/>
      <c r="AN61" s="162"/>
      <c r="AO61" s="162"/>
      <c r="AP61" s="162"/>
      <c r="AQ61" s="162"/>
      <c r="AR61" s="162"/>
      <c r="AS61" s="162"/>
      <c r="AT61" s="162"/>
      <c r="AU61" s="162"/>
      <c r="AV61" s="162"/>
      <c r="AW61" s="162"/>
      <c r="AX61" s="162"/>
    </row>
    <row r="62" spans="1:50" hidden="1">
      <c r="A62" s="153" t="s">
        <v>5689</v>
      </c>
      <c r="B62" s="153" t="s">
        <v>5690</v>
      </c>
      <c r="C62" s="153" t="s">
        <v>5691</v>
      </c>
      <c r="D62" s="177" t="e">
        <v>#N/A</v>
      </c>
      <c r="E62" s="161" t="e">
        <v>#N/A</v>
      </c>
      <c r="F62" s="161" t="e">
        <v>#N/A</v>
      </c>
      <c r="G62" s="161" t="e">
        <v>#N/A</v>
      </c>
      <c r="H62" s="161" t="e">
        <v>#N/A</v>
      </c>
      <c r="I62" s="161" t="e">
        <v>#N/A</v>
      </c>
      <c r="J62" s="161" t="e">
        <v>#N/A</v>
      </c>
      <c r="K62" s="161" t="e">
        <v>#N/A</v>
      </c>
      <c r="L62" s="161" t="e">
        <v>#N/A</v>
      </c>
      <c r="M62" s="161"/>
      <c r="N62" s="185"/>
      <c r="O62" s="161"/>
      <c r="P62" s="161"/>
      <c r="Q62" s="161"/>
      <c r="R62" s="161"/>
      <c r="S62" s="161"/>
      <c r="T62" s="161"/>
      <c r="U62" s="161"/>
      <c r="V62" s="161"/>
      <c r="W62" s="161"/>
      <c r="X62" s="161"/>
      <c r="Y62" s="161"/>
      <c r="Z62" s="161"/>
      <c r="AA62" s="161"/>
      <c r="AB62" s="161"/>
      <c r="AC62" s="161"/>
      <c r="AD62" s="161"/>
      <c r="AE62" s="161"/>
      <c r="AF62" s="161"/>
      <c r="AG62" s="161"/>
      <c r="AH62" s="162"/>
      <c r="AI62" s="162"/>
      <c r="AJ62" s="162"/>
      <c r="AK62" s="162"/>
      <c r="AL62" s="162"/>
      <c r="AM62" s="162"/>
      <c r="AN62" s="162"/>
      <c r="AO62" s="162"/>
      <c r="AP62" s="162"/>
      <c r="AQ62" s="162"/>
      <c r="AR62" s="162"/>
      <c r="AS62" s="162"/>
      <c r="AT62" s="162"/>
      <c r="AU62" s="162"/>
      <c r="AV62" s="162"/>
      <c r="AW62" s="162"/>
      <c r="AX62" s="162"/>
    </row>
    <row r="63" spans="1:50" hidden="1">
      <c r="A63" s="153" t="s">
        <v>6001</v>
      </c>
      <c r="B63" s="153" t="s">
        <v>6002</v>
      </c>
      <c r="C63" s="153" t="s">
        <v>6003</v>
      </c>
      <c r="D63" s="177" t="e">
        <v>#N/A</v>
      </c>
      <c r="E63" s="161" t="e">
        <v>#N/A</v>
      </c>
      <c r="F63" s="161" t="e">
        <v>#N/A</v>
      </c>
      <c r="G63" s="161" t="e">
        <v>#N/A</v>
      </c>
      <c r="H63" s="161" t="e">
        <v>#N/A</v>
      </c>
      <c r="I63" s="161" t="e">
        <v>#N/A</v>
      </c>
      <c r="J63" s="161" t="e">
        <v>#N/A</v>
      </c>
      <c r="K63" s="161" t="e">
        <v>#N/A</v>
      </c>
      <c r="L63" s="161" t="e">
        <v>#N/A</v>
      </c>
      <c r="M63" s="161"/>
      <c r="N63" s="185"/>
      <c r="O63" s="161"/>
      <c r="P63" s="161"/>
      <c r="Q63" s="161"/>
      <c r="R63" s="161"/>
      <c r="S63" s="161"/>
      <c r="T63" s="161"/>
      <c r="U63" s="161"/>
      <c r="V63" s="161"/>
      <c r="W63" s="161"/>
      <c r="X63" s="161"/>
      <c r="Y63" s="161"/>
      <c r="Z63" s="161"/>
      <c r="AA63" s="161"/>
      <c r="AB63" s="161"/>
      <c r="AC63" s="161"/>
      <c r="AD63" s="161"/>
      <c r="AE63" s="161"/>
      <c r="AF63" s="161"/>
      <c r="AG63" s="161"/>
      <c r="AH63" s="162"/>
      <c r="AI63" s="162"/>
      <c r="AJ63" s="162"/>
      <c r="AK63" s="162"/>
      <c r="AL63" s="162"/>
      <c r="AM63" s="162"/>
      <c r="AN63" s="162"/>
      <c r="AO63" s="162"/>
      <c r="AP63" s="162"/>
      <c r="AQ63" s="162"/>
      <c r="AR63" s="162"/>
      <c r="AS63" s="162"/>
      <c r="AT63" s="162"/>
      <c r="AU63" s="162"/>
      <c r="AV63" s="162"/>
      <c r="AW63" s="162"/>
      <c r="AX63" s="162"/>
    </row>
    <row r="64" spans="1:50" hidden="1">
      <c r="A64" s="153" t="s">
        <v>1892</v>
      </c>
      <c r="B64" s="153" t="s">
        <v>1893</v>
      </c>
      <c r="C64" s="153" t="s">
        <v>1894</v>
      </c>
      <c r="D64" s="177" t="e">
        <v>#N/A</v>
      </c>
      <c r="E64" s="161" t="e">
        <v>#N/A</v>
      </c>
      <c r="F64" s="161" t="e">
        <v>#N/A</v>
      </c>
      <c r="G64" s="161" t="e">
        <v>#N/A</v>
      </c>
      <c r="H64" s="161" t="e">
        <v>#N/A</v>
      </c>
      <c r="I64" s="161" t="e">
        <v>#N/A</v>
      </c>
      <c r="J64" s="161" t="e">
        <v>#N/A</v>
      </c>
      <c r="K64" s="161" t="e">
        <v>#N/A</v>
      </c>
      <c r="L64" s="161" t="e">
        <v>#N/A</v>
      </c>
      <c r="M64" s="161"/>
      <c r="N64" s="185"/>
      <c r="O64" s="161"/>
      <c r="P64" s="161"/>
      <c r="Q64" s="161"/>
      <c r="R64" s="161"/>
      <c r="S64" s="161"/>
      <c r="T64" s="161"/>
      <c r="U64" s="161"/>
      <c r="V64" s="161"/>
      <c r="W64" s="161"/>
      <c r="X64" s="161"/>
      <c r="Y64" s="161"/>
      <c r="Z64" s="161"/>
      <c r="AA64" s="161"/>
      <c r="AB64" s="161"/>
      <c r="AC64" s="161"/>
      <c r="AD64" s="161"/>
      <c r="AE64" s="161"/>
      <c r="AF64" s="161"/>
      <c r="AG64" s="161"/>
      <c r="AH64" s="162" t="s">
        <v>6072</v>
      </c>
      <c r="AI64" s="162"/>
      <c r="AJ64" s="162"/>
      <c r="AK64" s="162"/>
      <c r="AL64" s="162"/>
      <c r="AM64" s="162"/>
      <c r="AN64" s="162"/>
      <c r="AO64" s="162"/>
      <c r="AP64" s="162"/>
      <c r="AQ64" s="162"/>
      <c r="AR64" s="162"/>
      <c r="AS64" s="162"/>
      <c r="AT64" s="162"/>
      <c r="AU64" s="162"/>
      <c r="AV64" s="162"/>
      <c r="AW64" s="162"/>
      <c r="AX64" s="162"/>
    </row>
    <row r="65" spans="1:50" hidden="1">
      <c r="A65" s="153" t="s">
        <v>6451</v>
      </c>
      <c r="B65" s="153" t="s">
        <v>6446</v>
      </c>
      <c r="C65" s="153" t="s">
        <v>6452</v>
      </c>
      <c r="D65" s="177" t="s">
        <v>2569</v>
      </c>
      <c r="E65" s="161" t="s">
        <v>2570</v>
      </c>
      <c r="F65" s="161" t="s">
        <v>2578</v>
      </c>
      <c r="G65" s="161" t="s">
        <v>2572</v>
      </c>
      <c r="H65" s="161" t="s">
        <v>2025</v>
      </c>
      <c r="I65" s="161" t="s">
        <v>2026</v>
      </c>
      <c r="J65" s="161" t="s">
        <v>2573</v>
      </c>
      <c r="K65" s="161" t="s">
        <v>2574</v>
      </c>
      <c r="L65" s="161" t="s">
        <v>2575</v>
      </c>
      <c r="M65" s="161" t="s">
        <v>2576</v>
      </c>
      <c r="N65" s="185" t="s">
        <v>6447</v>
      </c>
      <c r="O65" s="161" t="s">
        <v>6449</v>
      </c>
      <c r="P65" s="161" t="s">
        <v>2577</v>
      </c>
      <c r="Q65" s="161" t="s">
        <v>13726</v>
      </c>
      <c r="R65" s="161" t="s">
        <v>2024</v>
      </c>
      <c r="S65" s="161" t="s">
        <v>2031</v>
      </c>
      <c r="T65" s="161" t="s">
        <v>13727</v>
      </c>
      <c r="U65" s="161">
        <v>0</v>
      </c>
      <c r="V65" s="161">
        <v>0</v>
      </c>
      <c r="W65" s="161">
        <v>0</v>
      </c>
      <c r="X65" s="161">
        <v>0</v>
      </c>
      <c r="Y65" s="161">
        <v>0</v>
      </c>
      <c r="Z65" s="161">
        <v>0</v>
      </c>
      <c r="AA65" s="161">
        <v>0</v>
      </c>
      <c r="AB65" s="161">
        <v>0</v>
      </c>
      <c r="AC65" s="161">
        <v>0</v>
      </c>
      <c r="AD65" s="161">
        <v>0</v>
      </c>
      <c r="AE65" s="161">
        <v>0</v>
      </c>
      <c r="AF65" s="161" t="s">
        <v>6309</v>
      </c>
      <c r="AG65" s="161" t="s">
        <v>6334</v>
      </c>
      <c r="AH65" s="162" t="s">
        <v>134</v>
      </c>
      <c r="AI65" s="162" t="s">
        <v>11877</v>
      </c>
      <c r="AJ65" s="162" t="s">
        <v>14882</v>
      </c>
      <c r="AK65" s="162"/>
      <c r="AL65" s="162"/>
      <c r="AM65" s="162"/>
      <c r="AN65" s="162"/>
      <c r="AO65" s="162"/>
      <c r="AP65" s="162"/>
      <c r="AQ65" s="162"/>
      <c r="AR65" s="162"/>
      <c r="AS65" s="162"/>
      <c r="AT65" s="162"/>
      <c r="AU65" s="162"/>
      <c r="AV65" s="162"/>
      <c r="AW65" s="162"/>
      <c r="AX65" s="162"/>
    </row>
    <row r="66" spans="1:50" hidden="1">
      <c r="A66" s="153" t="s">
        <v>5493</v>
      </c>
      <c r="B66" s="153" t="s">
        <v>296</v>
      </c>
      <c r="C66" s="153" t="s">
        <v>663</v>
      </c>
      <c r="D66" s="177" t="s">
        <v>8021</v>
      </c>
      <c r="E66" s="161" t="s">
        <v>8022</v>
      </c>
      <c r="F66" s="161" t="e">
        <v>#N/A</v>
      </c>
      <c r="G66" s="161" t="s">
        <v>8023</v>
      </c>
      <c r="H66" s="161" t="s">
        <v>2024</v>
      </c>
      <c r="I66" s="161" t="s">
        <v>2031</v>
      </c>
      <c r="J66" s="161" t="s">
        <v>8024</v>
      </c>
      <c r="K66" s="161" t="s">
        <v>6309</v>
      </c>
      <c r="L66" s="161" t="s">
        <v>8025</v>
      </c>
      <c r="M66" s="161"/>
      <c r="N66" s="185"/>
      <c r="O66" s="161"/>
      <c r="P66" s="161"/>
      <c r="Q66" s="161"/>
      <c r="R66" s="161"/>
      <c r="S66" s="161"/>
      <c r="T66" s="161"/>
      <c r="U66" s="161"/>
      <c r="V66" s="161"/>
      <c r="W66" s="161"/>
      <c r="X66" s="161"/>
      <c r="Y66" s="161"/>
      <c r="Z66" s="161"/>
      <c r="AA66" s="161"/>
      <c r="AB66" s="161"/>
      <c r="AC66" s="161"/>
      <c r="AD66" s="161"/>
      <c r="AE66" s="161"/>
      <c r="AF66" s="161"/>
      <c r="AG66" s="161"/>
      <c r="AH66" s="162"/>
      <c r="AI66" s="162"/>
      <c r="AJ66" s="162"/>
      <c r="AK66" s="162"/>
      <c r="AL66" s="162"/>
      <c r="AM66" s="162"/>
      <c r="AN66" s="162"/>
      <c r="AO66" s="162"/>
      <c r="AP66" s="162"/>
      <c r="AQ66" s="162"/>
      <c r="AR66" s="162"/>
      <c r="AS66" s="162"/>
      <c r="AT66" s="162"/>
      <c r="AU66" s="162"/>
      <c r="AV66" s="162"/>
      <c r="AW66" s="162"/>
      <c r="AX66" s="162"/>
    </row>
    <row r="67" spans="1:50" hidden="1">
      <c r="A67" s="153" t="s">
        <v>3473</v>
      </c>
      <c r="B67" s="153" t="s">
        <v>3474</v>
      </c>
      <c r="C67" s="153" t="s">
        <v>3475</v>
      </c>
      <c r="D67" s="177" t="e">
        <v>#N/A</v>
      </c>
      <c r="E67" s="161" t="e">
        <v>#N/A</v>
      </c>
      <c r="F67" s="161" t="e">
        <v>#N/A</v>
      </c>
      <c r="G67" s="161" t="e">
        <v>#N/A</v>
      </c>
      <c r="H67" s="161" t="e">
        <v>#N/A</v>
      </c>
      <c r="I67" s="161" t="e">
        <v>#N/A</v>
      </c>
      <c r="J67" s="161" t="e">
        <v>#N/A</v>
      </c>
      <c r="K67" s="161" t="e">
        <v>#N/A</v>
      </c>
      <c r="L67" s="161" t="e">
        <v>#N/A</v>
      </c>
      <c r="M67" s="161"/>
      <c r="N67" s="185"/>
      <c r="O67" s="161"/>
      <c r="P67" s="161"/>
      <c r="Q67" s="161"/>
      <c r="R67" s="161"/>
      <c r="S67" s="161"/>
      <c r="T67" s="161"/>
      <c r="U67" s="161"/>
      <c r="V67" s="161"/>
      <c r="W67" s="161"/>
      <c r="X67" s="161"/>
      <c r="Y67" s="161"/>
      <c r="Z67" s="161"/>
      <c r="AA67" s="161"/>
      <c r="AB67" s="161"/>
      <c r="AC67" s="161"/>
      <c r="AD67" s="161"/>
      <c r="AE67" s="161"/>
      <c r="AF67" s="161"/>
      <c r="AG67" s="161"/>
      <c r="AH67" s="162"/>
      <c r="AI67" s="162"/>
      <c r="AJ67" s="162"/>
      <c r="AK67" s="162"/>
      <c r="AL67" s="162"/>
      <c r="AM67" s="162"/>
      <c r="AN67" s="162"/>
      <c r="AO67" s="162"/>
      <c r="AP67" s="162"/>
      <c r="AQ67" s="162"/>
      <c r="AR67" s="162"/>
      <c r="AS67" s="162"/>
      <c r="AT67" s="162"/>
      <c r="AU67" s="162"/>
      <c r="AV67" s="162"/>
      <c r="AW67" s="162"/>
      <c r="AX67" s="162"/>
    </row>
    <row r="68" spans="1:50" hidden="1">
      <c r="A68" s="153" t="s">
        <v>4541</v>
      </c>
      <c r="B68" s="153" t="s">
        <v>4542</v>
      </c>
      <c r="C68" s="153" t="s">
        <v>4543</v>
      </c>
      <c r="D68" s="177" t="s">
        <v>11146</v>
      </c>
      <c r="E68" s="161" t="s">
        <v>11147</v>
      </c>
      <c r="F68" s="161" t="s">
        <v>13315</v>
      </c>
      <c r="G68" s="161" t="s">
        <v>11148</v>
      </c>
      <c r="H68" s="161" t="s">
        <v>2041</v>
      </c>
      <c r="I68" s="161" t="s">
        <v>2042</v>
      </c>
      <c r="J68" s="161" t="s">
        <v>11149</v>
      </c>
      <c r="K68" s="161" t="s">
        <v>11150</v>
      </c>
      <c r="L68" s="161" t="s">
        <v>4544</v>
      </c>
      <c r="M68" s="161" t="s">
        <v>7381</v>
      </c>
      <c r="N68" s="185" t="s">
        <v>6310</v>
      </c>
      <c r="O68" s="161" t="s">
        <v>4544</v>
      </c>
      <c r="P68" s="161" t="s">
        <v>13797</v>
      </c>
      <c r="Q68" s="161" t="s">
        <v>13798</v>
      </c>
      <c r="R68" s="161" t="s">
        <v>13799</v>
      </c>
      <c r="S68" s="161" t="s">
        <v>2042</v>
      </c>
      <c r="T68" s="161" t="s">
        <v>11149</v>
      </c>
      <c r="U68" s="161">
        <v>0</v>
      </c>
      <c r="V68" s="161">
        <v>0</v>
      </c>
      <c r="W68" s="161">
        <v>0</v>
      </c>
      <c r="X68" s="161">
        <v>0</v>
      </c>
      <c r="Y68" s="161">
        <v>0</v>
      </c>
      <c r="Z68" s="161">
        <v>0</v>
      </c>
      <c r="AA68" s="161">
        <v>0</v>
      </c>
      <c r="AB68" s="161">
        <v>0</v>
      </c>
      <c r="AC68" s="161">
        <v>0</v>
      </c>
      <c r="AD68" s="161">
        <v>0</v>
      </c>
      <c r="AE68" s="161">
        <v>0</v>
      </c>
      <c r="AF68" s="161" t="s">
        <v>6309</v>
      </c>
      <c r="AG68" s="161" t="s">
        <v>6317</v>
      </c>
      <c r="AH68" s="162"/>
      <c r="AI68" s="162"/>
      <c r="AJ68" s="162"/>
      <c r="AK68" s="162"/>
      <c r="AL68" s="162"/>
      <c r="AM68" s="162"/>
      <c r="AN68" s="162"/>
      <c r="AO68" s="162"/>
      <c r="AP68" s="162"/>
      <c r="AQ68" s="162"/>
      <c r="AR68" s="162"/>
      <c r="AS68" s="162"/>
      <c r="AT68" s="162"/>
      <c r="AU68" s="162"/>
      <c r="AV68" s="162"/>
      <c r="AW68" s="162"/>
      <c r="AX68" s="162"/>
    </row>
    <row r="69" spans="1:50" hidden="1">
      <c r="A69" s="153" t="s">
        <v>684</v>
      </c>
      <c r="B69" s="153" t="s">
        <v>300</v>
      </c>
      <c r="C69" s="153" t="s">
        <v>685</v>
      </c>
      <c r="D69" s="177" t="e">
        <v>#N/A</v>
      </c>
      <c r="E69" s="161" t="e">
        <v>#N/A</v>
      </c>
      <c r="F69" s="161" t="e">
        <v>#N/A</v>
      </c>
      <c r="G69" s="161" t="e">
        <v>#N/A</v>
      </c>
      <c r="H69" s="161" t="e">
        <v>#N/A</v>
      </c>
      <c r="I69" s="161" t="e">
        <v>#N/A</v>
      </c>
      <c r="J69" s="161" t="e">
        <v>#N/A</v>
      </c>
      <c r="K69" s="161" t="e">
        <v>#N/A</v>
      </c>
      <c r="L69" s="161" t="e">
        <v>#N/A</v>
      </c>
      <c r="M69" s="161"/>
      <c r="N69" s="185"/>
      <c r="O69" s="161"/>
      <c r="P69" s="161"/>
      <c r="Q69" s="161"/>
      <c r="R69" s="161"/>
      <c r="S69" s="161"/>
      <c r="T69" s="161"/>
      <c r="U69" s="161"/>
      <c r="V69" s="161"/>
      <c r="W69" s="161"/>
      <c r="X69" s="161"/>
      <c r="Y69" s="161"/>
      <c r="Z69" s="161"/>
      <c r="AA69" s="161"/>
      <c r="AB69" s="161"/>
      <c r="AC69" s="161"/>
      <c r="AD69" s="161"/>
      <c r="AE69" s="161"/>
      <c r="AF69" s="161"/>
      <c r="AG69" s="161"/>
      <c r="AH69" s="162"/>
      <c r="AI69" s="162"/>
      <c r="AJ69" s="162"/>
      <c r="AK69" s="162"/>
      <c r="AL69" s="162"/>
      <c r="AM69" s="162"/>
      <c r="AN69" s="162"/>
      <c r="AO69" s="162"/>
      <c r="AP69" s="162"/>
      <c r="AQ69" s="162"/>
      <c r="AR69" s="162"/>
      <c r="AS69" s="162"/>
      <c r="AT69" s="162"/>
      <c r="AU69" s="162"/>
      <c r="AV69" s="162"/>
      <c r="AW69" s="162"/>
      <c r="AX69" s="162"/>
    </row>
    <row r="70" spans="1:50" hidden="1">
      <c r="A70" s="153" t="s">
        <v>5840</v>
      </c>
      <c r="B70" s="153" t="s">
        <v>5841</v>
      </c>
      <c r="C70" s="153" t="s">
        <v>5842</v>
      </c>
      <c r="D70" s="177" t="s">
        <v>10382</v>
      </c>
      <c r="E70" s="161" t="s">
        <v>6309</v>
      </c>
      <c r="F70" s="161" t="s">
        <v>12897</v>
      </c>
      <c r="G70" s="161" t="s">
        <v>10383</v>
      </c>
      <c r="H70" s="161" t="s">
        <v>2024</v>
      </c>
      <c r="I70" s="161" t="s">
        <v>2031</v>
      </c>
      <c r="J70" s="161" t="s">
        <v>10384</v>
      </c>
      <c r="K70" s="161" t="s">
        <v>10385</v>
      </c>
      <c r="L70" s="161" t="s">
        <v>6309</v>
      </c>
      <c r="M70" s="161" t="s">
        <v>10386</v>
      </c>
      <c r="N70" s="185" t="s">
        <v>6310</v>
      </c>
      <c r="O70" s="161">
        <v>0</v>
      </c>
      <c r="P70" s="161">
        <v>0</v>
      </c>
      <c r="Q70" s="161">
        <v>0</v>
      </c>
      <c r="R70" s="161">
        <v>0</v>
      </c>
      <c r="S70" s="161">
        <v>0</v>
      </c>
      <c r="T70" s="161">
        <v>0</v>
      </c>
      <c r="U70" s="161">
        <v>0</v>
      </c>
      <c r="V70" s="161">
        <v>0</v>
      </c>
      <c r="W70" s="161">
        <v>0</v>
      </c>
      <c r="X70" s="161">
        <v>0</v>
      </c>
      <c r="Y70" s="161">
        <v>0</v>
      </c>
      <c r="Z70" s="161">
        <v>0</v>
      </c>
      <c r="AA70" s="161">
        <v>0</v>
      </c>
      <c r="AB70" s="161">
        <v>0</v>
      </c>
      <c r="AC70" s="161">
        <v>0</v>
      </c>
      <c r="AD70" s="161">
        <v>0</v>
      </c>
      <c r="AE70" s="161">
        <v>0</v>
      </c>
      <c r="AF70" s="161" t="s">
        <v>6309</v>
      </c>
      <c r="AG70" s="161" t="s">
        <v>6312</v>
      </c>
      <c r="AH70" s="162"/>
      <c r="AI70" s="162"/>
      <c r="AJ70" s="162"/>
      <c r="AK70" s="162"/>
      <c r="AL70" s="162"/>
      <c r="AM70" s="162"/>
      <c r="AN70" s="162"/>
      <c r="AO70" s="162"/>
      <c r="AP70" s="162"/>
      <c r="AQ70" s="162"/>
      <c r="AR70" s="162"/>
      <c r="AS70" s="162"/>
      <c r="AT70" s="162"/>
      <c r="AU70" s="162"/>
      <c r="AV70" s="162"/>
      <c r="AW70" s="162"/>
      <c r="AX70" s="162"/>
    </row>
    <row r="71" spans="1:50" hidden="1">
      <c r="A71" s="153" t="s">
        <v>3490</v>
      </c>
      <c r="B71" s="153" t="s">
        <v>3491</v>
      </c>
      <c r="C71" s="153" t="s">
        <v>3492</v>
      </c>
      <c r="D71" s="177" t="s">
        <v>8833</v>
      </c>
      <c r="E71" s="161" t="s">
        <v>6309</v>
      </c>
      <c r="F71" s="161" t="s">
        <v>12028</v>
      </c>
      <c r="G71" s="161" t="s">
        <v>8834</v>
      </c>
      <c r="H71" s="161" t="s">
        <v>2024</v>
      </c>
      <c r="I71" s="161" t="s">
        <v>2031</v>
      </c>
      <c r="J71" s="161" t="s">
        <v>8835</v>
      </c>
      <c r="K71" s="161" t="s">
        <v>8836</v>
      </c>
      <c r="L71" s="161" t="s">
        <v>6309</v>
      </c>
      <c r="M71" s="161" t="s">
        <v>8837</v>
      </c>
      <c r="N71" s="185" t="s">
        <v>6310</v>
      </c>
      <c r="O71" s="161">
        <v>0</v>
      </c>
      <c r="P71" s="161">
        <v>0</v>
      </c>
      <c r="Q71" s="161">
        <v>0</v>
      </c>
      <c r="R71" s="161">
        <v>0</v>
      </c>
      <c r="S71" s="161">
        <v>0</v>
      </c>
      <c r="T71" s="161">
        <v>0</v>
      </c>
      <c r="U71" s="161">
        <v>0</v>
      </c>
      <c r="V71" s="161">
        <v>0</v>
      </c>
      <c r="W71" s="161">
        <v>0</v>
      </c>
      <c r="X71" s="161">
        <v>0</v>
      </c>
      <c r="Y71" s="161">
        <v>0</v>
      </c>
      <c r="Z71" s="161">
        <v>0</v>
      </c>
      <c r="AA71" s="161">
        <v>0</v>
      </c>
      <c r="AB71" s="161">
        <v>0</v>
      </c>
      <c r="AC71" s="161">
        <v>0</v>
      </c>
      <c r="AD71" s="161">
        <v>0</v>
      </c>
      <c r="AE71" s="161">
        <v>0</v>
      </c>
      <c r="AF71" s="161" t="s">
        <v>6309</v>
      </c>
      <c r="AG71" s="161" t="s">
        <v>6312</v>
      </c>
      <c r="AH71" s="162"/>
      <c r="AI71" s="162"/>
      <c r="AJ71" s="162"/>
      <c r="AK71" s="162"/>
      <c r="AL71" s="162"/>
      <c r="AM71" s="162"/>
      <c r="AN71" s="162"/>
      <c r="AO71" s="162"/>
      <c r="AP71" s="162"/>
      <c r="AQ71" s="162"/>
      <c r="AR71" s="162"/>
      <c r="AS71" s="162"/>
      <c r="AT71" s="162"/>
      <c r="AU71" s="162"/>
      <c r="AV71" s="162"/>
      <c r="AW71" s="162"/>
      <c r="AX71" s="162"/>
    </row>
    <row r="72" spans="1:50" hidden="1">
      <c r="A72" s="153" t="s">
        <v>1895</v>
      </c>
      <c r="B72" s="153" t="s">
        <v>1896</v>
      </c>
      <c r="C72" s="153" t="s">
        <v>1897</v>
      </c>
      <c r="D72" s="177" t="s">
        <v>3906</v>
      </c>
      <c r="E72" s="161" t="s">
        <v>3907</v>
      </c>
      <c r="F72" s="161" t="s">
        <v>3908</v>
      </c>
      <c r="G72" s="161" t="s">
        <v>3909</v>
      </c>
      <c r="H72" s="161" t="s">
        <v>2024</v>
      </c>
      <c r="I72" s="161" t="s">
        <v>2031</v>
      </c>
      <c r="J72" s="161" t="s">
        <v>3910</v>
      </c>
      <c r="K72" s="161" t="s">
        <v>3911</v>
      </c>
      <c r="L72" s="161" t="s">
        <v>3912</v>
      </c>
      <c r="M72" s="161" t="s">
        <v>3913</v>
      </c>
      <c r="N72" s="185" t="s">
        <v>6310</v>
      </c>
      <c r="O72" s="161" t="s">
        <v>1898</v>
      </c>
      <c r="P72" s="161" t="s">
        <v>3914</v>
      </c>
      <c r="Q72" s="161" t="s">
        <v>3915</v>
      </c>
      <c r="R72" s="161" t="s">
        <v>2024</v>
      </c>
      <c r="S72" s="161" t="s">
        <v>2031</v>
      </c>
      <c r="T72" s="161" t="s">
        <v>3911</v>
      </c>
      <c r="U72" s="161">
        <v>0</v>
      </c>
      <c r="V72" s="161">
        <v>0</v>
      </c>
      <c r="W72" s="161">
        <v>0</v>
      </c>
      <c r="X72" s="161">
        <v>0</v>
      </c>
      <c r="Y72" s="161">
        <v>0</v>
      </c>
      <c r="Z72" s="161">
        <v>0</v>
      </c>
      <c r="AA72" s="161">
        <v>0</v>
      </c>
      <c r="AB72" s="161">
        <v>0</v>
      </c>
      <c r="AC72" s="161">
        <v>0</v>
      </c>
      <c r="AD72" s="161">
        <v>0</v>
      </c>
      <c r="AE72" s="161">
        <v>0</v>
      </c>
      <c r="AF72" s="161" t="s">
        <v>6309</v>
      </c>
      <c r="AG72" s="161" t="s">
        <v>6497</v>
      </c>
      <c r="AH72" s="162" t="s">
        <v>6560</v>
      </c>
      <c r="AI72" s="162" t="s">
        <v>13577</v>
      </c>
      <c r="AJ72" s="162" t="s">
        <v>13604</v>
      </c>
      <c r="AK72" s="162" t="s">
        <v>13949</v>
      </c>
      <c r="AL72" s="162" t="s">
        <v>15325</v>
      </c>
      <c r="AM72" s="162" t="s">
        <v>15401</v>
      </c>
      <c r="AN72" s="162" t="s">
        <v>15400</v>
      </c>
      <c r="AO72" s="162"/>
      <c r="AP72" s="162"/>
      <c r="AQ72" s="162"/>
      <c r="AR72" s="162"/>
      <c r="AS72" s="162"/>
      <c r="AT72" s="162"/>
      <c r="AU72" s="162"/>
      <c r="AV72" s="162"/>
      <c r="AW72" s="162"/>
      <c r="AX72" s="162"/>
    </row>
    <row r="73" spans="1:50" hidden="1">
      <c r="A73" s="153" t="s">
        <v>6453</v>
      </c>
      <c r="B73" s="153" t="s">
        <v>6321</v>
      </c>
      <c r="C73" s="153" t="s">
        <v>6454</v>
      </c>
      <c r="D73" s="177" t="s">
        <v>6421</v>
      </c>
      <c r="E73" s="161" t="s">
        <v>6422</v>
      </c>
      <c r="F73" s="161" t="s">
        <v>4246</v>
      </c>
      <c r="G73" s="161" t="s">
        <v>6424</v>
      </c>
      <c r="H73" s="161" t="s">
        <v>2024</v>
      </c>
      <c r="I73" s="161" t="s">
        <v>2031</v>
      </c>
      <c r="J73" s="161" t="s">
        <v>6425</v>
      </c>
      <c r="K73" s="161" t="s">
        <v>4242</v>
      </c>
      <c r="L73" s="161" t="s">
        <v>4243</v>
      </c>
      <c r="M73" s="161" t="s">
        <v>4244</v>
      </c>
      <c r="N73" s="185" t="s">
        <v>6322</v>
      </c>
      <c r="O73" s="161">
        <v>0</v>
      </c>
      <c r="P73" s="161">
        <v>0</v>
      </c>
      <c r="Q73" s="161">
        <v>0</v>
      </c>
      <c r="R73" s="161">
        <v>0</v>
      </c>
      <c r="S73" s="161">
        <v>0</v>
      </c>
      <c r="T73" s="161">
        <v>0</v>
      </c>
      <c r="U73" s="161">
        <v>0</v>
      </c>
      <c r="V73" s="161">
        <v>0</v>
      </c>
      <c r="W73" s="161">
        <v>0</v>
      </c>
      <c r="X73" s="161">
        <v>0</v>
      </c>
      <c r="Y73" s="161">
        <v>0</v>
      </c>
      <c r="Z73" s="161">
        <v>0</v>
      </c>
      <c r="AA73" s="161">
        <v>0</v>
      </c>
      <c r="AB73" s="161">
        <v>0</v>
      </c>
      <c r="AC73" s="161">
        <v>0</v>
      </c>
      <c r="AD73" s="161">
        <v>0</v>
      </c>
      <c r="AE73" s="161">
        <v>0</v>
      </c>
      <c r="AF73" s="161" t="s">
        <v>1922</v>
      </c>
      <c r="AG73" s="161" t="s">
        <v>4388</v>
      </c>
      <c r="AH73" s="162" t="s">
        <v>15245</v>
      </c>
      <c r="AI73" s="162" t="s">
        <v>15253</v>
      </c>
      <c r="AJ73" s="162"/>
      <c r="AK73" s="162"/>
      <c r="AL73" s="162"/>
      <c r="AM73" s="162"/>
      <c r="AN73" s="162"/>
      <c r="AO73" s="162"/>
      <c r="AP73" s="162"/>
      <c r="AQ73" s="162"/>
      <c r="AR73" s="162"/>
      <c r="AS73" s="162"/>
      <c r="AT73" s="162"/>
      <c r="AU73" s="162"/>
      <c r="AV73" s="162"/>
      <c r="AW73" s="162"/>
      <c r="AX73" s="162"/>
    </row>
    <row r="74" spans="1:50" hidden="1">
      <c r="A74" s="153" t="s">
        <v>2098</v>
      </c>
      <c r="B74" s="153" t="s">
        <v>2099</v>
      </c>
      <c r="C74" s="153" t="s">
        <v>4368</v>
      </c>
      <c r="D74" s="177" t="s">
        <v>7049</v>
      </c>
      <c r="E74" s="161" t="s">
        <v>7050</v>
      </c>
      <c r="F74" s="161" t="e">
        <v>#N/A</v>
      </c>
      <c r="G74" s="161" t="s">
        <v>7051</v>
      </c>
      <c r="H74" s="161" t="s">
        <v>6286</v>
      </c>
      <c r="I74" s="161" t="s">
        <v>6222</v>
      </c>
      <c r="J74" s="161" t="s">
        <v>7052</v>
      </c>
      <c r="K74" s="161" t="s">
        <v>7053</v>
      </c>
      <c r="L74" s="161" t="s">
        <v>7054</v>
      </c>
      <c r="M74" s="161"/>
      <c r="N74" s="185"/>
      <c r="O74" s="161"/>
      <c r="P74" s="161"/>
      <c r="Q74" s="161"/>
      <c r="R74" s="161"/>
      <c r="S74" s="161"/>
      <c r="T74" s="161"/>
      <c r="U74" s="161"/>
      <c r="V74" s="161"/>
      <c r="W74" s="161"/>
      <c r="X74" s="161"/>
      <c r="Y74" s="161"/>
      <c r="Z74" s="161"/>
      <c r="AA74" s="161"/>
      <c r="AB74" s="161"/>
      <c r="AC74" s="161"/>
      <c r="AD74" s="161"/>
      <c r="AE74" s="161"/>
      <c r="AF74" s="161"/>
      <c r="AG74" s="161"/>
      <c r="AH74" s="162"/>
      <c r="AI74" s="162"/>
      <c r="AJ74" s="162"/>
      <c r="AK74" s="162"/>
      <c r="AL74" s="162"/>
      <c r="AM74" s="162"/>
      <c r="AN74" s="162"/>
      <c r="AO74" s="162"/>
      <c r="AP74" s="162"/>
      <c r="AQ74" s="162"/>
      <c r="AR74" s="162"/>
      <c r="AS74" s="162"/>
      <c r="AT74" s="162"/>
      <c r="AU74" s="162"/>
      <c r="AV74" s="162"/>
      <c r="AW74" s="162"/>
      <c r="AX74" s="162"/>
    </row>
    <row r="75" spans="1:50" hidden="1">
      <c r="A75" s="153" t="s">
        <v>6455</v>
      </c>
      <c r="B75" s="153" t="s">
        <v>6456</v>
      </c>
      <c r="C75" s="153" t="s">
        <v>6458</v>
      </c>
      <c r="D75" s="177" t="s">
        <v>466</v>
      </c>
      <c r="E75" s="161" t="s">
        <v>467</v>
      </c>
      <c r="F75" s="161" t="s">
        <v>468</v>
      </c>
      <c r="G75" s="161" t="s">
        <v>469</v>
      </c>
      <c r="H75" s="161" t="s">
        <v>2024</v>
      </c>
      <c r="I75" s="161" t="s">
        <v>2031</v>
      </c>
      <c r="J75" s="161" t="s">
        <v>470</v>
      </c>
      <c r="K75" s="161" t="s">
        <v>471</v>
      </c>
      <c r="L75" s="161" t="s">
        <v>6457</v>
      </c>
      <c r="M75" s="161" t="s">
        <v>472</v>
      </c>
      <c r="N75" s="185" t="s">
        <v>6447</v>
      </c>
      <c r="O75" s="161" t="s">
        <v>6457</v>
      </c>
      <c r="P75" s="161" t="s">
        <v>473</v>
      </c>
      <c r="Q75" s="161" t="s">
        <v>13724</v>
      </c>
      <c r="R75" s="161" t="s">
        <v>4825</v>
      </c>
      <c r="S75" s="161" t="s">
        <v>4826</v>
      </c>
      <c r="T75" s="161" t="s">
        <v>470</v>
      </c>
      <c r="U75" s="161">
        <v>0</v>
      </c>
      <c r="V75" s="161">
        <v>0</v>
      </c>
      <c r="W75" s="161">
        <v>0</v>
      </c>
      <c r="X75" s="161">
        <v>0</v>
      </c>
      <c r="Y75" s="161">
        <v>0</v>
      </c>
      <c r="Z75" s="161">
        <v>0</v>
      </c>
      <c r="AA75" s="161">
        <v>0</v>
      </c>
      <c r="AB75" s="161">
        <v>0</v>
      </c>
      <c r="AC75" s="161">
        <v>0</v>
      </c>
      <c r="AD75" s="161">
        <v>0</v>
      </c>
      <c r="AE75" s="161">
        <v>0</v>
      </c>
      <c r="AF75" s="161" t="s">
        <v>6309</v>
      </c>
      <c r="AG75" s="161" t="s">
        <v>6334</v>
      </c>
      <c r="AH75" s="162" t="s">
        <v>6544</v>
      </c>
      <c r="AI75" s="162" t="s">
        <v>132</v>
      </c>
      <c r="AJ75" s="162" t="s">
        <v>14257</v>
      </c>
      <c r="AK75" s="162" t="s">
        <v>14832</v>
      </c>
      <c r="AL75" s="162"/>
      <c r="AM75" s="162"/>
      <c r="AN75" s="162"/>
      <c r="AO75" s="162"/>
      <c r="AP75" s="162"/>
      <c r="AQ75" s="162"/>
      <c r="AR75" s="162"/>
      <c r="AS75" s="162"/>
      <c r="AT75" s="162"/>
      <c r="AU75" s="162"/>
      <c r="AV75" s="162"/>
      <c r="AW75" s="162"/>
      <c r="AX75" s="162"/>
    </row>
    <row r="76" spans="1:50" hidden="1">
      <c r="A76" s="153" t="s">
        <v>764</v>
      </c>
      <c r="B76" s="153" t="s">
        <v>765</v>
      </c>
      <c r="C76" s="153" t="s">
        <v>766</v>
      </c>
      <c r="D76" s="177" t="e">
        <v>#N/A</v>
      </c>
      <c r="E76" s="161" t="e">
        <v>#N/A</v>
      </c>
      <c r="F76" s="161" t="e">
        <v>#N/A</v>
      </c>
      <c r="G76" s="161" t="e">
        <v>#N/A</v>
      </c>
      <c r="H76" s="161" t="e">
        <v>#N/A</v>
      </c>
      <c r="I76" s="161" t="e">
        <v>#N/A</v>
      </c>
      <c r="J76" s="161" t="e">
        <v>#N/A</v>
      </c>
      <c r="K76" s="161" t="e">
        <v>#N/A</v>
      </c>
      <c r="L76" s="161" t="e">
        <v>#N/A</v>
      </c>
      <c r="M76" s="161"/>
      <c r="N76" s="185"/>
      <c r="O76" s="161"/>
      <c r="P76" s="161"/>
      <c r="Q76" s="161"/>
      <c r="R76" s="161"/>
      <c r="S76" s="161"/>
      <c r="T76" s="161"/>
      <c r="U76" s="161"/>
      <c r="V76" s="161"/>
      <c r="W76" s="161"/>
      <c r="X76" s="161"/>
      <c r="Y76" s="161"/>
      <c r="Z76" s="161"/>
      <c r="AA76" s="161"/>
      <c r="AB76" s="161"/>
      <c r="AC76" s="161"/>
      <c r="AD76" s="161"/>
      <c r="AE76" s="161"/>
      <c r="AF76" s="161"/>
      <c r="AG76" s="161"/>
      <c r="AH76" s="162"/>
      <c r="AI76" s="162"/>
      <c r="AJ76" s="162"/>
      <c r="AK76" s="162"/>
      <c r="AL76" s="162"/>
      <c r="AM76" s="162"/>
      <c r="AN76" s="162"/>
      <c r="AO76" s="162"/>
      <c r="AP76" s="162"/>
      <c r="AQ76" s="162"/>
      <c r="AR76" s="162"/>
      <c r="AS76" s="162"/>
      <c r="AT76" s="162"/>
      <c r="AU76" s="162"/>
      <c r="AV76" s="162"/>
      <c r="AW76" s="162"/>
      <c r="AX76" s="162"/>
    </row>
    <row r="77" spans="1:50" hidden="1">
      <c r="A77" s="153" t="s">
        <v>4789</v>
      </c>
      <c r="B77" s="153" t="s">
        <v>4790</v>
      </c>
      <c r="C77" s="153" t="s">
        <v>4791</v>
      </c>
      <c r="D77" s="177" t="s">
        <v>7551</v>
      </c>
      <c r="E77" s="161" t="s">
        <v>7552</v>
      </c>
      <c r="F77" s="161" t="e">
        <v>#N/A</v>
      </c>
      <c r="G77" s="161" t="s">
        <v>7553</v>
      </c>
      <c r="H77" s="161" t="s">
        <v>3928</v>
      </c>
      <c r="I77" s="161" t="s">
        <v>3929</v>
      </c>
      <c r="J77" s="161" t="s">
        <v>7554</v>
      </c>
      <c r="K77" s="161" t="s">
        <v>7555</v>
      </c>
      <c r="L77" s="161" t="s">
        <v>7556</v>
      </c>
      <c r="M77" s="161"/>
      <c r="N77" s="185"/>
      <c r="O77" s="161"/>
      <c r="P77" s="161"/>
      <c r="Q77" s="161"/>
      <c r="R77" s="161"/>
      <c r="S77" s="161"/>
      <c r="T77" s="161"/>
      <c r="U77" s="161"/>
      <c r="V77" s="161"/>
      <c r="W77" s="161"/>
      <c r="X77" s="161"/>
      <c r="Y77" s="161"/>
      <c r="Z77" s="161"/>
      <c r="AA77" s="161"/>
      <c r="AB77" s="161"/>
      <c r="AC77" s="161"/>
      <c r="AD77" s="161"/>
      <c r="AE77" s="161"/>
      <c r="AF77" s="161"/>
      <c r="AG77" s="161"/>
      <c r="AH77" s="162"/>
      <c r="AI77" s="162"/>
      <c r="AJ77" s="162"/>
      <c r="AK77" s="162"/>
      <c r="AL77" s="162"/>
      <c r="AM77" s="162"/>
      <c r="AN77" s="162"/>
      <c r="AO77" s="162"/>
      <c r="AP77" s="162"/>
      <c r="AQ77" s="162"/>
      <c r="AR77" s="162"/>
      <c r="AS77" s="162"/>
      <c r="AT77" s="162"/>
      <c r="AU77" s="162"/>
      <c r="AV77" s="162"/>
      <c r="AW77" s="162"/>
      <c r="AX77" s="162"/>
    </row>
    <row r="78" spans="1:50" hidden="1">
      <c r="A78" s="153" t="s">
        <v>6459</v>
      </c>
      <c r="B78" s="153" t="s">
        <v>6460</v>
      </c>
      <c r="C78" s="153" t="s">
        <v>6462</v>
      </c>
      <c r="D78" s="177" t="s">
        <v>5642</v>
      </c>
      <c r="E78" s="161" t="s">
        <v>5643</v>
      </c>
      <c r="F78" s="161" t="s">
        <v>5644</v>
      </c>
      <c r="G78" s="161" t="s">
        <v>5645</v>
      </c>
      <c r="H78" s="161" t="s">
        <v>2024</v>
      </c>
      <c r="I78" s="161" t="s">
        <v>2031</v>
      </c>
      <c r="J78" s="161" t="s">
        <v>5646</v>
      </c>
      <c r="K78" s="161" t="s">
        <v>5647</v>
      </c>
      <c r="L78" s="161" t="s">
        <v>6461</v>
      </c>
      <c r="M78" s="161" t="s">
        <v>883</v>
      </c>
      <c r="N78" s="185" t="s">
        <v>6310</v>
      </c>
      <c r="O78" s="161" t="s">
        <v>6461</v>
      </c>
      <c r="P78" s="161" t="s">
        <v>884</v>
      </c>
      <c r="Q78" s="161" t="s">
        <v>13690</v>
      </c>
      <c r="R78" s="161" t="s">
        <v>2024</v>
      </c>
      <c r="S78" s="161" t="s">
        <v>2031</v>
      </c>
      <c r="T78" s="161" t="s">
        <v>13691</v>
      </c>
      <c r="U78" s="161">
        <v>0</v>
      </c>
      <c r="V78" s="161">
        <v>0</v>
      </c>
      <c r="W78" s="161">
        <v>0</v>
      </c>
      <c r="X78" s="161">
        <v>0</v>
      </c>
      <c r="Y78" s="161">
        <v>0</v>
      </c>
      <c r="Z78" s="161">
        <v>0</v>
      </c>
      <c r="AA78" s="161">
        <v>0</v>
      </c>
      <c r="AB78" s="161">
        <v>0</v>
      </c>
      <c r="AC78" s="161">
        <v>0</v>
      </c>
      <c r="AD78" s="161">
        <v>0</v>
      </c>
      <c r="AE78" s="161">
        <v>0</v>
      </c>
      <c r="AF78" s="161" t="s">
        <v>4285</v>
      </c>
      <c r="AG78" s="161" t="s">
        <v>6334</v>
      </c>
      <c r="AH78" s="162" t="s">
        <v>1849</v>
      </c>
      <c r="AI78" s="162" t="s">
        <v>6690</v>
      </c>
      <c r="AJ78" s="162"/>
      <c r="AK78" s="162"/>
      <c r="AL78" s="162"/>
      <c r="AM78" s="162"/>
      <c r="AN78" s="162"/>
      <c r="AO78" s="162"/>
      <c r="AP78" s="162"/>
      <c r="AQ78" s="162"/>
      <c r="AR78" s="162"/>
      <c r="AS78" s="162"/>
      <c r="AT78" s="162"/>
      <c r="AU78" s="162"/>
      <c r="AV78" s="162"/>
      <c r="AW78" s="162"/>
      <c r="AX78" s="162"/>
    </row>
    <row r="79" spans="1:50" hidden="1">
      <c r="A79" s="153" t="s">
        <v>6463</v>
      </c>
      <c r="B79" s="153" t="s">
        <v>6321</v>
      </c>
      <c r="C79" s="153" t="s">
        <v>6464</v>
      </c>
      <c r="D79" s="177" t="s">
        <v>6421</v>
      </c>
      <c r="E79" s="161" t="s">
        <v>6422</v>
      </c>
      <c r="F79" s="161" t="s">
        <v>4247</v>
      </c>
      <c r="G79" s="161" t="s">
        <v>6424</v>
      </c>
      <c r="H79" s="161" t="s">
        <v>2024</v>
      </c>
      <c r="I79" s="161" t="s">
        <v>2031</v>
      </c>
      <c r="J79" s="161" t="s">
        <v>6425</v>
      </c>
      <c r="K79" s="161" t="s">
        <v>4242</v>
      </c>
      <c r="L79" s="161" t="s">
        <v>4243</v>
      </c>
      <c r="M79" s="161" t="s">
        <v>4244</v>
      </c>
      <c r="N79" s="185" t="s">
        <v>6322</v>
      </c>
      <c r="O79" s="161">
        <v>0</v>
      </c>
      <c r="P79" s="161">
        <v>0</v>
      </c>
      <c r="Q79" s="161">
        <v>0</v>
      </c>
      <c r="R79" s="161">
        <v>0</v>
      </c>
      <c r="S79" s="161">
        <v>0</v>
      </c>
      <c r="T79" s="161">
        <v>0</v>
      </c>
      <c r="U79" s="161">
        <v>0</v>
      </c>
      <c r="V79" s="161">
        <v>0</v>
      </c>
      <c r="W79" s="161">
        <v>0</v>
      </c>
      <c r="X79" s="161">
        <v>0</v>
      </c>
      <c r="Y79" s="161">
        <v>0</v>
      </c>
      <c r="Z79" s="161">
        <v>0</v>
      </c>
      <c r="AA79" s="161">
        <v>0</v>
      </c>
      <c r="AB79" s="161">
        <v>0</v>
      </c>
      <c r="AC79" s="161">
        <v>0</v>
      </c>
      <c r="AD79" s="161">
        <v>0</v>
      </c>
      <c r="AE79" s="161">
        <v>0</v>
      </c>
      <c r="AF79" s="161" t="s">
        <v>1922</v>
      </c>
      <c r="AG79" s="161" t="s">
        <v>4388</v>
      </c>
      <c r="AH79" s="162" t="s">
        <v>15245</v>
      </c>
      <c r="AI79" s="162" t="s">
        <v>15253</v>
      </c>
      <c r="AJ79" s="162"/>
      <c r="AK79" s="162"/>
      <c r="AL79" s="162"/>
      <c r="AM79" s="162"/>
      <c r="AN79" s="162"/>
      <c r="AO79" s="162"/>
      <c r="AP79" s="162"/>
      <c r="AQ79" s="162"/>
      <c r="AR79" s="162"/>
      <c r="AS79" s="162"/>
      <c r="AT79" s="162"/>
      <c r="AU79" s="162"/>
      <c r="AV79" s="162"/>
      <c r="AW79" s="162"/>
      <c r="AX79" s="162"/>
    </row>
    <row r="80" spans="1:50" hidden="1">
      <c r="A80" s="153" t="s">
        <v>6465</v>
      </c>
      <c r="B80" s="153" t="s">
        <v>6321</v>
      </c>
      <c r="C80" s="153" t="s">
        <v>6466</v>
      </c>
      <c r="D80" s="177" t="s">
        <v>6421</v>
      </c>
      <c r="E80" s="161" t="s">
        <v>6422</v>
      </c>
      <c r="F80" s="161" t="s">
        <v>4248</v>
      </c>
      <c r="G80" s="161" t="s">
        <v>6424</v>
      </c>
      <c r="H80" s="161" t="s">
        <v>2024</v>
      </c>
      <c r="I80" s="161" t="s">
        <v>2031</v>
      </c>
      <c r="J80" s="161" t="s">
        <v>6425</v>
      </c>
      <c r="K80" s="161" t="s">
        <v>4242</v>
      </c>
      <c r="L80" s="161" t="s">
        <v>4243</v>
      </c>
      <c r="M80" s="161" t="s">
        <v>4244</v>
      </c>
      <c r="N80" s="185" t="s">
        <v>6322</v>
      </c>
      <c r="O80" s="161">
        <v>0</v>
      </c>
      <c r="P80" s="161">
        <v>0</v>
      </c>
      <c r="Q80" s="161">
        <v>0</v>
      </c>
      <c r="R80" s="161">
        <v>0</v>
      </c>
      <c r="S80" s="161">
        <v>0</v>
      </c>
      <c r="T80" s="161">
        <v>0</v>
      </c>
      <c r="U80" s="161">
        <v>0</v>
      </c>
      <c r="V80" s="161">
        <v>0</v>
      </c>
      <c r="W80" s="161">
        <v>0</v>
      </c>
      <c r="X80" s="161">
        <v>0</v>
      </c>
      <c r="Y80" s="161">
        <v>0</v>
      </c>
      <c r="Z80" s="161">
        <v>0</v>
      </c>
      <c r="AA80" s="161">
        <v>0</v>
      </c>
      <c r="AB80" s="161">
        <v>0</v>
      </c>
      <c r="AC80" s="161">
        <v>0</v>
      </c>
      <c r="AD80" s="161">
        <v>0</v>
      </c>
      <c r="AE80" s="161">
        <v>0</v>
      </c>
      <c r="AF80" s="161" t="s">
        <v>1922</v>
      </c>
      <c r="AG80" s="161" t="s">
        <v>4388</v>
      </c>
      <c r="AH80" s="162" t="s">
        <v>15245</v>
      </c>
      <c r="AI80" s="162" t="s">
        <v>15253</v>
      </c>
      <c r="AJ80" s="162"/>
      <c r="AK80" s="162"/>
      <c r="AL80" s="162"/>
      <c r="AM80" s="162"/>
      <c r="AN80" s="162"/>
      <c r="AO80" s="162"/>
      <c r="AP80" s="162"/>
      <c r="AQ80" s="162"/>
      <c r="AR80" s="162"/>
      <c r="AS80" s="162"/>
      <c r="AT80" s="162"/>
      <c r="AU80" s="162"/>
      <c r="AV80" s="162"/>
      <c r="AW80" s="162"/>
      <c r="AX80" s="162"/>
    </row>
    <row r="81" spans="1:50" hidden="1">
      <c r="A81" s="153" t="s">
        <v>6467</v>
      </c>
      <c r="B81" s="153" t="s">
        <v>6468</v>
      </c>
      <c r="C81" s="153" t="s">
        <v>6325</v>
      </c>
      <c r="D81" s="177" t="e">
        <v>#N/A</v>
      </c>
      <c r="E81" s="161" t="e">
        <v>#N/A</v>
      </c>
      <c r="F81" s="161" t="e">
        <v>#N/A</v>
      </c>
      <c r="G81" s="161" t="e">
        <v>#N/A</v>
      </c>
      <c r="H81" s="161" t="e">
        <v>#N/A</v>
      </c>
      <c r="I81" s="161" t="e">
        <v>#N/A</v>
      </c>
      <c r="J81" s="161" t="e">
        <v>#N/A</v>
      </c>
      <c r="K81" s="161" t="e">
        <v>#N/A</v>
      </c>
      <c r="L81" s="161" t="e">
        <v>#N/A</v>
      </c>
      <c r="M81" s="161"/>
      <c r="N81" s="185"/>
      <c r="O81" s="161"/>
      <c r="P81" s="161"/>
      <c r="Q81" s="161"/>
      <c r="R81" s="161"/>
      <c r="S81" s="161"/>
      <c r="T81" s="161"/>
      <c r="U81" s="161"/>
      <c r="V81" s="161"/>
      <c r="W81" s="161"/>
      <c r="X81" s="161"/>
      <c r="Y81" s="161"/>
      <c r="Z81" s="161"/>
      <c r="AA81" s="161"/>
      <c r="AB81" s="161"/>
      <c r="AC81" s="161"/>
      <c r="AD81" s="161"/>
      <c r="AE81" s="161"/>
      <c r="AF81" s="161"/>
      <c r="AG81" s="161"/>
      <c r="AH81" s="162"/>
      <c r="AI81" s="162"/>
      <c r="AJ81" s="162"/>
      <c r="AK81" s="162"/>
      <c r="AL81" s="162"/>
      <c r="AM81" s="162"/>
      <c r="AN81" s="162"/>
      <c r="AO81" s="162"/>
      <c r="AP81" s="162"/>
      <c r="AQ81" s="162"/>
      <c r="AR81" s="162"/>
      <c r="AS81" s="162"/>
      <c r="AT81" s="162"/>
      <c r="AU81" s="162"/>
      <c r="AV81" s="162"/>
      <c r="AW81" s="162"/>
      <c r="AX81" s="162"/>
    </row>
    <row r="82" spans="1:50" hidden="1">
      <c r="A82" s="153" t="s">
        <v>3308</v>
      </c>
      <c r="B82" s="153" t="s">
        <v>3309</v>
      </c>
      <c r="C82" s="153" t="s">
        <v>5408</v>
      </c>
      <c r="D82" s="177" t="e">
        <v>#N/A</v>
      </c>
      <c r="E82" s="161" t="e">
        <v>#N/A</v>
      </c>
      <c r="F82" s="161" t="e">
        <v>#N/A</v>
      </c>
      <c r="G82" s="161" t="e">
        <v>#N/A</v>
      </c>
      <c r="H82" s="161" t="e">
        <v>#N/A</v>
      </c>
      <c r="I82" s="161" t="e">
        <v>#N/A</v>
      </c>
      <c r="J82" s="161" t="e">
        <v>#N/A</v>
      </c>
      <c r="K82" s="161" t="e">
        <v>#N/A</v>
      </c>
      <c r="L82" s="161" t="e">
        <v>#N/A</v>
      </c>
      <c r="M82" s="161"/>
      <c r="N82" s="185"/>
      <c r="O82" s="161"/>
      <c r="P82" s="161"/>
      <c r="Q82" s="161"/>
      <c r="R82" s="161"/>
      <c r="S82" s="161"/>
      <c r="T82" s="161"/>
      <c r="U82" s="161"/>
      <c r="V82" s="161"/>
      <c r="W82" s="161"/>
      <c r="X82" s="161"/>
      <c r="Y82" s="161"/>
      <c r="Z82" s="161"/>
      <c r="AA82" s="161"/>
      <c r="AB82" s="161"/>
      <c r="AC82" s="161"/>
      <c r="AD82" s="161"/>
      <c r="AE82" s="161"/>
      <c r="AF82" s="161"/>
      <c r="AG82" s="161"/>
      <c r="AH82" s="162"/>
      <c r="AI82" s="162"/>
      <c r="AJ82" s="162"/>
      <c r="AK82" s="162"/>
      <c r="AL82" s="162"/>
      <c r="AM82" s="162"/>
      <c r="AN82" s="162"/>
      <c r="AO82" s="162"/>
      <c r="AP82" s="162"/>
      <c r="AQ82" s="162"/>
      <c r="AR82" s="162"/>
      <c r="AS82" s="162"/>
      <c r="AT82" s="162"/>
      <c r="AU82" s="162"/>
      <c r="AV82" s="162"/>
      <c r="AW82" s="162"/>
      <c r="AX82" s="162"/>
    </row>
    <row r="83" spans="1:50" hidden="1">
      <c r="A83" s="153" t="s">
        <v>2888</v>
      </c>
      <c r="B83" s="153" t="s">
        <v>2889</v>
      </c>
      <c r="C83" s="153" t="s">
        <v>2890</v>
      </c>
      <c r="D83" s="177" t="e">
        <v>#N/A</v>
      </c>
      <c r="E83" s="161" t="e">
        <v>#N/A</v>
      </c>
      <c r="F83" s="161" t="e">
        <v>#N/A</v>
      </c>
      <c r="G83" s="161" t="e">
        <v>#N/A</v>
      </c>
      <c r="H83" s="161" t="e">
        <v>#N/A</v>
      </c>
      <c r="I83" s="161" t="e">
        <v>#N/A</v>
      </c>
      <c r="J83" s="161" t="e">
        <v>#N/A</v>
      </c>
      <c r="K83" s="161" t="e">
        <v>#N/A</v>
      </c>
      <c r="L83" s="161" t="e">
        <v>#N/A</v>
      </c>
      <c r="M83" s="161"/>
      <c r="N83" s="185"/>
      <c r="O83" s="161"/>
      <c r="P83" s="161"/>
      <c r="Q83" s="161"/>
      <c r="R83" s="161"/>
      <c r="S83" s="161"/>
      <c r="T83" s="161"/>
      <c r="U83" s="161"/>
      <c r="V83" s="161"/>
      <c r="W83" s="161"/>
      <c r="X83" s="161"/>
      <c r="Y83" s="161"/>
      <c r="Z83" s="161"/>
      <c r="AA83" s="161"/>
      <c r="AB83" s="161"/>
      <c r="AC83" s="161"/>
      <c r="AD83" s="161"/>
      <c r="AE83" s="161"/>
      <c r="AF83" s="161"/>
      <c r="AG83" s="161"/>
      <c r="AH83" s="162"/>
      <c r="AI83" s="162"/>
      <c r="AJ83" s="162"/>
      <c r="AK83" s="162"/>
      <c r="AL83" s="162"/>
      <c r="AM83" s="162"/>
      <c r="AN83" s="162"/>
      <c r="AO83" s="162"/>
      <c r="AP83" s="162"/>
      <c r="AQ83" s="162"/>
      <c r="AR83" s="162"/>
      <c r="AS83" s="162"/>
      <c r="AT83" s="162"/>
      <c r="AU83" s="162"/>
      <c r="AV83" s="162"/>
      <c r="AW83" s="162"/>
      <c r="AX83" s="162"/>
    </row>
    <row r="84" spans="1:50" hidden="1">
      <c r="A84" s="153" t="s">
        <v>1288</v>
      </c>
      <c r="B84" s="153" t="s">
        <v>4885</v>
      </c>
      <c r="C84" s="153" t="s">
        <v>1289</v>
      </c>
      <c r="D84" s="177" t="s">
        <v>11597</v>
      </c>
      <c r="E84" s="161" t="s">
        <v>11598</v>
      </c>
      <c r="F84" s="161" t="s">
        <v>13494</v>
      </c>
      <c r="G84" s="161" t="s">
        <v>11599</v>
      </c>
      <c r="H84" s="161" t="s">
        <v>2024</v>
      </c>
      <c r="I84" s="161" t="s">
        <v>2031</v>
      </c>
      <c r="J84" s="161" t="s">
        <v>11600</v>
      </c>
      <c r="K84" s="161" t="s">
        <v>11601</v>
      </c>
      <c r="L84" s="161" t="s">
        <v>11602</v>
      </c>
      <c r="M84" s="161" t="s">
        <v>11603</v>
      </c>
      <c r="N84" s="185" t="s">
        <v>6313</v>
      </c>
      <c r="O84" s="161">
        <v>0</v>
      </c>
      <c r="P84" s="161">
        <v>0</v>
      </c>
      <c r="Q84" s="161">
        <v>0</v>
      </c>
      <c r="R84" s="161">
        <v>0</v>
      </c>
      <c r="S84" s="161">
        <v>0</v>
      </c>
      <c r="T84" s="161">
        <v>0</v>
      </c>
      <c r="U84" s="161">
        <v>0</v>
      </c>
      <c r="V84" s="161">
        <v>0</v>
      </c>
      <c r="W84" s="161">
        <v>0</v>
      </c>
      <c r="X84" s="161">
        <v>0</v>
      </c>
      <c r="Y84" s="161">
        <v>0</v>
      </c>
      <c r="Z84" s="161">
        <v>0</v>
      </c>
      <c r="AA84" s="161">
        <v>0</v>
      </c>
      <c r="AB84" s="161">
        <v>0</v>
      </c>
      <c r="AC84" s="161">
        <v>0</v>
      </c>
      <c r="AD84" s="161">
        <v>0</v>
      </c>
      <c r="AE84" s="161">
        <v>0</v>
      </c>
      <c r="AF84" s="161" t="s">
        <v>1912</v>
      </c>
      <c r="AG84" s="161" t="s">
        <v>4388</v>
      </c>
      <c r="AH84" s="162"/>
      <c r="AI84" s="162"/>
      <c r="AJ84" s="162"/>
      <c r="AK84" s="162"/>
      <c r="AL84" s="162"/>
      <c r="AM84" s="162"/>
      <c r="AN84" s="162"/>
      <c r="AO84" s="162"/>
      <c r="AP84" s="162"/>
      <c r="AQ84" s="162"/>
      <c r="AR84" s="162"/>
      <c r="AS84" s="162"/>
      <c r="AT84" s="162"/>
      <c r="AU84" s="162"/>
      <c r="AV84" s="162"/>
      <c r="AW84" s="162"/>
      <c r="AX84" s="162"/>
    </row>
    <row r="85" spans="1:50" hidden="1">
      <c r="A85" s="153" t="s">
        <v>2111</v>
      </c>
      <c r="B85" s="153" t="s">
        <v>2112</v>
      </c>
      <c r="C85" s="153" t="s">
        <v>2113</v>
      </c>
      <c r="D85" s="177" t="e">
        <v>#N/A</v>
      </c>
      <c r="E85" s="161" t="e">
        <v>#N/A</v>
      </c>
      <c r="F85" s="161" t="e">
        <v>#N/A</v>
      </c>
      <c r="G85" s="161" t="e">
        <v>#N/A</v>
      </c>
      <c r="H85" s="161" t="e">
        <v>#N/A</v>
      </c>
      <c r="I85" s="161" t="e">
        <v>#N/A</v>
      </c>
      <c r="J85" s="161" t="e">
        <v>#N/A</v>
      </c>
      <c r="K85" s="161" t="e">
        <v>#N/A</v>
      </c>
      <c r="L85" s="161" t="e">
        <v>#N/A</v>
      </c>
      <c r="M85" s="161"/>
      <c r="N85" s="185"/>
      <c r="O85" s="161"/>
      <c r="P85" s="161"/>
      <c r="Q85" s="161"/>
      <c r="R85" s="161"/>
      <c r="S85" s="161"/>
      <c r="T85" s="161"/>
      <c r="U85" s="161"/>
      <c r="V85" s="161"/>
      <c r="W85" s="161"/>
      <c r="X85" s="161"/>
      <c r="Y85" s="161"/>
      <c r="Z85" s="161"/>
      <c r="AA85" s="161"/>
      <c r="AB85" s="161"/>
      <c r="AC85" s="161"/>
      <c r="AD85" s="161"/>
      <c r="AE85" s="161"/>
      <c r="AF85" s="161"/>
      <c r="AG85" s="161"/>
      <c r="AH85" s="162"/>
      <c r="AI85" s="162"/>
      <c r="AJ85" s="162"/>
      <c r="AK85" s="162"/>
      <c r="AL85" s="162"/>
      <c r="AM85" s="162"/>
      <c r="AN85" s="162"/>
      <c r="AO85" s="162"/>
      <c r="AP85" s="162"/>
      <c r="AQ85" s="162"/>
      <c r="AR85" s="162"/>
      <c r="AS85" s="162"/>
      <c r="AT85" s="162"/>
      <c r="AU85" s="162"/>
      <c r="AV85" s="162"/>
      <c r="AW85" s="162"/>
      <c r="AX85" s="162"/>
    </row>
    <row r="86" spans="1:50" hidden="1">
      <c r="A86" s="153" t="s">
        <v>5057</v>
      </c>
      <c r="B86" s="153" t="s">
        <v>5058</v>
      </c>
      <c r="C86" s="153" t="s">
        <v>6473</v>
      </c>
      <c r="D86" s="177" t="e">
        <v>#N/A</v>
      </c>
      <c r="E86" s="161" t="e">
        <v>#N/A</v>
      </c>
      <c r="F86" s="161" t="e">
        <v>#N/A</v>
      </c>
      <c r="G86" s="161" t="e">
        <v>#N/A</v>
      </c>
      <c r="H86" s="161" t="e">
        <v>#N/A</v>
      </c>
      <c r="I86" s="161" t="e">
        <v>#N/A</v>
      </c>
      <c r="J86" s="161" t="e">
        <v>#N/A</v>
      </c>
      <c r="K86" s="161" t="e">
        <v>#N/A</v>
      </c>
      <c r="L86" s="161" t="e">
        <v>#N/A</v>
      </c>
      <c r="M86" s="161"/>
      <c r="N86" s="185"/>
      <c r="O86" s="161"/>
      <c r="P86" s="161"/>
      <c r="Q86" s="161"/>
      <c r="R86" s="161"/>
      <c r="S86" s="161"/>
      <c r="T86" s="161"/>
      <c r="U86" s="161"/>
      <c r="V86" s="161"/>
      <c r="W86" s="161"/>
      <c r="X86" s="161"/>
      <c r="Y86" s="161"/>
      <c r="Z86" s="161"/>
      <c r="AA86" s="161"/>
      <c r="AB86" s="161"/>
      <c r="AC86" s="161"/>
      <c r="AD86" s="161"/>
      <c r="AE86" s="161"/>
      <c r="AF86" s="161"/>
      <c r="AG86" s="161"/>
      <c r="AH86" s="162"/>
      <c r="AI86" s="162"/>
      <c r="AJ86" s="162"/>
      <c r="AK86" s="162"/>
      <c r="AL86" s="162"/>
      <c r="AM86" s="162"/>
      <c r="AN86" s="162"/>
      <c r="AO86" s="162"/>
      <c r="AP86" s="162"/>
      <c r="AQ86" s="162"/>
      <c r="AR86" s="162"/>
      <c r="AS86" s="162"/>
      <c r="AT86" s="162"/>
      <c r="AU86" s="162"/>
      <c r="AV86" s="162"/>
      <c r="AW86" s="162"/>
      <c r="AX86" s="162"/>
    </row>
    <row r="87" spans="1:50" hidden="1">
      <c r="A87" s="153" t="s">
        <v>314</v>
      </c>
      <c r="B87" s="153" t="s">
        <v>315</v>
      </c>
      <c r="C87" s="153" t="s">
        <v>316</v>
      </c>
      <c r="D87" s="177" t="e">
        <v>#N/A</v>
      </c>
      <c r="E87" s="161" t="e">
        <v>#N/A</v>
      </c>
      <c r="F87" s="161" t="e">
        <v>#N/A</v>
      </c>
      <c r="G87" s="161" t="e">
        <v>#N/A</v>
      </c>
      <c r="H87" s="161" t="e">
        <v>#N/A</v>
      </c>
      <c r="I87" s="161" t="e">
        <v>#N/A</v>
      </c>
      <c r="J87" s="161" t="e">
        <v>#N/A</v>
      </c>
      <c r="K87" s="161" t="e">
        <v>#N/A</v>
      </c>
      <c r="L87" s="161" t="e">
        <v>#N/A</v>
      </c>
      <c r="M87" s="161"/>
      <c r="N87" s="185"/>
      <c r="O87" s="161"/>
      <c r="P87" s="161"/>
      <c r="Q87" s="161"/>
      <c r="R87" s="161"/>
      <c r="S87" s="161"/>
      <c r="T87" s="161"/>
      <c r="U87" s="161"/>
      <c r="V87" s="161"/>
      <c r="W87" s="161"/>
      <c r="X87" s="161"/>
      <c r="Y87" s="161"/>
      <c r="Z87" s="161"/>
      <c r="AA87" s="161"/>
      <c r="AB87" s="161"/>
      <c r="AC87" s="161"/>
      <c r="AD87" s="161"/>
      <c r="AE87" s="161"/>
      <c r="AF87" s="161"/>
      <c r="AG87" s="161"/>
      <c r="AH87" s="162"/>
      <c r="AI87" s="162"/>
      <c r="AJ87" s="162"/>
      <c r="AK87" s="162"/>
      <c r="AL87" s="162"/>
      <c r="AM87" s="162"/>
      <c r="AN87" s="162"/>
      <c r="AO87" s="162"/>
      <c r="AP87" s="162"/>
      <c r="AQ87" s="162"/>
      <c r="AR87" s="162"/>
      <c r="AS87" s="162"/>
      <c r="AT87" s="162"/>
      <c r="AU87" s="162"/>
      <c r="AV87" s="162"/>
      <c r="AW87" s="162"/>
      <c r="AX87" s="162"/>
    </row>
    <row r="88" spans="1:50" hidden="1">
      <c r="A88" s="153" t="s">
        <v>6469</v>
      </c>
      <c r="B88" s="153" t="s">
        <v>6470</v>
      </c>
      <c r="C88" s="153" t="s">
        <v>6471</v>
      </c>
      <c r="D88" s="177" t="e">
        <v>#N/A</v>
      </c>
      <c r="E88" s="161" t="e">
        <v>#N/A</v>
      </c>
      <c r="F88" s="161" t="e">
        <v>#N/A</v>
      </c>
      <c r="G88" s="161" t="e">
        <v>#N/A</v>
      </c>
      <c r="H88" s="161" t="e">
        <v>#N/A</v>
      </c>
      <c r="I88" s="161" t="e">
        <v>#N/A</v>
      </c>
      <c r="J88" s="161" t="e">
        <v>#N/A</v>
      </c>
      <c r="K88" s="161" t="e">
        <v>#N/A</v>
      </c>
      <c r="L88" s="161" t="e">
        <v>#N/A</v>
      </c>
      <c r="M88" s="161"/>
      <c r="N88" s="185"/>
      <c r="O88" s="161"/>
      <c r="P88" s="161"/>
      <c r="Q88" s="161"/>
      <c r="R88" s="161"/>
      <c r="S88" s="161"/>
      <c r="T88" s="161"/>
      <c r="U88" s="161"/>
      <c r="V88" s="161"/>
      <c r="W88" s="161"/>
      <c r="X88" s="161"/>
      <c r="Y88" s="161"/>
      <c r="Z88" s="161"/>
      <c r="AA88" s="161"/>
      <c r="AB88" s="161"/>
      <c r="AC88" s="161"/>
      <c r="AD88" s="161"/>
      <c r="AE88" s="161"/>
      <c r="AF88" s="161"/>
      <c r="AG88" s="161"/>
      <c r="AH88" s="162"/>
      <c r="AI88" s="162"/>
      <c r="AJ88" s="162"/>
      <c r="AK88" s="162"/>
      <c r="AL88" s="162"/>
      <c r="AM88" s="162"/>
      <c r="AN88" s="162"/>
      <c r="AO88" s="162"/>
      <c r="AP88" s="162"/>
      <c r="AQ88" s="162"/>
      <c r="AR88" s="162"/>
      <c r="AS88" s="162"/>
      <c r="AT88" s="162"/>
      <c r="AU88" s="162"/>
      <c r="AV88" s="162"/>
      <c r="AW88" s="162"/>
      <c r="AX88" s="162"/>
    </row>
    <row r="89" spans="1:50" hidden="1">
      <c r="A89" s="153" t="s">
        <v>4739</v>
      </c>
      <c r="B89" s="153" t="s">
        <v>4740</v>
      </c>
      <c r="C89" s="153" t="s">
        <v>6472</v>
      </c>
      <c r="D89" s="177" t="s">
        <v>7637</v>
      </c>
      <c r="E89" s="161" t="s">
        <v>7638</v>
      </c>
      <c r="F89" s="161" t="s">
        <v>13384</v>
      </c>
      <c r="G89" s="161" t="s">
        <v>7639</v>
      </c>
      <c r="H89" s="161" t="s">
        <v>2024</v>
      </c>
      <c r="I89" s="161" t="s">
        <v>2031</v>
      </c>
      <c r="J89" s="161" t="s">
        <v>7640</v>
      </c>
      <c r="K89" s="161" t="s">
        <v>7641</v>
      </c>
      <c r="L89" s="161" t="s">
        <v>7642</v>
      </c>
      <c r="M89" s="161" t="s">
        <v>7643</v>
      </c>
      <c r="N89" s="185" t="s">
        <v>6310</v>
      </c>
      <c r="O89" s="161" t="s">
        <v>4741</v>
      </c>
      <c r="P89" s="161" t="s">
        <v>13857</v>
      </c>
      <c r="Q89" s="161" t="s">
        <v>13858</v>
      </c>
      <c r="R89" s="161" t="s">
        <v>3782</v>
      </c>
      <c r="S89" s="161" t="s">
        <v>3783</v>
      </c>
      <c r="T89" s="161" t="s">
        <v>13859</v>
      </c>
      <c r="U89" s="161">
        <v>0</v>
      </c>
      <c r="V89" s="161">
        <v>0</v>
      </c>
      <c r="W89" s="161">
        <v>0</v>
      </c>
      <c r="X89" s="161">
        <v>0</v>
      </c>
      <c r="Y89" s="161">
        <v>0</v>
      </c>
      <c r="Z89" s="161">
        <v>0</v>
      </c>
      <c r="AA89" s="161">
        <v>0</v>
      </c>
      <c r="AB89" s="161">
        <v>0</v>
      </c>
      <c r="AC89" s="161">
        <v>0</v>
      </c>
      <c r="AD89" s="161">
        <v>0</v>
      </c>
      <c r="AE89" s="161">
        <v>0</v>
      </c>
      <c r="AF89" s="161" t="s">
        <v>6309</v>
      </c>
      <c r="AG89" s="161" t="s">
        <v>6317</v>
      </c>
      <c r="AH89" s="162"/>
      <c r="AI89" s="162"/>
      <c r="AJ89" s="162"/>
      <c r="AK89" s="162"/>
      <c r="AL89" s="162"/>
      <c r="AM89" s="162"/>
      <c r="AN89" s="162"/>
      <c r="AO89" s="162"/>
      <c r="AP89" s="162"/>
      <c r="AQ89" s="162"/>
      <c r="AR89" s="162"/>
      <c r="AS89" s="162"/>
      <c r="AT89" s="162"/>
      <c r="AU89" s="162"/>
      <c r="AV89" s="162"/>
      <c r="AW89" s="162"/>
      <c r="AX89" s="162"/>
    </row>
    <row r="90" spans="1:50" hidden="1">
      <c r="A90" s="153" t="s">
        <v>6476</v>
      </c>
      <c r="B90" s="153" t="s">
        <v>6477</v>
      </c>
      <c r="C90" s="153" t="s">
        <v>6478</v>
      </c>
      <c r="D90" s="177" t="s">
        <v>4142</v>
      </c>
      <c r="E90" s="161" t="s">
        <v>4143</v>
      </c>
      <c r="F90" s="161" t="e">
        <v>#N/A</v>
      </c>
      <c r="G90" s="161" t="s">
        <v>4144</v>
      </c>
      <c r="H90" s="161" t="s">
        <v>4145</v>
      </c>
      <c r="I90" s="161" t="s">
        <v>4146</v>
      </c>
      <c r="J90" s="161" t="s">
        <v>4147</v>
      </c>
      <c r="K90" s="161" t="s">
        <v>4148</v>
      </c>
      <c r="L90" s="161" t="s">
        <v>4149</v>
      </c>
      <c r="M90" s="161"/>
      <c r="N90" s="185"/>
      <c r="O90" s="161"/>
      <c r="P90" s="161"/>
      <c r="Q90" s="161"/>
      <c r="R90" s="161"/>
      <c r="S90" s="161"/>
      <c r="T90" s="161"/>
      <c r="U90" s="161"/>
      <c r="V90" s="161"/>
      <c r="W90" s="161"/>
      <c r="X90" s="161"/>
      <c r="Y90" s="161"/>
      <c r="Z90" s="161"/>
      <c r="AA90" s="161"/>
      <c r="AB90" s="161"/>
      <c r="AC90" s="161"/>
      <c r="AD90" s="161"/>
      <c r="AE90" s="161"/>
      <c r="AF90" s="161"/>
      <c r="AG90" s="161"/>
      <c r="AH90" s="162"/>
      <c r="AI90" s="162"/>
      <c r="AJ90" s="162"/>
      <c r="AK90" s="162"/>
      <c r="AL90" s="162"/>
      <c r="AM90" s="162"/>
      <c r="AN90" s="162"/>
      <c r="AO90" s="162"/>
      <c r="AP90" s="162"/>
      <c r="AQ90" s="162"/>
      <c r="AR90" s="162"/>
      <c r="AS90" s="162"/>
      <c r="AT90" s="162"/>
      <c r="AU90" s="162"/>
      <c r="AV90" s="162"/>
      <c r="AW90" s="162"/>
      <c r="AX90" s="162"/>
    </row>
    <row r="91" spans="1:50" hidden="1">
      <c r="A91" s="153" t="s">
        <v>1954</v>
      </c>
      <c r="B91" s="153" t="s">
        <v>1955</v>
      </c>
      <c r="C91" s="153" t="s">
        <v>6325</v>
      </c>
      <c r="D91" s="177" t="e">
        <v>#N/A</v>
      </c>
      <c r="E91" s="161" t="e">
        <v>#N/A</v>
      </c>
      <c r="F91" s="161" t="e">
        <v>#N/A</v>
      </c>
      <c r="G91" s="161" t="e">
        <v>#N/A</v>
      </c>
      <c r="H91" s="161" t="e">
        <v>#N/A</v>
      </c>
      <c r="I91" s="161" t="e">
        <v>#N/A</v>
      </c>
      <c r="J91" s="161" t="e">
        <v>#N/A</v>
      </c>
      <c r="K91" s="161" t="e">
        <v>#N/A</v>
      </c>
      <c r="L91" s="161" t="e">
        <v>#N/A</v>
      </c>
      <c r="M91" s="161"/>
      <c r="N91" s="185"/>
      <c r="O91" s="161"/>
      <c r="P91" s="161"/>
      <c r="Q91" s="161"/>
      <c r="R91" s="161"/>
      <c r="S91" s="161"/>
      <c r="T91" s="161"/>
      <c r="U91" s="161"/>
      <c r="V91" s="161"/>
      <c r="W91" s="161"/>
      <c r="X91" s="161"/>
      <c r="Y91" s="161"/>
      <c r="Z91" s="161"/>
      <c r="AA91" s="161"/>
      <c r="AB91" s="161"/>
      <c r="AC91" s="161"/>
      <c r="AD91" s="161"/>
      <c r="AE91" s="161"/>
      <c r="AF91" s="161"/>
      <c r="AG91" s="161"/>
      <c r="AH91" s="162"/>
      <c r="AI91" s="162"/>
      <c r="AJ91" s="162"/>
      <c r="AK91" s="162"/>
      <c r="AL91" s="162"/>
      <c r="AM91" s="162"/>
      <c r="AN91" s="162"/>
      <c r="AO91" s="162"/>
      <c r="AP91" s="162"/>
      <c r="AQ91" s="162"/>
      <c r="AR91" s="162"/>
      <c r="AS91" s="162"/>
      <c r="AT91" s="162"/>
      <c r="AU91" s="162"/>
      <c r="AV91" s="162"/>
      <c r="AW91" s="162"/>
      <c r="AX91" s="162"/>
    </row>
    <row r="92" spans="1:50" hidden="1">
      <c r="A92" s="153" t="s">
        <v>1902</v>
      </c>
      <c r="B92" s="153" t="s">
        <v>14204</v>
      </c>
      <c r="C92" s="153" t="s">
        <v>1903</v>
      </c>
      <c r="D92" s="177" t="s">
        <v>3932</v>
      </c>
      <c r="E92" s="161" t="s">
        <v>3933</v>
      </c>
      <c r="F92" s="161" t="s">
        <v>3934</v>
      </c>
      <c r="G92" s="161" t="s">
        <v>3935</v>
      </c>
      <c r="H92" s="161" t="s">
        <v>2024</v>
      </c>
      <c r="I92" s="161" t="s">
        <v>2031</v>
      </c>
      <c r="J92" s="161" t="s">
        <v>3936</v>
      </c>
      <c r="K92" s="161" t="s">
        <v>11884</v>
      </c>
      <c r="L92" s="161" t="s">
        <v>3937</v>
      </c>
      <c r="M92" s="161" t="s">
        <v>14282</v>
      </c>
      <c r="N92" s="185" t="s">
        <v>6310</v>
      </c>
      <c r="O92" s="161" t="s">
        <v>1904</v>
      </c>
      <c r="P92" s="161" t="s">
        <v>3938</v>
      </c>
      <c r="Q92" s="161" t="s">
        <v>3670</v>
      </c>
      <c r="R92" s="161" t="s">
        <v>2024</v>
      </c>
      <c r="S92" s="161" t="s">
        <v>2031</v>
      </c>
      <c r="T92" s="161" t="s">
        <v>6309</v>
      </c>
      <c r="U92" s="161">
        <v>0</v>
      </c>
      <c r="V92" s="161">
        <v>0</v>
      </c>
      <c r="W92" s="161">
        <v>0</v>
      </c>
      <c r="X92" s="161">
        <v>0</v>
      </c>
      <c r="Y92" s="161">
        <v>0</v>
      </c>
      <c r="Z92" s="161">
        <v>0</v>
      </c>
      <c r="AA92" s="161">
        <v>0</v>
      </c>
      <c r="AB92" s="161">
        <v>0</v>
      </c>
      <c r="AC92" s="161">
        <v>0</v>
      </c>
      <c r="AD92" s="161">
        <v>0</v>
      </c>
      <c r="AE92" s="161">
        <v>0</v>
      </c>
      <c r="AF92" s="161" t="s">
        <v>6309</v>
      </c>
      <c r="AG92" s="161" t="s">
        <v>6497</v>
      </c>
      <c r="AH92" s="162" t="s">
        <v>13946</v>
      </c>
      <c r="AI92" s="162" t="s">
        <v>14147</v>
      </c>
      <c r="AJ92" s="162" t="s">
        <v>14227</v>
      </c>
      <c r="AK92" s="162"/>
      <c r="AL92" s="162"/>
      <c r="AM92" s="162"/>
      <c r="AN92" s="162"/>
      <c r="AO92" s="162"/>
      <c r="AP92" s="162"/>
      <c r="AQ92" s="162"/>
      <c r="AR92" s="162"/>
      <c r="AS92" s="162"/>
      <c r="AT92" s="162"/>
      <c r="AU92" s="162"/>
      <c r="AV92" s="162"/>
      <c r="AW92" s="162"/>
      <c r="AX92" s="162"/>
    </row>
    <row r="93" spans="1:50" hidden="1">
      <c r="A93" s="153" t="s">
        <v>6474</v>
      </c>
      <c r="B93" s="153" t="s">
        <v>6475</v>
      </c>
      <c r="C93" s="153" t="s">
        <v>6472</v>
      </c>
      <c r="D93" s="177" t="s">
        <v>6651</v>
      </c>
      <c r="E93" s="161" t="s">
        <v>7396</v>
      </c>
      <c r="F93" s="161" t="e">
        <v>#N/A</v>
      </c>
      <c r="G93" s="161" t="s">
        <v>7397</v>
      </c>
      <c r="H93" s="161" t="s">
        <v>2024</v>
      </c>
      <c r="I93" s="161" t="s">
        <v>2031</v>
      </c>
      <c r="J93" s="161" t="s">
        <v>7398</v>
      </c>
      <c r="K93" s="161" t="s">
        <v>7399</v>
      </c>
      <c r="L93" s="161" t="s">
        <v>7400</v>
      </c>
      <c r="M93" s="161"/>
      <c r="N93" s="185"/>
      <c r="O93" s="161"/>
      <c r="P93" s="161"/>
      <c r="Q93" s="161"/>
      <c r="R93" s="161"/>
      <c r="S93" s="161"/>
      <c r="T93" s="161"/>
      <c r="U93" s="161"/>
      <c r="V93" s="161"/>
      <c r="W93" s="161"/>
      <c r="X93" s="161"/>
      <c r="Y93" s="161"/>
      <c r="Z93" s="161"/>
      <c r="AA93" s="161"/>
      <c r="AB93" s="161"/>
      <c r="AC93" s="161"/>
      <c r="AD93" s="161"/>
      <c r="AE93" s="161"/>
      <c r="AF93" s="161"/>
      <c r="AG93" s="161"/>
      <c r="AH93" s="162" t="s">
        <v>1024</v>
      </c>
      <c r="AI93" s="162"/>
      <c r="AJ93" s="162"/>
      <c r="AK93" s="162"/>
      <c r="AL93" s="162"/>
      <c r="AM93" s="162"/>
      <c r="AN93" s="162"/>
      <c r="AO93" s="162"/>
      <c r="AP93" s="162"/>
      <c r="AQ93" s="162"/>
      <c r="AR93" s="162"/>
      <c r="AS93" s="162"/>
      <c r="AT93" s="162"/>
      <c r="AU93" s="162"/>
      <c r="AV93" s="162"/>
      <c r="AW93" s="162"/>
      <c r="AX93" s="162"/>
    </row>
    <row r="94" spans="1:50" ht="12.75" hidden="1" customHeight="1">
      <c r="A94" s="153" t="s">
        <v>3074</v>
      </c>
      <c r="B94" s="153" t="s">
        <v>3075</v>
      </c>
      <c r="C94" s="153" t="s">
        <v>6325</v>
      </c>
      <c r="D94" s="177" t="s">
        <v>9268</v>
      </c>
      <c r="E94" s="161" t="s">
        <v>6309</v>
      </c>
      <c r="F94" s="161" t="s">
        <v>12670</v>
      </c>
      <c r="G94" s="161" t="s">
        <v>9269</v>
      </c>
      <c r="H94" s="161" t="s">
        <v>2024</v>
      </c>
      <c r="I94" s="161" t="s">
        <v>2031</v>
      </c>
      <c r="J94" s="161" t="s">
        <v>6309</v>
      </c>
      <c r="K94" s="161" t="s">
        <v>9270</v>
      </c>
      <c r="L94" s="161" t="s">
        <v>6309</v>
      </c>
      <c r="M94" s="161" t="s">
        <v>6309</v>
      </c>
      <c r="N94" s="185" t="s">
        <v>6310</v>
      </c>
      <c r="O94" s="161">
        <v>0</v>
      </c>
      <c r="P94" s="161">
        <v>0</v>
      </c>
      <c r="Q94" s="161">
        <v>0</v>
      </c>
      <c r="R94" s="161">
        <v>0</v>
      </c>
      <c r="S94" s="161">
        <v>0</v>
      </c>
      <c r="T94" s="161">
        <v>0</v>
      </c>
      <c r="U94" s="161">
        <v>0</v>
      </c>
      <c r="V94" s="161">
        <v>0</v>
      </c>
      <c r="W94" s="161">
        <v>0</v>
      </c>
      <c r="X94" s="161">
        <v>0</v>
      </c>
      <c r="Y94" s="161">
        <v>0</v>
      </c>
      <c r="Z94" s="161">
        <v>0</v>
      </c>
      <c r="AA94" s="161">
        <v>0</v>
      </c>
      <c r="AB94" s="161">
        <v>0</v>
      </c>
      <c r="AC94" s="161">
        <v>0</v>
      </c>
      <c r="AD94" s="161">
        <v>0</v>
      </c>
      <c r="AE94" s="161">
        <v>0</v>
      </c>
      <c r="AF94" s="161" t="s">
        <v>6309</v>
      </c>
      <c r="AG94" s="161" t="s">
        <v>6312</v>
      </c>
      <c r="AH94" s="162"/>
      <c r="AI94" s="162"/>
      <c r="AJ94" s="162"/>
      <c r="AK94" s="162"/>
      <c r="AL94" s="162"/>
      <c r="AM94" s="162"/>
      <c r="AN94" s="162"/>
      <c r="AO94" s="162"/>
      <c r="AP94" s="162"/>
      <c r="AQ94" s="162"/>
      <c r="AR94" s="162"/>
      <c r="AS94" s="162"/>
      <c r="AT94" s="162"/>
      <c r="AU94" s="162"/>
      <c r="AV94" s="162"/>
      <c r="AW94" s="162"/>
      <c r="AX94" s="162"/>
    </row>
    <row r="95" spans="1:50" ht="12.75" hidden="1" customHeight="1">
      <c r="A95" s="153" t="s">
        <v>4720</v>
      </c>
      <c r="B95" s="153" t="s">
        <v>4721</v>
      </c>
      <c r="C95" s="153" t="s">
        <v>4722</v>
      </c>
      <c r="D95" s="177" t="s">
        <v>11392</v>
      </c>
      <c r="E95" s="161" t="s">
        <v>11393</v>
      </c>
      <c r="F95" s="161" t="e">
        <v>#N/A</v>
      </c>
      <c r="G95" s="161" t="s">
        <v>11394</v>
      </c>
      <c r="H95" s="161" t="s">
        <v>2025</v>
      </c>
      <c r="I95" s="161" t="s">
        <v>2026</v>
      </c>
      <c r="J95" s="161" t="s">
        <v>11395</v>
      </c>
      <c r="K95" s="161" t="s">
        <v>11396</v>
      </c>
      <c r="L95" s="161" t="s">
        <v>11397</v>
      </c>
      <c r="M95" s="161"/>
      <c r="N95" s="185"/>
      <c r="O95" s="161"/>
      <c r="P95" s="161"/>
      <c r="Q95" s="161"/>
      <c r="R95" s="161"/>
      <c r="S95" s="161"/>
      <c r="T95" s="161"/>
      <c r="U95" s="161"/>
      <c r="V95" s="161"/>
      <c r="W95" s="161"/>
      <c r="X95" s="161"/>
      <c r="Y95" s="161"/>
      <c r="Z95" s="161"/>
      <c r="AA95" s="161"/>
      <c r="AB95" s="161"/>
      <c r="AC95" s="161"/>
      <c r="AD95" s="161"/>
      <c r="AE95" s="161"/>
      <c r="AF95" s="161"/>
      <c r="AG95" s="161"/>
      <c r="AH95" s="162"/>
      <c r="AI95" s="162"/>
      <c r="AJ95" s="162"/>
      <c r="AK95" s="162"/>
      <c r="AL95" s="162"/>
      <c r="AM95" s="162"/>
      <c r="AN95" s="162"/>
      <c r="AO95" s="162"/>
      <c r="AP95" s="162"/>
      <c r="AQ95" s="162"/>
      <c r="AR95" s="162"/>
      <c r="AS95" s="162"/>
      <c r="AT95" s="162"/>
      <c r="AU95" s="162"/>
      <c r="AV95" s="162"/>
      <c r="AW95" s="162"/>
      <c r="AX95" s="162"/>
    </row>
    <row r="96" spans="1:50" ht="12.75" hidden="1" customHeight="1">
      <c r="A96" s="153" t="s">
        <v>5486</v>
      </c>
      <c r="B96" s="153" t="s">
        <v>2099</v>
      </c>
      <c r="C96" s="153" t="s">
        <v>6479</v>
      </c>
      <c r="D96" s="177" t="e">
        <v>#N/A</v>
      </c>
      <c r="E96" s="161" t="e">
        <v>#N/A</v>
      </c>
      <c r="F96" s="161" t="e">
        <v>#N/A</v>
      </c>
      <c r="G96" s="161" t="e">
        <v>#N/A</v>
      </c>
      <c r="H96" s="161" t="e">
        <v>#N/A</v>
      </c>
      <c r="I96" s="161" t="e">
        <v>#N/A</v>
      </c>
      <c r="J96" s="161" t="e">
        <v>#N/A</v>
      </c>
      <c r="K96" s="161" t="e">
        <v>#N/A</v>
      </c>
      <c r="L96" s="161" t="e">
        <v>#N/A</v>
      </c>
      <c r="M96" s="161"/>
      <c r="N96" s="185"/>
      <c r="O96" s="161"/>
      <c r="P96" s="161"/>
      <c r="Q96" s="161"/>
      <c r="R96" s="161"/>
      <c r="S96" s="161"/>
      <c r="T96" s="161"/>
      <c r="U96" s="161"/>
      <c r="V96" s="161"/>
      <c r="W96" s="161"/>
      <c r="X96" s="161"/>
      <c r="Y96" s="161"/>
      <c r="Z96" s="161"/>
      <c r="AA96" s="161"/>
      <c r="AB96" s="161"/>
      <c r="AC96" s="161"/>
      <c r="AD96" s="161"/>
      <c r="AE96" s="161"/>
      <c r="AF96" s="161"/>
      <c r="AG96" s="161"/>
      <c r="AH96" s="162"/>
      <c r="AI96" s="162"/>
      <c r="AJ96" s="162"/>
      <c r="AK96" s="162"/>
      <c r="AL96" s="162"/>
      <c r="AM96" s="162"/>
      <c r="AN96" s="162"/>
      <c r="AO96" s="162"/>
      <c r="AP96" s="162"/>
      <c r="AQ96" s="162"/>
      <c r="AR96" s="162"/>
      <c r="AS96" s="162"/>
      <c r="AT96" s="162"/>
      <c r="AU96" s="162"/>
      <c r="AV96" s="162"/>
      <c r="AW96" s="162"/>
      <c r="AX96" s="162"/>
    </row>
    <row r="97" spans="1:50" ht="12.75" hidden="1" customHeight="1">
      <c r="A97" s="153" t="s">
        <v>6482</v>
      </c>
      <c r="B97" s="153" t="s">
        <v>6483</v>
      </c>
      <c r="C97" s="153" t="s">
        <v>6484</v>
      </c>
      <c r="D97" s="177" t="s">
        <v>1400</v>
      </c>
      <c r="E97" s="161" t="s">
        <v>1401</v>
      </c>
      <c r="F97" s="161" t="s">
        <v>1402</v>
      </c>
      <c r="G97" s="161" t="s">
        <v>1403</v>
      </c>
      <c r="H97" s="161" t="s">
        <v>4644</v>
      </c>
      <c r="I97" s="161" t="s">
        <v>4645</v>
      </c>
      <c r="J97" s="161" t="s">
        <v>1404</v>
      </c>
      <c r="K97" s="161" t="s">
        <v>1405</v>
      </c>
      <c r="L97" s="161" t="s">
        <v>1406</v>
      </c>
      <c r="M97" s="161" t="s">
        <v>1407</v>
      </c>
      <c r="N97" s="185" t="s">
        <v>6310</v>
      </c>
      <c r="O97" s="161" t="s">
        <v>6485</v>
      </c>
      <c r="P97" s="161" t="s">
        <v>1408</v>
      </c>
      <c r="Q97" s="161" t="s">
        <v>13694</v>
      </c>
      <c r="R97" s="161" t="s">
        <v>4644</v>
      </c>
      <c r="S97" s="161" t="s">
        <v>4645</v>
      </c>
      <c r="T97" s="161" t="s">
        <v>13695</v>
      </c>
      <c r="U97" s="161" t="s">
        <v>1409</v>
      </c>
      <c r="V97" s="161" t="s">
        <v>1410</v>
      </c>
      <c r="W97" s="161" t="s">
        <v>13696</v>
      </c>
      <c r="X97" s="161" t="s">
        <v>4644</v>
      </c>
      <c r="Y97" s="161" t="s">
        <v>4645</v>
      </c>
      <c r="Z97" s="161" t="s">
        <v>1404</v>
      </c>
      <c r="AA97" s="161">
        <v>0</v>
      </c>
      <c r="AB97" s="161">
        <v>0</v>
      </c>
      <c r="AC97" s="161">
        <v>0</v>
      </c>
      <c r="AD97" s="161">
        <v>0</v>
      </c>
      <c r="AE97" s="161">
        <v>0</v>
      </c>
      <c r="AF97" s="161" t="s">
        <v>4285</v>
      </c>
      <c r="AG97" s="161" t="s">
        <v>6334</v>
      </c>
      <c r="AH97" s="162" t="s">
        <v>1849</v>
      </c>
      <c r="AI97" s="162" t="s">
        <v>6908</v>
      </c>
      <c r="AJ97" s="162"/>
      <c r="AK97" s="162"/>
      <c r="AL97" s="162"/>
      <c r="AM97" s="162"/>
      <c r="AN97" s="162"/>
      <c r="AO97" s="162"/>
      <c r="AP97" s="162"/>
      <c r="AQ97" s="162"/>
      <c r="AR97" s="162"/>
      <c r="AS97" s="162"/>
      <c r="AT97" s="162"/>
      <c r="AU97" s="162"/>
      <c r="AV97" s="162"/>
      <c r="AW97" s="162"/>
      <c r="AX97" s="162"/>
    </row>
    <row r="98" spans="1:50" ht="12.75" hidden="1" customHeight="1">
      <c r="A98" s="153" t="s">
        <v>1296</v>
      </c>
      <c r="B98" s="153" t="s">
        <v>4394</v>
      </c>
      <c r="C98" s="153" t="s">
        <v>1297</v>
      </c>
      <c r="D98" s="177" t="s">
        <v>7565</v>
      </c>
      <c r="E98" s="161" t="s">
        <v>7566</v>
      </c>
      <c r="F98" s="161" t="s">
        <v>13499</v>
      </c>
      <c r="G98" s="161" t="s">
        <v>7567</v>
      </c>
      <c r="H98" s="161" t="s">
        <v>2024</v>
      </c>
      <c r="I98" s="161" t="s">
        <v>2031</v>
      </c>
      <c r="J98" s="161" t="s">
        <v>7568</v>
      </c>
      <c r="K98" s="161" t="s">
        <v>7569</v>
      </c>
      <c r="L98" s="161" t="s">
        <v>7570</v>
      </c>
      <c r="M98" s="161" t="s">
        <v>7571</v>
      </c>
      <c r="N98" s="185" t="s">
        <v>6313</v>
      </c>
      <c r="O98" s="161">
        <v>0</v>
      </c>
      <c r="P98" s="161">
        <v>0</v>
      </c>
      <c r="Q98" s="161">
        <v>0</v>
      </c>
      <c r="R98" s="161">
        <v>0</v>
      </c>
      <c r="S98" s="161">
        <v>0</v>
      </c>
      <c r="T98" s="161">
        <v>0</v>
      </c>
      <c r="U98" s="161">
        <v>0</v>
      </c>
      <c r="V98" s="161">
        <v>0</v>
      </c>
      <c r="W98" s="161">
        <v>0</v>
      </c>
      <c r="X98" s="161">
        <v>0</v>
      </c>
      <c r="Y98" s="161">
        <v>0</v>
      </c>
      <c r="Z98" s="161">
        <v>0</v>
      </c>
      <c r="AA98" s="161">
        <v>0</v>
      </c>
      <c r="AB98" s="161">
        <v>0</v>
      </c>
      <c r="AC98" s="161">
        <v>0</v>
      </c>
      <c r="AD98" s="161">
        <v>0</v>
      </c>
      <c r="AE98" s="161">
        <v>0</v>
      </c>
      <c r="AF98" s="161" t="s">
        <v>6765</v>
      </c>
      <c r="AG98" s="161" t="s">
        <v>4392</v>
      </c>
      <c r="AH98" s="162" t="s">
        <v>14250</v>
      </c>
      <c r="AI98" s="162"/>
      <c r="AJ98" s="162"/>
      <c r="AK98" s="162"/>
      <c r="AL98" s="162"/>
      <c r="AM98" s="162"/>
      <c r="AN98" s="162"/>
      <c r="AO98" s="162"/>
      <c r="AP98" s="162"/>
      <c r="AQ98" s="162"/>
      <c r="AR98" s="162"/>
      <c r="AS98" s="162"/>
      <c r="AT98" s="162"/>
      <c r="AU98" s="162"/>
      <c r="AV98" s="162"/>
      <c r="AW98" s="162"/>
      <c r="AX98" s="162"/>
    </row>
    <row r="99" spans="1:50" hidden="1">
      <c r="A99" s="153" t="s">
        <v>2826</v>
      </c>
      <c r="B99" s="153" t="s">
        <v>2827</v>
      </c>
      <c r="C99" s="153" t="s">
        <v>2828</v>
      </c>
      <c r="D99" s="177" t="s">
        <v>7037</v>
      </c>
      <c r="E99" s="161" t="s">
        <v>7038</v>
      </c>
      <c r="F99" s="161" t="s">
        <v>7668</v>
      </c>
      <c r="G99" s="161" t="s">
        <v>7040</v>
      </c>
      <c r="H99" s="161" t="s">
        <v>2024</v>
      </c>
      <c r="I99" s="161" t="s">
        <v>2031</v>
      </c>
      <c r="J99" s="161" t="s">
        <v>7041</v>
      </c>
      <c r="K99" s="161" t="s">
        <v>7042</v>
      </c>
      <c r="L99" s="161" t="s">
        <v>7043</v>
      </c>
      <c r="M99" s="161"/>
      <c r="N99" s="185"/>
      <c r="O99" s="161"/>
      <c r="P99" s="161"/>
      <c r="Q99" s="161"/>
      <c r="R99" s="161"/>
      <c r="S99" s="161"/>
      <c r="T99" s="161"/>
      <c r="U99" s="161"/>
      <c r="V99" s="161"/>
      <c r="W99" s="161"/>
      <c r="X99" s="161"/>
      <c r="Y99" s="161"/>
      <c r="Z99" s="161"/>
      <c r="AA99" s="161"/>
      <c r="AB99" s="161"/>
      <c r="AC99" s="161"/>
      <c r="AD99" s="161"/>
      <c r="AE99" s="161"/>
      <c r="AF99" s="161"/>
      <c r="AG99" s="161"/>
      <c r="AH99" s="162" t="s">
        <v>13906</v>
      </c>
      <c r="AI99" s="162"/>
      <c r="AJ99" s="162"/>
      <c r="AK99" s="162"/>
      <c r="AL99" s="162"/>
      <c r="AM99" s="162"/>
      <c r="AN99" s="162"/>
      <c r="AO99" s="162"/>
      <c r="AP99" s="162"/>
      <c r="AQ99" s="162"/>
      <c r="AR99" s="162"/>
      <c r="AS99" s="162"/>
      <c r="AT99" s="162"/>
      <c r="AU99" s="162"/>
      <c r="AV99" s="162"/>
      <c r="AW99" s="162"/>
      <c r="AX99" s="162"/>
    </row>
    <row r="100" spans="1:50" hidden="1">
      <c r="A100" s="153" t="s">
        <v>6480</v>
      </c>
      <c r="B100" s="153" t="s">
        <v>4290</v>
      </c>
      <c r="C100" s="153" t="s">
        <v>6481</v>
      </c>
      <c r="D100" s="177" t="s">
        <v>6376</v>
      </c>
      <c r="E100" s="161" t="s">
        <v>6377</v>
      </c>
      <c r="F100" s="161" t="s">
        <v>6378</v>
      </c>
      <c r="G100" s="161" t="s">
        <v>6379</v>
      </c>
      <c r="H100" s="161" t="s">
        <v>4688</v>
      </c>
      <c r="I100" s="161" t="s">
        <v>4689</v>
      </c>
      <c r="J100" s="161" t="s">
        <v>3424</v>
      </c>
      <c r="K100" s="161" t="s">
        <v>6380</v>
      </c>
      <c r="L100" s="161" t="s">
        <v>6381</v>
      </c>
      <c r="M100" s="161"/>
      <c r="N100" s="185"/>
      <c r="O100" s="161"/>
      <c r="P100" s="161"/>
      <c r="Q100" s="161"/>
      <c r="R100" s="161"/>
      <c r="S100" s="161"/>
      <c r="T100" s="161"/>
      <c r="U100" s="161"/>
      <c r="V100" s="161"/>
      <c r="W100" s="161"/>
      <c r="X100" s="161"/>
      <c r="Y100" s="161"/>
      <c r="Z100" s="161"/>
      <c r="AA100" s="161"/>
      <c r="AB100" s="161"/>
      <c r="AC100" s="161"/>
      <c r="AD100" s="161"/>
      <c r="AE100" s="161"/>
      <c r="AF100" s="161"/>
      <c r="AG100" s="161"/>
      <c r="AH100" s="162" t="s">
        <v>4366</v>
      </c>
      <c r="AI100" s="162" t="s">
        <v>6695</v>
      </c>
      <c r="AJ100" s="162" t="s">
        <v>13556</v>
      </c>
      <c r="AK100" s="162"/>
      <c r="AL100" s="162"/>
      <c r="AM100" s="162"/>
      <c r="AN100" s="162"/>
      <c r="AO100" s="162"/>
      <c r="AP100" s="162"/>
      <c r="AQ100" s="162"/>
      <c r="AR100" s="162"/>
      <c r="AS100" s="162"/>
      <c r="AT100" s="162"/>
      <c r="AU100" s="162"/>
      <c r="AV100" s="162"/>
      <c r="AW100" s="162"/>
      <c r="AX100" s="162"/>
    </row>
    <row r="101" spans="1:50" hidden="1">
      <c r="A101" s="153" t="s">
        <v>6492</v>
      </c>
      <c r="B101" s="153" t="s">
        <v>6493</v>
      </c>
      <c r="C101" s="153" t="s">
        <v>6496</v>
      </c>
      <c r="D101" s="177" t="s">
        <v>3202</v>
      </c>
      <c r="E101" s="161" t="s">
        <v>7152</v>
      </c>
      <c r="F101" s="161" t="e">
        <v>#N/A</v>
      </c>
      <c r="G101" s="161" t="s">
        <v>7153</v>
      </c>
      <c r="H101" s="161" t="s">
        <v>2979</v>
      </c>
      <c r="I101" s="161" t="s">
        <v>2980</v>
      </c>
      <c r="J101" s="161" t="s">
        <v>7154</v>
      </c>
      <c r="K101" s="161" t="s">
        <v>11888</v>
      </c>
      <c r="L101" s="161" t="s">
        <v>6494</v>
      </c>
      <c r="M101" s="161"/>
      <c r="N101" s="185"/>
      <c r="O101" s="161"/>
      <c r="P101" s="161"/>
      <c r="Q101" s="161"/>
      <c r="R101" s="161"/>
      <c r="S101" s="161"/>
      <c r="T101" s="161"/>
      <c r="U101" s="161"/>
      <c r="V101" s="161"/>
      <c r="W101" s="161"/>
      <c r="X101" s="161"/>
      <c r="Y101" s="161"/>
      <c r="Z101" s="161"/>
      <c r="AA101" s="161"/>
      <c r="AB101" s="161"/>
      <c r="AC101" s="161"/>
      <c r="AD101" s="161"/>
      <c r="AE101" s="161"/>
      <c r="AF101" s="161"/>
      <c r="AG101" s="161"/>
      <c r="AH101" s="162" t="s">
        <v>3716</v>
      </c>
      <c r="AI101" s="162" t="s">
        <v>13895</v>
      </c>
      <c r="AJ101" s="162"/>
      <c r="AK101" s="162"/>
      <c r="AL101" s="162"/>
      <c r="AM101" s="162"/>
      <c r="AN101" s="162"/>
      <c r="AO101" s="162"/>
      <c r="AP101" s="162"/>
      <c r="AQ101" s="162"/>
      <c r="AR101" s="162"/>
      <c r="AS101" s="162"/>
      <c r="AT101" s="162"/>
      <c r="AU101" s="162"/>
      <c r="AV101" s="162"/>
      <c r="AW101" s="162"/>
      <c r="AX101" s="162"/>
    </row>
    <row r="102" spans="1:50" hidden="1">
      <c r="A102" s="153" t="s">
        <v>1899</v>
      </c>
      <c r="B102" s="153" t="s">
        <v>1900</v>
      </c>
      <c r="C102" s="153" t="s">
        <v>1901</v>
      </c>
      <c r="D102" s="177" t="s">
        <v>7778</v>
      </c>
      <c r="E102" s="161" t="s">
        <v>7779</v>
      </c>
      <c r="F102" s="161" t="s">
        <v>12308</v>
      </c>
      <c r="G102" s="161" t="s">
        <v>7780</v>
      </c>
      <c r="H102" s="161" t="s">
        <v>2024</v>
      </c>
      <c r="I102" s="161" t="s">
        <v>2031</v>
      </c>
      <c r="J102" s="161" t="s">
        <v>7781</v>
      </c>
      <c r="K102" s="161" t="s">
        <v>7782</v>
      </c>
      <c r="L102" s="161" t="s">
        <v>7783</v>
      </c>
      <c r="M102" s="161" t="s">
        <v>7784</v>
      </c>
      <c r="N102" s="185" t="s">
        <v>6310</v>
      </c>
      <c r="O102" s="161" t="s">
        <v>1891</v>
      </c>
      <c r="P102" s="161" t="s">
        <v>7557</v>
      </c>
      <c r="Q102" s="161" t="s">
        <v>7559</v>
      </c>
      <c r="R102" s="161" t="s">
        <v>2024</v>
      </c>
      <c r="S102" s="161" t="s">
        <v>7560</v>
      </c>
      <c r="T102" s="161" t="s">
        <v>7561</v>
      </c>
      <c r="U102" s="161">
        <v>0</v>
      </c>
      <c r="V102" s="161">
        <v>0</v>
      </c>
      <c r="W102" s="161">
        <v>0</v>
      </c>
      <c r="X102" s="161">
        <v>0</v>
      </c>
      <c r="Y102" s="161">
        <v>0</v>
      </c>
      <c r="Z102" s="161">
        <v>0</v>
      </c>
      <c r="AA102" s="161">
        <v>0</v>
      </c>
      <c r="AB102" s="161">
        <v>0</v>
      </c>
      <c r="AC102" s="161">
        <v>0</v>
      </c>
      <c r="AD102" s="161">
        <v>0</v>
      </c>
      <c r="AE102" s="161">
        <v>0</v>
      </c>
      <c r="AF102" s="161" t="s">
        <v>6309</v>
      </c>
      <c r="AG102" s="161" t="s">
        <v>6317</v>
      </c>
      <c r="AH102" s="162"/>
      <c r="AI102" s="162"/>
      <c r="AJ102" s="162"/>
      <c r="AK102" s="162"/>
      <c r="AL102" s="162"/>
      <c r="AM102" s="162"/>
      <c r="AN102" s="162"/>
      <c r="AO102" s="162"/>
      <c r="AP102" s="162"/>
      <c r="AQ102" s="162"/>
      <c r="AR102" s="162"/>
      <c r="AS102" s="162"/>
      <c r="AT102" s="162"/>
      <c r="AU102" s="162"/>
      <c r="AV102" s="162"/>
      <c r="AW102" s="162"/>
      <c r="AX102" s="162"/>
    </row>
    <row r="103" spans="1:50" hidden="1">
      <c r="A103" s="153" t="s">
        <v>11872</v>
      </c>
      <c r="B103" s="153" t="s">
        <v>11871</v>
      </c>
      <c r="D103" s="177" t="e">
        <v>#N/A</v>
      </c>
      <c r="E103" s="161" t="e">
        <v>#N/A</v>
      </c>
      <c r="F103" s="161" t="e">
        <v>#N/A</v>
      </c>
      <c r="G103" s="161" t="e">
        <v>#N/A</v>
      </c>
      <c r="H103" s="161" t="e">
        <v>#N/A</v>
      </c>
      <c r="I103" s="161" t="e">
        <v>#N/A</v>
      </c>
      <c r="J103" s="161" t="e">
        <v>#N/A</v>
      </c>
      <c r="K103" s="161" t="e">
        <v>#N/A</v>
      </c>
      <c r="L103" s="161" t="e">
        <v>#N/A</v>
      </c>
      <c r="M103" s="161"/>
      <c r="N103" s="185"/>
      <c r="O103" s="161"/>
      <c r="P103" s="161"/>
      <c r="Q103" s="161"/>
      <c r="R103" s="161"/>
      <c r="S103" s="161"/>
      <c r="T103" s="161"/>
      <c r="U103" s="161"/>
      <c r="V103" s="161"/>
      <c r="W103" s="161"/>
      <c r="X103" s="161"/>
      <c r="Y103" s="161"/>
      <c r="Z103" s="161"/>
      <c r="AA103" s="161"/>
      <c r="AB103" s="161"/>
      <c r="AC103" s="161"/>
      <c r="AD103" s="161"/>
      <c r="AE103" s="161"/>
      <c r="AF103" s="161"/>
      <c r="AG103" s="161"/>
      <c r="AH103" s="162" t="s">
        <v>11873</v>
      </c>
      <c r="AI103" s="162"/>
      <c r="AJ103" s="162"/>
      <c r="AK103" s="162"/>
      <c r="AL103" s="162"/>
      <c r="AM103" s="162"/>
      <c r="AN103" s="162"/>
      <c r="AO103" s="162"/>
      <c r="AP103" s="162"/>
      <c r="AQ103" s="162"/>
      <c r="AR103" s="162"/>
      <c r="AS103" s="162"/>
      <c r="AT103" s="162"/>
      <c r="AU103" s="162"/>
      <c r="AV103" s="162"/>
      <c r="AW103" s="162"/>
      <c r="AX103" s="162"/>
    </row>
    <row r="104" spans="1:50" hidden="1">
      <c r="A104" s="153" t="s">
        <v>6487</v>
      </c>
      <c r="B104" s="153" t="s">
        <v>6488</v>
      </c>
      <c r="C104" s="153" t="s">
        <v>6489</v>
      </c>
      <c r="D104" s="177" t="s">
        <v>1885</v>
      </c>
      <c r="E104" s="161" t="s">
        <v>1886</v>
      </c>
      <c r="F104" s="161" t="s">
        <v>1887</v>
      </c>
      <c r="G104" s="161" t="s">
        <v>1888</v>
      </c>
      <c r="H104" s="161" t="s">
        <v>6266</v>
      </c>
      <c r="I104" s="161" t="s">
        <v>6267</v>
      </c>
      <c r="J104" s="161" t="s">
        <v>1889</v>
      </c>
      <c r="K104" s="161" t="s">
        <v>257</v>
      </c>
      <c r="L104" s="161" t="s">
        <v>258</v>
      </c>
      <c r="M104" s="161" t="s">
        <v>259</v>
      </c>
      <c r="N104" s="185" t="s">
        <v>6310</v>
      </c>
      <c r="O104" s="161" t="s">
        <v>6490</v>
      </c>
      <c r="P104" s="161" t="s">
        <v>260</v>
      </c>
      <c r="Q104" s="161" t="s">
        <v>13711</v>
      </c>
      <c r="R104" s="161" t="s">
        <v>6266</v>
      </c>
      <c r="S104" s="161" t="s">
        <v>6267</v>
      </c>
      <c r="T104" s="161" t="s">
        <v>13712</v>
      </c>
      <c r="U104" s="161">
        <v>0</v>
      </c>
      <c r="V104" s="161">
        <v>0</v>
      </c>
      <c r="W104" s="161">
        <v>0</v>
      </c>
      <c r="X104" s="161">
        <v>0</v>
      </c>
      <c r="Y104" s="161">
        <v>0</v>
      </c>
      <c r="Z104" s="161">
        <v>0</v>
      </c>
      <c r="AA104" s="161">
        <v>1</v>
      </c>
      <c r="AB104" s="161" t="s">
        <v>261</v>
      </c>
      <c r="AC104" s="161" t="s">
        <v>3194</v>
      </c>
      <c r="AD104" s="161" t="s">
        <v>2016</v>
      </c>
      <c r="AE104" s="161" t="s">
        <v>3195</v>
      </c>
      <c r="AF104" s="161" t="s">
        <v>6309</v>
      </c>
      <c r="AG104" s="161" t="s">
        <v>6334</v>
      </c>
      <c r="AH104" s="162" t="s">
        <v>6555</v>
      </c>
      <c r="AI104" s="149" t="s">
        <v>6581</v>
      </c>
      <c r="AJ104" s="162" t="s">
        <v>11866</v>
      </c>
      <c r="AK104" s="162"/>
      <c r="AL104" s="162"/>
      <c r="AM104" s="162"/>
      <c r="AN104" s="162"/>
      <c r="AO104" s="162"/>
      <c r="AP104" s="162"/>
      <c r="AQ104" s="162"/>
      <c r="AR104" s="162"/>
      <c r="AS104" s="162"/>
      <c r="AT104" s="162"/>
      <c r="AU104" s="162"/>
      <c r="AV104" s="162"/>
      <c r="AW104" s="162"/>
      <c r="AX104" s="162"/>
    </row>
    <row r="105" spans="1:50" hidden="1">
      <c r="A105" s="153" t="s">
        <v>3640</v>
      </c>
      <c r="B105" s="153" t="s">
        <v>3641</v>
      </c>
      <c r="C105" s="153" t="s">
        <v>6486</v>
      </c>
      <c r="D105" s="177" t="e">
        <v>#N/A</v>
      </c>
      <c r="E105" s="161" t="e">
        <v>#N/A</v>
      </c>
      <c r="F105" s="161" t="e">
        <v>#N/A</v>
      </c>
      <c r="G105" s="161" t="e">
        <v>#N/A</v>
      </c>
      <c r="H105" s="161" t="e">
        <v>#N/A</v>
      </c>
      <c r="I105" s="161" t="e">
        <v>#N/A</v>
      </c>
      <c r="J105" s="161" t="e">
        <v>#N/A</v>
      </c>
      <c r="K105" s="161" t="e">
        <v>#N/A</v>
      </c>
      <c r="L105" s="161" t="e">
        <v>#N/A</v>
      </c>
      <c r="M105" s="161"/>
      <c r="N105" s="185"/>
      <c r="O105" s="161"/>
      <c r="P105" s="161"/>
      <c r="Q105" s="161"/>
      <c r="R105" s="161"/>
      <c r="S105" s="161"/>
      <c r="T105" s="161"/>
      <c r="U105" s="161"/>
      <c r="V105" s="161"/>
      <c r="W105" s="161"/>
      <c r="X105" s="161"/>
      <c r="Y105" s="161"/>
      <c r="Z105" s="161"/>
      <c r="AA105" s="161"/>
      <c r="AB105" s="161"/>
      <c r="AC105" s="161"/>
      <c r="AD105" s="161"/>
      <c r="AE105" s="161"/>
      <c r="AF105" s="161"/>
      <c r="AG105" s="161"/>
      <c r="AH105" s="162"/>
      <c r="AI105" s="162"/>
      <c r="AJ105" s="162"/>
      <c r="AK105" s="162"/>
      <c r="AL105" s="162"/>
      <c r="AM105" s="162"/>
      <c r="AN105" s="162"/>
      <c r="AO105" s="162"/>
      <c r="AP105" s="162"/>
      <c r="AQ105" s="162"/>
      <c r="AR105" s="162"/>
      <c r="AS105" s="162"/>
      <c r="AT105" s="162"/>
      <c r="AU105" s="162"/>
      <c r="AV105" s="162"/>
      <c r="AW105" s="162"/>
      <c r="AX105" s="162"/>
    </row>
    <row r="106" spans="1:50" hidden="1">
      <c r="A106" s="153" t="s">
        <v>214</v>
      </c>
      <c r="B106" s="153" t="s">
        <v>215</v>
      </c>
      <c r="C106" s="153" t="s">
        <v>6325</v>
      </c>
      <c r="D106" s="177" t="s">
        <v>11283</v>
      </c>
      <c r="E106" s="161" t="s">
        <v>11284</v>
      </c>
      <c r="F106" s="161" t="e">
        <v>#N/A</v>
      </c>
      <c r="G106" s="161" t="s">
        <v>11285</v>
      </c>
      <c r="H106" s="161" t="s">
        <v>4688</v>
      </c>
      <c r="I106" s="161" t="s">
        <v>4689</v>
      </c>
      <c r="J106" s="161" t="s">
        <v>11286</v>
      </c>
      <c r="K106" s="161" t="s">
        <v>11287</v>
      </c>
      <c r="L106" s="161" t="s">
        <v>11288</v>
      </c>
      <c r="M106" s="161"/>
      <c r="N106" s="185"/>
      <c r="O106" s="161"/>
      <c r="P106" s="161"/>
      <c r="Q106" s="161"/>
      <c r="R106" s="161"/>
      <c r="S106" s="161"/>
      <c r="T106" s="161"/>
      <c r="U106" s="161"/>
      <c r="V106" s="161"/>
      <c r="W106" s="161"/>
      <c r="X106" s="161"/>
      <c r="Y106" s="161"/>
      <c r="Z106" s="161"/>
      <c r="AA106" s="161"/>
      <c r="AB106" s="161"/>
      <c r="AC106" s="161"/>
      <c r="AD106" s="161"/>
      <c r="AE106" s="161"/>
      <c r="AF106" s="161"/>
      <c r="AG106" s="161"/>
      <c r="AH106" s="162"/>
      <c r="AI106" s="162"/>
      <c r="AJ106" s="162"/>
      <c r="AK106" s="162"/>
      <c r="AL106" s="162"/>
      <c r="AM106" s="162"/>
      <c r="AN106" s="162"/>
      <c r="AO106" s="162"/>
      <c r="AP106" s="162"/>
      <c r="AQ106" s="162"/>
      <c r="AR106" s="162"/>
      <c r="AS106" s="162"/>
      <c r="AT106" s="162"/>
      <c r="AU106" s="162"/>
      <c r="AV106" s="162"/>
      <c r="AW106" s="162"/>
      <c r="AX106" s="162"/>
    </row>
    <row r="107" spans="1:50" hidden="1">
      <c r="A107" s="153" t="s">
        <v>6498</v>
      </c>
      <c r="B107" s="153" t="s">
        <v>6321</v>
      </c>
      <c r="C107" s="153" t="s">
        <v>6499</v>
      </c>
      <c r="D107" s="177" t="s">
        <v>6421</v>
      </c>
      <c r="E107" s="161" t="s">
        <v>6422</v>
      </c>
      <c r="F107" s="161" t="s">
        <v>4249</v>
      </c>
      <c r="G107" s="161" t="s">
        <v>6424</v>
      </c>
      <c r="H107" s="161" t="s">
        <v>2024</v>
      </c>
      <c r="I107" s="161" t="s">
        <v>2031</v>
      </c>
      <c r="J107" s="161" t="s">
        <v>6425</v>
      </c>
      <c r="K107" s="161" t="s">
        <v>4242</v>
      </c>
      <c r="L107" s="161" t="s">
        <v>4243</v>
      </c>
      <c r="M107" s="161" t="s">
        <v>4244</v>
      </c>
      <c r="N107" s="185" t="s">
        <v>6322</v>
      </c>
      <c r="O107" s="161">
        <v>0</v>
      </c>
      <c r="P107" s="161">
        <v>0</v>
      </c>
      <c r="Q107" s="161">
        <v>0</v>
      </c>
      <c r="R107" s="161">
        <v>0</v>
      </c>
      <c r="S107" s="161">
        <v>0</v>
      </c>
      <c r="T107" s="161">
        <v>0</v>
      </c>
      <c r="U107" s="161">
        <v>0</v>
      </c>
      <c r="V107" s="161">
        <v>0</v>
      </c>
      <c r="W107" s="161">
        <v>0</v>
      </c>
      <c r="X107" s="161">
        <v>0</v>
      </c>
      <c r="Y107" s="161">
        <v>0</v>
      </c>
      <c r="Z107" s="161">
        <v>0</v>
      </c>
      <c r="AA107" s="161">
        <v>0</v>
      </c>
      <c r="AB107" s="161">
        <v>0</v>
      </c>
      <c r="AC107" s="161">
        <v>0</v>
      </c>
      <c r="AD107" s="161">
        <v>0</v>
      </c>
      <c r="AE107" s="161">
        <v>0</v>
      </c>
      <c r="AF107" s="161" t="s">
        <v>1922</v>
      </c>
      <c r="AG107" s="161" t="s">
        <v>4388</v>
      </c>
      <c r="AH107" s="162" t="s">
        <v>15245</v>
      </c>
      <c r="AI107" s="162" t="s">
        <v>15253</v>
      </c>
      <c r="AJ107" s="162"/>
      <c r="AK107" s="162"/>
      <c r="AL107" s="162"/>
      <c r="AM107" s="162"/>
      <c r="AN107" s="162"/>
      <c r="AO107" s="162"/>
      <c r="AP107" s="162"/>
      <c r="AQ107" s="162"/>
      <c r="AR107" s="162"/>
      <c r="AS107" s="162"/>
      <c r="AT107" s="162"/>
      <c r="AU107" s="162"/>
      <c r="AV107" s="162"/>
      <c r="AW107" s="162"/>
      <c r="AX107" s="162"/>
    </row>
    <row r="108" spans="1:50" hidden="1">
      <c r="A108" s="153" t="s">
        <v>1905</v>
      </c>
      <c r="B108" s="153" t="s">
        <v>1092</v>
      </c>
      <c r="C108" s="153" t="s">
        <v>3941</v>
      </c>
      <c r="D108" s="177" t="s">
        <v>3531</v>
      </c>
      <c r="E108" s="161" t="s">
        <v>3532</v>
      </c>
      <c r="F108" s="161" t="s">
        <v>3533</v>
      </c>
      <c r="G108" s="161" t="s">
        <v>3534</v>
      </c>
      <c r="H108" s="161" t="s">
        <v>2024</v>
      </c>
      <c r="I108" s="161" t="s">
        <v>2031</v>
      </c>
      <c r="J108" s="161" t="s">
        <v>3535</v>
      </c>
      <c r="K108" s="161" t="s">
        <v>3536</v>
      </c>
      <c r="L108" s="161" t="s">
        <v>3423</v>
      </c>
      <c r="M108" s="161" t="s">
        <v>3537</v>
      </c>
      <c r="N108" s="185" t="s">
        <v>6310</v>
      </c>
      <c r="O108" s="161" t="s">
        <v>2502</v>
      </c>
      <c r="P108" s="161" t="s">
        <v>3538</v>
      </c>
      <c r="Q108" s="161" t="s">
        <v>3539</v>
      </c>
      <c r="R108" s="161" t="s">
        <v>2024</v>
      </c>
      <c r="S108" s="161" t="s">
        <v>2031</v>
      </c>
      <c r="T108" s="161" t="s">
        <v>3540</v>
      </c>
      <c r="U108" s="161">
        <v>0</v>
      </c>
      <c r="V108" s="161">
        <v>0</v>
      </c>
      <c r="W108" s="161">
        <v>0</v>
      </c>
      <c r="X108" s="161">
        <v>0</v>
      </c>
      <c r="Y108" s="161">
        <v>0</v>
      </c>
      <c r="Z108" s="161">
        <v>0</v>
      </c>
      <c r="AA108" s="161">
        <v>0</v>
      </c>
      <c r="AB108" s="161">
        <v>0</v>
      </c>
      <c r="AC108" s="161">
        <v>0</v>
      </c>
      <c r="AD108" s="161">
        <v>0</v>
      </c>
      <c r="AE108" s="161">
        <v>0</v>
      </c>
      <c r="AF108" s="161" t="s">
        <v>6309</v>
      </c>
      <c r="AG108" s="161" t="s">
        <v>6497</v>
      </c>
      <c r="AH108" s="162" t="s">
        <v>1022</v>
      </c>
      <c r="AI108" s="162" t="s">
        <v>7814</v>
      </c>
      <c r="AJ108" s="162" t="s">
        <v>15091</v>
      </c>
      <c r="AK108" s="162" t="s">
        <v>15125</v>
      </c>
      <c r="AL108" s="162"/>
      <c r="AM108" s="162"/>
      <c r="AN108" s="162"/>
      <c r="AO108" s="162"/>
      <c r="AP108" s="162"/>
      <c r="AQ108" s="162"/>
      <c r="AR108" s="162"/>
      <c r="AS108" s="162"/>
      <c r="AT108" s="162"/>
      <c r="AU108" s="162"/>
      <c r="AV108" s="162"/>
      <c r="AW108" s="162"/>
      <c r="AX108" s="162"/>
    </row>
    <row r="109" spans="1:50" hidden="1">
      <c r="A109" s="153" t="s">
        <v>6500</v>
      </c>
      <c r="B109" s="153" t="s">
        <v>6321</v>
      </c>
      <c r="C109" s="153" t="s">
        <v>6501</v>
      </c>
      <c r="D109" s="177" t="s">
        <v>6421</v>
      </c>
      <c r="E109" s="161" t="s">
        <v>6422</v>
      </c>
      <c r="F109" s="161" t="s">
        <v>4259</v>
      </c>
      <c r="G109" s="161" t="s">
        <v>6424</v>
      </c>
      <c r="H109" s="161" t="s">
        <v>2024</v>
      </c>
      <c r="I109" s="161" t="s">
        <v>2031</v>
      </c>
      <c r="J109" s="161" t="s">
        <v>6425</v>
      </c>
      <c r="K109" s="161" t="s">
        <v>4242</v>
      </c>
      <c r="L109" s="161" t="s">
        <v>4243</v>
      </c>
      <c r="M109" s="161" t="s">
        <v>4244</v>
      </c>
      <c r="N109" s="185" t="s">
        <v>6322</v>
      </c>
      <c r="O109" s="161">
        <v>0</v>
      </c>
      <c r="P109" s="161">
        <v>0</v>
      </c>
      <c r="Q109" s="161">
        <v>0</v>
      </c>
      <c r="R109" s="161">
        <v>0</v>
      </c>
      <c r="S109" s="161">
        <v>0</v>
      </c>
      <c r="T109" s="161">
        <v>0</v>
      </c>
      <c r="U109" s="161">
        <v>0</v>
      </c>
      <c r="V109" s="161">
        <v>0</v>
      </c>
      <c r="W109" s="161">
        <v>0</v>
      </c>
      <c r="X109" s="161">
        <v>0</v>
      </c>
      <c r="Y109" s="161">
        <v>0</v>
      </c>
      <c r="Z109" s="161">
        <v>0</v>
      </c>
      <c r="AA109" s="161">
        <v>0</v>
      </c>
      <c r="AB109" s="161">
        <v>0</v>
      </c>
      <c r="AC109" s="161">
        <v>0</v>
      </c>
      <c r="AD109" s="161">
        <v>0</v>
      </c>
      <c r="AE109" s="161">
        <v>0</v>
      </c>
      <c r="AF109" s="161" t="s">
        <v>1922</v>
      </c>
      <c r="AG109" s="161" t="s">
        <v>4388</v>
      </c>
      <c r="AH109" s="162" t="s">
        <v>15245</v>
      </c>
      <c r="AI109" s="162" t="s">
        <v>15253</v>
      </c>
      <c r="AJ109" s="162"/>
      <c r="AK109" s="162"/>
      <c r="AL109" s="162"/>
      <c r="AM109" s="162"/>
      <c r="AN109" s="162"/>
      <c r="AO109" s="162"/>
      <c r="AP109" s="162"/>
      <c r="AQ109" s="162"/>
      <c r="AR109" s="162"/>
      <c r="AS109" s="162"/>
      <c r="AT109" s="162"/>
      <c r="AU109" s="162"/>
      <c r="AV109" s="162"/>
      <c r="AW109" s="162"/>
      <c r="AX109" s="162"/>
    </row>
    <row r="110" spans="1:50" hidden="1">
      <c r="A110" s="153" t="s">
        <v>3872</v>
      </c>
      <c r="B110" s="153" t="s">
        <v>3873</v>
      </c>
      <c r="C110" s="153" t="s">
        <v>3874</v>
      </c>
      <c r="D110" s="177" t="s">
        <v>4701</v>
      </c>
      <c r="E110" s="161" t="s">
        <v>4702</v>
      </c>
      <c r="F110" s="161" t="s">
        <v>4703</v>
      </c>
      <c r="G110" s="161" t="s">
        <v>17</v>
      </c>
      <c r="H110" s="161" t="s">
        <v>2024</v>
      </c>
      <c r="I110" s="161" t="s">
        <v>2031</v>
      </c>
      <c r="J110" s="161" t="s">
        <v>18</v>
      </c>
      <c r="K110" s="161" t="s">
        <v>19</v>
      </c>
      <c r="L110" s="161" t="s">
        <v>6309</v>
      </c>
      <c r="M110" s="161" t="s">
        <v>20</v>
      </c>
      <c r="N110" s="185" t="s">
        <v>6310</v>
      </c>
      <c r="O110" s="161">
        <v>0</v>
      </c>
      <c r="P110" s="161">
        <v>0</v>
      </c>
      <c r="Q110" s="161">
        <v>0</v>
      </c>
      <c r="R110" s="161">
        <v>0</v>
      </c>
      <c r="S110" s="161">
        <v>0</v>
      </c>
      <c r="T110" s="161">
        <v>0</v>
      </c>
      <c r="U110" s="161">
        <v>0</v>
      </c>
      <c r="V110" s="161">
        <v>0</v>
      </c>
      <c r="W110" s="161">
        <v>0</v>
      </c>
      <c r="X110" s="161">
        <v>0</v>
      </c>
      <c r="Y110" s="161">
        <v>0</v>
      </c>
      <c r="Z110" s="161">
        <v>0</v>
      </c>
      <c r="AA110" s="161">
        <v>0</v>
      </c>
      <c r="AB110" s="161">
        <v>0</v>
      </c>
      <c r="AC110" s="161">
        <v>0</v>
      </c>
      <c r="AD110" s="161">
        <v>0</v>
      </c>
      <c r="AE110" s="161">
        <v>0</v>
      </c>
      <c r="AF110" s="161" t="s">
        <v>4285</v>
      </c>
      <c r="AG110" s="161" t="s">
        <v>6334</v>
      </c>
      <c r="AH110" s="162" t="s">
        <v>1853</v>
      </c>
      <c r="AI110" s="162" t="s">
        <v>6911</v>
      </c>
      <c r="AJ110" s="162"/>
      <c r="AK110" s="162"/>
      <c r="AL110" s="162"/>
      <c r="AM110" s="162"/>
      <c r="AN110" s="162"/>
      <c r="AO110" s="162"/>
      <c r="AP110" s="162"/>
      <c r="AQ110" s="162"/>
      <c r="AR110" s="162"/>
      <c r="AS110" s="162"/>
      <c r="AT110" s="162"/>
      <c r="AU110" s="162"/>
      <c r="AV110" s="162"/>
      <c r="AW110" s="162"/>
      <c r="AX110" s="162"/>
    </row>
    <row r="111" spans="1:50" hidden="1">
      <c r="A111" s="153" t="s">
        <v>2564</v>
      </c>
      <c r="B111" s="153" t="s">
        <v>2562</v>
      </c>
      <c r="C111" s="153" t="s">
        <v>2565</v>
      </c>
      <c r="D111" s="177" t="s">
        <v>3832</v>
      </c>
      <c r="E111" s="161" t="s">
        <v>3833</v>
      </c>
      <c r="F111" s="161" t="e">
        <v>#N/A</v>
      </c>
      <c r="G111" s="161" t="s">
        <v>3834</v>
      </c>
      <c r="H111" s="161" t="s">
        <v>2024</v>
      </c>
      <c r="I111" s="161" t="s">
        <v>2031</v>
      </c>
      <c r="J111" s="161" t="s">
        <v>3835</v>
      </c>
      <c r="K111" s="161" t="s">
        <v>3836</v>
      </c>
      <c r="L111" s="161" t="s">
        <v>3837</v>
      </c>
      <c r="M111" s="161"/>
      <c r="N111" s="185"/>
      <c r="O111" s="161"/>
      <c r="P111" s="161"/>
      <c r="Q111" s="161"/>
      <c r="R111" s="161"/>
      <c r="S111" s="161"/>
      <c r="T111" s="161"/>
      <c r="U111" s="161"/>
      <c r="V111" s="161"/>
      <c r="W111" s="161"/>
      <c r="X111" s="161"/>
      <c r="Y111" s="161"/>
      <c r="Z111" s="161"/>
      <c r="AA111" s="161"/>
      <c r="AB111" s="161"/>
      <c r="AC111" s="161"/>
      <c r="AD111" s="161"/>
      <c r="AE111" s="161"/>
      <c r="AF111" s="161"/>
      <c r="AG111" s="161"/>
      <c r="AH111" s="162"/>
      <c r="AI111" s="162"/>
      <c r="AJ111" s="162"/>
      <c r="AK111" s="162"/>
      <c r="AL111" s="162" t="s">
        <v>14153</v>
      </c>
      <c r="AM111" s="162"/>
      <c r="AN111" s="162"/>
      <c r="AO111" s="162"/>
      <c r="AP111" s="162"/>
      <c r="AQ111" s="162"/>
      <c r="AR111" s="162"/>
      <c r="AS111" s="162"/>
      <c r="AT111" s="162"/>
      <c r="AU111" s="162"/>
      <c r="AV111" s="162"/>
      <c r="AW111" s="162"/>
      <c r="AX111" s="162"/>
    </row>
    <row r="112" spans="1:50" hidden="1">
      <c r="A112" s="153" t="s">
        <v>6502</v>
      </c>
      <c r="B112" s="153" t="s">
        <v>6483</v>
      </c>
      <c r="C112" s="153" t="s">
        <v>6503</v>
      </c>
      <c r="D112" s="177" t="s">
        <v>1400</v>
      </c>
      <c r="E112" s="161" t="s">
        <v>1401</v>
      </c>
      <c r="F112" s="161" t="s">
        <v>1412</v>
      </c>
      <c r="G112" s="161" t="s">
        <v>1403</v>
      </c>
      <c r="H112" s="161" t="s">
        <v>4644</v>
      </c>
      <c r="I112" s="161" t="s">
        <v>4645</v>
      </c>
      <c r="J112" s="161" t="s">
        <v>1404</v>
      </c>
      <c r="K112" s="161" t="s">
        <v>1405</v>
      </c>
      <c r="L112" s="161" t="s">
        <v>1406</v>
      </c>
      <c r="M112" s="161" t="s">
        <v>1407</v>
      </c>
      <c r="N112" s="185" t="s">
        <v>6310</v>
      </c>
      <c r="O112" s="161" t="s">
        <v>6485</v>
      </c>
      <c r="P112" s="161" t="s">
        <v>1408</v>
      </c>
      <c r="Q112" s="161" t="s">
        <v>13694</v>
      </c>
      <c r="R112" s="161" t="s">
        <v>4644</v>
      </c>
      <c r="S112" s="161" t="s">
        <v>4645</v>
      </c>
      <c r="T112" s="161" t="s">
        <v>13695</v>
      </c>
      <c r="U112" s="161" t="s">
        <v>1409</v>
      </c>
      <c r="V112" s="161" t="s">
        <v>1410</v>
      </c>
      <c r="W112" s="161" t="s">
        <v>13696</v>
      </c>
      <c r="X112" s="161" t="s">
        <v>4644</v>
      </c>
      <c r="Y112" s="161" t="s">
        <v>4645</v>
      </c>
      <c r="Z112" s="161" t="s">
        <v>1404</v>
      </c>
      <c r="AA112" s="161">
        <v>0</v>
      </c>
      <c r="AB112" s="161">
        <v>0</v>
      </c>
      <c r="AC112" s="161">
        <v>0</v>
      </c>
      <c r="AD112" s="161">
        <v>0</v>
      </c>
      <c r="AE112" s="161">
        <v>0</v>
      </c>
      <c r="AF112" s="161" t="s">
        <v>4285</v>
      </c>
      <c r="AG112" s="161" t="s">
        <v>6334</v>
      </c>
      <c r="AH112" s="162" t="s">
        <v>1852</v>
      </c>
      <c r="AI112" s="162" t="s">
        <v>6908</v>
      </c>
      <c r="AJ112" s="162"/>
      <c r="AK112" s="162"/>
      <c r="AL112" s="162"/>
      <c r="AM112" s="162"/>
      <c r="AN112" s="162"/>
      <c r="AO112" s="162"/>
      <c r="AP112" s="162"/>
      <c r="AQ112" s="162"/>
      <c r="AR112" s="162"/>
      <c r="AS112" s="162"/>
      <c r="AT112" s="162"/>
      <c r="AU112" s="162"/>
      <c r="AV112" s="162"/>
      <c r="AW112" s="162"/>
      <c r="AX112" s="162"/>
    </row>
    <row r="113" spans="1:50" hidden="1">
      <c r="A113" s="153" t="s">
        <v>2912</v>
      </c>
      <c r="B113" s="153" t="s">
        <v>2913</v>
      </c>
      <c r="C113" s="153" t="s">
        <v>2914</v>
      </c>
      <c r="D113" s="177" t="s">
        <v>7992</v>
      </c>
      <c r="E113" s="161" t="s">
        <v>7993</v>
      </c>
      <c r="F113" s="161" t="s">
        <v>12348</v>
      </c>
      <c r="G113" s="161" t="s">
        <v>7994</v>
      </c>
      <c r="H113" s="161" t="s">
        <v>2025</v>
      </c>
      <c r="I113" s="161" t="s">
        <v>2026</v>
      </c>
      <c r="J113" s="161" t="s">
        <v>7995</v>
      </c>
      <c r="K113" s="161" t="s">
        <v>7996</v>
      </c>
      <c r="L113" s="161" t="s">
        <v>7997</v>
      </c>
      <c r="M113" s="161" t="s">
        <v>7998</v>
      </c>
      <c r="N113" s="185" t="s">
        <v>6313</v>
      </c>
      <c r="O113" s="161" t="s">
        <v>2915</v>
      </c>
      <c r="P113" s="161" t="s">
        <v>13618</v>
      </c>
      <c r="Q113" s="161" t="s">
        <v>13619</v>
      </c>
      <c r="R113" s="161" t="s">
        <v>2024</v>
      </c>
      <c r="S113" s="161" t="s">
        <v>2031</v>
      </c>
      <c r="T113" s="161" t="s">
        <v>6309</v>
      </c>
      <c r="U113" s="161">
        <v>0</v>
      </c>
      <c r="V113" s="161">
        <v>0</v>
      </c>
      <c r="W113" s="161">
        <v>0</v>
      </c>
      <c r="X113" s="161">
        <v>0</v>
      </c>
      <c r="Y113" s="161">
        <v>0</v>
      </c>
      <c r="Z113" s="161">
        <v>0</v>
      </c>
      <c r="AA113" s="161">
        <v>0</v>
      </c>
      <c r="AB113" s="161">
        <v>0</v>
      </c>
      <c r="AC113" s="161">
        <v>0</v>
      </c>
      <c r="AD113" s="161">
        <v>0</v>
      </c>
      <c r="AE113" s="161">
        <v>0</v>
      </c>
      <c r="AF113" s="161" t="s">
        <v>11896</v>
      </c>
      <c r="AG113" s="161" t="s">
        <v>4388</v>
      </c>
      <c r="AH113" s="162"/>
      <c r="AI113" s="162"/>
      <c r="AJ113" s="162"/>
      <c r="AK113" s="162"/>
      <c r="AL113" s="162"/>
      <c r="AM113" s="162"/>
      <c r="AN113" s="162"/>
      <c r="AO113" s="162"/>
      <c r="AP113" s="162"/>
      <c r="AQ113" s="162"/>
      <c r="AR113" s="162"/>
      <c r="AS113" s="162"/>
      <c r="AT113" s="162"/>
      <c r="AU113" s="162"/>
      <c r="AV113" s="162"/>
      <c r="AW113" s="162"/>
      <c r="AX113" s="162"/>
    </row>
    <row r="114" spans="1:50" hidden="1">
      <c r="A114" s="153" t="s">
        <v>1906</v>
      </c>
      <c r="B114" s="153" t="s">
        <v>1092</v>
      </c>
      <c r="C114" s="153" t="s">
        <v>3941</v>
      </c>
      <c r="D114" s="177" t="s">
        <v>3531</v>
      </c>
      <c r="E114" s="161" t="s">
        <v>3532</v>
      </c>
      <c r="F114" s="161" t="s">
        <v>13529</v>
      </c>
      <c r="G114" s="161" t="s">
        <v>3534</v>
      </c>
      <c r="H114" s="161" t="s">
        <v>2024</v>
      </c>
      <c r="I114" s="161" t="s">
        <v>2031</v>
      </c>
      <c r="J114" s="161" t="s">
        <v>3535</v>
      </c>
      <c r="K114" s="161" t="s">
        <v>3536</v>
      </c>
      <c r="L114" s="161" t="s">
        <v>3423</v>
      </c>
      <c r="M114" s="161" t="s">
        <v>3537</v>
      </c>
      <c r="N114" s="185" t="s">
        <v>6310</v>
      </c>
      <c r="O114" s="161" t="s">
        <v>2502</v>
      </c>
      <c r="P114" s="161" t="s">
        <v>3538</v>
      </c>
      <c r="Q114" s="161" t="s">
        <v>3539</v>
      </c>
      <c r="R114" s="161" t="s">
        <v>2024</v>
      </c>
      <c r="S114" s="161" t="s">
        <v>2031</v>
      </c>
      <c r="T114" s="161" t="s">
        <v>3540</v>
      </c>
      <c r="U114" s="161">
        <v>0</v>
      </c>
      <c r="V114" s="161">
        <v>0</v>
      </c>
      <c r="W114" s="161">
        <v>0</v>
      </c>
      <c r="X114" s="161">
        <v>0</v>
      </c>
      <c r="Y114" s="161">
        <v>0</v>
      </c>
      <c r="Z114" s="161">
        <v>0</v>
      </c>
      <c r="AA114" s="161">
        <v>0</v>
      </c>
      <c r="AB114" s="161">
        <v>0</v>
      </c>
      <c r="AC114" s="161">
        <v>0</v>
      </c>
      <c r="AD114" s="161">
        <v>0</v>
      </c>
      <c r="AE114" s="161">
        <v>0</v>
      </c>
      <c r="AF114" s="161" t="s">
        <v>6309</v>
      </c>
      <c r="AG114" s="161" t="s">
        <v>6497</v>
      </c>
      <c r="AH114" s="162" t="s">
        <v>1021</v>
      </c>
      <c r="AI114" s="162" t="s">
        <v>7814</v>
      </c>
      <c r="AJ114" s="162"/>
      <c r="AK114" s="162"/>
      <c r="AL114" s="162"/>
      <c r="AM114" s="162"/>
      <c r="AN114" s="162"/>
      <c r="AO114" s="162"/>
      <c r="AP114" s="162"/>
      <c r="AQ114" s="162"/>
      <c r="AR114" s="162"/>
      <c r="AS114" s="162"/>
      <c r="AT114" s="162"/>
      <c r="AU114" s="162"/>
      <c r="AV114" s="162"/>
      <c r="AW114" s="162"/>
      <c r="AX114" s="162"/>
    </row>
    <row r="115" spans="1:50" hidden="1">
      <c r="A115" s="153" t="s">
        <v>385</v>
      </c>
      <c r="B115" s="153" t="s">
        <v>2562</v>
      </c>
      <c r="C115" s="153" t="s">
        <v>386</v>
      </c>
      <c r="D115" s="177" t="s">
        <v>3832</v>
      </c>
      <c r="E115" s="161" t="s">
        <v>3833</v>
      </c>
      <c r="F115" s="161" t="e">
        <v>#N/A</v>
      </c>
      <c r="G115" s="161" t="s">
        <v>3834</v>
      </c>
      <c r="H115" s="161" t="s">
        <v>2024</v>
      </c>
      <c r="I115" s="161" t="s">
        <v>2031</v>
      </c>
      <c r="J115" s="161" t="s">
        <v>3835</v>
      </c>
      <c r="K115" s="161" t="s">
        <v>3836</v>
      </c>
      <c r="L115" s="161" t="s">
        <v>3837</v>
      </c>
      <c r="M115" s="161"/>
      <c r="N115" s="185"/>
      <c r="O115" s="161"/>
      <c r="P115" s="161"/>
      <c r="Q115" s="161"/>
      <c r="R115" s="161"/>
      <c r="S115" s="161"/>
      <c r="T115" s="161"/>
      <c r="U115" s="161"/>
      <c r="V115" s="161"/>
      <c r="W115" s="161"/>
      <c r="X115" s="161"/>
      <c r="Y115" s="161"/>
      <c r="Z115" s="161"/>
      <c r="AA115" s="161"/>
      <c r="AB115" s="161"/>
      <c r="AC115" s="161"/>
      <c r="AD115" s="161"/>
      <c r="AE115" s="161"/>
      <c r="AF115" s="161"/>
      <c r="AG115" s="161"/>
      <c r="AH115" s="162"/>
      <c r="AI115" s="162"/>
      <c r="AJ115" s="162"/>
      <c r="AK115" s="162"/>
      <c r="AL115" s="162"/>
      <c r="AM115" s="162"/>
      <c r="AN115" s="162"/>
      <c r="AO115" s="162"/>
      <c r="AP115" s="162"/>
      <c r="AQ115" s="162"/>
      <c r="AR115" s="162"/>
      <c r="AS115" s="162"/>
      <c r="AT115" s="162"/>
      <c r="AU115" s="162"/>
      <c r="AV115" s="162"/>
      <c r="AW115" s="162"/>
      <c r="AX115" s="162"/>
    </row>
    <row r="116" spans="1:50" hidden="1">
      <c r="A116" s="153" t="s">
        <v>2397</v>
      </c>
      <c r="B116" s="153" t="s">
        <v>2398</v>
      </c>
      <c r="C116" s="153" t="s">
        <v>6473</v>
      </c>
      <c r="D116" s="177" t="s">
        <v>8078</v>
      </c>
      <c r="E116" s="161" t="s">
        <v>8079</v>
      </c>
      <c r="F116" s="161" t="e">
        <v>#N/A</v>
      </c>
      <c r="G116" s="161" t="s">
        <v>8080</v>
      </c>
      <c r="H116" s="161" t="s">
        <v>8081</v>
      </c>
      <c r="I116" s="161" t="s">
        <v>8082</v>
      </c>
      <c r="J116" s="161" t="s">
        <v>8083</v>
      </c>
      <c r="K116" s="161" t="s">
        <v>8084</v>
      </c>
      <c r="L116" s="161" t="s">
        <v>8085</v>
      </c>
      <c r="M116" s="161"/>
      <c r="N116" s="185"/>
      <c r="O116" s="161"/>
      <c r="P116" s="161"/>
      <c r="Q116" s="161"/>
      <c r="R116" s="161"/>
      <c r="S116" s="161"/>
      <c r="T116" s="161"/>
      <c r="U116" s="161"/>
      <c r="V116" s="161"/>
      <c r="W116" s="161"/>
      <c r="X116" s="161"/>
      <c r="Y116" s="161"/>
      <c r="Z116" s="161"/>
      <c r="AA116" s="161"/>
      <c r="AB116" s="161"/>
      <c r="AC116" s="161"/>
      <c r="AD116" s="161"/>
      <c r="AE116" s="161"/>
      <c r="AF116" s="161"/>
      <c r="AG116" s="169"/>
      <c r="AH116" s="162"/>
      <c r="AI116" s="162"/>
      <c r="AJ116" s="162"/>
      <c r="AK116" s="162"/>
      <c r="AL116" s="162"/>
      <c r="AM116" s="162"/>
      <c r="AN116" s="162"/>
      <c r="AO116" s="162"/>
      <c r="AP116" s="162"/>
      <c r="AQ116" s="162"/>
      <c r="AR116" s="162"/>
      <c r="AS116" s="162"/>
      <c r="AT116" s="162"/>
      <c r="AU116" s="162"/>
      <c r="AV116" s="162"/>
      <c r="AW116" s="162"/>
      <c r="AX116" s="162"/>
    </row>
    <row r="117" spans="1:50" hidden="1">
      <c r="A117" s="153" t="s">
        <v>6504</v>
      </c>
      <c r="B117" s="153" t="s">
        <v>6505</v>
      </c>
      <c r="C117" s="153" t="s">
        <v>6506</v>
      </c>
      <c r="D117" s="177" t="s">
        <v>7423</v>
      </c>
      <c r="E117" s="161" t="s">
        <v>7424</v>
      </c>
      <c r="F117" s="161" t="e">
        <v>#N/A</v>
      </c>
      <c r="G117" s="161" t="s">
        <v>7425</v>
      </c>
      <c r="H117" s="161" t="s">
        <v>2024</v>
      </c>
      <c r="I117" s="161" t="s">
        <v>2031</v>
      </c>
      <c r="J117" s="161" t="s">
        <v>7426</v>
      </c>
      <c r="K117" s="161" t="s">
        <v>7427</v>
      </c>
      <c r="L117" s="161" t="s">
        <v>7428</v>
      </c>
      <c r="M117" s="161"/>
      <c r="N117" s="185"/>
      <c r="O117" s="161"/>
      <c r="P117" s="161"/>
      <c r="Q117" s="161"/>
      <c r="R117" s="161"/>
      <c r="S117" s="161"/>
      <c r="T117" s="161"/>
      <c r="U117" s="161"/>
      <c r="V117" s="161"/>
      <c r="W117" s="161"/>
      <c r="X117" s="161"/>
      <c r="Y117" s="161"/>
      <c r="Z117" s="161"/>
      <c r="AA117" s="161"/>
      <c r="AB117" s="161"/>
      <c r="AC117" s="161"/>
      <c r="AD117" s="161"/>
      <c r="AE117" s="161"/>
      <c r="AF117" s="161"/>
      <c r="AG117" s="161"/>
      <c r="AH117" s="162"/>
      <c r="AI117" s="162"/>
      <c r="AJ117" s="162"/>
      <c r="AK117" s="162"/>
      <c r="AL117" s="162"/>
      <c r="AM117" s="162"/>
      <c r="AN117" s="162"/>
      <c r="AO117" s="162"/>
      <c r="AP117" s="162"/>
      <c r="AQ117" s="162"/>
      <c r="AR117" s="162"/>
      <c r="AS117" s="162"/>
      <c r="AT117" s="162"/>
      <c r="AU117" s="162"/>
      <c r="AV117" s="162"/>
      <c r="AW117" s="162"/>
      <c r="AX117" s="162"/>
    </row>
    <row r="118" spans="1:50" hidden="1">
      <c r="A118" s="153" t="s">
        <v>2892</v>
      </c>
      <c r="B118" s="153" t="s">
        <v>2893</v>
      </c>
      <c r="C118" s="153" t="s">
        <v>2894</v>
      </c>
      <c r="D118" s="177" t="s">
        <v>7952</v>
      </c>
      <c r="E118" s="161" t="s">
        <v>7953</v>
      </c>
      <c r="F118" s="161" t="s">
        <v>12339</v>
      </c>
      <c r="G118" s="161" t="s">
        <v>7954</v>
      </c>
      <c r="H118" s="161" t="s">
        <v>7955</v>
      </c>
      <c r="I118" s="161" t="s">
        <v>7956</v>
      </c>
      <c r="J118" s="161" t="s">
        <v>7957</v>
      </c>
      <c r="K118" s="161" t="s">
        <v>7958</v>
      </c>
      <c r="L118" s="161" t="s">
        <v>7959</v>
      </c>
      <c r="M118" s="161" t="s">
        <v>7960</v>
      </c>
      <c r="N118" s="185" t="s">
        <v>12248</v>
      </c>
      <c r="O118" s="161">
        <v>0</v>
      </c>
      <c r="P118" s="161">
        <v>0</v>
      </c>
      <c r="Q118" s="161">
        <v>0</v>
      </c>
      <c r="R118" s="161">
        <v>0</v>
      </c>
      <c r="S118" s="161">
        <v>0</v>
      </c>
      <c r="T118" s="161">
        <v>0</v>
      </c>
      <c r="U118" s="161">
        <v>0</v>
      </c>
      <c r="V118" s="161">
        <v>0</v>
      </c>
      <c r="W118" s="161">
        <v>0</v>
      </c>
      <c r="X118" s="161">
        <v>0</v>
      </c>
      <c r="Y118" s="161">
        <v>0</v>
      </c>
      <c r="Z118" s="161">
        <v>0</v>
      </c>
      <c r="AA118" s="161">
        <v>0</v>
      </c>
      <c r="AB118" s="161">
        <v>0</v>
      </c>
      <c r="AC118" s="161">
        <v>0</v>
      </c>
      <c r="AD118" s="161">
        <v>0</v>
      </c>
      <c r="AE118" s="161">
        <v>0</v>
      </c>
      <c r="AF118" s="161" t="s">
        <v>1912</v>
      </c>
      <c r="AG118" s="161" t="s">
        <v>4388</v>
      </c>
      <c r="AH118" s="162"/>
      <c r="AI118" s="162"/>
      <c r="AJ118" s="162"/>
      <c r="AK118" s="162"/>
      <c r="AL118" s="162"/>
      <c r="AM118" s="162"/>
      <c r="AN118" s="162"/>
      <c r="AO118" s="162"/>
      <c r="AP118" s="162"/>
      <c r="AQ118" s="162"/>
      <c r="AR118" s="162"/>
      <c r="AS118" s="162"/>
      <c r="AT118" s="162"/>
      <c r="AU118" s="162"/>
      <c r="AV118" s="162"/>
      <c r="AW118" s="162"/>
      <c r="AX118" s="162"/>
    </row>
    <row r="119" spans="1:50" hidden="1">
      <c r="A119" s="153" t="s">
        <v>2895</v>
      </c>
      <c r="B119" s="153" t="s">
        <v>2893</v>
      </c>
      <c r="C119" s="153" t="s">
        <v>2896</v>
      </c>
      <c r="D119" s="177" t="s">
        <v>7952</v>
      </c>
      <c r="E119" s="161" t="s">
        <v>7953</v>
      </c>
      <c r="F119" s="161" t="s">
        <v>12340</v>
      </c>
      <c r="G119" s="161" t="s">
        <v>7954</v>
      </c>
      <c r="H119" s="161" t="s">
        <v>7955</v>
      </c>
      <c r="I119" s="161" t="s">
        <v>7956</v>
      </c>
      <c r="J119" s="161" t="s">
        <v>7957</v>
      </c>
      <c r="K119" s="161" t="s">
        <v>7958</v>
      </c>
      <c r="L119" s="161" t="s">
        <v>7959</v>
      </c>
      <c r="M119" s="161" t="s">
        <v>7960</v>
      </c>
      <c r="N119" s="185" t="s">
        <v>12248</v>
      </c>
      <c r="O119" s="161">
        <v>0</v>
      </c>
      <c r="P119" s="161">
        <v>0</v>
      </c>
      <c r="Q119" s="161">
        <v>0</v>
      </c>
      <c r="R119" s="161">
        <v>0</v>
      </c>
      <c r="S119" s="161">
        <v>0</v>
      </c>
      <c r="T119" s="161">
        <v>0</v>
      </c>
      <c r="U119" s="161">
        <v>0</v>
      </c>
      <c r="V119" s="161">
        <v>0</v>
      </c>
      <c r="W119" s="161">
        <v>0</v>
      </c>
      <c r="X119" s="161">
        <v>0</v>
      </c>
      <c r="Y119" s="161">
        <v>0</v>
      </c>
      <c r="Z119" s="161">
        <v>0</v>
      </c>
      <c r="AA119" s="161">
        <v>0</v>
      </c>
      <c r="AB119" s="161">
        <v>0</v>
      </c>
      <c r="AC119" s="161">
        <v>0</v>
      </c>
      <c r="AD119" s="161">
        <v>0</v>
      </c>
      <c r="AE119" s="161">
        <v>0</v>
      </c>
      <c r="AF119" s="161" t="s">
        <v>1912</v>
      </c>
      <c r="AG119" s="161" t="s">
        <v>4388</v>
      </c>
      <c r="AH119" s="162"/>
      <c r="AI119" s="162"/>
      <c r="AJ119" s="162"/>
      <c r="AK119" s="162"/>
      <c r="AL119" s="162"/>
      <c r="AM119" s="162"/>
      <c r="AN119" s="162"/>
      <c r="AO119" s="162"/>
      <c r="AP119" s="162"/>
      <c r="AQ119" s="162"/>
      <c r="AR119" s="162"/>
      <c r="AS119" s="162"/>
      <c r="AT119" s="162"/>
      <c r="AU119" s="162"/>
      <c r="AV119" s="162"/>
      <c r="AW119" s="162"/>
      <c r="AX119" s="162"/>
    </row>
    <row r="120" spans="1:50" hidden="1">
      <c r="A120" s="153" t="s">
        <v>5996</v>
      </c>
      <c r="B120" s="153" t="s">
        <v>5997</v>
      </c>
      <c r="C120" s="153" t="s">
        <v>5998</v>
      </c>
      <c r="D120" s="177" t="s">
        <v>7460</v>
      </c>
      <c r="E120" s="161" t="s">
        <v>7461</v>
      </c>
      <c r="F120" s="161" t="e">
        <v>#N/A</v>
      </c>
      <c r="G120" s="161" t="s">
        <v>7462</v>
      </c>
      <c r="H120" s="161" t="s">
        <v>2024</v>
      </c>
      <c r="I120" s="161" t="s">
        <v>2031</v>
      </c>
      <c r="J120" s="161" t="s">
        <v>7463</v>
      </c>
      <c r="K120" s="161" t="s">
        <v>7464</v>
      </c>
      <c r="L120" s="161" t="s">
        <v>7465</v>
      </c>
      <c r="M120" s="161"/>
      <c r="N120" s="185"/>
      <c r="O120" s="161"/>
      <c r="P120" s="161"/>
      <c r="Q120" s="161"/>
      <c r="R120" s="161"/>
      <c r="S120" s="161"/>
      <c r="T120" s="161"/>
      <c r="U120" s="161"/>
      <c r="V120" s="161"/>
      <c r="W120" s="161"/>
      <c r="X120" s="161"/>
      <c r="Y120" s="161"/>
      <c r="Z120" s="161"/>
      <c r="AA120" s="161"/>
      <c r="AB120" s="161"/>
      <c r="AC120" s="161"/>
      <c r="AD120" s="161"/>
      <c r="AE120" s="161"/>
      <c r="AF120" s="161"/>
      <c r="AG120" s="161"/>
      <c r="AH120" s="162"/>
      <c r="AI120" s="162"/>
      <c r="AJ120" s="162"/>
      <c r="AK120" s="162"/>
      <c r="AL120" s="162"/>
      <c r="AM120" s="162"/>
      <c r="AN120" s="162"/>
      <c r="AO120" s="162"/>
      <c r="AP120" s="162"/>
      <c r="AQ120" s="162"/>
      <c r="AR120" s="162"/>
      <c r="AS120" s="162"/>
      <c r="AT120" s="162"/>
      <c r="AU120" s="162"/>
      <c r="AV120" s="162"/>
      <c r="AW120" s="162"/>
      <c r="AX120" s="162"/>
    </row>
    <row r="121" spans="1:50" hidden="1">
      <c r="A121" s="153" t="s">
        <v>2399</v>
      </c>
      <c r="B121" s="153" t="s">
        <v>5062</v>
      </c>
      <c r="C121" s="153" t="s">
        <v>2400</v>
      </c>
      <c r="D121" s="177" t="s">
        <v>8093</v>
      </c>
      <c r="E121" s="161" t="s">
        <v>8094</v>
      </c>
      <c r="F121" s="161" t="s">
        <v>14660</v>
      </c>
      <c r="G121" s="161" t="s">
        <v>14661</v>
      </c>
      <c r="H121" s="161" t="s">
        <v>8029</v>
      </c>
      <c r="I121" s="161" t="s">
        <v>8097</v>
      </c>
      <c r="J121" s="161" t="s">
        <v>14662</v>
      </c>
      <c r="K121" s="161" t="s">
        <v>14663</v>
      </c>
      <c r="L121" s="161" t="s">
        <v>8100</v>
      </c>
      <c r="M121" s="161" t="e">
        <v>#N/A</v>
      </c>
      <c r="N121" s="185" t="s">
        <v>6953</v>
      </c>
      <c r="O121" s="161"/>
      <c r="P121" s="161"/>
      <c r="Q121" s="161"/>
      <c r="R121" s="161"/>
      <c r="S121" s="161"/>
      <c r="T121" s="161"/>
      <c r="U121" s="161"/>
      <c r="V121" s="161"/>
      <c r="W121" s="161"/>
      <c r="X121" s="161"/>
      <c r="Y121" s="161"/>
      <c r="Z121" s="161"/>
      <c r="AA121" s="161"/>
      <c r="AB121" s="161"/>
      <c r="AC121" s="161"/>
      <c r="AD121" s="161"/>
      <c r="AE121" s="161"/>
      <c r="AF121" s="161" t="s">
        <v>1912</v>
      </c>
      <c r="AG121" s="161" t="s">
        <v>4388</v>
      </c>
      <c r="AH121" s="162"/>
      <c r="AI121" s="162"/>
      <c r="AJ121" s="162"/>
      <c r="AK121" s="162"/>
      <c r="AL121" s="162"/>
      <c r="AM121" s="162"/>
      <c r="AN121" s="162"/>
      <c r="AO121" s="162"/>
      <c r="AP121" s="162"/>
      <c r="AQ121" s="162"/>
      <c r="AR121" s="162"/>
      <c r="AS121" s="162"/>
      <c r="AT121" s="162"/>
      <c r="AU121" s="162"/>
      <c r="AV121" s="162"/>
      <c r="AW121" s="162"/>
      <c r="AX121" s="162"/>
    </row>
    <row r="122" spans="1:50" hidden="1">
      <c r="A122" s="153" t="s">
        <v>2401</v>
      </c>
      <c r="B122" s="153" t="s">
        <v>5062</v>
      </c>
      <c r="C122" s="153" t="s">
        <v>2400</v>
      </c>
      <c r="D122" s="177" t="s">
        <v>8093</v>
      </c>
      <c r="E122" s="161" t="s">
        <v>8094</v>
      </c>
      <c r="F122" s="161" t="s">
        <v>14664</v>
      </c>
      <c r="G122" s="161" t="s">
        <v>14665</v>
      </c>
      <c r="H122" s="161" t="s">
        <v>14666</v>
      </c>
      <c r="I122" s="161" t="s">
        <v>8097</v>
      </c>
      <c r="J122" s="161" t="s">
        <v>14667</v>
      </c>
      <c r="K122" s="161" t="s">
        <v>14668</v>
      </c>
      <c r="L122" s="161" t="s">
        <v>8100</v>
      </c>
      <c r="M122" s="161" t="e">
        <v>#N/A</v>
      </c>
      <c r="N122" s="185" t="s">
        <v>6953</v>
      </c>
      <c r="O122" s="161"/>
      <c r="P122" s="161"/>
      <c r="Q122" s="161"/>
      <c r="R122" s="161"/>
      <c r="S122" s="161"/>
      <c r="T122" s="161"/>
      <c r="U122" s="161"/>
      <c r="V122" s="161"/>
      <c r="W122" s="161"/>
      <c r="X122" s="161"/>
      <c r="Y122" s="161"/>
      <c r="Z122" s="161"/>
      <c r="AA122" s="161"/>
      <c r="AB122" s="161"/>
      <c r="AC122" s="161"/>
      <c r="AD122" s="161"/>
      <c r="AE122" s="161"/>
      <c r="AF122" s="161" t="s">
        <v>1912</v>
      </c>
      <c r="AG122" s="161" t="s">
        <v>4388</v>
      </c>
      <c r="AH122" s="162"/>
      <c r="AI122" s="162"/>
      <c r="AJ122" s="162"/>
      <c r="AK122" s="162"/>
      <c r="AL122" s="162"/>
      <c r="AM122" s="162"/>
      <c r="AN122" s="162"/>
      <c r="AO122" s="162"/>
      <c r="AP122" s="162"/>
      <c r="AQ122" s="162"/>
      <c r="AR122" s="162"/>
      <c r="AS122" s="162"/>
      <c r="AT122" s="162"/>
      <c r="AU122" s="162"/>
      <c r="AV122" s="162"/>
      <c r="AW122" s="162"/>
      <c r="AX122" s="162"/>
    </row>
    <row r="123" spans="1:50" hidden="1">
      <c r="A123" s="153" t="s">
        <v>6033</v>
      </c>
      <c r="B123" s="153" t="s">
        <v>6034</v>
      </c>
      <c r="C123" s="153" t="s">
        <v>6035</v>
      </c>
      <c r="D123" s="177" t="s">
        <v>11033</v>
      </c>
      <c r="E123" s="161" t="s">
        <v>11034</v>
      </c>
      <c r="F123" s="161" t="e">
        <v>#N/A</v>
      </c>
      <c r="G123" s="161" t="s">
        <v>11035</v>
      </c>
      <c r="H123" s="161" t="s">
        <v>1338</v>
      </c>
      <c r="I123" s="161" t="s">
        <v>9074</v>
      </c>
      <c r="J123" s="161" t="s">
        <v>11036</v>
      </c>
      <c r="K123" s="161" t="s">
        <v>11037</v>
      </c>
      <c r="L123" s="161" t="s">
        <v>11038</v>
      </c>
      <c r="M123" s="161"/>
      <c r="N123" s="185"/>
      <c r="O123" s="161"/>
      <c r="P123" s="161"/>
      <c r="Q123" s="161"/>
      <c r="R123" s="161"/>
      <c r="S123" s="161"/>
      <c r="T123" s="161"/>
      <c r="U123" s="161"/>
      <c r="V123" s="161"/>
      <c r="W123" s="161"/>
      <c r="X123" s="161"/>
      <c r="Y123" s="161"/>
      <c r="Z123" s="161"/>
      <c r="AA123" s="161"/>
      <c r="AB123" s="161"/>
      <c r="AC123" s="161"/>
      <c r="AD123" s="161"/>
      <c r="AE123" s="161"/>
      <c r="AF123" s="161"/>
      <c r="AG123" s="161"/>
      <c r="AH123" s="162"/>
      <c r="AI123" s="162"/>
      <c r="AJ123" s="162"/>
      <c r="AK123" s="162"/>
      <c r="AL123" s="162"/>
      <c r="AM123" s="162"/>
      <c r="AN123" s="162"/>
      <c r="AO123" s="162"/>
      <c r="AP123" s="162"/>
      <c r="AQ123" s="162"/>
      <c r="AR123" s="162"/>
      <c r="AS123" s="162"/>
      <c r="AT123" s="162"/>
      <c r="AU123" s="162"/>
      <c r="AV123" s="162"/>
      <c r="AW123" s="162"/>
      <c r="AX123" s="162"/>
    </row>
    <row r="124" spans="1:50" hidden="1">
      <c r="A124" s="153" t="s">
        <v>6507</v>
      </c>
      <c r="B124" s="153" t="s">
        <v>6508</v>
      </c>
      <c r="C124" s="153" t="s">
        <v>6509</v>
      </c>
      <c r="D124" s="177" t="s">
        <v>1533</v>
      </c>
      <c r="E124" s="161" t="s">
        <v>6309</v>
      </c>
      <c r="F124" s="161" t="s">
        <v>1534</v>
      </c>
      <c r="G124" s="161" t="s">
        <v>1535</v>
      </c>
      <c r="H124" s="161" t="s">
        <v>2370</v>
      </c>
      <c r="I124" s="161" t="s">
        <v>3671</v>
      </c>
      <c r="J124" s="161" t="s">
        <v>1536</v>
      </c>
      <c r="K124" s="161" t="s">
        <v>1537</v>
      </c>
      <c r="L124" s="161" t="s">
        <v>6309</v>
      </c>
      <c r="M124" s="161"/>
      <c r="N124" s="185"/>
      <c r="O124" s="161"/>
      <c r="P124" s="161"/>
      <c r="Q124" s="161"/>
      <c r="R124" s="161"/>
      <c r="S124" s="161"/>
      <c r="T124" s="161"/>
      <c r="U124" s="161"/>
      <c r="V124" s="161"/>
      <c r="W124" s="161"/>
      <c r="X124" s="161"/>
      <c r="Y124" s="161"/>
      <c r="Z124" s="161"/>
      <c r="AA124" s="161"/>
      <c r="AB124" s="161"/>
      <c r="AC124" s="161"/>
      <c r="AD124" s="161"/>
      <c r="AE124" s="161"/>
      <c r="AF124" s="161"/>
      <c r="AG124" s="161"/>
      <c r="AH124" s="162" t="s">
        <v>4674</v>
      </c>
      <c r="AI124" s="162" t="s">
        <v>1826</v>
      </c>
      <c r="AJ124" s="162" t="s">
        <v>13894</v>
      </c>
      <c r="AK124" s="162"/>
      <c r="AL124" s="162"/>
      <c r="AM124" s="162"/>
      <c r="AN124" s="162"/>
      <c r="AO124" s="162"/>
      <c r="AP124" s="162"/>
      <c r="AQ124" s="162"/>
      <c r="AR124" s="162"/>
      <c r="AS124" s="162"/>
      <c r="AT124" s="162"/>
      <c r="AU124" s="162"/>
      <c r="AV124" s="162"/>
      <c r="AW124" s="162"/>
      <c r="AX124" s="162"/>
    </row>
    <row r="125" spans="1:50" hidden="1">
      <c r="A125" s="153" t="s">
        <v>3625</v>
      </c>
      <c r="B125" s="153" t="s">
        <v>3626</v>
      </c>
      <c r="C125" s="153" t="s">
        <v>3627</v>
      </c>
      <c r="D125" s="177" t="s">
        <v>10684</v>
      </c>
      <c r="E125" s="161" t="s">
        <v>10685</v>
      </c>
      <c r="F125" s="161" t="e">
        <v>#N/A</v>
      </c>
      <c r="G125" s="161" t="s">
        <v>10686</v>
      </c>
      <c r="H125" s="161" t="s">
        <v>6266</v>
      </c>
      <c r="I125" s="161" t="s">
        <v>6267</v>
      </c>
      <c r="J125" s="161" t="s">
        <v>10687</v>
      </c>
      <c r="K125" s="161" t="s">
        <v>10688</v>
      </c>
      <c r="L125" s="161" t="s">
        <v>10689</v>
      </c>
      <c r="M125" s="161"/>
      <c r="N125" s="185"/>
      <c r="O125" s="161"/>
      <c r="P125" s="161"/>
      <c r="Q125" s="161"/>
      <c r="R125" s="161"/>
      <c r="S125" s="161"/>
      <c r="T125" s="161"/>
      <c r="U125" s="161"/>
      <c r="V125" s="161"/>
      <c r="W125" s="161"/>
      <c r="X125" s="161"/>
      <c r="Y125" s="161"/>
      <c r="Z125" s="161"/>
      <c r="AA125" s="161"/>
      <c r="AB125" s="161"/>
      <c r="AC125" s="161"/>
      <c r="AD125" s="161"/>
      <c r="AE125" s="161"/>
      <c r="AF125" s="161"/>
      <c r="AG125" s="161"/>
      <c r="AH125" s="162"/>
      <c r="AI125" s="162"/>
      <c r="AJ125" s="162"/>
      <c r="AK125" s="162"/>
      <c r="AL125" s="162"/>
      <c r="AM125" s="162"/>
      <c r="AN125" s="162"/>
      <c r="AO125" s="162"/>
      <c r="AP125" s="162"/>
      <c r="AQ125" s="162"/>
      <c r="AR125" s="162"/>
      <c r="AS125" s="162"/>
      <c r="AT125" s="162"/>
      <c r="AU125" s="162"/>
      <c r="AV125" s="162"/>
      <c r="AW125" s="162"/>
      <c r="AX125" s="162"/>
    </row>
    <row r="126" spans="1:50" hidden="1">
      <c r="A126" s="153" t="s">
        <v>6510</v>
      </c>
      <c r="B126" s="153" t="s">
        <v>6511</v>
      </c>
      <c r="C126" s="153" t="s">
        <v>6479</v>
      </c>
      <c r="D126" s="177" t="s">
        <v>6203</v>
      </c>
      <c r="E126" s="161" t="s">
        <v>6204</v>
      </c>
      <c r="F126" s="161" t="s">
        <v>6205</v>
      </c>
      <c r="G126" s="161" t="s">
        <v>6206</v>
      </c>
      <c r="H126" s="161" t="s">
        <v>6207</v>
      </c>
      <c r="I126" s="161" t="s">
        <v>6208</v>
      </c>
      <c r="J126" s="161" t="s">
        <v>6209</v>
      </c>
      <c r="K126" s="161" t="s">
        <v>6210</v>
      </c>
      <c r="L126" s="161" t="s">
        <v>6309</v>
      </c>
      <c r="M126" s="161"/>
      <c r="N126" s="185"/>
      <c r="O126" s="161"/>
      <c r="P126" s="161"/>
      <c r="Q126" s="161"/>
      <c r="R126" s="161"/>
      <c r="S126" s="161"/>
      <c r="T126" s="161"/>
      <c r="U126" s="161"/>
      <c r="V126" s="161"/>
      <c r="W126" s="161"/>
      <c r="X126" s="161"/>
      <c r="Y126" s="161"/>
      <c r="Z126" s="161"/>
      <c r="AA126" s="161"/>
      <c r="AB126" s="161"/>
      <c r="AC126" s="161"/>
      <c r="AD126" s="161"/>
      <c r="AE126" s="161"/>
      <c r="AF126" s="161"/>
      <c r="AG126" s="161"/>
      <c r="AH126" s="162" t="s">
        <v>3721</v>
      </c>
      <c r="AI126" s="162" t="s">
        <v>3722</v>
      </c>
      <c r="AJ126" s="162" t="s">
        <v>369</v>
      </c>
      <c r="AK126" s="162" t="s">
        <v>929</v>
      </c>
      <c r="AL126" s="162" t="s">
        <v>2088</v>
      </c>
      <c r="AM126" s="162"/>
      <c r="AN126" s="162"/>
      <c r="AO126" s="162"/>
      <c r="AP126" s="162"/>
      <c r="AQ126" s="162"/>
      <c r="AR126" s="162"/>
      <c r="AS126" s="162"/>
      <c r="AT126" s="162"/>
      <c r="AU126" s="162"/>
      <c r="AV126" s="162"/>
      <c r="AW126" s="162"/>
      <c r="AX126" s="162"/>
    </row>
    <row r="127" spans="1:50" hidden="1">
      <c r="A127" s="153" t="s">
        <v>6512</v>
      </c>
      <c r="B127" s="153" t="s">
        <v>6513</v>
      </c>
      <c r="C127" s="153" t="s">
        <v>6514</v>
      </c>
      <c r="D127" s="177" t="s">
        <v>1071</v>
      </c>
      <c r="E127" s="161" t="s">
        <v>1072</v>
      </c>
      <c r="F127" s="161" t="s">
        <v>1073</v>
      </c>
      <c r="G127" s="161" t="s">
        <v>1074</v>
      </c>
      <c r="H127" s="161" t="s">
        <v>3554</v>
      </c>
      <c r="I127" s="161" t="s">
        <v>3555</v>
      </c>
      <c r="J127" s="161" t="s">
        <v>1075</v>
      </c>
      <c r="K127" s="161" t="s">
        <v>1244</v>
      </c>
      <c r="L127" s="161" t="s">
        <v>1245</v>
      </c>
      <c r="M127" s="161" t="s">
        <v>6309</v>
      </c>
      <c r="N127" s="185" t="s">
        <v>6495</v>
      </c>
      <c r="O127" s="161" t="s">
        <v>4401</v>
      </c>
      <c r="P127" s="161" t="s">
        <v>1246</v>
      </c>
      <c r="Q127" s="161" t="s">
        <v>13639</v>
      </c>
      <c r="R127" s="161" t="s">
        <v>13640</v>
      </c>
      <c r="S127" s="161" t="s">
        <v>13641</v>
      </c>
      <c r="T127" s="161" t="s">
        <v>13642</v>
      </c>
      <c r="U127" s="161">
        <v>0</v>
      </c>
      <c r="V127" s="161">
        <v>0</v>
      </c>
      <c r="W127" s="161">
        <v>0</v>
      </c>
      <c r="X127" s="161">
        <v>0</v>
      </c>
      <c r="Y127" s="161">
        <v>0</v>
      </c>
      <c r="Z127" s="161">
        <v>0</v>
      </c>
      <c r="AA127" s="161">
        <v>0</v>
      </c>
      <c r="AB127" s="161">
        <v>0</v>
      </c>
      <c r="AC127" s="161">
        <v>0</v>
      </c>
      <c r="AD127" s="161">
        <v>0</v>
      </c>
      <c r="AE127" s="161">
        <v>0</v>
      </c>
      <c r="AF127" s="161" t="s">
        <v>4399</v>
      </c>
      <c r="AG127" s="161" t="s">
        <v>4400</v>
      </c>
      <c r="AH127" s="162" t="s">
        <v>3719</v>
      </c>
      <c r="AI127" s="162" t="s">
        <v>1627</v>
      </c>
      <c r="AJ127" s="162" t="s">
        <v>1846</v>
      </c>
      <c r="AK127" s="162" t="s">
        <v>6703</v>
      </c>
      <c r="AL127" s="162"/>
      <c r="AM127" s="162"/>
      <c r="AN127" s="162"/>
      <c r="AO127" s="162"/>
      <c r="AP127" s="162"/>
      <c r="AQ127" s="162"/>
      <c r="AR127" s="162"/>
      <c r="AS127" s="162"/>
      <c r="AT127" s="162"/>
      <c r="AU127" s="162"/>
      <c r="AV127" s="162"/>
      <c r="AW127" s="162"/>
      <c r="AX127" s="162"/>
    </row>
    <row r="128" spans="1:50" hidden="1">
      <c r="A128" s="153" t="s">
        <v>119</v>
      </c>
      <c r="B128" s="153" t="s">
        <v>120</v>
      </c>
      <c r="C128" s="153" t="s">
        <v>1180</v>
      </c>
      <c r="D128" s="177" t="s">
        <v>10471</v>
      </c>
      <c r="E128" s="161" t="s">
        <v>10472</v>
      </c>
      <c r="F128" s="161" t="e">
        <v>#N/A</v>
      </c>
      <c r="G128" s="161" t="s">
        <v>10473</v>
      </c>
      <c r="H128" s="161" t="s">
        <v>2024</v>
      </c>
      <c r="I128" s="161" t="s">
        <v>2031</v>
      </c>
      <c r="J128" s="161" t="s">
        <v>10474</v>
      </c>
      <c r="K128" s="161" t="s">
        <v>6309</v>
      </c>
      <c r="L128" s="161" t="s">
        <v>10475</v>
      </c>
      <c r="M128" s="161"/>
      <c r="N128" s="185"/>
      <c r="O128" s="161"/>
      <c r="P128" s="161"/>
      <c r="Q128" s="161"/>
      <c r="R128" s="161"/>
      <c r="S128" s="161"/>
      <c r="T128" s="161"/>
      <c r="U128" s="161"/>
      <c r="V128" s="161"/>
      <c r="W128" s="161"/>
      <c r="X128" s="161"/>
      <c r="Y128" s="161"/>
      <c r="Z128" s="161"/>
      <c r="AA128" s="161"/>
      <c r="AB128" s="161"/>
      <c r="AC128" s="161"/>
      <c r="AD128" s="161"/>
      <c r="AE128" s="161"/>
      <c r="AF128" s="161"/>
      <c r="AG128" s="161"/>
      <c r="AH128" s="162"/>
      <c r="AI128" s="162"/>
      <c r="AJ128" s="162"/>
      <c r="AK128" s="162"/>
      <c r="AL128" s="162"/>
      <c r="AM128" s="162"/>
      <c r="AN128" s="162"/>
      <c r="AO128" s="162"/>
      <c r="AP128" s="162"/>
      <c r="AQ128" s="162"/>
      <c r="AR128" s="162"/>
      <c r="AS128" s="162"/>
      <c r="AT128" s="162"/>
      <c r="AU128" s="162"/>
      <c r="AV128" s="162"/>
      <c r="AW128" s="162"/>
      <c r="AX128" s="162"/>
    </row>
    <row r="129" spans="1:50" hidden="1">
      <c r="A129" s="153" t="s">
        <v>5776</v>
      </c>
      <c r="B129" s="153" t="s">
        <v>5777</v>
      </c>
      <c r="C129" s="153" t="s">
        <v>5778</v>
      </c>
      <c r="D129" s="177" t="s">
        <v>1473</v>
      </c>
      <c r="E129" s="161" t="s">
        <v>1474</v>
      </c>
      <c r="F129" s="161" t="s">
        <v>6660</v>
      </c>
      <c r="G129" s="161" t="s">
        <v>1475</v>
      </c>
      <c r="H129" s="161" t="s">
        <v>4646</v>
      </c>
      <c r="I129" s="161" t="s">
        <v>4647</v>
      </c>
      <c r="J129" s="161" t="s">
        <v>1476</v>
      </c>
      <c r="K129" s="161" t="s">
        <v>1477</v>
      </c>
      <c r="L129" s="161" t="s">
        <v>1478</v>
      </c>
      <c r="M129" s="161" t="s">
        <v>1479</v>
      </c>
      <c r="N129" s="185" t="s">
        <v>6310</v>
      </c>
      <c r="O129" s="161" t="s">
        <v>5779</v>
      </c>
      <c r="P129" s="161" t="s">
        <v>13660</v>
      </c>
      <c r="Q129" s="161" t="s">
        <v>13661</v>
      </c>
      <c r="R129" s="161" t="s">
        <v>4536</v>
      </c>
      <c r="S129" s="161" t="s">
        <v>4537</v>
      </c>
      <c r="T129" s="161" t="s">
        <v>13662</v>
      </c>
      <c r="U129" s="161">
        <v>0</v>
      </c>
      <c r="V129" s="161">
        <v>0</v>
      </c>
      <c r="W129" s="161">
        <v>0</v>
      </c>
      <c r="X129" s="161">
        <v>0</v>
      </c>
      <c r="Y129" s="161">
        <v>0</v>
      </c>
      <c r="Z129" s="161">
        <v>0</v>
      </c>
      <c r="AA129" s="161">
        <v>0</v>
      </c>
      <c r="AB129" s="161">
        <v>0</v>
      </c>
      <c r="AC129" s="161">
        <v>0</v>
      </c>
      <c r="AD129" s="161">
        <v>0</v>
      </c>
      <c r="AE129" s="161">
        <v>0</v>
      </c>
      <c r="AF129" s="161" t="s">
        <v>6309</v>
      </c>
      <c r="AG129" s="161" t="s">
        <v>6317</v>
      </c>
      <c r="AH129" s="162"/>
      <c r="AI129" s="162"/>
      <c r="AJ129" s="162"/>
      <c r="AK129" s="162"/>
      <c r="AL129" s="162"/>
      <c r="AM129" s="162"/>
      <c r="AN129" s="162"/>
      <c r="AO129" s="162"/>
      <c r="AP129" s="162"/>
      <c r="AQ129" s="162"/>
      <c r="AR129" s="162"/>
      <c r="AS129" s="162"/>
      <c r="AT129" s="162"/>
      <c r="AU129" s="162"/>
      <c r="AV129" s="162"/>
      <c r="AW129" s="162"/>
      <c r="AX129" s="162"/>
    </row>
    <row r="130" spans="1:50" hidden="1">
      <c r="A130" s="153" t="s">
        <v>6515</v>
      </c>
      <c r="B130" s="153" t="s">
        <v>6516</v>
      </c>
      <c r="C130" s="153" t="s">
        <v>6517</v>
      </c>
      <c r="D130" s="177" t="s">
        <v>2935</v>
      </c>
      <c r="E130" s="161" t="s">
        <v>2936</v>
      </c>
      <c r="F130" s="161" t="s">
        <v>2945</v>
      </c>
      <c r="G130" s="161" t="s">
        <v>2938</v>
      </c>
      <c r="H130" s="161" t="s">
        <v>2024</v>
      </c>
      <c r="I130" s="161" t="s">
        <v>2031</v>
      </c>
      <c r="J130" s="161" t="s">
        <v>2939</v>
      </c>
      <c r="K130" s="161" t="s">
        <v>6309</v>
      </c>
      <c r="L130" s="161" t="s">
        <v>2940</v>
      </c>
      <c r="M130" s="161" t="s">
        <v>2941</v>
      </c>
      <c r="N130" s="185" t="s">
        <v>2035</v>
      </c>
      <c r="O130" s="161">
        <v>0</v>
      </c>
      <c r="P130" s="161">
        <v>0</v>
      </c>
      <c r="Q130" s="161">
        <v>0</v>
      </c>
      <c r="R130" s="161">
        <v>0</v>
      </c>
      <c r="S130" s="161">
        <v>0</v>
      </c>
      <c r="T130" s="161">
        <v>0</v>
      </c>
      <c r="U130" s="161">
        <v>0</v>
      </c>
      <c r="V130" s="161">
        <v>0</v>
      </c>
      <c r="W130" s="161">
        <v>0</v>
      </c>
      <c r="X130" s="161">
        <v>0</v>
      </c>
      <c r="Y130" s="161">
        <v>0</v>
      </c>
      <c r="Z130" s="161">
        <v>0</v>
      </c>
      <c r="AA130" s="161">
        <v>0</v>
      </c>
      <c r="AB130" s="161">
        <v>0</v>
      </c>
      <c r="AC130" s="161">
        <v>0</v>
      </c>
      <c r="AD130" s="161">
        <v>0</v>
      </c>
      <c r="AE130" s="161">
        <v>0</v>
      </c>
      <c r="AF130" s="161" t="s">
        <v>6309</v>
      </c>
      <c r="AG130" s="161" t="s">
        <v>6334</v>
      </c>
      <c r="AH130" s="162" t="s">
        <v>14927</v>
      </c>
      <c r="AI130" s="162" t="s">
        <v>11864</v>
      </c>
      <c r="AJ130" s="162" t="s">
        <v>13942</v>
      </c>
      <c r="AK130" s="162"/>
      <c r="AL130" s="162"/>
      <c r="AM130" s="162"/>
      <c r="AN130" s="162"/>
      <c r="AO130" s="162"/>
      <c r="AP130" s="162"/>
      <c r="AQ130" s="162"/>
      <c r="AR130" s="162"/>
      <c r="AS130" s="162"/>
      <c r="AT130" s="162"/>
      <c r="AU130" s="162"/>
      <c r="AV130" s="162"/>
      <c r="AW130" s="162"/>
      <c r="AX130" s="162"/>
    </row>
    <row r="131" spans="1:50" hidden="1">
      <c r="A131" s="153" t="s">
        <v>6062</v>
      </c>
      <c r="B131" s="153" t="s">
        <v>6063</v>
      </c>
      <c r="C131" s="153" t="s">
        <v>3278</v>
      </c>
      <c r="D131" s="177" t="s">
        <v>11069</v>
      </c>
      <c r="E131" s="161" t="s">
        <v>11070</v>
      </c>
      <c r="F131" s="161" t="s">
        <v>12093</v>
      </c>
      <c r="G131" s="161" t="s">
        <v>11071</v>
      </c>
      <c r="H131" s="161" t="s">
        <v>11072</v>
      </c>
      <c r="I131" s="161" t="s">
        <v>2056</v>
      </c>
      <c r="J131" s="161" t="s">
        <v>11073</v>
      </c>
      <c r="K131" s="161" t="s">
        <v>11074</v>
      </c>
      <c r="L131" s="161" t="s">
        <v>6064</v>
      </c>
      <c r="M131" s="161"/>
      <c r="N131" s="185"/>
      <c r="O131" s="161"/>
      <c r="P131" s="161"/>
      <c r="Q131" s="161"/>
      <c r="R131" s="161"/>
      <c r="S131" s="161"/>
      <c r="T131" s="161"/>
      <c r="U131" s="161"/>
      <c r="V131" s="161"/>
      <c r="W131" s="161"/>
      <c r="X131" s="161"/>
      <c r="Y131" s="161"/>
      <c r="Z131" s="161"/>
      <c r="AA131" s="161"/>
      <c r="AB131" s="161"/>
      <c r="AC131" s="161"/>
      <c r="AD131" s="161"/>
      <c r="AE131" s="161"/>
      <c r="AF131" s="161"/>
      <c r="AG131" s="161"/>
      <c r="AH131" s="162"/>
      <c r="AI131" s="162"/>
      <c r="AJ131" s="162"/>
      <c r="AK131" s="162"/>
      <c r="AL131" s="162"/>
      <c r="AM131" s="162"/>
      <c r="AN131" s="162"/>
      <c r="AO131" s="162"/>
      <c r="AP131" s="162"/>
      <c r="AQ131" s="162"/>
      <c r="AR131" s="162"/>
      <c r="AS131" s="162"/>
      <c r="AT131" s="162"/>
      <c r="AU131" s="162"/>
      <c r="AV131" s="162"/>
      <c r="AW131" s="162"/>
      <c r="AX131" s="162"/>
    </row>
    <row r="132" spans="1:50" hidden="1">
      <c r="A132" s="153" t="s">
        <v>6539</v>
      </c>
      <c r="B132" s="153" t="s">
        <v>6063</v>
      </c>
      <c r="C132" s="153" t="s">
        <v>1909</v>
      </c>
      <c r="D132" s="177" t="s">
        <v>11069</v>
      </c>
      <c r="E132" s="161" t="s">
        <v>11070</v>
      </c>
      <c r="F132" s="161" t="s">
        <v>13292</v>
      </c>
      <c r="G132" s="161" t="s">
        <v>11071</v>
      </c>
      <c r="H132" s="161" t="s">
        <v>11072</v>
      </c>
      <c r="I132" s="161" t="s">
        <v>2056</v>
      </c>
      <c r="J132" s="161" t="s">
        <v>11073</v>
      </c>
      <c r="K132" s="161" t="s">
        <v>11074</v>
      </c>
      <c r="L132" s="161" t="s">
        <v>6064</v>
      </c>
      <c r="M132" s="161"/>
      <c r="N132" s="185"/>
      <c r="O132" s="161"/>
      <c r="P132" s="161"/>
      <c r="Q132" s="161"/>
      <c r="R132" s="161"/>
      <c r="S132" s="161"/>
      <c r="T132" s="161"/>
      <c r="U132" s="161"/>
      <c r="V132" s="161"/>
      <c r="W132" s="161"/>
      <c r="X132" s="161"/>
      <c r="Y132" s="161"/>
      <c r="Z132" s="161"/>
      <c r="AA132" s="161"/>
      <c r="AB132" s="161"/>
      <c r="AC132" s="161"/>
      <c r="AD132" s="161"/>
      <c r="AE132" s="161"/>
      <c r="AF132" s="161"/>
      <c r="AG132" s="161"/>
      <c r="AH132" s="162"/>
      <c r="AI132" s="162"/>
      <c r="AJ132" s="162"/>
      <c r="AK132" s="162"/>
      <c r="AL132" s="162"/>
      <c r="AM132" s="162"/>
      <c r="AN132" s="162"/>
      <c r="AO132" s="162"/>
      <c r="AP132" s="162"/>
      <c r="AQ132" s="162"/>
      <c r="AR132" s="162"/>
      <c r="AS132" s="162"/>
      <c r="AT132" s="162"/>
      <c r="AU132" s="162"/>
      <c r="AV132" s="162"/>
      <c r="AW132" s="162"/>
      <c r="AX132" s="162"/>
    </row>
    <row r="133" spans="1:50" hidden="1">
      <c r="A133" s="153" t="s">
        <v>6524</v>
      </c>
      <c r="B133" s="153" t="s">
        <v>6519</v>
      </c>
      <c r="C133" s="153" t="s">
        <v>6525</v>
      </c>
      <c r="D133" s="177" t="s">
        <v>2349</v>
      </c>
      <c r="E133" s="161" t="s">
        <v>2355</v>
      </c>
      <c r="F133" s="161" t="s">
        <v>2358</v>
      </c>
      <c r="G133" s="161" t="s">
        <v>2350</v>
      </c>
      <c r="H133" s="161" t="s">
        <v>2024</v>
      </c>
      <c r="I133" s="161" t="s">
        <v>2031</v>
      </c>
      <c r="J133" s="161" t="s">
        <v>2351</v>
      </c>
      <c r="K133" s="161" t="s">
        <v>2357</v>
      </c>
      <c r="L133" s="161" t="s">
        <v>900</v>
      </c>
      <c r="M133" s="161"/>
      <c r="N133" s="185"/>
      <c r="O133" s="161"/>
      <c r="P133" s="161"/>
      <c r="Q133" s="161"/>
      <c r="R133" s="161"/>
      <c r="S133" s="161"/>
      <c r="T133" s="161"/>
      <c r="U133" s="161"/>
      <c r="V133" s="161"/>
      <c r="W133" s="161"/>
      <c r="X133" s="161"/>
      <c r="Y133" s="161"/>
      <c r="Z133" s="161"/>
      <c r="AA133" s="161"/>
      <c r="AB133" s="161"/>
      <c r="AC133" s="161"/>
      <c r="AD133" s="161"/>
      <c r="AE133" s="161"/>
      <c r="AF133" s="161"/>
      <c r="AG133" s="161"/>
      <c r="AH133" s="162" t="s">
        <v>458</v>
      </c>
      <c r="AI133" s="162"/>
      <c r="AJ133" s="162"/>
      <c r="AK133" s="162"/>
      <c r="AL133" s="162"/>
      <c r="AM133" s="162"/>
      <c r="AN133" s="162"/>
      <c r="AO133" s="162"/>
      <c r="AP133" s="162"/>
      <c r="AQ133" s="162"/>
      <c r="AR133" s="162"/>
      <c r="AS133" s="162"/>
      <c r="AT133" s="162"/>
      <c r="AU133" s="162"/>
      <c r="AV133" s="162"/>
      <c r="AW133" s="162"/>
      <c r="AX133" s="162"/>
    </row>
    <row r="134" spans="1:50" hidden="1">
      <c r="A134" s="153" t="s">
        <v>6518</v>
      </c>
      <c r="B134" s="153" t="s">
        <v>6519</v>
      </c>
      <c r="C134" s="153" t="s">
        <v>6521</v>
      </c>
      <c r="D134" s="177" t="s">
        <v>2349</v>
      </c>
      <c r="E134" s="161" t="s">
        <v>2355</v>
      </c>
      <c r="F134" s="161" t="s">
        <v>2356</v>
      </c>
      <c r="G134" s="161" t="s">
        <v>2350</v>
      </c>
      <c r="H134" s="161" t="s">
        <v>2024</v>
      </c>
      <c r="I134" s="161" t="s">
        <v>2031</v>
      </c>
      <c r="J134" s="161" t="s">
        <v>2351</v>
      </c>
      <c r="K134" s="161" t="s">
        <v>2357</v>
      </c>
      <c r="L134" s="161" t="s">
        <v>900</v>
      </c>
      <c r="M134" s="161"/>
      <c r="N134" s="185"/>
      <c r="O134" s="161"/>
      <c r="P134" s="161"/>
      <c r="Q134" s="161"/>
      <c r="R134" s="161"/>
      <c r="S134" s="161"/>
      <c r="T134" s="161"/>
      <c r="U134" s="161"/>
      <c r="V134" s="161"/>
      <c r="W134" s="161"/>
      <c r="X134" s="161"/>
      <c r="Y134" s="161"/>
      <c r="Z134" s="161"/>
      <c r="AA134" s="161"/>
      <c r="AB134" s="161"/>
      <c r="AC134" s="161"/>
      <c r="AD134" s="161"/>
      <c r="AE134" s="161"/>
      <c r="AF134" s="161"/>
      <c r="AG134" s="161"/>
      <c r="AH134" s="162" t="s">
        <v>458</v>
      </c>
      <c r="AI134" s="162"/>
      <c r="AJ134" s="162"/>
      <c r="AK134" s="162"/>
      <c r="AL134" s="162"/>
      <c r="AM134" s="162"/>
      <c r="AN134" s="162"/>
      <c r="AO134" s="162"/>
      <c r="AP134" s="162"/>
      <c r="AQ134" s="162"/>
      <c r="AR134" s="162"/>
      <c r="AS134" s="162"/>
      <c r="AT134" s="162"/>
      <c r="AU134" s="162"/>
      <c r="AV134" s="162"/>
      <c r="AW134" s="162"/>
      <c r="AX134" s="162"/>
    </row>
    <row r="135" spans="1:50" hidden="1">
      <c r="A135" s="153" t="s">
        <v>1907</v>
      </c>
      <c r="B135" s="153" t="s">
        <v>1908</v>
      </c>
      <c r="C135" s="153" t="s">
        <v>510</v>
      </c>
      <c r="D135" s="177" t="s">
        <v>6420</v>
      </c>
      <c r="E135" s="161" t="s">
        <v>7760</v>
      </c>
      <c r="F135" s="161" t="e">
        <v>#N/A</v>
      </c>
      <c r="G135" s="161" t="s">
        <v>7761</v>
      </c>
      <c r="H135" s="161" t="s">
        <v>2015</v>
      </c>
      <c r="I135" s="161" t="s">
        <v>2016</v>
      </c>
      <c r="J135" s="161" t="s">
        <v>7762</v>
      </c>
      <c r="K135" s="161" t="s">
        <v>6309</v>
      </c>
      <c r="L135" s="161" t="s">
        <v>7763</v>
      </c>
      <c r="M135" s="161"/>
      <c r="N135" s="185"/>
      <c r="O135" s="161"/>
      <c r="P135" s="161"/>
      <c r="Q135" s="161"/>
      <c r="R135" s="161"/>
      <c r="S135" s="161"/>
      <c r="T135" s="161"/>
      <c r="U135" s="161"/>
      <c r="V135" s="161"/>
      <c r="W135" s="161"/>
      <c r="X135" s="161"/>
      <c r="Y135" s="161"/>
      <c r="Z135" s="161"/>
      <c r="AA135" s="161"/>
      <c r="AB135" s="161"/>
      <c r="AC135" s="161"/>
      <c r="AD135" s="161"/>
      <c r="AE135" s="161"/>
      <c r="AF135" s="161"/>
      <c r="AG135" s="161"/>
      <c r="AH135" s="162" t="s">
        <v>3727</v>
      </c>
      <c r="AI135" s="162" t="s">
        <v>6901</v>
      </c>
      <c r="AJ135" s="162" t="s">
        <v>7811</v>
      </c>
      <c r="AK135" s="162" t="s">
        <v>13908</v>
      </c>
      <c r="AL135" s="162"/>
      <c r="AM135" s="162"/>
      <c r="AN135" s="162"/>
      <c r="AO135" s="162"/>
      <c r="AP135" s="162"/>
      <c r="AQ135" s="162"/>
      <c r="AR135" s="162"/>
      <c r="AS135" s="162"/>
      <c r="AT135" s="162"/>
      <c r="AU135" s="162"/>
      <c r="AV135" s="162"/>
      <c r="AW135" s="162"/>
      <c r="AX135" s="162"/>
    </row>
    <row r="136" spans="1:50" hidden="1">
      <c r="A136" s="153" t="s">
        <v>5203</v>
      </c>
      <c r="B136" s="153" t="s">
        <v>3233</v>
      </c>
      <c r="C136" s="153" t="s">
        <v>3234</v>
      </c>
      <c r="D136" s="177" t="s">
        <v>8215</v>
      </c>
      <c r="E136" s="161" t="s">
        <v>8216</v>
      </c>
      <c r="F136" s="161" t="s">
        <v>12460</v>
      </c>
      <c r="G136" s="161" t="s">
        <v>8217</v>
      </c>
      <c r="H136" s="161" t="s">
        <v>889</v>
      </c>
      <c r="I136" s="161" t="s">
        <v>890</v>
      </c>
      <c r="J136" s="161" t="s">
        <v>8218</v>
      </c>
      <c r="K136" s="161" t="s">
        <v>8219</v>
      </c>
      <c r="L136" s="161" t="s">
        <v>3235</v>
      </c>
      <c r="M136" s="161" t="s">
        <v>8220</v>
      </c>
      <c r="N136" s="185" t="s">
        <v>6447</v>
      </c>
      <c r="O136" s="161" t="s">
        <v>3235</v>
      </c>
      <c r="P136" s="161" t="s">
        <v>13637</v>
      </c>
      <c r="Q136" s="161" t="s">
        <v>13638</v>
      </c>
      <c r="R136" s="161" t="s">
        <v>889</v>
      </c>
      <c r="S136" s="161" t="s">
        <v>890</v>
      </c>
      <c r="T136" s="161" t="s">
        <v>8218</v>
      </c>
      <c r="U136" s="161">
        <v>0</v>
      </c>
      <c r="V136" s="161">
        <v>0</v>
      </c>
      <c r="W136" s="161">
        <v>0</v>
      </c>
      <c r="X136" s="161">
        <v>0</v>
      </c>
      <c r="Y136" s="161">
        <v>0</v>
      </c>
      <c r="Z136" s="161">
        <v>0</v>
      </c>
      <c r="AA136" s="161">
        <v>0</v>
      </c>
      <c r="AB136" s="161">
        <v>0</v>
      </c>
      <c r="AC136" s="161">
        <v>0</v>
      </c>
      <c r="AD136" s="161">
        <v>0</v>
      </c>
      <c r="AE136" s="161">
        <v>0</v>
      </c>
      <c r="AF136" s="161" t="s">
        <v>12461</v>
      </c>
      <c r="AG136" s="161" t="s">
        <v>5474</v>
      </c>
      <c r="AH136" s="162"/>
      <c r="AI136" s="162"/>
      <c r="AJ136" s="162"/>
      <c r="AK136" s="162"/>
      <c r="AL136" s="162"/>
      <c r="AM136" s="162"/>
      <c r="AN136" s="162"/>
      <c r="AO136" s="162"/>
      <c r="AP136" s="162"/>
      <c r="AQ136" s="162"/>
      <c r="AR136" s="162"/>
      <c r="AS136" s="162"/>
      <c r="AT136" s="162"/>
      <c r="AU136" s="162"/>
      <c r="AV136" s="162"/>
      <c r="AW136" s="162"/>
      <c r="AX136" s="162"/>
    </row>
    <row r="137" spans="1:50" hidden="1">
      <c r="A137" s="153" t="s">
        <v>6174</v>
      </c>
      <c r="B137" s="153" t="s">
        <v>6505</v>
      </c>
      <c r="C137" s="153" t="s">
        <v>6175</v>
      </c>
      <c r="D137" s="177" t="s">
        <v>7423</v>
      </c>
      <c r="E137" s="161" t="s">
        <v>7424</v>
      </c>
      <c r="F137" s="161" t="e">
        <v>#N/A</v>
      </c>
      <c r="G137" s="161" t="s">
        <v>7425</v>
      </c>
      <c r="H137" s="161" t="s">
        <v>2024</v>
      </c>
      <c r="I137" s="161" t="s">
        <v>2031</v>
      </c>
      <c r="J137" s="161" t="s">
        <v>7426</v>
      </c>
      <c r="K137" s="161" t="s">
        <v>7427</v>
      </c>
      <c r="L137" s="161" t="s">
        <v>7428</v>
      </c>
      <c r="M137" s="161"/>
      <c r="N137" s="185"/>
      <c r="O137" s="161"/>
      <c r="P137" s="161"/>
      <c r="Q137" s="161"/>
      <c r="R137" s="161"/>
      <c r="S137" s="161"/>
      <c r="T137" s="161"/>
      <c r="U137" s="161"/>
      <c r="V137" s="161"/>
      <c r="W137" s="161"/>
      <c r="X137" s="161"/>
      <c r="Y137" s="161"/>
      <c r="Z137" s="161"/>
      <c r="AA137" s="161"/>
      <c r="AB137" s="161"/>
      <c r="AC137" s="161"/>
      <c r="AD137" s="161"/>
      <c r="AE137" s="161"/>
      <c r="AF137" s="161"/>
      <c r="AG137" s="161"/>
      <c r="AH137" s="162"/>
      <c r="AI137" s="162"/>
      <c r="AJ137" s="162"/>
      <c r="AK137" s="162"/>
      <c r="AL137" s="162"/>
      <c r="AM137" s="162"/>
      <c r="AN137" s="162"/>
      <c r="AO137" s="162"/>
      <c r="AP137" s="162"/>
      <c r="AQ137" s="162"/>
      <c r="AR137" s="162"/>
      <c r="AS137" s="162"/>
      <c r="AT137" s="162"/>
      <c r="AU137" s="162"/>
      <c r="AV137" s="162"/>
      <c r="AW137" s="162"/>
      <c r="AX137" s="162"/>
    </row>
    <row r="138" spans="1:50" hidden="1">
      <c r="A138" s="153" t="s">
        <v>4183</v>
      </c>
      <c r="B138" s="153" t="s">
        <v>6063</v>
      </c>
      <c r="C138" s="153" t="s">
        <v>4184</v>
      </c>
      <c r="D138" s="177" t="s">
        <v>11069</v>
      </c>
      <c r="E138" s="161" t="s">
        <v>11070</v>
      </c>
      <c r="F138" s="161" t="s">
        <v>13293</v>
      </c>
      <c r="G138" s="161" t="s">
        <v>11071</v>
      </c>
      <c r="H138" s="161" t="s">
        <v>11072</v>
      </c>
      <c r="I138" s="161" t="s">
        <v>2056</v>
      </c>
      <c r="J138" s="161" t="s">
        <v>11073</v>
      </c>
      <c r="K138" s="161" t="s">
        <v>11074</v>
      </c>
      <c r="L138" s="161" t="s">
        <v>6064</v>
      </c>
      <c r="M138" s="161" t="s">
        <v>11075</v>
      </c>
      <c r="N138" s="185" t="s">
        <v>6318</v>
      </c>
      <c r="O138" s="161" t="s">
        <v>6064</v>
      </c>
      <c r="P138" s="161" t="s">
        <v>13775</v>
      </c>
      <c r="Q138" s="161" t="s">
        <v>13776</v>
      </c>
      <c r="R138" s="161" t="s">
        <v>3414</v>
      </c>
      <c r="S138" s="161" t="s">
        <v>3415</v>
      </c>
      <c r="T138" s="161" t="s">
        <v>13777</v>
      </c>
      <c r="U138" s="161">
        <v>0</v>
      </c>
      <c r="V138" s="161">
        <v>0</v>
      </c>
      <c r="W138" s="161">
        <v>0</v>
      </c>
      <c r="X138" s="161">
        <v>0</v>
      </c>
      <c r="Y138" s="161">
        <v>0</v>
      </c>
      <c r="Z138" s="161">
        <v>0</v>
      </c>
      <c r="AA138" s="161">
        <v>0</v>
      </c>
      <c r="AB138" s="161">
        <v>0</v>
      </c>
      <c r="AC138" s="161">
        <v>0</v>
      </c>
      <c r="AD138" s="161">
        <v>0</v>
      </c>
      <c r="AE138" s="161">
        <v>0</v>
      </c>
      <c r="AF138" s="161" t="s">
        <v>4678</v>
      </c>
      <c r="AG138" s="161" t="s">
        <v>6317</v>
      </c>
      <c r="AH138" s="162"/>
      <c r="AI138" s="162"/>
      <c r="AJ138" s="162"/>
      <c r="AK138" s="162"/>
      <c r="AL138" s="162"/>
      <c r="AM138" s="162"/>
      <c r="AN138" s="162"/>
      <c r="AO138" s="162"/>
      <c r="AP138" s="162"/>
      <c r="AQ138" s="162"/>
      <c r="AR138" s="162"/>
      <c r="AS138" s="162"/>
      <c r="AT138" s="162"/>
      <c r="AU138" s="162"/>
      <c r="AV138" s="162"/>
      <c r="AW138" s="162"/>
      <c r="AX138" s="162"/>
    </row>
    <row r="139" spans="1:50" hidden="1">
      <c r="A139" s="153" t="s">
        <v>4185</v>
      </c>
      <c r="B139" s="153" t="s">
        <v>6063</v>
      </c>
      <c r="C139" s="153" t="s">
        <v>4186</v>
      </c>
      <c r="D139" s="177" t="s">
        <v>11069</v>
      </c>
      <c r="E139" s="161" t="s">
        <v>11070</v>
      </c>
      <c r="F139" s="161" t="s">
        <v>13294</v>
      </c>
      <c r="G139" s="161" t="s">
        <v>11071</v>
      </c>
      <c r="H139" s="161" t="s">
        <v>11072</v>
      </c>
      <c r="I139" s="161" t="s">
        <v>2056</v>
      </c>
      <c r="J139" s="161" t="s">
        <v>11073</v>
      </c>
      <c r="K139" s="161" t="s">
        <v>11074</v>
      </c>
      <c r="L139" s="161" t="s">
        <v>6064</v>
      </c>
      <c r="M139" s="161" t="s">
        <v>11075</v>
      </c>
      <c r="N139" s="185" t="s">
        <v>6318</v>
      </c>
      <c r="O139" s="161" t="s">
        <v>6064</v>
      </c>
      <c r="P139" s="161" t="s">
        <v>13775</v>
      </c>
      <c r="Q139" s="161" t="s">
        <v>13776</v>
      </c>
      <c r="R139" s="161" t="s">
        <v>3414</v>
      </c>
      <c r="S139" s="161" t="s">
        <v>3415</v>
      </c>
      <c r="T139" s="161" t="s">
        <v>13777</v>
      </c>
      <c r="U139" s="161">
        <v>0</v>
      </c>
      <c r="V139" s="161">
        <v>0</v>
      </c>
      <c r="W139" s="161">
        <v>0</v>
      </c>
      <c r="X139" s="161">
        <v>0</v>
      </c>
      <c r="Y139" s="161">
        <v>0</v>
      </c>
      <c r="Z139" s="161">
        <v>0</v>
      </c>
      <c r="AA139" s="161">
        <v>0</v>
      </c>
      <c r="AB139" s="161">
        <v>0</v>
      </c>
      <c r="AC139" s="161">
        <v>0</v>
      </c>
      <c r="AD139" s="161">
        <v>0</v>
      </c>
      <c r="AE139" s="161">
        <v>0</v>
      </c>
      <c r="AF139" s="161" t="s">
        <v>4678</v>
      </c>
      <c r="AG139" s="161" t="s">
        <v>6317</v>
      </c>
      <c r="AH139" s="162"/>
      <c r="AI139" s="162"/>
      <c r="AJ139" s="162"/>
      <c r="AK139" s="162"/>
      <c r="AL139" s="162"/>
      <c r="AM139" s="162"/>
      <c r="AN139" s="162"/>
      <c r="AO139" s="162"/>
      <c r="AP139" s="162"/>
      <c r="AQ139" s="162"/>
      <c r="AR139" s="162"/>
      <c r="AS139" s="162"/>
      <c r="AT139" s="162"/>
      <c r="AU139" s="162"/>
      <c r="AV139" s="162"/>
      <c r="AW139" s="162"/>
      <c r="AX139" s="162"/>
    </row>
    <row r="140" spans="1:50" hidden="1">
      <c r="A140" s="153" t="s">
        <v>511</v>
      </c>
      <c r="B140" s="153" t="s">
        <v>6426</v>
      </c>
      <c r="C140" s="153" t="s">
        <v>512</v>
      </c>
      <c r="D140" s="177" t="s">
        <v>7429</v>
      </c>
      <c r="E140" s="161" t="s">
        <v>7430</v>
      </c>
      <c r="F140" s="161" t="s">
        <v>12305</v>
      </c>
      <c r="G140" s="161" t="s">
        <v>7432</v>
      </c>
      <c r="H140" s="161" t="s">
        <v>7433</v>
      </c>
      <c r="I140" s="161" t="s">
        <v>2031</v>
      </c>
      <c r="J140" s="161" t="s">
        <v>7434</v>
      </c>
      <c r="K140" s="161" t="s">
        <v>7435</v>
      </c>
      <c r="L140" s="161" t="s">
        <v>7436</v>
      </c>
      <c r="M140" s="161" t="s">
        <v>7437</v>
      </c>
      <c r="N140" s="185" t="s">
        <v>6310</v>
      </c>
      <c r="O140" s="161">
        <v>0</v>
      </c>
      <c r="P140" s="161">
        <v>0</v>
      </c>
      <c r="Q140" s="161">
        <v>0</v>
      </c>
      <c r="R140" s="161">
        <v>0</v>
      </c>
      <c r="S140" s="161">
        <v>0</v>
      </c>
      <c r="T140" s="161">
        <v>0</v>
      </c>
      <c r="U140" s="161">
        <v>0</v>
      </c>
      <c r="V140" s="161">
        <v>0</v>
      </c>
      <c r="W140" s="161">
        <v>0</v>
      </c>
      <c r="X140" s="161">
        <v>0</v>
      </c>
      <c r="Y140" s="161">
        <v>0</v>
      </c>
      <c r="Z140" s="161">
        <v>0</v>
      </c>
      <c r="AA140" s="161">
        <v>0</v>
      </c>
      <c r="AB140" s="161">
        <v>0</v>
      </c>
      <c r="AC140" s="161">
        <v>0</v>
      </c>
      <c r="AD140" s="161">
        <v>0</v>
      </c>
      <c r="AE140" s="161">
        <v>0</v>
      </c>
      <c r="AF140" s="161" t="s">
        <v>6309</v>
      </c>
      <c r="AG140" s="161" t="s">
        <v>6317</v>
      </c>
      <c r="AH140" s="162"/>
      <c r="AI140" s="162"/>
      <c r="AJ140" s="162"/>
      <c r="AK140" s="162"/>
      <c r="AL140" s="162"/>
      <c r="AM140" s="162"/>
      <c r="AN140" s="162"/>
      <c r="AO140" s="162"/>
      <c r="AP140" s="162"/>
      <c r="AQ140" s="162"/>
      <c r="AR140" s="162"/>
      <c r="AS140" s="162"/>
      <c r="AT140" s="162"/>
      <c r="AU140" s="162"/>
      <c r="AV140" s="162"/>
      <c r="AW140" s="162"/>
      <c r="AX140" s="162"/>
    </row>
    <row r="141" spans="1:50" hidden="1">
      <c r="A141" s="153" t="s">
        <v>6526</v>
      </c>
      <c r="B141" s="153" t="s">
        <v>6527</v>
      </c>
      <c r="C141" s="153" t="s">
        <v>6528</v>
      </c>
      <c r="D141" s="177" t="e">
        <v>#N/A</v>
      </c>
      <c r="E141" s="161" t="e">
        <v>#N/A</v>
      </c>
      <c r="F141" s="161" t="e">
        <v>#N/A</v>
      </c>
      <c r="G141" s="161" t="e">
        <v>#N/A</v>
      </c>
      <c r="H141" s="161" t="e">
        <v>#N/A</v>
      </c>
      <c r="I141" s="161" t="e">
        <v>#N/A</v>
      </c>
      <c r="J141" s="161" t="e">
        <v>#N/A</v>
      </c>
      <c r="K141" s="161" t="e">
        <v>#N/A</v>
      </c>
      <c r="L141" s="161" t="e">
        <v>#N/A</v>
      </c>
      <c r="M141" s="161"/>
      <c r="N141" s="185"/>
      <c r="O141" s="161"/>
      <c r="P141" s="161"/>
      <c r="Q141" s="161"/>
      <c r="R141" s="161"/>
      <c r="S141" s="161"/>
      <c r="T141" s="161"/>
      <c r="U141" s="161"/>
      <c r="V141" s="161"/>
      <c r="W141" s="161"/>
      <c r="X141" s="161"/>
      <c r="Y141" s="161"/>
      <c r="Z141" s="161"/>
      <c r="AA141" s="161"/>
      <c r="AB141" s="161"/>
      <c r="AC141" s="161"/>
      <c r="AD141" s="161"/>
      <c r="AE141" s="161"/>
      <c r="AF141" s="161"/>
      <c r="AG141" s="161"/>
      <c r="AH141" s="162" t="s">
        <v>4672</v>
      </c>
      <c r="AI141" s="162" t="s">
        <v>4559</v>
      </c>
      <c r="AJ141" s="162" t="s">
        <v>5006</v>
      </c>
      <c r="AK141" s="162" t="s">
        <v>1469</v>
      </c>
      <c r="AL141" s="162" t="s">
        <v>6904</v>
      </c>
      <c r="AM141" s="162" t="s">
        <v>6918</v>
      </c>
      <c r="AN141" s="162"/>
      <c r="AO141" s="162"/>
      <c r="AP141" s="162"/>
      <c r="AQ141" s="162"/>
      <c r="AR141" s="162"/>
      <c r="AS141" s="162"/>
      <c r="AT141" s="162"/>
      <c r="AU141" s="162"/>
      <c r="AV141" s="162"/>
      <c r="AW141" s="162"/>
      <c r="AX141" s="162"/>
    </row>
    <row r="142" spans="1:50" hidden="1">
      <c r="A142" s="153" t="s">
        <v>5865</v>
      </c>
      <c r="B142" s="153" t="s">
        <v>5863</v>
      </c>
      <c r="C142" s="153" t="s">
        <v>5866</v>
      </c>
      <c r="D142" s="177" t="s">
        <v>10437</v>
      </c>
      <c r="E142" s="161" t="s">
        <v>10438</v>
      </c>
      <c r="F142" s="161" t="s">
        <v>12931</v>
      </c>
      <c r="G142" s="161" t="s">
        <v>10439</v>
      </c>
      <c r="H142" s="161" t="s">
        <v>2024</v>
      </c>
      <c r="I142" s="161" t="s">
        <v>2031</v>
      </c>
      <c r="J142" s="161" t="s">
        <v>10440</v>
      </c>
      <c r="K142" s="161" t="s">
        <v>6309</v>
      </c>
      <c r="L142" s="161" t="s">
        <v>10441</v>
      </c>
      <c r="M142" s="161"/>
      <c r="N142" s="185"/>
      <c r="O142" s="161"/>
      <c r="P142" s="161"/>
      <c r="Q142" s="161"/>
      <c r="R142" s="161"/>
      <c r="S142" s="161"/>
      <c r="T142" s="161"/>
      <c r="U142" s="161"/>
      <c r="V142" s="161"/>
      <c r="W142" s="161"/>
      <c r="X142" s="161"/>
      <c r="Y142" s="161"/>
      <c r="Z142" s="161"/>
      <c r="AA142" s="161"/>
      <c r="AB142" s="161"/>
      <c r="AC142" s="161"/>
      <c r="AD142" s="161"/>
      <c r="AE142" s="161"/>
      <c r="AF142" s="161"/>
      <c r="AG142" s="161"/>
      <c r="AH142" s="162"/>
      <c r="AI142" s="162"/>
      <c r="AJ142" s="162"/>
      <c r="AK142" s="162"/>
      <c r="AL142" s="162"/>
      <c r="AM142" s="162"/>
      <c r="AN142" s="162"/>
      <c r="AO142" s="162"/>
      <c r="AP142" s="162"/>
      <c r="AQ142" s="162"/>
      <c r="AR142" s="162"/>
      <c r="AS142" s="162"/>
      <c r="AT142" s="162"/>
      <c r="AU142" s="162"/>
      <c r="AV142" s="162"/>
      <c r="AW142" s="162"/>
      <c r="AX142" s="162"/>
    </row>
    <row r="143" spans="1:50" hidden="1">
      <c r="A143" s="153" t="s">
        <v>6342</v>
      </c>
      <c r="B143" s="153" t="s">
        <v>2167</v>
      </c>
      <c r="C143" s="153" t="s">
        <v>6343</v>
      </c>
      <c r="D143" s="177" t="s">
        <v>6666</v>
      </c>
      <c r="E143" s="161" t="s">
        <v>6667</v>
      </c>
      <c r="F143" s="161" t="s">
        <v>6673</v>
      </c>
      <c r="G143" s="161" t="s">
        <v>6669</v>
      </c>
      <c r="H143" s="161" t="s">
        <v>2024</v>
      </c>
      <c r="I143" s="161" t="s">
        <v>2031</v>
      </c>
      <c r="J143" s="161" t="s">
        <v>6670</v>
      </c>
      <c r="K143" s="161" t="s">
        <v>6671</v>
      </c>
      <c r="L143" s="161" t="s">
        <v>6309</v>
      </c>
      <c r="M143" s="161" t="s">
        <v>6672</v>
      </c>
      <c r="N143" s="185" t="s">
        <v>6520</v>
      </c>
      <c r="O143" s="161" t="s">
        <v>2169</v>
      </c>
      <c r="P143" s="161" t="s">
        <v>13667</v>
      </c>
      <c r="Q143" s="161" t="s">
        <v>13668</v>
      </c>
      <c r="R143" s="161" t="s">
        <v>2024</v>
      </c>
      <c r="S143" s="161" t="s">
        <v>2031</v>
      </c>
      <c r="T143" s="161" t="s">
        <v>13669</v>
      </c>
      <c r="U143" s="161">
        <v>0</v>
      </c>
      <c r="V143" s="161">
        <v>0</v>
      </c>
      <c r="W143" s="161">
        <v>0</v>
      </c>
      <c r="X143" s="161">
        <v>0</v>
      </c>
      <c r="Y143" s="161">
        <v>0</v>
      </c>
      <c r="Z143" s="161">
        <v>0</v>
      </c>
      <c r="AA143" s="161">
        <v>0</v>
      </c>
      <c r="AB143" s="161">
        <v>0</v>
      </c>
      <c r="AC143" s="161">
        <v>0</v>
      </c>
      <c r="AD143" s="161">
        <v>0</v>
      </c>
      <c r="AE143" s="161">
        <v>0</v>
      </c>
      <c r="AF143" s="161" t="s">
        <v>3101</v>
      </c>
      <c r="AG143" s="161" t="s">
        <v>4437</v>
      </c>
      <c r="AH143" s="162" t="s">
        <v>14339</v>
      </c>
      <c r="AI143" s="162" t="s">
        <v>14456</v>
      </c>
      <c r="AJ143" s="162" t="s">
        <v>14482</v>
      </c>
      <c r="AK143" s="162" t="s">
        <v>14760</v>
      </c>
      <c r="AL143" s="162" t="s">
        <v>14829</v>
      </c>
      <c r="AM143" s="162"/>
      <c r="AN143" s="162"/>
      <c r="AO143" s="162"/>
      <c r="AP143" s="162"/>
      <c r="AQ143" s="162"/>
      <c r="AR143" s="162"/>
      <c r="AS143" s="162"/>
      <c r="AT143" s="162"/>
      <c r="AU143" s="162"/>
      <c r="AV143" s="162"/>
      <c r="AW143" s="162"/>
      <c r="AX143" s="162"/>
    </row>
    <row r="144" spans="1:50" hidden="1">
      <c r="A144" s="153" t="s">
        <v>5862</v>
      </c>
      <c r="B144" s="153" t="s">
        <v>5863</v>
      </c>
      <c r="C144" s="153" t="s">
        <v>5864</v>
      </c>
      <c r="D144" s="177" t="s">
        <v>10437</v>
      </c>
      <c r="E144" s="161" t="s">
        <v>10438</v>
      </c>
      <c r="F144" s="161" t="s">
        <v>12930</v>
      </c>
      <c r="G144" s="161" t="s">
        <v>10439</v>
      </c>
      <c r="H144" s="161" t="s">
        <v>2024</v>
      </c>
      <c r="I144" s="161" t="s">
        <v>2031</v>
      </c>
      <c r="J144" s="161" t="s">
        <v>10440</v>
      </c>
      <c r="K144" s="161" t="s">
        <v>6309</v>
      </c>
      <c r="L144" s="161" t="s">
        <v>10441</v>
      </c>
      <c r="M144" s="161"/>
      <c r="N144" s="185"/>
      <c r="O144" s="161"/>
      <c r="P144" s="161"/>
      <c r="Q144" s="161"/>
      <c r="R144" s="161"/>
      <c r="S144" s="161"/>
      <c r="T144" s="161"/>
      <c r="U144" s="161"/>
      <c r="V144" s="161"/>
      <c r="W144" s="161"/>
      <c r="X144" s="161"/>
      <c r="Y144" s="161"/>
      <c r="Z144" s="161"/>
      <c r="AA144" s="161"/>
      <c r="AB144" s="161"/>
      <c r="AC144" s="161"/>
      <c r="AD144" s="161"/>
      <c r="AE144" s="161"/>
      <c r="AF144" s="161"/>
      <c r="AG144" s="161"/>
      <c r="AH144" s="162"/>
      <c r="AI144" s="162"/>
      <c r="AJ144" s="162"/>
      <c r="AK144" s="162"/>
      <c r="AL144" s="162"/>
      <c r="AM144" s="162"/>
      <c r="AN144" s="162"/>
      <c r="AO144" s="162"/>
      <c r="AP144" s="162"/>
      <c r="AQ144" s="162"/>
      <c r="AR144" s="162"/>
      <c r="AS144" s="162"/>
      <c r="AT144" s="162"/>
      <c r="AU144" s="162"/>
      <c r="AV144" s="162"/>
      <c r="AW144" s="162"/>
      <c r="AX144" s="162"/>
    </row>
    <row r="145" spans="1:50">
      <c r="A145" s="153" t="s">
        <v>15308</v>
      </c>
      <c r="B145" s="153" t="s">
        <v>15298</v>
      </c>
      <c r="C145" s="153" t="s">
        <v>15309</v>
      </c>
      <c r="D145" s="176" t="s">
        <v>15300</v>
      </c>
      <c r="E145" s="153" t="s">
        <v>15301</v>
      </c>
      <c r="F145" s="153" t="s">
        <v>15310</v>
      </c>
      <c r="G145" s="153" t="s">
        <v>15303</v>
      </c>
      <c r="H145" s="153" t="s">
        <v>15098</v>
      </c>
      <c r="I145" s="153" t="s">
        <v>15099</v>
      </c>
      <c r="J145" s="153" t="s">
        <v>15304</v>
      </c>
      <c r="K145" s="153" t="s">
        <v>15305</v>
      </c>
      <c r="L145" s="153" t="s">
        <v>6309</v>
      </c>
      <c r="M145" s="153" t="s">
        <v>15306</v>
      </c>
      <c r="N145" s="184" t="s">
        <v>6310</v>
      </c>
      <c r="O145" s="153" t="s">
        <v>15307</v>
      </c>
      <c r="P145" s="153" t="s">
        <v>15300</v>
      </c>
      <c r="Q145" s="153" t="s">
        <v>15303</v>
      </c>
      <c r="R145" s="153" t="s">
        <v>15098</v>
      </c>
      <c r="S145" s="153" t="s">
        <v>15099</v>
      </c>
      <c r="T145" s="153" t="s">
        <v>15304</v>
      </c>
      <c r="AA145" s="153">
        <v>1</v>
      </c>
      <c r="AB145" s="153" t="s">
        <v>2060</v>
      </c>
      <c r="AC145" s="153" t="s">
        <v>15135</v>
      </c>
      <c r="AD145" s="153" t="s">
        <v>2042</v>
      </c>
      <c r="AE145" s="153" t="s">
        <v>2062</v>
      </c>
      <c r="AG145" s="153" t="s">
        <v>6319</v>
      </c>
      <c r="AH145" s="162"/>
      <c r="AI145" s="162"/>
      <c r="AJ145" s="162"/>
      <c r="AK145" s="162"/>
      <c r="AL145" s="162"/>
      <c r="AM145" s="162"/>
      <c r="AN145" s="162"/>
      <c r="AO145" s="162"/>
      <c r="AP145" s="162"/>
      <c r="AQ145" s="162"/>
      <c r="AR145" s="162"/>
      <c r="AS145" s="162"/>
      <c r="AT145" s="162"/>
      <c r="AU145" s="162"/>
      <c r="AV145" s="162"/>
      <c r="AW145" s="162"/>
      <c r="AX145" s="162"/>
    </row>
    <row r="146" spans="1:50" hidden="1">
      <c r="A146" s="153" t="s">
        <v>4778</v>
      </c>
      <c r="B146" s="153" t="s">
        <v>4779</v>
      </c>
      <c r="C146" s="153" t="s">
        <v>6328</v>
      </c>
      <c r="D146" s="177" t="s">
        <v>11506</v>
      </c>
      <c r="E146" s="161" t="s">
        <v>11507</v>
      </c>
      <c r="F146" s="161" t="s">
        <v>13397</v>
      </c>
      <c r="G146" s="161" t="s">
        <v>11508</v>
      </c>
      <c r="H146" s="161" t="s">
        <v>2024</v>
      </c>
      <c r="I146" s="161" t="s">
        <v>2031</v>
      </c>
      <c r="J146" s="161" t="s">
        <v>11509</v>
      </c>
      <c r="K146" s="161" t="s">
        <v>11510</v>
      </c>
      <c r="L146" s="161" t="s">
        <v>11511</v>
      </c>
      <c r="M146" s="161" t="s">
        <v>11512</v>
      </c>
      <c r="N146" s="185" t="s">
        <v>6310</v>
      </c>
      <c r="O146" s="161" t="s">
        <v>4780</v>
      </c>
      <c r="P146" s="161" t="s">
        <v>13866</v>
      </c>
      <c r="Q146" s="161" t="s">
        <v>13867</v>
      </c>
      <c r="R146" s="161" t="s">
        <v>2024</v>
      </c>
      <c r="S146" s="161" t="s">
        <v>2031</v>
      </c>
      <c r="T146" s="161" t="s">
        <v>13868</v>
      </c>
      <c r="U146" s="161">
        <v>0</v>
      </c>
      <c r="V146" s="161">
        <v>0</v>
      </c>
      <c r="W146" s="161">
        <v>0</v>
      </c>
      <c r="X146" s="161">
        <v>0</v>
      </c>
      <c r="Y146" s="161">
        <v>0</v>
      </c>
      <c r="Z146" s="161">
        <v>0</v>
      </c>
      <c r="AA146" s="161">
        <v>0</v>
      </c>
      <c r="AB146" s="161">
        <v>0</v>
      </c>
      <c r="AC146" s="161">
        <v>0</v>
      </c>
      <c r="AD146" s="161">
        <v>0</v>
      </c>
      <c r="AE146" s="161">
        <v>0</v>
      </c>
      <c r="AF146" s="161" t="s">
        <v>6309</v>
      </c>
      <c r="AG146" s="161" t="s">
        <v>6317</v>
      </c>
      <c r="AH146" s="162"/>
      <c r="AI146" s="162"/>
      <c r="AJ146" s="162"/>
      <c r="AK146" s="162"/>
      <c r="AL146" s="162"/>
      <c r="AM146" s="162"/>
      <c r="AN146" s="162"/>
      <c r="AO146" s="162"/>
      <c r="AP146" s="162"/>
      <c r="AQ146" s="162"/>
      <c r="AR146" s="162"/>
      <c r="AS146" s="162"/>
      <c r="AT146" s="162"/>
      <c r="AU146" s="162"/>
      <c r="AV146" s="162"/>
      <c r="AW146" s="162"/>
      <c r="AX146" s="162"/>
    </row>
    <row r="147" spans="1:50" hidden="1">
      <c r="A147" s="153" t="s">
        <v>3983</v>
      </c>
      <c r="B147" s="153" t="s">
        <v>6522</v>
      </c>
      <c r="C147" s="153" t="s">
        <v>3984</v>
      </c>
      <c r="D147" s="177" t="s">
        <v>894</v>
      </c>
      <c r="E147" s="161" t="s">
        <v>895</v>
      </c>
      <c r="F147" s="161" t="s">
        <v>2339</v>
      </c>
      <c r="G147" s="161" t="s">
        <v>897</v>
      </c>
      <c r="H147" s="161" t="s">
        <v>2024</v>
      </c>
      <c r="I147" s="161" t="s">
        <v>2031</v>
      </c>
      <c r="J147" s="161" t="s">
        <v>898</v>
      </c>
      <c r="K147" s="161" t="s">
        <v>899</v>
      </c>
      <c r="L147" s="161" t="s">
        <v>900</v>
      </c>
      <c r="M147" s="161" t="s">
        <v>901</v>
      </c>
      <c r="N147" s="185" t="s">
        <v>6520</v>
      </c>
      <c r="O147" s="161" t="s">
        <v>3985</v>
      </c>
      <c r="P147" s="161" t="s">
        <v>2334</v>
      </c>
      <c r="Q147" s="161" t="s">
        <v>2335</v>
      </c>
      <c r="R147" s="161" t="s">
        <v>2024</v>
      </c>
      <c r="S147" s="161" t="s">
        <v>2031</v>
      </c>
      <c r="T147" s="161" t="s">
        <v>2336</v>
      </c>
      <c r="U147" s="161">
        <v>0</v>
      </c>
      <c r="V147" s="161">
        <v>0</v>
      </c>
      <c r="W147" s="161">
        <v>0</v>
      </c>
      <c r="X147" s="161">
        <v>0</v>
      </c>
      <c r="Y147" s="161">
        <v>0</v>
      </c>
      <c r="Z147" s="161">
        <v>0</v>
      </c>
      <c r="AA147" s="161">
        <v>0</v>
      </c>
      <c r="AB147" s="161">
        <v>0</v>
      </c>
      <c r="AC147" s="161">
        <v>0</v>
      </c>
      <c r="AD147" s="161">
        <v>0</v>
      </c>
      <c r="AE147" s="161">
        <v>0</v>
      </c>
      <c r="AF147" s="161" t="s">
        <v>6309</v>
      </c>
      <c r="AG147" s="161" t="s">
        <v>6497</v>
      </c>
      <c r="AH147" s="162" t="s">
        <v>14196</v>
      </c>
      <c r="AI147" s="162" t="s">
        <v>15250</v>
      </c>
      <c r="AJ147" s="162" t="s">
        <v>15340</v>
      </c>
      <c r="AK147" s="162" t="s">
        <v>15348</v>
      </c>
      <c r="AL147" s="162" t="s">
        <v>15419</v>
      </c>
      <c r="AM147" s="162"/>
      <c r="AN147" s="162"/>
      <c r="AO147" s="162"/>
      <c r="AP147" s="162"/>
      <c r="AQ147" s="162"/>
      <c r="AR147" s="162"/>
      <c r="AS147" s="162"/>
      <c r="AT147" s="162"/>
      <c r="AU147" s="162"/>
      <c r="AV147" s="162"/>
      <c r="AW147" s="162"/>
      <c r="AX147" s="162"/>
    </row>
    <row r="148" spans="1:50" hidden="1">
      <c r="A148" s="153" t="s">
        <v>4187</v>
      </c>
      <c r="B148" s="153" t="s">
        <v>6063</v>
      </c>
      <c r="C148" s="153" t="s">
        <v>4188</v>
      </c>
      <c r="D148" s="177" t="s">
        <v>11069</v>
      </c>
      <c r="E148" s="161" t="s">
        <v>11070</v>
      </c>
      <c r="F148" s="161" t="s">
        <v>11928</v>
      </c>
      <c r="G148" s="161" t="s">
        <v>11071</v>
      </c>
      <c r="H148" s="161" t="s">
        <v>11072</v>
      </c>
      <c r="I148" s="161" t="s">
        <v>2056</v>
      </c>
      <c r="J148" s="161" t="s">
        <v>11073</v>
      </c>
      <c r="K148" s="161" t="s">
        <v>11074</v>
      </c>
      <c r="L148" s="161" t="s">
        <v>6064</v>
      </c>
      <c r="M148" s="161" t="s">
        <v>11075</v>
      </c>
      <c r="N148" s="185" t="s">
        <v>6318</v>
      </c>
      <c r="O148" s="161" t="s">
        <v>6064</v>
      </c>
      <c r="P148" s="161" t="s">
        <v>13775</v>
      </c>
      <c r="Q148" s="161" t="s">
        <v>13776</v>
      </c>
      <c r="R148" s="161" t="s">
        <v>3414</v>
      </c>
      <c r="S148" s="161" t="s">
        <v>3415</v>
      </c>
      <c r="T148" s="161" t="s">
        <v>13777</v>
      </c>
      <c r="U148" s="161">
        <v>0</v>
      </c>
      <c r="V148" s="161">
        <v>0</v>
      </c>
      <c r="W148" s="161">
        <v>0</v>
      </c>
      <c r="X148" s="161">
        <v>0</v>
      </c>
      <c r="Y148" s="161">
        <v>0</v>
      </c>
      <c r="Z148" s="161">
        <v>0</v>
      </c>
      <c r="AA148" s="161">
        <v>1</v>
      </c>
      <c r="AB148" s="161" t="s">
        <v>6529</v>
      </c>
      <c r="AC148" s="161" t="s">
        <v>5640</v>
      </c>
      <c r="AD148" s="161" t="s">
        <v>2026</v>
      </c>
      <c r="AE148" s="161" t="s">
        <v>5641</v>
      </c>
      <c r="AF148" s="161" t="s">
        <v>4678</v>
      </c>
      <c r="AG148" s="161" t="s">
        <v>6317</v>
      </c>
      <c r="AH148" s="162"/>
      <c r="AI148" s="162"/>
      <c r="AJ148" s="162"/>
      <c r="AK148" s="162"/>
      <c r="AL148" s="162"/>
      <c r="AM148" s="162"/>
      <c r="AN148" s="162"/>
      <c r="AO148" s="162"/>
      <c r="AP148" s="162"/>
      <c r="AQ148" s="162"/>
      <c r="AR148" s="162"/>
      <c r="AS148" s="162"/>
      <c r="AT148" s="162"/>
      <c r="AU148" s="162"/>
      <c r="AV148" s="162"/>
      <c r="AW148" s="162"/>
      <c r="AX148" s="162"/>
    </row>
    <row r="149" spans="1:50" hidden="1">
      <c r="A149" s="153" t="s">
        <v>4189</v>
      </c>
      <c r="B149" s="153" t="s">
        <v>6063</v>
      </c>
      <c r="C149" s="153" t="s">
        <v>1909</v>
      </c>
      <c r="D149" s="177" t="s">
        <v>11069</v>
      </c>
      <c r="E149" s="161" t="s">
        <v>11070</v>
      </c>
      <c r="F149" s="161" t="s">
        <v>13295</v>
      </c>
      <c r="G149" s="161" t="s">
        <v>11071</v>
      </c>
      <c r="H149" s="161" t="s">
        <v>11072</v>
      </c>
      <c r="I149" s="161" t="s">
        <v>2056</v>
      </c>
      <c r="J149" s="161" t="s">
        <v>11073</v>
      </c>
      <c r="K149" s="161" t="s">
        <v>11074</v>
      </c>
      <c r="L149" s="161" t="s">
        <v>6064</v>
      </c>
      <c r="M149" s="161" t="s">
        <v>11075</v>
      </c>
      <c r="N149" s="185" t="s">
        <v>6318</v>
      </c>
      <c r="O149" s="161" t="s">
        <v>6064</v>
      </c>
      <c r="P149" s="161" t="s">
        <v>13775</v>
      </c>
      <c r="Q149" s="161" t="s">
        <v>13776</v>
      </c>
      <c r="R149" s="161" t="s">
        <v>3414</v>
      </c>
      <c r="S149" s="161" t="s">
        <v>3415</v>
      </c>
      <c r="T149" s="161" t="s">
        <v>13777</v>
      </c>
      <c r="U149" s="161">
        <v>0</v>
      </c>
      <c r="V149" s="161">
        <v>0</v>
      </c>
      <c r="W149" s="161">
        <v>0</v>
      </c>
      <c r="X149" s="161">
        <v>0</v>
      </c>
      <c r="Y149" s="161">
        <v>0</v>
      </c>
      <c r="Z149" s="161">
        <v>0</v>
      </c>
      <c r="AA149" s="161">
        <v>1</v>
      </c>
      <c r="AB149" s="161" t="s">
        <v>6529</v>
      </c>
      <c r="AC149" s="161" t="s">
        <v>5640</v>
      </c>
      <c r="AD149" s="161" t="s">
        <v>2026</v>
      </c>
      <c r="AE149" s="161" t="s">
        <v>5641</v>
      </c>
      <c r="AF149" s="161" t="s">
        <v>4678</v>
      </c>
      <c r="AG149" s="161" t="s">
        <v>6317</v>
      </c>
      <c r="AH149" s="162"/>
      <c r="AI149" s="162"/>
      <c r="AJ149" s="162"/>
      <c r="AK149" s="162"/>
      <c r="AL149" s="162"/>
      <c r="AM149" s="162"/>
      <c r="AN149" s="162"/>
      <c r="AO149" s="162"/>
      <c r="AP149" s="162"/>
      <c r="AQ149" s="162"/>
      <c r="AR149" s="162"/>
      <c r="AS149" s="162"/>
      <c r="AT149" s="162"/>
      <c r="AU149" s="162"/>
      <c r="AV149" s="162"/>
      <c r="AW149" s="162"/>
      <c r="AX149" s="162"/>
    </row>
    <row r="150" spans="1:50" hidden="1">
      <c r="A150" s="153" t="s">
        <v>2073</v>
      </c>
      <c r="B150" s="153" t="s">
        <v>2070</v>
      </c>
      <c r="C150" s="153" t="s">
        <v>2074</v>
      </c>
      <c r="D150" s="177" t="s">
        <v>3503</v>
      </c>
      <c r="E150" s="161" t="s">
        <v>3504</v>
      </c>
      <c r="F150" s="161" t="s">
        <v>3519</v>
      </c>
      <c r="G150" s="161" t="s">
        <v>3506</v>
      </c>
      <c r="H150" s="161" t="s">
        <v>3507</v>
      </c>
      <c r="I150" s="161" t="s">
        <v>3508</v>
      </c>
      <c r="J150" s="161" t="s">
        <v>3509</v>
      </c>
      <c r="K150" s="161" t="s">
        <v>3510</v>
      </c>
      <c r="L150" s="161" t="s">
        <v>6309</v>
      </c>
      <c r="M150" s="161" t="s">
        <v>3511</v>
      </c>
      <c r="N150" s="185" t="s">
        <v>2035</v>
      </c>
      <c r="O150" s="161" t="s">
        <v>2072</v>
      </c>
      <c r="P150" s="161" t="s">
        <v>3512</v>
      </c>
      <c r="Q150" s="161" t="s">
        <v>3513</v>
      </c>
      <c r="R150" s="161" t="s">
        <v>2024</v>
      </c>
      <c r="S150" s="161" t="s">
        <v>2031</v>
      </c>
      <c r="T150" s="161" t="s">
        <v>3509</v>
      </c>
      <c r="U150" s="161" t="s">
        <v>3514</v>
      </c>
      <c r="V150" s="161" t="s">
        <v>3515</v>
      </c>
      <c r="W150" s="161" t="s">
        <v>3516</v>
      </c>
      <c r="X150" s="161" t="s">
        <v>3507</v>
      </c>
      <c r="Y150" s="161" t="s">
        <v>3508</v>
      </c>
      <c r="Z150" s="161" t="s">
        <v>6309</v>
      </c>
      <c r="AA150" s="161">
        <v>0</v>
      </c>
      <c r="AB150" s="161">
        <v>0</v>
      </c>
      <c r="AC150" s="161">
        <v>0</v>
      </c>
      <c r="AD150" s="161">
        <v>0</v>
      </c>
      <c r="AE150" s="161">
        <v>0</v>
      </c>
      <c r="AF150" s="161" t="s">
        <v>6309</v>
      </c>
      <c r="AG150" s="161" t="s">
        <v>6334</v>
      </c>
      <c r="AH150" s="162" t="s">
        <v>2610</v>
      </c>
      <c r="AI150" s="162" t="s">
        <v>14252</v>
      </c>
      <c r="AJ150" s="162" t="s">
        <v>14835</v>
      </c>
      <c r="AK150" s="162"/>
      <c r="AL150" s="162"/>
      <c r="AM150" s="162"/>
      <c r="AN150" s="162"/>
      <c r="AO150" s="162"/>
      <c r="AP150" s="162"/>
      <c r="AQ150" s="162"/>
      <c r="AR150" s="162"/>
      <c r="AS150" s="162"/>
      <c r="AT150" s="162"/>
      <c r="AU150" s="162"/>
      <c r="AV150" s="162"/>
      <c r="AW150" s="162"/>
      <c r="AX150" s="162"/>
    </row>
    <row r="151" spans="1:50" hidden="1">
      <c r="A151" s="153" t="s">
        <v>2069</v>
      </c>
      <c r="B151" s="153" t="s">
        <v>2070</v>
      </c>
      <c r="C151" s="153" t="s">
        <v>2071</v>
      </c>
      <c r="D151" s="177" t="s">
        <v>3503</v>
      </c>
      <c r="E151" s="161" t="s">
        <v>3504</v>
      </c>
      <c r="F151" s="161" t="s">
        <v>3524</v>
      </c>
      <c r="G151" s="161" t="s">
        <v>3506</v>
      </c>
      <c r="H151" s="161" t="s">
        <v>3507</v>
      </c>
      <c r="I151" s="161" t="s">
        <v>3508</v>
      </c>
      <c r="J151" s="161" t="s">
        <v>3509</v>
      </c>
      <c r="K151" s="161" t="s">
        <v>3510</v>
      </c>
      <c r="L151" s="161" t="s">
        <v>6309</v>
      </c>
      <c r="M151" s="161" t="s">
        <v>3511</v>
      </c>
      <c r="N151" s="185" t="s">
        <v>2035</v>
      </c>
      <c r="O151" s="161" t="s">
        <v>2072</v>
      </c>
      <c r="P151" s="161" t="s">
        <v>3512</v>
      </c>
      <c r="Q151" s="161" t="s">
        <v>3513</v>
      </c>
      <c r="R151" s="161" t="s">
        <v>2024</v>
      </c>
      <c r="S151" s="161" t="s">
        <v>2031</v>
      </c>
      <c r="T151" s="161" t="s">
        <v>3509</v>
      </c>
      <c r="U151" s="161" t="s">
        <v>3514</v>
      </c>
      <c r="V151" s="161" t="s">
        <v>3515</v>
      </c>
      <c r="W151" s="161" t="s">
        <v>3516</v>
      </c>
      <c r="X151" s="161" t="s">
        <v>3507</v>
      </c>
      <c r="Y151" s="161" t="s">
        <v>3508</v>
      </c>
      <c r="Z151" s="161" t="s">
        <v>6309</v>
      </c>
      <c r="AA151" s="161">
        <v>0</v>
      </c>
      <c r="AB151" s="161">
        <v>0</v>
      </c>
      <c r="AC151" s="161">
        <v>0</v>
      </c>
      <c r="AD151" s="161">
        <v>0</v>
      </c>
      <c r="AE151" s="161">
        <v>0</v>
      </c>
      <c r="AF151" s="161" t="s">
        <v>6309</v>
      </c>
      <c r="AG151" s="161" t="s">
        <v>6334</v>
      </c>
      <c r="AH151" s="162" t="s">
        <v>2610</v>
      </c>
      <c r="AI151" s="162" t="s">
        <v>14252</v>
      </c>
      <c r="AJ151" s="162" t="s">
        <v>14835</v>
      </c>
      <c r="AK151" s="162"/>
      <c r="AL151" s="162"/>
      <c r="AM151" s="162"/>
      <c r="AN151" s="162"/>
      <c r="AO151" s="162"/>
      <c r="AP151" s="162"/>
      <c r="AQ151" s="162"/>
      <c r="AR151" s="162"/>
      <c r="AS151" s="162"/>
      <c r="AT151" s="162"/>
      <c r="AU151" s="162"/>
      <c r="AV151" s="162"/>
      <c r="AW151" s="162"/>
      <c r="AX151" s="162"/>
    </row>
    <row r="152" spans="1:50" hidden="1">
      <c r="A152" s="153" t="s">
        <v>513</v>
      </c>
      <c r="B152" s="153" t="s">
        <v>514</v>
      </c>
      <c r="C152" s="153" t="s">
        <v>515</v>
      </c>
      <c r="D152" s="177" t="s">
        <v>7608</v>
      </c>
      <c r="E152" s="161" t="s">
        <v>7609</v>
      </c>
      <c r="F152" s="161" t="s">
        <v>12127</v>
      </c>
      <c r="G152" s="161" t="s">
        <v>7610</v>
      </c>
      <c r="H152" s="161" t="s">
        <v>1248</v>
      </c>
      <c r="I152" s="161" t="s">
        <v>1249</v>
      </c>
      <c r="J152" s="161" t="s">
        <v>7611</v>
      </c>
      <c r="K152" s="161" t="s">
        <v>7612</v>
      </c>
      <c r="L152" s="161" t="s">
        <v>6309</v>
      </c>
      <c r="M152" s="161" t="s">
        <v>7613</v>
      </c>
      <c r="N152" s="185" t="s">
        <v>6310</v>
      </c>
      <c r="O152" s="161">
        <v>0</v>
      </c>
      <c r="P152" s="161">
        <v>0</v>
      </c>
      <c r="Q152" s="161">
        <v>0</v>
      </c>
      <c r="R152" s="161">
        <v>0</v>
      </c>
      <c r="S152" s="161">
        <v>0</v>
      </c>
      <c r="T152" s="161">
        <v>0</v>
      </c>
      <c r="U152" s="161">
        <v>0</v>
      </c>
      <c r="V152" s="161">
        <v>0</v>
      </c>
      <c r="W152" s="161">
        <v>0</v>
      </c>
      <c r="X152" s="161">
        <v>0</v>
      </c>
      <c r="Y152" s="161">
        <v>0</v>
      </c>
      <c r="Z152" s="161">
        <v>0</v>
      </c>
      <c r="AA152" s="161">
        <v>0</v>
      </c>
      <c r="AB152" s="161">
        <v>0</v>
      </c>
      <c r="AC152" s="161">
        <v>0</v>
      </c>
      <c r="AD152" s="161">
        <v>0</v>
      </c>
      <c r="AE152" s="161">
        <v>0</v>
      </c>
      <c r="AF152" s="161" t="s">
        <v>6309</v>
      </c>
      <c r="AG152" s="161" t="s">
        <v>6317</v>
      </c>
      <c r="AH152" s="162" t="s">
        <v>15569</v>
      </c>
      <c r="AI152" s="162"/>
      <c r="AJ152" s="162"/>
      <c r="AK152" s="162"/>
      <c r="AL152" s="162"/>
      <c r="AM152" s="162"/>
      <c r="AN152" s="162"/>
      <c r="AO152" s="162"/>
      <c r="AP152" s="162"/>
      <c r="AQ152" s="162"/>
      <c r="AR152" s="162"/>
      <c r="AS152" s="162"/>
      <c r="AT152" s="162"/>
      <c r="AU152" s="162"/>
      <c r="AV152" s="162"/>
      <c r="AW152" s="162"/>
      <c r="AX152" s="162"/>
    </row>
    <row r="153" spans="1:50" hidden="1">
      <c r="A153" s="153" t="s">
        <v>4190</v>
      </c>
      <c r="B153" s="153" t="s">
        <v>6063</v>
      </c>
      <c r="C153" s="153" t="s">
        <v>4191</v>
      </c>
      <c r="D153" s="177" t="s">
        <v>11069</v>
      </c>
      <c r="E153" s="161" t="s">
        <v>11070</v>
      </c>
      <c r="F153" s="161" t="s">
        <v>11929</v>
      </c>
      <c r="G153" s="161" t="s">
        <v>11071</v>
      </c>
      <c r="H153" s="161" t="s">
        <v>11072</v>
      </c>
      <c r="I153" s="161" t="s">
        <v>2056</v>
      </c>
      <c r="J153" s="161" t="s">
        <v>11073</v>
      </c>
      <c r="K153" s="161" t="s">
        <v>11074</v>
      </c>
      <c r="L153" s="161" t="s">
        <v>6064</v>
      </c>
      <c r="M153" s="161" t="s">
        <v>11075</v>
      </c>
      <c r="N153" s="185" t="s">
        <v>6318</v>
      </c>
      <c r="O153" s="161" t="s">
        <v>6064</v>
      </c>
      <c r="P153" s="161" t="s">
        <v>13775</v>
      </c>
      <c r="Q153" s="161" t="s">
        <v>13776</v>
      </c>
      <c r="R153" s="161" t="s">
        <v>3414</v>
      </c>
      <c r="S153" s="161" t="s">
        <v>3415</v>
      </c>
      <c r="T153" s="161" t="s">
        <v>13777</v>
      </c>
      <c r="U153" s="161">
        <v>0</v>
      </c>
      <c r="V153" s="161">
        <v>0</v>
      </c>
      <c r="W153" s="161">
        <v>0</v>
      </c>
      <c r="X153" s="161">
        <v>0</v>
      </c>
      <c r="Y153" s="161">
        <v>0</v>
      </c>
      <c r="Z153" s="161">
        <v>0</v>
      </c>
      <c r="AA153" s="161">
        <v>0</v>
      </c>
      <c r="AB153" s="161">
        <v>0</v>
      </c>
      <c r="AC153" s="161">
        <v>0</v>
      </c>
      <c r="AD153" s="161">
        <v>0</v>
      </c>
      <c r="AE153" s="161">
        <v>0</v>
      </c>
      <c r="AF153" s="161" t="s">
        <v>4678</v>
      </c>
      <c r="AG153" s="161" t="s">
        <v>6317</v>
      </c>
      <c r="AH153" s="162"/>
      <c r="AI153" s="162"/>
      <c r="AJ153" s="162"/>
      <c r="AK153" s="162"/>
      <c r="AL153" s="162"/>
      <c r="AM153" s="162"/>
      <c r="AN153" s="162"/>
      <c r="AO153" s="162"/>
      <c r="AP153" s="162"/>
      <c r="AQ153" s="162"/>
      <c r="AR153" s="162"/>
      <c r="AS153" s="162"/>
      <c r="AT153" s="162"/>
      <c r="AU153" s="162"/>
      <c r="AV153" s="162"/>
      <c r="AW153" s="162"/>
      <c r="AX153" s="162"/>
    </row>
    <row r="154" spans="1:50" hidden="1">
      <c r="A154" s="153" t="s">
        <v>4194</v>
      </c>
      <c r="B154" s="153" t="s">
        <v>6063</v>
      </c>
      <c r="C154" s="153" t="s">
        <v>4191</v>
      </c>
      <c r="D154" s="177" t="s">
        <v>11069</v>
      </c>
      <c r="E154" s="161" t="s">
        <v>11070</v>
      </c>
      <c r="F154" s="161" t="s">
        <v>11930</v>
      </c>
      <c r="G154" s="161" t="s">
        <v>11071</v>
      </c>
      <c r="H154" s="161" t="s">
        <v>11072</v>
      </c>
      <c r="I154" s="161" t="s">
        <v>2056</v>
      </c>
      <c r="J154" s="161" t="s">
        <v>11073</v>
      </c>
      <c r="K154" s="161" t="s">
        <v>11074</v>
      </c>
      <c r="L154" s="161" t="s">
        <v>6064</v>
      </c>
      <c r="M154" s="161" t="s">
        <v>11075</v>
      </c>
      <c r="N154" s="185" t="s">
        <v>6318</v>
      </c>
      <c r="O154" s="161" t="s">
        <v>6064</v>
      </c>
      <c r="P154" s="161" t="s">
        <v>13775</v>
      </c>
      <c r="Q154" s="161" t="s">
        <v>13776</v>
      </c>
      <c r="R154" s="161" t="s">
        <v>3414</v>
      </c>
      <c r="S154" s="161" t="s">
        <v>3415</v>
      </c>
      <c r="T154" s="161" t="s">
        <v>13777</v>
      </c>
      <c r="U154" s="161">
        <v>0</v>
      </c>
      <c r="V154" s="161">
        <v>0</v>
      </c>
      <c r="W154" s="161">
        <v>0</v>
      </c>
      <c r="X154" s="161">
        <v>0</v>
      </c>
      <c r="Y154" s="161">
        <v>0</v>
      </c>
      <c r="Z154" s="161">
        <v>0</v>
      </c>
      <c r="AA154" s="161">
        <v>0</v>
      </c>
      <c r="AB154" s="161">
        <v>0</v>
      </c>
      <c r="AC154" s="161">
        <v>0</v>
      </c>
      <c r="AD154" s="161">
        <v>0</v>
      </c>
      <c r="AE154" s="161">
        <v>0</v>
      </c>
      <c r="AF154" s="161" t="s">
        <v>4678</v>
      </c>
      <c r="AG154" s="161" t="s">
        <v>6317</v>
      </c>
      <c r="AH154" s="162"/>
      <c r="AI154" s="162"/>
      <c r="AJ154" s="162"/>
      <c r="AK154" s="162"/>
      <c r="AL154" s="162"/>
      <c r="AM154" s="162"/>
      <c r="AN154" s="162"/>
      <c r="AO154" s="162"/>
      <c r="AP154" s="162"/>
      <c r="AQ154" s="162"/>
      <c r="AR154" s="162"/>
      <c r="AS154" s="162"/>
      <c r="AT154" s="162"/>
      <c r="AU154" s="162"/>
      <c r="AV154" s="162"/>
      <c r="AW154" s="162"/>
      <c r="AX154" s="162"/>
    </row>
    <row r="155" spans="1:50" hidden="1">
      <c r="A155" s="153" t="s">
        <v>4192</v>
      </c>
      <c r="B155" s="153" t="s">
        <v>6063</v>
      </c>
      <c r="C155" s="153" t="s">
        <v>4193</v>
      </c>
      <c r="D155" s="177" t="s">
        <v>11069</v>
      </c>
      <c r="E155" s="161" t="s">
        <v>11070</v>
      </c>
      <c r="F155" s="161" t="s">
        <v>13296</v>
      </c>
      <c r="G155" s="161" t="s">
        <v>11071</v>
      </c>
      <c r="H155" s="161" t="s">
        <v>11072</v>
      </c>
      <c r="I155" s="161" t="s">
        <v>2056</v>
      </c>
      <c r="J155" s="161" t="s">
        <v>11073</v>
      </c>
      <c r="K155" s="161" t="s">
        <v>11074</v>
      </c>
      <c r="L155" s="161" t="s">
        <v>6064</v>
      </c>
      <c r="M155" s="161" t="s">
        <v>11075</v>
      </c>
      <c r="N155" s="185" t="s">
        <v>6318</v>
      </c>
      <c r="O155" s="161" t="s">
        <v>6064</v>
      </c>
      <c r="P155" s="161" t="s">
        <v>13775</v>
      </c>
      <c r="Q155" s="161" t="s">
        <v>13776</v>
      </c>
      <c r="R155" s="161" t="s">
        <v>3414</v>
      </c>
      <c r="S155" s="161" t="s">
        <v>3415</v>
      </c>
      <c r="T155" s="161" t="s">
        <v>13777</v>
      </c>
      <c r="U155" s="161">
        <v>0</v>
      </c>
      <c r="V155" s="161">
        <v>0</v>
      </c>
      <c r="W155" s="161">
        <v>0</v>
      </c>
      <c r="X155" s="161">
        <v>0</v>
      </c>
      <c r="Y155" s="161">
        <v>0</v>
      </c>
      <c r="Z155" s="161">
        <v>0</v>
      </c>
      <c r="AA155" s="161">
        <v>0</v>
      </c>
      <c r="AB155" s="161">
        <v>0</v>
      </c>
      <c r="AC155" s="161">
        <v>0</v>
      </c>
      <c r="AD155" s="161">
        <v>0</v>
      </c>
      <c r="AE155" s="161">
        <v>0</v>
      </c>
      <c r="AF155" s="161" t="s">
        <v>4678</v>
      </c>
      <c r="AG155" s="161" t="s">
        <v>6317</v>
      </c>
      <c r="AH155" s="162"/>
      <c r="AI155" s="162"/>
      <c r="AJ155" s="162"/>
      <c r="AK155" s="162"/>
      <c r="AL155" s="162"/>
      <c r="AM155" s="162"/>
      <c r="AN155" s="162"/>
      <c r="AO155" s="162"/>
      <c r="AP155" s="162"/>
      <c r="AQ155" s="162"/>
      <c r="AR155" s="162"/>
      <c r="AS155" s="162"/>
      <c r="AT155" s="162"/>
      <c r="AU155" s="162"/>
      <c r="AV155" s="162"/>
      <c r="AW155" s="162"/>
      <c r="AX155" s="162"/>
    </row>
    <row r="156" spans="1:50" hidden="1">
      <c r="A156" s="153" t="s">
        <v>3487</v>
      </c>
      <c r="B156" s="153" t="s">
        <v>3488</v>
      </c>
      <c r="C156" s="153" t="s">
        <v>3489</v>
      </c>
      <c r="D156" s="177" t="s">
        <v>10936</v>
      </c>
      <c r="E156" s="161" t="s">
        <v>10937</v>
      </c>
      <c r="F156" s="161" t="s">
        <v>12089</v>
      </c>
      <c r="G156" s="161" t="s">
        <v>10938</v>
      </c>
      <c r="H156" s="161" t="s">
        <v>2024</v>
      </c>
      <c r="I156" s="161" t="s">
        <v>2031</v>
      </c>
      <c r="J156" s="161" t="s">
        <v>10939</v>
      </c>
      <c r="K156" s="161" t="s">
        <v>10940</v>
      </c>
      <c r="L156" s="161" t="s">
        <v>6309</v>
      </c>
      <c r="M156" s="161"/>
      <c r="N156" s="185"/>
      <c r="O156" s="161"/>
      <c r="P156" s="161"/>
      <c r="Q156" s="161"/>
      <c r="R156" s="161"/>
      <c r="S156" s="161"/>
      <c r="T156" s="161"/>
      <c r="U156" s="161"/>
      <c r="V156" s="161"/>
      <c r="W156" s="161"/>
      <c r="X156" s="161"/>
      <c r="Y156" s="161"/>
      <c r="Z156" s="161"/>
      <c r="AA156" s="161"/>
      <c r="AB156" s="161"/>
      <c r="AC156" s="161"/>
      <c r="AD156" s="161"/>
      <c r="AE156" s="161"/>
      <c r="AF156" s="161"/>
      <c r="AG156" s="161"/>
      <c r="AH156" s="162"/>
      <c r="AI156" s="162"/>
      <c r="AJ156" s="162"/>
      <c r="AK156" s="162"/>
      <c r="AL156" s="162"/>
      <c r="AM156" s="162"/>
      <c r="AN156" s="162"/>
      <c r="AO156" s="162"/>
      <c r="AP156" s="162"/>
      <c r="AQ156" s="162"/>
      <c r="AR156" s="162"/>
      <c r="AS156" s="162"/>
      <c r="AT156" s="162"/>
      <c r="AU156" s="162"/>
      <c r="AV156" s="162"/>
      <c r="AW156" s="162"/>
      <c r="AX156" s="162"/>
    </row>
    <row r="157" spans="1:50" hidden="1">
      <c r="A157" s="153" t="s">
        <v>2075</v>
      </c>
      <c r="B157" s="153" t="s">
        <v>2076</v>
      </c>
      <c r="C157" s="153" t="s">
        <v>6473</v>
      </c>
      <c r="D157" s="177" t="s">
        <v>8607</v>
      </c>
      <c r="E157" s="161" t="s">
        <v>6309</v>
      </c>
      <c r="F157" s="161" t="s">
        <v>12547</v>
      </c>
      <c r="G157" s="161" t="s">
        <v>8608</v>
      </c>
      <c r="H157" s="161" t="s">
        <v>8609</v>
      </c>
      <c r="I157" s="161" t="s">
        <v>8610</v>
      </c>
      <c r="J157" s="161" t="s">
        <v>8611</v>
      </c>
      <c r="K157" s="161" t="s">
        <v>8612</v>
      </c>
      <c r="L157" s="161" t="s">
        <v>6309</v>
      </c>
      <c r="M157" s="161"/>
      <c r="N157" s="185"/>
      <c r="O157" s="161"/>
      <c r="P157" s="161"/>
      <c r="Q157" s="161"/>
      <c r="R157" s="161"/>
      <c r="S157" s="161"/>
      <c r="T157" s="161"/>
      <c r="U157" s="161"/>
      <c r="V157" s="161"/>
      <c r="W157" s="161"/>
      <c r="X157" s="161"/>
      <c r="Y157" s="161"/>
      <c r="Z157" s="161"/>
      <c r="AA157" s="161"/>
      <c r="AB157" s="161"/>
      <c r="AC157" s="161"/>
      <c r="AD157" s="161"/>
      <c r="AE157" s="161"/>
      <c r="AF157" s="161"/>
      <c r="AG157" s="161"/>
      <c r="AH157" s="162"/>
      <c r="AI157" s="162"/>
      <c r="AJ157" s="162"/>
      <c r="AK157" s="162"/>
      <c r="AL157" s="162"/>
      <c r="AM157" s="162"/>
      <c r="AN157" s="162"/>
      <c r="AO157" s="162"/>
      <c r="AP157" s="162"/>
      <c r="AQ157" s="162"/>
      <c r="AR157" s="162"/>
      <c r="AS157" s="162"/>
      <c r="AT157" s="162"/>
      <c r="AU157" s="162"/>
      <c r="AV157" s="162"/>
      <c r="AW157" s="162"/>
      <c r="AX157" s="162"/>
    </row>
    <row r="158" spans="1:50" hidden="1">
      <c r="A158" s="153" t="s">
        <v>5679</v>
      </c>
      <c r="B158" s="153" t="s">
        <v>5264</v>
      </c>
      <c r="C158" s="153" t="s">
        <v>5680</v>
      </c>
      <c r="D158" s="177" t="s">
        <v>1250</v>
      </c>
      <c r="E158" s="161" t="s">
        <v>1251</v>
      </c>
      <c r="F158" s="161" t="s">
        <v>1261</v>
      </c>
      <c r="G158" s="161" t="s">
        <v>1253</v>
      </c>
      <c r="H158" s="161" t="s">
        <v>4072</v>
      </c>
      <c r="I158" s="161" t="s">
        <v>4073</v>
      </c>
      <c r="J158" s="161" t="s">
        <v>1254</v>
      </c>
      <c r="K158" s="161" t="s">
        <v>1255</v>
      </c>
      <c r="L158" s="161" t="s">
        <v>1256</v>
      </c>
      <c r="M158" s="161" t="s">
        <v>1257</v>
      </c>
      <c r="N158" s="185" t="s">
        <v>6520</v>
      </c>
      <c r="O158" s="161" t="s">
        <v>5677</v>
      </c>
      <c r="P158" s="161" t="s">
        <v>1258</v>
      </c>
      <c r="Q158" s="161" t="s">
        <v>13862</v>
      </c>
      <c r="R158" s="161" t="s">
        <v>4072</v>
      </c>
      <c r="S158" s="161" t="s">
        <v>4073</v>
      </c>
      <c r="T158" s="161" t="s">
        <v>1254</v>
      </c>
      <c r="U158" s="161">
        <v>0</v>
      </c>
      <c r="V158" s="161">
        <v>0</v>
      </c>
      <c r="W158" s="161">
        <v>0</v>
      </c>
      <c r="X158" s="161">
        <v>0</v>
      </c>
      <c r="Y158" s="161">
        <v>0</v>
      </c>
      <c r="Z158" s="161">
        <v>0</v>
      </c>
      <c r="AA158" s="161">
        <v>1</v>
      </c>
      <c r="AB158" s="161" t="s">
        <v>5678</v>
      </c>
      <c r="AC158" s="161" t="s">
        <v>1259</v>
      </c>
      <c r="AD158" s="161" t="s">
        <v>2016</v>
      </c>
      <c r="AE158" s="161" t="s">
        <v>1260</v>
      </c>
      <c r="AF158" s="161" t="s">
        <v>4678</v>
      </c>
      <c r="AG158" s="161" t="s">
        <v>6317</v>
      </c>
      <c r="AH158" s="162" t="s">
        <v>6728</v>
      </c>
      <c r="AI158" s="162" t="s">
        <v>6734</v>
      </c>
      <c r="AJ158" s="162" t="s">
        <v>7809</v>
      </c>
      <c r="AK158" s="162" t="s">
        <v>13578</v>
      </c>
      <c r="AL158" s="162" t="s">
        <v>13912</v>
      </c>
      <c r="AM158" s="162" t="s">
        <v>14362</v>
      </c>
      <c r="AN158" s="162" t="s">
        <v>14803</v>
      </c>
      <c r="AO158" s="162" t="s">
        <v>14936</v>
      </c>
      <c r="AP158" s="162" t="s">
        <v>14937</v>
      </c>
      <c r="AQ158" s="162" t="s">
        <v>15051</v>
      </c>
      <c r="AR158" s="162" t="s">
        <v>15169</v>
      </c>
      <c r="AS158" s="162"/>
      <c r="AT158" s="162"/>
      <c r="AU158" s="162"/>
      <c r="AV158" s="162"/>
      <c r="AW158" s="162"/>
      <c r="AX158" s="162"/>
    </row>
    <row r="159" spans="1:50" hidden="1">
      <c r="A159" s="153" t="s">
        <v>5263</v>
      </c>
      <c r="B159" s="153" t="s">
        <v>5264</v>
      </c>
      <c r="C159" s="153" t="s">
        <v>5676</v>
      </c>
      <c r="D159" s="177" t="s">
        <v>1250</v>
      </c>
      <c r="E159" s="161" t="s">
        <v>1251</v>
      </c>
      <c r="F159" s="161" t="s">
        <v>1252</v>
      </c>
      <c r="G159" s="161" t="s">
        <v>1253</v>
      </c>
      <c r="H159" s="161" t="s">
        <v>4072</v>
      </c>
      <c r="I159" s="161" t="s">
        <v>4073</v>
      </c>
      <c r="J159" s="161" t="s">
        <v>1254</v>
      </c>
      <c r="K159" s="161" t="s">
        <v>1255</v>
      </c>
      <c r="L159" s="161" t="s">
        <v>1256</v>
      </c>
      <c r="M159" s="161" t="s">
        <v>1257</v>
      </c>
      <c r="N159" s="185" t="s">
        <v>6520</v>
      </c>
      <c r="O159" s="161" t="s">
        <v>5677</v>
      </c>
      <c r="P159" s="161" t="s">
        <v>1258</v>
      </c>
      <c r="Q159" s="161" t="s">
        <v>13862</v>
      </c>
      <c r="R159" s="161" t="s">
        <v>4072</v>
      </c>
      <c r="S159" s="161" t="s">
        <v>4073</v>
      </c>
      <c r="T159" s="161" t="s">
        <v>1254</v>
      </c>
      <c r="U159" s="161">
        <v>0</v>
      </c>
      <c r="V159" s="161">
        <v>0</v>
      </c>
      <c r="W159" s="161">
        <v>0</v>
      </c>
      <c r="X159" s="161">
        <v>0</v>
      </c>
      <c r="Y159" s="161">
        <v>0</v>
      </c>
      <c r="Z159" s="161">
        <v>0</v>
      </c>
      <c r="AA159" s="161">
        <v>1</v>
      </c>
      <c r="AB159" s="161" t="s">
        <v>5678</v>
      </c>
      <c r="AC159" s="161" t="s">
        <v>1259</v>
      </c>
      <c r="AD159" s="161" t="s">
        <v>2016</v>
      </c>
      <c r="AE159" s="161" t="s">
        <v>1260</v>
      </c>
      <c r="AF159" s="161" t="s">
        <v>4678</v>
      </c>
      <c r="AG159" s="161" t="s">
        <v>6317</v>
      </c>
      <c r="AH159" s="162" t="s">
        <v>6729</v>
      </c>
      <c r="AI159" s="162" t="s">
        <v>6734</v>
      </c>
      <c r="AJ159" s="162" t="s">
        <v>7809</v>
      </c>
      <c r="AK159" s="162" t="s">
        <v>13578</v>
      </c>
      <c r="AL159" s="162" t="s">
        <v>13912</v>
      </c>
      <c r="AM159" s="162" t="s">
        <v>14362</v>
      </c>
      <c r="AN159" s="162" t="s">
        <v>14803</v>
      </c>
      <c r="AO159" s="162" t="s">
        <v>14936</v>
      </c>
      <c r="AP159" s="162" t="s">
        <v>14937</v>
      </c>
      <c r="AQ159" s="162" t="s">
        <v>15050</v>
      </c>
      <c r="AR159" s="162"/>
      <c r="AS159" s="162"/>
      <c r="AT159" s="162"/>
      <c r="AU159" s="162"/>
      <c r="AV159" s="162"/>
      <c r="AW159" s="162"/>
      <c r="AX159" s="162"/>
    </row>
    <row r="160" spans="1:50" hidden="1">
      <c r="A160" s="153" t="s">
        <v>2077</v>
      </c>
      <c r="B160" s="153" t="s">
        <v>2078</v>
      </c>
      <c r="C160" s="153" t="s">
        <v>2079</v>
      </c>
      <c r="D160" s="177" t="s">
        <v>914</v>
      </c>
      <c r="E160" s="161" t="s">
        <v>915</v>
      </c>
      <c r="F160" s="161" t="s">
        <v>916</v>
      </c>
      <c r="G160" s="161" t="s">
        <v>917</v>
      </c>
      <c r="H160" s="161" t="s">
        <v>6286</v>
      </c>
      <c r="I160" s="161" t="s">
        <v>6222</v>
      </c>
      <c r="J160" s="161" t="s">
        <v>918</v>
      </c>
      <c r="K160" s="161" t="s">
        <v>919</v>
      </c>
      <c r="L160" s="161" t="s">
        <v>920</v>
      </c>
      <c r="M160" s="161" t="s">
        <v>921</v>
      </c>
      <c r="N160" s="185" t="s">
        <v>6310</v>
      </c>
      <c r="O160" s="161" t="s">
        <v>2080</v>
      </c>
      <c r="P160" s="161" t="s">
        <v>922</v>
      </c>
      <c r="Q160" s="161" t="s">
        <v>917</v>
      </c>
      <c r="R160" s="161" t="s">
        <v>2024</v>
      </c>
      <c r="S160" s="161" t="s">
        <v>2031</v>
      </c>
      <c r="T160" s="161" t="s">
        <v>13728</v>
      </c>
      <c r="U160" s="161">
        <v>0</v>
      </c>
      <c r="V160" s="161">
        <v>0</v>
      </c>
      <c r="W160" s="161">
        <v>0</v>
      </c>
      <c r="X160" s="161">
        <v>0</v>
      </c>
      <c r="Y160" s="161">
        <v>0</v>
      </c>
      <c r="Z160" s="161">
        <v>0</v>
      </c>
      <c r="AA160" s="161">
        <v>0</v>
      </c>
      <c r="AB160" s="161">
        <v>0</v>
      </c>
      <c r="AC160" s="161">
        <v>0</v>
      </c>
      <c r="AD160" s="161">
        <v>0</v>
      </c>
      <c r="AE160" s="161">
        <v>0</v>
      </c>
      <c r="AF160" s="161" t="s">
        <v>6309</v>
      </c>
      <c r="AG160" s="161" t="s">
        <v>6334</v>
      </c>
      <c r="AH160" s="162" t="s">
        <v>4293</v>
      </c>
      <c r="AI160" s="162" t="s">
        <v>135</v>
      </c>
      <c r="AJ160" s="162" t="s">
        <v>14256</v>
      </c>
      <c r="AK160" s="162" t="s">
        <v>14547</v>
      </c>
      <c r="AL160" s="162"/>
      <c r="AM160" s="162"/>
      <c r="AN160" s="162"/>
      <c r="AO160" s="162"/>
      <c r="AP160" s="162"/>
      <c r="AQ160" s="162"/>
      <c r="AR160" s="162"/>
      <c r="AS160" s="162"/>
      <c r="AT160" s="162"/>
      <c r="AU160" s="162"/>
      <c r="AV160" s="162"/>
      <c r="AW160" s="162"/>
      <c r="AX160" s="162"/>
    </row>
    <row r="161" spans="1:50" hidden="1">
      <c r="A161" s="153" t="s">
        <v>5596</v>
      </c>
      <c r="B161" s="153" t="s">
        <v>5597</v>
      </c>
      <c r="C161" s="153" t="s">
        <v>5598</v>
      </c>
      <c r="D161" s="177" t="s">
        <v>10539</v>
      </c>
      <c r="E161" s="161" t="s">
        <v>10540</v>
      </c>
      <c r="F161" s="161" t="s">
        <v>13108</v>
      </c>
      <c r="G161" s="161" t="s">
        <v>10530</v>
      </c>
      <c r="H161" s="161" t="s">
        <v>2024</v>
      </c>
      <c r="I161" s="161" t="s">
        <v>2031</v>
      </c>
      <c r="J161" s="161" t="s">
        <v>10531</v>
      </c>
      <c r="K161" s="161" t="s">
        <v>6309</v>
      </c>
      <c r="L161" s="161" t="s">
        <v>10541</v>
      </c>
      <c r="M161" s="161" t="s">
        <v>10533</v>
      </c>
      <c r="N161" s="185" t="s">
        <v>6313</v>
      </c>
      <c r="O161" s="161">
        <v>0</v>
      </c>
      <c r="P161" s="161">
        <v>0</v>
      </c>
      <c r="Q161" s="161">
        <v>0</v>
      </c>
      <c r="R161" s="161">
        <v>0</v>
      </c>
      <c r="S161" s="161">
        <v>0</v>
      </c>
      <c r="T161" s="161">
        <v>0</v>
      </c>
      <c r="U161" s="161">
        <v>0</v>
      </c>
      <c r="V161" s="161">
        <v>0</v>
      </c>
      <c r="W161" s="161">
        <v>0</v>
      </c>
      <c r="X161" s="161">
        <v>0</v>
      </c>
      <c r="Y161" s="161">
        <v>0</v>
      </c>
      <c r="Z161" s="161">
        <v>0</v>
      </c>
      <c r="AA161" s="161">
        <v>0</v>
      </c>
      <c r="AB161" s="161">
        <v>0</v>
      </c>
      <c r="AC161" s="161">
        <v>0</v>
      </c>
      <c r="AD161" s="161">
        <v>0</v>
      </c>
      <c r="AE161" s="161">
        <v>0</v>
      </c>
      <c r="AF161" s="161" t="s">
        <v>1823</v>
      </c>
      <c r="AG161" s="161" t="s">
        <v>4437</v>
      </c>
      <c r="AH161" s="162" t="s">
        <v>15156</v>
      </c>
      <c r="AI161" s="162" t="s">
        <v>15168</v>
      </c>
      <c r="AJ161" s="162" t="s">
        <v>15231</v>
      </c>
      <c r="AK161" s="162" t="s">
        <v>15278</v>
      </c>
      <c r="AL161" s="162" t="s">
        <v>15633</v>
      </c>
      <c r="AM161" s="162"/>
      <c r="AN161" s="162" t="s">
        <v>15634</v>
      </c>
      <c r="AO161" s="162"/>
      <c r="AP161" s="162"/>
      <c r="AQ161" s="162"/>
      <c r="AR161" s="162"/>
      <c r="AS161" s="162"/>
      <c r="AT161" s="162"/>
      <c r="AU161" s="162"/>
      <c r="AV161" s="162"/>
      <c r="AW161" s="162"/>
      <c r="AX161" s="162"/>
    </row>
    <row r="162" spans="1:50" hidden="1">
      <c r="A162" s="153" t="s">
        <v>5762</v>
      </c>
      <c r="B162" s="153" t="s">
        <v>5763</v>
      </c>
      <c r="C162" s="153" t="s">
        <v>5764</v>
      </c>
      <c r="D162" s="177" t="s">
        <v>4655</v>
      </c>
      <c r="E162" s="161" t="s">
        <v>4656</v>
      </c>
      <c r="F162" s="161" t="s">
        <v>4657</v>
      </c>
      <c r="G162" s="161" t="s">
        <v>4658</v>
      </c>
      <c r="H162" s="161" t="s">
        <v>2024</v>
      </c>
      <c r="I162" s="161" t="s">
        <v>2031</v>
      </c>
      <c r="J162" s="161" t="s">
        <v>4659</v>
      </c>
      <c r="K162" s="161" t="s">
        <v>4660</v>
      </c>
      <c r="L162" s="161" t="s">
        <v>4661</v>
      </c>
      <c r="M162" s="161" t="s">
        <v>4662</v>
      </c>
      <c r="N162" s="185" t="s">
        <v>6495</v>
      </c>
      <c r="O162" s="161" t="s">
        <v>5765</v>
      </c>
      <c r="P162" s="161" t="s">
        <v>4663</v>
      </c>
      <c r="Q162" s="161" t="s">
        <v>13655</v>
      </c>
      <c r="R162" s="161" t="s">
        <v>2024</v>
      </c>
      <c r="S162" s="161" t="s">
        <v>2031</v>
      </c>
      <c r="T162" s="161" t="s">
        <v>6309</v>
      </c>
      <c r="U162" s="161">
        <v>0</v>
      </c>
      <c r="V162" s="161">
        <v>0</v>
      </c>
      <c r="W162" s="161">
        <v>0</v>
      </c>
      <c r="X162" s="161">
        <v>0</v>
      </c>
      <c r="Y162" s="161">
        <v>0</v>
      </c>
      <c r="Z162" s="161">
        <v>0</v>
      </c>
      <c r="AA162" s="161">
        <v>0</v>
      </c>
      <c r="AB162" s="161">
        <v>0</v>
      </c>
      <c r="AC162" s="161">
        <v>0</v>
      </c>
      <c r="AD162" s="161">
        <v>0</v>
      </c>
      <c r="AE162" s="161">
        <v>0</v>
      </c>
      <c r="AF162" s="161" t="s">
        <v>6309</v>
      </c>
      <c r="AG162" s="161" t="s">
        <v>6497</v>
      </c>
      <c r="AH162" s="162" t="s">
        <v>1028</v>
      </c>
      <c r="AI162" s="162" t="s">
        <v>6903</v>
      </c>
      <c r="AJ162" s="162" t="s">
        <v>7797</v>
      </c>
      <c r="AK162" s="162" t="s">
        <v>13903</v>
      </c>
      <c r="AL162" s="162" t="s">
        <v>13951</v>
      </c>
      <c r="AM162" s="162" t="s">
        <v>13952</v>
      </c>
      <c r="AN162" s="162" t="s">
        <v>14152</v>
      </c>
      <c r="AO162" s="162" t="s">
        <v>15080</v>
      </c>
      <c r="AP162" s="162"/>
      <c r="AQ162" s="162"/>
      <c r="AR162" s="162"/>
      <c r="AS162" s="162"/>
      <c r="AT162" s="162"/>
      <c r="AU162" s="162"/>
      <c r="AV162" s="162"/>
      <c r="AW162" s="162"/>
      <c r="AX162" s="162"/>
    </row>
    <row r="163" spans="1:50" hidden="1">
      <c r="A163" s="153" t="s">
        <v>2081</v>
      </c>
      <c r="B163" s="153" t="s">
        <v>6516</v>
      </c>
      <c r="C163" s="153" t="s">
        <v>2082</v>
      </c>
      <c r="D163" s="177" t="s">
        <v>2935</v>
      </c>
      <c r="E163" s="161" t="s">
        <v>2936</v>
      </c>
      <c r="F163" s="161" t="s">
        <v>2937</v>
      </c>
      <c r="G163" s="161" t="s">
        <v>2938</v>
      </c>
      <c r="H163" s="161" t="s">
        <v>2024</v>
      </c>
      <c r="I163" s="161" t="s">
        <v>2031</v>
      </c>
      <c r="J163" s="161" t="s">
        <v>2939</v>
      </c>
      <c r="K163" s="161" t="s">
        <v>6309</v>
      </c>
      <c r="L163" s="161" t="s">
        <v>2940</v>
      </c>
      <c r="M163" s="161" t="s">
        <v>2941</v>
      </c>
      <c r="N163" s="185" t="s">
        <v>2035</v>
      </c>
      <c r="O163" s="161">
        <v>0</v>
      </c>
      <c r="P163" s="161">
        <v>0</v>
      </c>
      <c r="Q163" s="161">
        <v>0</v>
      </c>
      <c r="R163" s="161">
        <v>0</v>
      </c>
      <c r="S163" s="161">
        <v>0</v>
      </c>
      <c r="T163" s="161">
        <v>0</v>
      </c>
      <c r="U163" s="161">
        <v>0</v>
      </c>
      <c r="V163" s="161">
        <v>0</v>
      </c>
      <c r="W163" s="161">
        <v>0</v>
      </c>
      <c r="X163" s="161">
        <v>0</v>
      </c>
      <c r="Y163" s="161">
        <v>0</v>
      </c>
      <c r="Z163" s="161">
        <v>0</v>
      </c>
      <c r="AA163" s="161">
        <v>1</v>
      </c>
      <c r="AB163" s="161" t="s">
        <v>2942</v>
      </c>
      <c r="AC163" s="161" t="s">
        <v>2943</v>
      </c>
      <c r="AD163" s="161" t="s">
        <v>2016</v>
      </c>
      <c r="AE163" s="161" t="s">
        <v>2944</v>
      </c>
      <c r="AF163" s="161" t="s">
        <v>6309</v>
      </c>
      <c r="AG163" s="161" t="s">
        <v>6334</v>
      </c>
      <c r="AH163" s="162" t="s">
        <v>3083</v>
      </c>
      <c r="AI163" s="162" t="s">
        <v>3082</v>
      </c>
      <c r="AJ163" s="162" t="s">
        <v>3084</v>
      </c>
      <c r="AK163" s="162" t="s">
        <v>355</v>
      </c>
      <c r="AL163" s="162" t="s">
        <v>380</v>
      </c>
      <c r="AM163" s="162" t="s">
        <v>6576</v>
      </c>
      <c r="AN163" s="162" t="s">
        <v>6925</v>
      </c>
      <c r="AO163" s="162" t="s">
        <v>13942</v>
      </c>
      <c r="AP163" s="162" t="s">
        <v>14733</v>
      </c>
      <c r="AQ163" s="162" t="s">
        <v>14769</v>
      </c>
      <c r="AR163" s="162" t="s">
        <v>15541</v>
      </c>
      <c r="AS163" s="162" t="s">
        <v>15542</v>
      </c>
      <c r="AT163" s="162"/>
      <c r="AU163" s="162"/>
      <c r="AV163" s="162"/>
      <c r="AW163" s="162"/>
      <c r="AX163" s="162"/>
    </row>
    <row r="164" spans="1:50" hidden="1">
      <c r="A164" s="153" t="s">
        <v>2083</v>
      </c>
      <c r="B164" s="153" t="s">
        <v>6516</v>
      </c>
      <c r="C164" s="153" t="s">
        <v>2082</v>
      </c>
      <c r="D164" s="177" t="s">
        <v>2935</v>
      </c>
      <c r="E164" s="161" t="s">
        <v>2936</v>
      </c>
      <c r="F164" s="161" t="s">
        <v>2949</v>
      </c>
      <c r="G164" s="161" t="s">
        <v>2938</v>
      </c>
      <c r="H164" s="161" t="s">
        <v>2024</v>
      </c>
      <c r="I164" s="161" t="s">
        <v>2031</v>
      </c>
      <c r="J164" s="161" t="s">
        <v>2939</v>
      </c>
      <c r="K164" s="161" t="s">
        <v>6309</v>
      </c>
      <c r="L164" s="161" t="s">
        <v>2940</v>
      </c>
      <c r="M164" s="161" t="s">
        <v>2941</v>
      </c>
      <c r="N164" s="185" t="s">
        <v>2035</v>
      </c>
      <c r="O164" s="161">
        <v>0</v>
      </c>
      <c r="P164" s="161">
        <v>0</v>
      </c>
      <c r="Q164" s="161">
        <v>0</v>
      </c>
      <c r="R164" s="161">
        <v>0</v>
      </c>
      <c r="S164" s="161">
        <v>0</v>
      </c>
      <c r="T164" s="161">
        <v>0</v>
      </c>
      <c r="U164" s="161">
        <v>0</v>
      </c>
      <c r="V164" s="161">
        <v>0</v>
      </c>
      <c r="W164" s="161">
        <v>0</v>
      </c>
      <c r="X164" s="161">
        <v>0</v>
      </c>
      <c r="Y164" s="161">
        <v>0</v>
      </c>
      <c r="Z164" s="161">
        <v>0</v>
      </c>
      <c r="AA164" s="161">
        <v>1</v>
      </c>
      <c r="AB164" s="161" t="s">
        <v>2942</v>
      </c>
      <c r="AC164" s="161" t="s">
        <v>2943</v>
      </c>
      <c r="AD164" s="161" t="s">
        <v>2016</v>
      </c>
      <c r="AE164" s="161" t="s">
        <v>2944</v>
      </c>
      <c r="AF164" s="161" t="s">
        <v>6309</v>
      </c>
      <c r="AG164" s="161" t="s">
        <v>6334</v>
      </c>
      <c r="AH164" s="162" t="s">
        <v>3083</v>
      </c>
      <c r="AI164" s="162" t="s">
        <v>3082</v>
      </c>
      <c r="AJ164" s="162" t="s">
        <v>3084</v>
      </c>
      <c r="AK164" s="162" t="s">
        <v>355</v>
      </c>
      <c r="AL164" s="162" t="s">
        <v>380</v>
      </c>
      <c r="AM164" s="162" t="s">
        <v>6576</v>
      </c>
      <c r="AN164" s="162" t="s">
        <v>6925</v>
      </c>
      <c r="AO164" s="162" t="s">
        <v>13942</v>
      </c>
      <c r="AP164" s="162" t="s">
        <v>14733</v>
      </c>
      <c r="AQ164" s="162" t="s">
        <v>14769</v>
      </c>
      <c r="AR164" s="162" t="s">
        <v>15541</v>
      </c>
      <c r="AS164" s="162" t="s">
        <v>15542</v>
      </c>
      <c r="AT164" s="162"/>
      <c r="AU164" s="162"/>
      <c r="AV164" s="162"/>
      <c r="AW164" s="162"/>
      <c r="AX164" s="162"/>
    </row>
    <row r="165" spans="1:50" hidden="1">
      <c r="A165" s="153" t="s">
        <v>2084</v>
      </c>
      <c r="B165" s="153" t="s">
        <v>2085</v>
      </c>
      <c r="C165" s="153" t="s">
        <v>2086</v>
      </c>
      <c r="D165" s="177" t="s">
        <v>3013</v>
      </c>
      <c r="E165" s="161" t="s">
        <v>3014</v>
      </c>
      <c r="F165" s="161" t="s">
        <v>3015</v>
      </c>
      <c r="G165" s="161" t="s">
        <v>3016</v>
      </c>
      <c r="H165" s="161" t="s">
        <v>3525</v>
      </c>
      <c r="I165" s="161" t="s">
        <v>3526</v>
      </c>
      <c r="J165" s="161" t="s">
        <v>3017</v>
      </c>
      <c r="K165" s="161" t="s">
        <v>3018</v>
      </c>
      <c r="L165" s="161" t="s">
        <v>3019</v>
      </c>
      <c r="M165" s="161" t="s">
        <v>3020</v>
      </c>
      <c r="N165" s="185" t="s">
        <v>6310</v>
      </c>
      <c r="O165" s="161" t="s">
        <v>2087</v>
      </c>
      <c r="P165" s="161" t="s">
        <v>3021</v>
      </c>
      <c r="Q165" s="161" t="s">
        <v>3016</v>
      </c>
      <c r="R165" s="161" t="s">
        <v>3525</v>
      </c>
      <c r="S165" s="161" t="s">
        <v>3526</v>
      </c>
      <c r="T165" s="161" t="s">
        <v>13709</v>
      </c>
      <c r="U165" s="161">
        <v>0</v>
      </c>
      <c r="V165" s="161">
        <v>0</v>
      </c>
      <c r="W165" s="161">
        <v>0</v>
      </c>
      <c r="X165" s="161">
        <v>0</v>
      </c>
      <c r="Y165" s="161">
        <v>0</v>
      </c>
      <c r="Z165" s="161">
        <v>0</v>
      </c>
      <c r="AA165" s="161">
        <v>0</v>
      </c>
      <c r="AB165" s="161">
        <v>0</v>
      </c>
      <c r="AC165" s="161">
        <v>0</v>
      </c>
      <c r="AD165" s="161">
        <v>0</v>
      </c>
      <c r="AE165" s="161">
        <v>0</v>
      </c>
      <c r="AF165" s="161" t="s">
        <v>4285</v>
      </c>
      <c r="AG165" s="161" t="s">
        <v>6334</v>
      </c>
      <c r="AH165" s="162" t="s">
        <v>6547</v>
      </c>
      <c r="AI165" s="162" t="s">
        <v>6577</v>
      </c>
      <c r="AJ165" s="162" t="s">
        <v>14353</v>
      </c>
      <c r="AK165" s="162"/>
      <c r="AL165" s="162"/>
      <c r="AM165" s="162"/>
      <c r="AN165" s="162"/>
      <c r="AO165" s="162"/>
      <c r="AP165" s="162"/>
      <c r="AQ165" s="162"/>
      <c r="AR165" s="162"/>
      <c r="AS165" s="162"/>
      <c r="AT165" s="162"/>
      <c r="AU165" s="162"/>
      <c r="AV165" s="162"/>
      <c r="AW165" s="162"/>
      <c r="AX165" s="162"/>
    </row>
    <row r="166" spans="1:50" hidden="1">
      <c r="A166" s="153" t="s">
        <v>2402</v>
      </c>
      <c r="B166" s="153" t="s">
        <v>5062</v>
      </c>
      <c r="C166" s="153" t="s">
        <v>2403</v>
      </c>
      <c r="D166" s="177" t="s">
        <v>8093</v>
      </c>
      <c r="E166" s="161" t="s">
        <v>8094</v>
      </c>
      <c r="F166" s="161" t="s">
        <v>14669</v>
      </c>
      <c r="G166" s="161" t="s">
        <v>14670</v>
      </c>
      <c r="H166" s="161" t="s">
        <v>14671</v>
      </c>
      <c r="I166" s="161" t="s">
        <v>8097</v>
      </c>
      <c r="J166" s="161" t="s">
        <v>14672</v>
      </c>
      <c r="K166" s="161" t="s">
        <v>14673</v>
      </c>
      <c r="L166" s="161" t="s">
        <v>8100</v>
      </c>
      <c r="M166" s="161" t="e">
        <v>#N/A</v>
      </c>
      <c r="N166" s="185" t="s">
        <v>6953</v>
      </c>
      <c r="O166" s="161"/>
      <c r="P166" s="161"/>
      <c r="Q166" s="161"/>
      <c r="R166" s="161"/>
      <c r="S166" s="161"/>
      <c r="T166" s="161"/>
      <c r="U166" s="161"/>
      <c r="V166" s="161"/>
      <c r="W166" s="161"/>
      <c r="X166" s="161"/>
      <c r="Y166" s="161"/>
      <c r="Z166" s="161"/>
      <c r="AA166" s="161"/>
      <c r="AB166" s="161"/>
      <c r="AC166" s="161"/>
      <c r="AD166" s="161"/>
      <c r="AE166" s="161"/>
      <c r="AF166" s="161" t="s">
        <v>1912</v>
      </c>
      <c r="AG166" s="161" t="s">
        <v>4388</v>
      </c>
      <c r="AH166" s="162"/>
      <c r="AI166" s="162"/>
      <c r="AJ166" s="162"/>
      <c r="AK166" s="162"/>
      <c r="AL166" s="162"/>
      <c r="AM166" s="162"/>
      <c r="AN166" s="162"/>
      <c r="AO166" s="162"/>
      <c r="AP166" s="162"/>
      <c r="AQ166" s="162"/>
      <c r="AR166" s="162"/>
      <c r="AS166" s="162"/>
      <c r="AT166" s="162"/>
      <c r="AU166" s="162"/>
      <c r="AV166" s="162"/>
      <c r="AW166" s="162"/>
      <c r="AX166" s="162"/>
    </row>
    <row r="167" spans="1:50" hidden="1">
      <c r="A167" s="153" t="s">
        <v>1910</v>
      </c>
      <c r="B167" s="153" t="s">
        <v>6513</v>
      </c>
      <c r="C167" s="153" t="s">
        <v>1911</v>
      </c>
      <c r="D167" s="177" t="s">
        <v>1071</v>
      </c>
      <c r="E167" s="161" t="s">
        <v>1072</v>
      </c>
      <c r="F167" s="161" t="s">
        <v>1247</v>
      </c>
      <c r="G167" s="161" t="s">
        <v>1074</v>
      </c>
      <c r="H167" s="161" t="s">
        <v>3554</v>
      </c>
      <c r="I167" s="161" t="s">
        <v>3555</v>
      </c>
      <c r="J167" s="161" t="s">
        <v>1075</v>
      </c>
      <c r="K167" s="161" t="s">
        <v>1244</v>
      </c>
      <c r="L167" s="161" t="s">
        <v>1245</v>
      </c>
      <c r="M167" s="161" t="s">
        <v>6309</v>
      </c>
      <c r="N167" s="185" t="s">
        <v>6495</v>
      </c>
      <c r="O167" s="161" t="s">
        <v>4401</v>
      </c>
      <c r="P167" s="161" t="s">
        <v>1246</v>
      </c>
      <c r="Q167" s="161" t="s">
        <v>13639</v>
      </c>
      <c r="R167" s="161" t="s">
        <v>13640</v>
      </c>
      <c r="S167" s="161" t="s">
        <v>13641</v>
      </c>
      <c r="T167" s="161" t="s">
        <v>13642</v>
      </c>
      <c r="U167" s="161">
        <v>0</v>
      </c>
      <c r="V167" s="161">
        <v>0</v>
      </c>
      <c r="W167" s="161">
        <v>0</v>
      </c>
      <c r="X167" s="161">
        <v>0</v>
      </c>
      <c r="Y167" s="161">
        <v>0</v>
      </c>
      <c r="Z167" s="161">
        <v>0</v>
      </c>
      <c r="AA167" s="161">
        <v>0</v>
      </c>
      <c r="AB167" s="161">
        <v>0</v>
      </c>
      <c r="AC167" s="161">
        <v>0</v>
      </c>
      <c r="AD167" s="161">
        <v>0</v>
      </c>
      <c r="AE167" s="161">
        <v>0</v>
      </c>
      <c r="AF167" s="161" t="s">
        <v>4399</v>
      </c>
      <c r="AG167" s="161" t="s">
        <v>4400</v>
      </c>
      <c r="AH167" s="162" t="s">
        <v>3719</v>
      </c>
      <c r="AI167" s="162" t="s">
        <v>1627</v>
      </c>
      <c r="AJ167" s="162" t="s">
        <v>1846</v>
      </c>
      <c r="AK167" s="162" t="s">
        <v>6703</v>
      </c>
      <c r="AL167" s="162"/>
      <c r="AM167" s="162"/>
      <c r="AN167" s="162"/>
      <c r="AO167" s="162"/>
      <c r="AP167" s="162"/>
      <c r="AQ167" s="162"/>
      <c r="AR167" s="162"/>
      <c r="AS167" s="162"/>
      <c r="AT167" s="162"/>
      <c r="AU167" s="162"/>
      <c r="AV167" s="162"/>
      <c r="AW167" s="162"/>
      <c r="AX167" s="162"/>
    </row>
    <row r="168" spans="1:50" hidden="1">
      <c r="A168" s="153" t="s">
        <v>4960</v>
      </c>
      <c r="B168" s="153" t="s">
        <v>4961</v>
      </c>
      <c r="C168" s="153" t="s">
        <v>4962</v>
      </c>
      <c r="D168" s="177" t="s">
        <v>4712</v>
      </c>
      <c r="E168" s="161" t="s">
        <v>4713</v>
      </c>
      <c r="F168" s="161" t="s">
        <v>4714</v>
      </c>
      <c r="G168" s="161" t="s">
        <v>4715</v>
      </c>
      <c r="H168" s="161" t="s">
        <v>889</v>
      </c>
      <c r="I168" s="161" t="s">
        <v>890</v>
      </c>
      <c r="J168" s="161" t="s">
        <v>6347</v>
      </c>
      <c r="K168" s="161" t="s">
        <v>6348</v>
      </c>
      <c r="L168" s="161" t="s">
        <v>6349</v>
      </c>
      <c r="M168" s="161" t="s">
        <v>6350</v>
      </c>
      <c r="N168" s="185" t="s">
        <v>6310</v>
      </c>
      <c r="O168" s="161">
        <v>0</v>
      </c>
      <c r="P168" s="161">
        <v>0</v>
      </c>
      <c r="Q168" s="161">
        <v>0</v>
      </c>
      <c r="R168" s="161">
        <v>0</v>
      </c>
      <c r="S168" s="161">
        <v>0</v>
      </c>
      <c r="T168" s="161">
        <v>0</v>
      </c>
      <c r="U168" s="161">
        <v>0</v>
      </c>
      <c r="V168" s="161">
        <v>0</v>
      </c>
      <c r="W168" s="161">
        <v>0</v>
      </c>
      <c r="X168" s="161">
        <v>0</v>
      </c>
      <c r="Y168" s="161">
        <v>0</v>
      </c>
      <c r="Z168" s="161">
        <v>0</v>
      </c>
      <c r="AA168" s="161">
        <v>0</v>
      </c>
      <c r="AB168" s="161">
        <v>0</v>
      </c>
      <c r="AC168" s="161">
        <v>0</v>
      </c>
      <c r="AD168" s="161">
        <v>0</v>
      </c>
      <c r="AE168" s="161">
        <v>0</v>
      </c>
      <c r="AF168" s="161" t="s">
        <v>6309</v>
      </c>
      <c r="AG168" s="161" t="s">
        <v>6334</v>
      </c>
      <c r="AH168" s="162" t="s">
        <v>6594</v>
      </c>
      <c r="AI168" s="162" t="s">
        <v>6595</v>
      </c>
      <c r="AJ168" s="162" t="s">
        <v>14258</v>
      </c>
      <c r="AK168" s="162"/>
      <c r="AL168" s="162"/>
      <c r="AM168" s="162"/>
      <c r="AN168" s="162"/>
      <c r="AO168" s="162"/>
      <c r="AP168" s="162"/>
      <c r="AQ168" s="162"/>
      <c r="AR168" s="162"/>
      <c r="AS168" s="162"/>
      <c r="AT168" s="162"/>
      <c r="AU168" s="162"/>
      <c r="AV168" s="162"/>
      <c r="AW168" s="162"/>
      <c r="AX168" s="162"/>
    </row>
    <row r="169" spans="1:50" hidden="1">
      <c r="A169" s="153" t="s">
        <v>4792</v>
      </c>
      <c r="B169" s="153" t="s">
        <v>4793</v>
      </c>
      <c r="C169" s="153" t="s">
        <v>4794</v>
      </c>
      <c r="D169" s="177" t="s">
        <v>7644</v>
      </c>
      <c r="E169" s="161" t="s">
        <v>7645</v>
      </c>
      <c r="F169" s="161" t="s">
        <v>13402</v>
      </c>
      <c r="G169" s="161" t="s">
        <v>7646</v>
      </c>
      <c r="H169" s="161" t="s">
        <v>7647</v>
      </c>
      <c r="I169" s="161" t="s">
        <v>7648</v>
      </c>
      <c r="J169" s="161" t="s">
        <v>7649</v>
      </c>
      <c r="K169" s="161" t="s">
        <v>7650</v>
      </c>
      <c r="L169" s="161" t="s">
        <v>6309</v>
      </c>
      <c r="M169" s="161" t="s">
        <v>6309</v>
      </c>
      <c r="N169" s="185" t="s">
        <v>6310</v>
      </c>
      <c r="O169" s="161" t="s">
        <v>4793</v>
      </c>
      <c r="P169" s="161" t="s">
        <v>7644</v>
      </c>
      <c r="Q169" s="161" t="s">
        <v>13871</v>
      </c>
      <c r="R169" s="161" t="s">
        <v>7647</v>
      </c>
      <c r="S169" s="161" t="s">
        <v>7648</v>
      </c>
      <c r="T169" s="161" t="s">
        <v>7649</v>
      </c>
      <c r="U169" s="161" t="s">
        <v>4795</v>
      </c>
      <c r="V169" s="161" t="s">
        <v>13872</v>
      </c>
      <c r="W169" s="161" t="s">
        <v>13873</v>
      </c>
      <c r="X169" s="161" t="s">
        <v>7647</v>
      </c>
      <c r="Y169" s="161" t="s">
        <v>7648</v>
      </c>
      <c r="Z169" s="161" t="s">
        <v>6309</v>
      </c>
      <c r="AA169" s="161">
        <v>0</v>
      </c>
      <c r="AB169" s="161">
        <v>0</v>
      </c>
      <c r="AC169" s="161">
        <v>0</v>
      </c>
      <c r="AD169" s="161">
        <v>0</v>
      </c>
      <c r="AE169" s="161">
        <v>0</v>
      </c>
      <c r="AF169" s="161" t="s">
        <v>6309</v>
      </c>
      <c r="AG169" s="161" t="s">
        <v>6317</v>
      </c>
      <c r="AH169" s="162"/>
      <c r="AI169" s="162"/>
      <c r="AJ169" s="162"/>
      <c r="AK169" s="162"/>
      <c r="AL169" s="162"/>
      <c r="AM169" s="162"/>
      <c r="AN169" s="162"/>
      <c r="AO169" s="162"/>
      <c r="AP169" s="162"/>
      <c r="AQ169" s="162"/>
      <c r="AR169" s="162"/>
      <c r="AS169" s="162"/>
      <c r="AT169" s="162"/>
      <c r="AU169" s="162"/>
      <c r="AV169" s="162"/>
      <c r="AW169" s="162"/>
      <c r="AX169" s="162"/>
    </row>
    <row r="170" spans="1:50" hidden="1">
      <c r="A170" s="153" t="s">
        <v>4956</v>
      </c>
      <c r="B170" s="153" t="s">
        <v>4957</v>
      </c>
      <c r="C170" s="153" t="s">
        <v>4959</v>
      </c>
      <c r="D170" s="177" t="s">
        <v>4850</v>
      </c>
      <c r="E170" s="161" t="s">
        <v>4851</v>
      </c>
      <c r="F170" s="161" t="s">
        <v>3198</v>
      </c>
      <c r="G170" s="161" t="s">
        <v>3199</v>
      </c>
      <c r="H170" s="161" t="s">
        <v>3916</v>
      </c>
      <c r="I170" s="161" t="s">
        <v>3917</v>
      </c>
      <c r="J170" s="161" t="s">
        <v>3200</v>
      </c>
      <c r="K170" s="161" t="s">
        <v>3201</v>
      </c>
      <c r="L170" s="161" t="s">
        <v>4958</v>
      </c>
      <c r="M170" s="161"/>
      <c r="N170" s="185"/>
      <c r="O170" s="161"/>
      <c r="P170" s="161"/>
      <c r="Q170" s="161"/>
      <c r="R170" s="161"/>
      <c r="S170" s="161"/>
      <c r="T170" s="161"/>
      <c r="U170" s="161"/>
      <c r="V170" s="161"/>
      <c r="W170" s="161"/>
      <c r="X170" s="161"/>
      <c r="Y170" s="161"/>
      <c r="Z170" s="161"/>
      <c r="AA170" s="161"/>
      <c r="AB170" s="161"/>
      <c r="AC170" s="161"/>
      <c r="AD170" s="161"/>
      <c r="AE170" s="161"/>
      <c r="AF170" s="161"/>
      <c r="AG170" s="161"/>
      <c r="AH170" s="162"/>
      <c r="AI170" s="162"/>
      <c r="AJ170" s="162"/>
      <c r="AK170" s="162"/>
      <c r="AL170" s="162"/>
      <c r="AM170" s="162"/>
      <c r="AN170" s="162"/>
      <c r="AO170" s="162"/>
      <c r="AP170" s="162"/>
      <c r="AQ170" s="162"/>
      <c r="AR170" s="162"/>
      <c r="AS170" s="162"/>
      <c r="AT170" s="162"/>
      <c r="AU170" s="162"/>
      <c r="AV170" s="162"/>
      <c r="AW170" s="162"/>
      <c r="AX170" s="162"/>
    </row>
    <row r="171" spans="1:50" hidden="1">
      <c r="A171" s="153" t="s">
        <v>4975</v>
      </c>
      <c r="B171" s="153" t="s">
        <v>6321</v>
      </c>
      <c r="C171" s="153" t="s">
        <v>4976</v>
      </c>
      <c r="D171" s="177" t="s">
        <v>6421</v>
      </c>
      <c r="E171" s="161" t="s">
        <v>6422</v>
      </c>
      <c r="F171" s="161" t="s">
        <v>4261</v>
      </c>
      <c r="G171" s="161" t="s">
        <v>6424</v>
      </c>
      <c r="H171" s="161" t="s">
        <v>2024</v>
      </c>
      <c r="I171" s="161" t="s">
        <v>2031</v>
      </c>
      <c r="J171" s="161" t="s">
        <v>6425</v>
      </c>
      <c r="K171" s="161" t="s">
        <v>4242</v>
      </c>
      <c r="L171" s="161" t="s">
        <v>4243</v>
      </c>
      <c r="M171" s="161" t="s">
        <v>4244</v>
      </c>
      <c r="N171" s="185" t="s">
        <v>6322</v>
      </c>
      <c r="O171" s="161">
        <v>0</v>
      </c>
      <c r="P171" s="161">
        <v>0</v>
      </c>
      <c r="Q171" s="161">
        <v>0</v>
      </c>
      <c r="R171" s="161">
        <v>0</v>
      </c>
      <c r="S171" s="161">
        <v>0</v>
      </c>
      <c r="T171" s="161">
        <v>0</v>
      </c>
      <c r="U171" s="161">
        <v>0</v>
      </c>
      <c r="V171" s="161">
        <v>0</v>
      </c>
      <c r="W171" s="161">
        <v>0</v>
      </c>
      <c r="X171" s="161">
        <v>0</v>
      </c>
      <c r="Y171" s="161">
        <v>0</v>
      </c>
      <c r="Z171" s="161">
        <v>0</v>
      </c>
      <c r="AA171" s="161">
        <v>0</v>
      </c>
      <c r="AB171" s="161">
        <v>0</v>
      </c>
      <c r="AC171" s="161">
        <v>0</v>
      </c>
      <c r="AD171" s="161">
        <v>0</v>
      </c>
      <c r="AE171" s="161">
        <v>0</v>
      </c>
      <c r="AF171" s="161" t="s">
        <v>1922</v>
      </c>
      <c r="AG171" s="161" t="s">
        <v>4388</v>
      </c>
      <c r="AH171" s="162" t="s">
        <v>15245</v>
      </c>
      <c r="AI171" s="162" t="s">
        <v>15253</v>
      </c>
      <c r="AJ171" s="162"/>
      <c r="AK171" s="162"/>
      <c r="AL171" s="162"/>
      <c r="AM171" s="162"/>
      <c r="AN171" s="162"/>
      <c r="AO171" s="162"/>
      <c r="AP171" s="162"/>
      <c r="AQ171" s="162"/>
      <c r="AR171" s="162"/>
      <c r="AS171" s="162"/>
      <c r="AT171" s="162"/>
      <c r="AU171" s="162"/>
      <c r="AV171" s="162"/>
      <c r="AW171" s="162"/>
      <c r="AX171" s="162"/>
    </row>
    <row r="172" spans="1:50" hidden="1">
      <c r="A172" s="153" t="s">
        <v>4983</v>
      </c>
      <c r="B172" s="153" t="s">
        <v>6321</v>
      </c>
      <c r="C172" s="153" t="s">
        <v>4976</v>
      </c>
      <c r="D172" s="177" t="s">
        <v>6421</v>
      </c>
      <c r="E172" s="161" t="s">
        <v>6422</v>
      </c>
      <c r="F172" s="161" t="s">
        <v>4267</v>
      </c>
      <c r="G172" s="161" t="s">
        <v>6424</v>
      </c>
      <c r="H172" s="161" t="s">
        <v>2024</v>
      </c>
      <c r="I172" s="161" t="s">
        <v>2031</v>
      </c>
      <c r="J172" s="161" t="s">
        <v>6425</v>
      </c>
      <c r="K172" s="161" t="s">
        <v>4242</v>
      </c>
      <c r="L172" s="161" t="s">
        <v>4243</v>
      </c>
      <c r="M172" s="161" t="s">
        <v>4244</v>
      </c>
      <c r="N172" s="185" t="s">
        <v>6322</v>
      </c>
      <c r="O172" s="161">
        <v>0</v>
      </c>
      <c r="P172" s="161">
        <v>0</v>
      </c>
      <c r="Q172" s="161">
        <v>0</v>
      </c>
      <c r="R172" s="161">
        <v>0</v>
      </c>
      <c r="S172" s="161">
        <v>0</v>
      </c>
      <c r="T172" s="161">
        <v>0</v>
      </c>
      <c r="U172" s="161">
        <v>0</v>
      </c>
      <c r="V172" s="161">
        <v>0</v>
      </c>
      <c r="W172" s="161">
        <v>0</v>
      </c>
      <c r="X172" s="161">
        <v>0</v>
      </c>
      <c r="Y172" s="161">
        <v>0</v>
      </c>
      <c r="Z172" s="161">
        <v>0</v>
      </c>
      <c r="AA172" s="161">
        <v>0</v>
      </c>
      <c r="AB172" s="161">
        <v>0</v>
      </c>
      <c r="AC172" s="161">
        <v>0</v>
      </c>
      <c r="AD172" s="161">
        <v>0</v>
      </c>
      <c r="AE172" s="161">
        <v>0</v>
      </c>
      <c r="AF172" s="161" t="s">
        <v>1922</v>
      </c>
      <c r="AG172" s="161" t="s">
        <v>4388</v>
      </c>
      <c r="AH172" s="162" t="s">
        <v>15245</v>
      </c>
      <c r="AI172" s="162" t="s">
        <v>15253</v>
      </c>
      <c r="AJ172" s="162"/>
      <c r="AK172" s="162"/>
      <c r="AL172" s="162"/>
      <c r="AM172" s="162"/>
      <c r="AN172" s="162"/>
      <c r="AO172" s="162"/>
      <c r="AP172" s="162"/>
      <c r="AQ172" s="162"/>
      <c r="AR172" s="162"/>
      <c r="AS172" s="162"/>
      <c r="AT172" s="162"/>
      <c r="AU172" s="162"/>
      <c r="AV172" s="162"/>
      <c r="AW172" s="162"/>
      <c r="AX172" s="162"/>
    </row>
    <row r="173" spans="1:50" hidden="1">
      <c r="A173" s="153" t="s">
        <v>4984</v>
      </c>
      <c r="B173" s="153" t="s">
        <v>6321</v>
      </c>
      <c r="C173" s="153" t="s">
        <v>4976</v>
      </c>
      <c r="D173" s="177" t="s">
        <v>6421</v>
      </c>
      <c r="E173" s="161" t="s">
        <v>6422</v>
      </c>
      <c r="F173" s="161" t="s">
        <v>2324</v>
      </c>
      <c r="G173" s="161" t="s">
        <v>6424</v>
      </c>
      <c r="H173" s="161" t="s">
        <v>2024</v>
      </c>
      <c r="I173" s="161" t="s">
        <v>2031</v>
      </c>
      <c r="J173" s="161" t="s">
        <v>6425</v>
      </c>
      <c r="K173" s="161" t="s">
        <v>4242</v>
      </c>
      <c r="L173" s="161" t="s">
        <v>4243</v>
      </c>
      <c r="M173" s="161" t="s">
        <v>4244</v>
      </c>
      <c r="N173" s="185" t="s">
        <v>6322</v>
      </c>
      <c r="O173" s="161">
        <v>0</v>
      </c>
      <c r="P173" s="161">
        <v>0</v>
      </c>
      <c r="Q173" s="161">
        <v>0</v>
      </c>
      <c r="R173" s="161">
        <v>0</v>
      </c>
      <c r="S173" s="161">
        <v>0</v>
      </c>
      <c r="T173" s="161">
        <v>0</v>
      </c>
      <c r="U173" s="161">
        <v>0</v>
      </c>
      <c r="V173" s="161">
        <v>0</v>
      </c>
      <c r="W173" s="161">
        <v>0</v>
      </c>
      <c r="X173" s="161">
        <v>0</v>
      </c>
      <c r="Y173" s="161">
        <v>0</v>
      </c>
      <c r="Z173" s="161">
        <v>0</v>
      </c>
      <c r="AA173" s="161">
        <v>0</v>
      </c>
      <c r="AB173" s="161">
        <v>0</v>
      </c>
      <c r="AC173" s="161">
        <v>0</v>
      </c>
      <c r="AD173" s="161">
        <v>0</v>
      </c>
      <c r="AE173" s="161">
        <v>0</v>
      </c>
      <c r="AF173" s="161" t="s">
        <v>1922</v>
      </c>
      <c r="AG173" s="161" t="s">
        <v>4388</v>
      </c>
      <c r="AH173" s="162" t="s">
        <v>15245</v>
      </c>
      <c r="AI173" s="162" t="s">
        <v>15253</v>
      </c>
      <c r="AJ173" s="162"/>
      <c r="AK173" s="162"/>
      <c r="AL173" s="162"/>
      <c r="AM173" s="162"/>
      <c r="AN173" s="162"/>
      <c r="AO173" s="162"/>
      <c r="AP173" s="162"/>
      <c r="AQ173" s="162"/>
      <c r="AR173" s="162"/>
      <c r="AS173" s="162"/>
      <c r="AT173" s="162"/>
      <c r="AU173" s="162"/>
      <c r="AV173" s="162"/>
      <c r="AW173" s="162"/>
      <c r="AX173" s="162"/>
    </row>
    <row r="174" spans="1:50" hidden="1">
      <c r="A174" s="153" t="s">
        <v>4973</v>
      </c>
      <c r="B174" s="153" t="s">
        <v>6321</v>
      </c>
      <c r="C174" s="153" t="s">
        <v>4974</v>
      </c>
      <c r="D174" s="177" t="s">
        <v>6421</v>
      </c>
      <c r="E174" s="161" t="s">
        <v>6422</v>
      </c>
      <c r="F174" s="161" t="s">
        <v>4260</v>
      </c>
      <c r="G174" s="161" t="s">
        <v>6424</v>
      </c>
      <c r="H174" s="161" t="s">
        <v>2024</v>
      </c>
      <c r="I174" s="161" t="s">
        <v>2031</v>
      </c>
      <c r="J174" s="161" t="s">
        <v>6425</v>
      </c>
      <c r="K174" s="161" t="s">
        <v>4242</v>
      </c>
      <c r="L174" s="161" t="s">
        <v>4243</v>
      </c>
      <c r="M174" s="161" t="s">
        <v>4244</v>
      </c>
      <c r="N174" s="185" t="s">
        <v>6322</v>
      </c>
      <c r="O174" s="161">
        <v>0</v>
      </c>
      <c r="P174" s="161">
        <v>0</v>
      </c>
      <c r="Q174" s="161">
        <v>0</v>
      </c>
      <c r="R174" s="161">
        <v>0</v>
      </c>
      <c r="S174" s="161">
        <v>0</v>
      </c>
      <c r="T174" s="161">
        <v>0</v>
      </c>
      <c r="U174" s="161">
        <v>0</v>
      </c>
      <c r="V174" s="161">
        <v>0</v>
      </c>
      <c r="W174" s="161">
        <v>0</v>
      </c>
      <c r="X174" s="161">
        <v>0</v>
      </c>
      <c r="Y174" s="161">
        <v>0</v>
      </c>
      <c r="Z174" s="161">
        <v>0</v>
      </c>
      <c r="AA174" s="161">
        <v>0</v>
      </c>
      <c r="AB174" s="161">
        <v>0</v>
      </c>
      <c r="AC174" s="161">
        <v>0</v>
      </c>
      <c r="AD174" s="161">
        <v>0</v>
      </c>
      <c r="AE174" s="161">
        <v>0</v>
      </c>
      <c r="AF174" s="161" t="s">
        <v>1922</v>
      </c>
      <c r="AG174" s="161" t="s">
        <v>4388</v>
      </c>
      <c r="AH174" s="162" t="s">
        <v>15245</v>
      </c>
      <c r="AI174" s="162" t="s">
        <v>15253</v>
      </c>
      <c r="AJ174" s="162"/>
      <c r="AK174" s="162"/>
      <c r="AL174" s="162"/>
      <c r="AM174" s="162"/>
      <c r="AN174" s="162"/>
      <c r="AO174" s="162"/>
      <c r="AP174" s="162"/>
      <c r="AQ174" s="162"/>
      <c r="AR174" s="162"/>
      <c r="AS174" s="162"/>
      <c r="AT174" s="162"/>
      <c r="AU174" s="162"/>
      <c r="AV174" s="162"/>
      <c r="AW174" s="162"/>
      <c r="AX174" s="162"/>
    </row>
    <row r="175" spans="1:50" hidden="1">
      <c r="A175" s="153" t="s">
        <v>4977</v>
      </c>
      <c r="B175" s="153" t="s">
        <v>6321</v>
      </c>
      <c r="C175" s="153" t="s">
        <v>4976</v>
      </c>
      <c r="D175" s="177" t="s">
        <v>6421</v>
      </c>
      <c r="E175" s="161" t="s">
        <v>6422</v>
      </c>
      <c r="F175" s="161" t="s">
        <v>4262</v>
      </c>
      <c r="G175" s="161" t="s">
        <v>6424</v>
      </c>
      <c r="H175" s="161" t="s">
        <v>2024</v>
      </c>
      <c r="I175" s="161" t="s">
        <v>2031</v>
      </c>
      <c r="J175" s="161" t="s">
        <v>6425</v>
      </c>
      <c r="K175" s="161" t="s">
        <v>4242</v>
      </c>
      <c r="L175" s="161" t="s">
        <v>4243</v>
      </c>
      <c r="M175" s="161" t="s">
        <v>4244</v>
      </c>
      <c r="N175" s="185" t="s">
        <v>6322</v>
      </c>
      <c r="O175" s="161">
        <v>0</v>
      </c>
      <c r="P175" s="161">
        <v>0</v>
      </c>
      <c r="Q175" s="161">
        <v>0</v>
      </c>
      <c r="R175" s="161">
        <v>0</v>
      </c>
      <c r="S175" s="161">
        <v>0</v>
      </c>
      <c r="T175" s="161">
        <v>0</v>
      </c>
      <c r="U175" s="161">
        <v>0</v>
      </c>
      <c r="V175" s="161">
        <v>0</v>
      </c>
      <c r="W175" s="161">
        <v>0</v>
      </c>
      <c r="X175" s="161">
        <v>0</v>
      </c>
      <c r="Y175" s="161">
        <v>0</v>
      </c>
      <c r="Z175" s="161">
        <v>0</v>
      </c>
      <c r="AA175" s="161">
        <v>0</v>
      </c>
      <c r="AB175" s="161">
        <v>0</v>
      </c>
      <c r="AC175" s="161">
        <v>0</v>
      </c>
      <c r="AD175" s="161">
        <v>0</v>
      </c>
      <c r="AE175" s="161">
        <v>0</v>
      </c>
      <c r="AF175" s="161" t="s">
        <v>1922</v>
      </c>
      <c r="AG175" s="161" t="s">
        <v>4388</v>
      </c>
      <c r="AH175" s="162" t="s">
        <v>15245</v>
      </c>
      <c r="AI175" s="162" t="s">
        <v>15253</v>
      </c>
      <c r="AJ175" s="162"/>
      <c r="AK175" s="162"/>
      <c r="AL175" s="162"/>
      <c r="AM175" s="162"/>
      <c r="AN175" s="162"/>
      <c r="AO175" s="162"/>
      <c r="AP175" s="162"/>
      <c r="AQ175" s="162"/>
      <c r="AR175" s="162"/>
      <c r="AS175" s="162"/>
      <c r="AT175" s="162"/>
      <c r="AU175" s="162"/>
      <c r="AV175" s="162"/>
      <c r="AW175" s="162"/>
      <c r="AX175" s="162"/>
    </row>
    <row r="176" spans="1:50" hidden="1">
      <c r="A176" s="153" t="s">
        <v>516</v>
      </c>
      <c r="B176" s="153" t="s">
        <v>517</v>
      </c>
      <c r="C176" s="153" t="s">
        <v>518</v>
      </c>
      <c r="D176" s="177" t="s">
        <v>2206</v>
      </c>
      <c r="E176" s="161" t="s">
        <v>11805</v>
      </c>
      <c r="F176" s="161" t="e">
        <v>#N/A</v>
      </c>
      <c r="G176" s="161" t="s">
        <v>11806</v>
      </c>
      <c r="H176" s="161" t="s">
        <v>2024</v>
      </c>
      <c r="I176" s="161" t="s">
        <v>2031</v>
      </c>
      <c r="J176" s="161" t="s">
        <v>11807</v>
      </c>
      <c r="K176" s="161" t="s">
        <v>11808</v>
      </c>
      <c r="L176" s="161" t="s">
        <v>11809</v>
      </c>
      <c r="M176" s="161"/>
      <c r="N176" s="185"/>
      <c r="O176" s="161"/>
      <c r="P176" s="161"/>
      <c r="Q176" s="161"/>
      <c r="R176" s="161"/>
      <c r="S176" s="161"/>
      <c r="T176" s="161"/>
      <c r="U176" s="161"/>
      <c r="V176" s="161"/>
      <c r="W176" s="161"/>
      <c r="X176" s="161"/>
      <c r="Y176" s="161"/>
      <c r="Z176" s="161"/>
      <c r="AA176" s="161"/>
      <c r="AB176" s="161"/>
      <c r="AC176" s="161"/>
      <c r="AD176" s="161"/>
      <c r="AE176" s="161"/>
      <c r="AF176" s="161"/>
      <c r="AG176" s="161"/>
      <c r="AH176" s="165" t="s">
        <v>6073</v>
      </c>
      <c r="AI176" s="162"/>
      <c r="AJ176" s="162"/>
      <c r="AK176" s="162"/>
      <c r="AL176" s="162"/>
      <c r="AM176" s="162"/>
      <c r="AN176" s="162"/>
      <c r="AO176" s="162"/>
      <c r="AP176" s="162"/>
      <c r="AQ176" s="162"/>
      <c r="AR176" s="162"/>
      <c r="AS176" s="162"/>
      <c r="AT176" s="162"/>
      <c r="AU176" s="162"/>
      <c r="AV176" s="162"/>
      <c r="AW176" s="162"/>
      <c r="AX176" s="162"/>
    </row>
    <row r="177" spans="1:50" hidden="1">
      <c r="A177" s="153" t="s">
        <v>4979</v>
      </c>
      <c r="B177" s="153" t="s">
        <v>6321</v>
      </c>
      <c r="C177" s="153" t="s">
        <v>4976</v>
      </c>
      <c r="D177" s="177" t="s">
        <v>6421</v>
      </c>
      <c r="E177" s="161" t="s">
        <v>6422</v>
      </c>
      <c r="F177" s="161" t="s">
        <v>4264</v>
      </c>
      <c r="G177" s="161" t="s">
        <v>6424</v>
      </c>
      <c r="H177" s="161" t="s">
        <v>2024</v>
      </c>
      <c r="I177" s="161" t="s">
        <v>2031</v>
      </c>
      <c r="J177" s="161" t="s">
        <v>6425</v>
      </c>
      <c r="K177" s="161" t="s">
        <v>4242</v>
      </c>
      <c r="L177" s="161" t="s">
        <v>4243</v>
      </c>
      <c r="M177" s="161" t="s">
        <v>4244</v>
      </c>
      <c r="N177" s="185" t="s">
        <v>6322</v>
      </c>
      <c r="O177" s="161">
        <v>0</v>
      </c>
      <c r="P177" s="161">
        <v>0</v>
      </c>
      <c r="Q177" s="161">
        <v>0</v>
      </c>
      <c r="R177" s="161">
        <v>0</v>
      </c>
      <c r="S177" s="161">
        <v>0</v>
      </c>
      <c r="T177" s="161">
        <v>0</v>
      </c>
      <c r="U177" s="161">
        <v>0</v>
      </c>
      <c r="V177" s="161">
        <v>0</v>
      </c>
      <c r="W177" s="161">
        <v>0</v>
      </c>
      <c r="X177" s="161">
        <v>0</v>
      </c>
      <c r="Y177" s="161">
        <v>0</v>
      </c>
      <c r="Z177" s="161">
        <v>0</v>
      </c>
      <c r="AA177" s="161">
        <v>0</v>
      </c>
      <c r="AB177" s="161">
        <v>0</v>
      </c>
      <c r="AC177" s="161">
        <v>0</v>
      </c>
      <c r="AD177" s="161">
        <v>0</v>
      </c>
      <c r="AE177" s="161">
        <v>0</v>
      </c>
      <c r="AF177" s="161" t="s">
        <v>1922</v>
      </c>
      <c r="AG177" s="161" t="s">
        <v>4388</v>
      </c>
      <c r="AH177" s="162" t="s">
        <v>15245</v>
      </c>
      <c r="AI177" s="162" t="s">
        <v>15253</v>
      </c>
      <c r="AJ177" s="162"/>
      <c r="AK177" s="162"/>
      <c r="AL177" s="162"/>
      <c r="AM177" s="162"/>
      <c r="AN177" s="162"/>
      <c r="AO177" s="162"/>
      <c r="AP177" s="162"/>
      <c r="AQ177" s="162"/>
      <c r="AR177" s="162"/>
      <c r="AS177" s="162"/>
      <c r="AT177" s="162"/>
      <c r="AU177" s="162"/>
      <c r="AV177" s="162"/>
      <c r="AW177" s="162"/>
      <c r="AX177" s="162"/>
    </row>
    <row r="178" spans="1:50" hidden="1">
      <c r="A178" s="153" t="s">
        <v>4978</v>
      </c>
      <c r="B178" s="153" t="s">
        <v>6321</v>
      </c>
      <c r="C178" s="153" t="s">
        <v>4976</v>
      </c>
      <c r="D178" s="177" t="s">
        <v>6421</v>
      </c>
      <c r="E178" s="161" t="s">
        <v>6422</v>
      </c>
      <c r="F178" s="161" t="s">
        <v>4263</v>
      </c>
      <c r="G178" s="161" t="s">
        <v>6424</v>
      </c>
      <c r="H178" s="161" t="s">
        <v>2024</v>
      </c>
      <c r="I178" s="161" t="s">
        <v>2031</v>
      </c>
      <c r="J178" s="161" t="s">
        <v>6425</v>
      </c>
      <c r="K178" s="161" t="s">
        <v>4242</v>
      </c>
      <c r="L178" s="161" t="s">
        <v>4243</v>
      </c>
      <c r="M178" s="161" t="s">
        <v>4244</v>
      </c>
      <c r="N178" s="185" t="s">
        <v>6322</v>
      </c>
      <c r="O178" s="161">
        <v>0</v>
      </c>
      <c r="P178" s="161">
        <v>0</v>
      </c>
      <c r="Q178" s="161">
        <v>0</v>
      </c>
      <c r="R178" s="161">
        <v>0</v>
      </c>
      <c r="S178" s="161">
        <v>0</v>
      </c>
      <c r="T178" s="161">
        <v>0</v>
      </c>
      <c r="U178" s="161">
        <v>0</v>
      </c>
      <c r="V178" s="161">
        <v>0</v>
      </c>
      <c r="W178" s="161">
        <v>0</v>
      </c>
      <c r="X178" s="161">
        <v>0</v>
      </c>
      <c r="Y178" s="161">
        <v>0</v>
      </c>
      <c r="Z178" s="161">
        <v>0</v>
      </c>
      <c r="AA178" s="161">
        <v>0</v>
      </c>
      <c r="AB178" s="161">
        <v>0</v>
      </c>
      <c r="AC178" s="161">
        <v>0</v>
      </c>
      <c r="AD178" s="161">
        <v>0</v>
      </c>
      <c r="AE178" s="161">
        <v>0</v>
      </c>
      <c r="AF178" s="161" t="s">
        <v>1922</v>
      </c>
      <c r="AG178" s="161" t="s">
        <v>4388</v>
      </c>
      <c r="AH178" s="162" t="s">
        <v>15245</v>
      </c>
      <c r="AI178" s="162" t="s">
        <v>15253</v>
      </c>
      <c r="AJ178" s="162"/>
      <c r="AK178" s="162"/>
      <c r="AL178" s="162"/>
      <c r="AM178" s="162"/>
      <c r="AN178" s="162"/>
      <c r="AO178" s="162"/>
      <c r="AP178" s="162"/>
      <c r="AQ178" s="162"/>
      <c r="AR178" s="162"/>
      <c r="AS178" s="162"/>
      <c r="AT178" s="162"/>
      <c r="AU178" s="162"/>
      <c r="AV178" s="162"/>
      <c r="AW178" s="162"/>
      <c r="AX178" s="162"/>
    </row>
    <row r="179" spans="1:50" hidden="1">
      <c r="A179" s="153" t="s">
        <v>4980</v>
      </c>
      <c r="B179" s="153" t="s">
        <v>6321</v>
      </c>
      <c r="C179" s="153" t="s">
        <v>4981</v>
      </c>
      <c r="D179" s="177" t="s">
        <v>6421</v>
      </c>
      <c r="E179" s="161" t="s">
        <v>6422</v>
      </c>
      <c r="F179" s="161" t="s">
        <v>4265</v>
      </c>
      <c r="G179" s="161" t="s">
        <v>6424</v>
      </c>
      <c r="H179" s="161" t="s">
        <v>2024</v>
      </c>
      <c r="I179" s="161" t="s">
        <v>2031</v>
      </c>
      <c r="J179" s="161" t="s">
        <v>6425</v>
      </c>
      <c r="K179" s="161" t="s">
        <v>4242</v>
      </c>
      <c r="L179" s="161" t="s">
        <v>4243</v>
      </c>
      <c r="M179" s="161" t="s">
        <v>4244</v>
      </c>
      <c r="N179" s="185" t="s">
        <v>6322</v>
      </c>
      <c r="O179" s="161">
        <v>0</v>
      </c>
      <c r="P179" s="161">
        <v>0</v>
      </c>
      <c r="Q179" s="161">
        <v>0</v>
      </c>
      <c r="R179" s="161">
        <v>0</v>
      </c>
      <c r="S179" s="161">
        <v>0</v>
      </c>
      <c r="T179" s="161">
        <v>0</v>
      </c>
      <c r="U179" s="161">
        <v>0</v>
      </c>
      <c r="V179" s="161">
        <v>0</v>
      </c>
      <c r="W179" s="161">
        <v>0</v>
      </c>
      <c r="X179" s="161">
        <v>0</v>
      </c>
      <c r="Y179" s="161">
        <v>0</v>
      </c>
      <c r="Z179" s="161">
        <v>0</v>
      </c>
      <c r="AA179" s="161">
        <v>0</v>
      </c>
      <c r="AB179" s="161">
        <v>0</v>
      </c>
      <c r="AC179" s="161">
        <v>0</v>
      </c>
      <c r="AD179" s="161">
        <v>0</v>
      </c>
      <c r="AE179" s="161">
        <v>0</v>
      </c>
      <c r="AF179" s="161" t="s">
        <v>1922</v>
      </c>
      <c r="AG179" s="161" t="s">
        <v>4388</v>
      </c>
      <c r="AH179" s="162" t="s">
        <v>15245</v>
      </c>
      <c r="AI179" s="162" t="s">
        <v>15253</v>
      </c>
      <c r="AJ179" s="162"/>
      <c r="AK179" s="162"/>
      <c r="AL179" s="162"/>
      <c r="AM179" s="162"/>
      <c r="AN179" s="162"/>
      <c r="AO179" s="162"/>
      <c r="AP179" s="162"/>
      <c r="AQ179" s="162"/>
      <c r="AR179" s="162"/>
      <c r="AS179" s="162"/>
      <c r="AT179" s="162"/>
      <c r="AU179" s="162"/>
      <c r="AV179" s="162"/>
      <c r="AW179" s="162"/>
      <c r="AX179" s="162"/>
    </row>
    <row r="180" spans="1:50" hidden="1">
      <c r="A180" s="153" t="s">
        <v>1960</v>
      </c>
      <c r="B180" s="153" t="s">
        <v>1961</v>
      </c>
      <c r="C180" s="153" t="s">
        <v>1962</v>
      </c>
      <c r="D180" s="177" t="s">
        <v>7657</v>
      </c>
      <c r="E180" s="161" t="s">
        <v>6309</v>
      </c>
      <c r="F180" s="161" t="s">
        <v>12055</v>
      </c>
      <c r="G180" s="161" t="s">
        <v>7658</v>
      </c>
      <c r="H180" s="161" t="s">
        <v>2024</v>
      </c>
      <c r="I180" s="161" t="s">
        <v>2031</v>
      </c>
      <c r="J180" s="161" t="s">
        <v>7659</v>
      </c>
      <c r="K180" s="161" t="s">
        <v>7659</v>
      </c>
      <c r="L180" s="161" t="s">
        <v>6309</v>
      </c>
      <c r="M180" s="161" t="s">
        <v>12056</v>
      </c>
      <c r="N180" s="185" t="s">
        <v>6310</v>
      </c>
      <c r="O180" s="161">
        <v>0</v>
      </c>
      <c r="P180" s="161">
        <v>0</v>
      </c>
      <c r="Q180" s="161">
        <v>0</v>
      </c>
      <c r="R180" s="161">
        <v>0</v>
      </c>
      <c r="S180" s="161">
        <v>0</v>
      </c>
      <c r="T180" s="161">
        <v>0</v>
      </c>
      <c r="U180" s="161">
        <v>0</v>
      </c>
      <c r="V180" s="161">
        <v>0</v>
      </c>
      <c r="W180" s="161">
        <v>0</v>
      </c>
      <c r="X180" s="161">
        <v>0</v>
      </c>
      <c r="Y180" s="161">
        <v>0</v>
      </c>
      <c r="Z180" s="161">
        <v>0</v>
      </c>
      <c r="AA180" s="161">
        <v>0</v>
      </c>
      <c r="AB180" s="161">
        <v>0</v>
      </c>
      <c r="AC180" s="161">
        <v>0</v>
      </c>
      <c r="AD180" s="161">
        <v>0</v>
      </c>
      <c r="AE180" s="161">
        <v>0</v>
      </c>
      <c r="AF180" s="161" t="s">
        <v>6309</v>
      </c>
      <c r="AG180" s="161" t="s">
        <v>6312</v>
      </c>
      <c r="AH180" s="162"/>
      <c r="AI180" s="162"/>
      <c r="AJ180" s="162"/>
      <c r="AK180" s="162"/>
      <c r="AL180" s="162"/>
      <c r="AM180" s="162"/>
      <c r="AN180" s="162"/>
      <c r="AO180" s="162"/>
      <c r="AP180" s="162"/>
      <c r="AQ180" s="162"/>
      <c r="AR180" s="162"/>
      <c r="AS180" s="162"/>
      <c r="AT180" s="162"/>
      <c r="AU180" s="162"/>
      <c r="AV180" s="162"/>
      <c r="AW180" s="162"/>
      <c r="AX180" s="162"/>
    </row>
    <row r="181" spans="1:50" hidden="1">
      <c r="A181" s="153" t="s">
        <v>4982</v>
      </c>
      <c r="B181" s="153" t="s">
        <v>6321</v>
      </c>
      <c r="C181" s="153" t="s">
        <v>4974</v>
      </c>
      <c r="D181" s="177" t="s">
        <v>6421</v>
      </c>
      <c r="E181" s="161" t="s">
        <v>6422</v>
      </c>
      <c r="F181" s="161" t="s">
        <v>4266</v>
      </c>
      <c r="G181" s="161" t="s">
        <v>6424</v>
      </c>
      <c r="H181" s="161" t="s">
        <v>2024</v>
      </c>
      <c r="I181" s="161" t="s">
        <v>2031</v>
      </c>
      <c r="J181" s="161" t="s">
        <v>6425</v>
      </c>
      <c r="K181" s="161" t="s">
        <v>4242</v>
      </c>
      <c r="L181" s="161" t="s">
        <v>4243</v>
      </c>
      <c r="M181" s="161" t="s">
        <v>4244</v>
      </c>
      <c r="N181" s="185" t="s">
        <v>6322</v>
      </c>
      <c r="O181" s="161">
        <v>0</v>
      </c>
      <c r="P181" s="161">
        <v>0</v>
      </c>
      <c r="Q181" s="161">
        <v>0</v>
      </c>
      <c r="R181" s="161">
        <v>0</v>
      </c>
      <c r="S181" s="161">
        <v>0</v>
      </c>
      <c r="T181" s="161">
        <v>0</v>
      </c>
      <c r="U181" s="161">
        <v>0</v>
      </c>
      <c r="V181" s="161">
        <v>0</v>
      </c>
      <c r="W181" s="161">
        <v>0</v>
      </c>
      <c r="X181" s="161">
        <v>0</v>
      </c>
      <c r="Y181" s="161">
        <v>0</v>
      </c>
      <c r="Z181" s="161">
        <v>0</v>
      </c>
      <c r="AA181" s="161">
        <v>0</v>
      </c>
      <c r="AB181" s="161">
        <v>0</v>
      </c>
      <c r="AC181" s="161">
        <v>0</v>
      </c>
      <c r="AD181" s="161">
        <v>0</v>
      </c>
      <c r="AE181" s="161">
        <v>0</v>
      </c>
      <c r="AF181" s="161" t="s">
        <v>1922</v>
      </c>
      <c r="AG181" s="161" t="s">
        <v>4388</v>
      </c>
      <c r="AH181" s="162" t="s">
        <v>15245</v>
      </c>
      <c r="AI181" s="162" t="s">
        <v>15253</v>
      </c>
      <c r="AJ181" s="162"/>
      <c r="AK181" s="162"/>
      <c r="AL181" s="162"/>
      <c r="AM181" s="162"/>
      <c r="AN181" s="162"/>
      <c r="AO181" s="162"/>
      <c r="AP181" s="162"/>
      <c r="AQ181" s="162"/>
      <c r="AR181" s="162"/>
      <c r="AS181" s="162"/>
      <c r="AT181" s="162"/>
      <c r="AU181" s="162"/>
      <c r="AV181" s="162"/>
      <c r="AW181" s="162"/>
      <c r="AX181" s="162"/>
    </row>
    <row r="182" spans="1:50" hidden="1">
      <c r="A182" s="153" t="s">
        <v>5890</v>
      </c>
      <c r="B182" s="153" t="s">
        <v>5891</v>
      </c>
      <c r="C182" s="153" t="s">
        <v>5892</v>
      </c>
      <c r="D182" s="177" t="s">
        <v>10860</v>
      </c>
      <c r="E182" s="161" t="s">
        <v>10861</v>
      </c>
      <c r="F182" s="161" t="s">
        <v>12253</v>
      </c>
      <c r="G182" s="161" t="s">
        <v>10862</v>
      </c>
      <c r="H182" s="161" t="s">
        <v>2024</v>
      </c>
      <c r="I182" s="161" t="s">
        <v>2031</v>
      </c>
      <c r="J182" s="161" t="s">
        <v>6309</v>
      </c>
      <c r="K182" s="161" t="s">
        <v>10863</v>
      </c>
      <c r="L182" s="161" t="s">
        <v>5893</v>
      </c>
      <c r="M182" s="161"/>
      <c r="N182" s="185"/>
      <c r="O182" s="161"/>
      <c r="P182" s="161"/>
      <c r="Q182" s="161"/>
      <c r="R182" s="161"/>
      <c r="S182" s="161"/>
      <c r="T182" s="161"/>
      <c r="U182" s="161"/>
      <c r="V182" s="161"/>
      <c r="W182" s="161"/>
      <c r="X182" s="161"/>
      <c r="Y182" s="161"/>
      <c r="Z182" s="161"/>
      <c r="AA182" s="161"/>
      <c r="AB182" s="161"/>
      <c r="AC182" s="161"/>
      <c r="AD182" s="161"/>
      <c r="AE182" s="161"/>
      <c r="AF182" s="161"/>
      <c r="AG182" s="161"/>
      <c r="AH182" s="162"/>
      <c r="AI182" s="162"/>
      <c r="AJ182" s="162"/>
      <c r="AK182" s="162"/>
      <c r="AL182" s="162"/>
      <c r="AM182" s="162"/>
      <c r="AN182" s="162"/>
      <c r="AO182" s="162"/>
      <c r="AP182" s="162"/>
      <c r="AQ182" s="162"/>
      <c r="AR182" s="162"/>
      <c r="AS182" s="162"/>
      <c r="AT182" s="162"/>
      <c r="AU182" s="162"/>
      <c r="AV182" s="162"/>
      <c r="AW182" s="162"/>
      <c r="AX182" s="162"/>
    </row>
    <row r="183" spans="1:50" hidden="1">
      <c r="A183" s="153" t="s">
        <v>520</v>
      </c>
      <c r="B183" s="153" t="s">
        <v>521</v>
      </c>
      <c r="C183" s="153" t="s">
        <v>522</v>
      </c>
      <c r="D183" s="177" t="s">
        <v>11799</v>
      </c>
      <c r="E183" s="161" t="s">
        <v>11800</v>
      </c>
      <c r="F183" s="161" t="s">
        <v>13546</v>
      </c>
      <c r="G183" s="161" t="s">
        <v>11801</v>
      </c>
      <c r="H183" s="161" t="s">
        <v>7535</v>
      </c>
      <c r="I183" s="161" t="s">
        <v>7269</v>
      </c>
      <c r="J183" s="161" t="s">
        <v>11802</v>
      </c>
      <c r="K183" s="161" t="s">
        <v>11803</v>
      </c>
      <c r="L183" s="161" t="s">
        <v>11804</v>
      </c>
      <c r="M183" s="161" t="s">
        <v>6309</v>
      </c>
      <c r="N183" s="185" t="s">
        <v>6310</v>
      </c>
      <c r="O183" s="161">
        <v>0</v>
      </c>
      <c r="P183" s="161">
        <v>0</v>
      </c>
      <c r="Q183" s="161">
        <v>0</v>
      </c>
      <c r="R183" s="161">
        <v>0</v>
      </c>
      <c r="S183" s="161">
        <v>0</v>
      </c>
      <c r="T183" s="161">
        <v>0</v>
      </c>
      <c r="U183" s="161">
        <v>0</v>
      </c>
      <c r="V183" s="161">
        <v>0</v>
      </c>
      <c r="W183" s="161">
        <v>0</v>
      </c>
      <c r="X183" s="161">
        <v>0</v>
      </c>
      <c r="Y183" s="161">
        <v>0</v>
      </c>
      <c r="Z183" s="161">
        <v>0</v>
      </c>
      <c r="AA183" s="161">
        <v>0</v>
      </c>
      <c r="AB183" s="161">
        <v>0</v>
      </c>
      <c r="AC183" s="161">
        <v>0</v>
      </c>
      <c r="AD183" s="161">
        <v>0</v>
      </c>
      <c r="AE183" s="161">
        <v>0</v>
      </c>
      <c r="AF183" s="161" t="s">
        <v>6309</v>
      </c>
      <c r="AG183" s="161" t="s">
        <v>6317</v>
      </c>
      <c r="AH183" s="162"/>
      <c r="AI183" s="162"/>
      <c r="AJ183" s="162"/>
      <c r="AK183" s="162"/>
      <c r="AL183" s="162"/>
      <c r="AM183" s="162"/>
      <c r="AN183" s="162"/>
      <c r="AO183" s="162"/>
      <c r="AP183" s="162"/>
      <c r="AQ183" s="162"/>
      <c r="AR183" s="162"/>
      <c r="AS183" s="162"/>
      <c r="AT183" s="162"/>
      <c r="AU183" s="162"/>
      <c r="AV183" s="162"/>
      <c r="AW183" s="162"/>
      <c r="AX183" s="162"/>
    </row>
    <row r="184" spans="1:50" hidden="1">
      <c r="A184" s="153" t="s">
        <v>5910</v>
      </c>
      <c r="B184" s="153" t="s">
        <v>5911</v>
      </c>
      <c r="C184" s="153" t="s">
        <v>5912</v>
      </c>
      <c r="D184" s="177" t="s">
        <v>10904</v>
      </c>
      <c r="E184" s="161" t="s">
        <v>10905</v>
      </c>
      <c r="F184" s="161" t="s">
        <v>13210</v>
      </c>
      <c r="G184" s="161" t="s">
        <v>10906</v>
      </c>
      <c r="H184" s="161" t="s">
        <v>2025</v>
      </c>
      <c r="I184" s="161" t="s">
        <v>2026</v>
      </c>
      <c r="J184" s="161" t="s">
        <v>10907</v>
      </c>
      <c r="K184" s="161" t="s">
        <v>10908</v>
      </c>
      <c r="L184" s="161" t="s">
        <v>10909</v>
      </c>
      <c r="M184" s="161"/>
      <c r="N184" s="185"/>
      <c r="O184" s="161"/>
      <c r="P184" s="161"/>
      <c r="Q184" s="161"/>
      <c r="R184" s="161"/>
      <c r="S184" s="161"/>
      <c r="T184" s="161"/>
      <c r="U184" s="161"/>
      <c r="V184" s="161"/>
      <c r="W184" s="161"/>
      <c r="X184" s="161"/>
      <c r="Y184" s="161"/>
      <c r="Z184" s="161"/>
      <c r="AA184" s="161"/>
      <c r="AB184" s="161"/>
      <c r="AC184" s="161"/>
      <c r="AD184" s="161"/>
      <c r="AE184" s="161"/>
      <c r="AF184" s="161"/>
      <c r="AG184" s="161"/>
      <c r="AH184" s="162"/>
      <c r="AI184" s="162"/>
      <c r="AJ184" s="162"/>
      <c r="AK184" s="162"/>
      <c r="AL184" s="162"/>
      <c r="AM184" s="162"/>
      <c r="AN184" s="162"/>
      <c r="AO184" s="162"/>
      <c r="AP184" s="162"/>
      <c r="AQ184" s="162"/>
      <c r="AR184" s="162"/>
      <c r="AS184" s="162"/>
      <c r="AT184" s="162"/>
      <c r="AU184" s="162"/>
      <c r="AV184" s="162"/>
      <c r="AW184" s="162"/>
      <c r="AX184" s="162"/>
    </row>
    <row r="185" spans="1:50" hidden="1">
      <c r="A185" s="153" t="s">
        <v>5914</v>
      </c>
      <c r="B185" s="153" t="s">
        <v>5911</v>
      </c>
      <c r="C185" s="153" t="s">
        <v>5912</v>
      </c>
      <c r="D185" s="177" t="s">
        <v>10904</v>
      </c>
      <c r="E185" s="161" t="s">
        <v>10905</v>
      </c>
      <c r="F185" s="161" t="s">
        <v>13211</v>
      </c>
      <c r="G185" s="161" t="s">
        <v>10906</v>
      </c>
      <c r="H185" s="161" t="s">
        <v>2025</v>
      </c>
      <c r="I185" s="161" t="s">
        <v>2026</v>
      </c>
      <c r="J185" s="161" t="s">
        <v>10907</v>
      </c>
      <c r="K185" s="161" t="s">
        <v>10908</v>
      </c>
      <c r="L185" s="161" t="s">
        <v>10909</v>
      </c>
      <c r="M185" s="161"/>
      <c r="N185" s="185"/>
      <c r="O185" s="161"/>
      <c r="P185" s="161"/>
      <c r="Q185" s="161"/>
      <c r="R185" s="161"/>
      <c r="S185" s="161"/>
      <c r="T185" s="161"/>
      <c r="U185" s="161"/>
      <c r="V185" s="161"/>
      <c r="W185" s="161"/>
      <c r="X185" s="161"/>
      <c r="Y185" s="161"/>
      <c r="Z185" s="161"/>
      <c r="AA185" s="161"/>
      <c r="AB185" s="161"/>
      <c r="AC185" s="161"/>
      <c r="AD185" s="161"/>
      <c r="AE185" s="161"/>
      <c r="AF185" s="161"/>
      <c r="AG185" s="161"/>
      <c r="AH185" s="162"/>
      <c r="AI185" s="162"/>
      <c r="AJ185" s="162"/>
      <c r="AK185" s="162"/>
      <c r="AL185" s="162"/>
      <c r="AM185" s="162"/>
      <c r="AN185" s="162"/>
      <c r="AO185" s="162"/>
      <c r="AP185" s="162"/>
      <c r="AQ185" s="162"/>
      <c r="AR185" s="162"/>
      <c r="AS185" s="162"/>
      <c r="AT185" s="162"/>
      <c r="AU185" s="162"/>
      <c r="AV185" s="162"/>
      <c r="AW185" s="162"/>
      <c r="AX185" s="162"/>
    </row>
    <row r="186" spans="1:50" hidden="1">
      <c r="A186" s="153" t="s">
        <v>5915</v>
      </c>
      <c r="B186" s="153" t="s">
        <v>5911</v>
      </c>
      <c r="C186" s="153" t="s">
        <v>5912</v>
      </c>
      <c r="D186" s="177" t="s">
        <v>10904</v>
      </c>
      <c r="E186" s="161" t="s">
        <v>10905</v>
      </c>
      <c r="F186" s="161" t="s">
        <v>13212</v>
      </c>
      <c r="G186" s="161" t="s">
        <v>10906</v>
      </c>
      <c r="H186" s="161" t="s">
        <v>2025</v>
      </c>
      <c r="I186" s="161" t="s">
        <v>2026</v>
      </c>
      <c r="J186" s="161" t="s">
        <v>10907</v>
      </c>
      <c r="K186" s="161" t="s">
        <v>10908</v>
      </c>
      <c r="L186" s="161" t="s">
        <v>10909</v>
      </c>
      <c r="M186" s="161"/>
      <c r="N186" s="185"/>
      <c r="O186" s="161"/>
      <c r="P186" s="161"/>
      <c r="Q186" s="161"/>
      <c r="R186" s="161"/>
      <c r="S186" s="161"/>
      <c r="T186" s="161"/>
      <c r="U186" s="161"/>
      <c r="V186" s="161"/>
      <c r="W186" s="161"/>
      <c r="X186" s="161"/>
      <c r="Y186" s="161"/>
      <c r="Z186" s="161"/>
      <c r="AA186" s="161"/>
      <c r="AB186" s="161"/>
      <c r="AC186" s="161"/>
      <c r="AD186" s="161"/>
      <c r="AE186" s="161"/>
      <c r="AF186" s="161"/>
      <c r="AG186" s="161"/>
      <c r="AH186" s="162"/>
      <c r="AI186" s="162"/>
      <c r="AJ186" s="162"/>
      <c r="AK186" s="162"/>
      <c r="AL186" s="162"/>
      <c r="AM186" s="162"/>
      <c r="AN186" s="162"/>
      <c r="AO186" s="162"/>
      <c r="AP186" s="162"/>
      <c r="AQ186" s="162"/>
      <c r="AR186" s="162"/>
      <c r="AS186" s="162"/>
      <c r="AT186" s="162"/>
      <c r="AU186" s="162"/>
      <c r="AV186" s="162"/>
      <c r="AW186" s="162"/>
      <c r="AX186" s="162"/>
    </row>
    <row r="187" spans="1:50" hidden="1">
      <c r="A187" s="153" t="s">
        <v>5916</v>
      </c>
      <c r="B187" s="153" t="s">
        <v>5911</v>
      </c>
      <c r="C187" s="153" t="s">
        <v>5912</v>
      </c>
      <c r="D187" s="177" t="s">
        <v>10904</v>
      </c>
      <c r="E187" s="161" t="s">
        <v>10905</v>
      </c>
      <c r="F187" s="161" t="s">
        <v>13213</v>
      </c>
      <c r="G187" s="161" t="s">
        <v>10906</v>
      </c>
      <c r="H187" s="161" t="s">
        <v>2025</v>
      </c>
      <c r="I187" s="161" t="s">
        <v>2026</v>
      </c>
      <c r="J187" s="161" t="s">
        <v>10907</v>
      </c>
      <c r="K187" s="161" t="s">
        <v>10908</v>
      </c>
      <c r="L187" s="161" t="s">
        <v>10909</v>
      </c>
      <c r="M187" s="161"/>
      <c r="N187" s="185"/>
      <c r="O187" s="161"/>
      <c r="P187" s="161"/>
      <c r="Q187" s="161"/>
      <c r="R187" s="161"/>
      <c r="S187" s="161"/>
      <c r="T187" s="161"/>
      <c r="U187" s="161"/>
      <c r="V187" s="161"/>
      <c r="W187" s="161"/>
      <c r="X187" s="161"/>
      <c r="Y187" s="161"/>
      <c r="Z187" s="161"/>
      <c r="AA187" s="161"/>
      <c r="AB187" s="161"/>
      <c r="AC187" s="161"/>
      <c r="AD187" s="161"/>
      <c r="AE187" s="161"/>
      <c r="AF187" s="161"/>
      <c r="AG187" s="161"/>
      <c r="AH187" s="162"/>
      <c r="AI187" s="162"/>
      <c r="AJ187" s="162"/>
      <c r="AK187" s="162"/>
      <c r="AL187" s="162"/>
      <c r="AM187" s="162"/>
      <c r="AN187" s="162"/>
      <c r="AO187" s="162"/>
      <c r="AP187" s="162"/>
      <c r="AQ187" s="162"/>
      <c r="AR187" s="162"/>
      <c r="AS187" s="162"/>
      <c r="AT187" s="162"/>
      <c r="AU187" s="162"/>
      <c r="AV187" s="162"/>
      <c r="AW187" s="162"/>
      <c r="AX187" s="162"/>
    </row>
    <row r="188" spans="1:50" hidden="1">
      <c r="A188" s="153" t="s">
        <v>5917</v>
      </c>
      <c r="B188" s="153" t="s">
        <v>5911</v>
      </c>
      <c r="C188" s="153" t="s">
        <v>5912</v>
      </c>
      <c r="D188" s="177" t="s">
        <v>10904</v>
      </c>
      <c r="E188" s="161" t="s">
        <v>10905</v>
      </c>
      <c r="F188" s="161" t="s">
        <v>13214</v>
      </c>
      <c r="G188" s="161" t="s">
        <v>10906</v>
      </c>
      <c r="H188" s="161" t="s">
        <v>2025</v>
      </c>
      <c r="I188" s="161" t="s">
        <v>2026</v>
      </c>
      <c r="J188" s="161" t="s">
        <v>10907</v>
      </c>
      <c r="K188" s="161" t="s">
        <v>10908</v>
      </c>
      <c r="L188" s="161" t="s">
        <v>10909</v>
      </c>
      <c r="M188" s="161"/>
      <c r="N188" s="185"/>
      <c r="O188" s="161"/>
      <c r="P188" s="161"/>
      <c r="Q188" s="161"/>
      <c r="R188" s="161"/>
      <c r="S188" s="161"/>
      <c r="T188" s="161"/>
      <c r="U188" s="161"/>
      <c r="V188" s="161"/>
      <c r="W188" s="161"/>
      <c r="X188" s="161"/>
      <c r="Y188" s="161"/>
      <c r="Z188" s="161"/>
      <c r="AA188" s="161"/>
      <c r="AB188" s="161"/>
      <c r="AC188" s="161"/>
      <c r="AD188" s="161"/>
      <c r="AE188" s="161"/>
      <c r="AF188" s="161"/>
      <c r="AG188" s="161"/>
      <c r="AH188" s="162"/>
      <c r="AI188" s="162"/>
      <c r="AJ188" s="162"/>
      <c r="AK188" s="162"/>
      <c r="AL188" s="162"/>
      <c r="AM188" s="162"/>
      <c r="AN188" s="162"/>
      <c r="AO188" s="162"/>
      <c r="AP188" s="162"/>
      <c r="AQ188" s="162"/>
      <c r="AR188" s="162"/>
      <c r="AS188" s="162"/>
      <c r="AT188" s="162"/>
      <c r="AU188" s="162"/>
      <c r="AV188" s="162"/>
      <c r="AW188" s="162"/>
      <c r="AX188" s="162"/>
    </row>
    <row r="189" spans="1:50" hidden="1">
      <c r="A189" s="153" t="s">
        <v>5918</v>
      </c>
      <c r="B189" s="153" t="s">
        <v>5911</v>
      </c>
      <c r="C189" s="153" t="s">
        <v>5912</v>
      </c>
      <c r="D189" s="177" t="s">
        <v>10904</v>
      </c>
      <c r="E189" s="161" t="s">
        <v>10905</v>
      </c>
      <c r="F189" s="161" t="s">
        <v>13215</v>
      </c>
      <c r="G189" s="161" t="s">
        <v>10906</v>
      </c>
      <c r="H189" s="161" t="s">
        <v>2025</v>
      </c>
      <c r="I189" s="161" t="s">
        <v>2026</v>
      </c>
      <c r="J189" s="161" t="s">
        <v>10907</v>
      </c>
      <c r="K189" s="161" t="s">
        <v>10908</v>
      </c>
      <c r="L189" s="161" t="s">
        <v>10909</v>
      </c>
      <c r="M189" s="161"/>
      <c r="N189" s="185"/>
      <c r="O189" s="161"/>
      <c r="P189" s="161"/>
      <c r="Q189" s="161"/>
      <c r="R189" s="161"/>
      <c r="S189" s="161"/>
      <c r="T189" s="161"/>
      <c r="U189" s="161"/>
      <c r="V189" s="161"/>
      <c r="W189" s="161"/>
      <c r="X189" s="161"/>
      <c r="Y189" s="161"/>
      <c r="Z189" s="161"/>
      <c r="AA189" s="161"/>
      <c r="AB189" s="161"/>
      <c r="AC189" s="161"/>
      <c r="AD189" s="161"/>
      <c r="AE189" s="161"/>
      <c r="AF189" s="161"/>
      <c r="AG189" s="161"/>
      <c r="AH189" s="162"/>
      <c r="AI189" s="162"/>
      <c r="AJ189" s="162"/>
      <c r="AK189" s="162"/>
      <c r="AL189" s="162"/>
      <c r="AM189" s="162"/>
      <c r="AN189" s="162"/>
      <c r="AO189" s="162"/>
      <c r="AP189" s="162"/>
      <c r="AQ189" s="162"/>
      <c r="AR189" s="162"/>
      <c r="AS189" s="162"/>
      <c r="AT189" s="162"/>
      <c r="AU189" s="162"/>
      <c r="AV189" s="162"/>
      <c r="AW189" s="162"/>
      <c r="AX189" s="162"/>
    </row>
    <row r="190" spans="1:50" hidden="1">
      <c r="A190" s="153" t="s">
        <v>5550</v>
      </c>
      <c r="B190" s="160" t="s">
        <v>5551</v>
      </c>
      <c r="C190" s="153" t="s">
        <v>519</v>
      </c>
      <c r="D190" s="177" t="s">
        <v>10430</v>
      </c>
      <c r="E190" s="161" t="s">
        <v>10431</v>
      </c>
      <c r="F190" s="161" t="s">
        <v>12297</v>
      </c>
      <c r="G190" s="161" t="s">
        <v>10432</v>
      </c>
      <c r="H190" s="161" t="s">
        <v>2024</v>
      </c>
      <c r="I190" s="161" t="s">
        <v>2031</v>
      </c>
      <c r="J190" s="161" t="s">
        <v>10433</v>
      </c>
      <c r="K190" s="161" t="s">
        <v>10434</v>
      </c>
      <c r="L190" s="161" t="s">
        <v>10435</v>
      </c>
      <c r="M190" s="161" t="s">
        <v>10436</v>
      </c>
      <c r="N190" s="185" t="s">
        <v>6313</v>
      </c>
      <c r="O190" s="161">
        <v>0</v>
      </c>
      <c r="P190" s="161">
        <v>0</v>
      </c>
      <c r="Q190" s="161">
        <v>0</v>
      </c>
      <c r="R190" s="161">
        <v>0</v>
      </c>
      <c r="S190" s="161">
        <v>0</v>
      </c>
      <c r="T190" s="161">
        <v>0</v>
      </c>
      <c r="U190" s="161">
        <v>0</v>
      </c>
      <c r="V190" s="161">
        <v>0</v>
      </c>
      <c r="W190" s="161">
        <v>0</v>
      </c>
      <c r="X190" s="161">
        <v>0</v>
      </c>
      <c r="Y190" s="161">
        <v>0</v>
      </c>
      <c r="Z190" s="161">
        <v>0</v>
      </c>
      <c r="AA190" s="161">
        <v>0</v>
      </c>
      <c r="AB190" s="161">
        <v>0</v>
      </c>
      <c r="AC190" s="161">
        <v>0</v>
      </c>
      <c r="AD190" s="161">
        <v>0</v>
      </c>
      <c r="AE190" s="161">
        <v>0</v>
      </c>
      <c r="AF190" s="161" t="s">
        <v>12298</v>
      </c>
      <c r="AG190" s="161" t="s">
        <v>4437</v>
      </c>
      <c r="AH190" s="162"/>
      <c r="AI190" s="162"/>
      <c r="AJ190" s="162"/>
      <c r="AK190" s="162"/>
      <c r="AL190" s="162"/>
      <c r="AM190" s="162"/>
      <c r="AN190" s="162"/>
      <c r="AO190" s="162"/>
      <c r="AP190" s="162"/>
      <c r="AQ190" s="162"/>
      <c r="AR190" s="162"/>
      <c r="AS190" s="162"/>
      <c r="AT190" s="162"/>
      <c r="AU190" s="162"/>
      <c r="AV190" s="162"/>
      <c r="AW190" s="162"/>
      <c r="AX190" s="162"/>
    </row>
    <row r="191" spans="1:50" hidden="1">
      <c r="A191" s="153" t="s">
        <v>5919</v>
      </c>
      <c r="B191" s="153" t="s">
        <v>5911</v>
      </c>
      <c r="C191" s="153" t="s">
        <v>5912</v>
      </c>
      <c r="D191" s="177" t="s">
        <v>10904</v>
      </c>
      <c r="E191" s="161" t="s">
        <v>10905</v>
      </c>
      <c r="F191" s="161" t="s">
        <v>13216</v>
      </c>
      <c r="G191" s="161" t="s">
        <v>10906</v>
      </c>
      <c r="H191" s="161" t="s">
        <v>2025</v>
      </c>
      <c r="I191" s="161" t="s">
        <v>2026</v>
      </c>
      <c r="J191" s="161" t="s">
        <v>10907</v>
      </c>
      <c r="K191" s="161" t="s">
        <v>10908</v>
      </c>
      <c r="L191" s="161" t="s">
        <v>10909</v>
      </c>
      <c r="M191" s="161"/>
      <c r="N191" s="185"/>
      <c r="O191" s="161"/>
      <c r="P191" s="161"/>
      <c r="Q191" s="161"/>
      <c r="R191" s="161"/>
      <c r="S191" s="161"/>
      <c r="T191" s="161"/>
      <c r="U191" s="161"/>
      <c r="V191" s="161"/>
      <c r="W191" s="161"/>
      <c r="X191" s="161"/>
      <c r="Y191" s="161"/>
      <c r="Z191" s="161"/>
      <c r="AA191" s="161"/>
      <c r="AB191" s="161"/>
      <c r="AC191" s="161"/>
      <c r="AD191" s="161"/>
      <c r="AE191" s="161"/>
      <c r="AF191" s="161"/>
      <c r="AG191" s="161"/>
      <c r="AH191" s="162"/>
      <c r="AI191" s="162"/>
      <c r="AJ191" s="162"/>
      <c r="AK191" s="162"/>
      <c r="AL191" s="162"/>
      <c r="AM191" s="162"/>
      <c r="AN191" s="162"/>
      <c r="AO191" s="162"/>
      <c r="AP191" s="162"/>
      <c r="AQ191" s="162"/>
      <c r="AR191" s="162"/>
      <c r="AS191" s="162"/>
      <c r="AT191" s="162"/>
      <c r="AU191" s="162"/>
      <c r="AV191" s="162"/>
      <c r="AW191" s="162"/>
      <c r="AX191" s="162"/>
    </row>
    <row r="192" spans="1:50" hidden="1">
      <c r="A192" s="153" t="s">
        <v>5920</v>
      </c>
      <c r="B192" s="153" t="s">
        <v>5911</v>
      </c>
      <c r="C192" s="153" t="s">
        <v>5912</v>
      </c>
      <c r="D192" s="177" t="s">
        <v>10904</v>
      </c>
      <c r="E192" s="161" t="s">
        <v>10905</v>
      </c>
      <c r="F192" s="161" t="s">
        <v>13217</v>
      </c>
      <c r="G192" s="161" t="s">
        <v>10906</v>
      </c>
      <c r="H192" s="161" t="s">
        <v>2025</v>
      </c>
      <c r="I192" s="161" t="s">
        <v>2026</v>
      </c>
      <c r="J192" s="161" t="s">
        <v>10907</v>
      </c>
      <c r="K192" s="161" t="s">
        <v>10908</v>
      </c>
      <c r="L192" s="161" t="s">
        <v>10909</v>
      </c>
      <c r="M192" s="161"/>
      <c r="N192" s="185"/>
      <c r="O192" s="161"/>
      <c r="P192" s="161"/>
      <c r="Q192" s="161"/>
      <c r="R192" s="161"/>
      <c r="S192" s="161"/>
      <c r="T192" s="161"/>
      <c r="U192" s="161"/>
      <c r="V192" s="161"/>
      <c r="W192" s="161"/>
      <c r="X192" s="161"/>
      <c r="Y192" s="161"/>
      <c r="Z192" s="161"/>
      <c r="AA192" s="161"/>
      <c r="AB192" s="161"/>
      <c r="AC192" s="161"/>
      <c r="AD192" s="161"/>
      <c r="AE192" s="161"/>
      <c r="AF192" s="161"/>
      <c r="AG192" s="161"/>
      <c r="AH192" s="162"/>
      <c r="AI192" s="162"/>
      <c r="AJ192" s="162"/>
      <c r="AK192" s="162"/>
      <c r="AL192" s="162"/>
      <c r="AM192" s="162"/>
      <c r="AN192" s="162"/>
      <c r="AO192" s="162"/>
      <c r="AP192" s="162"/>
      <c r="AQ192" s="162"/>
      <c r="AR192" s="162"/>
      <c r="AS192" s="162"/>
      <c r="AT192" s="162"/>
      <c r="AU192" s="162"/>
      <c r="AV192" s="162"/>
      <c r="AW192" s="162"/>
      <c r="AX192" s="162"/>
    </row>
    <row r="193" spans="1:50" hidden="1">
      <c r="A193" s="153" t="s">
        <v>3277</v>
      </c>
      <c r="B193" s="153" t="s">
        <v>4397</v>
      </c>
      <c r="C193" s="153" t="s">
        <v>3278</v>
      </c>
      <c r="D193" s="177" t="s">
        <v>6621</v>
      </c>
      <c r="E193" s="161" t="s">
        <v>6622</v>
      </c>
      <c r="F193" s="161" t="s">
        <v>12476</v>
      </c>
      <c r="G193" s="161" t="s">
        <v>6623</v>
      </c>
      <c r="H193" s="161" t="s">
        <v>3554</v>
      </c>
      <c r="I193" s="161" t="s">
        <v>3555</v>
      </c>
      <c r="J193" s="161" t="s">
        <v>6624</v>
      </c>
      <c r="K193" s="161" t="s">
        <v>6625</v>
      </c>
      <c r="L193" s="161" t="s">
        <v>4150</v>
      </c>
      <c r="M193" s="161" t="s">
        <v>6626</v>
      </c>
      <c r="N193" s="185" t="s">
        <v>6318</v>
      </c>
      <c r="O193" s="161" t="s">
        <v>4150</v>
      </c>
      <c r="P193" s="161" t="s">
        <v>13643</v>
      </c>
      <c r="Q193" s="161" t="s">
        <v>13644</v>
      </c>
      <c r="R193" s="161" t="s">
        <v>3554</v>
      </c>
      <c r="S193" s="161" t="s">
        <v>3555</v>
      </c>
      <c r="T193" s="161" t="s">
        <v>6624</v>
      </c>
      <c r="U193" s="161">
        <v>0</v>
      </c>
      <c r="V193" s="161">
        <v>0</v>
      </c>
      <c r="W193" s="161">
        <v>0</v>
      </c>
      <c r="X193" s="161">
        <v>0</v>
      </c>
      <c r="Y193" s="161">
        <v>0</v>
      </c>
      <c r="Z193" s="161">
        <v>0</v>
      </c>
      <c r="AA193" s="161">
        <v>0</v>
      </c>
      <c r="AB193" s="161">
        <v>0</v>
      </c>
      <c r="AC193" s="161">
        <v>0</v>
      </c>
      <c r="AD193" s="161">
        <v>0</v>
      </c>
      <c r="AE193" s="161">
        <v>0</v>
      </c>
      <c r="AF193" s="161" t="s">
        <v>4399</v>
      </c>
      <c r="AG193" s="161" t="s">
        <v>4400</v>
      </c>
      <c r="AH193" s="162" t="s">
        <v>14907</v>
      </c>
      <c r="AI193" s="162"/>
      <c r="AJ193" s="162" t="s">
        <v>16258</v>
      </c>
      <c r="AK193" s="162"/>
      <c r="AL193" s="162"/>
      <c r="AM193" s="162"/>
      <c r="AN193" s="162"/>
      <c r="AO193" s="162"/>
      <c r="AP193" s="162"/>
      <c r="AQ193" s="162"/>
      <c r="AR193" s="162"/>
      <c r="AS193" s="162"/>
      <c r="AT193" s="162"/>
      <c r="AU193" s="162"/>
      <c r="AV193" s="162"/>
      <c r="AW193" s="162"/>
      <c r="AX193" s="162"/>
    </row>
    <row r="194" spans="1:50" hidden="1">
      <c r="A194" s="153" t="s">
        <v>5921</v>
      </c>
      <c r="B194" s="153" t="s">
        <v>5911</v>
      </c>
      <c r="C194" s="153" t="s">
        <v>5912</v>
      </c>
      <c r="D194" s="177" t="s">
        <v>10904</v>
      </c>
      <c r="E194" s="161" t="s">
        <v>10905</v>
      </c>
      <c r="F194" s="161" t="s">
        <v>13218</v>
      </c>
      <c r="G194" s="161" t="s">
        <v>10906</v>
      </c>
      <c r="H194" s="161" t="s">
        <v>2025</v>
      </c>
      <c r="I194" s="161" t="s">
        <v>2026</v>
      </c>
      <c r="J194" s="161" t="s">
        <v>10907</v>
      </c>
      <c r="K194" s="161" t="s">
        <v>10908</v>
      </c>
      <c r="L194" s="161" t="s">
        <v>10909</v>
      </c>
      <c r="M194" s="161"/>
      <c r="N194" s="185"/>
      <c r="O194" s="161"/>
      <c r="P194" s="161"/>
      <c r="Q194" s="161"/>
      <c r="R194" s="161"/>
      <c r="S194" s="161"/>
      <c r="T194" s="161"/>
      <c r="U194" s="161"/>
      <c r="V194" s="161"/>
      <c r="W194" s="161"/>
      <c r="X194" s="161"/>
      <c r="Y194" s="161"/>
      <c r="Z194" s="161"/>
      <c r="AA194" s="161"/>
      <c r="AB194" s="161"/>
      <c r="AC194" s="161"/>
      <c r="AD194" s="161"/>
      <c r="AE194" s="161"/>
      <c r="AF194" s="161"/>
      <c r="AG194" s="161"/>
      <c r="AH194" s="162"/>
      <c r="AI194" s="162"/>
      <c r="AJ194" s="162"/>
      <c r="AK194" s="162"/>
      <c r="AL194" s="162"/>
      <c r="AM194" s="162"/>
      <c r="AN194" s="162"/>
      <c r="AO194" s="162"/>
      <c r="AP194" s="162"/>
      <c r="AQ194" s="162"/>
      <c r="AR194" s="162"/>
      <c r="AS194" s="162"/>
      <c r="AT194" s="162"/>
      <c r="AU194" s="162"/>
      <c r="AV194" s="162"/>
      <c r="AW194" s="162"/>
      <c r="AX194" s="162"/>
    </row>
    <row r="195" spans="1:50" hidden="1">
      <c r="A195" s="153" t="s">
        <v>5922</v>
      </c>
      <c r="B195" s="153" t="s">
        <v>5911</v>
      </c>
      <c r="C195" s="153" t="s">
        <v>5912</v>
      </c>
      <c r="D195" s="177" t="s">
        <v>10904</v>
      </c>
      <c r="E195" s="161" t="s">
        <v>10905</v>
      </c>
      <c r="F195" s="161" t="s">
        <v>13219</v>
      </c>
      <c r="G195" s="161" t="s">
        <v>10906</v>
      </c>
      <c r="H195" s="161" t="s">
        <v>2025</v>
      </c>
      <c r="I195" s="161" t="s">
        <v>2026</v>
      </c>
      <c r="J195" s="161" t="s">
        <v>10907</v>
      </c>
      <c r="K195" s="161" t="s">
        <v>10908</v>
      </c>
      <c r="L195" s="161" t="s">
        <v>10909</v>
      </c>
      <c r="M195" s="161"/>
      <c r="N195" s="185"/>
      <c r="O195" s="161"/>
      <c r="P195" s="161"/>
      <c r="Q195" s="161"/>
      <c r="R195" s="161"/>
      <c r="S195" s="161"/>
      <c r="T195" s="161"/>
      <c r="U195" s="161"/>
      <c r="V195" s="161"/>
      <c r="W195" s="161"/>
      <c r="X195" s="161"/>
      <c r="Y195" s="161"/>
      <c r="Z195" s="161"/>
      <c r="AA195" s="161"/>
      <c r="AB195" s="161"/>
      <c r="AC195" s="161"/>
      <c r="AD195" s="161"/>
      <c r="AE195" s="161"/>
      <c r="AF195" s="161"/>
      <c r="AG195" s="161"/>
      <c r="AH195" s="162"/>
      <c r="AI195" s="162"/>
      <c r="AJ195" s="162"/>
      <c r="AK195" s="162"/>
      <c r="AL195" s="162"/>
      <c r="AM195" s="162"/>
      <c r="AN195" s="162"/>
      <c r="AO195" s="162"/>
      <c r="AP195" s="162"/>
      <c r="AQ195" s="162"/>
      <c r="AR195" s="162"/>
      <c r="AS195" s="162"/>
      <c r="AT195" s="162"/>
      <c r="AU195" s="162"/>
      <c r="AV195" s="162"/>
      <c r="AW195" s="162"/>
      <c r="AX195" s="162"/>
    </row>
    <row r="196" spans="1:50" hidden="1">
      <c r="A196" s="153" t="s">
        <v>5686</v>
      </c>
      <c r="B196" s="153" t="s">
        <v>5238</v>
      </c>
      <c r="C196" s="153" t="s">
        <v>5687</v>
      </c>
      <c r="D196" s="177" t="s">
        <v>11229</v>
      </c>
      <c r="E196" s="161" t="s">
        <v>11230</v>
      </c>
      <c r="F196" s="161" t="s">
        <v>13334</v>
      </c>
      <c r="G196" s="161" t="s">
        <v>11231</v>
      </c>
      <c r="H196" s="161" t="s">
        <v>11232</v>
      </c>
      <c r="I196" s="161" t="s">
        <v>11233</v>
      </c>
      <c r="J196" s="161" t="s">
        <v>11234</v>
      </c>
      <c r="K196" s="161" t="s">
        <v>11235</v>
      </c>
      <c r="L196" s="161" t="s">
        <v>6309</v>
      </c>
      <c r="M196" s="161" t="s">
        <v>6309</v>
      </c>
      <c r="N196" s="185" t="s">
        <v>6310</v>
      </c>
      <c r="O196" s="161">
        <v>0</v>
      </c>
      <c r="P196" s="161">
        <v>0</v>
      </c>
      <c r="Q196" s="161">
        <v>0</v>
      </c>
      <c r="R196" s="161">
        <v>0</v>
      </c>
      <c r="S196" s="161">
        <v>0</v>
      </c>
      <c r="T196" s="161">
        <v>0</v>
      </c>
      <c r="U196" s="161">
        <v>0</v>
      </c>
      <c r="V196" s="161">
        <v>0</v>
      </c>
      <c r="W196" s="161">
        <v>0</v>
      </c>
      <c r="X196" s="161">
        <v>0</v>
      </c>
      <c r="Y196" s="161">
        <v>0</v>
      </c>
      <c r="Z196" s="161">
        <v>0</v>
      </c>
      <c r="AA196" s="161">
        <v>1</v>
      </c>
      <c r="AB196" s="161" t="s">
        <v>2060</v>
      </c>
      <c r="AC196" s="161" t="s">
        <v>2061</v>
      </c>
      <c r="AD196" s="161" t="s">
        <v>2042</v>
      </c>
      <c r="AE196" s="161" t="s">
        <v>2062</v>
      </c>
      <c r="AF196" s="161" t="s">
        <v>6309</v>
      </c>
      <c r="AG196" s="161" t="s">
        <v>6317</v>
      </c>
      <c r="AH196" s="162"/>
      <c r="AI196" s="162"/>
      <c r="AJ196" s="162"/>
      <c r="AK196" s="162"/>
      <c r="AL196" s="162"/>
      <c r="AM196" s="162"/>
      <c r="AN196" s="162"/>
      <c r="AO196" s="162"/>
      <c r="AP196" s="162"/>
      <c r="AQ196" s="162"/>
      <c r="AR196" s="162"/>
      <c r="AS196" s="162"/>
      <c r="AT196" s="162"/>
      <c r="AU196" s="162"/>
      <c r="AV196" s="162"/>
      <c r="AW196" s="162"/>
      <c r="AX196" s="162"/>
    </row>
    <row r="197" spans="1:50" hidden="1">
      <c r="A197" s="153" t="s">
        <v>5237</v>
      </c>
      <c r="B197" s="153" t="s">
        <v>5238</v>
      </c>
      <c r="C197" s="153" t="s">
        <v>5239</v>
      </c>
      <c r="D197" s="177" t="s">
        <v>11229</v>
      </c>
      <c r="E197" s="161" t="s">
        <v>11230</v>
      </c>
      <c r="F197" s="161" t="s">
        <v>13335</v>
      </c>
      <c r="G197" s="161" t="s">
        <v>11231</v>
      </c>
      <c r="H197" s="161" t="s">
        <v>11232</v>
      </c>
      <c r="I197" s="161" t="s">
        <v>11233</v>
      </c>
      <c r="J197" s="161" t="s">
        <v>11234</v>
      </c>
      <c r="K197" s="161" t="s">
        <v>11235</v>
      </c>
      <c r="L197" s="161" t="s">
        <v>6309</v>
      </c>
      <c r="M197" s="161" t="s">
        <v>6309</v>
      </c>
      <c r="N197" s="185" t="s">
        <v>6310</v>
      </c>
      <c r="O197" s="161">
        <v>0</v>
      </c>
      <c r="P197" s="161">
        <v>0</v>
      </c>
      <c r="Q197" s="161">
        <v>0</v>
      </c>
      <c r="R197" s="161">
        <v>0</v>
      </c>
      <c r="S197" s="161">
        <v>0</v>
      </c>
      <c r="T197" s="161">
        <v>0</v>
      </c>
      <c r="U197" s="161">
        <v>0</v>
      </c>
      <c r="V197" s="161">
        <v>0</v>
      </c>
      <c r="W197" s="161">
        <v>0</v>
      </c>
      <c r="X197" s="161">
        <v>0</v>
      </c>
      <c r="Y197" s="161">
        <v>0</v>
      </c>
      <c r="Z197" s="161">
        <v>0</v>
      </c>
      <c r="AA197" s="161">
        <v>1</v>
      </c>
      <c r="AB197" s="161" t="s">
        <v>2060</v>
      </c>
      <c r="AC197" s="161" t="s">
        <v>2061</v>
      </c>
      <c r="AD197" s="161" t="s">
        <v>2042</v>
      </c>
      <c r="AE197" s="161" t="s">
        <v>2062</v>
      </c>
      <c r="AF197" s="161" t="s">
        <v>6309</v>
      </c>
      <c r="AG197" s="161" t="s">
        <v>6317</v>
      </c>
      <c r="AH197" s="162"/>
      <c r="AI197" s="162"/>
      <c r="AJ197" s="162"/>
      <c r="AK197" s="162"/>
      <c r="AL197" s="162"/>
      <c r="AM197" s="162"/>
      <c r="AN197" s="162"/>
      <c r="AO197" s="162"/>
      <c r="AP197" s="162"/>
      <c r="AQ197" s="162"/>
      <c r="AR197" s="162"/>
      <c r="AS197" s="162"/>
      <c r="AT197" s="162"/>
      <c r="AU197" s="162"/>
      <c r="AV197" s="162"/>
      <c r="AW197" s="162"/>
      <c r="AX197" s="162"/>
    </row>
    <row r="198" spans="1:50" hidden="1">
      <c r="A198" s="153" t="s">
        <v>5260</v>
      </c>
      <c r="B198" s="153" t="s">
        <v>5261</v>
      </c>
      <c r="C198" s="153" t="s">
        <v>5262</v>
      </c>
      <c r="D198" s="177" t="s">
        <v>10173</v>
      </c>
      <c r="E198" s="161" t="s">
        <v>6309</v>
      </c>
      <c r="F198" s="161" t="s">
        <v>12855</v>
      </c>
      <c r="G198" s="161" t="s">
        <v>10174</v>
      </c>
      <c r="H198" s="161" t="s">
        <v>2024</v>
      </c>
      <c r="I198" s="161" t="s">
        <v>2031</v>
      </c>
      <c r="J198" s="161" t="s">
        <v>6309</v>
      </c>
      <c r="K198" s="161" t="s">
        <v>10175</v>
      </c>
      <c r="L198" s="161" t="s">
        <v>6309</v>
      </c>
      <c r="M198" s="161" t="s">
        <v>10176</v>
      </c>
      <c r="N198" s="185" t="s">
        <v>6310</v>
      </c>
      <c r="O198" s="161">
        <v>0</v>
      </c>
      <c r="P198" s="161">
        <v>0</v>
      </c>
      <c r="Q198" s="161">
        <v>0</v>
      </c>
      <c r="R198" s="161">
        <v>0</v>
      </c>
      <c r="S198" s="161">
        <v>0</v>
      </c>
      <c r="T198" s="161">
        <v>0</v>
      </c>
      <c r="U198" s="161">
        <v>0</v>
      </c>
      <c r="V198" s="161">
        <v>0</v>
      </c>
      <c r="W198" s="161">
        <v>0</v>
      </c>
      <c r="X198" s="161">
        <v>0</v>
      </c>
      <c r="Y198" s="161">
        <v>0</v>
      </c>
      <c r="Z198" s="161">
        <v>0</v>
      </c>
      <c r="AA198" s="161">
        <v>0</v>
      </c>
      <c r="AB198" s="161">
        <v>0</v>
      </c>
      <c r="AC198" s="161">
        <v>0</v>
      </c>
      <c r="AD198" s="161">
        <v>0</v>
      </c>
      <c r="AE198" s="161">
        <v>0</v>
      </c>
      <c r="AF198" s="161" t="s">
        <v>6309</v>
      </c>
      <c r="AG198" s="161" t="s">
        <v>6312</v>
      </c>
      <c r="AH198" s="162"/>
      <c r="AI198" s="162"/>
      <c r="AJ198" s="162"/>
      <c r="AK198" s="162"/>
      <c r="AL198" s="162"/>
      <c r="AM198" s="162"/>
      <c r="AN198" s="162"/>
      <c r="AO198" s="162"/>
      <c r="AP198" s="162"/>
      <c r="AQ198" s="162"/>
      <c r="AR198" s="162"/>
      <c r="AS198" s="162"/>
      <c r="AT198" s="162"/>
      <c r="AU198" s="162"/>
      <c r="AV198" s="162"/>
      <c r="AW198" s="162"/>
      <c r="AX198" s="162"/>
    </row>
    <row r="199" spans="1:50" hidden="1">
      <c r="A199" s="153" t="s">
        <v>4963</v>
      </c>
      <c r="B199" s="153" t="s">
        <v>6513</v>
      </c>
      <c r="C199" s="153" t="s">
        <v>4964</v>
      </c>
      <c r="D199" s="177" t="e">
        <v>#N/A</v>
      </c>
      <c r="E199" s="161" t="e">
        <v>#N/A</v>
      </c>
      <c r="F199" s="161" t="e">
        <v>#N/A</v>
      </c>
      <c r="G199" s="161" t="e">
        <v>#N/A</v>
      </c>
      <c r="H199" s="161" t="e">
        <v>#N/A</v>
      </c>
      <c r="I199" s="161" t="e">
        <v>#N/A</v>
      </c>
      <c r="J199" s="161" t="e">
        <v>#N/A</v>
      </c>
      <c r="K199" s="161" t="e">
        <v>#N/A</v>
      </c>
      <c r="L199" s="161" t="e">
        <v>#N/A</v>
      </c>
      <c r="M199" s="161"/>
      <c r="N199" s="185"/>
      <c r="O199" s="161"/>
      <c r="P199" s="161"/>
      <c r="Q199" s="161"/>
      <c r="R199" s="161"/>
      <c r="S199" s="161"/>
      <c r="T199" s="161"/>
      <c r="U199" s="161"/>
      <c r="V199" s="161"/>
      <c r="W199" s="161"/>
      <c r="X199" s="161"/>
      <c r="Y199" s="161"/>
      <c r="Z199" s="161"/>
      <c r="AA199" s="161"/>
      <c r="AB199" s="161"/>
      <c r="AC199" s="161"/>
      <c r="AD199" s="161"/>
      <c r="AE199" s="161"/>
      <c r="AF199" s="161"/>
      <c r="AG199" s="161"/>
      <c r="AH199" s="162" t="s">
        <v>3719</v>
      </c>
      <c r="AI199" s="162" t="s">
        <v>6703</v>
      </c>
      <c r="AJ199" s="162"/>
      <c r="AK199" s="162"/>
      <c r="AL199" s="162"/>
      <c r="AM199" s="162"/>
      <c r="AN199" s="162"/>
      <c r="AO199" s="162"/>
      <c r="AP199" s="162"/>
      <c r="AQ199" s="162"/>
      <c r="AR199" s="162"/>
      <c r="AS199" s="162"/>
      <c r="AT199" s="162"/>
      <c r="AU199" s="162"/>
      <c r="AV199" s="162"/>
      <c r="AW199" s="162"/>
      <c r="AX199" s="162"/>
    </row>
    <row r="200" spans="1:50" hidden="1">
      <c r="A200" s="153" t="s">
        <v>4965</v>
      </c>
      <c r="B200" s="153" t="s">
        <v>6513</v>
      </c>
      <c r="C200" s="153" t="s">
        <v>4966</v>
      </c>
      <c r="D200" s="177" t="e">
        <v>#N/A</v>
      </c>
      <c r="E200" s="161" t="e">
        <v>#N/A</v>
      </c>
      <c r="F200" s="161" t="e">
        <v>#N/A</v>
      </c>
      <c r="G200" s="161" t="e">
        <v>#N/A</v>
      </c>
      <c r="H200" s="161" t="e">
        <v>#N/A</v>
      </c>
      <c r="I200" s="161" t="e">
        <v>#N/A</v>
      </c>
      <c r="J200" s="161" t="e">
        <v>#N/A</v>
      </c>
      <c r="K200" s="161" t="e">
        <v>#N/A</v>
      </c>
      <c r="L200" s="161" t="e">
        <v>#N/A</v>
      </c>
      <c r="M200" s="161"/>
      <c r="N200" s="185"/>
      <c r="O200" s="161"/>
      <c r="P200" s="161"/>
      <c r="Q200" s="161"/>
      <c r="R200" s="161"/>
      <c r="S200" s="161"/>
      <c r="T200" s="161"/>
      <c r="U200" s="161"/>
      <c r="V200" s="161"/>
      <c r="W200" s="161"/>
      <c r="X200" s="161"/>
      <c r="Y200" s="161"/>
      <c r="Z200" s="161"/>
      <c r="AA200" s="161"/>
      <c r="AB200" s="161"/>
      <c r="AC200" s="161"/>
      <c r="AD200" s="161"/>
      <c r="AE200" s="161"/>
      <c r="AF200" s="161"/>
      <c r="AG200" s="161"/>
      <c r="AH200" s="162" t="s">
        <v>3719</v>
      </c>
      <c r="AI200" s="162" t="s">
        <v>6703</v>
      </c>
      <c r="AJ200" s="162"/>
      <c r="AK200" s="162"/>
      <c r="AL200" s="162"/>
      <c r="AM200" s="162"/>
      <c r="AN200" s="162"/>
      <c r="AO200" s="162"/>
      <c r="AP200" s="162"/>
      <c r="AQ200" s="162"/>
      <c r="AR200" s="162"/>
      <c r="AS200" s="162"/>
      <c r="AT200" s="162"/>
      <c r="AU200" s="162"/>
      <c r="AV200" s="162"/>
      <c r="AW200" s="162"/>
      <c r="AX200" s="162"/>
    </row>
    <row r="201" spans="1:50" hidden="1">
      <c r="A201" s="153" t="s">
        <v>4967</v>
      </c>
      <c r="B201" s="153" t="s">
        <v>6513</v>
      </c>
      <c r="C201" s="153" t="s">
        <v>4968</v>
      </c>
      <c r="D201" s="177" t="e">
        <v>#N/A</v>
      </c>
      <c r="E201" s="161" t="e">
        <v>#N/A</v>
      </c>
      <c r="F201" s="161" t="e">
        <v>#N/A</v>
      </c>
      <c r="G201" s="161" t="e">
        <v>#N/A</v>
      </c>
      <c r="H201" s="161" t="e">
        <v>#N/A</v>
      </c>
      <c r="I201" s="161" t="e">
        <v>#N/A</v>
      </c>
      <c r="J201" s="161" t="e">
        <v>#N/A</v>
      </c>
      <c r="K201" s="161" t="e">
        <v>#N/A</v>
      </c>
      <c r="L201" s="161" t="e">
        <v>#N/A</v>
      </c>
      <c r="M201" s="161"/>
      <c r="N201" s="185"/>
      <c r="O201" s="161"/>
      <c r="P201" s="161"/>
      <c r="Q201" s="161"/>
      <c r="R201" s="161"/>
      <c r="S201" s="161"/>
      <c r="T201" s="161"/>
      <c r="U201" s="161"/>
      <c r="V201" s="161"/>
      <c r="W201" s="161"/>
      <c r="X201" s="161"/>
      <c r="Y201" s="161"/>
      <c r="Z201" s="161"/>
      <c r="AA201" s="161"/>
      <c r="AB201" s="161"/>
      <c r="AC201" s="161"/>
      <c r="AD201" s="161"/>
      <c r="AE201" s="161"/>
      <c r="AF201" s="161"/>
      <c r="AG201" s="161"/>
      <c r="AH201" s="162" t="s">
        <v>3719</v>
      </c>
      <c r="AI201" s="162" t="s">
        <v>6703</v>
      </c>
      <c r="AJ201" s="162"/>
      <c r="AK201" s="162"/>
      <c r="AL201" s="162"/>
      <c r="AM201" s="162"/>
      <c r="AN201" s="162"/>
      <c r="AO201" s="162"/>
      <c r="AP201" s="162"/>
      <c r="AQ201" s="162"/>
      <c r="AR201" s="162"/>
      <c r="AS201" s="162"/>
      <c r="AT201" s="162"/>
      <c r="AU201" s="162"/>
      <c r="AV201" s="162"/>
      <c r="AW201" s="162"/>
      <c r="AX201" s="162"/>
    </row>
    <row r="202" spans="1:50" hidden="1">
      <c r="A202" s="153" t="s">
        <v>4195</v>
      </c>
      <c r="B202" s="153" t="s">
        <v>6063</v>
      </c>
      <c r="C202" s="153" t="s">
        <v>4196</v>
      </c>
      <c r="D202" s="177" t="s">
        <v>11069</v>
      </c>
      <c r="E202" s="161" t="s">
        <v>11070</v>
      </c>
      <c r="F202" s="161" t="s">
        <v>12094</v>
      </c>
      <c r="G202" s="161" t="s">
        <v>11071</v>
      </c>
      <c r="H202" s="161" t="s">
        <v>11072</v>
      </c>
      <c r="I202" s="161" t="s">
        <v>2056</v>
      </c>
      <c r="J202" s="161" t="s">
        <v>11073</v>
      </c>
      <c r="K202" s="161" t="s">
        <v>11074</v>
      </c>
      <c r="L202" s="161" t="s">
        <v>6064</v>
      </c>
      <c r="M202" s="161" t="s">
        <v>11075</v>
      </c>
      <c r="N202" s="185" t="s">
        <v>6318</v>
      </c>
      <c r="O202" s="161" t="s">
        <v>6064</v>
      </c>
      <c r="P202" s="161" t="s">
        <v>13775</v>
      </c>
      <c r="Q202" s="161" t="s">
        <v>13776</v>
      </c>
      <c r="R202" s="161" t="s">
        <v>3414</v>
      </c>
      <c r="S202" s="161" t="s">
        <v>3415</v>
      </c>
      <c r="T202" s="161" t="s">
        <v>13777</v>
      </c>
      <c r="U202" s="161">
        <v>0</v>
      </c>
      <c r="V202" s="161">
        <v>0</v>
      </c>
      <c r="W202" s="161">
        <v>0</v>
      </c>
      <c r="X202" s="161">
        <v>0</v>
      </c>
      <c r="Y202" s="161">
        <v>0</v>
      </c>
      <c r="Z202" s="161">
        <v>0</v>
      </c>
      <c r="AA202" s="161">
        <v>1</v>
      </c>
      <c r="AB202" s="161" t="s">
        <v>4197</v>
      </c>
      <c r="AC202" s="161" t="s">
        <v>12095</v>
      </c>
      <c r="AD202" s="161" t="s">
        <v>2031</v>
      </c>
      <c r="AE202" s="161" t="s">
        <v>12096</v>
      </c>
      <c r="AF202" s="161" t="s">
        <v>4678</v>
      </c>
      <c r="AG202" s="161" t="s">
        <v>6317</v>
      </c>
      <c r="AH202" s="162"/>
      <c r="AI202" s="162"/>
      <c r="AJ202" s="162"/>
      <c r="AK202" s="162"/>
      <c r="AL202" s="162"/>
      <c r="AM202" s="162"/>
      <c r="AN202" s="162"/>
      <c r="AO202" s="162"/>
      <c r="AP202" s="162"/>
      <c r="AQ202" s="162"/>
      <c r="AR202" s="162"/>
      <c r="AS202" s="162"/>
      <c r="AT202" s="162"/>
      <c r="AU202" s="162"/>
      <c r="AV202" s="162"/>
      <c r="AW202" s="162"/>
      <c r="AX202" s="162"/>
    </row>
    <row r="203" spans="1:50" hidden="1">
      <c r="A203" s="153" t="s">
        <v>4198</v>
      </c>
      <c r="B203" s="153" t="s">
        <v>6063</v>
      </c>
      <c r="C203" s="153" t="s">
        <v>4196</v>
      </c>
      <c r="D203" s="177" t="s">
        <v>11069</v>
      </c>
      <c r="E203" s="161" t="s">
        <v>11070</v>
      </c>
      <c r="F203" s="161" t="s">
        <v>12097</v>
      </c>
      <c r="G203" s="161" t="s">
        <v>11071</v>
      </c>
      <c r="H203" s="161" t="s">
        <v>11072</v>
      </c>
      <c r="I203" s="161" t="s">
        <v>2056</v>
      </c>
      <c r="J203" s="161" t="s">
        <v>11073</v>
      </c>
      <c r="K203" s="161" t="s">
        <v>11074</v>
      </c>
      <c r="L203" s="161" t="s">
        <v>6064</v>
      </c>
      <c r="M203" s="161" t="s">
        <v>11075</v>
      </c>
      <c r="N203" s="185" t="s">
        <v>6318</v>
      </c>
      <c r="O203" s="161" t="s">
        <v>6064</v>
      </c>
      <c r="P203" s="161" t="s">
        <v>13775</v>
      </c>
      <c r="Q203" s="161" t="s">
        <v>13776</v>
      </c>
      <c r="R203" s="161" t="s">
        <v>3414</v>
      </c>
      <c r="S203" s="161" t="s">
        <v>3415</v>
      </c>
      <c r="T203" s="161" t="s">
        <v>13777</v>
      </c>
      <c r="U203" s="161">
        <v>0</v>
      </c>
      <c r="V203" s="161">
        <v>0</v>
      </c>
      <c r="W203" s="161">
        <v>0</v>
      </c>
      <c r="X203" s="161">
        <v>0</v>
      </c>
      <c r="Y203" s="161">
        <v>0</v>
      </c>
      <c r="Z203" s="161">
        <v>0</v>
      </c>
      <c r="AA203" s="161">
        <v>1</v>
      </c>
      <c r="AB203" s="161" t="s">
        <v>4197</v>
      </c>
      <c r="AC203" s="161" t="s">
        <v>12095</v>
      </c>
      <c r="AD203" s="161" t="s">
        <v>2031</v>
      </c>
      <c r="AE203" s="161" t="s">
        <v>12096</v>
      </c>
      <c r="AF203" s="161" t="s">
        <v>4678</v>
      </c>
      <c r="AG203" s="161" t="s">
        <v>6317</v>
      </c>
      <c r="AH203" s="162"/>
      <c r="AI203" s="162"/>
      <c r="AJ203" s="162"/>
      <c r="AK203" s="162"/>
      <c r="AL203" s="162"/>
      <c r="AM203" s="162"/>
      <c r="AN203" s="162"/>
      <c r="AO203" s="162"/>
      <c r="AP203" s="162"/>
      <c r="AQ203" s="162"/>
      <c r="AR203" s="162"/>
      <c r="AS203" s="162"/>
      <c r="AT203" s="162"/>
      <c r="AU203" s="162"/>
      <c r="AV203" s="162"/>
      <c r="AW203" s="162"/>
      <c r="AX203" s="162"/>
    </row>
    <row r="204" spans="1:50" hidden="1">
      <c r="A204" s="153" t="s">
        <v>3856</v>
      </c>
      <c r="B204" s="153" t="s">
        <v>6516</v>
      </c>
      <c r="C204" s="153" t="s">
        <v>3857</v>
      </c>
      <c r="D204" s="177" t="s">
        <v>2935</v>
      </c>
      <c r="E204" s="161" t="s">
        <v>2936</v>
      </c>
      <c r="F204" s="161" t="s">
        <v>2946</v>
      </c>
      <c r="G204" s="161" t="s">
        <v>2938</v>
      </c>
      <c r="H204" s="161" t="s">
        <v>2024</v>
      </c>
      <c r="I204" s="161" t="s">
        <v>2031</v>
      </c>
      <c r="J204" s="161" t="s">
        <v>2939</v>
      </c>
      <c r="K204" s="161" t="s">
        <v>6309</v>
      </c>
      <c r="L204" s="161" t="s">
        <v>2940</v>
      </c>
      <c r="M204" s="161" t="s">
        <v>2941</v>
      </c>
      <c r="N204" s="185" t="s">
        <v>2035</v>
      </c>
      <c r="O204" s="161">
        <v>0</v>
      </c>
      <c r="P204" s="161">
        <v>0</v>
      </c>
      <c r="Q204" s="161">
        <v>0</v>
      </c>
      <c r="R204" s="161">
        <v>0</v>
      </c>
      <c r="S204" s="161">
        <v>0</v>
      </c>
      <c r="T204" s="161">
        <v>0</v>
      </c>
      <c r="U204" s="161">
        <v>0</v>
      </c>
      <c r="V204" s="161">
        <v>0</v>
      </c>
      <c r="W204" s="161">
        <v>0</v>
      </c>
      <c r="X204" s="161">
        <v>0</v>
      </c>
      <c r="Y204" s="161">
        <v>0</v>
      </c>
      <c r="Z204" s="161">
        <v>0</v>
      </c>
      <c r="AA204" s="161">
        <v>1</v>
      </c>
      <c r="AB204" s="161" t="s">
        <v>2947</v>
      </c>
      <c r="AC204" s="161" t="s">
        <v>2014</v>
      </c>
      <c r="AD204" s="161" t="s">
        <v>2016</v>
      </c>
      <c r="AE204" s="161" t="s">
        <v>2948</v>
      </c>
      <c r="AF204" s="161" t="s">
        <v>6309</v>
      </c>
      <c r="AG204" s="161" t="s">
        <v>6334</v>
      </c>
      <c r="AH204" s="162" t="s">
        <v>3081</v>
      </c>
      <c r="AI204" s="162" t="s">
        <v>11864</v>
      </c>
      <c r="AJ204" s="162" t="s">
        <v>13942</v>
      </c>
      <c r="AK204" s="162"/>
      <c r="AL204" s="162"/>
      <c r="AM204" s="162"/>
      <c r="AN204" s="162"/>
      <c r="AO204" s="162"/>
      <c r="AP204" s="162"/>
      <c r="AQ204" s="162"/>
      <c r="AR204" s="162"/>
      <c r="AS204" s="162"/>
      <c r="AT204" s="162"/>
      <c r="AU204" s="162"/>
      <c r="AV204" s="162"/>
      <c r="AW204" s="162"/>
      <c r="AX204" s="162"/>
    </row>
    <row r="205" spans="1:50" hidden="1">
      <c r="A205" s="153" t="s">
        <v>5617</v>
      </c>
      <c r="B205" s="153" t="s">
        <v>5618</v>
      </c>
      <c r="C205" s="153" t="s">
        <v>5619</v>
      </c>
      <c r="D205" s="177" t="s">
        <v>7345</v>
      </c>
      <c r="E205" s="161" t="s">
        <v>7346</v>
      </c>
      <c r="F205" s="161" t="s">
        <v>11935</v>
      </c>
      <c r="G205" s="161" t="s">
        <v>7347</v>
      </c>
      <c r="H205" s="161" t="s">
        <v>2025</v>
      </c>
      <c r="I205" s="161" t="s">
        <v>2026</v>
      </c>
      <c r="J205" s="161" t="s">
        <v>7348</v>
      </c>
      <c r="K205" s="161" t="s">
        <v>7349</v>
      </c>
      <c r="L205" s="161" t="s">
        <v>7350</v>
      </c>
      <c r="M205" s="161" t="s">
        <v>7351</v>
      </c>
      <c r="N205" s="185" t="s">
        <v>6322</v>
      </c>
      <c r="O205" s="161">
        <v>0</v>
      </c>
      <c r="P205" s="161">
        <v>0</v>
      </c>
      <c r="Q205" s="161">
        <v>0</v>
      </c>
      <c r="R205" s="161">
        <v>0</v>
      </c>
      <c r="S205" s="161">
        <v>0</v>
      </c>
      <c r="T205" s="161">
        <v>0</v>
      </c>
      <c r="U205" s="161">
        <v>0</v>
      </c>
      <c r="V205" s="161">
        <v>0</v>
      </c>
      <c r="W205" s="161">
        <v>0</v>
      </c>
      <c r="X205" s="161">
        <v>0</v>
      </c>
      <c r="Y205" s="161">
        <v>0</v>
      </c>
      <c r="Z205" s="161">
        <v>0</v>
      </c>
      <c r="AA205" s="161">
        <v>0</v>
      </c>
      <c r="AB205" s="161">
        <v>0</v>
      </c>
      <c r="AC205" s="161">
        <v>0</v>
      </c>
      <c r="AD205" s="161">
        <v>0</v>
      </c>
      <c r="AE205" s="161">
        <v>0</v>
      </c>
      <c r="AF205" s="161" t="s">
        <v>1823</v>
      </c>
      <c r="AG205" s="161" t="s">
        <v>4437</v>
      </c>
      <c r="AH205" s="162" t="s">
        <v>14825</v>
      </c>
      <c r="AI205" s="162" t="s">
        <v>14824</v>
      </c>
      <c r="AJ205" s="162" t="s">
        <v>14830</v>
      </c>
      <c r="AK205" s="162" t="s">
        <v>14834</v>
      </c>
      <c r="AL205" s="162" t="s">
        <v>15279</v>
      </c>
      <c r="AM205" s="162"/>
      <c r="AN205" s="162"/>
      <c r="AO205" s="162"/>
      <c r="AP205" s="162"/>
      <c r="AQ205" s="162"/>
      <c r="AR205" s="162"/>
      <c r="AS205" s="162"/>
      <c r="AT205" s="162"/>
      <c r="AU205" s="162"/>
      <c r="AV205" s="162"/>
      <c r="AW205" s="162"/>
      <c r="AX205" s="162"/>
    </row>
    <row r="206" spans="1:50" hidden="1">
      <c r="A206" s="153" t="s">
        <v>6036</v>
      </c>
      <c r="B206" s="153" t="s">
        <v>6034</v>
      </c>
      <c r="C206" s="153" t="s">
        <v>6037</v>
      </c>
      <c r="D206" s="177" t="s">
        <v>11033</v>
      </c>
      <c r="E206" s="161" t="s">
        <v>11034</v>
      </c>
      <c r="F206" s="161" t="s">
        <v>13282</v>
      </c>
      <c r="G206" s="161" t="s">
        <v>11035</v>
      </c>
      <c r="H206" s="161" t="s">
        <v>1338</v>
      </c>
      <c r="I206" s="161" t="s">
        <v>9074</v>
      </c>
      <c r="J206" s="161" t="s">
        <v>11036</v>
      </c>
      <c r="K206" s="161" t="s">
        <v>11037</v>
      </c>
      <c r="L206" s="161" t="s">
        <v>11038</v>
      </c>
      <c r="M206" s="161"/>
      <c r="N206" s="185"/>
      <c r="O206" s="161"/>
      <c r="P206" s="161"/>
      <c r="Q206" s="161"/>
      <c r="R206" s="161"/>
      <c r="S206" s="161"/>
      <c r="T206" s="161"/>
      <c r="U206" s="161"/>
      <c r="V206" s="161"/>
      <c r="W206" s="161"/>
      <c r="X206" s="161"/>
      <c r="Y206" s="161"/>
      <c r="Z206" s="161"/>
      <c r="AA206" s="161"/>
      <c r="AB206" s="161"/>
      <c r="AC206" s="161"/>
      <c r="AD206" s="161"/>
      <c r="AE206" s="161"/>
      <c r="AF206" s="161"/>
      <c r="AG206" s="161"/>
      <c r="AH206" s="162"/>
      <c r="AI206" s="162"/>
      <c r="AJ206" s="162"/>
      <c r="AK206" s="162"/>
      <c r="AL206" s="162"/>
      <c r="AM206" s="162"/>
      <c r="AN206" s="162"/>
      <c r="AO206" s="162"/>
      <c r="AP206" s="162"/>
      <c r="AQ206" s="162"/>
      <c r="AR206" s="162"/>
      <c r="AS206" s="162"/>
      <c r="AT206" s="162"/>
      <c r="AU206" s="162"/>
      <c r="AV206" s="162"/>
      <c r="AW206" s="162"/>
      <c r="AX206" s="162"/>
    </row>
    <row r="207" spans="1:50" hidden="1">
      <c r="A207" s="153" t="s">
        <v>5256</v>
      </c>
      <c r="B207" s="153" t="s">
        <v>5257</v>
      </c>
      <c r="C207" s="153" t="s">
        <v>5258</v>
      </c>
      <c r="D207" s="177" t="s">
        <v>11696</v>
      </c>
      <c r="E207" s="161" t="s">
        <v>6309</v>
      </c>
      <c r="F207" s="161" t="s">
        <v>12292</v>
      </c>
      <c r="G207" s="161" t="s">
        <v>11697</v>
      </c>
      <c r="H207" s="161" t="s">
        <v>11698</v>
      </c>
      <c r="I207" s="161" t="s">
        <v>2031</v>
      </c>
      <c r="J207" s="161" t="s">
        <v>11699</v>
      </c>
      <c r="K207" s="161" t="s">
        <v>11700</v>
      </c>
      <c r="L207" s="161" t="s">
        <v>6309</v>
      </c>
      <c r="M207" s="161" t="s">
        <v>11701</v>
      </c>
      <c r="N207" s="185" t="s">
        <v>6310</v>
      </c>
      <c r="O207" s="161" t="s">
        <v>5259</v>
      </c>
      <c r="P207" s="161" t="s">
        <v>11779</v>
      </c>
      <c r="Q207" s="161" t="s">
        <v>11781</v>
      </c>
      <c r="R207" s="161" t="s">
        <v>2024</v>
      </c>
      <c r="S207" s="161" t="s">
        <v>9566</v>
      </c>
      <c r="T207" s="161" t="s">
        <v>11782</v>
      </c>
      <c r="U207" s="161">
        <v>0</v>
      </c>
      <c r="V207" s="161">
        <v>0</v>
      </c>
      <c r="W207" s="161">
        <v>0</v>
      </c>
      <c r="X207" s="161">
        <v>0</v>
      </c>
      <c r="Y207" s="161">
        <v>0</v>
      </c>
      <c r="Z207" s="161">
        <v>0</v>
      </c>
      <c r="AA207" s="161">
        <v>0</v>
      </c>
      <c r="AB207" s="161">
        <v>0</v>
      </c>
      <c r="AC207" s="161">
        <v>0</v>
      </c>
      <c r="AD207" s="161">
        <v>0</v>
      </c>
      <c r="AE207" s="161">
        <v>0</v>
      </c>
      <c r="AF207" s="161" t="s">
        <v>6309</v>
      </c>
      <c r="AG207" s="161" t="s">
        <v>6312</v>
      </c>
      <c r="AH207" s="162"/>
      <c r="AI207" s="162"/>
      <c r="AJ207" s="162"/>
      <c r="AK207" s="162"/>
      <c r="AL207" s="162"/>
      <c r="AM207" s="162"/>
      <c r="AN207" s="162"/>
      <c r="AO207" s="162"/>
      <c r="AP207" s="162"/>
      <c r="AQ207" s="162"/>
      <c r="AR207" s="162"/>
      <c r="AS207" s="162"/>
      <c r="AT207" s="162"/>
      <c r="AU207" s="162"/>
      <c r="AV207" s="162"/>
      <c r="AW207" s="162"/>
      <c r="AX207" s="162"/>
    </row>
    <row r="208" spans="1:50" hidden="1">
      <c r="A208" s="153" t="s">
        <v>4969</v>
      </c>
      <c r="B208" s="160" t="s">
        <v>4970</v>
      </c>
      <c r="C208" s="153" t="s">
        <v>4972</v>
      </c>
      <c r="D208" s="177" t="s">
        <v>2027</v>
      </c>
      <c r="E208" s="161" t="s">
        <v>2028</v>
      </c>
      <c r="F208" s="161" t="s">
        <v>2029</v>
      </c>
      <c r="G208" s="161" t="s">
        <v>2030</v>
      </c>
      <c r="H208" s="161" t="s">
        <v>2024</v>
      </c>
      <c r="I208" s="161" t="s">
        <v>2031</v>
      </c>
      <c r="J208" s="161" t="s">
        <v>2032</v>
      </c>
      <c r="K208" s="161" t="s">
        <v>2033</v>
      </c>
      <c r="L208" s="161" t="s">
        <v>4971</v>
      </c>
      <c r="M208" s="161" t="s">
        <v>2034</v>
      </c>
      <c r="N208" s="185" t="s">
        <v>2035</v>
      </c>
      <c r="O208" s="161" t="s">
        <v>4971</v>
      </c>
      <c r="P208" s="161" t="s">
        <v>2036</v>
      </c>
      <c r="Q208" s="161" t="s">
        <v>13684</v>
      </c>
      <c r="R208" s="161" t="s">
        <v>2024</v>
      </c>
      <c r="S208" s="161" t="s">
        <v>13685</v>
      </c>
      <c r="T208" s="161" t="s">
        <v>13686</v>
      </c>
      <c r="U208" s="161">
        <v>0</v>
      </c>
      <c r="V208" s="161">
        <v>0</v>
      </c>
      <c r="W208" s="161">
        <v>0</v>
      </c>
      <c r="X208" s="161">
        <v>0</v>
      </c>
      <c r="Y208" s="161">
        <v>0</v>
      </c>
      <c r="Z208" s="161">
        <v>0</v>
      </c>
      <c r="AA208" s="161">
        <v>0</v>
      </c>
      <c r="AB208" s="161">
        <v>0</v>
      </c>
      <c r="AC208" s="161">
        <v>0</v>
      </c>
      <c r="AD208" s="161">
        <v>0</v>
      </c>
      <c r="AE208" s="161">
        <v>0</v>
      </c>
      <c r="AF208" s="161" t="s">
        <v>4285</v>
      </c>
      <c r="AG208" s="161" t="s">
        <v>6334</v>
      </c>
      <c r="AH208" s="162" t="s">
        <v>6075</v>
      </c>
      <c r="AI208" s="162" t="s">
        <v>11851</v>
      </c>
      <c r="AJ208" s="162" t="s">
        <v>14655</v>
      </c>
      <c r="AK208" s="162"/>
      <c r="AL208" s="162"/>
      <c r="AM208" s="162"/>
      <c r="AN208" s="162"/>
      <c r="AO208" s="162"/>
      <c r="AP208" s="162"/>
      <c r="AQ208" s="162"/>
      <c r="AR208" s="162"/>
      <c r="AS208" s="162"/>
      <c r="AT208" s="162"/>
      <c r="AU208" s="162"/>
      <c r="AV208" s="162"/>
      <c r="AW208" s="162"/>
      <c r="AX208" s="162"/>
    </row>
    <row r="209" spans="1:50" hidden="1">
      <c r="A209" s="153" t="s">
        <v>5708</v>
      </c>
      <c r="B209" s="153" t="s">
        <v>5709</v>
      </c>
      <c r="C209" s="153" t="s">
        <v>5710</v>
      </c>
      <c r="D209" s="177" t="s">
        <v>8303</v>
      </c>
      <c r="E209" s="161" t="s">
        <v>8304</v>
      </c>
      <c r="F209" s="161" t="s">
        <v>12491</v>
      </c>
      <c r="G209" s="161" t="s">
        <v>8305</v>
      </c>
      <c r="H209" s="161" t="s">
        <v>3916</v>
      </c>
      <c r="I209" s="161" t="s">
        <v>3917</v>
      </c>
      <c r="J209" s="161" t="s">
        <v>8306</v>
      </c>
      <c r="K209" s="161" t="s">
        <v>8307</v>
      </c>
      <c r="L209" s="161" t="s">
        <v>5711</v>
      </c>
      <c r="M209" s="161"/>
      <c r="N209" s="185"/>
      <c r="O209" s="161"/>
      <c r="P209" s="161"/>
      <c r="Q209" s="161"/>
      <c r="R209" s="161"/>
      <c r="S209" s="161"/>
      <c r="T209" s="161"/>
      <c r="U209" s="161"/>
      <c r="V209" s="161"/>
      <c r="W209" s="161"/>
      <c r="X209" s="161"/>
      <c r="Y209" s="161"/>
      <c r="Z209" s="161"/>
      <c r="AA209" s="161"/>
      <c r="AB209" s="161"/>
      <c r="AC209" s="161"/>
      <c r="AD209" s="161"/>
      <c r="AE209" s="161"/>
      <c r="AF209" s="161"/>
      <c r="AG209" s="161"/>
      <c r="AH209" s="162"/>
      <c r="AI209" s="162"/>
      <c r="AJ209" s="162"/>
      <c r="AK209" s="162"/>
      <c r="AL209" s="162"/>
      <c r="AM209" s="162"/>
      <c r="AN209" s="162"/>
      <c r="AO209" s="162"/>
      <c r="AP209" s="162"/>
      <c r="AQ209" s="162"/>
      <c r="AR209" s="162"/>
      <c r="AS209" s="162"/>
      <c r="AT209" s="162"/>
      <c r="AU209" s="162"/>
      <c r="AV209" s="162"/>
      <c r="AW209" s="162"/>
      <c r="AX209" s="162"/>
    </row>
    <row r="210" spans="1:50" hidden="1">
      <c r="A210" s="153" t="s">
        <v>4985</v>
      </c>
      <c r="B210" s="153" t="s">
        <v>4986</v>
      </c>
      <c r="C210" s="153" t="s">
        <v>4987</v>
      </c>
      <c r="D210" s="177" t="s">
        <v>1339</v>
      </c>
      <c r="E210" s="161" t="s">
        <v>1340</v>
      </c>
      <c r="F210" s="161" t="s">
        <v>1363</v>
      </c>
      <c r="G210" s="161" t="s">
        <v>1342</v>
      </c>
      <c r="H210" s="161" t="s">
        <v>1343</v>
      </c>
      <c r="I210" s="161" t="s">
        <v>2031</v>
      </c>
      <c r="J210" s="161" t="s">
        <v>1344</v>
      </c>
      <c r="K210" s="161" t="s">
        <v>1345</v>
      </c>
      <c r="L210" s="161" t="s">
        <v>1346</v>
      </c>
      <c r="M210" s="161" t="s">
        <v>1347</v>
      </c>
      <c r="N210" s="185" t="s">
        <v>6447</v>
      </c>
      <c r="O210" s="161" t="s">
        <v>4988</v>
      </c>
      <c r="P210" s="161" t="s">
        <v>1348</v>
      </c>
      <c r="Q210" s="161" t="s">
        <v>13692</v>
      </c>
      <c r="R210" s="161" t="s">
        <v>2024</v>
      </c>
      <c r="S210" s="161" t="s">
        <v>2031</v>
      </c>
      <c r="T210" s="161" t="s">
        <v>13693</v>
      </c>
      <c r="U210" s="161">
        <v>0</v>
      </c>
      <c r="V210" s="161">
        <v>0</v>
      </c>
      <c r="W210" s="161">
        <v>0</v>
      </c>
      <c r="X210" s="161">
        <v>0</v>
      </c>
      <c r="Y210" s="161">
        <v>0</v>
      </c>
      <c r="Z210" s="161">
        <v>0</v>
      </c>
      <c r="AA210" s="161">
        <v>1</v>
      </c>
      <c r="AB210" s="161" t="s">
        <v>1349</v>
      </c>
      <c r="AC210" s="161" t="s">
        <v>1350</v>
      </c>
      <c r="AD210" s="161" t="s">
        <v>2031</v>
      </c>
      <c r="AE210" s="161" t="s">
        <v>1351</v>
      </c>
      <c r="AF210" s="161" t="s">
        <v>6309</v>
      </c>
      <c r="AG210" s="161" t="s">
        <v>6334</v>
      </c>
      <c r="AH210" s="162" t="s">
        <v>13941</v>
      </c>
      <c r="AI210" s="162" t="s">
        <v>11854</v>
      </c>
      <c r="AJ210" s="162" t="s">
        <v>11855</v>
      </c>
      <c r="AK210" s="162" t="s">
        <v>11860</v>
      </c>
      <c r="AL210" s="162" t="s">
        <v>14291</v>
      </c>
      <c r="AM210" s="162" t="s">
        <v>14879</v>
      </c>
      <c r="AN210" s="162" t="s">
        <v>15408</v>
      </c>
      <c r="AO210" s="162" t="s">
        <v>15410</v>
      </c>
      <c r="AP210" s="162" t="s">
        <v>15409</v>
      </c>
      <c r="AQ210" s="162"/>
      <c r="AR210" s="162"/>
      <c r="AS210" s="162"/>
      <c r="AT210" s="162"/>
      <c r="AU210" s="162"/>
      <c r="AV210" s="162"/>
      <c r="AW210" s="162"/>
      <c r="AX210" s="162"/>
    </row>
    <row r="211" spans="1:50" hidden="1">
      <c r="A211" s="153" t="s">
        <v>4989</v>
      </c>
      <c r="B211" s="153" t="s">
        <v>4986</v>
      </c>
      <c r="C211" s="153" t="s">
        <v>4990</v>
      </c>
      <c r="D211" s="177" t="s">
        <v>1339</v>
      </c>
      <c r="E211" s="161" t="s">
        <v>1340</v>
      </c>
      <c r="F211" s="161" t="s">
        <v>1364</v>
      </c>
      <c r="G211" s="161" t="s">
        <v>1342</v>
      </c>
      <c r="H211" s="161" t="s">
        <v>1343</v>
      </c>
      <c r="I211" s="161" t="s">
        <v>2031</v>
      </c>
      <c r="J211" s="161" t="s">
        <v>1344</v>
      </c>
      <c r="K211" s="161" t="s">
        <v>1345</v>
      </c>
      <c r="L211" s="161" t="s">
        <v>1346</v>
      </c>
      <c r="M211" s="161" t="s">
        <v>1347</v>
      </c>
      <c r="N211" s="185" t="s">
        <v>6447</v>
      </c>
      <c r="O211" s="161" t="s">
        <v>4988</v>
      </c>
      <c r="P211" s="161" t="s">
        <v>1348</v>
      </c>
      <c r="Q211" s="161" t="s">
        <v>13692</v>
      </c>
      <c r="R211" s="161" t="s">
        <v>2024</v>
      </c>
      <c r="S211" s="161" t="s">
        <v>2031</v>
      </c>
      <c r="T211" s="161" t="s">
        <v>13693</v>
      </c>
      <c r="U211" s="161">
        <v>0</v>
      </c>
      <c r="V211" s="161">
        <v>0</v>
      </c>
      <c r="W211" s="161">
        <v>0</v>
      </c>
      <c r="X211" s="161">
        <v>0</v>
      </c>
      <c r="Y211" s="161">
        <v>0</v>
      </c>
      <c r="Z211" s="161">
        <v>0</v>
      </c>
      <c r="AA211" s="161">
        <v>1</v>
      </c>
      <c r="AB211" s="161" t="s">
        <v>1349</v>
      </c>
      <c r="AC211" s="161" t="s">
        <v>1350</v>
      </c>
      <c r="AD211" s="161" t="s">
        <v>2031</v>
      </c>
      <c r="AE211" s="161" t="s">
        <v>1351</v>
      </c>
      <c r="AF211" s="161" t="s">
        <v>6309</v>
      </c>
      <c r="AG211" s="161" t="s">
        <v>6334</v>
      </c>
      <c r="AH211" s="162" t="s">
        <v>13941</v>
      </c>
      <c r="AI211" s="162" t="s">
        <v>11854</v>
      </c>
      <c r="AJ211" s="162" t="s">
        <v>11855</v>
      </c>
      <c r="AK211" s="162" t="s">
        <v>11860</v>
      </c>
      <c r="AL211" s="162" t="s">
        <v>14291</v>
      </c>
      <c r="AM211" s="162" t="s">
        <v>14879</v>
      </c>
      <c r="AN211" s="162" t="s">
        <v>15408</v>
      </c>
      <c r="AO211" s="162" t="s">
        <v>15410</v>
      </c>
      <c r="AP211" s="162" t="s">
        <v>15409</v>
      </c>
      <c r="AQ211" s="162"/>
      <c r="AR211" s="162"/>
      <c r="AS211" s="162"/>
      <c r="AT211" s="162"/>
      <c r="AU211" s="162"/>
      <c r="AV211" s="162"/>
      <c r="AW211" s="162"/>
      <c r="AX211" s="162"/>
    </row>
    <row r="212" spans="1:50" hidden="1">
      <c r="A212" s="153" t="s">
        <v>4991</v>
      </c>
      <c r="B212" s="153" t="s">
        <v>4986</v>
      </c>
      <c r="C212" s="153" t="s">
        <v>4992</v>
      </c>
      <c r="D212" s="177" t="s">
        <v>1339</v>
      </c>
      <c r="E212" s="161" t="s">
        <v>1340</v>
      </c>
      <c r="F212" s="161" t="s">
        <v>1365</v>
      </c>
      <c r="G212" s="161" t="s">
        <v>1342</v>
      </c>
      <c r="H212" s="161" t="s">
        <v>1343</v>
      </c>
      <c r="I212" s="161" t="s">
        <v>2031</v>
      </c>
      <c r="J212" s="161" t="s">
        <v>1344</v>
      </c>
      <c r="K212" s="161" t="s">
        <v>1345</v>
      </c>
      <c r="L212" s="161" t="s">
        <v>1346</v>
      </c>
      <c r="M212" s="161" t="s">
        <v>1347</v>
      </c>
      <c r="N212" s="185" t="s">
        <v>6447</v>
      </c>
      <c r="O212" s="161" t="s">
        <v>4988</v>
      </c>
      <c r="P212" s="161" t="s">
        <v>1348</v>
      </c>
      <c r="Q212" s="161" t="s">
        <v>13692</v>
      </c>
      <c r="R212" s="161" t="s">
        <v>2024</v>
      </c>
      <c r="S212" s="161" t="s">
        <v>2031</v>
      </c>
      <c r="T212" s="161" t="s">
        <v>13693</v>
      </c>
      <c r="U212" s="161">
        <v>0</v>
      </c>
      <c r="V212" s="161">
        <v>0</v>
      </c>
      <c r="W212" s="161">
        <v>0</v>
      </c>
      <c r="X212" s="161">
        <v>0</v>
      </c>
      <c r="Y212" s="161">
        <v>0</v>
      </c>
      <c r="Z212" s="161">
        <v>0</v>
      </c>
      <c r="AA212" s="161">
        <v>1</v>
      </c>
      <c r="AB212" s="161" t="s">
        <v>1349</v>
      </c>
      <c r="AC212" s="161" t="s">
        <v>1350</v>
      </c>
      <c r="AD212" s="161" t="s">
        <v>2031</v>
      </c>
      <c r="AE212" s="161" t="s">
        <v>1351</v>
      </c>
      <c r="AF212" s="161" t="s">
        <v>6309</v>
      </c>
      <c r="AG212" s="161" t="s">
        <v>6334</v>
      </c>
      <c r="AH212" s="162" t="s">
        <v>13941</v>
      </c>
      <c r="AI212" s="162" t="s">
        <v>11854</v>
      </c>
      <c r="AJ212" s="162" t="s">
        <v>11855</v>
      </c>
      <c r="AK212" s="162" t="s">
        <v>11860</v>
      </c>
      <c r="AL212" s="162" t="s">
        <v>14291</v>
      </c>
      <c r="AM212" s="162" t="s">
        <v>14879</v>
      </c>
      <c r="AN212" s="162" t="s">
        <v>15408</v>
      </c>
      <c r="AO212" s="162" t="s">
        <v>15410</v>
      </c>
      <c r="AP212" s="162" t="s">
        <v>15409</v>
      </c>
      <c r="AQ212" s="162"/>
      <c r="AR212" s="162"/>
      <c r="AS212" s="162"/>
      <c r="AT212" s="162"/>
      <c r="AU212" s="162"/>
      <c r="AV212" s="162"/>
      <c r="AW212" s="162"/>
      <c r="AX212" s="162"/>
    </row>
    <row r="213" spans="1:50" hidden="1">
      <c r="A213" s="153" t="s">
        <v>4993</v>
      </c>
      <c r="B213" s="153" t="s">
        <v>4986</v>
      </c>
      <c r="C213" s="153" t="s">
        <v>4994</v>
      </c>
      <c r="D213" s="177" t="s">
        <v>1339</v>
      </c>
      <c r="E213" s="161" t="s">
        <v>1340</v>
      </c>
      <c r="F213" s="161" t="s">
        <v>1353</v>
      </c>
      <c r="G213" s="161" t="s">
        <v>1342</v>
      </c>
      <c r="H213" s="161" t="s">
        <v>1343</v>
      </c>
      <c r="I213" s="161" t="s">
        <v>2031</v>
      </c>
      <c r="J213" s="161" t="s">
        <v>1344</v>
      </c>
      <c r="K213" s="161" t="s">
        <v>1345</v>
      </c>
      <c r="L213" s="161" t="s">
        <v>1346</v>
      </c>
      <c r="M213" s="161" t="s">
        <v>1347</v>
      </c>
      <c r="N213" s="185" t="s">
        <v>6447</v>
      </c>
      <c r="O213" s="161" t="s">
        <v>4988</v>
      </c>
      <c r="P213" s="161" t="s">
        <v>1348</v>
      </c>
      <c r="Q213" s="161" t="s">
        <v>13692</v>
      </c>
      <c r="R213" s="161" t="s">
        <v>2024</v>
      </c>
      <c r="S213" s="161" t="s">
        <v>2031</v>
      </c>
      <c r="T213" s="161" t="s">
        <v>13693</v>
      </c>
      <c r="U213" s="161">
        <v>0</v>
      </c>
      <c r="V213" s="161">
        <v>0</v>
      </c>
      <c r="W213" s="161">
        <v>0</v>
      </c>
      <c r="X213" s="161">
        <v>0</v>
      </c>
      <c r="Y213" s="161">
        <v>0</v>
      </c>
      <c r="Z213" s="161">
        <v>0</v>
      </c>
      <c r="AA213" s="161">
        <v>1</v>
      </c>
      <c r="AB213" s="161" t="s">
        <v>1349</v>
      </c>
      <c r="AC213" s="161" t="s">
        <v>1350</v>
      </c>
      <c r="AD213" s="161" t="s">
        <v>2031</v>
      </c>
      <c r="AE213" s="161" t="s">
        <v>1351</v>
      </c>
      <c r="AF213" s="161" t="s">
        <v>6309</v>
      </c>
      <c r="AG213" s="161" t="s">
        <v>6334</v>
      </c>
      <c r="AH213" s="162" t="s">
        <v>13941</v>
      </c>
      <c r="AI213" s="162" t="s">
        <v>11854</v>
      </c>
      <c r="AJ213" s="162" t="s">
        <v>11855</v>
      </c>
      <c r="AK213" s="162" t="s">
        <v>11860</v>
      </c>
      <c r="AL213" s="162" t="s">
        <v>14291</v>
      </c>
      <c r="AM213" s="162" t="s">
        <v>14879</v>
      </c>
      <c r="AN213" s="162" t="s">
        <v>15408</v>
      </c>
      <c r="AO213" s="162" t="s">
        <v>15410</v>
      </c>
      <c r="AP213" s="162" t="s">
        <v>15409</v>
      </c>
      <c r="AQ213" s="162"/>
      <c r="AR213" s="162"/>
      <c r="AS213" s="162"/>
      <c r="AT213" s="162"/>
      <c r="AU213" s="162"/>
      <c r="AV213" s="162"/>
      <c r="AW213" s="162"/>
      <c r="AX213" s="162"/>
    </row>
    <row r="214" spans="1:50" hidden="1">
      <c r="A214" s="153" t="s">
        <v>4995</v>
      </c>
      <c r="B214" s="153" t="s">
        <v>4986</v>
      </c>
      <c r="C214" s="153" t="s">
        <v>4996</v>
      </c>
      <c r="D214" s="177" t="s">
        <v>1339</v>
      </c>
      <c r="E214" s="161" t="s">
        <v>1340</v>
      </c>
      <c r="F214" s="161" t="s">
        <v>1354</v>
      </c>
      <c r="G214" s="161" t="s">
        <v>1342</v>
      </c>
      <c r="H214" s="161" t="s">
        <v>1343</v>
      </c>
      <c r="I214" s="161" t="s">
        <v>2031</v>
      </c>
      <c r="J214" s="161" t="s">
        <v>1344</v>
      </c>
      <c r="K214" s="161" t="s">
        <v>1345</v>
      </c>
      <c r="L214" s="161" t="s">
        <v>1346</v>
      </c>
      <c r="M214" s="161" t="s">
        <v>1347</v>
      </c>
      <c r="N214" s="185" t="s">
        <v>6447</v>
      </c>
      <c r="O214" s="161" t="s">
        <v>4988</v>
      </c>
      <c r="P214" s="161" t="s">
        <v>1348</v>
      </c>
      <c r="Q214" s="161" t="s">
        <v>13692</v>
      </c>
      <c r="R214" s="161" t="s">
        <v>2024</v>
      </c>
      <c r="S214" s="161" t="s">
        <v>2031</v>
      </c>
      <c r="T214" s="161" t="s">
        <v>13693</v>
      </c>
      <c r="U214" s="161">
        <v>0</v>
      </c>
      <c r="V214" s="161">
        <v>0</v>
      </c>
      <c r="W214" s="161">
        <v>0</v>
      </c>
      <c r="X214" s="161">
        <v>0</v>
      </c>
      <c r="Y214" s="161">
        <v>0</v>
      </c>
      <c r="Z214" s="161">
        <v>0</v>
      </c>
      <c r="AA214" s="161">
        <v>1</v>
      </c>
      <c r="AB214" s="161" t="s">
        <v>1349</v>
      </c>
      <c r="AC214" s="161" t="s">
        <v>1350</v>
      </c>
      <c r="AD214" s="161" t="s">
        <v>2031</v>
      </c>
      <c r="AE214" s="161" t="s">
        <v>1351</v>
      </c>
      <c r="AF214" s="161" t="s">
        <v>6309</v>
      </c>
      <c r="AG214" s="161" t="s">
        <v>6334</v>
      </c>
      <c r="AH214" s="162" t="s">
        <v>13941</v>
      </c>
      <c r="AI214" s="162" t="s">
        <v>11854</v>
      </c>
      <c r="AJ214" s="162" t="s">
        <v>11855</v>
      </c>
      <c r="AK214" s="162" t="s">
        <v>11860</v>
      </c>
      <c r="AL214" s="162" t="s">
        <v>14291</v>
      </c>
      <c r="AM214" s="162" t="s">
        <v>14879</v>
      </c>
      <c r="AN214" s="162" t="s">
        <v>15408</v>
      </c>
      <c r="AO214" s="162" t="s">
        <v>15410</v>
      </c>
      <c r="AP214" s="162" t="s">
        <v>15409</v>
      </c>
      <c r="AQ214" s="162"/>
      <c r="AR214" s="162"/>
      <c r="AS214" s="162"/>
      <c r="AT214" s="162"/>
      <c r="AU214" s="162"/>
      <c r="AV214" s="162"/>
      <c r="AW214" s="162"/>
      <c r="AX214" s="162"/>
    </row>
    <row r="215" spans="1:50" hidden="1">
      <c r="A215" s="153" t="s">
        <v>4997</v>
      </c>
      <c r="B215" s="153" t="s">
        <v>4986</v>
      </c>
      <c r="C215" s="153" t="s">
        <v>4998</v>
      </c>
      <c r="D215" s="177" t="s">
        <v>1339</v>
      </c>
      <c r="E215" s="161" t="s">
        <v>1340</v>
      </c>
      <c r="F215" s="161" t="s">
        <v>1355</v>
      </c>
      <c r="G215" s="161" t="s">
        <v>1342</v>
      </c>
      <c r="H215" s="161" t="s">
        <v>1343</v>
      </c>
      <c r="I215" s="161" t="s">
        <v>2031</v>
      </c>
      <c r="J215" s="161" t="s">
        <v>1344</v>
      </c>
      <c r="K215" s="161" t="s">
        <v>1345</v>
      </c>
      <c r="L215" s="161" t="s">
        <v>1346</v>
      </c>
      <c r="M215" s="161" t="s">
        <v>1347</v>
      </c>
      <c r="N215" s="185" t="s">
        <v>6447</v>
      </c>
      <c r="O215" s="161" t="s">
        <v>4988</v>
      </c>
      <c r="P215" s="161" t="s">
        <v>1348</v>
      </c>
      <c r="Q215" s="161" t="s">
        <v>13692</v>
      </c>
      <c r="R215" s="161" t="s">
        <v>2024</v>
      </c>
      <c r="S215" s="161" t="s">
        <v>2031</v>
      </c>
      <c r="T215" s="161" t="s">
        <v>13693</v>
      </c>
      <c r="U215" s="161">
        <v>0</v>
      </c>
      <c r="V215" s="161">
        <v>0</v>
      </c>
      <c r="W215" s="161">
        <v>0</v>
      </c>
      <c r="X215" s="161">
        <v>0</v>
      </c>
      <c r="Y215" s="161">
        <v>0</v>
      </c>
      <c r="Z215" s="161">
        <v>0</v>
      </c>
      <c r="AA215" s="161">
        <v>1</v>
      </c>
      <c r="AB215" s="161" t="s">
        <v>1349</v>
      </c>
      <c r="AC215" s="161" t="s">
        <v>1350</v>
      </c>
      <c r="AD215" s="161" t="s">
        <v>2031</v>
      </c>
      <c r="AE215" s="161" t="s">
        <v>1351</v>
      </c>
      <c r="AF215" s="161" t="s">
        <v>6309</v>
      </c>
      <c r="AG215" s="161" t="s">
        <v>6334</v>
      </c>
      <c r="AH215" s="162" t="s">
        <v>13941</v>
      </c>
      <c r="AI215" s="162" t="s">
        <v>11854</v>
      </c>
      <c r="AJ215" s="162" t="s">
        <v>11855</v>
      </c>
      <c r="AK215" s="162" t="s">
        <v>11860</v>
      </c>
      <c r="AL215" s="162" t="s">
        <v>14291</v>
      </c>
      <c r="AM215" s="162" t="s">
        <v>14879</v>
      </c>
      <c r="AN215" s="162" t="s">
        <v>14989</v>
      </c>
      <c r="AO215" s="162" t="s">
        <v>15251</v>
      </c>
      <c r="AP215" s="162" t="s">
        <v>15409</v>
      </c>
      <c r="AQ215" s="162"/>
      <c r="AR215" s="162"/>
      <c r="AS215" s="162"/>
      <c r="AT215" s="162"/>
      <c r="AU215" s="162"/>
      <c r="AV215" s="162"/>
      <c r="AW215" s="162"/>
      <c r="AX215" s="162"/>
    </row>
    <row r="216" spans="1:50" hidden="1">
      <c r="A216" s="153" t="s">
        <v>4999</v>
      </c>
      <c r="B216" s="153" t="s">
        <v>4986</v>
      </c>
      <c r="C216" s="153" t="s">
        <v>5000</v>
      </c>
      <c r="D216" s="177" t="s">
        <v>1339</v>
      </c>
      <c r="E216" s="161" t="s">
        <v>1340</v>
      </c>
      <c r="F216" s="161" t="s">
        <v>1356</v>
      </c>
      <c r="G216" s="161" t="s">
        <v>1342</v>
      </c>
      <c r="H216" s="161" t="s">
        <v>1343</v>
      </c>
      <c r="I216" s="161" t="s">
        <v>2031</v>
      </c>
      <c r="J216" s="161" t="s">
        <v>1344</v>
      </c>
      <c r="K216" s="161" t="s">
        <v>1345</v>
      </c>
      <c r="L216" s="161" t="s">
        <v>1346</v>
      </c>
      <c r="M216" s="161" t="s">
        <v>1347</v>
      </c>
      <c r="N216" s="185" t="s">
        <v>6447</v>
      </c>
      <c r="O216" s="161" t="s">
        <v>4988</v>
      </c>
      <c r="P216" s="161" t="s">
        <v>1348</v>
      </c>
      <c r="Q216" s="161" t="s">
        <v>13692</v>
      </c>
      <c r="R216" s="161" t="s">
        <v>2024</v>
      </c>
      <c r="S216" s="161" t="s">
        <v>2031</v>
      </c>
      <c r="T216" s="161" t="s">
        <v>13693</v>
      </c>
      <c r="U216" s="161">
        <v>0</v>
      </c>
      <c r="V216" s="161">
        <v>0</v>
      </c>
      <c r="W216" s="161">
        <v>0</v>
      </c>
      <c r="X216" s="161">
        <v>0</v>
      </c>
      <c r="Y216" s="161">
        <v>0</v>
      </c>
      <c r="Z216" s="161">
        <v>0</v>
      </c>
      <c r="AA216" s="161">
        <v>1</v>
      </c>
      <c r="AB216" s="161" t="s">
        <v>1349</v>
      </c>
      <c r="AC216" s="161" t="s">
        <v>1350</v>
      </c>
      <c r="AD216" s="161" t="s">
        <v>2031</v>
      </c>
      <c r="AE216" s="161" t="s">
        <v>1351</v>
      </c>
      <c r="AF216" s="161" t="s">
        <v>6309</v>
      </c>
      <c r="AG216" s="161" t="s">
        <v>6334</v>
      </c>
      <c r="AH216" s="162" t="s">
        <v>13941</v>
      </c>
      <c r="AI216" s="162" t="s">
        <v>11854</v>
      </c>
      <c r="AJ216" s="162" t="s">
        <v>11855</v>
      </c>
      <c r="AK216" s="162" t="s">
        <v>11860</v>
      </c>
      <c r="AL216" s="162" t="s">
        <v>14291</v>
      </c>
      <c r="AM216" s="162" t="s">
        <v>14879</v>
      </c>
      <c r="AN216" s="162" t="s">
        <v>15408</v>
      </c>
      <c r="AO216" s="162" t="s">
        <v>15410</v>
      </c>
      <c r="AP216" s="162" t="s">
        <v>15409</v>
      </c>
      <c r="AQ216" s="162"/>
      <c r="AR216" s="162"/>
      <c r="AS216" s="162"/>
      <c r="AT216" s="162"/>
      <c r="AU216" s="162"/>
      <c r="AV216" s="162"/>
      <c r="AW216" s="162"/>
      <c r="AX216" s="162"/>
    </row>
    <row r="217" spans="1:50" hidden="1">
      <c r="A217" s="153" t="s">
        <v>5001</v>
      </c>
      <c r="B217" s="153" t="s">
        <v>4986</v>
      </c>
      <c r="C217" s="153" t="s">
        <v>5002</v>
      </c>
      <c r="D217" s="177" t="s">
        <v>1339</v>
      </c>
      <c r="E217" s="161" t="s">
        <v>1340</v>
      </c>
      <c r="F217" s="161" t="s">
        <v>1357</v>
      </c>
      <c r="G217" s="161" t="s">
        <v>1342</v>
      </c>
      <c r="H217" s="161" t="s">
        <v>1343</v>
      </c>
      <c r="I217" s="161" t="s">
        <v>2031</v>
      </c>
      <c r="J217" s="161" t="s">
        <v>1344</v>
      </c>
      <c r="K217" s="161" t="s">
        <v>1345</v>
      </c>
      <c r="L217" s="161" t="s">
        <v>1346</v>
      </c>
      <c r="M217" s="161" t="s">
        <v>1347</v>
      </c>
      <c r="N217" s="185" t="s">
        <v>6447</v>
      </c>
      <c r="O217" s="161" t="s">
        <v>4988</v>
      </c>
      <c r="P217" s="161" t="s">
        <v>1348</v>
      </c>
      <c r="Q217" s="161" t="s">
        <v>13692</v>
      </c>
      <c r="R217" s="161" t="s">
        <v>2024</v>
      </c>
      <c r="S217" s="161" t="s">
        <v>2031</v>
      </c>
      <c r="T217" s="161" t="s">
        <v>13693</v>
      </c>
      <c r="U217" s="161">
        <v>0</v>
      </c>
      <c r="V217" s="161">
        <v>0</v>
      </c>
      <c r="W217" s="161">
        <v>0</v>
      </c>
      <c r="X217" s="161">
        <v>0</v>
      </c>
      <c r="Y217" s="161">
        <v>0</v>
      </c>
      <c r="Z217" s="161">
        <v>0</v>
      </c>
      <c r="AA217" s="161">
        <v>1</v>
      </c>
      <c r="AB217" s="161" t="s">
        <v>1349</v>
      </c>
      <c r="AC217" s="161" t="s">
        <v>1350</v>
      </c>
      <c r="AD217" s="161" t="s">
        <v>2031</v>
      </c>
      <c r="AE217" s="161" t="s">
        <v>1351</v>
      </c>
      <c r="AF217" s="161" t="s">
        <v>6309</v>
      </c>
      <c r="AG217" s="161" t="s">
        <v>6334</v>
      </c>
      <c r="AH217" s="162" t="s">
        <v>13941</v>
      </c>
      <c r="AI217" s="162" t="s">
        <v>11854</v>
      </c>
      <c r="AJ217" s="162" t="s">
        <v>11855</v>
      </c>
      <c r="AK217" s="162" t="s">
        <v>11860</v>
      </c>
      <c r="AL217" s="162" t="s">
        <v>14291</v>
      </c>
      <c r="AM217" s="162" t="s">
        <v>14879</v>
      </c>
      <c r="AN217" s="162" t="s">
        <v>15408</v>
      </c>
      <c r="AO217" s="162" t="s">
        <v>15410</v>
      </c>
      <c r="AP217" s="162" t="s">
        <v>15409</v>
      </c>
      <c r="AQ217" s="162"/>
      <c r="AR217" s="162"/>
      <c r="AS217" s="162"/>
      <c r="AT217" s="162"/>
      <c r="AU217" s="162"/>
      <c r="AV217" s="162"/>
      <c r="AW217" s="162"/>
      <c r="AX217" s="162"/>
    </row>
    <row r="218" spans="1:50" hidden="1">
      <c r="A218" s="153" t="s">
        <v>3842</v>
      </c>
      <c r="B218" s="153" t="s">
        <v>4986</v>
      </c>
      <c r="C218" s="153" t="s">
        <v>3843</v>
      </c>
      <c r="D218" s="177" t="s">
        <v>1339</v>
      </c>
      <c r="E218" s="161" t="s">
        <v>1340</v>
      </c>
      <c r="F218" s="161" t="s">
        <v>1360</v>
      </c>
      <c r="G218" s="161" t="s">
        <v>1342</v>
      </c>
      <c r="H218" s="161" t="s">
        <v>1343</v>
      </c>
      <c r="I218" s="161" t="s">
        <v>2031</v>
      </c>
      <c r="J218" s="161" t="s">
        <v>1344</v>
      </c>
      <c r="K218" s="161" t="s">
        <v>1345</v>
      </c>
      <c r="L218" s="161" t="s">
        <v>1346</v>
      </c>
      <c r="M218" s="161" t="s">
        <v>1347</v>
      </c>
      <c r="N218" s="185" t="s">
        <v>6447</v>
      </c>
      <c r="O218" s="161" t="s">
        <v>4988</v>
      </c>
      <c r="P218" s="161" t="s">
        <v>1348</v>
      </c>
      <c r="Q218" s="161" t="s">
        <v>13692</v>
      </c>
      <c r="R218" s="161" t="s">
        <v>2024</v>
      </c>
      <c r="S218" s="161" t="s">
        <v>2031</v>
      </c>
      <c r="T218" s="161" t="s">
        <v>13693</v>
      </c>
      <c r="U218" s="161">
        <v>0</v>
      </c>
      <c r="V218" s="161">
        <v>0</v>
      </c>
      <c r="W218" s="161">
        <v>0</v>
      </c>
      <c r="X218" s="161">
        <v>0</v>
      </c>
      <c r="Y218" s="161">
        <v>0</v>
      </c>
      <c r="Z218" s="161">
        <v>0</v>
      </c>
      <c r="AA218" s="161">
        <v>1</v>
      </c>
      <c r="AB218" s="161" t="s">
        <v>1349</v>
      </c>
      <c r="AC218" s="161" t="s">
        <v>1350</v>
      </c>
      <c r="AD218" s="161" t="s">
        <v>2031</v>
      </c>
      <c r="AE218" s="161" t="s">
        <v>1351</v>
      </c>
      <c r="AF218" s="161" t="s">
        <v>6309</v>
      </c>
      <c r="AG218" s="161" t="s">
        <v>6334</v>
      </c>
      <c r="AH218" s="162" t="s">
        <v>13941</v>
      </c>
      <c r="AI218" s="162" t="s">
        <v>11854</v>
      </c>
      <c r="AJ218" s="162" t="s">
        <v>11855</v>
      </c>
      <c r="AK218" s="162" t="s">
        <v>11860</v>
      </c>
      <c r="AL218" s="162" t="s">
        <v>14291</v>
      </c>
      <c r="AM218" s="162" t="s">
        <v>14879</v>
      </c>
      <c r="AN218" s="162" t="s">
        <v>15408</v>
      </c>
      <c r="AO218" s="162" t="s">
        <v>15410</v>
      </c>
      <c r="AP218" s="162" t="s">
        <v>15409</v>
      </c>
      <c r="AQ218" s="162"/>
      <c r="AR218" s="162"/>
      <c r="AS218" s="162"/>
      <c r="AT218" s="162"/>
      <c r="AU218" s="162"/>
      <c r="AV218" s="162"/>
      <c r="AW218" s="162"/>
      <c r="AX218" s="162"/>
    </row>
    <row r="219" spans="1:50" hidden="1">
      <c r="A219" s="153" t="s">
        <v>3844</v>
      </c>
      <c r="B219" s="153" t="s">
        <v>4986</v>
      </c>
      <c r="C219" s="153" t="s">
        <v>3845</v>
      </c>
      <c r="D219" s="177" t="s">
        <v>1339</v>
      </c>
      <c r="E219" s="161" t="s">
        <v>1340</v>
      </c>
      <c r="F219" s="161" t="s">
        <v>1361</v>
      </c>
      <c r="G219" s="161" t="s">
        <v>1342</v>
      </c>
      <c r="H219" s="161" t="s">
        <v>1343</v>
      </c>
      <c r="I219" s="161" t="s">
        <v>2031</v>
      </c>
      <c r="J219" s="161" t="s">
        <v>1344</v>
      </c>
      <c r="K219" s="161" t="s">
        <v>1345</v>
      </c>
      <c r="L219" s="161" t="s">
        <v>1346</v>
      </c>
      <c r="M219" s="161" t="s">
        <v>1347</v>
      </c>
      <c r="N219" s="185" t="s">
        <v>6447</v>
      </c>
      <c r="O219" s="161" t="s">
        <v>4988</v>
      </c>
      <c r="P219" s="161" t="s">
        <v>1348</v>
      </c>
      <c r="Q219" s="161" t="s">
        <v>13692</v>
      </c>
      <c r="R219" s="161" t="s">
        <v>2024</v>
      </c>
      <c r="S219" s="161" t="s">
        <v>2031</v>
      </c>
      <c r="T219" s="161" t="s">
        <v>13693</v>
      </c>
      <c r="U219" s="161">
        <v>0</v>
      </c>
      <c r="V219" s="161">
        <v>0</v>
      </c>
      <c r="W219" s="161">
        <v>0</v>
      </c>
      <c r="X219" s="161">
        <v>0</v>
      </c>
      <c r="Y219" s="161">
        <v>0</v>
      </c>
      <c r="Z219" s="161">
        <v>0</v>
      </c>
      <c r="AA219" s="161">
        <v>1</v>
      </c>
      <c r="AB219" s="161" t="s">
        <v>1349</v>
      </c>
      <c r="AC219" s="161" t="s">
        <v>1350</v>
      </c>
      <c r="AD219" s="161" t="s">
        <v>2031</v>
      </c>
      <c r="AE219" s="161" t="s">
        <v>1351</v>
      </c>
      <c r="AF219" s="161" t="s">
        <v>6309</v>
      </c>
      <c r="AG219" s="161" t="s">
        <v>6334</v>
      </c>
      <c r="AH219" s="162" t="s">
        <v>13941</v>
      </c>
      <c r="AI219" s="162" t="s">
        <v>11854</v>
      </c>
      <c r="AJ219" s="162" t="s">
        <v>11855</v>
      </c>
      <c r="AK219" s="162" t="s">
        <v>11860</v>
      </c>
      <c r="AL219" s="162" t="s">
        <v>14291</v>
      </c>
      <c r="AM219" s="162" t="s">
        <v>14879</v>
      </c>
      <c r="AN219" s="162" t="s">
        <v>15408</v>
      </c>
      <c r="AO219" s="162" t="s">
        <v>15410</v>
      </c>
      <c r="AP219" s="162" t="s">
        <v>15409</v>
      </c>
      <c r="AQ219" s="162"/>
      <c r="AR219" s="162"/>
      <c r="AS219" s="162"/>
      <c r="AT219" s="162"/>
      <c r="AU219" s="162"/>
      <c r="AV219" s="162"/>
      <c r="AW219" s="162"/>
      <c r="AX219" s="162"/>
    </row>
    <row r="220" spans="1:50" hidden="1">
      <c r="A220" s="153" t="s">
        <v>3846</v>
      </c>
      <c r="B220" s="153" t="s">
        <v>4986</v>
      </c>
      <c r="C220" s="153" t="s">
        <v>3847</v>
      </c>
      <c r="D220" s="177" t="s">
        <v>1339</v>
      </c>
      <c r="E220" s="161" t="s">
        <v>1340</v>
      </c>
      <c r="F220" s="161" t="s">
        <v>1362</v>
      </c>
      <c r="G220" s="161" t="s">
        <v>1342</v>
      </c>
      <c r="H220" s="161" t="s">
        <v>1343</v>
      </c>
      <c r="I220" s="161" t="s">
        <v>2031</v>
      </c>
      <c r="J220" s="161" t="s">
        <v>1344</v>
      </c>
      <c r="K220" s="161" t="s">
        <v>1345</v>
      </c>
      <c r="L220" s="161" t="s">
        <v>1346</v>
      </c>
      <c r="M220" s="161" t="s">
        <v>1347</v>
      </c>
      <c r="N220" s="185" t="s">
        <v>6447</v>
      </c>
      <c r="O220" s="161" t="s">
        <v>4988</v>
      </c>
      <c r="P220" s="161" t="s">
        <v>1348</v>
      </c>
      <c r="Q220" s="161" t="s">
        <v>13692</v>
      </c>
      <c r="R220" s="161" t="s">
        <v>2024</v>
      </c>
      <c r="S220" s="161" t="s">
        <v>2031</v>
      </c>
      <c r="T220" s="161" t="s">
        <v>13693</v>
      </c>
      <c r="U220" s="161">
        <v>0</v>
      </c>
      <c r="V220" s="161">
        <v>0</v>
      </c>
      <c r="W220" s="161">
        <v>0</v>
      </c>
      <c r="X220" s="161">
        <v>0</v>
      </c>
      <c r="Y220" s="161">
        <v>0</v>
      </c>
      <c r="Z220" s="161">
        <v>0</v>
      </c>
      <c r="AA220" s="161">
        <v>1</v>
      </c>
      <c r="AB220" s="161" t="s">
        <v>1349</v>
      </c>
      <c r="AC220" s="161" t="s">
        <v>1350</v>
      </c>
      <c r="AD220" s="161" t="s">
        <v>2031</v>
      </c>
      <c r="AE220" s="161" t="s">
        <v>1351</v>
      </c>
      <c r="AF220" s="161" t="s">
        <v>6309</v>
      </c>
      <c r="AG220" s="161" t="s">
        <v>6334</v>
      </c>
      <c r="AH220" s="162" t="s">
        <v>13941</v>
      </c>
      <c r="AI220" s="162" t="s">
        <v>11854</v>
      </c>
      <c r="AJ220" s="162" t="s">
        <v>11855</v>
      </c>
      <c r="AK220" s="162" t="s">
        <v>11860</v>
      </c>
      <c r="AL220" s="162" t="s">
        <v>14291</v>
      </c>
      <c r="AM220" s="162" t="s">
        <v>14879</v>
      </c>
      <c r="AN220" s="162" t="s">
        <v>15408</v>
      </c>
      <c r="AO220" s="162" t="s">
        <v>15410</v>
      </c>
      <c r="AP220" s="162" t="s">
        <v>15409</v>
      </c>
      <c r="AQ220" s="162"/>
      <c r="AR220" s="162"/>
      <c r="AS220" s="162"/>
      <c r="AT220" s="162"/>
      <c r="AU220" s="162"/>
      <c r="AV220" s="162"/>
      <c r="AW220" s="162"/>
      <c r="AX220" s="162"/>
    </row>
    <row r="221" spans="1:50" hidden="1">
      <c r="A221" s="153" t="s">
        <v>3838</v>
      </c>
      <c r="B221" s="153" t="s">
        <v>4986</v>
      </c>
      <c r="C221" s="153" t="s">
        <v>3839</v>
      </c>
      <c r="D221" s="177" t="s">
        <v>1339</v>
      </c>
      <c r="E221" s="161" t="s">
        <v>1340</v>
      </c>
      <c r="F221" s="161" t="s">
        <v>1358</v>
      </c>
      <c r="G221" s="161" t="s">
        <v>1342</v>
      </c>
      <c r="H221" s="161" t="s">
        <v>1343</v>
      </c>
      <c r="I221" s="161" t="s">
        <v>2031</v>
      </c>
      <c r="J221" s="161" t="s">
        <v>1344</v>
      </c>
      <c r="K221" s="161" t="s">
        <v>1345</v>
      </c>
      <c r="L221" s="161" t="s">
        <v>1346</v>
      </c>
      <c r="M221" s="161" t="s">
        <v>1347</v>
      </c>
      <c r="N221" s="185" t="s">
        <v>6447</v>
      </c>
      <c r="O221" s="161" t="s">
        <v>4988</v>
      </c>
      <c r="P221" s="161" t="s">
        <v>1348</v>
      </c>
      <c r="Q221" s="161" t="s">
        <v>13692</v>
      </c>
      <c r="R221" s="161" t="s">
        <v>2024</v>
      </c>
      <c r="S221" s="161" t="s">
        <v>2031</v>
      </c>
      <c r="T221" s="161" t="s">
        <v>13693</v>
      </c>
      <c r="U221" s="161">
        <v>0</v>
      </c>
      <c r="V221" s="161">
        <v>0</v>
      </c>
      <c r="W221" s="161">
        <v>0</v>
      </c>
      <c r="X221" s="161">
        <v>0</v>
      </c>
      <c r="Y221" s="161">
        <v>0</v>
      </c>
      <c r="Z221" s="161">
        <v>0</v>
      </c>
      <c r="AA221" s="161">
        <v>1</v>
      </c>
      <c r="AB221" s="161" t="s">
        <v>1349</v>
      </c>
      <c r="AC221" s="161" t="s">
        <v>1350</v>
      </c>
      <c r="AD221" s="161" t="s">
        <v>2031</v>
      </c>
      <c r="AE221" s="161" t="s">
        <v>1351</v>
      </c>
      <c r="AF221" s="161" t="s">
        <v>6309</v>
      </c>
      <c r="AG221" s="161" t="s">
        <v>6334</v>
      </c>
      <c r="AH221" s="162" t="s">
        <v>13941</v>
      </c>
      <c r="AI221" s="162" t="s">
        <v>11854</v>
      </c>
      <c r="AJ221" s="162" t="s">
        <v>11855</v>
      </c>
      <c r="AK221" s="162" t="s">
        <v>11860</v>
      </c>
      <c r="AL221" s="162" t="s">
        <v>14291</v>
      </c>
      <c r="AM221" s="162" t="s">
        <v>14879</v>
      </c>
      <c r="AN221" s="162" t="s">
        <v>15408</v>
      </c>
      <c r="AO221" s="162" t="s">
        <v>15410</v>
      </c>
      <c r="AP221" s="162" t="s">
        <v>15409</v>
      </c>
      <c r="AQ221" s="162"/>
      <c r="AR221" s="162"/>
      <c r="AS221" s="162"/>
      <c r="AT221" s="162"/>
      <c r="AU221" s="162"/>
      <c r="AV221" s="162"/>
      <c r="AW221" s="162"/>
      <c r="AX221" s="162"/>
    </row>
    <row r="222" spans="1:50" hidden="1">
      <c r="A222" s="153" t="s">
        <v>3840</v>
      </c>
      <c r="B222" s="153" t="s">
        <v>4986</v>
      </c>
      <c r="C222" s="153" t="s">
        <v>3841</v>
      </c>
      <c r="D222" s="177" t="s">
        <v>1339</v>
      </c>
      <c r="E222" s="161" t="s">
        <v>1340</v>
      </c>
      <c r="F222" s="161" t="s">
        <v>1359</v>
      </c>
      <c r="G222" s="161" t="s">
        <v>1342</v>
      </c>
      <c r="H222" s="161" t="s">
        <v>1343</v>
      </c>
      <c r="I222" s="161" t="s">
        <v>2031</v>
      </c>
      <c r="J222" s="161" t="s">
        <v>1344</v>
      </c>
      <c r="K222" s="161" t="s">
        <v>1345</v>
      </c>
      <c r="L222" s="161" t="s">
        <v>1346</v>
      </c>
      <c r="M222" s="161" t="s">
        <v>1347</v>
      </c>
      <c r="N222" s="185" t="s">
        <v>6447</v>
      </c>
      <c r="O222" s="161" t="s">
        <v>4988</v>
      </c>
      <c r="P222" s="161" t="s">
        <v>1348</v>
      </c>
      <c r="Q222" s="161" t="s">
        <v>13692</v>
      </c>
      <c r="R222" s="161" t="s">
        <v>2024</v>
      </c>
      <c r="S222" s="161" t="s">
        <v>2031</v>
      </c>
      <c r="T222" s="161" t="s">
        <v>13693</v>
      </c>
      <c r="U222" s="161">
        <v>0</v>
      </c>
      <c r="V222" s="161">
        <v>0</v>
      </c>
      <c r="W222" s="161">
        <v>0</v>
      </c>
      <c r="X222" s="161">
        <v>0</v>
      </c>
      <c r="Y222" s="161">
        <v>0</v>
      </c>
      <c r="Z222" s="161">
        <v>0</v>
      </c>
      <c r="AA222" s="161">
        <v>1</v>
      </c>
      <c r="AB222" s="161" t="s">
        <v>1349</v>
      </c>
      <c r="AC222" s="161" t="s">
        <v>1350</v>
      </c>
      <c r="AD222" s="161" t="s">
        <v>2031</v>
      </c>
      <c r="AE222" s="161" t="s">
        <v>1351</v>
      </c>
      <c r="AF222" s="161" t="s">
        <v>6309</v>
      </c>
      <c r="AG222" s="161" t="s">
        <v>6334</v>
      </c>
      <c r="AH222" s="162" t="s">
        <v>13941</v>
      </c>
      <c r="AI222" s="162" t="s">
        <v>11854</v>
      </c>
      <c r="AJ222" s="162" t="s">
        <v>11855</v>
      </c>
      <c r="AK222" s="162" t="s">
        <v>11860</v>
      </c>
      <c r="AL222" s="162" t="s">
        <v>14291</v>
      </c>
      <c r="AM222" s="162" t="s">
        <v>14879</v>
      </c>
      <c r="AN222" s="162" t="s">
        <v>15408</v>
      </c>
      <c r="AO222" s="162" t="s">
        <v>15410</v>
      </c>
      <c r="AP222" s="162" t="s">
        <v>15409</v>
      </c>
      <c r="AQ222" s="162"/>
      <c r="AR222" s="162"/>
      <c r="AS222" s="162"/>
      <c r="AT222" s="162"/>
      <c r="AU222" s="162"/>
      <c r="AV222" s="162"/>
      <c r="AW222" s="162"/>
      <c r="AX222" s="162"/>
    </row>
    <row r="223" spans="1:50">
      <c r="A223" s="153" t="s">
        <v>15297</v>
      </c>
      <c r="B223" s="153" t="s">
        <v>15298</v>
      </c>
      <c r="C223" s="153" t="s">
        <v>15299</v>
      </c>
      <c r="D223" s="176" t="s">
        <v>15300</v>
      </c>
      <c r="E223" s="153" t="s">
        <v>15301</v>
      </c>
      <c r="F223" s="153" t="s">
        <v>15302</v>
      </c>
      <c r="G223" s="153" t="s">
        <v>15303</v>
      </c>
      <c r="H223" s="153" t="s">
        <v>15098</v>
      </c>
      <c r="I223" s="153" t="s">
        <v>15099</v>
      </c>
      <c r="J223" s="153" t="s">
        <v>15304</v>
      </c>
      <c r="K223" s="153" t="s">
        <v>15305</v>
      </c>
      <c r="L223" s="153" t="s">
        <v>6309</v>
      </c>
      <c r="M223" s="153" t="s">
        <v>15306</v>
      </c>
      <c r="N223" s="184" t="s">
        <v>6310</v>
      </c>
      <c r="O223" s="153" t="s">
        <v>15307</v>
      </c>
      <c r="P223" s="153" t="s">
        <v>15300</v>
      </c>
      <c r="Q223" s="153" t="s">
        <v>15303</v>
      </c>
      <c r="R223" s="153" t="s">
        <v>15098</v>
      </c>
      <c r="S223" s="153" t="s">
        <v>15099</v>
      </c>
      <c r="T223" s="153" t="s">
        <v>15304</v>
      </c>
      <c r="AA223" s="153">
        <v>1</v>
      </c>
      <c r="AB223" s="153" t="s">
        <v>2060</v>
      </c>
      <c r="AC223" s="153" t="s">
        <v>15135</v>
      </c>
      <c r="AD223" s="153" t="s">
        <v>2042</v>
      </c>
      <c r="AE223" s="153" t="s">
        <v>2062</v>
      </c>
      <c r="AG223" s="153" t="s">
        <v>6319</v>
      </c>
      <c r="AH223" s="162"/>
      <c r="AI223" s="162"/>
      <c r="AJ223" s="162"/>
      <c r="AK223" s="162"/>
      <c r="AL223" s="162"/>
      <c r="AM223" s="162"/>
      <c r="AN223" s="162"/>
      <c r="AO223" s="162"/>
      <c r="AP223" s="162"/>
      <c r="AQ223" s="162"/>
      <c r="AR223" s="162"/>
      <c r="AS223" s="162"/>
      <c r="AT223" s="162"/>
      <c r="AU223" s="162"/>
      <c r="AV223" s="162"/>
      <c r="AW223" s="162"/>
      <c r="AX223" s="162"/>
    </row>
    <row r="224" spans="1:50" hidden="1">
      <c r="A224" s="153" t="s">
        <v>5599</v>
      </c>
      <c r="B224" s="153" t="s">
        <v>5597</v>
      </c>
      <c r="C224" s="153" t="s">
        <v>5598</v>
      </c>
      <c r="D224" s="177" t="s">
        <v>10539</v>
      </c>
      <c r="E224" s="161" t="s">
        <v>10540</v>
      </c>
      <c r="F224" s="161" t="s">
        <v>13109</v>
      </c>
      <c r="G224" s="161" t="s">
        <v>10530</v>
      </c>
      <c r="H224" s="161" t="s">
        <v>2024</v>
      </c>
      <c r="I224" s="161" t="s">
        <v>2031</v>
      </c>
      <c r="J224" s="161" t="s">
        <v>10531</v>
      </c>
      <c r="K224" s="161" t="s">
        <v>6309</v>
      </c>
      <c r="L224" s="161" t="s">
        <v>10541</v>
      </c>
      <c r="M224" s="161" t="s">
        <v>10533</v>
      </c>
      <c r="N224" s="185" t="s">
        <v>6313</v>
      </c>
      <c r="O224" s="161">
        <v>0</v>
      </c>
      <c r="P224" s="161">
        <v>0</v>
      </c>
      <c r="Q224" s="161">
        <v>0</v>
      </c>
      <c r="R224" s="161">
        <v>0</v>
      </c>
      <c r="S224" s="161">
        <v>0</v>
      </c>
      <c r="T224" s="161">
        <v>0</v>
      </c>
      <c r="U224" s="161">
        <v>0</v>
      </c>
      <c r="V224" s="161">
        <v>0</v>
      </c>
      <c r="W224" s="161">
        <v>0</v>
      </c>
      <c r="X224" s="161">
        <v>0</v>
      </c>
      <c r="Y224" s="161">
        <v>0</v>
      </c>
      <c r="Z224" s="161">
        <v>0</v>
      </c>
      <c r="AA224" s="161">
        <v>0</v>
      </c>
      <c r="AB224" s="161">
        <v>0</v>
      </c>
      <c r="AC224" s="161">
        <v>0</v>
      </c>
      <c r="AD224" s="161">
        <v>0</v>
      </c>
      <c r="AE224" s="161">
        <v>0</v>
      </c>
      <c r="AF224" s="161" t="s">
        <v>1823</v>
      </c>
      <c r="AG224" s="161" t="s">
        <v>4437</v>
      </c>
      <c r="AH224" s="162" t="s">
        <v>15156</v>
      </c>
      <c r="AI224" s="162" t="s">
        <v>15168</v>
      </c>
      <c r="AJ224" s="162" t="s">
        <v>15231</v>
      </c>
      <c r="AK224" s="162" t="s">
        <v>15418</v>
      </c>
      <c r="AL224" s="162" t="s">
        <v>15634</v>
      </c>
      <c r="AM224" s="162"/>
      <c r="AN224" s="162"/>
      <c r="AO224" s="162"/>
      <c r="AP224" s="162"/>
      <c r="AQ224" s="162"/>
      <c r="AR224" s="162"/>
      <c r="AS224" s="162"/>
      <c r="AT224" s="162"/>
      <c r="AU224" s="162"/>
      <c r="AV224" s="162"/>
      <c r="AW224" s="162"/>
      <c r="AX224" s="162"/>
    </row>
    <row r="225" spans="1:50" hidden="1">
      <c r="A225" s="153" t="s">
        <v>3848</v>
      </c>
      <c r="B225" s="153" t="s">
        <v>6321</v>
      </c>
      <c r="C225" s="153" t="s">
        <v>4976</v>
      </c>
      <c r="D225" s="177" t="s">
        <v>6421</v>
      </c>
      <c r="E225" s="161" t="s">
        <v>6422</v>
      </c>
      <c r="F225" s="161" t="s">
        <v>2325</v>
      </c>
      <c r="G225" s="161" t="s">
        <v>6424</v>
      </c>
      <c r="H225" s="161" t="s">
        <v>2024</v>
      </c>
      <c r="I225" s="161" t="s">
        <v>2031</v>
      </c>
      <c r="J225" s="161" t="s">
        <v>6425</v>
      </c>
      <c r="K225" s="161" t="s">
        <v>4242</v>
      </c>
      <c r="L225" s="161" t="s">
        <v>4243</v>
      </c>
      <c r="M225" s="161" t="s">
        <v>4244</v>
      </c>
      <c r="N225" s="185" t="s">
        <v>6322</v>
      </c>
      <c r="O225" s="161">
        <v>0</v>
      </c>
      <c r="P225" s="161">
        <v>0</v>
      </c>
      <c r="Q225" s="161">
        <v>0</v>
      </c>
      <c r="R225" s="161">
        <v>0</v>
      </c>
      <c r="S225" s="161">
        <v>0</v>
      </c>
      <c r="T225" s="161">
        <v>0</v>
      </c>
      <c r="U225" s="161">
        <v>0</v>
      </c>
      <c r="V225" s="161">
        <v>0</v>
      </c>
      <c r="W225" s="161">
        <v>0</v>
      </c>
      <c r="X225" s="161">
        <v>0</v>
      </c>
      <c r="Y225" s="161">
        <v>0</v>
      </c>
      <c r="Z225" s="161">
        <v>0</v>
      </c>
      <c r="AA225" s="161">
        <v>0</v>
      </c>
      <c r="AB225" s="161">
        <v>0</v>
      </c>
      <c r="AC225" s="161">
        <v>0</v>
      </c>
      <c r="AD225" s="161">
        <v>0</v>
      </c>
      <c r="AE225" s="161">
        <v>0</v>
      </c>
      <c r="AF225" s="161" t="s">
        <v>1922</v>
      </c>
      <c r="AG225" s="161" t="s">
        <v>4388</v>
      </c>
      <c r="AH225" s="162" t="s">
        <v>15245</v>
      </c>
      <c r="AI225" s="162" t="s">
        <v>15253</v>
      </c>
      <c r="AJ225" s="162"/>
      <c r="AK225" s="162"/>
      <c r="AL225" s="162"/>
      <c r="AM225" s="162"/>
      <c r="AN225" s="162"/>
      <c r="AO225" s="162"/>
      <c r="AP225" s="162"/>
      <c r="AQ225" s="162"/>
      <c r="AR225" s="162"/>
      <c r="AS225" s="162"/>
      <c r="AT225" s="162"/>
      <c r="AU225" s="162"/>
      <c r="AV225" s="162"/>
      <c r="AW225" s="162"/>
      <c r="AX225" s="162"/>
    </row>
    <row r="226" spans="1:50" hidden="1">
      <c r="A226" s="153" t="s">
        <v>5397</v>
      </c>
      <c r="B226" s="153" t="s">
        <v>5398</v>
      </c>
      <c r="C226" s="153" t="s">
        <v>5399</v>
      </c>
      <c r="D226" s="177" t="s">
        <v>8670</v>
      </c>
      <c r="E226" s="161" t="s">
        <v>6309</v>
      </c>
      <c r="F226" s="161" t="s">
        <v>12189</v>
      </c>
      <c r="G226" s="161" t="s">
        <v>8671</v>
      </c>
      <c r="H226" s="161" t="s">
        <v>8672</v>
      </c>
      <c r="I226" s="161" t="s">
        <v>8673</v>
      </c>
      <c r="J226" s="161" t="s">
        <v>6309</v>
      </c>
      <c r="K226" s="161" t="s">
        <v>8674</v>
      </c>
      <c r="L226" s="161" t="s">
        <v>6309</v>
      </c>
      <c r="M226" s="161" t="s">
        <v>6309</v>
      </c>
      <c r="N226" s="185" t="s">
        <v>6310</v>
      </c>
      <c r="O226" s="161">
        <v>0</v>
      </c>
      <c r="P226" s="161">
        <v>0</v>
      </c>
      <c r="Q226" s="161">
        <v>0</v>
      </c>
      <c r="R226" s="161">
        <v>0</v>
      </c>
      <c r="S226" s="161">
        <v>0</v>
      </c>
      <c r="T226" s="161">
        <v>0</v>
      </c>
      <c r="U226" s="161">
        <v>0</v>
      </c>
      <c r="V226" s="161">
        <v>0</v>
      </c>
      <c r="W226" s="161">
        <v>0</v>
      </c>
      <c r="X226" s="161">
        <v>0</v>
      </c>
      <c r="Y226" s="161">
        <v>0</v>
      </c>
      <c r="Z226" s="161">
        <v>0</v>
      </c>
      <c r="AA226" s="161">
        <v>0</v>
      </c>
      <c r="AB226" s="161">
        <v>0</v>
      </c>
      <c r="AC226" s="161">
        <v>0</v>
      </c>
      <c r="AD226" s="161">
        <v>0</v>
      </c>
      <c r="AE226" s="161">
        <v>0</v>
      </c>
      <c r="AF226" s="161" t="s">
        <v>6309</v>
      </c>
      <c r="AG226" s="161" t="s">
        <v>6312</v>
      </c>
      <c r="AH226" s="162"/>
      <c r="AI226" s="162"/>
      <c r="AJ226" s="162"/>
      <c r="AK226" s="162"/>
      <c r="AL226" s="162"/>
      <c r="AM226" s="162"/>
      <c r="AN226" s="162"/>
      <c r="AO226" s="162"/>
      <c r="AP226" s="162"/>
      <c r="AQ226" s="162"/>
      <c r="AR226" s="162"/>
      <c r="AS226" s="162"/>
      <c r="AT226" s="162"/>
      <c r="AU226" s="162"/>
      <c r="AV226" s="162"/>
      <c r="AW226" s="162"/>
      <c r="AX226" s="162"/>
    </row>
    <row r="227" spans="1:50" hidden="1">
      <c r="A227" s="153" t="s">
        <v>3849</v>
      </c>
      <c r="B227" s="153" t="s">
        <v>6321</v>
      </c>
      <c r="C227" s="153" t="s">
        <v>4976</v>
      </c>
      <c r="D227" s="177" t="s">
        <v>6421</v>
      </c>
      <c r="E227" s="161" t="s">
        <v>6422</v>
      </c>
      <c r="F227" s="161" t="s">
        <v>2326</v>
      </c>
      <c r="G227" s="161" t="s">
        <v>6424</v>
      </c>
      <c r="H227" s="161" t="s">
        <v>2024</v>
      </c>
      <c r="I227" s="161" t="s">
        <v>2031</v>
      </c>
      <c r="J227" s="161" t="s">
        <v>6425</v>
      </c>
      <c r="K227" s="161" t="s">
        <v>4242</v>
      </c>
      <c r="L227" s="161" t="s">
        <v>4243</v>
      </c>
      <c r="M227" s="161" t="s">
        <v>4244</v>
      </c>
      <c r="N227" s="185" t="s">
        <v>6322</v>
      </c>
      <c r="O227" s="161">
        <v>0</v>
      </c>
      <c r="P227" s="161">
        <v>0</v>
      </c>
      <c r="Q227" s="161">
        <v>0</v>
      </c>
      <c r="R227" s="161">
        <v>0</v>
      </c>
      <c r="S227" s="161">
        <v>0</v>
      </c>
      <c r="T227" s="161">
        <v>0</v>
      </c>
      <c r="U227" s="161">
        <v>0</v>
      </c>
      <c r="V227" s="161">
        <v>0</v>
      </c>
      <c r="W227" s="161">
        <v>0</v>
      </c>
      <c r="X227" s="161">
        <v>0</v>
      </c>
      <c r="Y227" s="161">
        <v>0</v>
      </c>
      <c r="Z227" s="161">
        <v>0</v>
      </c>
      <c r="AA227" s="161">
        <v>0</v>
      </c>
      <c r="AB227" s="161">
        <v>0</v>
      </c>
      <c r="AC227" s="161">
        <v>0</v>
      </c>
      <c r="AD227" s="161">
        <v>0</v>
      </c>
      <c r="AE227" s="161">
        <v>0</v>
      </c>
      <c r="AF227" s="161" t="s">
        <v>1922</v>
      </c>
      <c r="AG227" s="161" t="s">
        <v>4388</v>
      </c>
      <c r="AH227" s="162" t="s">
        <v>15245</v>
      </c>
      <c r="AI227" s="162" t="s">
        <v>15253</v>
      </c>
      <c r="AJ227" s="162"/>
      <c r="AK227" s="162"/>
      <c r="AL227" s="162"/>
      <c r="AM227" s="162"/>
      <c r="AN227" s="162"/>
      <c r="AO227" s="162"/>
      <c r="AP227" s="162"/>
      <c r="AQ227" s="162"/>
      <c r="AR227" s="162"/>
      <c r="AS227" s="162"/>
      <c r="AT227" s="162"/>
      <c r="AU227" s="162"/>
      <c r="AV227" s="162"/>
      <c r="AW227" s="162"/>
      <c r="AX227" s="162"/>
    </row>
    <row r="228" spans="1:50" hidden="1">
      <c r="A228" s="153" t="s">
        <v>1938</v>
      </c>
      <c r="B228" s="153" t="s">
        <v>1939</v>
      </c>
      <c r="C228" s="153" t="s">
        <v>1488</v>
      </c>
      <c r="D228" s="177" t="s">
        <v>2585</v>
      </c>
      <c r="E228" s="161" t="s">
        <v>2586</v>
      </c>
      <c r="F228" s="161" t="s">
        <v>6858</v>
      </c>
      <c r="G228" s="161" t="s">
        <v>2587</v>
      </c>
      <c r="H228" s="161" t="s">
        <v>2025</v>
      </c>
      <c r="I228" s="161" t="s">
        <v>2026</v>
      </c>
      <c r="J228" s="161" t="s">
        <v>2588</v>
      </c>
      <c r="K228" s="161" t="s">
        <v>2589</v>
      </c>
      <c r="L228" s="161" t="s">
        <v>1940</v>
      </c>
      <c r="M228" s="161" t="s">
        <v>2590</v>
      </c>
      <c r="N228" s="185" t="s">
        <v>6313</v>
      </c>
      <c r="O228" s="161" t="s">
        <v>1940</v>
      </c>
      <c r="P228" s="161" t="s">
        <v>13782</v>
      </c>
      <c r="Q228" s="161" t="s">
        <v>14297</v>
      </c>
      <c r="R228" s="161" t="s">
        <v>2025</v>
      </c>
      <c r="S228" s="161" t="s">
        <v>2026</v>
      </c>
      <c r="T228" s="161" t="s">
        <v>13783</v>
      </c>
      <c r="U228" s="161">
        <v>0</v>
      </c>
      <c r="V228" s="161">
        <v>0</v>
      </c>
      <c r="W228" s="161">
        <v>0</v>
      </c>
      <c r="X228" s="161">
        <v>0</v>
      </c>
      <c r="Y228" s="161">
        <v>0</v>
      </c>
      <c r="Z228" s="161">
        <v>0</v>
      </c>
      <c r="AA228" s="161">
        <v>0</v>
      </c>
      <c r="AB228" s="161">
        <v>0</v>
      </c>
      <c r="AC228" s="161">
        <v>0</v>
      </c>
      <c r="AD228" s="161">
        <v>0</v>
      </c>
      <c r="AE228" s="161">
        <v>0</v>
      </c>
      <c r="AF228" s="161" t="s">
        <v>4678</v>
      </c>
      <c r="AG228" s="161" t="s">
        <v>6317</v>
      </c>
      <c r="AH228" s="162" t="s">
        <v>15049</v>
      </c>
      <c r="AI228" s="162" t="s">
        <v>15882</v>
      </c>
      <c r="AJ228" s="162"/>
      <c r="AK228" s="162"/>
      <c r="AL228" s="162"/>
      <c r="AM228" s="162"/>
      <c r="AN228" s="162"/>
      <c r="AO228" s="162"/>
      <c r="AP228" s="162"/>
      <c r="AQ228" s="162"/>
      <c r="AR228" s="162"/>
      <c r="AS228" s="162"/>
      <c r="AT228" s="162"/>
      <c r="AU228" s="162"/>
      <c r="AV228" s="162"/>
      <c r="AW228" s="162"/>
      <c r="AX228" s="162"/>
    </row>
    <row r="229" spans="1:50" hidden="1">
      <c r="A229" s="153" t="s">
        <v>3850</v>
      </c>
      <c r="B229" s="153" t="s">
        <v>3851</v>
      </c>
      <c r="C229" s="153" t="s">
        <v>3852</v>
      </c>
      <c r="D229" s="177" t="e">
        <v>#N/A</v>
      </c>
      <c r="E229" s="161" t="e">
        <v>#N/A</v>
      </c>
      <c r="F229" s="161" t="e">
        <v>#N/A</v>
      </c>
      <c r="G229" s="161" t="e">
        <v>#N/A</v>
      </c>
      <c r="H229" s="161" t="e">
        <v>#N/A</v>
      </c>
      <c r="I229" s="161" t="e">
        <v>#N/A</v>
      </c>
      <c r="J229" s="161" t="e">
        <v>#N/A</v>
      </c>
      <c r="K229" s="161" t="e">
        <v>#N/A</v>
      </c>
      <c r="L229" s="161" t="e">
        <v>#N/A</v>
      </c>
      <c r="M229" s="161"/>
      <c r="N229" s="185"/>
      <c r="O229" s="161"/>
      <c r="P229" s="161"/>
      <c r="Q229" s="161"/>
      <c r="R229" s="161"/>
      <c r="S229" s="161"/>
      <c r="T229" s="161"/>
      <c r="U229" s="161"/>
      <c r="V229" s="161"/>
      <c r="W229" s="161"/>
      <c r="X229" s="161"/>
      <c r="Y229" s="161"/>
      <c r="Z229" s="161"/>
      <c r="AA229" s="161"/>
      <c r="AB229" s="161"/>
      <c r="AC229" s="161"/>
      <c r="AD229" s="161"/>
      <c r="AE229" s="161"/>
      <c r="AF229" s="161"/>
      <c r="AG229" s="161"/>
      <c r="AH229" s="162" t="s">
        <v>4668</v>
      </c>
      <c r="AI229" s="162" t="s">
        <v>6730</v>
      </c>
      <c r="AJ229" s="162" t="s">
        <v>6941</v>
      </c>
      <c r="AK229" s="162"/>
      <c r="AL229" s="162"/>
      <c r="AM229" s="162"/>
      <c r="AN229" s="162"/>
      <c r="AO229" s="162"/>
      <c r="AP229" s="162"/>
      <c r="AQ229" s="162"/>
      <c r="AR229" s="162"/>
      <c r="AS229" s="162"/>
      <c r="AT229" s="162"/>
      <c r="AU229" s="162"/>
      <c r="AV229" s="162"/>
      <c r="AW229" s="162"/>
      <c r="AX229" s="162"/>
    </row>
    <row r="230" spans="1:50" hidden="1">
      <c r="A230" s="153" t="s">
        <v>3853</v>
      </c>
      <c r="B230" s="153" t="s">
        <v>3854</v>
      </c>
      <c r="C230" s="153" t="s">
        <v>3855</v>
      </c>
      <c r="D230" s="177" t="s">
        <v>2810</v>
      </c>
      <c r="E230" s="161" t="s">
        <v>2811</v>
      </c>
      <c r="F230" s="161" t="s">
        <v>2812</v>
      </c>
      <c r="G230" s="161" t="s">
        <v>1396</v>
      </c>
      <c r="H230" s="161" t="s">
        <v>4688</v>
      </c>
      <c r="I230" s="161" t="s">
        <v>4689</v>
      </c>
      <c r="J230" s="161" t="s">
        <v>2813</v>
      </c>
      <c r="K230" s="161" t="s">
        <v>6721</v>
      </c>
      <c r="L230" s="161" t="s">
        <v>2814</v>
      </c>
      <c r="M230" s="161" t="s">
        <v>2815</v>
      </c>
      <c r="N230" s="185" t="s">
        <v>6310</v>
      </c>
      <c r="O230" s="161">
        <v>0</v>
      </c>
      <c r="P230" s="161">
        <v>0</v>
      </c>
      <c r="Q230" s="161">
        <v>0</v>
      </c>
      <c r="R230" s="161">
        <v>0</v>
      </c>
      <c r="S230" s="161">
        <v>0</v>
      </c>
      <c r="T230" s="161">
        <v>0</v>
      </c>
      <c r="U230" s="161">
        <v>0</v>
      </c>
      <c r="V230" s="161">
        <v>0</v>
      </c>
      <c r="W230" s="161">
        <v>0</v>
      </c>
      <c r="X230" s="161">
        <v>0</v>
      </c>
      <c r="Y230" s="161">
        <v>0</v>
      </c>
      <c r="Z230" s="161">
        <v>0</v>
      </c>
      <c r="AA230" s="161">
        <v>0</v>
      </c>
      <c r="AB230" s="161">
        <v>0</v>
      </c>
      <c r="AC230" s="161">
        <v>0</v>
      </c>
      <c r="AD230" s="161">
        <v>0</v>
      </c>
      <c r="AE230" s="161">
        <v>0</v>
      </c>
      <c r="AF230" s="161" t="s">
        <v>6309</v>
      </c>
      <c r="AG230" s="161" t="s">
        <v>6497</v>
      </c>
      <c r="AH230" s="162" t="s">
        <v>4674</v>
      </c>
      <c r="AI230" s="162" t="s">
        <v>1825</v>
      </c>
      <c r="AJ230" s="162" t="s">
        <v>6700</v>
      </c>
      <c r="AK230" s="162"/>
      <c r="AL230" s="162"/>
      <c r="AM230" s="162"/>
      <c r="AN230" s="162"/>
      <c r="AO230" s="162"/>
      <c r="AP230" s="162"/>
      <c r="AQ230" s="162"/>
      <c r="AR230" s="162"/>
      <c r="AS230" s="162"/>
      <c r="AT230" s="162"/>
      <c r="AU230" s="162"/>
      <c r="AV230" s="162"/>
      <c r="AW230" s="162"/>
      <c r="AX230" s="162"/>
    </row>
    <row r="231" spans="1:50" hidden="1">
      <c r="A231" s="153" t="s">
        <v>714</v>
      </c>
      <c r="B231" s="153" t="s">
        <v>715</v>
      </c>
      <c r="C231" s="153" t="s">
        <v>716</v>
      </c>
      <c r="D231" s="177" t="s">
        <v>6982</v>
      </c>
      <c r="E231" s="161" t="s">
        <v>6983</v>
      </c>
      <c r="F231" s="161" t="s">
        <v>12123</v>
      </c>
      <c r="G231" s="161" t="s">
        <v>6984</v>
      </c>
      <c r="H231" s="161" t="s">
        <v>2024</v>
      </c>
      <c r="I231" s="161" t="s">
        <v>2031</v>
      </c>
      <c r="J231" s="161" t="s">
        <v>6309</v>
      </c>
      <c r="K231" s="161" t="s">
        <v>6985</v>
      </c>
      <c r="L231" s="161" t="s">
        <v>6986</v>
      </c>
      <c r="M231" s="161" t="s">
        <v>6987</v>
      </c>
      <c r="N231" s="185" t="s">
        <v>6310</v>
      </c>
      <c r="O231" s="161" t="s">
        <v>717</v>
      </c>
      <c r="P231" s="161" t="s">
        <v>12124</v>
      </c>
      <c r="Q231" s="161" t="s">
        <v>12125</v>
      </c>
      <c r="R231" s="161" t="s">
        <v>2024</v>
      </c>
      <c r="S231" s="161" t="s">
        <v>2031</v>
      </c>
      <c r="T231" s="161" t="s">
        <v>6309</v>
      </c>
      <c r="U231" s="161">
        <v>0</v>
      </c>
      <c r="V231" s="161">
        <v>0</v>
      </c>
      <c r="W231" s="161">
        <v>0</v>
      </c>
      <c r="X231" s="161">
        <v>0</v>
      </c>
      <c r="Y231" s="161">
        <v>0</v>
      </c>
      <c r="Z231" s="161">
        <v>0</v>
      </c>
      <c r="AA231" s="161">
        <v>0</v>
      </c>
      <c r="AB231" s="161">
        <v>0</v>
      </c>
      <c r="AC231" s="161">
        <v>0</v>
      </c>
      <c r="AD231" s="161">
        <v>0</v>
      </c>
      <c r="AE231" s="161">
        <v>0</v>
      </c>
      <c r="AF231" s="161" t="s">
        <v>6309</v>
      </c>
      <c r="AG231" s="161" t="s">
        <v>6497</v>
      </c>
      <c r="AH231" s="162" t="s">
        <v>14415</v>
      </c>
      <c r="AI231" s="162"/>
      <c r="AJ231" s="162"/>
      <c r="AK231" s="162"/>
      <c r="AL231" s="162"/>
      <c r="AM231" s="162"/>
      <c r="AN231" s="162"/>
      <c r="AO231" s="162"/>
      <c r="AP231" s="162"/>
      <c r="AQ231" s="162"/>
      <c r="AR231" s="162"/>
      <c r="AS231" s="162"/>
      <c r="AT231" s="162"/>
      <c r="AU231" s="162"/>
      <c r="AV231" s="162"/>
      <c r="AW231" s="162"/>
      <c r="AX231" s="162"/>
    </row>
    <row r="232" spans="1:50" hidden="1">
      <c r="A232" s="153" t="s">
        <v>1941</v>
      </c>
      <c r="B232" s="153" t="s">
        <v>1939</v>
      </c>
      <c r="C232" s="153" t="s">
        <v>1942</v>
      </c>
      <c r="D232" s="177" t="s">
        <v>2585</v>
      </c>
      <c r="E232" s="161" t="s">
        <v>2586</v>
      </c>
      <c r="F232" s="161" t="s">
        <v>6859</v>
      </c>
      <c r="G232" s="161" t="s">
        <v>2587</v>
      </c>
      <c r="H232" s="161" t="s">
        <v>2025</v>
      </c>
      <c r="I232" s="161" t="s">
        <v>2026</v>
      </c>
      <c r="J232" s="161" t="s">
        <v>2588</v>
      </c>
      <c r="K232" s="161" t="s">
        <v>2589</v>
      </c>
      <c r="L232" s="161" t="s">
        <v>1940</v>
      </c>
      <c r="M232" s="161" t="s">
        <v>2590</v>
      </c>
      <c r="N232" s="185" t="s">
        <v>6313</v>
      </c>
      <c r="O232" s="161" t="s">
        <v>1940</v>
      </c>
      <c r="P232" s="161" t="s">
        <v>13782</v>
      </c>
      <c r="Q232" s="161" t="s">
        <v>14297</v>
      </c>
      <c r="R232" s="161" t="s">
        <v>2025</v>
      </c>
      <c r="S232" s="161" t="s">
        <v>2026</v>
      </c>
      <c r="T232" s="161" t="s">
        <v>13783</v>
      </c>
      <c r="U232" s="161">
        <v>0</v>
      </c>
      <c r="V232" s="161">
        <v>0</v>
      </c>
      <c r="W232" s="161">
        <v>0</v>
      </c>
      <c r="X232" s="161">
        <v>0</v>
      </c>
      <c r="Y232" s="161">
        <v>0</v>
      </c>
      <c r="Z232" s="161">
        <v>0</v>
      </c>
      <c r="AA232" s="161">
        <v>0</v>
      </c>
      <c r="AB232" s="161">
        <v>0</v>
      </c>
      <c r="AC232" s="161">
        <v>0</v>
      </c>
      <c r="AD232" s="161">
        <v>0</v>
      </c>
      <c r="AE232" s="161">
        <v>0</v>
      </c>
      <c r="AF232" s="161" t="s">
        <v>4678</v>
      </c>
      <c r="AG232" s="161" t="s">
        <v>6317</v>
      </c>
      <c r="AH232" s="162" t="s">
        <v>15049</v>
      </c>
      <c r="AI232" s="162" t="s">
        <v>15883</v>
      </c>
      <c r="AJ232" s="162"/>
      <c r="AK232" s="162"/>
      <c r="AL232" s="162"/>
      <c r="AM232" s="162"/>
      <c r="AN232" s="162"/>
      <c r="AO232" s="162"/>
      <c r="AP232" s="162"/>
      <c r="AQ232" s="162"/>
      <c r="AR232" s="162"/>
      <c r="AS232" s="162"/>
      <c r="AT232" s="162"/>
      <c r="AU232" s="162"/>
      <c r="AV232" s="162"/>
      <c r="AW232" s="162"/>
      <c r="AX232" s="162"/>
    </row>
    <row r="233" spans="1:50" hidden="1">
      <c r="A233" s="153" t="s">
        <v>5472</v>
      </c>
      <c r="B233" s="153" t="s">
        <v>5473</v>
      </c>
      <c r="C233" s="153" t="s">
        <v>5192</v>
      </c>
      <c r="D233" s="177" t="s">
        <v>7671</v>
      </c>
      <c r="E233" s="161" t="s">
        <v>7672</v>
      </c>
      <c r="F233" s="161" t="s">
        <v>12177</v>
      </c>
      <c r="G233" s="161" t="s">
        <v>7673</v>
      </c>
      <c r="H233" s="161" t="s">
        <v>7674</v>
      </c>
      <c r="I233" s="161" t="s">
        <v>7675</v>
      </c>
      <c r="J233" s="161" t="s">
        <v>7676</v>
      </c>
      <c r="K233" s="161" t="s">
        <v>7677</v>
      </c>
      <c r="L233" s="161" t="s">
        <v>5475</v>
      </c>
      <c r="M233" s="161"/>
      <c r="N233" s="185"/>
      <c r="O233" s="161"/>
      <c r="P233" s="161"/>
      <c r="Q233" s="161"/>
      <c r="R233" s="161"/>
      <c r="S233" s="161"/>
      <c r="T233" s="161"/>
      <c r="U233" s="161"/>
      <c r="V233" s="161"/>
      <c r="W233" s="161"/>
      <c r="X233" s="161"/>
      <c r="Y233" s="161"/>
      <c r="Z233" s="161"/>
      <c r="AA233" s="161"/>
      <c r="AB233" s="161"/>
      <c r="AC233" s="161"/>
      <c r="AD233" s="161"/>
      <c r="AE233" s="161"/>
      <c r="AF233" s="161"/>
      <c r="AG233" s="161"/>
      <c r="AH233" s="162"/>
      <c r="AI233" s="162"/>
      <c r="AJ233" s="162"/>
      <c r="AK233" s="162"/>
      <c r="AL233" s="162"/>
      <c r="AM233" s="162"/>
      <c r="AN233" s="162"/>
      <c r="AO233" s="162"/>
      <c r="AP233" s="162"/>
      <c r="AQ233" s="162"/>
      <c r="AR233" s="162"/>
      <c r="AS233" s="162"/>
      <c r="AT233" s="162"/>
      <c r="AU233" s="162"/>
      <c r="AV233" s="162"/>
      <c r="AW233" s="162"/>
      <c r="AX233" s="162"/>
    </row>
    <row r="234" spans="1:50" hidden="1">
      <c r="A234" s="153" t="s">
        <v>6005</v>
      </c>
      <c r="B234" s="153" t="s">
        <v>6002</v>
      </c>
      <c r="C234" s="153" t="s">
        <v>6006</v>
      </c>
      <c r="D234" s="177" t="s">
        <v>10966</v>
      </c>
      <c r="E234" s="161" t="s">
        <v>10967</v>
      </c>
      <c r="F234" s="161" t="s">
        <v>13275</v>
      </c>
      <c r="G234" s="161" t="s">
        <v>10968</v>
      </c>
      <c r="H234" s="161" t="s">
        <v>9317</v>
      </c>
      <c r="I234" s="161" t="s">
        <v>9318</v>
      </c>
      <c r="J234" s="161" t="s">
        <v>10969</v>
      </c>
      <c r="K234" s="161" t="s">
        <v>10970</v>
      </c>
      <c r="L234" s="161" t="s">
        <v>6004</v>
      </c>
      <c r="M234" s="161"/>
      <c r="N234" s="185"/>
      <c r="O234" s="161"/>
      <c r="P234" s="161"/>
      <c r="Q234" s="161"/>
      <c r="R234" s="161"/>
      <c r="S234" s="161"/>
      <c r="T234" s="161"/>
      <c r="U234" s="161"/>
      <c r="V234" s="161"/>
      <c r="W234" s="161"/>
      <c r="X234" s="161"/>
      <c r="Y234" s="161"/>
      <c r="Z234" s="161"/>
      <c r="AA234" s="161"/>
      <c r="AB234" s="161"/>
      <c r="AC234" s="161"/>
      <c r="AD234" s="161"/>
      <c r="AE234" s="161"/>
      <c r="AF234" s="161"/>
      <c r="AG234" s="161"/>
      <c r="AH234" s="162"/>
      <c r="AI234" s="162"/>
      <c r="AJ234" s="162"/>
      <c r="AK234" s="162"/>
      <c r="AL234" s="162"/>
      <c r="AM234" s="162"/>
      <c r="AN234" s="162"/>
      <c r="AO234" s="162"/>
      <c r="AP234" s="162"/>
      <c r="AQ234" s="162"/>
      <c r="AR234" s="162"/>
      <c r="AS234" s="162"/>
      <c r="AT234" s="162"/>
      <c r="AU234" s="162"/>
      <c r="AV234" s="162"/>
      <c r="AW234" s="162"/>
      <c r="AX234" s="162"/>
    </row>
    <row r="235" spans="1:50" hidden="1">
      <c r="A235" s="153" t="s">
        <v>3858</v>
      </c>
      <c r="B235" s="153" t="s">
        <v>3851</v>
      </c>
      <c r="C235" s="153" t="s">
        <v>3859</v>
      </c>
      <c r="D235" s="177" t="e">
        <v>#N/A</v>
      </c>
      <c r="E235" s="161" t="e">
        <v>#N/A</v>
      </c>
      <c r="F235" s="161" t="e">
        <v>#N/A</v>
      </c>
      <c r="G235" s="161" t="e">
        <v>#N/A</v>
      </c>
      <c r="H235" s="161" t="e">
        <v>#N/A</v>
      </c>
      <c r="I235" s="161" t="e">
        <v>#N/A</v>
      </c>
      <c r="J235" s="161" t="e">
        <v>#N/A</v>
      </c>
      <c r="K235" s="161" t="e">
        <v>#N/A</v>
      </c>
      <c r="L235" s="161" t="e">
        <v>#N/A</v>
      </c>
      <c r="M235" s="161"/>
      <c r="N235" s="185"/>
      <c r="O235" s="161"/>
      <c r="P235" s="161"/>
      <c r="Q235" s="161"/>
      <c r="R235" s="161"/>
      <c r="S235" s="161"/>
      <c r="T235" s="161"/>
      <c r="U235" s="161"/>
      <c r="V235" s="161"/>
      <c r="W235" s="161"/>
      <c r="X235" s="161"/>
      <c r="Y235" s="161"/>
      <c r="Z235" s="161"/>
      <c r="AA235" s="161"/>
      <c r="AB235" s="161"/>
      <c r="AC235" s="161"/>
      <c r="AD235" s="161"/>
      <c r="AE235" s="161"/>
      <c r="AF235" s="161"/>
      <c r="AG235" s="161"/>
      <c r="AH235" s="162" t="s">
        <v>4668</v>
      </c>
      <c r="AI235" s="162" t="s">
        <v>6730</v>
      </c>
      <c r="AJ235" s="162" t="s">
        <v>6941</v>
      </c>
      <c r="AK235" s="162"/>
      <c r="AL235" s="162"/>
      <c r="AM235" s="162"/>
      <c r="AN235" s="162"/>
      <c r="AO235" s="162"/>
      <c r="AP235" s="162"/>
      <c r="AQ235" s="162"/>
      <c r="AR235" s="162"/>
      <c r="AS235" s="162"/>
      <c r="AT235" s="162"/>
      <c r="AU235" s="162"/>
      <c r="AV235" s="162"/>
      <c r="AW235" s="162"/>
      <c r="AX235" s="162"/>
    </row>
    <row r="236" spans="1:50" hidden="1">
      <c r="A236" s="153" t="s">
        <v>3860</v>
      </c>
      <c r="B236" s="153" t="s">
        <v>3851</v>
      </c>
      <c r="C236" s="153" t="s">
        <v>3861</v>
      </c>
      <c r="D236" s="177" t="e">
        <v>#N/A</v>
      </c>
      <c r="E236" s="161" t="e">
        <v>#N/A</v>
      </c>
      <c r="F236" s="161" t="e">
        <v>#N/A</v>
      </c>
      <c r="G236" s="161" t="e">
        <v>#N/A</v>
      </c>
      <c r="H236" s="161" t="e">
        <v>#N/A</v>
      </c>
      <c r="I236" s="161" t="e">
        <v>#N/A</v>
      </c>
      <c r="J236" s="161" t="e">
        <v>#N/A</v>
      </c>
      <c r="K236" s="161" t="e">
        <v>#N/A</v>
      </c>
      <c r="L236" s="161" t="e">
        <v>#N/A</v>
      </c>
      <c r="M236" s="161"/>
      <c r="N236" s="185"/>
      <c r="O236" s="161"/>
      <c r="P236" s="161"/>
      <c r="Q236" s="161"/>
      <c r="R236" s="161"/>
      <c r="S236" s="161"/>
      <c r="T236" s="161"/>
      <c r="U236" s="161"/>
      <c r="V236" s="161"/>
      <c r="W236" s="161"/>
      <c r="X236" s="161"/>
      <c r="Y236" s="161"/>
      <c r="Z236" s="161"/>
      <c r="AA236" s="161"/>
      <c r="AB236" s="161"/>
      <c r="AC236" s="161"/>
      <c r="AD236" s="161"/>
      <c r="AE236" s="161"/>
      <c r="AF236" s="161"/>
      <c r="AG236" s="161"/>
      <c r="AH236" s="162" t="s">
        <v>4668</v>
      </c>
      <c r="AI236" s="162" t="s">
        <v>6730</v>
      </c>
      <c r="AJ236" s="162" t="s">
        <v>6941</v>
      </c>
      <c r="AK236" s="162"/>
      <c r="AL236" s="162"/>
      <c r="AM236" s="162"/>
      <c r="AN236" s="162"/>
      <c r="AO236" s="162"/>
      <c r="AP236" s="162"/>
      <c r="AQ236" s="162"/>
      <c r="AR236" s="162"/>
      <c r="AS236" s="162"/>
      <c r="AT236" s="162"/>
      <c r="AU236" s="162"/>
      <c r="AV236" s="162"/>
      <c r="AW236" s="162"/>
      <c r="AX236" s="162"/>
    </row>
    <row r="237" spans="1:50" hidden="1">
      <c r="A237" s="153" t="s">
        <v>5523</v>
      </c>
      <c r="B237" s="153" t="s">
        <v>5524</v>
      </c>
      <c r="C237" s="153" t="s">
        <v>5525</v>
      </c>
      <c r="D237" s="177" t="s">
        <v>11692</v>
      </c>
      <c r="E237" s="161" t="s">
        <v>6309</v>
      </c>
      <c r="F237" s="161" t="s">
        <v>13520</v>
      </c>
      <c r="G237" s="161" t="s">
        <v>11693</v>
      </c>
      <c r="H237" s="161" t="s">
        <v>889</v>
      </c>
      <c r="I237" s="161" t="s">
        <v>890</v>
      </c>
      <c r="J237" s="161" t="s">
        <v>11694</v>
      </c>
      <c r="K237" s="161" t="s">
        <v>11695</v>
      </c>
      <c r="L237" s="161" t="s">
        <v>6309</v>
      </c>
      <c r="M237" s="161" t="s">
        <v>14218</v>
      </c>
      <c r="N237" s="185" t="s">
        <v>6310</v>
      </c>
      <c r="O237" s="161">
        <v>0</v>
      </c>
      <c r="P237" s="161">
        <v>0</v>
      </c>
      <c r="Q237" s="161">
        <v>0</v>
      </c>
      <c r="R237" s="161">
        <v>0</v>
      </c>
      <c r="S237" s="161">
        <v>0</v>
      </c>
      <c r="T237" s="161">
        <v>0</v>
      </c>
      <c r="U237" s="161">
        <v>0</v>
      </c>
      <c r="V237" s="161">
        <v>0</v>
      </c>
      <c r="W237" s="161">
        <v>0</v>
      </c>
      <c r="X237" s="161">
        <v>0</v>
      </c>
      <c r="Y237" s="161">
        <v>0</v>
      </c>
      <c r="Z237" s="161">
        <v>0</v>
      </c>
      <c r="AA237" s="161">
        <v>0</v>
      </c>
      <c r="AB237" s="161">
        <v>0</v>
      </c>
      <c r="AC237" s="161">
        <v>0</v>
      </c>
      <c r="AD237" s="161">
        <v>0</v>
      </c>
      <c r="AE237" s="161">
        <v>0</v>
      </c>
      <c r="AF237" s="161" t="s">
        <v>6309</v>
      </c>
      <c r="AG237" s="161" t="s">
        <v>6312</v>
      </c>
      <c r="AH237" s="162"/>
      <c r="AI237" s="162"/>
      <c r="AJ237" s="162"/>
      <c r="AK237" s="162"/>
      <c r="AL237" s="162"/>
      <c r="AM237" s="162"/>
      <c r="AN237" s="162"/>
      <c r="AO237" s="162"/>
      <c r="AP237" s="162"/>
      <c r="AQ237" s="162"/>
      <c r="AR237" s="162"/>
      <c r="AS237" s="162"/>
      <c r="AT237" s="162"/>
      <c r="AU237" s="162"/>
      <c r="AV237" s="162"/>
      <c r="AW237" s="162"/>
      <c r="AX237" s="162"/>
    </row>
    <row r="238" spans="1:50" hidden="1">
      <c r="A238" s="153" t="s">
        <v>3865</v>
      </c>
      <c r="B238" s="153" t="s">
        <v>3866</v>
      </c>
      <c r="C238" s="153" t="s">
        <v>3868</v>
      </c>
      <c r="D238" s="177" t="s">
        <v>6927</v>
      </c>
      <c r="E238" s="161" t="s">
        <v>6928</v>
      </c>
      <c r="F238" s="161" t="s">
        <v>6929</v>
      </c>
      <c r="G238" s="161" t="s">
        <v>6930</v>
      </c>
      <c r="H238" s="161" t="s">
        <v>6931</v>
      </c>
      <c r="I238" s="161" t="s">
        <v>6932</v>
      </c>
      <c r="J238" s="161" t="s">
        <v>6933</v>
      </c>
      <c r="K238" s="161" t="s">
        <v>6934</v>
      </c>
      <c r="L238" s="161" t="s">
        <v>3867</v>
      </c>
      <c r="M238" s="161" t="s">
        <v>6935</v>
      </c>
      <c r="N238" s="185" t="s">
        <v>6310</v>
      </c>
      <c r="O238" s="161" t="s">
        <v>3867</v>
      </c>
      <c r="P238" s="161" t="s">
        <v>13774</v>
      </c>
      <c r="Q238" s="161" t="s">
        <v>6930</v>
      </c>
      <c r="R238" s="161" t="s">
        <v>6931</v>
      </c>
      <c r="S238" s="161" t="s">
        <v>6932</v>
      </c>
      <c r="T238" s="161" t="s">
        <v>6933</v>
      </c>
      <c r="U238" s="161" t="s">
        <v>4766</v>
      </c>
      <c r="V238" s="161" t="s">
        <v>11480</v>
      </c>
      <c r="W238" s="161" t="s">
        <v>6930</v>
      </c>
      <c r="X238" s="161" t="s">
        <v>6931</v>
      </c>
      <c r="Y238" s="161" t="s">
        <v>6932</v>
      </c>
      <c r="Z238" s="161" t="s">
        <v>11482</v>
      </c>
      <c r="AA238" s="161">
        <v>0</v>
      </c>
      <c r="AB238" s="161">
        <v>0</v>
      </c>
      <c r="AC238" s="161">
        <v>0</v>
      </c>
      <c r="AD238" s="161">
        <v>0</v>
      </c>
      <c r="AE238" s="161">
        <v>0</v>
      </c>
      <c r="AF238" s="161" t="s">
        <v>6309</v>
      </c>
      <c r="AG238" s="161" t="s">
        <v>6317</v>
      </c>
      <c r="AH238" s="162" t="s">
        <v>16017</v>
      </c>
      <c r="AI238" s="162" t="s">
        <v>16083</v>
      </c>
      <c r="AJ238" s="162"/>
      <c r="AK238" s="162"/>
      <c r="AL238" s="162"/>
      <c r="AM238" s="162"/>
      <c r="AN238" s="162"/>
      <c r="AO238" s="162"/>
      <c r="AP238" s="162"/>
      <c r="AQ238" s="162"/>
      <c r="AR238" s="162"/>
      <c r="AS238" s="162"/>
      <c r="AT238" s="162"/>
      <c r="AU238" s="162"/>
      <c r="AV238" s="162"/>
      <c r="AW238" s="162"/>
      <c r="AX238" s="162"/>
    </row>
    <row r="239" spans="1:50" hidden="1">
      <c r="A239" s="153" t="s">
        <v>2909</v>
      </c>
      <c r="B239" s="153" t="s">
        <v>2910</v>
      </c>
      <c r="C239" s="153" t="s">
        <v>2911</v>
      </c>
      <c r="D239" s="177" t="s">
        <v>7983</v>
      </c>
      <c r="E239" s="161" t="s">
        <v>7984</v>
      </c>
      <c r="F239" s="161" t="s">
        <v>11941</v>
      </c>
      <c r="G239" s="161" t="s">
        <v>7985</v>
      </c>
      <c r="H239" s="161" t="s">
        <v>7986</v>
      </c>
      <c r="I239" s="161" t="s">
        <v>7987</v>
      </c>
      <c r="J239" s="161" t="s">
        <v>7988</v>
      </c>
      <c r="K239" s="161" t="s">
        <v>7989</v>
      </c>
      <c r="L239" s="161" t="s">
        <v>7990</v>
      </c>
      <c r="M239" s="161" t="s">
        <v>7991</v>
      </c>
      <c r="N239" s="185" t="s">
        <v>7096</v>
      </c>
      <c r="O239" s="161">
        <v>0</v>
      </c>
      <c r="P239" s="161">
        <v>0</v>
      </c>
      <c r="Q239" s="161">
        <v>0</v>
      </c>
      <c r="R239" s="161">
        <v>0</v>
      </c>
      <c r="S239" s="161">
        <v>0</v>
      </c>
      <c r="T239" s="161">
        <v>0</v>
      </c>
      <c r="U239" s="161">
        <v>0</v>
      </c>
      <c r="V239" s="161">
        <v>0</v>
      </c>
      <c r="W239" s="161">
        <v>0</v>
      </c>
      <c r="X239" s="161">
        <v>0</v>
      </c>
      <c r="Y239" s="161">
        <v>0</v>
      </c>
      <c r="Z239" s="161">
        <v>0</v>
      </c>
      <c r="AA239" s="161">
        <v>0</v>
      </c>
      <c r="AB239" s="161">
        <v>0</v>
      </c>
      <c r="AC239" s="161">
        <v>0</v>
      </c>
      <c r="AD239" s="161">
        <v>0</v>
      </c>
      <c r="AE239" s="161">
        <v>0</v>
      </c>
      <c r="AF239" s="161" t="s">
        <v>4381</v>
      </c>
      <c r="AG239" s="161" t="s">
        <v>4388</v>
      </c>
      <c r="AH239" s="162"/>
      <c r="AI239" s="162"/>
      <c r="AJ239" s="162"/>
      <c r="AK239" s="162"/>
      <c r="AL239" s="162"/>
      <c r="AM239" s="162"/>
      <c r="AN239" s="162"/>
      <c r="AO239" s="162"/>
      <c r="AP239" s="162"/>
      <c r="AQ239" s="162"/>
      <c r="AR239" s="162"/>
      <c r="AS239" s="162"/>
      <c r="AT239" s="162"/>
      <c r="AU239" s="162"/>
      <c r="AV239" s="162"/>
      <c r="AW239" s="162"/>
      <c r="AX239" s="162"/>
    </row>
    <row r="240" spans="1:50" hidden="1">
      <c r="A240" s="153" t="s">
        <v>3862</v>
      </c>
      <c r="B240" s="153" t="s">
        <v>3863</v>
      </c>
      <c r="C240" s="153" t="s">
        <v>3864</v>
      </c>
      <c r="D240" s="177" t="e">
        <v>#N/A</v>
      </c>
      <c r="E240" s="161" t="e">
        <v>#N/A</v>
      </c>
      <c r="F240" s="161" t="e">
        <v>#N/A</v>
      </c>
      <c r="G240" s="161" t="e">
        <v>#N/A</v>
      </c>
      <c r="H240" s="161" t="e">
        <v>#N/A</v>
      </c>
      <c r="I240" s="161" t="e">
        <v>#N/A</v>
      </c>
      <c r="J240" s="161" t="e">
        <v>#N/A</v>
      </c>
      <c r="K240" s="161" t="e">
        <v>#N/A</v>
      </c>
      <c r="L240" s="161" t="e">
        <v>#N/A</v>
      </c>
      <c r="M240" s="161"/>
      <c r="N240" s="185"/>
      <c r="O240" s="161"/>
      <c r="P240" s="161"/>
      <c r="Q240" s="161"/>
      <c r="R240" s="161"/>
      <c r="S240" s="161"/>
      <c r="T240" s="161"/>
      <c r="U240" s="161"/>
      <c r="V240" s="161"/>
      <c r="W240" s="161"/>
      <c r="X240" s="161"/>
      <c r="Y240" s="161"/>
      <c r="Z240" s="161"/>
      <c r="AA240" s="161"/>
      <c r="AB240" s="161"/>
      <c r="AC240" s="161"/>
      <c r="AD240" s="161"/>
      <c r="AE240" s="161"/>
      <c r="AF240" s="161"/>
      <c r="AG240" s="161"/>
      <c r="AH240" s="162" t="s">
        <v>5065</v>
      </c>
      <c r="AI240" s="162" t="s">
        <v>1628</v>
      </c>
      <c r="AJ240" s="162" t="s">
        <v>965</v>
      </c>
      <c r="AK240" s="162" t="s">
        <v>6711</v>
      </c>
      <c r="AL240" s="162"/>
      <c r="AM240" s="162"/>
      <c r="AN240" s="162"/>
      <c r="AO240" s="162"/>
      <c r="AP240" s="162"/>
      <c r="AQ240" s="162"/>
      <c r="AR240" s="162"/>
      <c r="AS240" s="162"/>
      <c r="AT240" s="162"/>
      <c r="AU240" s="162"/>
      <c r="AV240" s="162"/>
      <c r="AW240" s="162"/>
      <c r="AX240" s="162"/>
    </row>
    <row r="241" spans="1:50" hidden="1">
      <c r="A241" s="153" t="s">
        <v>3991</v>
      </c>
      <c r="B241" s="153" t="s">
        <v>6529</v>
      </c>
      <c r="C241" s="153" t="s">
        <v>2707</v>
      </c>
      <c r="D241" s="177" t="s">
        <v>2802</v>
      </c>
      <c r="E241" s="161" t="s">
        <v>2803</v>
      </c>
      <c r="F241" s="161" t="s">
        <v>2809</v>
      </c>
      <c r="G241" s="161" t="s">
        <v>5640</v>
      </c>
      <c r="H241" s="161" t="s">
        <v>2025</v>
      </c>
      <c r="I241" s="161" t="s">
        <v>2026</v>
      </c>
      <c r="J241" s="161" t="s">
        <v>5641</v>
      </c>
      <c r="K241" s="161" t="s">
        <v>2805</v>
      </c>
      <c r="L241" s="161" t="s">
        <v>2806</v>
      </c>
      <c r="M241" s="161" t="s">
        <v>2807</v>
      </c>
      <c r="N241" s="185" t="s">
        <v>2035</v>
      </c>
      <c r="O241" s="161" t="s">
        <v>3990</v>
      </c>
      <c r="P241" s="161" t="s">
        <v>2808</v>
      </c>
      <c r="Q241" s="161" t="s">
        <v>13718</v>
      </c>
      <c r="R241" s="161" t="s">
        <v>13719</v>
      </c>
      <c r="S241" s="161" t="s">
        <v>13720</v>
      </c>
      <c r="T241" s="161" t="s">
        <v>6309</v>
      </c>
      <c r="U241" s="161">
        <v>0</v>
      </c>
      <c r="V241" s="161">
        <v>0</v>
      </c>
      <c r="W241" s="161">
        <v>0</v>
      </c>
      <c r="X241" s="161">
        <v>0</v>
      </c>
      <c r="Y241" s="161">
        <v>0</v>
      </c>
      <c r="Z241" s="161">
        <v>0</v>
      </c>
      <c r="AA241" s="161">
        <v>0</v>
      </c>
      <c r="AB241" s="161">
        <v>0</v>
      </c>
      <c r="AC241" s="161">
        <v>0</v>
      </c>
      <c r="AD241" s="161">
        <v>0</v>
      </c>
      <c r="AE241" s="161">
        <v>0</v>
      </c>
      <c r="AF241" s="161" t="s">
        <v>4285</v>
      </c>
      <c r="AG241" s="161" t="s">
        <v>6334</v>
      </c>
      <c r="AH241" s="162" t="s">
        <v>4673</v>
      </c>
      <c r="AI241" s="162" t="s">
        <v>4716</v>
      </c>
      <c r="AJ241" s="162" t="s">
        <v>363</v>
      </c>
      <c r="AK241" s="162" t="s">
        <v>5008</v>
      </c>
      <c r="AL241" s="162" t="s">
        <v>5009</v>
      </c>
      <c r="AM241" s="162" t="s">
        <v>1835</v>
      </c>
      <c r="AN241" s="162" t="s">
        <v>6559</v>
      </c>
      <c r="AO241" s="162" t="s">
        <v>129</v>
      </c>
      <c r="AP241" s="162" t="s">
        <v>13927</v>
      </c>
      <c r="AQ241" s="162" t="s">
        <v>14259</v>
      </c>
      <c r="AR241" s="162" t="s">
        <v>14659</v>
      </c>
      <c r="AS241" s="162"/>
      <c r="AT241" s="162"/>
      <c r="AU241" s="162"/>
      <c r="AV241" s="162"/>
      <c r="AW241" s="162"/>
      <c r="AX241" s="162"/>
    </row>
    <row r="242" spans="1:50" ht="105" hidden="1">
      <c r="A242" s="153" t="s">
        <v>3988</v>
      </c>
      <c r="B242" s="153" t="s">
        <v>6529</v>
      </c>
      <c r="C242" s="153" t="s">
        <v>3989</v>
      </c>
      <c r="D242" s="177" t="s">
        <v>2802</v>
      </c>
      <c r="E242" s="161" t="s">
        <v>2803</v>
      </c>
      <c r="F242" s="161" t="s">
        <v>2804</v>
      </c>
      <c r="G242" s="161" t="s">
        <v>5640</v>
      </c>
      <c r="H242" s="161" t="s">
        <v>2025</v>
      </c>
      <c r="I242" s="161" t="s">
        <v>2026</v>
      </c>
      <c r="J242" s="161" t="s">
        <v>5641</v>
      </c>
      <c r="K242" s="161" t="s">
        <v>2805</v>
      </c>
      <c r="L242" s="161" t="s">
        <v>2806</v>
      </c>
      <c r="M242" s="161" t="s">
        <v>2807</v>
      </c>
      <c r="N242" s="185" t="s">
        <v>2035</v>
      </c>
      <c r="O242" s="161" t="s">
        <v>3990</v>
      </c>
      <c r="P242" s="161" t="s">
        <v>2808</v>
      </c>
      <c r="Q242" s="161" t="s">
        <v>13718</v>
      </c>
      <c r="R242" s="161" t="s">
        <v>13719</v>
      </c>
      <c r="S242" s="161" t="s">
        <v>13720</v>
      </c>
      <c r="T242" s="161" t="s">
        <v>6309</v>
      </c>
      <c r="U242" s="161">
        <v>0</v>
      </c>
      <c r="V242" s="161">
        <v>0</v>
      </c>
      <c r="W242" s="161">
        <v>0</v>
      </c>
      <c r="X242" s="161">
        <v>0</v>
      </c>
      <c r="Y242" s="161">
        <v>0</v>
      </c>
      <c r="Z242" s="161">
        <v>0</v>
      </c>
      <c r="AA242" s="161">
        <v>0</v>
      </c>
      <c r="AB242" s="161">
        <v>0</v>
      </c>
      <c r="AC242" s="161">
        <v>0</v>
      </c>
      <c r="AD242" s="161">
        <v>0</v>
      </c>
      <c r="AE242" s="161">
        <v>0</v>
      </c>
      <c r="AF242" s="161" t="s">
        <v>4285</v>
      </c>
      <c r="AG242" s="161" t="s">
        <v>6334</v>
      </c>
      <c r="AH242" s="162" t="s">
        <v>4673</v>
      </c>
      <c r="AI242" s="162" t="s">
        <v>4716</v>
      </c>
      <c r="AJ242" s="162" t="s">
        <v>363</v>
      </c>
      <c r="AK242" s="162" t="s">
        <v>5008</v>
      </c>
      <c r="AL242" s="162" t="s">
        <v>5009</v>
      </c>
      <c r="AM242" s="162" t="s">
        <v>1835</v>
      </c>
      <c r="AN242" s="162" t="s">
        <v>6559</v>
      </c>
      <c r="AO242" s="162" t="s">
        <v>129</v>
      </c>
      <c r="AP242" s="162" t="s">
        <v>13927</v>
      </c>
      <c r="AQ242" s="168" t="s">
        <v>14558</v>
      </c>
      <c r="AR242" s="162" t="s">
        <v>14659</v>
      </c>
      <c r="AS242" s="162"/>
      <c r="AT242" s="162"/>
      <c r="AU242" s="162"/>
      <c r="AV242" s="162"/>
      <c r="AW242" s="162"/>
      <c r="AX242" s="162"/>
    </row>
    <row r="243" spans="1:50" hidden="1">
      <c r="A243" s="153" t="s">
        <v>3869</v>
      </c>
      <c r="B243" s="153" t="s">
        <v>3870</v>
      </c>
      <c r="C243" s="153" t="s">
        <v>3871</v>
      </c>
      <c r="D243" s="177" t="s">
        <v>3527</v>
      </c>
      <c r="E243" s="161" t="s">
        <v>7155</v>
      </c>
      <c r="F243" s="161" t="s">
        <v>12015</v>
      </c>
      <c r="G243" s="161" t="s">
        <v>6782</v>
      </c>
      <c r="H243" s="161" t="s">
        <v>6783</v>
      </c>
      <c r="I243" s="161" t="s">
        <v>6784</v>
      </c>
      <c r="J243" s="161" t="s">
        <v>6785</v>
      </c>
      <c r="K243" s="161" t="s">
        <v>7156</v>
      </c>
      <c r="L243" s="161" t="s">
        <v>7157</v>
      </c>
      <c r="M243" s="161"/>
      <c r="N243" s="185"/>
      <c r="O243" s="161"/>
      <c r="P243" s="161"/>
      <c r="Q243" s="161"/>
      <c r="R243" s="161"/>
      <c r="S243" s="161"/>
      <c r="T243" s="161"/>
      <c r="U243" s="161"/>
      <c r="V243" s="161"/>
      <c r="W243" s="161"/>
      <c r="X243" s="161"/>
      <c r="Y243" s="161"/>
      <c r="Z243" s="161"/>
      <c r="AA243" s="161"/>
      <c r="AB243" s="161"/>
      <c r="AC243" s="161"/>
      <c r="AD243" s="161"/>
      <c r="AE243" s="161"/>
      <c r="AF243" s="161"/>
      <c r="AG243" s="161"/>
      <c r="AH243" s="165"/>
      <c r="AI243" s="162"/>
      <c r="AJ243" s="162"/>
      <c r="AK243" s="162"/>
      <c r="AL243" s="162"/>
      <c r="AM243" s="162"/>
      <c r="AN243" s="162"/>
      <c r="AO243" s="162"/>
      <c r="AP243" s="162"/>
      <c r="AQ243" s="162"/>
      <c r="AR243" s="162"/>
      <c r="AS243" s="162"/>
      <c r="AT243" s="162"/>
      <c r="AU243" s="162"/>
      <c r="AV243" s="162"/>
      <c r="AW243" s="162"/>
      <c r="AX243" s="162"/>
    </row>
    <row r="244" spans="1:50" hidden="1">
      <c r="A244" s="153" t="s">
        <v>523</v>
      </c>
      <c r="B244" s="153" t="s">
        <v>524</v>
      </c>
      <c r="C244" s="153" t="s">
        <v>525</v>
      </c>
      <c r="D244" s="177" t="s">
        <v>6197</v>
      </c>
      <c r="E244" s="161" t="s">
        <v>6198</v>
      </c>
      <c r="F244" s="161" t="s">
        <v>6199</v>
      </c>
      <c r="G244" s="161" t="s">
        <v>6200</v>
      </c>
      <c r="H244" s="161" t="s">
        <v>6201</v>
      </c>
      <c r="I244" s="161" t="s">
        <v>2031</v>
      </c>
      <c r="J244" s="161" t="s">
        <v>4096</v>
      </c>
      <c r="K244" s="161" t="s">
        <v>11893</v>
      </c>
      <c r="L244" s="161" t="s">
        <v>6202</v>
      </c>
      <c r="M244" s="161" t="s">
        <v>14219</v>
      </c>
      <c r="N244" s="185" t="s">
        <v>6310</v>
      </c>
      <c r="O244" s="161">
        <v>0</v>
      </c>
      <c r="P244" s="161">
        <v>0</v>
      </c>
      <c r="Q244" s="161">
        <v>0</v>
      </c>
      <c r="R244" s="161">
        <v>0</v>
      </c>
      <c r="S244" s="161">
        <v>0</v>
      </c>
      <c r="T244" s="161">
        <v>0</v>
      </c>
      <c r="U244" s="161">
        <v>0</v>
      </c>
      <c r="V244" s="161">
        <v>0</v>
      </c>
      <c r="W244" s="161">
        <v>0</v>
      </c>
      <c r="X244" s="161">
        <v>0</v>
      </c>
      <c r="Y244" s="161">
        <v>0</v>
      </c>
      <c r="Z244" s="161">
        <v>0</v>
      </c>
      <c r="AA244" s="161">
        <v>0</v>
      </c>
      <c r="AB244" s="161">
        <v>0</v>
      </c>
      <c r="AC244" s="161">
        <v>0</v>
      </c>
      <c r="AD244" s="161">
        <v>0</v>
      </c>
      <c r="AE244" s="161">
        <v>0</v>
      </c>
      <c r="AF244" s="161" t="s">
        <v>6309</v>
      </c>
      <c r="AG244" s="161" t="s">
        <v>6317</v>
      </c>
      <c r="AH244" s="162" t="s">
        <v>15244</v>
      </c>
      <c r="AI244" s="162" t="s">
        <v>15437</v>
      </c>
      <c r="AJ244" s="162"/>
      <c r="AK244" s="162"/>
      <c r="AL244" s="162"/>
      <c r="AM244" s="162"/>
      <c r="AN244" s="162"/>
      <c r="AO244" s="162"/>
      <c r="AP244" s="162"/>
      <c r="AQ244" s="162"/>
      <c r="AR244" s="162"/>
      <c r="AS244" s="162"/>
      <c r="AT244" s="162"/>
      <c r="AU244" s="162"/>
      <c r="AV244" s="162"/>
      <c r="AW244" s="162"/>
      <c r="AX244" s="162"/>
    </row>
    <row r="245" spans="1:50" hidden="1">
      <c r="A245" s="153" t="s">
        <v>3879</v>
      </c>
      <c r="B245" s="153" t="s">
        <v>3880</v>
      </c>
      <c r="C245" s="153" t="s">
        <v>3881</v>
      </c>
      <c r="D245" s="177" t="s">
        <v>4130</v>
      </c>
      <c r="E245" s="161" t="s">
        <v>4131</v>
      </c>
      <c r="F245" s="161" t="s">
        <v>4132</v>
      </c>
      <c r="G245" s="161" t="s">
        <v>4133</v>
      </c>
      <c r="H245" s="161" t="s">
        <v>4134</v>
      </c>
      <c r="I245" s="161" t="s">
        <v>4135</v>
      </c>
      <c r="J245" s="161" t="s">
        <v>4136</v>
      </c>
      <c r="K245" s="161" t="s">
        <v>4137</v>
      </c>
      <c r="L245" s="161" t="s">
        <v>4138</v>
      </c>
      <c r="M245" s="161" t="s">
        <v>4139</v>
      </c>
      <c r="N245" s="185" t="s">
        <v>2035</v>
      </c>
      <c r="O245" s="161">
        <v>0</v>
      </c>
      <c r="P245" s="161">
        <v>0</v>
      </c>
      <c r="Q245" s="161">
        <v>0</v>
      </c>
      <c r="R245" s="161">
        <v>0</v>
      </c>
      <c r="S245" s="161">
        <v>0</v>
      </c>
      <c r="T245" s="161">
        <v>0</v>
      </c>
      <c r="U245" s="161">
        <v>0</v>
      </c>
      <c r="V245" s="161">
        <v>0</v>
      </c>
      <c r="W245" s="161">
        <v>0</v>
      </c>
      <c r="X245" s="161">
        <v>0</v>
      </c>
      <c r="Y245" s="161">
        <v>0</v>
      </c>
      <c r="Z245" s="161">
        <v>0</v>
      </c>
      <c r="AA245" s="161">
        <v>0</v>
      </c>
      <c r="AB245" s="161">
        <v>0</v>
      </c>
      <c r="AC245" s="161">
        <v>0</v>
      </c>
      <c r="AD245" s="161">
        <v>0</v>
      </c>
      <c r="AE245" s="161">
        <v>0</v>
      </c>
      <c r="AF245" s="161" t="s">
        <v>6309</v>
      </c>
      <c r="AG245" s="161" t="s">
        <v>6334</v>
      </c>
      <c r="AH245" s="162" t="s">
        <v>123</v>
      </c>
      <c r="AI245" s="162" t="s">
        <v>124</v>
      </c>
      <c r="AJ245" s="162" t="s">
        <v>6895</v>
      </c>
      <c r="AK245" s="162" t="s">
        <v>7812</v>
      </c>
      <c r="AL245" s="162" t="s">
        <v>14821</v>
      </c>
      <c r="AM245" s="162"/>
      <c r="AN245" s="162"/>
      <c r="AO245" s="162"/>
      <c r="AP245" s="162"/>
      <c r="AQ245" s="162"/>
      <c r="AR245" s="162"/>
      <c r="AS245" s="162"/>
      <c r="AT245" s="162"/>
      <c r="AU245" s="162"/>
      <c r="AV245" s="162"/>
      <c r="AW245" s="162"/>
      <c r="AX245" s="162"/>
    </row>
    <row r="246" spans="1:50" hidden="1">
      <c r="A246" s="153" t="s">
        <v>3882</v>
      </c>
      <c r="B246" s="153" t="s">
        <v>3880</v>
      </c>
      <c r="C246" s="153" t="s">
        <v>3883</v>
      </c>
      <c r="D246" s="177" t="s">
        <v>4130</v>
      </c>
      <c r="E246" s="161" t="s">
        <v>4131</v>
      </c>
      <c r="F246" s="161" t="s">
        <v>4140</v>
      </c>
      <c r="G246" s="161" t="s">
        <v>4133</v>
      </c>
      <c r="H246" s="161" t="s">
        <v>4134</v>
      </c>
      <c r="I246" s="161" t="s">
        <v>4135</v>
      </c>
      <c r="J246" s="161" t="s">
        <v>4136</v>
      </c>
      <c r="K246" s="161" t="s">
        <v>4137</v>
      </c>
      <c r="L246" s="161" t="s">
        <v>4138</v>
      </c>
      <c r="M246" s="161" t="s">
        <v>4139</v>
      </c>
      <c r="N246" s="185" t="s">
        <v>2035</v>
      </c>
      <c r="O246" s="161">
        <v>0</v>
      </c>
      <c r="P246" s="161">
        <v>0</v>
      </c>
      <c r="Q246" s="161">
        <v>0</v>
      </c>
      <c r="R246" s="161">
        <v>0</v>
      </c>
      <c r="S246" s="161">
        <v>0</v>
      </c>
      <c r="T246" s="161">
        <v>0</v>
      </c>
      <c r="U246" s="161">
        <v>0</v>
      </c>
      <c r="V246" s="161">
        <v>0</v>
      </c>
      <c r="W246" s="161">
        <v>0</v>
      </c>
      <c r="X246" s="161">
        <v>0</v>
      </c>
      <c r="Y246" s="161">
        <v>0</v>
      </c>
      <c r="Z246" s="161">
        <v>0</v>
      </c>
      <c r="AA246" s="161">
        <v>0</v>
      </c>
      <c r="AB246" s="161">
        <v>0</v>
      </c>
      <c r="AC246" s="161">
        <v>0</v>
      </c>
      <c r="AD246" s="161">
        <v>0</v>
      </c>
      <c r="AE246" s="161">
        <v>0</v>
      </c>
      <c r="AF246" s="161" t="s">
        <v>6309</v>
      </c>
      <c r="AG246" s="161" t="s">
        <v>6334</v>
      </c>
      <c r="AH246" s="162" t="s">
        <v>123</v>
      </c>
      <c r="AI246" s="162" t="s">
        <v>124</v>
      </c>
      <c r="AJ246" s="162" t="s">
        <v>6895</v>
      </c>
      <c r="AK246" s="162" t="s">
        <v>7812</v>
      </c>
      <c r="AL246" s="162" t="s">
        <v>14821</v>
      </c>
      <c r="AM246" s="162"/>
      <c r="AN246" s="162"/>
      <c r="AO246" s="162"/>
      <c r="AP246" s="162"/>
      <c r="AQ246" s="162"/>
      <c r="AR246" s="162"/>
      <c r="AS246" s="162"/>
      <c r="AT246" s="162"/>
      <c r="AU246" s="162"/>
      <c r="AV246" s="162"/>
      <c r="AW246" s="162"/>
      <c r="AX246" s="162"/>
    </row>
    <row r="247" spans="1:50" hidden="1">
      <c r="A247" s="153" t="s">
        <v>3884</v>
      </c>
      <c r="B247" s="153" t="s">
        <v>3880</v>
      </c>
      <c r="C247" s="153" t="s">
        <v>3883</v>
      </c>
      <c r="D247" s="177" t="s">
        <v>4130</v>
      </c>
      <c r="E247" s="161" t="s">
        <v>4131</v>
      </c>
      <c r="F247" s="161" t="s">
        <v>4141</v>
      </c>
      <c r="G247" s="161" t="s">
        <v>4133</v>
      </c>
      <c r="H247" s="161" t="s">
        <v>4134</v>
      </c>
      <c r="I247" s="161" t="s">
        <v>4135</v>
      </c>
      <c r="J247" s="161" t="s">
        <v>4136</v>
      </c>
      <c r="K247" s="161" t="s">
        <v>4137</v>
      </c>
      <c r="L247" s="161" t="s">
        <v>4138</v>
      </c>
      <c r="M247" s="161" t="s">
        <v>4139</v>
      </c>
      <c r="N247" s="185" t="s">
        <v>2035</v>
      </c>
      <c r="O247" s="161">
        <v>0</v>
      </c>
      <c r="P247" s="161">
        <v>0</v>
      </c>
      <c r="Q247" s="161">
        <v>0</v>
      </c>
      <c r="R247" s="161">
        <v>0</v>
      </c>
      <c r="S247" s="161">
        <v>0</v>
      </c>
      <c r="T247" s="161">
        <v>0</v>
      </c>
      <c r="U247" s="161">
        <v>0</v>
      </c>
      <c r="V247" s="161">
        <v>0</v>
      </c>
      <c r="W247" s="161">
        <v>0</v>
      </c>
      <c r="X247" s="161">
        <v>0</v>
      </c>
      <c r="Y247" s="161">
        <v>0</v>
      </c>
      <c r="Z247" s="161">
        <v>0</v>
      </c>
      <c r="AA247" s="161">
        <v>0</v>
      </c>
      <c r="AB247" s="161">
        <v>0</v>
      </c>
      <c r="AC247" s="161">
        <v>0</v>
      </c>
      <c r="AD247" s="161">
        <v>0</v>
      </c>
      <c r="AE247" s="161">
        <v>0</v>
      </c>
      <c r="AF247" s="161" t="s">
        <v>6309</v>
      </c>
      <c r="AG247" s="161" t="s">
        <v>6334</v>
      </c>
      <c r="AH247" s="162" t="s">
        <v>123</v>
      </c>
      <c r="AI247" s="162" t="s">
        <v>124</v>
      </c>
      <c r="AJ247" s="162" t="s">
        <v>6895</v>
      </c>
      <c r="AK247" s="162" t="s">
        <v>7812</v>
      </c>
      <c r="AL247" s="162" t="s">
        <v>14821</v>
      </c>
      <c r="AM247" s="162"/>
      <c r="AN247" s="162"/>
      <c r="AO247" s="162"/>
      <c r="AP247" s="162"/>
      <c r="AQ247" s="162"/>
      <c r="AR247" s="162"/>
      <c r="AS247" s="162"/>
      <c r="AT247" s="162"/>
      <c r="AU247" s="162"/>
      <c r="AV247" s="162"/>
      <c r="AW247" s="162"/>
      <c r="AX247" s="162"/>
    </row>
    <row r="248" spans="1:50" hidden="1">
      <c r="A248" s="153" t="s">
        <v>5813</v>
      </c>
      <c r="B248" s="153" t="s">
        <v>5814</v>
      </c>
      <c r="C248" s="153" t="s">
        <v>5815</v>
      </c>
      <c r="D248" s="177" t="s">
        <v>10328</v>
      </c>
      <c r="E248" s="161" t="s">
        <v>6309</v>
      </c>
      <c r="F248" s="161" t="s">
        <v>12887</v>
      </c>
      <c r="G248" s="161" t="s">
        <v>10329</v>
      </c>
      <c r="H248" s="161" t="s">
        <v>2024</v>
      </c>
      <c r="I248" s="161" t="s">
        <v>2031</v>
      </c>
      <c r="J248" s="161" t="s">
        <v>10330</v>
      </c>
      <c r="K248" s="161" t="s">
        <v>10331</v>
      </c>
      <c r="L248" s="161" t="s">
        <v>6309</v>
      </c>
      <c r="M248" s="161"/>
      <c r="N248" s="185"/>
      <c r="O248" s="161"/>
      <c r="P248" s="161"/>
      <c r="Q248" s="161"/>
      <c r="R248" s="161"/>
      <c r="S248" s="161"/>
      <c r="T248" s="161"/>
      <c r="U248" s="161"/>
      <c r="V248" s="161"/>
      <c r="W248" s="161"/>
      <c r="X248" s="161"/>
      <c r="Y248" s="161"/>
      <c r="Z248" s="161"/>
      <c r="AA248" s="161"/>
      <c r="AB248" s="161"/>
      <c r="AC248" s="161"/>
      <c r="AD248" s="161"/>
      <c r="AE248" s="161"/>
      <c r="AF248" s="161"/>
      <c r="AG248" s="161"/>
      <c r="AH248" s="162"/>
      <c r="AI248" s="162"/>
      <c r="AJ248" s="162"/>
      <c r="AK248" s="162"/>
      <c r="AL248" s="162"/>
      <c r="AM248" s="162"/>
      <c r="AN248" s="162"/>
      <c r="AO248" s="162"/>
      <c r="AP248" s="162"/>
      <c r="AQ248" s="162"/>
      <c r="AR248" s="162"/>
      <c r="AS248" s="162"/>
      <c r="AT248" s="162"/>
      <c r="AU248" s="162"/>
      <c r="AV248" s="162"/>
      <c r="AW248" s="162"/>
      <c r="AX248" s="162"/>
    </row>
    <row r="249" spans="1:50" hidden="1">
      <c r="A249" s="153" t="s">
        <v>3875</v>
      </c>
      <c r="B249" s="153" t="s">
        <v>3876</v>
      </c>
      <c r="C249" s="153" t="s">
        <v>3877</v>
      </c>
      <c r="D249" s="177" t="s">
        <v>3695</v>
      </c>
      <c r="E249" s="161" t="s">
        <v>3696</v>
      </c>
      <c r="F249" s="161" t="s">
        <v>3697</v>
      </c>
      <c r="G249" s="161" t="s">
        <v>3698</v>
      </c>
      <c r="H249" s="161" t="s">
        <v>2024</v>
      </c>
      <c r="I249" s="161" t="s">
        <v>2031</v>
      </c>
      <c r="J249" s="161" t="s">
        <v>935</v>
      </c>
      <c r="K249" s="161" t="s">
        <v>936</v>
      </c>
      <c r="L249" s="161" t="s">
        <v>937</v>
      </c>
      <c r="M249" s="161" t="s">
        <v>938</v>
      </c>
      <c r="N249" s="185" t="s">
        <v>6310</v>
      </c>
      <c r="O249" s="161" t="s">
        <v>3878</v>
      </c>
      <c r="P249" s="161" t="s">
        <v>939</v>
      </c>
      <c r="Q249" s="161" t="s">
        <v>3698</v>
      </c>
      <c r="R249" s="161" t="s">
        <v>2024</v>
      </c>
      <c r="S249" s="161" t="s">
        <v>2031</v>
      </c>
      <c r="T249" s="161" t="s">
        <v>935</v>
      </c>
      <c r="U249" s="161">
        <v>0</v>
      </c>
      <c r="V249" s="161">
        <v>0</v>
      </c>
      <c r="W249" s="161">
        <v>0</v>
      </c>
      <c r="X249" s="161">
        <v>0</v>
      </c>
      <c r="Y249" s="161">
        <v>0</v>
      </c>
      <c r="Z249" s="161">
        <v>0</v>
      </c>
      <c r="AA249" s="161">
        <v>0</v>
      </c>
      <c r="AB249" s="161">
        <v>0</v>
      </c>
      <c r="AC249" s="161">
        <v>0</v>
      </c>
      <c r="AD249" s="161">
        <v>0</v>
      </c>
      <c r="AE249" s="161">
        <v>0</v>
      </c>
      <c r="AF249" s="161" t="s">
        <v>4285</v>
      </c>
      <c r="AG249" s="161" t="s">
        <v>6334</v>
      </c>
      <c r="AH249" s="162" t="s">
        <v>6550</v>
      </c>
      <c r="AI249" s="162" t="s">
        <v>6909</v>
      </c>
      <c r="AJ249" s="162" t="s">
        <v>14354</v>
      </c>
      <c r="AK249" s="162" t="s">
        <v>14657</v>
      </c>
      <c r="AL249" s="162" t="s">
        <v>14799</v>
      </c>
      <c r="AM249" s="162"/>
      <c r="AN249" s="162"/>
      <c r="AO249" s="162"/>
      <c r="AP249" s="162"/>
      <c r="AQ249" s="162"/>
      <c r="AR249" s="162"/>
      <c r="AS249" s="162"/>
      <c r="AT249" s="162"/>
      <c r="AU249" s="162"/>
      <c r="AV249" s="162"/>
      <c r="AW249" s="162"/>
      <c r="AX249" s="162"/>
    </row>
    <row r="250" spans="1:50" hidden="1">
      <c r="A250" s="153" t="s">
        <v>721</v>
      </c>
      <c r="B250" s="153" t="s">
        <v>6034</v>
      </c>
      <c r="C250" s="153" t="s">
        <v>722</v>
      </c>
      <c r="D250" s="177" t="s">
        <v>11033</v>
      </c>
      <c r="E250" s="161" t="s">
        <v>11034</v>
      </c>
      <c r="F250" s="161" t="e">
        <v>#N/A</v>
      </c>
      <c r="G250" s="161" t="s">
        <v>11035</v>
      </c>
      <c r="H250" s="161" t="s">
        <v>1338</v>
      </c>
      <c r="I250" s="161" t="s">
        <v>9074</v>
      </c>
      <c r="J250" s="161" t="s">
        <v>11036</v>
      </c>
      <c r="K250" s="161" t="s">
        <v>11037</v>
      </c>
      <c r="L250" s="161" t="s">
        <v>11038</v>
      </c>
      <c r="M250" s="161"/>
      <c r="N250" s="185"/>
      <c r="O250" s="161"/>
      <c r="P250" s="161"/>
      <c r="Q250" s="161"/>
      <c r="R250" s="161"/>
      <c r="S250" s="161"/>
      <c r="T250" s="161"/>
      <c r="U250" s="161"/>
      <c r="V250" s="161"/>
      <c r="W250" s="161"/>
      <c r="X250" s="161"/>
      <c r="Y250" s="161"/>
      <c r="Z250" s="161"/>
      <c r="AA250" s="161"/>
      <c r="AB250" s="161"/>
      <c r="AC250" s="161"/>
      <c r="AD250" s="161"/>
      <c r="AE250" s="161"/>
      <c r="AF250" s="161"/>
      <c r="AG250" s="161"/>
      <c r="AH250" s="162"/>
      <c r="AI250" s="162"/>
      <c r="AJ250" s="162"/>
      <c r="AK250" s="162"/>
      <c r="AL250" s="162"/>
      <c r="AM250" s="162"/>
      <c r="AN250" s="162"/>
      <c r="AO250" s="162"/>
      <c r="AP250" s="162"/>
      <c r="AQ250" s="162"/>
      <c r="AR250" s="162"/>
      <c r="AS250" s="162"/>
      <c r="AT250" s="162"/>
      <c r="AU250" s="162"/>
      <c r="AV250" s="162"/>
      <c r="AW250" s="162"/>
      <c r="AX250" s="162"/>
    </row>
    <row r="251" spans="1:50" hidden="1">
      <c r="A251" s="153" t="s">
        <v>1183</v>
      </c>
      <c r="B251" s="153" t="s">
        <v>1184</v>
      </c>
      <c r="C251" s="153" t="s">
        <v>1185</v>
      </c>
      <c r="D251" s="177" t="s">
        <v>10477</v>
      </c>
      <c r="E251" s="161" t="s">
        <v>10478</v>
      </c>
      <c r="F251" s="161" t="s">
        <v>12978</v>
      </c>
      <c r="G251" s="161" t="s">
        <v>10479</v>
      </c>
      <c r="H251" s="161" t="s">
        <v>2024</v>
      </c>
      <c r="I251" s="161" t="s">
        <v>2031</v>
      </c>
      <c r="J251" s="161" t="s">
        <v>10480</v>
      </c>
      <c r="K251" s="161" t="s">
        <v>10481</v>
      </c>
      <c r="L251" s="161" t="s">
        <v>10482</v>
      </c>
      <c r="M251" s="161"/>
      <c r="N251" s="185"/>
      <c r="O251" s="161"/>
      <c r="P251" s="161"/>
      <c r="Q251" s="161"/>
      <c r="R251" s="161"/>
      <c r="S251" s="161"/>
      <c r="T251" s="161"/>
      <c r="U251" s="161"/>
      <c r="V251" s="161"/>
      <c r="W251" s="161"/>
      <c r="X251" s="161"/>
      <c r="Y251" s="161"/>
      <c r="Z251" s="161"/>
      <c r="AA251" s="161"/>
      <c r="AB251" s="161"/>
      <c r="AC251" s="161"/>
      <c r="AD251" s="161"/>
      <c r="AE251" s="161"/>
      <c r="AF251" s="161"/>
      <c r="AG251" s="161"/>
      <c r="AH251" s="162"/>
      <c r="AI251" s="162"/>
      <c r="AJ251" s="162"/>
      <c r="AK251" s="162"/>
      <c r="AL251" s="162"/>
      <c r="AM251" s="162"/>
      <c r="AN251" s="162"/>
      <c r="AO251" s="162"/>
      <c r="AP251" s="162"/>
      <c r="AQ251" s="162"/>
      <c r="AR251" s="162"/>
      <c r="AS251" s="162"/>
      <c r="AT251" s="162"/>
      <c r="AU251" s="162"/>
      <c r="AV251" s="162"/>
      <c r="AW251" s="162"/>
      <c r="AX251" s="162"/>
    </row>
    <row r="252" spans="1:50" hidden="1">
      <c r="A252" s="153" t="s">
        <v>4765</v>
      </c>
      <c r="B252" s="153" t="s">
        <v>4766</v>
      </c>
      <c r="C252" s="153" t="s">
        <v>4767</v>
      </c>
      <c r="D252" s="177" t="s">
        <v>11480</v>
      </c>
      <c r="E252" s="161" t="s">
        <v>11481</v>
      </c>
      <c r="F252" s="161" t="s">
        <v>12267</v>
      </c>
      <c r="G252" s="161" t="s">
        <v>6930</v>
      </c>
      <c r="H252" s="161" t="s">
        <v>6931</v>
      </c>
      <c r="I252" s="161" t="s">
        <v>6932</v>
      </c>
      <c r="J252" s="161" t="s">
        <v>11482</v>
      </c>
      <c r="K252" s="161" t="s">
        <v>11483</v>
      </c>
      <c r="L252" s="161" t="s">
        <v>11484</v>
      </c>
      <c r="M252" s="161" t="s">
        <v>11485</v>
      </c>
      <c r="N252" s="185" t="s">
        <v>6310</v>
      </c>
      <c r="O252" s="161" t="s">
        <v>3866</v>
      </c>
      <c r="P252" s="161" t="s">
        <v>6927</v>
      </c>
      <c r="Q252" s="161" t="s">
        <v>6930</v>
      </c>
      <c r="R252" s="161" t="s">
        <v>6931</v>
      </c>
      <c r="S252" s="161" t="s">
        <v>6932</v>
      </c>
      <c r="T252" s="161" t="s">
        <v>6933</v>
      </c>
      <c r="U252" s="161">
        <v>0</v>
      </c>
      <c r="V252" s="161">
        <v>0</v>
      </c>
      <c r="W252" s="161">
        <v>0</v>
      </c>
      <c r="X252" s="161">
        <v>0</v>
      </c>
      <c r="Y252" s="161">
        <v>0</v>
      </c>
      <c r="Z252" s="161">
        <v>0</v>
      </c>
      <c r="AA252" s="161">
        <v>0</v>
      </c>
      <c r="AB252" s="161">
        <v>0</v>
      </c>
      <c r="AC252" s="161">
        <v>0</v>
      </c>
      <c r="AD252" s="161">
        <v>0</v>
      </c>
      <c r="AE252" s="161">
        <v>0</v>
      </c>
      <c r="AF252" s="161" t="s">
        <v>6309</v>
      </c>
      <c r="AG252" s="169" t="s">
        <v>6317</v>
      </c>
      <c r="AH252" s="162"/>
      <c r="AI252" s="162"/>
      <c r="AJ252" s="162"/>
      <c r="AK252" s="162"/>
      <c r="AL252" s="162"/>
      <c r="AM252" s="162"/>
      <c r="AN252" s="162"/>
      <c r="AO252" s="162"/>
      <c r="AP252" s="162"/>
      <c r="AQ252" s="162"/>
      <c r="AR252" s="162"/>
      <c r="AS252" s="162"/>
      <c r="AT252" s="162"/>
      <c r="AU252" s="162"/>
      <c r="AV252" s="162"/>
      <c r="AW252" s="162"/>
      <c r="AX252" s="162"/>
    </row>
    <row r="253" spans="1:50" hidden="1">
      <c r="A253" s="153" t="s">
        <v>2327</v>
      </c>
      <c r="B253" s="153" t="s">
        <v>2328</v>
      </c>
      <c r="C253" s="153" t="s">
        <v>2329</v>
      </c>
      <c r="D253" s="177" t="s">
        <v>10263</v>
      </c>
      <c r="E253" s="161" t="s">
        <v>6309</v>
      </c>
      <c r="F253" s="161" t="s">
        <v>12871</v>
      </c>
      <c r="G253" s="161" t="s">
        <v>10264</v>
      </c>
      <c r="H253" s="161" t="s">
        <v>2025</v>
      </c>
      <c r="I253" s="161" t="s">
        <v>2026</v>
      </c>
      <c r="J253" s="161" t="s">
        <v>10265</v>
      </c>
      <c r="K253" s="161" t="s">
        <v>7958</v>
      </c>
      <c r="L253" s="161" t="s">
        <v>6309</v>
      </c>
      <c r="M253" s="161" t="s">
        <v>10266</v>
      </c>
      <c r="N253" s="185" t="s">
        <v>6310</v>
      </c>
      <c r="O253" s="161">
        <v>0</v>
      </c>
      <c r="P253" s="161">
        <v>0</v>
      </c>
      <c r="Q253" s="161">
        <v>0</v>
      </c>
      <c r="R253" s="161">
        <v>0</v>
      </c>
      <c r="S253" s="161">
        <v>0</v>
      </c>
      <c r="T253" s="161">
        <v>0</v>
      </c>
      <c r="U253" s="161">
        <v>0</v>
      </c>
      <c r="V253" s="161">
        <v>0</v>
      </c>
      <c r="W253" s="161">
        <v>0</v>
      </c>
      <c r="X253" s="161">
        <v>0</v>
      </c>
      <c r="Y253" s="161">
        <v>0</v>
      </c>
      <c r="Z253" s="161">
        <v>0</v>
      </c>
      <c r="AA253" s="161">
        <v>0</v>
      </c>
      <c r="AB253" s="161">
        <v>0</v>
      </c>
      <c r="AC253" s="161">
        <v>0</v>
      </c>
      <c r="AD253" s="161">
        <v>0</v>
      </c>
      <c r="AE253" s="161">
        <v>0</v>
      </c>
      <c r="AF253" s="161" t="s">
        <v>6309</v>
      </c>
      <c r="AG253" s="161" t="s">
        <v>6312</v>
      </c>
      <c r="AH253" s="162"/>
      <c r="AI253" s="162"/>
      <c r="AJ253" s="162"/>
      <c r="AK253" s="162"/>
      <c r="AL253" s="162"/>
      <c r="AM253" s="162"/>
      <c r="AN253" s="162"/>
      <c r="AO253" s="162"/>
      <c r="AP253" s="162"/>
      <c r="AQ253" s="162"/>
      <c r="AR253" s="162"/>
      <c r="AS253" s="162"/>
      <c r="AT253" s="162"/>
      <c r="AU253" s="162"/>
      <c r="AV253" s="162"/>
      <c r="AW253" s="162"/>
      <c r="AX253" s="162"/>
    </row>
    <row r="254" spans="1:50" hidden="1">
      <c r="A254" s="153" t="s">
        <v>2404</v>
      </c>
      <c r="B254" s="153" t="s">
        <v>5062</v>
      </c>
      <c r="C254" s="153" t="s">
        <v>2405</v>
      </c>
      <c r="D254" s="177" t="s">
        <v>8093</v>
      </c>
      <c r="E254" s="161" t="s">
        <v>8094</v>
      </c>
      <c r="F254" s="161" t="s">
        <v>14674</v>
      </c>
      <c r="G254" s="161" t="s">
        <v>14675</v>
      </c>
      <c r="H254" s="161" t="s">
        <v>14676</v>
      </c>
      <c r="I254" s="161" t="s">
        <v>8097</v>
      </c>
      <c r="J254" s="161" t="s">
        <v>14677</v>
      </c>
      <c r="K254" s="161" t="s">
        <v>14678</v>
      </c>
      <c r="L254" s="161" t="s">
        <v>8100</v>
      </c>
      <c r="M254" s="161" t="e">
        <v>#N/A</v>
      </c>
      <c r="N254" s="185" t="s">
        <v>6953</v>
      </c>
      <c r="O254" s="161"/>
      <c r="P254" s="161"/>
      <c r="Q254" s="161"/>
      <c r="R254" s="161"/>
      <c r="S254" s="161"/>
      <c r="T254" s="161"/>
      <c r="U254" s="161"/>
      <c r="V254" s="161"/>
      <c r="W254" s="161"/>
      <c r="X254" s="161"/>
      <c r="Y254" s="161"/>
      <c r="Z254" s="161"/>
      <c r="AA254" s="161"/>
      <c r="AB254" s="161"/>
      <c r="AC254" s="161"/>
      <c r="AD254" s="161"/>
      <c r="AE254" s="161"/>
      <c r="AF254" s="161" t="s">
        <v>1912</v>
      </c>
      <c r="AG254" s="161" t="s">
        <v>4388</v>
      </c>
      <c r="AH254" s="162"/>
      <c r="AI254" s="162"/>
      <c r="AJ254" s="162"/>
      <c r="AK254" s="162"/>
      <c r="AL254" s="162"/>
      <c r="AM254" s="162"/>
      <c r="AN254" s="162"/>
      <c r="AO254" s="162"/>
      <c r="AP254" s="162"/>
      <c r="AQ254" s="162"/>
      <c r="AR254" s="162"/>
      <c r="AS254" s="162"/>
      <c r="AT254" s="162"/>
      <c r="AU254" s="162"/>
      <c r="AV254" s="162"/>
      <c r="AW254" s="162"/>
      <c r="AX254" s="162"/>
    </row>
    <row r="255" spans="1:50" hidden="1">
      <c r="A255" s="153" t="s">
        <v>3885</v>
      </c>
      <c r="B255" s="153" t="s">
        <v>3959</v>
      </c>
      <c r="C255" s="153" t="s">
        <v>3960</v>
      </c>
      <c r="D255" s="177" t="s">
        <v>4085</v>
      </c>
      <c r="E255" s="161" t="s">
        <v>4086</v>
      </c>
      <c r="F255" s="161" t="s">
        <v>4093</v>
      </c>
      <c r="G255" s="161" t="s">
        <v>4088</v>
      </c>
      <c r="H255" s="161" t="s">
        <v>2024</v>
      </c>
      <c r="I255" s="161" t="s">
        <v>4089</v>
      </c>
      <c r="J255" s="161" t="s">
        <v>4090</v>
      </c>
      <c r="K255" s="161" t="s">
        <v>4091</v>
      </c>
      <c r="L255" s="161" t="s">
        <v>4092</v>
      </c>
      <c r="M255" s="161" t="s">
        <v>6309</v>
      </c>
      <c r="N255" s="185" t="s">
        <v>6310</v>
      </c>
      <c r="O255" s="161" t="s">
        <v>3961</v>
      </c>
      <c r="P255" s="161" t="s">
        <v>4094</v>
      </c>
      <c r="Q255" s="161" t="s">
        <v>13729</v>
      </c>
      <c r="R255" s="161" t="s">
        <v>2024</v>
      </c>
      <c r="S255" s="161" t="s">
        <v>2031</v>
      </c>
      <c r="T255" s="161" t="s">
        <v>6309</v>
      </c>
      <c r="U255" s="161">
        <v>0</v>
      </c>
      <c r="V255" s="161">
        <v>0</v>
      </c>
      <c r="W255" s="161">
        <v>0</v>
      </c>
      <c r="X255" s="161">
        <v>0</v>
      </c>
      <c r="Y255" s="161">
        <v>0</v>
      </c>
      <c r="Z255" s="161">
        <v>0</v>
      </c>
      <c r="AA255" s="161">
        <v>0</v>
      </c>
      <c r="AB255" s="161">
        <v>0</v>
      </c>
      <c r="AC255" s="161">
        <v>0</v>
      </c>
      <c r="AD255" s="161">
        <v>0</v>
      </c>
      <c r="AE255" s="161">
        <v>0</v>
      </c>
      <c r="AF255" s="161" t="s">
        <v>6333</v>
      </c>
      <c r="AG255" s="161" t="s">
        <v>6334</v>
      </c>
      <c r="AH255" s="162" t="s">
        <v>1860</v>
      </c>
      <c r="AI255" s="162" t="s">
        <v>137</v>
      </c>
      <c r="AJ255" s="162" t="s">
        <v>14653</v>
      </c>
      <c r="AK255" s="162"/>
      <c r="AL255" s="162"/>
      <c r="AM255" s="162"/>
      <c r="AN255" s="162"/>
      <c r="AO255" s="162"/>
      <c r="AP255" s="162"/>
      <c r="AQ255" s="162"/>
      <c r="AR255" s="162"/>
      <c r="AS255" s="162"/>
      <c r="AT255" s="162"/>
      <c r="AU255" s="162"/>
      <c r="AV255" s="162"/>
      <c r="AW255" s="162"/>
      <c r="AX255" s="162"/>
    </row>
    <row r="256" spans="1:50" hidden="1">
      <c r="A256" s="153" t="s">
        <v>5704</v>
      </c>
      <c r="B256" s="153" t="s">
        <v>3962</v>
      </c>
      <c r="C256" s="153" t="s">
        <v>5705</v>
      </c>
      <c r="D256" s="177" t="s">
        <v>6792</v>
      </c>
      <c r="E256" s="161" t="s">
        <v>6793</v>
      </c>
      <c r="F256" s="161" t="s">
        <v>13306</v>
      </c>
      <c r="G256" s="161" t="s">
        <v>6794</v>
      </c>
      <c r="H256" s="161" t="s">
        <v>6795</v>
      </c>
      <c r="I256" s="161" t="s">
        <v>6796</v>
      </c>
      <c r="J256" s="161" t="s">
        <v>6797</v>
      </c>
      <c r="K256" s="161" t="s">
        <v>6798</v>
      </c>
      <c r="L256" s="161" t="s">
        <v>3963</v>
      </c>
      <c r="M256" s="161"/>
      <c r="N256" s="185"/>
      <c r="O256" s="161"/>
      <c r="P256" s="161"/>
      <c r="Q256" s="161"/>
      <c r="R256" s="161"/>
      <c r="S256" s="161"/>
      <c r="T256" s="161"/>
      <c r="U256" s="161"/>
      <c r="V256" s="161"/>
      <c r="W256" s="161"/>
      <c r="X256" s="161"/>
      <c r="Y256" s="161"/>
      <c r="Z256" s="161"/>
      <c r="AA256" s="161"/>
      <c r="AB256" s="161"/>
      <c r="AC256" s="161"/>
      <c r="AD256" s="161"/>
      <c r="AE256" s="161"/>
      <c r="AF256" s="161"/>
      <c r="AG256" s="161"/>
      <c r="AH256" s="162"/>
      <c r="AI256" s="162"/>
      <c r="AJ256" s="162"/>
      <c r="AK256" s="162"/>
      <c r="AL256" s="162"/>
      <c r="AM256" s="162"/>
      <c r="AN256" s="162"/>
      <c r="AO256" s="162"/>
      <c r="AP256" s="162"/>
      <c r="AQ256" s="162"/>
      <c r="AR256" s="162"/>
      <c r="AS256" s="162"/>
      <c r="AT256" s="162"/>
      <c r="AU256" s="162"/>
      <c r="AV256" s="162"/>
      <c r="AW256" s="162"/>
      <c r="AX256" s="162"/>
    </row>
    <row r="257" spans="1:50" hidden="1">
      <c r="A257" s="153" t="s">
        <v>312</v>
      </c>
      <c r="B257" s="153" t="s">
        <v>3962</v>
      </c>
      <c r="C257" s="153" t="s">
        <v>313</v>
      </c>
      <c r="D257" s="177" t="s">
        <v>6792</v>
      </c>
      <c r="E257" s="161" t="s">
        <v>6793</v>
      </c>
      <c r="F257" s="161" t="s">
        <v>13307</v>
      </c>
      <c r="G257" s="161" t="s">
        <v>6794</v>
      </c>
      <c r="H257" s="161" t="s">
        <v>6795</v>
      </c>
      <c r="I257" s="161" t="s">
        <v>6796</v>
      </c>
      <c r="J257" s="161" t="s">
        <v>6797</v>
      </c>
      <c r="K257" s="161" t="s">
        <v>6798</v>
      </c>
      <c r="L257" s="161" t="s">
        <v>3963</v>
      </c>
      <c r="M257" s="161"/>
      <c r="N257" s="185"/>
      <c r="O257" s="161"/>
      <c r="P257" s="161"/>
      <c r="Q257" s="161"/>
      <c r="R257" s="161"/>
      <c r="S257" s="161"/>
      <c r="T257" s="161"/>
      <c r="U257" s="161"/>
      <c r="V257" s="161"/>
      <c r="W257" s="161"/>
      <c r="X257" s="161"/>
      <c r="Y257" s="161"/>
      <c r="Z257" s="161"/>
      <c r="AA257" s="161"/>
      <c r="AB257" s="161"/>
      <c r="AC257" s="161"/>
      <c r="AD257" s="161"/>
      <c r="AE257" s="161"/>
      <c r="AF257" s="161"/>
      <c r="AG257" s="161"/>
      <c r="AH257" s="162"/>
      <c r="AI257" s="162"/>
      <c r="AJ257" s="162"/>
      <c r="AK257" s="162"/>
      <c r="AL257" s="162"/>
      <c r="AM257" s="162"/>
      <c r="AN257" s="162"/>
      <c r="AO257" s="162"/>
      <c r="AP257" s="162"/>
      <c r="AQ257" s="162"/>
      <c r="AR257" s="162"/>
      <c r="AS257" s="162"/>
      <c r="AT257" s="162"/>
      <c r="AU257" s="162"/>
      <c r="AV257" s="162"/>
      <c r="AW257" s="162"/>
      <c r="AX257" s="162"/>
    </row>
    <row r="258" spans="1:50" hidden="1">
      <c r="A258" s="153" t="s">
        <v>2440</v>
      </c>
      <c r="B258" s="153" t="s">
        <v>2441</v>
      </c>
      <c r="C258" s="153" t="s">
        <v>2442</v>
      </c>
      <c r="D258" s="177" t="s">
        <v>8108</v>
      </c>
      <c r="E258" s="161" t="s">
        <v>8109</v>
      </c>
      <c r="F258" s="161" t="s">
        <v>11954</v>
      </c>
      <c r="G258" s="161" t="s">
        <v>8110</v>
      </c>
      <c r="H258" s="161" t="s">
        <v>2025</v>
      </c>
      <c r="I258" s="161" t="s">
        <v>2026</v>
      </c>
      <c r="J258" s="161" t="s">
        <v>8111</v>
      </c>
      <c r="K258" s="161" t="s">
        <v>8112</v>
      </c>
      <c r="L258" s="161" t="s">
        <v>8113</v>
      </c>
      <c r="M258" s="161" t="s">
        <v>8114</v>
      </c>
      <c r="N258" s="185" t="s">
        <v>6318</v>
      </c>
      <c r="O258" s="161">
        <v>0</v>
      </c>
      <c r="P258" s="161">
        <v>0</v>
      </c>
      <c r="Q258" s="161">
        <v>0</v>
      </c>
      <c r="R258" s="161">
        <v>0</v>
      </c>
      <c r="S258" s="161">
        <v>0</v>
      </c>
      <c r="T258" s="161">
        <v>0</v>
      </c>
      <c r="U258" s="161">
        <v>0</v>
      </c>
      <c r="V258" s="161">
        <v>0</v>
      </c>
      <c r="W258" s="161">
        <v>0</v>
      </c>
      <c r="X258" s="161">
        <v>0</v>
      </c>
      <c r="Y258" s="161">
        <v>0</v>
      </c>
      <c r="Z258" s="161">
        <v>0</v>
      </c>
      <c r="AA258" s="161">
        <v>0</v>
      </c>
      <c r="AB258" s="161">
        <v>0</v>
      </c>
      <c r="AC258" s="161">
        <v>0</v>
      </c>
      <c r="AD258" s="161">
        <v>0</v>
      </c>
      <c r="AE258" s="161">
        <v>0</v>
      </c>
      <c r="AF258" s="161" t="s">
        <v>6566</v>
      </c>
      <c r="AG258" s="161" t="s">
        <v>4392</v>
      </c>
      <c r="AH258" s="162"/>
      <c r="AI258" s="162"/>
      <c r="AJ258" s="162"/>
      <c r="AK258" s="162"/>
      <c r="AL258" s="162"/>
      <c r="AM258" s="162"/>
      <c r="AN258" s="162"/>
      <c r="AO258" s="162"/>
      <c r="AP258" s="162"/>
      <c r="AQ258" s="162"/>
      <c r="AR258" s="162"/>
      <c r="AS258" s="162"/>
      <c r="AT258" s="162"/>
      <c r="AU258" s="162"/>
      <c r="AV258" s="162"/>
      <c r="AW258" s="162"/>
      <c r="AX258" s="162"/>
    </row>
    <row r="259" spans="1:50" hidden="1">
      <c r="A259" s="153" t="s">
        <v>6135</v>
      </c>
      <c r="B259" s="153" t="s">
        <v>6136</v>
      </c>
      <c r="C259" s="153" t="s">
        <v>6137</v>
      </c>
      <c r="D259" s="177" t="e">
        <v>#N/A</v>
      </c>
      <c r="E259" s="161" t="e">
        <v>#N/A</v>
      </c>
      <c r="F259" s="161" t="e">
        <v>#N/A</v>
      </c>
      <c r="G259" s="161" t="e">
        <v>#N/A</v>
      </c>
      <c r="H259" s="161" t="e">
        <v>#N/A</v>
      </c>
      <c r="I259" s="161" t="e">
        <v>#N/A</v>
      </c>
      <c r="J259" s="161" t="e">
        <v>#N/A</v>
      </c>
      <c r="K259" s="161" t="e">
        <v>#N/A</v>
      </c>
      <c r="L259" s="161" t="e">
        <v>#N/A</v>
      </c>
      <c r="M259" s="161"/>
      <c r="N259" s="185"/>
      <c r="O259" s="161"/>
      <c r="P259" s="161"/>
      <c r="Q259" s="161"/>
      <c r="R259" s="161"/>
      <c r="S259" s="161"/>
      <c r="T259" s="161"/>
      <c r="U259" s="161"/>
      <c r="V259" s="161"/>
      <c r="W259" s="161"/>
      <c r="X259" s="161"/>
      <c r="Y259" s="161"/>
      <c r="Z259" s="161"/>
      <c r="AA259" s="161"/>
      <c r="AB259" s="161"/>
      <c r="AC259" s="161"/>
      <c r="AD259" s="161"/>
      <c r="AE259" s="161"/>
      <c r="AF259" s="161"/>
      <c r="AG259" s="161"/>
      <c r="AH259" s="162"/>
      <c r="AI259" s="162"/>
      <c r="AJ259" s="162"/>
      <c r="AK259" s="162"/>
      <c r="AL259" s="162"/>
      <c r="AM259" s="162"/>
      <c r="AN259" s="162"/>
      <c r="AO259" s="162"/>
      <c r="AP259" s="162"/>
      <c r="AQ259" s="162"/>
      <c r="AR259" s="162"/>
      <c r="AS259" s="162"/>
      <c r="AT259" s="162"/>
      <c r="AU259" s="162"/>
      <c r="AV259" s="162"/>
      <c r="AW259" s="162"/>
      <c r="AX259" s="162"/>
    </row>
    <row r="260" spans="1:50" hidden="1">
      <c r="A260" s="153" t="s">
        <v>6138</v>
      </c>
      <c r="B260" s="153" t="s">
        <v>6136</v>
      </c>
      <c r="C260" s="153" t="s">
        <v>6139</v>
      </c>
      <c r="D260" s="177" t="e">
        <v>#N/A</v>
      </c>
      <c r="E260" s="161" t="e">
        <v>#N/A</v>
      </c>
      <c r="F260" s="161" t="e">
        <v>#N/A</v>
      </c>
      <c r="G260" s="161" t="e">
        <v>#N/A</v>
      </c>
      <c r="H260" s="161" t="e">
        <v>#N/A</v>
      </c>
      <c r="I260" s="161" t="e">
        <v>#N/A</v>
      </c>
      <c r="J260" s="161" t="e">
        <v>#N/A</v>
      </c>
      <c r="K260" s="161" t="e">
        <v>#N/A</v>
      </c>
      <c r="L260" s="161" t="e">
        <v>#N/A</v>
      </c>
      <c r="M260" s="161"/>
      <c r="N260" s="185"/>
      <c r="O260" s="161"/>
      <c r="P260" s="161"/>
      <c r="Q260" s="161"/>
      <c r="R260" s="161"/>
      <c r="S260" s="161"/>
      <c r="T260" s="161"/>
      <c r="U260" s="161"/>
      <c r="V260" s="161"/>
      <c r="W260" s="161"/>
      <c r="X260" s="161"/>
      <c r="Y260" s="161"/>
      <c r="Z260" s="161"/>
      <c r="AA260" s="161"/>
      <c r="AB260" s="161"/>
      <c r="AC260" s="161"/>
      <c r="AD260" s="161"/>
      <c r="AE260" s="161"/>
      <c r="AF260" s="161"/>
      <c r="AG260" s="161"/>
      <c r="AH260" s="162"/>
      <c r="AI260" s="162"/>
      <c r="AJ260" s="162"/>
      <c r="AK260" s="162"/>
      <c r="AL260" s="162"/>
      <c r="AM260" s="162"/>
      <c r="AN260" s="162"/>
      <c r="AO260" s="162"/>
      <c r="AP260" s="162"/>
      <c r="AQ260" s="162"/>
      <c r="AR260" s="162"/>
      <c r="AS260" s="162"/>
      <c r="AT260" s="162"/>
      <c r="AU260" s="162"/>
      <c r="AV260" s="162"/>
      <c r="AW260" s="162"/>
      <c r="AX260" s="162"/>
    </row>
    <row r="261" spans="1:50" hidden="1">
      <c r="A261" s="153" t="s">
        <v>6140</v>
      </c>
      <c r="B261" s="153" t="s">
        <v>6136</v>
      </c>
      <c r="C261" s="153" t="s">
        <v>6141</v>
      </c>
      <c r="D261" s="177" t="e">
        <v>#N/A</v>
      </c>
      <c r="E261" s="161" t="e">
        <v>#N/A</v>
      </c>
      <c r="F261" s="161" t="e">
        <v>#N/A</v>
      </c>
      <c r="G261" s="161" t="e">
        <v>#N/A</v>
      </c>
      <c r="H261" s="161" t="e">
        <v>#N/A</v>
      </c>
      <c r="I261" s="161" t="e">
        <v>#N/A</v>
      </c>
      <c r="J261" s="161" t="e">
        <v>#N/A</v>
      </c>
      <c r="K261" s="161" t="e">
        <v>#N/A</v>
      </c>
      <c r="L261" s="161" t="e">
        <v>#N/A</v>
      </c>
      <c r="M261" s="161"/>
      <c r="N261" s="185"/>
      <c r="O261" s="161"/>
      <c r="P261" s="161"/>
      <c r="Q261" s="161"/>
      <c r="R261" s="161"/>
      <c r="S261" s="161"/>
      <c r="T261" s="161"/>
      <c r="U261" s="161"/>
      <c r="V261" s="161"/>
      <c r="W261" s="161"/>
      <c r="X261" s="161"/>
      <c r="Y261" s="161"/>
      <c r="Z261" s="161"/>
      <c r="AA261" s="161"/>
      <c r="AB261" s="161"/>
      <c r="AC261" s="161"/>
      <c r="AD261" s="161"/>
      <c r="AE261" s="161"/>
      <c r="AF261" s="161"/>
      <c r="AG261" s="161"/>
      <c r="AH261" s="162"/>
      <c r="AI261" s="162"/>
      <c r="AJ261" s="162"/>
      <c r="AK261" s="162"/>
      <c r="AL261" s="162"/>
      <c r="AM261" s="162"/>
      <c r="AN261" s="162"/>
      <c r="AO261" s="162"/>
      <c r="AP261" s="162"/>
      <c r="AQ261" s="162"/>
      <c r="AR261" s="162"/>
      <c r="AS261" s="162"/>
      <c r="AT261" s="162"/>
      <c r="AU261" s="162"/>
      <c r="AV261" s="162"/>
      <c r="AW261" s="162"/>
      <c r="AX261" s="162"/>
    </row>
    <row r="262" spans="1:50" hidden="1">
      <c r="A262" s="153" t="s">
        <v>5329</v>
      </c>
      <c r="B262" s="153" t="s">
        <v>5330</v>
      </c>
      <c r="C262" s="153" t="s">
        <v>849</v>
      </c>
      <c r="D262" s="177" t="s">
        <v>9395</v>
      </c>
      <c r="E262" s="161" t="s">
        <v>6309</v>
      </c>
      <c r="F262" s="161" t="s">
        <v>12696</v>
      </c>
      <c r="G262" s="161" t="s">
        <v>9396</v>
      </c>
      <c r="H262" s="161" t="s">
        <v>6534</v>
      </c>
      <c r="I262" s="161" t="s">
        <v>6535</v>
      </c>
      <c r="J262" s="161" t="s">
        <v>9397</v>
      </c>
      <c r="K262" s="161" t="s">
        <v>9398</v>
      </c>
      <c r="L262" s="161" t="s">
        <v>6309</v>
      </c>
      <c r="M262" s="161"/>
      <c r="N262" s="185"/>
      <c r="O262" s="161"/>
      <c r="P262" s="161"/>
      <c r="Q262" s="161"/>
      <c r="R262" s="161"/>
      <c r="S262" s="161"/>
      <c r="T262" s="161"/>
      <c r="U262" s="161"/>
      <c r="V262" s="161"/>
      <c r="W262" s="161"/>
      <c r="X262" s="161"/>
      <c r="Y262" s="161"/>
      <c r="Z262" s="161"/>
      <c r="AA262" s="161"/>
      <c r="AB262" s="161"/>
      <c r="AC262" s="161"/>
      <c r="AD262" s="161"/>
      <c r="AE262" s="161"/>
      <c r="AF262" s="161"/>
      <c r="AG262" s="161"/>
      <c r="AH262" s="162"/>
      <c r="AI262" s="162"/>
      <c r="AJ262" s="162"/>
      <c r="AK262" s="162"/>
      <c r="AL262" s="162"/>
      <c r="AM262" s="162"/>
      <c r="AN262" s="162"/>
      <c r="AO262" s="162"/>
      <c r="AP262" s="162"/>
      <c r="AQ262" s="162"/>
      <c r="AR262" s="162"/>
      <c r="AS262" s="162"/>
      <c r="AT262" s="162"/>
      <c r="AU262" s="162"/>
      <c r="AV262" s="162"/>
      <c r="AW262" s="162"/>
      <c r="AX262" s="162"/>
    </row>
    <row r="263" spans="1:50" hidden="1">
      <c r="A263" s="153" t="s">
        <v>2445</v>
      </c>
      <c r="B263" s="153" t="s">
        <v>2441</v>
      </c>
      <c r="C263" s="153" t="s">
        <v>2446</v>
      </c>
      <c r="D263" s="177" t="s">
        <v>8108</v>
      </c>
      <c r="E263" s="161" t="s">
        <v>8109</v>
      </c>
      <c r="F263" s="161" t="s">
        <v>12390</v>
      </c>
      <c r="G263" s="161" t="s">
        <v>8110</v>
      </c>
      <c r="H263" s="161" t="s">
        <v>2025</v>
      </c>
      <c r="I263" s="161" t="s">
        <v>2026</v>
      </c>
      <c r="J263" s="161" t="s">
        <v>8111</v>
      </c>
      <c r="K263" s="161" t="s">
        <v>8112</v>
      </c>
      <c r="L263" s="161" t="s">
        <v>8113</v>
      </c>
      <c r="M263" s="161" t="s">
        <v>8114</v>
      </c>
      <c r="N263" s="185" t="s">
        <v>6318</v>
      </c>
      <c r="O263" s="161">
        <v>0</v>
      </c>
      <c r="P263" s="161">
        <v>0</v>
      </c>
      <c r="Q263" s="161">
        <v>0</v>
      </c>
      <c r="R263" s="161">
        <v>0</v>
      </c>
      <c r="S263" s="161">
        <v>0</v>
      </c>
      <c r="T263" s="161">
        <v>0</v>
      </c>
      <c r="U263" s="161">
        <v>0</v>
      </c>
      <c r="V263" s="161">
        <v>0</v>
      </c>
      <c r="W263" s="161">
        <v>0</v>
      </c>
      <c r="X263" s="161">
        <v>0</v>
      </c>
      <c r="Y263" s="161">
        <v>0</v>
      </c>
      <c r="Z263" s="161">
        <v>0</v>
      </c>
      <c r="AA263" s="161">
        <v>0</v>
      </c>
      <c r="AB263" s="161">
        <v>0</v>
      </c>
      <c r="AC263" s="161">
        <v>0</v>
      </c>
      <c r="AD263" s="161">
        <v>0</v>
      </c>
      <c r="AE263" s="161">
        <v>0</v>
      </c>
      <c r="AF263" s="161" t="s">
        <v>6566</v>
      </c>
      <c r="AG263" s="161" t="s">
        <v>4392</v>
      </c>
      <c r="AH263" s="162"/>
      <c r="AI263" s="162"/>
      <c r="AJ263" s="162"/>
      <c r="AK263" s="162"/>
      <c r="AL263" s="162"/>
      <c r="AM263" s="162"/>
      <c r="AN263" s="162"/>
      <c r="AO263" s="162"/>
      <c r="AP263" s="162"/>
      <c r="AQ263" s="162"/>
      <c r="AR263" s="162"/>
      <c r="AS263" s="162"/>
      <c r="AT263" s="162"/>
      <c r="AU263" s="162"/>
      <c r="AV263" s="162"/>
      <c r="AW263" s="162"/>
      <c r="AX263" s="162"/>
    </row>
    <row r="264" spans="1:50" hidden="1">
      <c r="A264" s="153" t="s">
        <v>2443</v>
      </c>
      <c r="B264" s="153" t="s">
        <v>2441</v>
      </c>
      <c r="C264" s="153" t="s">
        <v>2444</v>
      </c>
      <c r="D264" s="177" t="s">
        <v>8108</v>
      </c>
      <c r="E264" s="161" t="s">
        <v>8109</v>
      </c>
      <c r="F264" s="161" t="s">
        <v>12389</v>
      </c>
      <c r="G264" s="161" t="s">
        <v>8110</v>
      </c>
      <c r="H264" s="161" t="s">
        <v>2025</v>
      </c>
      <c r="I264" s="161" t="s">
        <v>2026</v>
      </c>
      <c r="J264" s="161" t="s">
        <v>8111</v>
      </c>
      <c r="K264" s="161" t="s">
        <v>8112</v>
      </c>
      <c r="L264" s="161" t="s">
        <v>8113</v>
      </c>
      <c r="M264" s="161" t="s">
        <v>8114</v>
      </c>
      <c r="N264" s="185" t="s">
        <v>6318</v>
      </c>
      <c r="O264" s="161">
        <v>0</v>
      </c>
      <c r="P264" s="161">
        <v>0</v>
      </c>
      <c r="Q264" s="161">
        <v>0</v>
      </c>
      <c r="R264" s="161">
        <v>0</v>
      </c>
      <c r="S264" s="161">
        <v>0</v>
      </c>
      <c r="T264" s="161">
        <v>0</v>
      </c>
      <c r="U264" s="161">
        <v>0</v>
      </c>
      <c r="V264" s="161">
        <v>0</v>
      </c>
      <c r="W264" s="161">
        <v>0</v>
      </c>
      <c r="X264" s="161">
        <v>0</v>
      </c>
      <c r="Y264" s="161">
        <v>0</v>
      </c>
      <c r="Z264" s="161">
        <v>0</v>
      </c>
      <c r="AA264" s="161">
        <v>0</v>
      </c>
      <c r="AB264" s="161">
        <v>0</v>
      </c>
      <c r="AC264" s="161">
        <v>0</v>
      </c>
      <c r="AD264" s="161">
        <v>0</v>
      </c>
      <c r="AE264" s="161">
        <v>0</v>
      </c>
      <c r="AF264" s="161" t="s">
        <v>6566</v>
      </c>
      <c r="AG264" s="161" t="s">
        <v>4392</v>
      </c>
      <c r="AH264" s="162"/>
      <c r="AI264" s="162"/>
      <c r="AJ264" s="162"/>
      <c r="AK264" s="162"/>
      <c r="AL264" s="162"/>
      <c r="AM264" s="162"/>
      <c r="AN264" s="162"/>
      <c r="AO264" s="162"/>
      <c r="AP264" s="162"/>
      <c r="AQ264" s="162"/>
      <c r="AR264" s="162"/>
      <c r="AS264" s="162"/>
      <c r="AT264" s="162"/>
      <c r="AU264" s="162"/>
      <c r="AV264" s="162"/>
      <c r="AW264" s="162"/>
      <c r="AX264" s="162"/>
    </row>
    <row r="265" spans="1:50" hidden="1">
      <c r="A265" s="153" t="s">
        <v>3964</v>
      </c>
      <c r="B265" s="153" t="s">
        <v>6522</v>
      </c>
      <c r="C265" s="153" t="s">
        <v>3965</v>
      </c>
      <c r="D265" s="177" t="s">
        <v>894</v>
      </c>
      <c r="E265" s="161" t="s">
        <v>895</v>
      </c>
      <c r="F265" s="161" t="s">
        <v>2338</v>
      </c>
      <c r="G265" s="161" t="s">
        <v>897</v>
      </c>
      <c r="H265" s="161" t="s">
        <v>2024</v>
      </c>
      <c r="I265" s="161" t="s">
        <v>2031</v>
      </c>
      <c r="J265" s="161" t="s">
        <v>898</v>
      </c>
      <c r="K265" s="161" t="s">
        <v>899</v>
      </c>
      <c r="L265" s="161" t="s">
        <v>900</v>
      </c>
      <c r="M265" s="161" t="s">
        <v>901</v>
      </c>
      <c r="N265" s="185" t="s">
        <v>6520</v>
      </c>
      <c r="O265" s="161">
        <v>0</v>
      </c>
      <c r="P265" s="161">
        <v>0</v>
      </c>
      <c r="Q265" s="161">
        <v>0</v>
      </c>
      <c r="R265" s="161">
        <v>0</v>
      </c>
      <c r="S265" s="161">
        <v>0</v>
      </c>
      <c r="T265" s="161">
        <v>0</v>
      </c>
      <c r="U265" s="161">
        <v>0</v>
      </c>
      <c r="V265" s="161">
        <v>0</v>
      </c>
      <c r="W265" s="161">
        <v>0</v>
      </c>
      <c r="X265" s="161">
        <v>0</v>
      </c>
      <c r="Y265" s="161">
        <v>0</v>
      </c>
      <c r="Z265" s="161">
        <v>0</v>
      </c>
      <c r="AA265" s="161">
        <v>0</v>
      </c>
      <c r="AB265" s="161">
        <v>0</v>
      </c>
      <c r="AC265" s="161">
        <v>0</v>
      </c>
      <c r="AD265" s="161">
        <v>0</v>
      </c>
      <c r="AE265" s="161">
        <v>0</v>
      </c>
      <c r="AF265" s="161" t="s">
        <v>6309</v>
      </c>
      <c r="AG265" s="161" t="s">
        <v>6497</v>
      </c>
      <c r="AH265" s="162" t="s">
        <v>14196</v>
      </c>
      <c r="AI265" s="162" t="s">
        <v>15250</v>
      </c>
      <c r="AJ265" s="162" t="s">
        <v>15340</v>
      </c>
      <c r="AK265" s="162" t="s">
        <v>15348</v>
      </c>
      <c r="AL265" s="162" t="s">
        <v>15419</v>
      </c>
      <c r="AM265" s="162"/>
      <c r="AN265" s="162"/>
      <c r="AO265" s="162"/>
      <c r="AP265" s="162"/>
      <c r="AQ265" s="162"/>
      <c r="AR265" s="162"/>
      <c r="AS265" s="162"/>
      <c r="AT265" s="162"/>
      <c r="AU265" s="162"/>
      <c r="AV265" s="162"/>
      <c r="AW265" s="162"/>
      <c r="AX265" s="162"/>
    </row>
    <row r="266" spans="1:50" hidden="1">
      <c r="A266" s="153" t="s">
        <v>3966</v>
      </c>
      <c r="B266" s="153" t="s">
        <v>3967</v>
      </c>
      <c r="C266" s="153" t="s">
        <v>3969</v>
      </c>
      <c r="D266" s="177" t="s">
        <v>2975</v>
      </c>
      <c r="E266" s="161" t="s">
        <v>2976</v>
      </c>
      <c r="F266" s="161" t="s">
        <v>2987</v>
      </c>
      <c r="G266" s="161" t="s">
        <v>2978</v>
      </c>
      <c r="H266" s="161" t="s">
        <v>2979</v>
      </c>
      <c r="I266" s="161" t="s">
        <v>2980</v>
      </c>
      <c r="J266" s="161" t="s">
        <v>2981</v>
      </c>
      <c r="K266" s="161" t="s">
        <v>2982</v>
      </c>
      <c r="L266" s="161" t="s">
        <v>3968</v>
      </c>
      <c r="M266" s="161" t="s">
        <v>2983</v>
      </c>
      <c r="N266" s="185" t="s">
        <v>6310</v>
      </c>
      <c r="O266" s="161" t="s">
        <v>3968</v>
      </c>
      <c r="P266" s="161" t="s">
        <v>2984</v>
      </c>
      <c r="Q266" s="161" t="s">
        <v>2978</v>
      </c>
      <c r="R266" s="161" t="s">
        <v>2979</v>
      </c>
      <c r="S266" s="161" t="s">
        <v>2980</v>
      </c>
      <c r="T266" s="161" t="s">
        <v>2981</v>
      </c>
      <c r="U266" s="161" t="s">
        <v>2985</v>
      </c>
      <c r="V266" s="161" t="s">
        <v>2986</v>
      </c>
      <c r="W266" s="161" t="s">
        <v>13705</v>
      </c>
      <c r="X266" s="161" t="s">
        <v>13706</v>
      </c>
      <c r="Y266" s="161" t="s">
        <v>13707</v>
      </c>
      <c r="Z266" s="161" t="s">
        <v>13708</v>
      </c>
      <c r="AA266" s="161">
        <v>0</v>
      </c>
      <c r="AB266" s="161">
        <v>0</v>
      </c>
      <c r="AC266" s="161">
        <v>0</v>
      </c>
      <c r="AD266" s="161">
        <v>0</v>
      </c>
      <c r="AE266" s="161">
        <v>0</v>
      </c>
      <c r="AF266" s="161" t="s">
        <v>4285</v>
      </c>
      <c r="AG266" s="161" t="s">
        <v>6334</v>
      </c>
      <c r="AH266" s="162" t="s">
        <v>6905</v>
      </c>
      <c r="AI266" s="162"/>
      <c r="AJ266" s="162"/>
      <c r="AK266" s="162"/>
      <c r="AL266" s="162"/>
      <c r="AM266" s="162"/>
      <c r="AN266" s="162"/>
      <c r="AO266" s="162"/>
      <c r="AP266" s="162"/>
      <c r="AQ266" s="162"/>
      <c r="AR266" s="162"/>
      <c r="AS266" s="162"/>
      <c r="AT266" s="162"/>
      <c r="AU266" s="162"/>
      <c r="AV266" s="162"/>
      <c r="AW266" s="162"/>
      <c r="AX266" s="162"/>
    </row>
    <row r="267" spans="1:50" hidden="1">
      <c r="A267" s="153" t="s">
        <v>3970</v>
      </c>
      <c r="B267" s="153" t="s">
        <v>3967</v>
      </c>
      <c r="C267" s="153" t="s">
        <v>3971</v>
      </c>
      <c r="D267" s="177" t="s">
        <v>2975</v>
      </c>
      <c r="E267" s="161" t="s">
        <v>2976</v>
      </c>
      <c r="F267" s="161" t="s">
        <v>2977</v>
      </c>
      <c r="G267" s="161" t="s">
        <v>2978</v>
      </c>
      <c r="H267" s="161" t="s">
        <v>2979</v>
      </c>
      <c r="I267" s="161" t="s">
        <v>2980</v>
      </c>
      <c r="J267" s="161" t="s">
        <v>2981</v>
      </c>
      <c r="K267" s="161" t="s">
        <v>2982</v>
      </c>
      <c r="L267" s="161" t="s">
        <v>3968</v>
      </c>
      <c r="M267" s="161" t="s">
        <v>2983</v>
      </c>
      <c r="N267" s="185" t="s">
        <v>6310</v>
      </c>
      <c r="O267" s="161" t="s">
        <v>3968</v>
      </c>
      <c r="P267" s="161" t="s">
        <v>2984</v>
      </c>
      <c r="Q267" s="161" t="s">
        <v>2978</v>
      </c>
      <c r="R267" s="161" t="s">
        <v>2979</v>
      </c>
      <c r="S267" s="161" t="s">
        <v>2980</v>
      </c>
      <c r="T267" s="161" t="s">
        <v>2981</v>
      </c>
      <c r="U267" s="161" t="s">
        <v>2985</v>
      </c>
      <c r="V267" s="161" t="s">
        <v>2986</v>
      </c>
      <c r="W267" s="161" t="s">
        <v>13705</v>
      </c>
      <c r="X267" s="161" t="s">
        <v>13706</v>
      </c>
      <c r="Y267" s="161" t="s">
        <v>13707</v>
      </c>
      <c r="Z267" s="161" t="s">
        <v>13708</v>
      </c>
      <c r="AA267" s="161">
        <v>0</v>
      </c>
      <c r="AB267" s="161">
        <v>0</v>
      </c>
      <c r="AC267" s="161">
        <v>0</v>
      </c>
      <c r="AD267" s="161">
        <v>0</v>
      </c>
      <c r="AE267" s="161">
        <v>0</v>
      </c>
      <c r="AF267" s="161" t="s">
        <v>4285</v>
      </c>
      <c r="AG267" s="161" t="s">
        <v>6334</v>
      </c>
      <c r="AH267" s="162" t="s">
        <v>6547</v>
      </c>
      <c r="AI267" s="162"/>
      <c r="AJ267" s="162"/>
      <c r="AK267" s="162"/>
      <c r="AL267" s="162"/>
      <c r="AM267" s="162"/>
      <c r="AN267" s="162"/>
      <c r="AO267" s="162"/>
      <c r="AP267" s="162"/>
      <c r="AQ267" s="162"/>
      <c r="AR267" s="162"/>
      <c r="AS267" s="162"/>
      <c r="AT267" s="162"/>
      <c r="AU267" s="162"/>
      <c r="AV267" s="162"/>
      <c r="AW267" s="162"/>
      <c r="AX267" s="162"/>
    </row>
    <row r="268" spans="1:50" hidden="1">
      <c r="A268" s="153" t="s">
        <v>5048</v>
      </c>
      <c r="B268" s="153" t="s">
        <v>5049</v>
      </c>
      <c r="C268" s="153" t="s">
        <v>5050</v>
      </c>
      <c r="D268" s="177" t="s">
        <v>9525</v>
      </c>
      <c r="E268" s="161" t="s">
        <v>6309</v>
      </c>
      <c r="F268" s="161" t="s">
        <v>12047</v>
      </c>
      <c r="G268" s="161" t="s">
        <v>9526</v>
      </c>
      <c r="H268" s="161" t="s">
        <v>2024</v>
      </c>
      <c r="I268" s="161" t="s">
        <v>2031</v>
      </c>
      <c r="J268" s="161" t="s">
        <v>9527</v>
      </c>
      <c r="K268" s="161" t="s">
        <v>9528</v>
      </c>
      <c r="L268" s="161" t="s">
        <v>6309</v>
      </c>
      <c r="M268" s="161" t="s">
        <v>9529</v>
      </c>
      <c r="N268" s="185" t="s">
        <v>6310</v>
      </c>
      <c r="O268" s="161">
        <v>0</v>
      </c>
      <c r="P268" s="161">
        <v>0</v>
      </c>
      <c r="Q268" s="161">
        <v>0</v>
      </c>
      <c r="R268" s="161">
        <v>0</v>
      </c>
      <c r="S268" s="161">
        <v>0</v>
      </c>
      <c r="T268" s="161">
        <v>0</v>
      </c>
      <c r="U268" s="161">
        <v>0</v>
      </c>
      <c r="V268" s="161">
        <v>0</v>
      </c>
      <c r="W268" s="161">
        <v>0</v>
      </c>
      <c r="X268" s="161">
        <v>0</v>
      </c>
      <c r="Y268" s="161">
        <v>0</v>
      </c>
      <c r="Z268" s="161">
        <v>0</v>
      </c>
      <c r="AA268" s="161">
        <v>0</v>
      </c>
      <c r="AB268" s="161">
        <v>0</v>
      </c>
      <c r="AC268" s="161">
        <v>0</v>
      </c>
      <c r="AD268" s="161">
        <v>0</v>
      </c>
      <c r="AE268" s="161">
        <v>0</v>
      </c>
      <c r="AF268" s="161" t="s">
        <v>6309</v>
      </c>
      <c r="AG268" s="161" t="s">
        <v>6312</v>
      </c>
      <c r="AH268" s="162"/>
      <c r="AI268" s="162"/>
      <c r="AJ268" s="162"/>
      <c r="AK268" s="162"/>
      <c r="AL268" s="162"/>
      <c r="AM268" s="162"/>
      <c r="AN268" s="162"/>
      <c r="AO268" s="162"/>
      <c r="AP268" s="162"/>
      <c r="AQ268" s="162"/>
      <c r="AR268" s="162"/>
      <c r="AS268" s="162"/>
      <c r="AT268" s="162"/>
      <c r="AU268" s="162"/>
      <c r="AV268" s="162"/>
      <c r="AW268" s="162"/>
      <c r="AX268" s="162"/>
    </row>
    <row r="269" spans="1:50" hidden="1">
      <c r="A269" s="153" t="s">
        <v>3972</v>
      </c>
      <c r="B269" s="153" t="s">
        <v>3973</v>
      </c>
      <c r="C269" s="153" t="s">
        <v>3974</v>
      </c>
      <c r="D269" s="177" t="s">
        <v>2747</v>
      </c>
      <c r="E269" s="161" t="s">
        <v>6809</v>
      </c>
      <c r="F269" s="161" t="s">
        <v>6810</v>
      </c>
      <c r="G269" s="161" t="s">
        <v>6811</v>
      </c>
      <c r="H269" s="161" t="s">
        <v>6812</v>
      </c>
      <c r="I269" s="161" t="s">
        <v>6811</v>
      </c>
      <c r="J269" s="161" t="s">
        <v>6813</v>
      </c>
      <c r="K269" s="161" t="s">
        <v>6814</v>
      </c>
      <c r="L269" s="161" t="s">
        <v>6815</v>
      </c>
      <c r="M269" s="161" t="s">
        <v>6309</v>
      </c>
      <c r="N269" s="185" t="s">
        <v>6313</v>
      </c>
      <c r="O269" s="161" t="s">
        <v>3975</v>
      </c>
      <c r="P269" s="161" t="s">
        <v>2748</v>
      </c>
      <c r="Q269" s="161" t="s">
        <v>6811</v>
      </c>
      <c r="R269" s="161" t="s">
        <v>6812</v>
      </c>
      <c r="S269" s="161" t="s">
        <v>6811</v>
      </c>
      <c r="T269" s="161" t="s">
        <v>13841</v>
      </c>
      <c r="U269" s="161">
        <v>0</v>
      </c>
      <c r="V269" s="161">
        <v>0</v>
      </c>
      <c r="W269" s="161">
        <v>0</v>
      </c>
      <c r="X269" s="161">
        <v>0</v>
      </c>
      <c r="Y269" s="161">
        <v>0</v>
      </c>
      <c r="Z269" s="161">
        <v>0</v>
      </c>
      <c r="AA269" s="161">
        <v>0</v>
      </c>
      <c r="AB269" s="161">
        <v>0</v>
      </c>
      <c r="AC269" s="161">
        <v>0</v>
      </c>
      <c r="AD269" s="161">
        <v>0</v>
      </c>
      <c r="AE269" s="161">
        <v>0</v>
      </c>
      <c r="AF269" s="161" t="s">
        <v>4678</v>
      </c>
      <c r="AG269" s="161" t="s">
        <v>6317</v>
      </c>
      <c r="AH269" s="162" t="s">
        <v>4668</v>
      </c>
      <c r="AI269" s="162" t="s">
        <v>930</v>
      </c>
      <c r="AJ269" s="162" t="s">
        <v>934</v>
      </c>
      <c r="AK269" s="162"/>
      <c r="AL269" s="162"/>
      <c r="AM269" s="162"/>
      <c r="AN269" s="162"/>
      <c r="AO269" s="162"/>
      <c r="AP269" s="162"/>
      <c r="AQ269" s="162"/>
      <c r="AR269" s="162"/>
      <c r="AS269" s="162"/>
      <c r="AT269" s="162"/>
      <c r="AU269" s="162"/>
      <c r="AV269" s="162"/>
      <c r="AW269" s="162"/>
      <c r="AX269" s="162"/>
    </row>
    <row r="270" spans="1:50" hidden="1">
      <c r="A270" s="153" t="s">
        <v>2916</v>
      </c>
      <c r="B270" s="153" t="s">
        <v>2917</v>
      </c>
      <c r="C270" s="153" t="s">
        <v>2918</v>
      </c>
      <c r="D270" s="177" t="s">
        <v>7999</v>
      </c>
      <c r="E270" s="161" t="s">
        <v>8000</v>
      </c>
      <c r="F270" s="161" t="s">
        <v>12349</v>
      </c>
      <c r="G270" s="161" t="s">
        <v>8001</v>
      </c>
      <c r="H270" s="161" t="s">
        <v>8002</v>
      </c>
      <c r="I270" s="161" t="s">
        <v>6239</v>
      </c>
      <c r="J270" s="161" t="s">
        <v>8003</v>
      </c>
      <c r="K270" s="161" t="s">
        <v>8004</v>
      </c>
      <c r="L270" s="161" t="s">
        <v>6309</v>
      </c>
      <c r="M270" s="161" t="s">
        <v>8005</v>
      </c>
      <c r="N270" s="185" t="s">
        <v>6953</v>
      </c>
      <c r="O270" s="161" t="s">
        <v>2060</v>
      </c>
      <c r="P270" s="161" t="s">
        <v>13612</v>
      </c>
      <c r="Q270" s="161" t="s">
        <v>2061</v>
      </c>
      <c r="R270" s="161" t="s">
        <v>2041</v>
      </c>
      <c r="S270" s="161" t="s">
        <v>2042</v>
      </c>
      <c r="T270" s="161" t="s">
        <v>2062</v>
      </c>
      <c r="U270" s="161">
        <v>0</v>
      </c>
      <c r="V270" s="161">
        <v>0</v>
      </c>
      <c r="W270" s="161">
        <v>0</v>
      </c>
      <c r="X270" s="161">
        <v>0</v>
      </c>
      <c r="Y270" s="161">
        <v>0</v>
      </c>
      <c r="Z270" s="161">
        <v>0</v>
      </c>
      <c r="AA270" s="161">
        <v>0</v>
      </c>
      <c r="AB270" s="161">
        <v>0</v>
      </c>
      <c r="AC270" s="161">
        <v>0</v>
      </c>
      <c r="AD270" s="161">
        <v>0</v>
      </c>
      <c r="AE270" s="161">
        <v>0</v>
      </c>
      <c r="AF270" s="161" t="s">
        <v>11896</v>
      </c>
      <c r="AG270" s="161" t="s">
        <v>4388</v>
      </c>
      <c r="AH270" s="162"/>
      <c r="AI270" s="162"/>
      <c r="AJ270" s="162"/>
      <c r="AK270" s="162"/>
      <c r="AL270" s="162"/>
      <c r="AM270" s="162"/>
      <c r="AN270" s="162"/>
      <c r="AO270" s="162"/>
      <c r="AP270" s="162"/>
      <c r="AQ270" s="162"/>
      <c r="AR270" s="162"/>
      <c r="AS270" s="162"/>
      <c r="AT270" s="162"/>
      <c r="AU270" s="162"/>
      <c r="AV270" s="162"/>
      <c r="AW270" s="162"/>
      <c r="AX270" s="162"/>
    </row>
    <row r="271" spans="1:50" hidden="1">
      <c r="A271" s="153" t="s">
        <v>3287</v>
      </c>
      <c r="B271" s="153" t="s">
        <v>3288</v>
      </c>
      <c r="C271" s="153" t="s">
        <v>3289</v>
      </c>
      <c r="D271" s="177" t="s">
        <v>8267</v>
      </c>
      <c r="E271" s="161" t="s">
        <v>8268</v>
      </c>
      <c r="F271" s="161" t="s">
        <v>12482</v>
      </c>
      <c r="G271" s="161" t="s">
        <v>8269</v>
      </c>
      <c r="H271" s="161" t="s">
        <v>2055</v>
      </c>
      <c r="I271" s="161" t="s">
        <v>2056</v>
      </c>
      <c r="J271" s="161" t="s">
        <v>8270</v>
      </c>
      <c r="K271" s="161" t="s">
        <v>8271</v>
      </c>
      <c r="L271" s="161" t="s">
        <v>8272</v>
      </c>
      <c r="M271" s="161" t="s">
        <v>8273</v>
      </c>
      <c r="N271" s="185" t="s">
        <v>6313</v>
      </c>
      <c r="O271" s="161">
        <v>0</v>
      </c>
      <c r="P271" s="161">
        <v>0</v>
      </c>
      <c r="Q271" s="161">
        <v>0</v>
      </c>
      <c r="R271" s="161">
        <v>0</v>
      </c>
      <c r="S271" s="161">
        <v>0</v>
      </c>
      <c r="T271" s="161">
        <v>0</v>
      </c>
      <c r="U271" s="161">
        <v>0</v>
      </c>
      <c r="V271" s="161">
        <v>0</v>
      </c>
      <c r="W271" s="161">
        <v>0</v>
      </c>
      <c r="X271" s="161">
        <v>0</v>
      </c>
      <c r="Y271" s="161">
        <v>0</v>
      </c>
      <c r="Z271" s="161">
        <v>0</v>
      </c>
      <c r="AA271" s="161">
        <v>0</v>
      </c>
      <c r="AB271" s="161">
        <v>0</v>
      </c>
      <c r="AC271" s="161">
        <v>0</v>
      </c>
      <c r="AD271" s="161">
        <v>0</v>
      </c>
      <c r="AE271" s="161">
        <v>0</v>
      </c>
      <c r="AF271" s="161" t="s">
        <v>4409</v>
      </c>
      <c r="AG271" s="161" t="s">
        <v>4405</v>
      </c>
      <c r="AH271" s="162"/>
      <c r="AI271" s="162"/>
      <c r="AJ271" s="162"/>
      <c r="AK271" s="162"/>
      <c r="AL271" s="162"/>
      <c r="AM271" s="162"/>
      <c r="AN271" s="162"/>
      <c r="AO271" s="162"/>
      <c r="AP271" s="162"/>
      <c r="AQ271" s="162"/>
      <c r="AR271" s="162"/>
      <c r="AS271" s="162"/>
      <c r="AT271" s="162"/>
      <c r="AU271" s="162"/>
      <c r="AV271" s="162"/>
      <c r="AW271" s="162"/>
      <c r="AX271" s="162"/>
    </row>
    <row r="272" spans="1:50" hidden="1">
      <c r="A272" s="153" t="s">
        <v>6344</v>
      </c>
      <c r="B272" s="153" t="s">
        <v>2164</v>
      </c>
      <c r="C272" s="153" t="s">
        <v>6345</v>
      </c>
      <c r="D272" s="177" t="s">
        <v>942</v>
      </c>
      <c r="E272" s="161" t="s">
        <v>943</v>
      </c>
      <c r="F272" s="161" t="s">
        <v>951</v>
      </c>
      <c r="G272" s="161" t="s">
        <v>945</v>
      </c>
      <c r="H272" s="161" t="s">
        <v>946</v>
      </c>
      <c r="I272" s="161" t="s">
        <v>947</v>
      </c>
      <c r="J272" s="161" t="s">
        <v>948</v>
      </c>
      <c r="K272" s="161" t="s">
        <v>949</v>
      </c>
      <c r="L272" s="161" t="s">
        <v>6274</v>
      </c>
      <c r="M272" s="161" t="s">
        <v>950</v>
      </c>
      <c r="N272" s="185" t="s">
        <v>6318</v>
      </c>
      <c r="O272" s="161" t="s">
        <v>4451</v>
      </c>
      <c r="P272" s="161" t="s">
        <v>6275</v>
      </c>
      <c r="Q272" s="161" t="s">
        <v>6276</v>
      </c>
      <c r="R272" s="161" t="s">
        <v>3525</v>
      </c>
      <c r="S272" s="161" t="s">
        <v>3526</v>
      </c>
      <c r="T272" s="161" t="s">
        <v>6277</v>
      </c>
      <c r="U272" s="161">
        <v>0</v>
      </c>
      <c r="V272" s="161">
        <v>0</v>
      </c>
      <c r="W272" s="161">
        <v>0</v>
      </c>
      <c r="X272" s="161">
        <v>0</v>
      </c>
      <c r="Y272" s="161">
        <v>0</v>
      </c>
      <c r="Z272" s="161">
        <v>0</v>
      </c>
      <c r="AA272" s="161">
        <v>0</v>
      </c>
      <c r="AB272" s="161">
        <v>0</v>
      </c>
      <c r="AC272" s="161">
        <v>0</v>
      </c>
      <c r="AD272" s="161">
        <v>0</v>
      </c>
      <c r="AE272" s="161">
        <v>0</v>
      </c>
      <c r="AF272" s="161" t="s">
        <v>1823</v>
      </c>
      <c r="AG272" s="161" t="s">
        <v>4437</v>
      </c>
      <c r="AH272" s="162"/>
      <c r="AI272" s="162"/>
      <c r="AJ272" s="162"/>
      <c r="AK272" s="162"/>
      <c r="AL272" s="162"/>
      <c r="AM272" s="162"/>
      <c r="AN272" s="162"/>
      <c r="AO272" s="162"/>
      <c r="AP272" s="162"/>
      <c r="AQ272" s="162"/>
      <c r="AR272" s="162"/>
      <c r="AS272" s="162"/>
      <c r="AT272" s="162"/>
      <c r="AU272" s="162"/>
      <c r="AV272" s="162"/>
      <c r="AW272" s="162"/>
      <c r="AX272" s="162"/>
    </row>
    <row r="273" spans="1:50" hidden="1">
      <c r="A273" s="153" t="s">
        <v>2163</v>
      </c>
      <c r="B273" s="153" t="s">
        <v>2164</v>
      </c>
      <c r="C273" s="153" t="s">
        <v>2165</v>
      </c>
      <c r="D273" s="177" t="s">
        <v>942</v>
      </c>
      <c r="E273" s="161" t="s">
        <v>943</v>
      </c>
      <c r="F273" s="161" t="s">
        <v>944</v>
      </c>
      <c r="G273" s="161" t="s">
        <v>945</v>
      </c>
      <c r="H273" s="161" t="s">
        <v>946</v>
      </c>
      <c r="I273" s="161" t="s">
        <v>947</v>
      </c>
      <c r="J273" s="161" t="s">
        <v>948</v>
      </c>
      <c r="K273" s="161" t="s">
        <v>949</v>
      </c>
      <c r="L273" s="161" t="s">
        <v>6274</v>
      </c>
      <c r="M273" s="161" t="s">
        <v>950</v>
      </c>
      <c r="N273" s="185" t="s">
        <v>6318</v>
      </c>
      <c r="O273" s="161" t="s">
        <v>4451</v>
      </c>
      <c r="P273" s="161" t="s">
        <v>6275</v>
      </c>
      <c r="Q273" s="161" t="s">
        <v>6276</v>
      </c>
      <c r="R273" s="161" t="s">
        <v>3525</v>
      </c>
      <c r="S273" s="161" t="s">
        <v>3526</v>
      </c>
      <c r="T273" s="161" t="s">
        <v>6277</v>
      </c>
      <c r="U273" s="161">
        <v>0</v>
      </c>
      <c r="V273" s="161">
        <v>0</v>
      </c>
      <c r="W273" s="161">
        <v>0</v>
      </c>
      <c r="X273" s="161">
        <v>0</v>
      </c>
      <c r="Y273" s="161">
        <v>0</v>
      </c>
      <c r="Z273" s="161">
        <v>0</v>
      </c>
      <c r="AA273" s="161">
        <v>0</v>
      </c>
      <c r="AB273" s="161">
        <v>0</v>
      </c>
      <c r="AC273" s="161">
        <v>0</v>
      </c>
      <c r="AD273" s="161">
        <v>0</v>
      </c>
      <c r="AE273" s="161">
        <v>0</v>
      </c>
      <c r="AF273" s="161" t="s">
        <v>1823</v>
      </c>
      <c r="AG273" s="161" t="s">
        <v>4437</v>
      </c>
      <c r="AH273" s="162"/>
      <c r="AI273" s="162"/>
      <c r="AJ273" s="162"/>
      <c r="AK273" s="162"/>
      <c r="AL273" s="162"/>
      <c r="AM273" s="162"/>
      <c r="AN273" s="162"/>
      <c r="AO273" s="162"/>
      <c r="AP273" s="162"/>
      <c r="AQ273" s="162"/>
      <c r="AR273" s="162"/>
      <c r="AS273" s="162"/>
      <c r="AT273" s="162"/>
      <c r="AU273" s="162"/>
      <c r="AV273" s="162"/>
      <c r="AW273" s="162"/>
      <c r="AX273" s="162"/>
    </row>
    <row r="274" spans="1:50" hidden="1">
      <c r="A274" s="153" t="s">
        <v>5901</v>
      </c>
      <c r="B274" s="153" t="s">
        <v>5902</v>
      </c>
      <c r="C274" s="153" t="s">
        <v>6325</v>
      </c>
      <c r="D274" s="177" t="s">
        <v>10885</v>
      </c>
      <c r="E274" s="161" t="s">
        <v>10886</v>
      </c>
      <c r="F274" s="161" t="s">
        <v>13206</v>
      </c>
      <c r="G274" s="161" t="s">
        <v>10887</v>
      </c>
      <c r="H274" s="161" t="s">
        <v>2024</v>
      </c>
      <c r="I274" s="161" t="s">
        <v>2031</v>
      </c>
      <c r="J274" s="161" t="s">
        <v>10888</v>
      </c>
      <c r="K274" s="161" t="s">
        <v>10889</v>
      </c>
      <c r="L274" s="161" t="s">
        <v>10890</v>
      </c>
      <c r="M274" s="161" t="s">
        <v>14270</v>
      </c>
      <c r="N274" s="185" t="s">
        <v>6310</v>
      </c>
      <c r="O274" s="161">
        <v>0</v>
      </c>
      <c r="P274" s="161">
        <v>0</v>
      </c>
      <c r="Q274" s="161">
        <v>0</v>
      </c>
      <c r="R274" s="161">
        <v>0</v>
      </c>
      <c r="S274" s="161">
        <v>0</v>
      </c>
      <c r="T274" s="161">
        <v>0</v>
      </c>
      <c r="U274" s="161">
        <v>0</v>
      </c>
      <c r="V274" s="161">
        <v>0</v>
      </c>
      <c r="W274" s="161">
        <v>0</v>
      </c>
      <c r="X274" s="161">
        <v>0</v>
      </c>
      <c r="Y274" s="161">
        <v>0</v>
      </c>
      <c r="Z274" s="161">
        <v>0</v>
      </c>
      <c r="AA274" s="161">
        <v>0</v>
      </c>
      <c r="AB274" s="161">
        <v>0</v>
      </c>
      <c r="AC274" s="161">
        <v>0</v>
      </c>
      <c r="AD274" s="161">
        <v>0</v>
      </c>
      <c r="AE274" s="161">
        <v>0</v>
      </c>
      <c r="AF274" s="161" t="s">
        <v>6309</v>
      </c>
      <c r="AG274" s="161" t="s">
        <v>6317</v>
      </c>
      <c r="AH274" s="162"/>
      <c r="AI274" s="162"/>
      <c r="AJ274" s="162"/>
      <c r="AK274" s="162"/>
      <c r="AL274" s="162"/>
      <c r="AM274" s="162"/>
      <c r="AN274" s="162"/>
      <c r="AO274" s="162"/>
      <c r="AP274" s="162"/>
      <c r="AQ274" s="162"/>
      <c r="AR274" s="162"/>
      <c r="AS274" s="162"/>
      <c r="AT274" s="162"/>
      <c r="AU274" s="162"/>
      <c r="AV274" s="162"/>
      <c r="AW274" s="162"/>
      <c r="AX274" s="162"/>
    </row>
    <row r="275" spans="1:50" hidden="1">
      <c r="A275" s="153" t="s">
        <v>3976</v>
      </c>
      <c r="B275" s="153" t="s">
        <v>3977</v>
      </c>
      <c r="C275" s="153" t="s">
        <v>6473</v>
      </c>
      <c r="D275" s="177" t="s">
        <v>4707</v>
      </c>
      <c r="E275" s="161" t="s">
        <v>6309</v>
      </c>
      <c r="F275" s="161" t="s">
        <v>4708</v>
      </c>
      <c r="G275" s="161" t="s">
        <v>4709</v>
      </c>
      <c r="H275" s="161" t="s">
        <v>4688</v>
      </c>
      <c r="I275" s="161" t="s">
        <v>4689</v>
      </c>
      <c r="J275" s="161" t="s">
        <v>4710</v>
      </c>
      <c r="K275" s="161" t="s">
        <v>4711</v>
      </c>
      <c r="L275" s="161" t="s">
        <v>6309</v>
      </c>
      <c r="M275" s="161" t="s">
        <v>6309</v>
      </c>
      <c r="N275" s="185" t="s">
        <v>6310</v>
      </c>
      <c r="O275" s="161">
        <v>0</v>
      </c>
      <c r="P275" s="161">
        <v>0</v>
      </c>
      <c r="Q275" s="161">
        <v>0</v>
      </c>
      <c r="R275" s="161">
        <v>0</v>
      </c>
      <c r="S275" s="161">
        <v>0</v>
      </c>
      <c r="T275" s="161">
        <v>0</v>
      </c>
      <c r="U275" s="161">
        <v>0</v>
      </c>
      <c r="V275" s="161">
        <v>0</v>
      </c>
      <c r="W275" s="161">
        <v>0</v>
      </c>
      <c r="X275" s="161">
        <v>0</v>
      </c>
      <c r="Y275" s="161">
        <v>0</v>
      </c>
      <c r="Z275" s="161">
        <v>0</v>
      </c>
      <c r="AA275" s="161">
        <v>0</v>
      </c>
      <c r="AB275" s="161">
        <v>0</v>
      </c>
      <c r="AC275" s="161">
        <v>0</v>
      </c>
      <c r="AD275" s="161">
        <v>0</v>
      </c>
      <c r="AE275" s="161">
        <v>0</v>
      </c>
      <c r="AF275" s="161" t="s">
        <v>6309</v>
      </c>
      <c r="AG275" s="161" t="s">
        <v>6497</v>
      </c>
      <c r="AH275" s="162" t="s">
        <v>4664</v>
      </c>
      <c r="AI275" s="162" t="s">
        <v>1526</v>
      </c>
      <c r="AJ275" s="162" t="s">
        <v>3819</v>
      </c>
      <c r="AK275" s="162" t="s">
        <v>1840</v>
      </c>
      <c r="AL275" s="162" t="s">
        <v>14898</v>
      </c>
      <c r="AM275" s="162" t="s">
        <v>15346</v>
      </c>
      <c r="AN275" s="162"/>
      <c r="AO275" s="162"/>
      <c r="AP275" s="162"/>
      <c r="AQ275" s="162"/>
      <c r="AR275" s="162"/>
      <c r="AS275" s="162"/>
      <c r="AT275" s="162"/>
      <c r="AU275" s="162"/>
      <c r="AV275" s="162"/>
      <c r="AW275" s="162"/>
      <c r="AX275" s="162"/>
    </row>
    <row r="276" spans="1:50" hidden="1">
      <c r="A276" s="153" t="s">
        <v>1725</v>
      </c>
      <c r="B276" s="153" t="s">
        <v>1726</v>
      </c>
      <c r="C276" s="153" t="s">
        <v>5879</v>
      </c>
      <c r="D276" s="177" t="s">
        <v>10528</v>
      </c>
      <c r="E276" s="161" t="s">
        <v>10529</v>
      </c>
      <c r="F276" s="161" t="s">
        <v>13083</v>
      </c>
      <c r="G276" s="161" t="s">
        <v>10530</v>
      </c>
      <c r="H276" s="161" t="s">
        <v>2024</v>
      </c>
      <c r="I276" s="161" t="s">
        <v>2031</v>
      </c>
      <c r="J276" s="161" t="s">
        <v>10531</v>
      </c>
      <c r="K276" s="161" t="s">
        <v>6309</v>
      </c>
      <c r="L276" s="161" t="s">
        <v>10532</v>
      </c>
      <c r="M276" s="161" t="s">
        <v>10533</v>
      </c>
      <c r="N276" s="185" t="s">
        <v>6313</v>
      </c>
      <c r="O276" s="161">
        <v>0</v>
      </c>
      <c r="P276" s="161">
        <v>0</v>
      </c>
      <c r="Q276" s="161">
        <v>0</v>
      </c>
      <c r="R276" s="161">
        <v>0</v>
      </c>
      <c r="S276" s="161">
        <v>0</v>
      </c>
      <c r="T276" s="161">
        <v>0</v>
      </c>
      <c r="U276" s="161">
        <v>0</v>
      </c>
      <c r="V276" s="161">
        <v>0</v>
      </c>
      <c r="W276" s="161">
        <v>0</v>
      </c>
      <c r="X276" s="161">
        <v>0</v>
      </c>
      <c r="Y276" s="161">
        <v>0</v>
      </c>
      <c r="Z276" s="161">
        <v>0</v>
      </c>
      <c r="AA276" s="161">
        <v>0</v>
      </c>
      <c r="AB276" s="161">
        <v>0</v>
      </c>
      <c r="AC276" s="161">
        <v>0</v>
      </c>
      <c r="AD276" s="161">
        <v>0</v>
      </c>
      <c r="AE276" s="161">
        <v>0</v>
      </c>
      <c r="AF276" s="161" t="s">
        <v>1823</v>
      </c>
      <c r="AG276" s="161" t="s">
        <v>4437</v>
      </c>
      <c r="AH276" s="162" t="s">
        <v>15155</v>
      </c>
      <c r="AI276" s="162" t="s">
        <v>15168</v>
      </c>
      <c r="AJ276" s="162" t="s">
        <v>15231</v>
      </c>
      <c r="AK276" s="162" t="s">
        <v>15278</v>
      </c>
      <c r="AL276" s="162" t="s">
        <v>15633</v>
      </c>
      <c r="AM276" s="162"/>
      <c r="AN276" s="162" t="s">
        <v>15634</v>
      </c>
      <c r="AO276" s="162" t="s">
        <v>15893</v>
      </c>
      <c r="AP276" s="162"/>
      <c r="AQ276" s="162"/>
      <c r="AR276" s="162"/>
      <c r="AS276" s="162"/>
      <c r="AT276" s="162"/>
      <c r="AU276" s="162"/>
      <c r="AV276" s="162"/>
      <c r="AW276" s="162"/>
      <c r="AX276" s="162"/>
    </row>
    <row r="277" spans="1:50" hidden="1">
      <c r="A277" s="153" t="s">
        <v>5563</v>
      </c>
      <c r="B277" s="153" t="s">
        <v>1726</v>
      </c>
      <c r="C277" s="153" t="s">
        <v>5560</v>
      </c>
      <c r="D277" s="177" t="s">
        <v>10528</v>
      </c>
      <c r="E277" s="161" t="s">
        <v>10529</v>
      </c>
      <c r="F277" s="161" t="s">
        <v>13087</v>
      </c>
      <c r="G277" s="161" t="s">
        <v>10530</v>
      </c>
      <c r="H277" s="161" t="s">
        <v>2024</v>
      </c>
      <c r="I277" s="161" t="s">
        <v>2031</v>
      </c>
      <c r="J277" s="161" t="s">
        <v>10531</v>
      </c>
      <c r="K277" s="161" t="s">
        <v>6309</v>
      </c>
      <c r="L277" s="161" t="s">
        <v>10532</v>
      </c>
      <c r="M277" s="161" t="s">
        <v>10533</v>
      </c>
      <c r="N277" s="185" t="s">
        <v>6313</v>
      </c>
      <c r="O277" s="161">
        <v>0</v>
      </c>
      <c r="P277" s="161">
        <v>0</v>
      </c>
      <c r="Q277" s="161">
        <v>0</v>
      </c>
      <c r="R277" s="161">
        <v>0</v>
      </c>
      <c r="S277" s="161">
        <v>0</v>
      </c>
      <c r="T277" s="161">
        <v>0</v>
      </c>
      <c r="U277" s="161">
        <v>0</v>
      </c>
      <c r="V277" s="161">
        <v>0</v>
      </c>
      <c r="W277" s="161">
        <v>0</v>
      </c>
      <c r="X277" s="161">
        <v>0</v>
      </c>
      <c r="Y277" s="161">
        <v>0</v>
      </c>
      <c r="Z277" s="161">
        <v>0</v>
      </c>
      <c r="AA277" s="161">
        <v>0</v>
      </c>
      <c r="AB277" s="161">
        <v>0</v>
      </c>
      <c r="AC277" s="161">
        <v>0</v>
      </c>
      <c r="AD277" s="161">
        <v>0</v>
      </c>
      <c r="AE277" s="161">
        <v>0</v>
      </c>
      <c r="AF277" s="161" t="s">
        <v>1823</v>
      </c>
      <c r="AG277" s="161" t="s">
        <v>4437</v>
      </c>
      <c r="AH277" s="162" t="s">
        <v>15155</v>
      </c>
      <c r="AI277" s="162" t="s">
        <v>15168</v>
      </c>
      <c r="AJ277" s="162" t="s">
        <v>15231</v>
      </c>
      <c r="AK277" s="162" t="s">
        <v>15278</v>
      </c>
      <c r="AL277" s="162" t="s">
        <v>15633</v>
      </c>
      <c r="AM277" s="162"/>
      <c r="AN277" s="162" t="s">
        <v>15634</v>
      </c>
      <c r="AO277" s="162" t="s">
        <v>15893</v>
      </c>
      <c r="AP277" s="162"/>
      <c r="AQ277" s="162"/>
      <c r="AR277" s="162"/>
      <c r="AS277" s="162"/>
      <c r="AT277" s="162"/>
      <c r="AU277" s="162"/>
      <c r="AV277" s="162"/>
      <c r="AW277" s="162"/>
      <c r="AX277" s="162"/>
    </row>
    <row r="278" spans="1:50" hidden="1">
      <c r="A278" s="153" t="s">
        <v>5559</v>
      </c>
      <c r="B278" s="153" t="s">
        <v>1726</v>
      </c>
      <c r="C278" s="153" t="s">
        <v>5560</v>
      </c>
      <c r="D278" s="177" t="s">
        <v>10528</v>
      </c>
      <c r="E278" s="161" t="s">
        <v>10529</v>
      </c>
      <c r="F278" s="161" t="s">
        <v>13084</v>
      </c>
      <c r="G278" s="161" t="s">
        <v>10530</v>
      </c>
      <c r="H278" s="161" t="s">
        <v>2024</v>
      </c>
      <c r="I278" s="161" t="s">
        <v>2031</v>
      </c>
      <c r="J278" s="161" t="s">
        <v>10531</v>
      </c>
      <c r="K278" s="161" t="s">
        <v>6309</v>
      </c>
      <c r="L278" s="161" t="s">
        <v>10532</v>
      </c>
      <c r="M278" s="161" t="s">
        <v>10533</v>
      </c>
      <c r="N278" s="185" t="s">
        <v>6313</v>
      </c>
      <c r="O278" s="161">
        <v>0</v>
      </c>
      <c r="P278" s="161">
        <v>0</v>
      </c>
      <c r="Q278" s="161">
        <v>0</v>
      </c>
      <c r="R278" s="161">
        <v>0</v>
      </c>
      <c r="S278" s="161">
        <v>0</v>
      </c>
      <c r="T278" s="161">
        <v>0</v>
      </c>
      <c r="U278" s="161">
        <v>0</v>
      </c>
      <c r="V278" s="161">
        <v>0</v>
      </c>
      <c r="W278" s="161">
        <v>0</v>
      </c>
      <c r="X278" s="161">
        <v>0</v>
      </c>
      <c r="Y278" s="161">
        <v>0</v>
      </c>
      <c r="Z278" s="161">
        <v>0</v>
      </c>
      <c r="AA278" s="161">
        <v>0</v>
      </c>
      <c r="AB278" s="161">
        <v>0</v>
      </c>
      <c r="AC278" s="161">
        <v>0</v>
      </c>
      <c r="AD278" s="161">
        <v>0</v>
      </c>
      <c r="AE278" s="161">
        <v>0</v>
      </c>
      <c r="AF278" s="161" t="s">
        <v>1823</v>
      </c>
      <c r="AG278" s="161" t="s">
        <v>4437</v>
      </c>
      <c r="AH278" s="162" t="s">
        <v>15155</v>
      </c>
      <c r="AI278" s="162" t="s">
        <v>15168</v>
      </c>
      <c r="AJ278" s="162" t="s">
        <v>15231</v>
      </c>
      <c r="AK278" s="162" t="s">
        <v>15278</v>
      </c>
      <c r="AL278" s="162" t="s">
        <v>15633</v>
      </c>
      <c r="AM278" s="162"/>
      <c r="AN278" s="162" t="s">
        <v>15634</v>
      </c>
      <c r="AO278" s="162" t="s">
        <v>15893</v>
      </c>
      <c r="AP278" s="162"/>
      <c r="AQ278" s="162"/>
      <c r="AR278" s="162"/>
      <c r="AS278" s="162"/>
      <c r="AT278" s="162"/>
      <c r="AU278" s="162"/>
      <c r="AV278" s="162"/>
      <c r="AW278" s="162"/>
      <c r="AX278" s="162"/>
    </row>
    <row r="279" spans="1:50" hidden="1">
      <c r="A279" s="153" t="s">
        <v>5562</v>
      </c>
      <c r="B279" s="153" t="s">
        <v>1726</v>
      </c>
      <c r="C279" s="153" t="s">
        <v>5560</v>
      </c>
      <c r="D279" s="177" t="s">
        <v>10528</v>
      </c>
      <c r="E279" s="161" t="s">
        <v>10529</v>
      </c>
      <c r="F279" s="161" t="s">
        <v>13086</v>
      </c>
      <c r="G279" s="161" t="s">
        <v>10530</v>
      </c>
      <c r="H279" s="161" t="s">
        <v>2024</v>
      </c>
      <c r="I279" s="161" t="s">
        <v>2031</v>
      </c>
      <c r="J279" s="161" t="s">
        <v>10531</v>
      </c>
      <c r="K279" s="161" t="s">
        <v>6309</v>
      </c>
      <c r="L279" s="161" t="s">
        <v>10532</v>
      </c>
      <c r="M279" s="161" t="s">
        <v>10533</v>
      </c>
      <c r="N279" s="185" t="s">
        <v>6313</v>
      </c>
      <c r="O279" s="161">
        <v>0</v>
      </c>
      <c r="P279" s="161">
        <v>0</v>
      </c>
      <c r="Q279" s="161">
        <v>0</v>
      </c>
      <c r="R279" s="161">
        <v>0</v>
      </c>
      <c r="S279" s="161">
        <v>0</v>
      </c>
      <c r="T279" s="161">
        <v>0</v>
      </c>
      <c r="U279" s="161">
        <v>0</v>
      </c>
      <c r="V279" s="161">
        <v>0</v>
      </c>
      <c r="W279" s="161">
        <v>0</v>
      </c>
      <c r="X279" s="161">
        <v>0</v>
      </c>
      <c r="Y279" s="161">
        <v>0</v>
      </c>
      <c r="Z279" s="161">
        <v>0</v>
      </c>
      <c r="AA279" s="161">
        <v>0</v>
      </c>
      <c r="AB279" s="161">
        <v>0</v>
      </c>
      <c r="AC279" s="161">
        <v>0</v>
      </c>
      <c r="AD279" s="161">
        <v>0</v>
      </c>
      <c r="AE279" s="161">
        <v>0</v>
      </c>
      <c r="AF279" s="161" t="s">
        <v>1823</v>
      </c>
      <c r="AG279" s="161" t="s">
        <v>4437</v>
      </c>
      <c r="AH279" s="162" t="s">
        <v>15155</v>
      </c>
      <c r="AI279" s="162" t="s">
        <v>15168</v>
      </c>
      <c r="AJ279" s="162" t="s">
        <v>15231</v>
      </c>
      <c r="AK279" s="162" t="s">
        <v>15278</v>
      </c>
      <c r="AL279" s="162" t="s">
        <v>15633</v>
      </c>
      <c r="AM279" s="162"/>
      <c r="AN279" s="162" t="s">
        <v>15634</v>
      </c>
      <c r="AO279" s="162" t="s">
        <v>15893</v>
      </c>
      <c r="AP279" s="162"/>
      <c r="AQ279" s="162"/>
      <c r="AR279" s="162"/>
      <c r="AS279" s="162"/>
      <c r="AT279" s="162"/>
      <c r="AU279" s="162"/>
      <c r="AV279" s="162"/>
      <c r="AW279" s="162"/>
      <c r="AX279" s="162"/>
    </row>
    <row r="280" spans="1:50" hidden="1">
      <c r="A280" s="153" t="s">
        <v>5561</v>
      </c>
      <c r="B280" s="153" t="s">
        <v>1726</v>
      </c>
      <c r="C280" s="153" t="s">
        <v>5560</v>
      </c>
      <c r="D280" s="177" t="s">
        <v>10528</v>
      </c>
      <c r="E280" s="161" t="s">
        <v>10529</v>
      </c>
      <c r="F280" s="161" t="s">
        <v>13085</v>
      </c>
      <c r="G280" s="161" t="s">
        <v>10530</v>
      </c>
      <c r="H280" s="161" t="s">
        <v>2024</v>
      </c>
      <c r="I280" s="161" t="s">
        <v>2031</v>
      </c>
      <c r="J280" s="161" t="s">
        <v>10531</v>
      </c>
      <c r="K280" s="161" t="s">
        <v>6309</v>
      </c>
      <c r="L280" s="161" t="s">
        <v>10532</v>
      </c>
      <c r="M280" s="161" t="s">
        <v>10533</v>
      </c>
      <c r="N280" s="185" t="s">
        <v>6313</v>
      </c>
      <c r="O280" s="161">
        <v>0</v>
      </c>
      <c r="P280" s="161">
        <v>0</v>
      </c>
      <c r="Q280" s="161">
        <v>0</v>
      </c>
      <c r="R280" s="161">
        <v>0</v>
      </c>
      <c r="S280" s="161">
        <v>0</v>
      </c>
      <c r="T280" s="161">
        <v>0</v>
      </c>
      <c r="U280" s="161">
        <v>0</v>
      </c>
      <c r="V280" s="161">
        <v>0</v>
      </c>
      <c r="W280" s="161">
        <v>0</v>
      </c>
      <c r="X280" s="161">
        <v>0</v>
      </c>
      <c r="Y280" s="161">
        <v>0</v>
      </c>
      <c r="Z280" s="161">
        <v>0</v>
      </c>
      <c r="AA280" s="161">
        <v>0</v>
      </c>
      <c r="AB280" s="161">
        <v>0</v>
      </c>
      <c r="AC280" s="161">
        <v>0</v>
      </c>
      <c r="AD280" s="161">
        <v>0</v>
      </c>
      <c r="AE280" s="161">
        <v>0</v>
      </c>
      <c r="AF280" s="161" t="s">
        <v>1823</v>
      </c>
      <c r="AG280" s="161" t="s">
        <v>4437</v>
      </c>
      <c r="AH280" s="162" t="s">
        <v>15155</v>
      </c>
      <c r="AI280" s="162" t="s">
        <v>15168</v>
      </c>
      <c r="AJ280" s="162" t="s">
        <v>15231</v>
      </c>
      <c r="AK280" s="162" t="s">
        <v>15278</v>
      </c>
      <c r="AL280" s="162" t="s">
        <v>15633</v>
      </c>
      <c r="AM280" s="162"/>
      <c r="AN280" s="162" t="s">
        <v>15634</v>
      </c>
      <c r="AO280" s="162" t="s">
        <v>15893</v>
      </c>
      <c r="AP280" s="162"/>
      <c r="AQ280" s="162"/>
      <c r="AR280" s="162"/>
      <c r="AS280" s="162"/>
      <c r="AT280" s="162"/>
      <c r="AU280" s="162"/>
      <c r="AV280" s="162"/>
      <c r="AW280" s="162"/>
      <c r="AX280" s="162"/>
    </row>
    <row r="281" spans="1:50" hidden="1">
      <c r="A281" s="153" t="s">
        <v>6176</v>
      </c>
      <c r="B281" s="153" t="s">
        <v>6177</v>
      </c>
      <c r="C281" s="153" t="s">
        <v>6178</v>
      </c>
      <c r="D281" s="177" t="s">
        <v>10825</v>
      </c>
      <c r="E281" s="161" t="s">
        <v>10826</v>
      </c>
      <c r="F281" s="161" t="s">
        <v>13197</v>
      </c>
      <c r="G281" s="161" t="s">
        <v>10827</v>
      </c>
      <c r="H281" s="161" t="s">
        <v>7928</v>
      </c>
      <c r="I281" s="161" t="s">
        <v>7929</v>
      </c>
      <c r="J281" s="161" t="s">
        <v>10828</v>
      </c>
      <c r="K281" s="161" t="s">
        <v>10829</v>
      </c>
      <c r="L281" s="161" t="s">
        <v>6309</v>
      </c>
      <c r="M281" s="161" t="s">
        <v>10830</v>
      </c>
      <c r="N281" s="185" t="s">
        <v>6310</v>
      </c>
      <c r="O281" s="161" t="s">
        <v>2060</v>
      </c>
      <c r="P281" s="161" t="s">
        <v>13612</v>
      </c>
      <c r="Q281" s="161" t="s">
        <v>2061</v>
      </c>
      <c r="R281" s="161" t="s">
        <v>2041</v>
      </c>
      <c r="S281" s="161" t="s">
        <v>2042</v>
      </c>
      <c r="T281" s="161" t="s">
        <v>2062</v>
      </c>
      <c r="U281" s="161" t="s">
        <v>6179</v>
      </c>
      <c r="V281" s="161" t="s">
        <v>13756</v>
      </c>
      <c r="W281" s="161" t="s">
        <v>10827</v>
      </c>
      <c r="X281" s="161" t="s">
        <v>7928</v>
      </c>
      <c r="Y281" s="161" t="s">
        <v>7929</v>
      </c>
      <c r="Z281" s="161" t="s">
        <v>10828</v>
      </c>
      <c r="AA281" s="161">
        <v>0</v>
      </c>
      <c r="AB281" s="161">
        <v>0</v>
      </c>
      <c r="AC281" s="161">
        <v>0</v>
      </c>
      <c r="AD281" s="161">
        <v>0</v>
      </c>
      <c r="AE281" s="161">
        <v>0</v>
      </c>
      <c r="AF281" s="161" t="s">
        <v>6309</v>
      </c>
      <c r="AG281" s="161" t="s">
        <v>6317</v>
      </c>
      <c r="AH281" s="162"/>
      <c r="AI281" s="162"/>
      <c r="AK281" s="162"/>
      <c r="AL281" s="162"/>
      <c r="AM281" s="162"/>
      <c r="AN281" s="162"/>
      <c r="AO281" s="162"/>
      <c r="AP281" s="162"/>
      <c r="AQ281" s="162"/>
      <c r="AR281" s="162"/>
      <c r="AS281" s="162"/>
      <c r="AT281" s="162"/>
      <c r="AU281" s="162"/>
      <c r="AV281" s="162"/>
      <c r="AW281" s="162"/>
      <c r="AX281" s="162"/>
    </row>
    <row r="282" spans="1:50" hidden="1">
      <c r="A282" s="153" t="s">
        <v>6180</v>
      </c>
      <c r="B282" s="153" t="s">
        <v>6177</v>
      </c>
      <c r="C282" s="153" t="s">
        <v>6181</v>
      </c>
      <c r="D282" s="177" t="s">
        <v>10825</v>
      </c>
      <c r="E282" s="161" t="s">
        <v>10826</v>
      </c>
      <c r="F282" s="161" t="s">
        <v>13198</v>
      </c>
      <c r="G282" s="161" t="s">
        <v>10827</v>
      </c>
      <c r="H282" s="161" t="s">
        <v>7928</v>
      </c>
      <c r="I282" s="161" t="s">
        <v>7929</v>
      </c>
      <c r="J282" s="161" t="s">
        <v>10828</v>
      </c>
      <c r="K282" s="161" t="s">
        <v>10829</v>
      </c>
      <c r="L282" s="161" t="s">
        <v>6309</v>
      </c>
      <c r="M282" s="161" t="s">
        <v>10830</v>
      </c>
      <c r="N282" s="185" t="s">
        <v>6310</v>
      </c>
      <c r="O282" s="161" t="s">
        <v>2060</v>
      </c>
      <c r="P282" s="161" t="s">
        <v>13612</v>
      </c>
      <c r="Q282" s="161" t="s">
        <v>2061</v>
      </c>
      <c r="R282" s="161" t="s">
        <v>2041</v>
      </c>
      <c r="S282" s="161" t="s">
        <v>2042</v>
      </c>
      <c r="T282" s="161" t="s">
        <v>2062</v>
      </c>
      <c r="U282" s="161" t="s">
        <v>6179</v>
      </c>
      <c r="V282" s="161" t="s">
        <v>13756</v>
      </c>
      <c r="W282" s="161" t="s">
        <v>10827</v>
      </c>
      <c r="X282" s="161" t="s">
        <v>7928</v>
      </c>
      <c r="Y282" s="161" t="s">
        <v>7929</v>
      </c>
      <c r="Z282" s="161" t="s">
        <v>10828</v>
      </c>
      <c r="AA282" s="161">
        <v>0</v>
      </c>
      <c r="AB282" s="161">
        <v>0</v>
      </c>
      <c r="AC282" s="161">
        <v>0</v>
      </c>
      <c r="AD282" s="161">
        <v>0</v>
      </c>
      <c r="AE282" s="161">
        <v>0</v>
      </c>
      <c r="AF282" s="161" t="s">
        <v>6309</v>
      </c>
      <c r="AG282" s="161" t="s">
        <v>6317</v>
      </c>
      <c r="AH282" s="162"/>
      <c r="AI282" s="162"/>
      <c r="AJ282" s="162"/>
      <c r="AK282" s="162"/>
      <c r="AL282" s="162"/>
      <c r="AM282" s="162"/>
      <c r="AN282" s="162"/>
      <c r="AO282" s="162"/>
      <c r="AP282" s="162"/>
      <c r="AQ282" s="162"/>
      <c r="AR282" s="162"/>
      <c r="AS282" s="162"/>
      <c r="AT282" s="162"/>
      <c r="AU282" s="162"/>
      <c r="AV282" s="162"/>
      <c r="AW282" s="162"/>
      <c r="AX282" s="162"/>
    </row>
    <row r="283" spans="1:50" hidden="1">
      <c r="A283" s="153" t="s">
        <v>3978</v>
      </c>
      <c r="B283" s="153" t="s">
        <v>3979</v>
      </c>
      <c r="C283" s="153" t="s">
        <v>3971</v>
      </c>
      <c r="D283" s="177" t="s">
        <v>23</v>
      </c>
      <c r="E283" s="161" t="s">
        <v>24</v>
      </c>
      <c r="F283" s="161" t="s">
        <v>25</v>
      </c>
      <c r="G283" s="161" t="s">
        <v>26</v>
      </c>
      <c r="H283" s="161" t="s">
        <v>27</v>
      </c>
      <c r="I283" s="161" t="s">
        <v>2031</v>
      </c>
      <c r="J283" s="161" t="s">
        <v>28</v>
      </c>
      <c r="K283" s="161" t="s">
        <v>29</v>
      </c>
      <c r="L283" s="161" t="s">
        <v>6309</v>
      </c>
      <c r="M283" s="161" t="s">
        <v>30</v>
      </c>
      <c r="N283" s="185" t="s">
        <v>6310</v>
      </c>
      <c r="O283" s="161">
        <v>0</v>
      </c>
      <c r="P283" s="161">
        <v>0</v>
      </c>
      <c r="Q283" s="161">
        <v>0</v>
      </c>
      <c r="R283" s="161">
        <v>0</v>
      </c>
      <c r="S283" s="161">
        <v>0</v>
      </c>
      <c r="T283" s="161">
        <v>0</v>
      </c>
      <c r="U283" s="161">
        <v>0</v>
      </c>
      <c r="V283" s="161">
        <v>0</v>
      </c>
      <c r="W283" s="161">
        <v>0</v>
      </c>
      <c r="X283" s="161">
        <v>0</v>
      </c>
      <c r="Y283" s="161">
        <v>0</v>
      </c>
      <c r="Z283" s="161">
        <v>0</v>
      </c>
      <c r="AA283" s="161">
        <v>1</v>
      </c>
      <c r="AB283" s="161" t="s">
        <v>31</v>
      </c>
      <c r="AC283" s="161" t="s">
        <v>32</v>
      </c>
      <c r="AD283" s="161" t="s">
        <v>2031</v>
      </c>
      <c r="AE283" s="161" t="s">
        <v>33</v>
      </c>
      <c r="AF283" s="161" t="s">
        <v>6309</v>
      </c>
      <c r="AG283" s="161" t="s">
        <v>6334</v>
      </c>
      <c r="AH283" s="162" t="s">
        <v>5069</v>
      </c>
      <c r="AI283" s="162" t="s">
        <v>367</v>
      </c>
      <c r="AJ283" s="162" t="s">
        <v>4887</v>
      </c>
      <c r="AK283" s="162" t="s">
        <v>4888</v>
      </c>
      <c r="AL283" s="162" t="s">
        <v>14188</v>
      </c>
      <c r="AM283" s="162" t="s">
        <v>14189</v>
      </c>
      <c r="AN283" s="162" t="s">
        <v>14179</v>
      </c>
      <c r="AO283" s="162" t="s">
        <v>14180</v>
      </c>
      <c r="AP283" s="162" t="s">
        <v>14224</v>
      </c>
      <c r="AQ283" s="162" t="s">
        <v>14800</v>
      </c>
      <c r="AR283" s="162"/>
      <c r="AS283" s="162"/>
      <c r="AT283" s="162"/>
      <c r="AU283" s="162"/>
      <c r="AV283" s="162"/>
      <c r="AW283" s="162"/>
      <c r="AX283" s="162"/>
    </row>
    <row r="284" spans="1:50" hidden="1">
      <c r="A284" s="153" t="s">
        <v>5564</v>
      </c>
      <c r="B284" s="153" t="s">
        <v>1726</v>
      </c>
      <c r="C284" s="153" t="s">
        <v>1050</v>
      </c>
      <c r="D284" s="177" t="e">
        <v>#N/A</v>
      </c>
      <c r="E284" s="161" t="e">
        <v>#N/A</v>
      </c>
      <c r="F284" s="161" t="e">
        <v>#N/A</v>
      </c>
      <c r="G284" s="161" t="e">
        <v>#N/A</v>
      </c>
      <c r="H284" s="161" t="e">
        <v>#N/A</v>
      </c>
      <c r="I284" s="161" t="e">
        <v>#N/A</v>
      </c>
      <c r="J284" s="161" t="e">
        <v>#N/A</v>
      </c>
      <c r="K284" s="161" t="e">
        <v>#N/A</v>
      </c>
      <c r="L284" s="161" t="e">
        <v>#N/A</v>
      </c>
      <c r="M284" s="161"/>
      <c r="N284" s="185"/>
      <c r="O284" s="161"/>
      <c r="P284" s="161"/>
      <c r="Q284" s="161"/>
      <c r="R284" s="161"/>
      <c r="S284" s="161"/>
      <c r="T284" s="161"/>
      <c r="U284" s="161"/>
      <c r="V284" s="161"/>
      <c r="W284" s="161"/>
      <c r="X284" s="161"/>
      <c r="Y284" s="161"/>
      <c r="Z284" s="161"/>
      <c r="AA284" s="161"/>
      <c r="AB284" s="161"/>
      <c r="AC284" s="161"/>
      <c r="AD284" s="161"/>
      <c r="AE284" s="161"/>
      <c r="AF284" s="161"/>
      <c r="AG284" s="161"/>
      <c r="AH284" s="162"/>
      <c r="AI284" s="162"/>
      <c r="AJ284" s="162"/>
      <c r="AK284" s="162"/>
      <c r="AL284" s="162"/>
      <c r="AM284" s="162"/>
      <c r="AN284" s="162"/>
      <c r="AO284" s="162"/>
      <c r="AP284" s="162"/>
      <c r="AQ284" s="162"/>
      <c r="AR284" s="162"/>
      <c r="AS284" s="162"/>
      <c r="AT284" s="162"/>
      <c r="AU284" s="162"/>
      <c r="AV284" s="162"/>
      <c r="AW284" s="162"/>
      <c r="AX284" s="162"/>
    </row>
    <row r="285" spans="1:50" hidden="1">
      <c r="A285" s="153" t="s">
        <v>5565</v>
      </c>
      <c r="B285" s="153" t="s">
        <v>1726</v>
      </c>
      <c r="C285" s="153" t="s">
        <v>1050</v>
      </c>
      <c r="D285" s="177" t="e">
        <v>#N/A</v>
      </c>
      <c r="E285" s="161" t="e">
        <v>#N/A</v>
      </c>
      <c r="F285" s="161" t="e">
        <v>#N/A</v>
      </c>
      <c r="G285" s="161" t="e">
        <v>#N/A</v>
      </c>
      <c r="H285" s="161" t="e">
        <v>#N/A</v>
      </c>
      <c r="I285" s="161" t="e">
        <v>#N/A</v>
      </c>
      <c r="J285" s="161" t="e">
        <v>#N/A</v>
      </c>
      <c r="K285" s="161" t="e">
        <v>#N/A</v>
      </c>
      <c r="L285" s="161" t="e">
        <v>#N/A</v>
      </c>
      <c r="M285" s="161"/>
      <c r="N285" s="185"/>
      <c r="O285" s="161"/>
      <c r="P285" s="161"/>
      <c r="Q285" s="161"/>
      <c r="R285" s="161"/>
      <c r="S285" s="161"/>
      <c r="T285" s="161"/>
      <c r="U285" s="161"/>
      <c r="V285" s="161"/>
      <c r="W285" s="161"/>
      <c r="X285" s="161"/>
      <c r="Y285" s="161"/>
      <c r="Z285" s="161"/>
      <c r="AA285" s="161"/>
      <c r="AB285" s="161"/>
      <c r="AC285" s="161"/>
      <c r="AD285" s="161"/>
      <c r="AE285" s="161"/>
      <c r="AF285" s="161"/>
      <c r="AG285" s="161"/>
      <c r="AH285" s="162"/>
      <c r="AI285" s="162"/>
      <c r="AJ285" s="162"/>
      <c r="AK285" s="162"/>
      <c r="AL285" s="162"/>
      <c r="AM285" s="162"/>
      <c r="AN285" s="162"/>
      <c r="AO285" s="162"/>
      <c r="AP285" s="162"/>
      <c r="AQ285" s="162"/>
      <c r="AR285" s="162"/>
      <c r="AS285" s="162"/>
      <c r="AT285" s="162"/>
      <c r="AU285" s="162"/>
      <c r="AV285" s="162"/>
      <c r="AW285" s="162"/>
      <c r="AX285" s="162"/>
    </row>
    <row r="286" spans="1:50" hidden="1">
      <c r="A286" s="153" t="s">
        <v>712</v>
      </c>
      <c r="B286" s="153" t="s">
        <v>4588</v>
      </c>
      <c r="C286" s="153" t="s">
        <v>713</v>
      </c>
      <c r="D286" s="177" t="e">
        <v>#N/A</v>
      </c>
      <c r="E286" s="161" t="e">
        <v>#N/A</v>
      </c>
      <c r="F286" s="161" t="e">
        <v>#N/A</v>
      </c>
      <c r="G286" s="161" t="e">
        <v>#N/A</v>
      </c>
      <c r="H286" s="161" t="e">
        <v>#N/A</v>
      </c>
      <c r="I286" s="161" t="e">
        <v>#N/A</v>
      </c>
      <c r="J286" s="161" t="e">
        <v>#N/A</v>
      </c>
      <c r="K286" s="161" t="e">
        <v>#N/A</v>
      </c>
      <c r="L286" s="161" t="e">
        <v>#N/A</v>
      </c>
      <c r="M286" s="161"/>
      <c r="N286" s="185"/>
      <c r="O286" s="161"/>
      <c r="P286" s="161"/>
      <c r="Q286" s="161"/>
      <c r="R286" s="161"/>
      <c r="S286" s="161"/>
      <c r="T286" s="161"/>
      <c r="U286" s="161"/>
      <c r="V286" s="161"/>
      <c r="W286" s="161"/>
      <c r="X286" s="161"/>
      <c r="Y286" s="161"/>
      <c r="Z286" s="161"/>
      <c r="AA286" s="161"/>
      <c r="AB286" s="161"/>
      <c r="AC286" s="161"/>
      <c r="AD286" s="161"/>
      <c r="AE286" s="161"/>
      <c r="AF286" s="161"/>
      <c r="AG286" s="161"/>
      <c r="AH286" s="162"/>
      <c r="AI286" s="162"/>
      <c r="AJ286" s="162"/>
      <c r="AK286" s="162"/>
      <c r="AL286" s="162"/>
      <c r="AM286" s="162"/>
      <c r="AN286" s="162"/>
      <c r="AO286" s="162"/>
      <c r="AP286" s="162"/>
      <c r="AQ286" s="162"/>
      <c r="AR286" s="162"/>
      <c r="AS286" s="162"/>
      <c r="AT286" s="162"/>
      <c r="AU286" s="162"/>
      <c r="AV286" s="162"/>
      <c r="AW286" s="162"/>
      <c r="AX286" s="162"/>
    </row>
    <row r="287" spans="1:50" hidden="1">
      <c r="A287" s="153" t="s">
        <v>3980</v>
      </c>
      <c r="B287" s="153" t="s">
        <v>3981</v>
      </c>
      <c r="C287" s="153" t="s">
        <v>3982</v>
      </c>
      <c r="D287" s="177" t="s">
        <v>21</v>
      </c>
      <c r="E287" s="161" t="s">
        <v>10601</v>
      </c>
      <c r="F287" s="161" t="e">
        <v>#N/A</v>
      </c>
      <c r="G287" s="161" t="s">
        <v>10602</v>
      </c>
      <c r="H287" s="161" t="s">
        <v>2025</v>
      </c>
      <c r="I287" s="161" t="s">
        <v>2026</v>
      </c>
      <c r="J287" s="161" t="s">
        <v>10603</v>
      </c>
      <c r="K287" s="161" t="s">
        <v>10604</v>
      </c>
      <c r="L287" s="161" t="s">
        <v>10605</v>
      </c>
      <c r="M287" s="161"/>
      <c r="N287" s="185"/>
      <c r="O287" s="161"/>
      <c r="P287" s="161"/>
      <c r="Q287" s="161"/>
      <c r="R287" s="161"/>
      <c r="S287" s="161"/>
      <c r="T287" s="161"/>
      <c r="U287" s="161"/>
      <c r="V287" s="161"/>
      <c r="W287" s="161"/>
      <c r="X287" s="161"/>
      <c r="Y287" s="161"/>
      <c r="Z287" s="161"/>
      <c r="AA287" s="161"/>
      <c r="AB287" s="161"/>
      <c r="AC287" s="161"/>
      <c r="AD287" s="161"/>
      <c r="AE287" s="161"/>
      <c r="AF287" s="161"/>
      <c r="AG287" s="161"/>
      <c r="AH287" s="162" t="s">
        <v>1861</v>
      </c>
      <c r="AI287" s="162" t="s">
        <v>127</v>
      </c>
      <c r="AJ287" s="162" t="s">
        <v>6906</v>
      </c>
      <c r="AK287" s="162" t="s">
        <v>11886</v>
      </c>
      <c r="AL287" s="162"/>
      <c r="AM287" s="162"/>
      <c r="AN287" s="162"/>
      <c r="AO287" s="162"/>
      <c r="AP287" s="162"/>
      <c r="AQ287" s="162"/>
      <c r="AR287" s="162"/>
      <c r="AS287" s="162"/>
      <c r="AT287" s="162"/>
      <c r="AU287" s="162"/>
      <c r="AV287" s="162"/>
      <c r="AW287" s="162"/>
      <c r="AX287" s="162"/>
    </row>
    <row r="288" spans="1:50" hidden="1">
      <c r="A288" s="153" t="s">
        <v>2447</v>
      </c>
      <c r="B288" s="153" t="s">
        <v>2441</v>
      </c>
      <c r="C288" s="153" t="s">
        <v>2448</v>
      </c>
      <c r="D288" s="177" t="s">
        <v>8108</v>
      </c>
      <c r="E288" s="161" t="s">
        <v>8109</v>
      </c>
      <c r="F288" s="161" t="s">
        <v>12391</v>
      </c>
      <c r="G288" s="161" t="s">
        <v>8110</v>
      </c>
      <c r="H288" s="161" t="s">
        <v>2025</v>
      </c>
      <c r="I288" s="161" t="s">
        <v>2026</v>
      </c>
      <c r="J288" s="161" t="s">
        <v>8111</v>
      </c>
      <c r="K288" s="161" t="s">
        <v>8112</v>
      </c>
      <c r="L288" s="161" t="s">
        <v>8113</v>
      </c>
      <c r="M288" s="161" t="s">
        <v>8114</v>
      </c>
      <c r="N288" s="185" t="s">
        <v>6318</v>
      </c>
      <c r="O288" s="161">
        <v>0</v>
      </c>
      <c r="P288" s="161">
        <v>0</v>
      </c>
      <c r="Q288" s="161">
        <v>0</v>
      </c>
      <c r="R288" s="161">
        <v>0</v>
      </c>
      <c r="S288" s="161">
        <v>0</v>
      </c>
      <c r="T288" s="161">
        <v>0</v>
      </c>
      <c r="U288" s="161">
        <v>0</v>
      </c>
      <c r="V288" s="161">
        <v>0</v>
      </c>
      <c r="W288" s="161">
        <v>0</v>
      </c>
      <c r="X288" s="161">
        <v>0</v>
      </c>
      <c r="Y288" s="161">
        <v>0</v>
      </c>
      <c r="Z288" s="161">
        <v>0</v>
      </c>
      <c r="AA288" s="161">
        <v>0</v>
      </c>
      <c r="AB288" s="161">
        <v>0</v>
      </c>
      <c r="AC288" s="161">
        <v>0</v>
      </c>
      <c r="AD288" s="161">
        <v>0</v>
      </c>
      <c r="AE288" s="161">
        <v>0</v>
      </c>
      <c r="AF288" s="161" t="s">
        <v>6566</v>
      </c>
      <c r="AG288" s="161" t="s">
        <v>4392</v>
      </c>
      <c r="AH288" s="162"/>
      <c r="AI288" s="162"/>
      <c r="AJ288" s="162"/>
      <c r="AK288" s="162"/>
      <c r="AL288" s="162"/>
      <c r="AM288" s="162"/>
      <c r="AN288" s="162"/>
      <c r="AO288" s="162"/>
      <c r="AP288" s="162"/>
      <c r="AQ288" s="162"/>
      <c r="AR288" s="162"/>
      <c r="AS288" s="162"/>
      <c r="AT288" s="162"/>
      <c r="AU288" s="162"/>
      <c r="AV288" s="162"/>
      <c r="AW288" s="162"/>
      <c r="AX288" s="162"/>
    </row>
    <row r="289" spans="1:50" hidden="1">
      <c r="A289" s="153" t="s">
        <v>2449</v>
      </c>
      <c r="B289" s="153" t="s">
        <v>2441</v>
      </c>
      <c r="C289" s="153" t="s">
        <v>2450</v>
      </c>
      <c r="D289" s="177" t="s">
        <v>8108</v>
      </c>
      <c r="E289" s="161" t="s">
        <v>8109</v>
      </c>
      <c r="F289" s="161" t="s">
        <v>12392</v>
      </c>
      <c r="G289" s="161" t="s">
        <v>8110</v>
      </c>
      <c r="H289" s="161" t="s">
        <v>2025</v>
      </c>
      <c r="I289" s="161" t="s">
        <v>2026</v>
      </c>
      <c r="J289" s="161" t="s">
        <v>8111</v>
      </c>
      <c r="K289" s="161" t="s">
        <v>8112</v>
      </c>
      <c r="L289" s="161" t="s">
        <v>8113</v>
      </c>
      <c r="M289" s="161" t="s">
        <v>8114</v>
      </c>
      <c r="N289" s="185" t="s">
        <v>6318</v>
      </c>
      <c r="O289" s="161">
        <v>0</v>
      </c>
      <c r="P289" s="161">
        <v>0</v>
      </c>
      <c r="Q289" s="161">
        <v>0</v>
      </c>
      <c r="R289" s="161">
        <v>0</v>
      </c>
      <c r="S289" s="161">
        <v>0</v>
      </c>
      <c r="T289" s="161">
        <v>0</v>
      </c>
      <c r="U289" s="161">
        <v>0</v>
      </c>
      <c r="V289" s="161">
        <v>0</v>
      </c>
      <c r="W289" s="161">
        <v>0</v>
      </c>
      <c r="X289" s="161">
        <v>0</v>
      </c>
      <c r="Y289" s="161">
        <v>0</v>
      </c>
      <c r="Z289" s="161">
        <v>0</v>
      </c>
      <c r="AA289" s="161">
        <v>0</v>
      </c>
      <c r="AB289" s="161">
        <v>0</v>
      </c>
      <c r="AC289" s="161">
        <v>0</v>
      </c>
      <c r="AD289" s="161">
        <v>0</v>
      </c>
      <c r="AE289" s="161">
        <v>0</v>
      </c>
      <c r="AF289" s="161" t="s">
        <v>6566</v>
      </c>
      <c r="AG289" s="161" t="s">
        <v>4392</v>
      </c>
      <c r="AH289" s="162"/>
      <c r="AI289" s="162"/>
      <c r="AJ289" s="162"/>
      <c r="AK289" s="162"/>
      <c r="AL289" s="162"/>
      <c r="AM289" s="162"/>
      <c r="AN289" s="162"/>
      <c r="AO289" s="162"/>
      <c r="AP289" s="162"/>
      <c r="AQ289" s="162"/>
      <c r="AR289" s="162"/>
      <c r="AS289" s="162"/>
      <c r="AT289" s="162"/>
      <c r="AU289" s="162"/>
      <c r="AV289" s="162"/>
      <c r="AW289" s="162"/>
      <c r="AX289" s="162"/>
    </row>
    <row r="290" spans="1:50" hidden="1">
      <c r="A290" s="153" t="s">
        <v>6346</v>
      </c>
      <c r="B290" s="153" t="s">
        <v>2167</v>
      </c>
      <c r="C290" s="153" t="s">
        <v>2558</v>
      </c>
      <c r="D290" s="177" t="s">
        <v>6666</v>
      </c>
      <c r="E290" s="161" t="s">
        <v>6667</v>
      </c>
      <c r="F290" s="161" t="s">
        <v>6674</v>
      </c>
      <c r="G290" s="161" t="s">
        <v>6669</v>
      </c>
      <c r="H290" s="161" t="s">
        <v>2024</v>
      </c>
      <c r="I290" s="161" t="s">
        <v>2031</v>
      </c>
      <c r="J290" s="161" t="s">
        <v>6670</v>
      </c>
      <c r="K290" s="161" t="s">
        <v>6671</v>
      </c>
      <c r="L290" s="161" t="s">
        <v>6309</v>
      </c>
      <c r="M290" s="161" t="s">
        <v>6672</v>
      </c>
      <c r="N290" s="185" t="s">
        <v>6520</v>
      </c>
      <c r="O290" s="161">
        <v>0</v>
      </c>
      <c r="P290" s="161">
        <v>0</v>
      </c>
      <c r="Q290" s="161">
        <v>0</v>
      </c>
      <c r="R290" s="161">
        <v>0</v>
      </c>
      <c r="S290" s="161">
        <v>0</v>
      </c>
      <c r="T290" s="161">
        <v>0</v>
      </c>
      <c r="U290" s="161">
        <v>0</v>
      </c>
      <c r="V290" s="161">
        <v>0</v>
      </c>
      <c r="W290" s="161">
        <v>0</v>
      </c>
      <c r="X290" s="161">
        <v>0</v>
      </c>
      <c r="Y290" s="161">
        <v>0</v>
      </c>
      <c r="Z290" s="161">
        <v>0</v>
      </c>
      <c r="AA290" s="161">
        <v>0</v>
      </c>
      <c r="AB290" s="161">
        <v>0</v>
      </c>
      <c r="AC290" s="161">
        <v>0</v>
      </c>
      <c r="AD290" s="161">
        <v>0</v>
      </c>
      <c r="AE290" s="161">
        <v>0</v>
      </c>
      <c r="AF290" s="161" t="s">
        <v>3101</v>
      </c>
      <c r="AG290" s="161" t="s">
        <v>4437</v>
      </c>
      <c r="AH290" s="162" t="s">
        <v>14339</v>
      </c>
      <c r="AI290" s="162" t="s">
        <v>14457</v>
      </c>
      <c r="AJ290" s="162" t="s">
        <v>14482</v>
      </c>
      <c r="AK290" s="162" t="s">
        <v>14760</v>
      </c>
      <c r="AL290" s="162" t="s">
        <v>15378</v>
      </c>
      <c r="AM290" s="162"/>
      <c r="AN290" s="162"/>
      <c r="AO290" s="162"/>
      <c r="AP290" s="162"/>
      <c r="AQ290" s="162"/>
      <c r="AR290" s="162"/>
      <c r="AS290" s="162"/>
      <c r="AT290" s="162"/>
      <c r="AU290" s="162"/>
      <c r="AV290" s="162"/>
      <c r="AW290" s="162"/>
      <c r="AX290" s="162"/>
    </row>
    <row r="291" spans="1:50" hidden="1">
      <c r="A291" s="153" t="s">
        <v>5566</v>
      </c>
      <c r="B291" s="153" t="s">
        <v>1726</v>
      </c>
      <c r="C291" s="153" t="s">
        <v>5567</v>
      </c>
      <c r="D291" s="177" t="s">
        <v>10528</v>
      </c>
      <c r="E291" s="161" t="s">
        <v>10529</v>
      </c>
      <c r="F291" s="161" t="s">
        <v>13088</v>
      </c>
      <c r="G291" s="161" t="s">
        <v>10530</v>
      </c>
      <c r="H291" s="161" t="s">
        <v>2024</v>
      </c>
      <c r="I291" s="161" t="s">
        <v>2031</v>
      </c>
      <c r="J291" s="161" t="s">
        <v>10531</v>
      </c>
      <c r="K291" s="161" t="s">
        <v>6309</v>
      </c>
      <c r="L291" s="161" t="s">
        <v>10532</v>
      </c>
      <c r="M291" s="161" t="s">
        <v>10533</v>
      </c>
      <c r="N291" s="185" t="s">
        <v>6313</v>
      </c>
      <c r="O291" s="161">
        <v>0</v>
      </c>
      <c r="P291" s="161">
        <v>0</v>
      </c>
      <c r="Q291" s="161">
        <v>0</v>
      </c>
      <c r="R291" s="161">
        <v>0</v>
      </c>
      <c r="S291" s="161">
        <v>0</v>
      </c>
      <c r="T291" s="161">
        <v>0</v>
      </c>
      <c r="U291" s="161">
        <v>0</v>
      </c>
      <c r="V291" s="161">
        <v>0</v>
      </c>
      <c r="W291" s="161">
        <v>0</v>
      </c>
      <c r="X291" s="161">
        <v>0</v>
      </c>
      <c r="Y291" s="161">
        <v>0</v>
      </c>
      <c r="Z291" s="161">
        <v>0</v>
      </c>
      <c r="AA291" s="161">
        <v>0</v>
      </c>
      <c r="AB291" s="161">
        <v>0</v>
      </c>
      <c r="AC291" s="161">
        <v>0</v>
      </c>
      <c r="AD291" s="161">
        <v>0</v>
      </c>
      <c r="AE291" s="161">
        <v>0</v>
      </c>
      <c r="AF291" s="161" t="s">
        <v>1823</v>
      </c>
      <c r="AG291" s="161" t="s">
        <v>4437</v>
      </c>
      <c r="AH291" s="162" t="s">
        <v>15155</v>
      </c>
      <c r="AI291" s="162" t="s">
        <v>15168</v>
      </c>
      <c r="AJ291" s="162" t="s">
        <v>15231</v>
      </c>
      <c r="AK291" s="162" t="s">
        <v>15278</v>
      </c>
      <c r="AL291" s="162" t="s">
        <v>15633</v>
      </c>
      <c r="AM291" s="162"/>
      <c r="AN291" s="162" t="s">
        <v>15634</v>
      </c>
      <c r="AO291" s="162" t="s">
        <v>15893</v>
      </c>
      <c r="AP291" s="162"/>
      <c r="AQ291" s="162"/>
      <c r="AR291" s="162"/>
      <c r="AS291" s="162"/>
      <c r="AT291" s="162"/>
      <c r="AU291" s="162"/>
      <c r="AV291" s="162"/>
      <c r="AW291" s="162"/>
      <c r="AX291" s="162"/>
    </row>
    <row r="292" spans="1:50" hidden="1">
      <c r="A292" s="153" t="s">
        <v>5568</v>
      </c>
      <c r="B292" s="153" t="s">
        <v>1726</v>
      </c>
      <c r="C292" s="153" t="s">
        <v>5569</v>
      </c>
      <c r="D292" s="177" t="s">
        <v>10528</v>
      </c>
      <c r="E292" s="161" t="s">
        <v>10529</v>
      </c>
      <c r="F292" s="161" t="s">
        <v>13089</v>
      </c>
      <c r="G292" s="161" t="s">
        <v>10530</v>
      </c>
      <c r="H292" s="161" t="s">
        <v>2024</v>
      </c>
      <c r="I292" s="161" t="s">
        <v>2031</v>
      </c>
      <c r="J292" s="161" t="s">
        <v>10531</v>
      </c>
      <c r="K292" s="161" t="s">
        <v>6309</v>
      </c>
      <c r="L292" s="161" t="s">
        <v>10532</v>
      </c>
      <c r="M292" s="161" t="s">
        <v>10533</v>
      </c>
      <c r="N292" s="185" t="s">
        <v>6313</v>
      </c>
      <c r="O292" s="161">
        <v>0</v>
      </c>
      <c r="P292" s="161">
        <v>0</v>
      </c>
      <c r="Q292" s="161">
        <v>0</v>
      </c>
      <c r="R292" s="161">
        <v>0</v>
      </c>
      <c r="S292" s="161">
        <v>0</v>
      </c>
      <c r="T292" s="161">
        <v>0</v>
      </c>
      <c r="U292" s="161">
        <v>0</v>
      </c>
      <c r="V292" s="161">
        <v>0</v>
      </c>
      <c r="W292" s="161">
        <v>0</v>
      </c>
      <c r="X292" s="161">
        <v>0</v>
      </c>
      <c r="Y292" s="161">
        <v>0</v>
      </c>
      <c r="Z292" s="161">
        <v>0</v>
      </c>
      <c r="AA292" s="161">
        <v>0</v>
      </c>
      <c r="AB292" s="161">
        <v>0</v>
      </c>
      <c r="AC292" s="161">
        <v>0</v>
      </c>
      <c r="AD292" s="161">
        <v>0</v>
      </c>
      <c r="AE292" s="161">
        <v>0</v>
      </c>
      <c r="AF292" s="161" t="s">
        <v>1823</v>
      </c>
      <c r="AG292" s="161" t="s">
        <v>4437</v>
      </c>
      <c r="AH292" s="162" t="s">
        <v>15155</v>
      </c>
      <c r="AI292" s="162" t="s">
        <v>15168</v>
      </c>
      <c r="AJ292" s="162" t="s">
        <v>15231</v>
      </c>
      <c r="AK292" s="162" t="s">
        <v>15278</v>
      </c>
      <c r="AL292" s="162" t="s">
        <v>15633</v>
      </c>
      <c r="AM292" s="162"/>
      <c r="AN292" s="162" t="s">
        <v>15634</v>
      </c>
      <c r="AO292" s="162" t="s">
        <v>15893</v>
      </c>
      <c r="AP292" s="162"/>
      <c r="AQ292" s="162"/>
      <c r="AR292" s="162"/>
      <c r="AS292" s="162"/>
      <c r="AT292" s="162"/>
      <c r="AU292" s="162"/>
      <c r="AV292" s="162"/>
      <c r="AW292" s="162"/>
      <c r="AX292" s="162"/>
    </row>
    <row r="293" spans="1:50" hidden="1">
      <c r="A293" s="153" t="s">
        <v>5570</v>
      </c>
      <c r="B293" s="153" t="s">
        <v>1726</v>
      </c>
      <c r="C293" s="153" t="s">
        <v>5569</v>
      </c>
      <c r="D293" s="177" t="s">
        <v>10528</v>
      </c>
      <c r="E293" s="161" t="s">
        <v>10529</v>
      </c>
      <c r="F293" s="161" t="s">
        <v>13090</v>
      </c>
      <c r="G293" s="161" t="s">
        <v>10530</v>
      </c>
      <c r="H293" s="161" t="s">
        <v>2024</v>
      </c>
      <c r="I293" s="161" t="s">
        <v>2031</v>
      </c>
      <c r="J293" s="161" t="s">
        <v>10531</v>
      </c>
      <c r="K293" s="161" t="s">
        <v>6309</v>
      </c>
      <c r="L293" s="161" t="s">
        <v>10532</v>
      </c>
      <c r="M293" s="161" t="s">
        <v>10533</v>
      </c>
      <c r="N293" s="185" t="s">
        <v>6313</v>
      </c>
      <c r="O293" s="161">
        <v>0</v>
      </c>
      <c r="P293" s="161">
        <v>0</v>
      </c>
      <c r="Q293" s="161">
        <v>0</v>
      </c>
      <c r="R293" s="161">
        <v>0</v>
      </c>
      <c r="S293" s="161">
        <v>0</v>
      </c>
      <c r="T293" s="161">
        <v>0</v>
      </c>
      <c r="U293" s="161">
        <v>0</v>
      </c>
      <c r="V293" s="161">
        <v>0</v>
      </c>
      <c r="W293" s="161">
        <v>0</v>
      </c>
      <c r="X293" s="161">
        <v>0</v>
      </c>
      <c r="Y293" s="161">
        <v>0</v>
      </c>
      <c r="Z293" s="161">
        <v>0</v>
      </c>
      <c r="AA293" s="161">
        <v>0</v>
      </c>
      <c r="AB293" s="161">
        <v>0</v>
      </c>
      <c r="AC293" s="161">
        <v>0</v>
      </c>
      <c r="AD293" s="161">
        <v>0</v>
      </c>
      <c r="AE293" s="161">
        <v>0</v>
      </c>
      <c r="AF293" s="161" t="s">
        <v>1823</v>
      </c>
      <c r="AG293" s="161" t="s">
        <v>4437</v>
      </c>
      <c r="AH293" s="162" t="s">
        <v>15155</v>
      </c>
      <c r="AI293" s="162" t="s">
        <v>15168</v>
      </c>
      <c r="AJ293" s="162" t="s">
        <v>15231</v>
      </c>
      <c r="AK293" s="162" t="s">
        <v>15278</v>
      </c>
      <c r="AL293" s="162" t="s">
        <v>15633</v>
      </c>
      <c r="AM293" s="162"/>
      <c r="AN293" s="162" t="s">
        <v>15634</v>
      </c>
      <c r="AO293" s="162" t="s">
        <v>15893</v>
      </c>
      <c r="AP293" s="162"/>
      <c r="AQ293" s="162"/>
      <c r="AR293" s="162"/>
      <c r="AS293" s="162"/>
      <c r="AT293" s="162"/>
      <c r="AU293" s="162"/>
      <c r="AV293" s="162"/>
      <c r="AW293" s="162"/>
      <c r="AX293" s="162"/>
    </row>
    <row r="294" spans="1:50" hidden="1">
      <c r="A294" s="153" t="s">
        <v>845</v>
      </c>
      <c r="B294" s="153" t="s">
        <v>846</v>
      </c>
      <c r="C294" s="153" t="s">
        <v>847</v>
      </c>
      <c r="D294" s="177" t="s">
        <v>8170</v>
      </c>
      <c r="E294" s="161" t="s">
        <v>8171</v>
      </c>
      <c r="F294" s="161" t="e">
        <v>#N/A</v>
      </c>
      <c r="G294" s="161" t="s">
        <v>8172</v>
      </c>
      <c r="H294" s="161" t="s">
        <v>2025</v>
      </c>
      <c r="I294" s="161" t="s">
        <v>2026</v>
      </c>
      <c r="J294" s="161" t="s">
        <v>8173</v>
      </c>
      <c r="K294" s="161" t="s">
        <v>8174</v>
      </c>
      <c r="L294" s="161" t="s">
        <v>6309</v>
      </c>
      <c r="M294" s="161"/>
      <c r="N294" s="185"/>
      <c r="O294" s="161"/>
      <c r="P294" s="161"/>
      <c r="Q294" s="161"/>
      <c r="R294" s="161"/>
      <c r="S294" s="161"/>
      <c r="T294" s="161"/>
      <c r="U294" s="161"/>
      <c r="V294" s="161"/>
      <c r="W294" s="161"/>
      <c r="X294" s="161"/>
      <c r="Y294" s="161"/>
      <c r="Z294" s="161"/>
      <c r="AA294" s="161"/>
      <c r="AB294" s="161"/>
      <c r="AC294" s="161"/>
      <c r="AD294" s="161"/>
      <c r="AE294" s="161"/>
      <c r="AF294" s="161"/>
      <c r="AG294" s="169"/>
      <c r="AH294" s="162"/>
      <c r="AI294" s="162"/>
      <c r="AJ294" s="162"/>
      <c r="AK294" s="162"/>
      <c r="AL294" s="162"/>
      <c r="AM294" s="162"/>
      <c r="AN294" s="162"/>
      <c r="AO294" s="162"/>
      <c r="AP294" s="162"/>
      <c r="AQ294" s="162"/>
      <c r="AR294" s="162"/>
      <c r="AS294" s="162"/>
      <c r="AT294" s="162"/>
      <c r="AU294" s="162"/>
      <c r="AV294" s="162"/>
      <c r="AW294" s="162"/>
      <c r="AX294" s="162"/>
    </row>
    <row r="295" spans="1:50" hidden="1">
      <c r="A295" s="153" t="s">
        <v>6093</v>
      </c>
      <c r="B295" s="153" t="s">
        <v>6094</v>
      </c>
      <c r="C295" s="153" t="s">
        <v>6095</v>
      </c>
      <c r="D295" s="177" t="e">
        <v>#N/A</v>
      </c>
      <c r="E295" s="161" t="e">
        <v>#N/A</v>
      </c>
      <c r="F295" s="161" t="e">
        <v>#N/A</v>
      </c>
      <c r="G295" s="161" t="e">
        <v>#N/A</v>
      </c>
      <c r="H295" s="161" t="e">
        <v>#N/A</v>
      </c>
      <c r="I295" s="161" t="e">
        <v>#N/A</v>
      </c>
      <c r="J295" s="161" t="e">
        <v>#N/A</v>
      </c>
      <c r="K295" s="161" t="e">
        <v>#N/A</v>
      </c>
      <c r="L295" s="161" t="e">
        <v>#N/A</v>
      </c>
      <c r="M295" s="161"/>
      <c r="N295" s="185"/>
      <c r="O295" s="161"/>
      <c r="P295" s="161"/>
      <c r="Q295" s="161"/>
      <c r="R295" s="161"/>
      <c r="S295" s="161"/>
      <c r="T295" s="161"/>
      <c r="U295" s="161"/>
      <c r="V295" s="161"/>
      <c r="W295" s="161"/>
      <c r="X295" s="161"/>
      <c r="Y295" s="161"/>
      <c r="Z295" s="161"/>
      <c r="AA295" s="161"/>
      <c r="AB295" s="161"/>
      <c r="AC295" s="161"/>
      <c r="AD295" s="161"/>
      <c r="AE295" s="161"/>
      <c r="AF295" s="161"/>
      <c r="AG295" s="161"/>
      <c r="AH295" s="162"/>
      <c r="AI295" s="162"/>
      <c r="AJ295" s="162"/>
      <c r="AK295" s="162"/>
      <c r="AL295" s="162"/>
      <c r="AM295" s="162"/>
      <c r="AN295" s="162"/>
      <c r="AO295" s="162"/>
      <c r="AP295" s="162"/>
      <c r="AQ295" s="162"/>
      <c r="AR295" s="162"/>
      <c r="AS295" s="162"/>
      <c r="AT295" s="162"/>
      <c r="AU295" s="162"/>
      <c r="AV295" s="162"/>
      <c r="AW295" s="162"/>
      <c r="AX295" s="162"/>
    </row>
    <row r="296" spans="1:50" hidden="1">
      <c r="A296" s="153" t="s">
        <v>3986</v>
      </c>
      <c r="B296" s="153" t="s">
        <v>6522</v>
      </c>
      <c r="C296" s="153" t="s">
        <v>3987</v>
      </c>
      <c r="D296" s="177" t="s">
        <v>894</v>
      </c>
      <c r="E296" s="161" t="s">
        <v>895</v>
      </c>
      <c r="F296" s="161" t="s">
        <v>2340</v>
      </c>
      <c r="G296" s="161" t="s">
        <v>897</v>
      </c>
      <c r="H296" s="161" t="s">
        <v>2024</v>
      </c>
      <c r="I296" s="161" t="s">
        <v>2031</v>
      </c>
      <c r="J296" s="161" t="s">
        <v>898</v>
      </c>
      <c r="K296" s="161" t="s">
        <v>899</v>
      </c>
      <c r="L296" s="161" t="s">
        <v>900</v>
      </c>
      <c r="M296" s="161" t="s">
        <v>901</v>
      </c>
      <c r="N296" s="185" t="s">
        <v>6520</v>
      </c>
      <c r="O296" s="161">
        <v>0</v>
      </c>
      <c r="P296" s="161">
        <v>0</v>
      </c>
      <c r="Q296" s="161">
        <v>0</v>
      </c>
      <c r="R296" s="161">
        <v>0</v>
      </c>
      <c r="S296" s="161">
        <v>0</v>
      </c>
      <c r="T296" s="161">
        <v>0</v>
      </c>
      <c r="U296" s="161">
        <v>0</v>
      </c>
      <c r="V296" s="161">
        <v>0</v>
      </c>
      <c r="W296" s="161">
        <v>0</v>
      </c>
      <c r="X296" s="161">
        <v>0</v>
      </c>
      <c r="Y296" s="161">
        <v>0</v>
      </c>
      <c r="Z296" s="161">
        <v>0</v>
      </c>
      <c r="AA296" s="161">
        <v>0</v>
      </c>
      <c r="AB296" s="161">
        <v>0</v>
      </c>
      <c r="AC296" s="161">
        <v>0</v>
      </c>
      <c r="AD296" s="161">
        <v>0</v>
      </c>
      <c r="AE296" s="161">
        <v>0</v>
      </c>
      <c r="AF296" s="161" t="s">
        <v>6309</v>
      </c>
      <c r="AG296" s="161" t="s">
        <v>6497</v>
      </c>
      <c r="AH296" s="162" t="s">
        <v>14196</v>
      </c>
      <c r="AI296" s="162" t="s">
        <v>14197</v>
      </c>
      <c r="AJ296" s="162" t="s">
        <v>15250</v>
      </c>
      <c r="AK296" s="162" t="s">
        <v>15340</v>
      </c>
      <c r="AL296" s="162" t="s">
        <v>15419</v>
      </c>
      <c r="AM296" s="162"/>
      <c r="AN296" s="162"/>
      <c r="AO296" s="162"/>
      <c r="AP296" s="162"/>
      <c r="AQ296" s="162"/>
      <c r="AR296" s="162"/>
      <c r="AS296" s="162"/>
      <c r="AT296" s="162"/>
      <c r="AU296" s="162"/>
      <c r="AV296" s="162"/>
      <c r="AW296" s="162"/>
      <c r="AX296" s="162"/>
    </row>
    <row r="297" spans="1:50" hidden="1">
      <c r="A297" s="153" t="s">
        <v>5297</v>
      </c>
      <c r="B297" s="153" t="s">
        <v>5298</v>
      </c>
      <c r="C297" s="153" t="s">
        <v>5299</v>
      </c>
      <c r="D297" s="177" t="s">
        <v>9322</v>
      </c>
      <c r="E297" s="161" t="s">
        <v>6309</v>
      </c>
      <c r="F297" s="161" t="s">
        <v>12680</v>
      </c>
      <c r="G297" s="161" t="s">
        <v>9323</v>
      </c>
      <c r="H297" s="161" t="s">
        <v>2024</v>
      </c>
      <c r="I297" s="161" t="s">
        <v>2031</v>
      </c>
      <c r="J297" s="161" t="s">
        <v>9324</v>
      </c>
      <c r="K297" s="161" t="s">
        <v>9325</v>
      </c>
      <c r="L297" s="161" t="s">
        <v>6309</v>
      </c>
      <c r="M297" s="161"/>
      <c r="N297" s="185"/>
      <c r="O297" s="161"/>
      <c r="P297" s="161"/>
      <c r="Q297" s="161"/>
      <c r="R297" s="161"/>
      <c r="S297" s="161"/>
      <c r="T297" s="161"/>
      <c r="U297" s="161"/>
      <c r="V297" s="161"/>
      <c r="W297" s="161"/>
      <c r="X297" s="161"/>
      <c r="Y297" s="161"/>
      <c r="Z297" s="161"/>
      <c r="AA297" s="161"/>
      <c r="AB297" s="161"/>
      <c r="AC297" s="161"/>
      <c r="AD297" s="161"/>
      <c r="AE297" s="161"/>
      <c r="AF297" s="161"/>
      <c r="AG297" s="161"/>
      <c r="AH297" s="162"/>
      <c r="AI297" s="162"/>
      <c r="AJ297" s="162"/>
      <c r="AK297" s="162"/>
      <c r="AL297" s="162"/>
      <c r="AM297" s="162"/>
      <c r="AN297" s="162"/>
      <c r="AO297" s="162"/>
      <c r="AP297" s="162"/>
      <c r="AQ297" s="162"/>
      <c r="AR297" s="162"/>
      <c r="AS297" s="162"/>
      <c r="AT297" s="162"/>
      <c r="AU297" s="162"/>
      <c r="AV297" s="162"/>
      <c r="AW297" s="162"/>
      <c r="AX297" s="162"/>
    </row>
    <row r="298" spans="1:50" hidden="1">
      <c r="A298" s="153" t="s">
        <v>5600</v>
      </c>
      <c r="B298" s="153" t="s">
        <v>5597</v>
      </c>
      <c r="C298" s="153" t="s">
        <v>5578</v>
      </c>
      <c r="D298" s="177" t="e">
        <v>#N/A</v>
      </c>
      <c r="E298" s="161" t="e">
        <v>#N/A</v>
      </c>
      <c r="F298" s="161" t="e">
        <v>#N/A</v>
      </c>
      <c r="G298" s="161" t="e">
        <v>#N/A</v>
      </c>
      <c r="H298" s="161" t="e">
        <v>#N/A</v>
      </c>
      <c r="I298" s="161" t="e">
        <v>#N/A</v>
      </c>
      <c r="J298" s="161" t="e">
        <v>#N/A</v>
      </c>
      <c r="K298" s="161" t="e">
        <v>#N/A</v>
      </c>
      <c r="L298" s="161" t="e">
        <v>#N/A</v>
      </c>
      <c r="M298" s="161"/>
      <c r="N298" s="185"/>
      <c r="O298" s="161"/>
      <c r="P298" s="161"/>
      <c r="Q298" s="161"/>
      <c r="R298" s="161"/>
      <c r="S298" s="161"/>
      <c r="T298" s="161"/>
      <c r="U298" s="161"/>
      <c r="V298" s="161"/>
      <c r="W298" s="161"/>
      <c r="X298" s="161"/>
      <c r="Y298" s="161"/>
      <c r="Z298" s="161"/>
      <c r="AA298" s="161"/>
      <c r="AB298" s="161"/>
      <c r="AC298" s="161"/>
      <c r="AD298" s="161"/>
      <c r="AE298" s="161"/>
      <c r="AF298" s="161"/>
      <c r="AG298" s="161"/>
      <c r="AH298" s="162"/>
      <c r="AI298" s="162"/>
      <c r="AJ298" s="162"/>
      <c r="AK298" s="162"/>
      <c r="AL298" s="162"/>
      <c r="AM298" s="162"/>
      <c r="AN298" s="162"/>
      <c r="AO298" s="162"/>
      <c r="AP298" s="162"/>
      <c r="AQ298" s="162"/>
      <c r="AR298" s="162"/>
      <c r="AS298" s="162"/>
      <c r="AT298" s="162"/>
      <c r="AU298" s="162"/>
      <c r="AV298" s="162"/>
      <c r="AW298" s="162"/>
      <c r="AX298" s="162"/>
    </row>
    <row r="299" spans="1:50" hidden="1">
      <c r="A299" s="153" t="s">
        <v>5025</v>
      </c>
      <c r="B299" s="153" t="s">
        <v>5026</v>
      </c>
      <c r="C299" s="153" t="s">
        <v>5027</v>
      </c>
      <c r="D299" s="177" t="s">
        <v>11107</v>
      </c>
      <c r="E299" s="161" t="s">
        <v>11108</v>
      </c>
      <c r="F299" s="161" t="s">
        <v>12099</v>
      </c>
      <c r="G299" s="161" t="s">
        <v>11109</v>
      </c>
      <c r="H299" s="161" t="s">
        <v>6786</v>
      </c>
      <c r="I299" s="161" t="s">
        <v>6787</v>
      </c>
      <c r="J299" s="161" t="s">
        <v>11110</v>
      </c>
      <c r="K299" s="161" t="s">
        <v>11111</v>
      </c>
      <c r="L299" s="161" t="s">
        <v>5028</v>
      </c>
      <c r="M299" s="161" t="s">
        <v>11112</v>
      </c>
      <c r="N299" s="185" t="s">
        <v>6310</v>
      </c>
      <c r="O299" s="161" t="s">
        <v>5028</v>
      </c>
      <c r="P299" s="161" t="s">
        <v>13784</v>
      </c>
      <c r="Q299" s="161" t="s">
        <v>13785</v>
      </c>
      <c r="R299" s="161" t="s">
        <v>6786</v>
      </c>
      <c r="S299" s="161" t="s">
        <v>6787</v>
      </c>
      <c r="T299" s="161" t="s">
        <v>11110</v>
      </c>
      <c r="U299" s="161">
        <v>0</v>
      </c>
      <c r="V299" s="161">
        <v>0</v>
      </c>
      <c r="W299" s="161">
        <v>0</v>
      </c>
      <c r="X299" s="161">
        <v>0</v>
      </c>
      <c r="Y299" s="161">
        <v>0</v>
      </c>
      <c r="Z299" s="161">
        <v>0</v>
      </c>
      <c r="AA299" s="161">
        <v>0</v>
      </c>
      <c r="AB299" s="161">
        <v>0</v>
      </c>
      <c r="AC299" s="161">
        <v>0</v>
      </c>
      <c r="AD299" s="161">
        <v>0</v>
      </c>
      <c r="AE299" s="161">
        <v>0</v>
      </c>
      <c r="AF299" s="161" t="s">
        <v>6309</v>
      </c>
      <c r="AG299" s="161" t="s">
        <v>6317</v>
      </c>
      <c r="AH299" s="162"/>
      <c r="AI299" s="162"/>
      <c r="AJ299" s="162"/>
      <c r="AK299" s="162"/>
      <c r="AL299" s="162"/>
      <c r="AM299" s="162"/>
      <c r="AN299" s="162"/>
      <c r="AO299" s="162"/>
      <c r="AP299" s="162"/>
      <c r="AQ299" s="162"/>
      <c r="AR299" s="162"/>
      <c r="AS299" s="162"/>
      <c r="AT299" s="162"/>
      <c r="AU299" s="162"/>
      <c r="AV299" s="162"/>
      <c r="AW299" s="162"/>
      <c r="AX299" s="162"/>
    </row>
    <row r="300" spans="1:50" hidden="1">
      <c r="A300" s="153" t="s">
        <v>3992</v>
      </c>
      <c r="B300" s="153" t="s">
        <v>15142</v>
      </c>
      <c r="C300" s="153" t="s">
        <v>3994</v>
      </c>
      <c r="D300" s="177" t="s">
        <v>4679</v>
      </c>
      <c r="E300" s="161" t="s">
        <v>1470</v>
      </c>
      <c r="F300" s="161" t="s">
        <v>6654</v>
      </c>
      <c r="G300" s="161" t="s">
        <v>4680</v>
      </c>
      <c r="H300" s="161" t="s">
        <v>4681</v>
      </c>
      <c r="I300" s="161" t="s">
        <v>4682</v>
      </c>
      <c r="J300" s="161" t="s">
        <v>4683</v>
      </c>
      <c r="K300" s="161" t="s">
        <v>4684</v>
      </c>
      <c r="L300" s="161" t="s">
        <v>4685</v>
      </c>
      <c r="M300" s="161" t="s">
        <v>1471</v>
      </c>
      <c r="N300" s="185" t="s">
        <v>6313</v>
      </c>
      <c r="O300" s="161">
        <v>0</v>
      </c>
      <c r="P300" s="161">
        <v>0</v>
      </c>
      <c r="Q300" s="161">
        <v>0</v>
      </c>
      <c r="R300" s="161">
        <v>0</v>
      </c>
      <c r="S300" s="161">
        <v>0</v>
      </c>
      <c r="T300" s="161">
        <v>0</v>
      </c>
      <c r="U300" s="161">
        <v>0</v>
      </c>
      <c r="V300" s="161">
        <v>0</v>
      </c>
      <c r="W300" s="161">
        <v>0</v>
      </c>
      <c r="X300" s="161">
        <v>0</v>
      </c>
      <c r="Y300" s="161">
        <v>0</v>
      </c>
      <c r="Z300" s="161">
        <v>0</v>
      </c>
      <c r="AA300" s="161">
        <v>0</v>
      </c>
      <c r="AB300" s="161">
        <v>0</v>
      </c>
      <c r="AC300" s="161">
        <v>0</v>
      </c>
      <c r="AD300" s="161">
        <v>0</v>
      </c>
      <c r="AE300" s="161">
        <v>0</v>
      </c>
      <c r="AF300" s="161" t="s">
        <v>4384</v>
      </c>
      <c r="AG300" s="161" t="s">
        <v>4392</v>
      </c>
      <c r="AH300" s="162" t="s">
        <v>4843</v>
      </c>
      <c r="AI300" s="162" t="s">
        <v>6339</v>
      </c>
      <c r="AJ300" s="162" t="s">
        <v>3315</v>
      </c>
      <c r="AK300" s="162" t="s">
        <v>6899</v>
      </c>
      <c r="AL300" s="162" t="s">
        <v>13939</v>
      </c>
      <c r="AM300" s="162" t="s">
        <v>14177</v>
      </c>
      <c r="AN300" s="162" t="s">
        <v>14356</v>
      </c>
      <c r="AO300" s="162" t="s">
        <v>14359</v>
      </c>
      <c r="AP300" s="162" t="s">
        <v>14365</v>
      </c>
      <c r="AQ300" s="162" t="s">
        <v>14466</v>
      </c>
      <c r="AR300" s="162" t="s">
        <v>14702</v>
      </c>
      <c r="AS300" s="162" t="s">
        <v>15044</v>
      </c>
      <c r="AT300" s="162"/>
      <c r="AU300" s="162"/>
      <c r="AV300" s="162"/>
      <c r="AW300" s="162"/>
      <c r="AX300" s="162"/>
    </row>
    <row r="301" spans="1:50" hidden="1">
      <c r="A301" s="153" t="s">
        <v>3995</v>
      </c>
      <c r="B301" s="153" t="s">
        <v>3996</v>
      </c>
      <c r="C301" s="153" t="s">
        <v>3997</v>
      </c>
      <c r="D301" s="177" t="s">
        <v>3410</v>
      </c>
      <c r="E301" s="161" t="s">
        <v>3411</v>
      </c>
      <c r="F301" s="161" t="s">
        <v>3412</v>
      </c>
      <c r="G301" s="161" t="s">
        <v>3413</v>
      </c>
      <c r="H301" s="161" t="s">
        <v>3414</v>
      </c>
      <c r="I301" s="161" t="s">
        <v>3415</v>
      </c>
      <c r="J301" s="161" t="s">
        <v>3416</v>
      </c>
      <c r="K301" s="161" t="s">
        <v>3417</v>
      </c>
      <c r="L301" s="161" t="s">
        <v>5638</v>
      </c>
      <c r="M301" s="161" t="s">
        <v>5639</v>
      </c>
      <c r="N301" s="185" t="s">
        <v>6310</v>
      </c>
      <c r="O301" s="161">
        <v>0</v>
      </c>
      <c r="P301" s="161">
        <v>0</v>
      </c>
      <c r="Q301" s="161">
        <v>0</v>
      </c>
      <c r="R301" s="161">
        <v>0</v>
      </c>
      <c r="S301" s="161">
        <v>0</v>
      </c>
      <c r="T301" s="161">
        <v>0</v>
      </c>
      <c r="U301" s="161">
        <v>0</v>
      </c>
      <c r="V301" s="161">
        <v>0</v>
      </c>
      <c r="W301" s="161">
        <v>0</v>
      </c>
      <c r="X301" s="161">
        <v>0</v>
      </c>
      <c r="Y301" s="161">
        <v>0</v>
      </c>
      <c r="Z301" s="161">
        <v>0</v>
      </c>
      <c r="AA301" s="161">
        <v>1</v>
      </c>
      <c r="AB301" s="161" t="s">
        <v>6529</v>
      </c>
      <c r="AC301" s="161" t="s">
        <v>5640</v>
      </c>
      <c r="AD301" s="161" t="s">
        <v>2026</v>
      </c>
      <c r="AE301" s="161" t="s">
        <v>5641</v>
      </c>
      <c r="AF301" s="161" t="s">
        <v>6309</v>
      </c>
      <c r="AG301" s="161" t="s">
        <v>6497</v>
      </c>
      <c r="AH301" s="162" t="s">
        <v>1465</v>
      </c>
      <c r="AI301" s="162" t="s">
        <v>14461</v>
      </c>
      <c r="AJ301" s="162" t="s">
        <v>14419</v>
      </c>
      <c r="AK301" s="162" t="s">
        <v>14420</v>
      </c>
      <c r="AL301" s="162" t="s">
        <v>14481</v>
      </c>
      <c r="AM301" s="162" t="s">
        <v>14976</v>
      </c>
      <c r="AN301" s="162"/>
      <c r="AO301" s="162"/>
      <c r="AP301" s="162"/>
      <c r="AQ301" s="162"/>
      <c r="AR301" s="162"/>
      <c r="AS301" s="162"/>
      <c r="AT301" s="162"/>
      <c r="AU301" s="162"/>
      <c r="AV301" s="162"/>
      <c r="AW301" s="162"/>
      <c r="AX301" s="162"/>
    </row>
    <row r="302" spans="1:50" hidden="1">
      <c r="A302" s="153" t="s">
        <v>4457</v>
      </c>
      <c r="B302" s="153" t="s">
        <v>4449</v>
      </c>
      <c r="C302" s="153" t="s">
        <v>4458</v>
      </c>
      <c r="D302" s="177" t="s">
        <v>10494</v>
      </c>
      <c r="E302" s="161" t="s">
        <v>10495</v>
      </c>
      <c r="F302" s="161" t="s">
        <v>12989</v>
      </c>
      <c r="G302" s="161" t="s">
        <v>10496</v>
      </c>
      <c r="H302" s="161" t="s">
        <v>10497</v>
      </c>
      <c r="I302" s="161" t="s">
        <v>7107</v>
      </c>
      <c r="J302" s="161" t="s">
        <v>10498</v>
      </c>
      <c r="K302" s="161" t="s">
        <v>10499</v>
      </c>
      <c r="L302" s="161" t="s">
        <v>6274</v>
      </c>
      <c r="M302" s="161" t="s">
        <v>10500</v>
      </c>
      <c r="N302" s="185" t="s">
        <v>6318</v>
      </c>
      <c r="O302" s="161" t="s">
        <v>4451</v>
      </c>
      <c r="P302" s="161" t="s">
        <v>6275</v>
      </c>
      <c r="Q302" s="161" t="s">
        <v>6276</v>
      </c>
      <c r="R302" s="161" t="s">
        <v>3525</v>
      </c>
      <c r="S302" s="161" t="s">
        <v>3526</v>
      </c>
      <c r="T302" s="161" t="s">
        <v>6277</v>
      </c>
      <c r="U302" s="161">
        <v>0</v>
      </c>
      <c r="V302" s="161">
        <v>0</v>
      </c>
      <c r="W302" s="161">
        <v>0</v>
      </c>
      <c r="X302" s="161">
        <v>0</v>
      </c>
      <c r="Y302" s="161">
        <v>0</v>
      </c>
      <c r="Z302" s="161">
        <v>0</v>
      </c>
      <c r="AA302" s="161">
        <v>0</v>
      </c>
      <c r="AB302" s="161">
        <v>0</v>
      </c>
      <c r="AC302" s="161">
        <v>0</v>
      </c>
      <c r="AD302" s="161">
        <v>0</v>
      </c>
      <c r="AE302" s="161">
        <v>0</v>
      </c>
      <c r="AF302" s="161" t="s">
        <v>1823</v>
      </c>
      <c r="AG302" s="161" t="s">
        <v>4437</v>
      </c>
      <c r="AH302" s="162"/>
      <c r="AI302" s="162"/>
      <c r="AJ302" s="162"/>
      <c r="AK302" s="162"/>
      <c r="AL302" s="162"/>
      <c r="AM302" s="162"/>
      <c r="AN302" s="162"/>
      <c r="AO302" s="162"/>
      <c r="AP302" s="162"/>
      <c r="AQ302" s="162"/>
      <c r="AR302" s="162"/>
      <c r="AS302" s="162"/>
      <c r="AT302" s="162"/>
      <c r="AU302" s="162"/>
      <c r="AV302" s="162"/>
      <c r="AW302" s="162"/>
      <c r="AX302" s="162"/>
    </row>
    <row r="303" spans="1:50" hidden="1">
      <c r="A303" s="153" t="s">
        <v>4448</v>
      </c>
      <c r="B303" s="153" t="s">
        <v>4449</v>
      </c>
      <c r="C303" s="153" t="s">
        <v>4450</v>
      </c>
      <c r="D303" s="177" t="s">
        <v>10494</v>
      </c>
      <c r="E303" s="161" t="s">
        <v>10495</v>
      </c>
      <c r="F303" s="161" t="s">
        <v>12987</v>
      </c>
      <c r="G303" s="161" t="s">
        <v>10496</v>
      </c>
      <c r="H303" s="161" t="s">
        <v>10497</v>
      </c>
      <c r="I303" s="161" t="s">
        <v>7107</v>
      </c>
      <c r="J303" s="161" t="s">
        <v>10498</v>
      </c>
      <c r="K303" s="161" t="s">
        <v>10499</v>
      </c>
      <c r="L303" s="161" t="s">
        <v>6274</v>
      </c>
      <c r="M303" s="161" t="s">
        <v>10500</v>
      </c>
      <c r="N303" s="185" t="s">
        <v>6318</v>
      </c>
      <c r="O303" s="161" t="s">
        <v>4451</v>
      </c>
      <c r="P303" s="161" t="s">
        <v>6275</v>
      </c>
      <c r="Q303" s="161" t="s">
        <v>6276</v>
      </c>
      <c r="R303" s="161" t="s">
        <v>3525</v>
      </c>
      <c r="S303" s="161" t="s">
        <v>3526</v>
      </c>
      <c r="T303" s="161" t="s">
        <v>6277</v>
      </c>
      <c r="U303" s="161">
        <v>0</v>
      </c>
      <c r="V303" s="161">
        <v>0</v>
      </c>
      <c r="W303" s="161">
        <v>0</v>
      </c>
      <c r="X303" s="161">
        <v>0</v>
      </c>
      <c r="Y303" s="161">
        <v>0</v>
      </c>
      <c r="Z303" s="161">
        <v>0</v>
      </c>
      <c r="AA303" s="161">
        <v>0</v>
      </c>
      <c r="AB303" s="161">
        <v>0</v>
      </c>
      <c r="AC303" s="161">
        <v>0</v>
      </c>
      <c r="AD303" s="161">
        <v>0</v>
      </c>
      <c r="AE303" s="161">
        <v>0</v>
      </c>
      <c r="AF303" s="161" t="s">
        <v>1823</v>
      </c>
      <c r="AG303" s="161" t="s">
        <v>4437</v>
      </c>
      <c r="AH303" s="162"/>
      <c r="AI303" s="162"/>
      <c r="AJ303" s="162"/>
      <c r="AK303" s="162"/>
      <c r="AL303" s="162"/>
      <c r="AM303" s="162"/>
      <c r="AN303" s="162"/>
      <c r="AO303" s="162"/>
      <c r="AP303" s="162"/>
      <c r="AQ303" s="162"/>
      <c r="AR303" s="162"/>
      <c r="AS303" s="162"/>
      <c r="AT303" s="162"/>
      <c r="AU303" s="162"/>
      <c r="AV303" s="162"/>
      <c r="AW303" s="162"/>
      <c r="AX303" s="162"/>
    </row>
    <row r="304" spans="1:50" hidden="1">
      <c r="A304" s="153" t="s">
        <v>5622</v>
      </c>
      <c r="B304" s="153" t="s">
        <v>5618</v>
      </c>
      <c r="C304" s="153" t="s">
        <v>5623</v>
      </c>
      <c r="D304" s="177" t="s">
        <v>7345</v>
      </c>
      <c r="E304" s="161" t="s">
        <v>7346</v>
      </c>
      <c r="F304" s="161" t="s">
        <v>13116</v>
      </c>
      <c r="G304" s="161" t="s">
        <v>7347</v>
      </c>
      <c r="H304" s="161" t="s">
        <v>2025</v>
      </c>
      <c r="I304" s="161" t="s">
        <v>2026</v>
      </c>
      <c r="J304" s="161" t="s">
        <v>7348</v>
      </c>
      <c r="K304" s="161" t="s">
        <v>7349</v>
      </c>
      <c r="L304" s="161" t="s">
        <v>7350</v>
      </c>
      <c r="M304" s="161" t="s">
        <v>7351</v>
      </c>
      <c r="N304" s="185" t="s">
        <v>6322</v>
      </c>
      <c r="O304" s="161">
        <v>0</v>
      </c>
      <c r="P304" s="161">
        <v>0</v>
      </c>
      <c r="Q304" s="161">
        <v>0</v>
      </c>
      <c r="R304" s="161">
        <v>0</v>
      </c>
      <c r="S304" s="161">
        <v>0</v>
      </c>
      <c r="T304" s="161">
        <v>0</v>
      </c>
      <c r="U304" s="161">
        <v>0</v>
      </c>
      <c r="V304" s="161">
        <v>0</v>
      </c>
      <c r="W304" s="161">
        <v>0</v>
      </c>
      <c r="X304" s="161">
        <v>0</v>
      </c>
      <c r="Y304" s="161">
        <v>0</v>
      </c>
      <c r="Z304" s="161">
        <v>0</v>
      </c>
      <c r="AA304" s="161">
        <v>0</v>
      </c>
      <c r="AB304" s="161">
        <v>0</v>
      </c>
      <c r="AC304" s="161">
        <v>0</v>
      </c>
      <c r="AD304" s="161">
        <v>0</v>
      </c>
      <c r="AE304" s="161">
        <v>0</v>
      </c>
      <c r="AF304" s="161" t="s">
        <v>1823</v>
      </c>
      <c r="AG304" s="161" t="s">
        <v>4437</v>
      </c>
      <c r="AH304" s="162" t="s">
        <v>14826</v>
      </c>
      <c r="AI304" s="162" t="s">
        <v>14824</v>
      </c>
      <c r="AJ304" s="162" t="s">
        <v>14830</v>
      </c>
      <c r="AK304" s="162" t="s">
        <v>14834</v>
      </c>
      <c r="AL304" s="162" t="s">
        <v>15279</v>
      </c>
      <c r="AM304" s="162"/>
      <c r="AN304" s="162"/>
      <c r="AO304" s="162"/>
      <c r="AP304" s="162"/>
      <c r="AQ304" s="162"/>
      <c r="AR304" s="162"/>
      <c r="AS304" s="162"/>
      <c r="AT304" s="162"/>
      <c r="AU304" s="162"/>
      <c r="AV304" s="162"/>
      <c r="AW304" s="162"/>
      <c r="AX304" s="162"/>
    </row>
    <row r="305" spans="1:50" hidden="1">
      <c r="A305" s="153" t="s">
        <v>5624</v>
      </c>
      <c r="B305" s="153" t="s">
        <v>5618</v>
      </c>
      <c r="C305" s="153" t="s">
        <v>5623</v>
      </c>
      <c r="D305" s="177" t="s">
        <v>7345</v>
      </c>
      <c r="E305" s="161" t="s">
        <v>7346</v>
      </c>
      <c r="F305" s="161" t="s">
        <v>13117</v>
      </c>
      <c r="G305" s="161" t="s">
        <v>7347</v>
      </c>
      <c r="H305" s="161" t="s">
        <v>2025</v>
      </c>
      <c r="I305" s="161" t="s">
        <v>2026</v>
      </c>
      <c r="J305" s="161" t="s">
        <v>7348</v>
      </c>
      <c r="K305" s="161" t="s">
        <v>7349</v>
      </c>
      <c r="L305" s="161" t="s">
        <v>7350</v>
      </c>
      <c r="M305" s="161" t="s">
        <v>7351</v>
      </c>
      <c r="N305" s="185" t="s">
        <v>6322</v>
      </c>
      <c r="O305" s="161">
        <v>0</v>
      </c>
      <c r="P305" s="161">
        <v>0</v>
      </c>
      <c r="Q305" s="161">
        <v>0</v>
      </c>
      <c r="R305" s="161">
        <v>0</v>
      </c>
      <c r="S305" s="161">
        <v>0</v>
      </c>
      <c r="T305" s="161">
        <v>0</v>
      </c>
      <c r="U305" s="161">
        <v>0</v>
      </c>
      <c r="V305" s="161">
        <v>0</v>
      </c>
      <c r="W305" s="161">
        <v>0</v>
      </c>
      <c r="X305" s="161">
        <v>0</v>
      </c>
      <c r="Y305" s="161">
        <v>0</v>
      </c>
      <c r="Z305" s="161">
        <v>0</v>
      </c>
      <c r="AA305" s="161">
        <v>0</v>
      </c>
      <c r="AB305" s="161">
        <v>0</v>
      </c>
      <c r="AC305" s="161">
        <v>0</v>
      </c>
      <c r="AD305" s="161">
        <v>0</v>
      </c>
      <c r="AE305" s="161">
        <v>0</v>
      </c>
      <c r="AF305" s="161" t="s">
        <v>1823</v>
      </c>
      <c r="AG305" s="161" t="s">
        <v>4437</v>
      </c>
      <c r="AH305" s="162" t="s">
        <v>14826</v>
      </c>
      <c r="AI305" s="162" t="s">
        <v>14824</v>
      </c>
      <c r="AJ305" s="162" t="s">
        <v>14830</v>
      </c>
      <c r="AK305" s="162" t="s">
        <v>14834</v>
      </c>
      <c r="AL305" s="162" t="s">
        <v>15279</v>
      </c>
      <c r="AM305" s="162"/>
      <c r="AN305" s="162"/>
      <c r="AO305" s="162"/>
      <c r="AP305" s="162"/>
      <c r="AQ305" s="162"/>
      <c r="AR305" s="162"/>
      <c r="AS305" s="162"/>
      <c r="AT305" s="162"/>
      <c r="AU305" s="162"/>
      <c r="AV305" s="162"/>
      <c r="AW305" s="162"/>
      <c r="AX305" s="162"/>
    </row>
    <row r="306" spans="1:50" hidden="1">
      <c r="A306" s="153" t="s">
        <v>5625</v>
      </c>
      <c r="B306" s="153" t="s">
        <v>5618</v>
      </c>
      <c r="C306" s="153" t="s">
        <v>2256</v>
      </c>
      <c r="D306" s="177" t="s">
        <v>7345</v>
      </c>
      <c r="E306" s="161" t="s">
        <v>7346</v>
      </c>
      <c r="F306" s="161" t="s">
        <v>13118</v>
      </c>
      <c r="G306" s="161" t="s">
        <v>7347</v>
      </c>
      <c r="H306" s="161" t="s">
        <v>2025</v>
      </c>
      <c r="I306" s="161" t="s">
        <v>2026</v>
      </c>
      <c r="J306" s="161" t="s">
        <v>7348</v>
      </c>
      <c r="K306" s="161" t="s">
        <v>7349</v>
      </c>
      <c r="L306" s="161" t="s">
        <v>7350</v>
      </c>
      <c r="M306" s="161" t="s">
        <v>7351</v>
      </c>
      <c r="N306" s="185" t="s">
        <v>6322</v>
      </c>
      <c r="O306" s="161">
        <v>0</v>
      </c>
      <c r="P306" s="161">
        <v>0</v>
      </c>
      <c r="Q306" s="161">
        <v>0</v>
      </c>
      <c r="R306" s="161">
        <v>0</v>
      </c>
      <c r="S306" s="161">
        <v>0</v>
      </c>
      <c r="T306" s="161">
        <v>0</v>
      </c>
      <c r="U306" s="161">
        <v>0</v>
      </c>
      <c r="V306" s="161">
        <v>0</v>
      </c>
      <c r="W306" s="161">
        <v>0</v>
      </c>
      <c r="X306" s="161">
        <v>0</v>
      </c>
      <c r="Y306" s="161">
        <v>0</v>
      </c>
      <c r="Z306" s="161">
        <v>0</v>
      </c>
      <c r="AA306" s="161">
        <v>0</v>
      </c>
      <c r="AB306" s="161">
        <v>0</v>
      </c>
      <c r="AC306" s="161">
        <v>0</v>
      </c>
      <c r="AD306" s="161">
        <v>0</v>
      </c>
      <c r="AE306" s="161">
        <v>0</v>
      </c>
      <c r="AF306" s="161" t="s">
        <v>1823</v>
      </c>
      <c r="AG306" s="161" t="s">
        <v>4437</v>
      </c>
      <c r="AH306" s="162" t="s">
        <v>14826</v>
      </c>
      <c r="AI306" s="162" t="s">
        <v>14824</v>
      </c>
      <c r="AJ306" s="162" t="s">
        <v>14830</v>
      </c>
      <c r="AK306" s="162" t="s">
        <v>14834</v>
      </c>
      <c r="AL306" s="162" t="s">
        <v>15279</v>
      </c>
      <c r="AM306" s="162"/>
      <c r="AN306" s="162"/>
      <c r="AO306" s="162"/>
      <c r="AP306" s="162"/>
      <c r="AQ306" s="162"/>
      <c r="AR306" s="162"/>
      <c r="AS306" s="162"/>
      <c r="AT306" s="162"/>
      <c r="AU306" s="162"/>
      <c r="AV306" s="162"/>
      <c r="AW306" s="162"/>
      <c r="AX306" s="162"/>
    </row>
    <row r="307" spans="1:50" hidden="1">
      <c r="A307" s="153" t="s">
        <v>5620</v>
      </c>
      <c r="B307" s="153" t="s">
        <v>5618</v>
      </c>
      <c r="C307" s="153" t="s">
        <v>5621</v>
      </c>
      <c r="D307" s="177" t="s">
        <v>7345</v>
      </c>
      <c r="E307" s="161" t="s">
        <v>7346</v>
      </c>
      <c r="F307" s="161" t="s">
        <v>13115</v>
      </c>
      <c r="G307" s="161" t="s">
        <v>7347</v>
      </c>
      <c r="H307" s="161" t="s">
        <v>2025</v>
      </c>
      <c r="I307" s="161" t="s">
        <v>2026</v>
      </c>
      <c r="J307" s="161" t="s">
        <v>7348</v>
      </c>
      <c r="K307" s="161" t="s">
        <v>7349</v>
      </c>
      <c r="L307" s="161" t="s">
        <v>7350</v>
      </c>
      <c r="M307" s="161" t="s">
        <v>7351</v>
      </c>
      <c r="N307" s="185" t="s">
        <v>6322</v>
      </c>
      <c r="O307" s="161">
        <v>0</v>
      </c>
      <c r="P307" s="161">
        <v>0</v>
      </c>
      <c r="Q307" s="161">
        <v>0</v>
      </c>
      <c r="R307" s="161">
        <v>0</v>
      </c>
      <c r="S307" s="161">
        <v>0</v>
      </c>
      <c r="T307" s="161">
        <v>0</v>
      </c>
      <c r="U307" s="161">
        <v>0</v>
      </c>
      <c r="V307" s="161">
        <v>0</v>
      </c>
      <c r="W307" s="161">
        <v>0</v>
      </c>
      <c r="X307" s="161">
        <v>0</v>
      </c>
      <c r="Y307" s="161">
        <v>0</v>
      </c>
      <c r="Z307" s="161">
        <v>0</v>
      </c>
      <c r="AA307" s="161">
        <v>0</v>
      </c>
      <c r="AB307" s="161">
        <v>0</v>
      </c>
      <c r="AC307" s="161">
        <v>0</v>
      </c>
      <c r="AD307" s="161">
        <v>0</v>
      </c>
      <c r="AE307" s="161">
        <v>0</v>
      </c>
      <c r="AF307" s="161" t="s">
        <v>1823</v>
      </c>
      <c r="AG307" s="161" t="s">
        <v>4437</v>
      </c>
      <c r="AH307" s="162" t="s">
        <v>14826</v>
      </c>
      <c r="AI307" s="162" t="s">
        <v>14824</v>
      </c>
      <c r="AJ307" s="162" t="s">
        <v>14830</v>
      </c>
      <c r="AK307" s="162" t="s">
        <v>14834</v>
      </c>
      <c r="AL307" s="162" t="s">
        <v>15279</v>
      </c>
      <c r="AM307" s="162"/>
      <c r="AN307" s="162"/>
      <c r="AO307" s="162"/>
      <c r="AP307" s="162"/>
      <c r="AQ307" s="162"/>
      <c r="AR307" s="162"/>
      <c r="AS307" s="162"/>
      <c r="AT307" s="162"/>
      <c r="AU307" s="162"/>
      <c r="AV307" s="162"/>
      <c r="AW307" s="162"/>
      <c r="AX307" s="162"/>
    </row>
    <row r="308" spans="1:50" hidden="1">
      <c r="A308" s="153" t="s">
        <v>4452</v>
      </c>
      <c r="B308" s="153" t="s">
        <v>4453</v>
      </c>
      <c r="C308" s="153" t="s">
        <v>4454</v>
      </c>
      <c r="D308" s="177" t="s">
        <v>10572</v>
      </c>
      <c r="E308" s="161" t="s">
        <v>10573</v>
      </c>
      <c r="F308" s="161" t="s">
        <v>13146</v>
      </c>
      <c r="G308" s="161" t="s">
        <v>10574</v>
      </c>
      <c r="H308" s="161" t="s">
        <v>10575</v>
      </c>
      <c r="I308" s="161" t="s">
        <v>10576</v>
      </c>
      <c r="J308" s="161" t="s">
        <v>10577</v>
      </c>
      <c r="K308" s="161" t="s">
        <v>6309</v>
      </c>
      <c r="L308" s="161" t="s">
        <v>6274</v>
      </c>
      <c r="M308" s="161" t="s">
        <v>6309</v>
      </c>
      <c r="N308" s="185" t="s">
        <v>6953</v>
      </c>
      <c r="O308" s="161" t="s">
        <v>4451</v>
      </c>
      <c r="P308" s="161" t="s">
        <v>6275</v>
      </c>
      <c r="Q308" s="161" t="s">
        <v>6276</v>
      </c>
      <c r="R308" s="161" t="s">
        <v>3525</v>
      </c>
      <c r="S308" s="161" t="s">
        <v>3526</v>
      </c>
      <c r="T308" s="161" t="s">
        <v>6277</v>
      </c>
      <c r="U308" s="161">
        <v>0</v>
      </c>
      <c r="V308" s="161">
        <v>0</v>
      </c>
      <c r="W308" s="161">
        <v>0</v>
      </c>
      <c r="X308" s="161">
        <v>0</v>
      </c>
      <c r="Y308" s="161">
        <v>0</v>
      </c>
      <c r="Z308" s="161">
        <v>0</v>
      </c>
      <c r="AA308" s="161">
        <v>0</v>
      </c>
      <c r="AB308" s="161">
        <v>0</v>
      </c>
      <c r="AC308" s="161">
        <v>0</v>
      </c>
      <c r="AD308" s="161">
        <v>0</v>
      </c>
      <c r="AE308" s="161">
        <v>0</v>
      </c>
      <c r="AF308" s="161" t="s">
        <v>12232</v>
      </c>
      <c r="AG308" s="169" t="s">
        <v>4437</v>
      </c>
      <c r="AH308" s="162"/>
      <c r="AI308" s="162"/>
      <c r="AJ308" s="162"/>
      <c r="AK308" s="162"/>
      <c r="AL308" s="162"/>
      <c r="AM308" s="162"/>
      <c r="AN308" s="162"/>
      <c r="AO308" s="162"/>
      <c r="AP308" s="162"/>
      <c r="AQ308" s="162"/>
      <c r="AR308" s="162"/>
      <c r="AS308" s="162"/>
      <c r="AT308" s="162"/>
      <c r="AU308" s="162"/>
      <c r="AV308" s="162"/>
      <c r="AW308" s="162"/>
      <c r="AX308" s="162"/>
    </row>
    <row r="309" spans="1:50" hidden="1">
      <c r="A309" s="153" t="s">
        <v>5536</v>
      </c>
      <c r="B309" s="153" t="s">
        <v>5537</v>
      </c>
      <c r="C309" s="153" t="s">
        <v>5538</v>
      </c>
      <c r="D309" s="177" t="s">
        <v>11719</v>
      </c>
      <c r="E309" s="161" t="s">
        <v>6309</v>
      </c>
      <c r="F309" s="161" t="s">
        <v>13523</v>
      </c>
      <c r="G309" s="161" t="s">
        <v>11720</v>
      </c>
      <c r="H309" s="161" t="s">
        <v>2024</v>
      </c>
      <c r="I309" s="161" t="s">
        <v>2031</v>
      </c>
      <c r="J309" s="161" t="s">
        <v>11721</v>
      </c>
      <c r="K309" s="161" t="s">
        <v>11722</v>
      </c>
      <c r="L309" s="161" t="s">
        <v>6309</v>
      </c>
      <c r="M309" s="161" t="s">
        <v>11723</v>
      </c>
      <c r="N309" s="185" t="s">
        <v>6310</v>
      </c>
      <c r="O309" s="161">
        <v>0</v>
      </c>
      <c r="P309" s="161">
        <v>0</v>
      </c>
      <c r="Q309" s="161">
        <v>0</v>
      </c>
      <c r="R309" s="161">
        <v>0</v>
      </c>
      <c r="S309" s="161">
        <v>0</v>
      </c>
      <c r="T309" s="161">
        <v>0</v>
      </c>
      <c r="U309" s="161">
        <v>0</v>
      </c>
      <c r="V309" s="161">
        <v>0</v>
      </c>
      <c r="W309" s="161">
        <v>0</v>
      </c>
      <c r="X309" s="161">
        <v>0</v>
      </c>
      <c r="Y309" s="161">
        <v>0</v>
      </c>
      <c r="Z309" s="161">
        <v>0</v>
      </c>
      <c r="AA309" s="161">
        <v>0</v>
      </c>
      <c r="AB309" s="161">
        <v>0</v>
      </c>
      <c r="AC309" s="161">
        <v>0</v>
      </c>
      <c r="AD309" s="161">
        <v>0</v>
      </c>
      <c r="AE309" s="161">
        <v>0</v>
      </c>
      <c r="AF309" s="161" t="s">
        <v>6309</v>
      </c>
      <c r="AG309" s="161" t="s">
        <v>6312</v>
      </c>
      <c r="AH309" s="162"/>
      <c r="AI309" s="162"/>
      <c r="AJ309" s="162"/>
      <c r="AK309" s="162"/>
      <c r="AL309" s="162"/>
      <c r="AM309" s="162"/>
      <c r="AN309" s="162"/>
      <c r="AO309" s="162"/>
      <c r="AP309" s="162"/>
      <c r="AQ309" s="162"/>
      <c r="AR309" s="162"/>
      <c r="AS309" s="162"/>
      <c r="AT309" s="162"/>
      <c r="AU309" s="162"/>
      <c r="AV309" s="162"/>
      <c r="AW309" s="162"/>
      <c r="AX309" s="162"/>
    </row>
    <row r="310" spans="1:50" hidden="1">
      <c r="A310" s="153" t="s">
        <v>4199</v>
      </c>
      <c r="B310" s="153" t="s">
        <v>5023</v>
      </c>
      <c r="C310" s="153" t="s">
        <v>5024</v>
      </c>
      <c r="D310" s="177" t="s">
        <v>11076</v>
      </c>
      <c r="E310" s="161" t="s">
        <v>11077</v>
      </c>
      <c r="F310" s="161" t="s">
        <v>13297</v>
      </c>
      <c r="G310" s="161" t="s">
        <v>11078</v>
      </c>
      <c r="H310" s="161" t="s">
        <v>2024</v>
      </c>
      <c r="I310" s="161" t="s">
        <v>2031</v>
      </c>
      <c r="J310" s="161" t="s">
        <v>11079</v>
      </c>
      <c r="K310" s="161" t="s">
        <v>11080</v>
      </c>
      <c r="L310" s="161" t="s">
        <v>6309</v>
      </c>
      <c r="M310" s="161" t="s">
        <v>11081</v>
      </c>
      <c r="N310" s="185" t="s">
        <v>6310</v>
      </c>
      <c r="O310" s="161">
        <v>0</v>
      </c>
      <c r="P310" s="161">
        <v>0</v>
      </c>
      <c r="Q310" s="161">
        <v>0</v>
      </c>
      <c r="R310" s="161">
        <v>0</v>
      </c>
      <c r="S310" s="161">
        <v>0</v>
      </c>
      <c r="T310" s="161">
        <v>0</v>
      </c>
      <c r="U310" s="161">
        <v>0</v>
      </c>
      <c r="V310" s="161">
        <v>0</v>
      </c>
      <c r="W310" s="161">
        <v>0</v>
      </c>
      <c r="X310" s="161">
        <v>0</v>
      </c>
      <c r="Y310" s="161">
        <v>0</v>
      </c>
      <c r="Z310" s="161">
        <v>0</v>
      </c>
      <c r="AA310" s="161">
        <v>0</v>
      </c>
      <c r="AB310" s="161">
        <v>0</v>
      </c>
      <c r="AC310" s="161">
        <v>0</v>
      </c>
      <c r="AD310" s="161">
        <v>0</v>
      </c>
      <c r="AE310" s="161">
        <v>0</v>
      </c>
      <c r="AF310" s="161" t="s">
        <v>6309</v>
      </c>
      <c r="AG310" s="161" t="s">
        <v>6317</v>
      </c>
      <c r="AH310" s="162"/>
      <c r="AI310" s="162"/>
      <c r="AJ310" s="162"/>
      <c r="AK310" s="162"/>
      <c r="AL310" s="162"/>
      <c r="AM310" s="162"/>
      <c r="AN310" s="162"/>
      <c r="AO310" s="162"/>
      <c r="AP310" s="162"/>
      <c r="AQ310" s="162"/>
      <c r="AR310" s="162"/>
      <c r="AS310" s="162"/>
      <c r="AT310" s="162"/>
      <c r="AU310" s="162"/>
      <c r="AV310" s="162"/>
      <c r="AW310" s="162"/>
      <c r="AX310" s="162"/>
    </row>
    <row r="311" spans="1:50" hidden="1">
      <c r="A311" s="153" t="s">
        <v>4455</v>
      </c>
      <c r="B311" s="153" t="s">
        <v>4449</v>
      </c>
      <c r="C311" s="153" t="s">
        <v>4456</v>
      </c>
      <c r="D311" s="177" t="s">
        <v>10494</v>
      </c>
      <c r="E311" s="161" t="s">
        <v>10495</v>
      </c>
      <c r="F311" s="161" t="s">
        <v>12988</v>
      </c>
      <c r="G311" s="161" t="s">
        <v>10496</v>
      </c>
      <c r="H311" s="161" t="s">
        <v>10497</v>
      </c>
      <c r="I311" s="161" t="s">
        <v>7107</v>
      </c>
      <c r="J311" s="161" t="s">
        <v>10498</v>
      </c>
      <c r="K311" s="161" t="s">
        <v>10499</v>
      </c>
      <c r="L311" s="161" t="s">
        <v>6274</v>
      </c>
      <c r="M311" s="161" t="s">
        <v>10500</v>
      </c>
      <c r="N311" s="185" t="s">
        <v>6318</v>
      </c>
      <c r="O311" s="161" t="s">
        <v>4451</v>
      </c>
      <c r="P311" s="161" t="s">
        <v>6275</v>
      </c>
      <c r="Q311" s="161" t="s">
        <v>6276</v>
      </c>
      <c r="R311" s="161" t="s">
        <v>3525</v>
      </c>
      <c r="S311" s="161" t="s">
        <v>3526</v>
      </c>
      <c r="T311" s="161" t="s">
        <v>6277</v>
      </c>
      <c r="U311" s="161">
        <v>0</v>
      </c>
      <c r="V311" s="161">
        <v>0</v>
      </c>
      <c r="W311" s="161">
        <v>0</v>
      </c>
      <c r="X311" s="161">
        <v>0</v>
      </c>
      <c r="Y311" s="161">
        <v>0</v>
      </c>
      <c r="Z311" s="161">
        <v>0</v>
      </c>
      <c r="AA311" s="161">
        <v>0</v>
      </c>
      <c r="AB311" s="161">
        <v>0</v>
      </c>
      <c r="AC311" s="161">
        <v>0</v>
      </c>
      <c r="AD311" s="161">
        <v>0</v>
      </c>
      <c r="AE311" s="161">
        <v>0</v>
      </c>
      <c r="AF311" s="161" t="s">
        <v>1823</v>
      </c>
      <c r="AG311" s="161" t="s">
        <v>4437</v>
      </c>
      <c r="AH311" s="162"/>
      <c r="AI311" s="162"/>
      <c r="AJ311" s="162"/>
      <c r="AK311" s="162"/>
      <c r="AL311" s="162"/>
      <c r="AM311" s="162"/>
      <c r="AN311" s="162"/>
      <c r="AO311" s="162"/>
      <c r="AP311" s="162"/>
      <c r="AQ311" s="162"/>
      <c r="AR311" s="162"/>
      <c r="AS311" s="162"/>
      <c r="AT311" s="162"/>
      <c r="AU311" s="162"/>
      <c r="AV311" s="162"/>
      <c r="AW311" s="162"/>
      <c r="AX311" s="162"/>
    </row>
    <row r="312" spans="1:50" hidden="1">
      <c r="A312" s="153" t="s">
        <v>5022</v>
      </c>
      <c r="B312" s="153" t="s">
        <v>5023</v>
      </c>
      <c r="C312" s="153" t="s">
        <v>5024</v>
      </c>
      <c r="D312" s="177" t="s">
        <v>11076</v>
      </c>
      <c r="E312" s="161" t="s">
        <v>11077</v>
      </c>
      <c r="F312" s="161" t="s">
        <v>13298</v>
      </c>
      <c r="G312" s="161" t="s">
        <v>11078</v>
      </c>
      <c r="H312" s="161" t="s">
        <v>2024</v>
      </c>
      <c r="I312" s="161" t="s">
        <v>2031</v>
      </c>
      <c r="J312" s="161" t="s">
        <v>11079</v>
      </c>
      <c r="K312" s="161" t="s">
        <v>11080</v>
      </c>
      <c r="L312" s="161" t="s">
        <v>6309</v>
      </c>
      <c r="M312" s="161" t="s">
        <v>11081</v>
      </c>
      <c r="N312" s="185" t="s">
        <v>6310</v>
      </c>
      <c r="O312" s="161">
        <v>0</v>
      </c>
      <c r="P312" s="161">
        <v>0</v>
      </c>
      <c r="Q312" s="161">
        <v>0</v>
      </c>
      <c r="R312" s="161">
        <v>0</v>
      </c>
      <c r="S312" s="161">
        <v>0</v>
      </c>
      <c r="T312" s="161">
        <v>0</v>
      </c>
      <c r="U312" s="161">
        <v>0</v>
      </c>
      <c r="V312" s="161">
        <v>0</v>
      </c>
      <c r="W312" s="161">
        <v>0</v>
      </c>
      <c r="X312" s="161">
        <v>0</v>
      </c>
      <c r="Y312" s="161">
        <v>0</v>
      </c>
      <c r="Z312" s="161">
        <v>0</v>
      </c>
      <c r="AA312" s="161">
        <v>0</v>
      </c>
      <c r="AB312" s="161">
        <v>0</v>
      </c>
      <c r="AC312" s="161">
        <v>0</v>
      </c>
      <c r="AD312" s="161">
        <v>0</v>
      </c>
      <c r="AE312" s="161">
        <v>0</v>
      </c>
      <c r="AF312" s="161" t="s">
        <v>6309</v>
      </c>
      <c r="AG312" s="161" t="s">
        <v>6317</v>
      </c>
      <c r="AH312" s="162"/>
      <c r="AI312" s="162"/>
      <c r="AJ312" s="162"/>
      <c r="AK312" s="162"/>
      <c r="AL312" s="162"/>
      <c r="AM312" s="162"/>
      <c r="AN312" s="162"/>
      <c r="AO312" s="162"/>
      <c r="AP312" s="162"/>
      <c r="AQ312" s="162"/>
      <c r="AR312" s="162"/>
      <c r="AS312" s="162"/>
      <c r="AT312" s="162"/>
      <c r="AU312" s="162"/>
      <c r="AV312" s="162"/>
      <c r="AW312" s="162"/>
      <c r="AX312" s="162"/>
    </row>
    <row r="313" spans="1:50" hidden="1">
      <c r="A313" s="153" t="s">
        <v>4200</v>
      </c>
      <c r="B313" s="153" t="s">
        <v>5023</v>
      </c>
      <c r="C313" s="153" t="s">
        <v>5024</v>
      </c>
      <c r="D313" s="177" t="s">
        <v>11076</v>
      </c>
      <c r="E313" s="161" t="s">
        <v>11077</v>
      </c>
      <c r="F313" s="161" t="s">
        <v>13299</v>
      </c>
      <c r="G313" s="161" t="s">
        <v>11078</v>
      </c>
      <c r="H313" s="161" t="s">
        <v>2024</v>
      </c>
      <c r="I313" s="161" t="s">
        <v>2031</v>
      </c>
      <c r="J313" s="161" t="s">
        <v>11079</v>
      </c>
      <c r="K313" s="161" t="s">
        <v>11080</v>
      </c>
      <c r="L313" s="161" t="s">
        <v>6309</v>
      </c>
      <c r="M313" s="161" t="s">
        <v>11081</v>
      </c>
      <c r="N313" s="185" t="s">
        <v>6310</v>
      </c>
      <c r="O313" s="161">
        <v>0</v>
      </c>
      <c r="P313" s="161">
        <v>0</v>
      </c>
      <c r="Q313" s="161">
        <v>0</v>
      </c>
      <c r="R313" s="161">
        <v>0</v>
      </c>
      <c r="S313" s="161">
        <v>0</v>
      </c>
      <c r="T313" s="161">
        <v>0</v>
      </c>
      <c r="U313" s="161">
        <v>0</v>
      </c>
      <c r="V313" s="161">
        <v>0</v>
      </c>
      <c r="W313" s="161">
        <v>0</v>
      </c>
      <c r="X313" s="161">
        <v>0</v>
      </c>
      <c r="Y313" s="161">
        <v>0</v>
      </c>
      <c r="Z313" s="161">
        <v>0</v>
      </c>
      <c r="AA313" s="161">
        <v>0</v>
      </c>
      <c r="AB313" s="161">
        <v>0</v>
      </c>
      <c r="AC313" s="161">
        <v>0</v>
      </c>
      <c r="AD313" s="161">
        <v>0</v>
      </c>
      <c r="AE313" s="161">
        <v>0</v>
      </c>
      <c r="AF313" s="161" t="s">
        <v>6309</v>
      </c>
      <c r="AG313" s="161" t="s">
        <v>6317</v>
      </c>
      <c r="AH313" s="162"/>
      <c r="AI313" s="162"/>
      <c r="AJ313" s="162"/>
      <c r="AK313" s="162"/>
      <c r="AL313" s="162"/>
      <c r="AM313" s="162"/>
      <c r="AN313" s="162"/>
      <c r="AO313" s="162"/>
      <c r="AP313" s="162"/>
      <c r="AQ313" s="162"/>
      <c r="AR313" s="162"/>
      <c r="AS313" s="162"/>
      <c r="AT313" s="162"/>
      <c r="AU313" s="162"/>
      <c r="AV313" s="162"/>
      <c r="AW313" s="162"/>
      <c r="AX313" s="162"/>
    </row>
    <row r="314" spans="1:50" hidden="1">
      <c r="A314" s="153" t="s">
        <v>4201</v>
      </c>
      <c r="B314" s="153" t="s">
        <v>5023</v>
      </c>
      <c r="C314" s="153" t="s">
        <v>5024</v>
      </c>
      <c r="D314" s="177" t="s">
        <v>11076</v>
      </c>
      <c r="E314" s="161" t="s">
        <v>11077</v>
      </c>
      <c r="F314" s="161" t="s">
        <v>13300</v>
      </c>
      <c r="G314" s="161" t="s">
        <v>11078</v>
      </c>
      <c r="H314" s="161" t="s">
        <v>2024</v>
      </c>
      <c r="I314" s="161" t="s">
        <v>2031</v>
      </c>
      <c r="J314" s="161" t="s">
        <v>11079</v>
      </c>
      <c r="K314" s="161" t="s">
        <v>11080</v>
      </c>
      <c r="L314" s="161" t="s">
        <v>6309</v>
      </c>
      <c r="M314" s="161" t="s">
        <v>11081</v>
      </c>
      <c r="N314" s="185" t="s">
        <v>6310</v>
      </c>
      <c r="O314" s="161">
        <v>0</v>
      </c>
      <c r="P314" s="161">
        <v>0</v>
      </c>
      <c r="Q314" s="161">
        <v>0</v>
      </c>
      <c r="R314" s="161">
        <v>0</v>
      </c>
      <c r="S314" s="161">
        <v>0</v>
      </c>
      <c r="T314" s="161">
        <v>0</v>
      </c>
      <c r="U314" s="161">
        <v>0</v>
      </c>
      <c r="V314" s="161">
        <v>0</v>
      </c>
      <c r="W314" s="161">
        <v>0</v>
      </c>
      <c r="X314" s="161">
        <v>0</v>
      </c>
      <c r="Y314" s="161">
        <v>0</v>
      </c>
      <c r="Z314" s="161">
        <v>0</v>
      </c>
      <c r="AA314" s="161">
        <v>0</v>
      </c>
      <c r="AB314" s="161">
        <v>0</v>
      </c>
      <c r="AC314" s="161">
        <v>0</v>
      </c>
      <c r="AD314" s="161">
        <v>0</v>
      </c>
      <c r="AE314" s="161">
        <v>0</v>
      </c>
      <c r="AF314" s="161" t="s">
        <v>6309</v>
      </c>
      <c r="AG314" s="161" t="s">
        <v>6317</v>
      </c>
      <c r="AH314" s="162"/>
      <c r="AI314" s="162"/>
      <c r="AJ314" s="162"/>
      <c r="AK314" s="162"/>
      <c r="AL314" s="162"/>
      <c r="AM314" s="162"/>
      <c r="AN314" s="162"/>
      <c r="AO314" s="162"/>
      <c r="AP314" s="162"/>
      <c r="AQ314" s="162"/>
      <c r="AR314" s="162"/>
      <c r="AS314" s="162"/>
      <c r="AT314" s="162"/>
      <c r="AU314" s="162"/>
      <c r="AV314" s="162"/>
      <c r="AW314" s="162"/>
      <c r="AX314" s="162"/>
    </row>
    <row r="315" spans="1:50" hidden="1">
      <c r="A315" s="153" t="s">
        <v>4202</v>
      </c>
      <c r="B315" s="153" t="s">
        <v>5023</v>
      </c>
      <c r="C315" s="153" t="s">
        <v>5024</v>
      </c>
      <c r="D315" s="177" t="s">
        <v>11076</v>
      </c>
      <c r="E315" s="161" t="s">
        <v>11077</v>
      </c>
      <c r="F315" s="161" t="s">
        <v>13301</v>
      </c>
      <c r="G315" s="161" t="s">
        <v>11078</v>
      </c>
      <c r="H315" s="161" t="s">
        <v>2024</v>
      </c>
      <c r="I315" s="161" t="s">
        <v>2031</v>
      </c>
      <c r="J315" s="161" t="s">
        <v>11079</v>
      </c>
      <c r="K315" s="161" t="s">
        <v>11080</v>
      </c>
      <c r="L315" s="161" t="s">
        <v>6309</v>
      </c>
      <c r="M315" s="161" t="s">
        <v>11081</v>
      </c>
      <c r="N315" s="185" t="s">
        <v>6310</v>
      </c>
      <c r="O315" s="161">
        <v>0</v>
      </c>
      <c r="P315" s="161">
        <v>0</v>
      </c>
      <c r="Q315" s="161">
        <v>0</v>
      </c>
      <c r="R315" s="161">
        <v>0</v>
      </c>
      <c r="S315" s="161">
        <v>0</v>
      </c>
      <c r="T315" s="161">
        <v>0</v>
      </c>
      <c r="U315" s="161">
        <v>0</v>
      </c>
      <c r="V315" s="161">
        <v>0</v>
      </c>
      <c r="W315" s="161">
        <v>0</v>
      </c>
      <c r="X315" s="161">
        <v>0</v>
      </c>
      <c r="Y315" s="161">
        <v>0</v>
      </c>
      <c r="Z315" s="161">
        <v>0</v>
      </c>
      <c r="AA315" s="161">
        <v>0</v>
      </c>
      <c r="AB315" s="161">
        <v>0</v>
      </c>
      <c r="AC315" s="161">
        <v>0</v>
      </c>
      <c r="AD315" s="161">
        <v>0</v>
      </c>
      <c r="AE315" s="161">
        <v>0</v>
      </c>
      <c r="AF315" s="161" t="s">
        <v>6309</v>
      </c>
      <c r="AG315" s="161" t="s">
        <v>6317</v>
      </c>
      <c r="AH315" s="162"/>
      <c r="AI315" s="162"/>
      <c r="AJ315" s="162"/>
      <c r="AK315" s="162"/>
      <c r="AL315" s="162"/>
      <c r="AM315" s="162"/>
      <c r="AN315" s="162"/>
      <c r="AO315" s="162"/>
      <c r="AP315" s="162"/>
      <c r="AQ315" s="162"/>
      <c r="AR315" s="162"/>
      <c r="AS315" s="162"/>
      <c r="AT315" s="162"/>
      <c r="AU315" s="162"/>
      <c r="AV315" s="162"/>
      <c r="AW315" s="162"/>
      <c r="AX315" s="162"/>
    </row>
    <row r="316" spans="1:50" hidden="1">
      <c r="A316" s="153" t="s">
        <v>5512</v>
      </c>
      <c r="B316" s="153" t="s">
        <v>5513</v>
      </c>
      <c r="C316" s="153" t="s">
        <v>5514</v>
      </c>
      <c r="D316" s="177" t="s">
        <v>11668</v>
      </c>
      <c r="E316" s="161" t="s">
        <v>6309</v>
      </c>
      <c r="F316" s="161" t="s">
        <v>13514</v>
      </c>
      <c r="G316" s="161" t="s">
        <v>11669</v>
      </c>
      <c r="H316" s="161" t="s">
        <v>10949</v>
      </c>
      <c r="I316" s="161" t="s">
        <v>2031</v>
      </c>
      <c r="J316" s="161" t="s">
        <v>11670</v>
      </c>
      <c r="K316" s="161" t="s">
        <v>11671</v>
      </c>
      <c r="L316" s="161" t="s">
        <v>6309</v>
      </c>
      <c r="M316" s="161" t="s">
        <v>11672</v>
      </c>
      <c r="N316" s="185" t="s">
        <v>6310</v>
      </c>
      <c r="O316" s="161">
        <v>0</v>
      </c>
      <c r="P316" s="161">
        <v>0</v>
      </c>
      <c r="Q316" s="161">
        <v>0</v>
      </c>
      <c r="R316" s="161">
        <v>0</v>
      </c>
      <c r="S316" s="161">
        <v>0</v>
      </c>
      <c r="T316" s="161">
        <v>0</v>
      </c>
      <c r="U316" s="161">
        <v>0</v>
      </c>
      <c r="V316" s="161">
        <v>0</v>
      </c>
      <c r="W316" s="161">
        <v>0</v>
      </c>
      <c r="X316" s="161">
        <v>0</v>
      </c>
      <c r="Y316" s="161">
        <v>0</v>
      </c>
      <c r="Z316" s="161">
        <v>0</v>
      </c>
      <c r="AA316" s="161">
        <v>0</v>
      </c>
      <c r="AB316" s="161">
        <v>0</v>
      </c>
      <c r="AC316" s="161">
        <v>0</v>
      </c>
      <c r="AD316" s="161">
        <v>0</v>
      </c>
      <c r="AE316" s="161">
        <v>0</v>
      </c>
      <c r="AF316" s="161" t="s">
        <v>6309</v>
      </c>
      <c r="AG316" s="161" t="s">
        <v>6312</v>
      </c>
      <c r="AH316" s="162"/>
      <c r="AI316" s="162"/>
      <c r="AJ316" s="162"/>
      <c r="AK316" s="162"/>
      <c r="AL316" s="162"/>
      <c r="AM316" s="162"/>
      <c r="AN316" s="162"/>
      <c r="AO316" s="162"/>
      <c r="AP316" s="162"/>
      <c r="AQ316" s="162"/>
      <c r="AR316" s="162"/>
      <c r="AS316" s="162"/>
      <c r="AT316" s="162"/>
      <c r="AU316" s="162"/>
      <c r="AV316" s="162"/>
      <c r="AW316" s="162"/>
      <c r="AX316" s="162"/>
    </row>
    <row r="317" spans="1:50" hidden="1">
      <c r="A317" s="153" t="s">
        <v>3998</v>
      </c>
      <c r="B317" s="153" t="s">
        <v>3999</v>
      </c>
      <c r="C317" s="153" t="s">
        <v>4000</v>
      </c>
      <c r="D317" s="177" t="s">
        <v>1388</v>
      </c>
      <c r="E317" s="161" t="s">
        <v>1389</v>
      </c>
      <c r="F317" s="161" t="s">
        <v>1390</v>
      </c>
      <c r="G317" s="161" t="s">
        <v>1391</v>
      </c>
      <c r="H317" s="161" t="s">
        <v>4688</v>
      </c>
      <c r="I317" s="161" t="s">
        <v>4689</v>
      </c>
      <c r="J317" s="161" t="s">
        <v>1392</v>
      </c>
      <c r="K317" s="161" t="s">
        <v>6309</v>
      </c>
      <c r="L317" s="161" t="s">
        <v>1393</v>
      </c>
      <c r="M317" s="161" t="s">
        <v>1394</v>
      </c>
      <c r="N317" s="185" t="s">
        <v>6310</v>
      </c>
      <c r="O317" s="161" t="s">
        <v>4001</v>
      </c>
      <c r="P317" s="161" t="s">
        <v>1395</v>
      </c>
      <c r="Q317" s="161" t="s">
        <v>1396</v>
      </c>
      <c r="R317" s="161" t="s">
        <v>1397</v>
      </c>
      <c r="S317" s="161" t="s">
        <v>1398</v>
      </c>
      <c r="T317" s="161" t="s">
        <v>1399</v>
      </c>
      <c r="U317" s="161">
        <v>0</v>
      </c>
      <c r="V317" s="161">
        <v>0</v>
      </c>
      <c r="W317" s="161">
        <v>0</v>
      </c>
      <c r="X317" s="161">
        <v>0</v>
      </c>
      <c r="Y317" s="161">
        <v>0</v>
      </c>
      <c r="Z317" s="161">
        <v>0</v>
      </c>
      <c r="AA317" s="161">
        <v>0</v>
      </c>
      <c r="AB317" s="161">
        <v>0</v>
      </c>
      <c r="AC317" s="161">
        <v>0</v>
      </c>
      <c r="AD317" s="161">
        <v>0</v>
      </c>
      <c r="AE317" s="161">
        <v>0</v>
      </c>
      <c r="AF317" s="161" t="s">
        <v>6309</v>
      </c>
      <c r="AG317" s="161" t="s">
        <v>6497</v>
      </c>
      <c r="AH317" s="162" t="s">
        <v>459</v>
      </c>
      <c r="AI317" s="162" t="s">
        <v>6700</v>
      </c>
      <c r="AJ317" s="162"/>
      <c r="AK317" s="162"/>
      <c r="AL317" s="162"/>
      <c r="AM317" s="162"/>
      <c r="AN317" s="162"/>
      <c r="AO317" s="162"/>
      <c r="AP317" s="162"/>
      <c r="AQ317" s="162"/>
      <c r="AR317" s="162"/>
      <c r="AS317" s="162"/>
      <c r="AT317" s="162"/>
      <c r="AU317" s="162"/>
      <c r="AV317" s="162"/>
      <c r="AW317" s="162"/>
      <c r="AX317" s="162"/>
    </row>
    <row r="318" spans="1:50" hidden="1">
      <c r="A318" s="153" t="s">
        <v>192</v>
      </c>
      <c r="B318" s="153" t="s">
        <v>193</v>
      </c>
      <c r="C318" s="153" t="s">
        <v>194</v>
      </c>
      <c r="D318" s="177" t="s">
        <v>11255</v>
      </c>
      <c r="E318" s="161" t="s">
        <v>11256</v>
      </c>
      <c r="F318" s="161" t="s">
        <v>13340</v>
      </c>
      <c r="G318" s="161" t="s">
        <v>11257</v>
      </c>
      <c r="H318" s="161" t="s">
        <v>4125</v>
      </c>
      <c r="I318" s="161" t="s">
        <v>4126</v>
      </c>
      <c r="J318" s="161" t="s">
        <v>11258</v>
      </c>
      <c r="K318" s="161" t="s">
        <v>11259</v>
      </c>
      <c r="L318" s="161" t="s">
        <v>11260</v>
      </c>
      <c r="M318" s="161" t="s">
        <v>14273</v>
      </c>
      <c r="N318" s="185" t="s">
        <v>6310</v>
      </c>
      <c r="O318" s="161" t="s">
        <v>195</v>
      </c>
      <c r="P318" s="161" t="s">
        <v>13813</v>
      </c>
      <c r="Q318" s="161" t="s">
        <v>11257</v>
      </c>
      <c r="R318" s="161" t="s">
        <v>4125</v>
      </c>
      <c r="S318" s="161" t="s">
        <v>4126</v>
      </c>
      <c r="T318" s="161" t="s">
        <v>11258</v>
      </c>
      <c r="U318" s="161">
        <v>0</v>
      </c>
      <c r="V318" s="161">
        <v>0</v>
      </c>
      <c r="W318" s="161">
        <v>0</v>
      </c>
      <c r="X318" s="161">
        <v>0</v>
      </c>
      <c r="Y318" s="161">
        <v>0</v>
      </c>
      <c r="Z318" s="161">
        <v>0</v>
      </c>
      <c r="AA318" s="161">
        <v>1</v>
      </c>
      <c r="AB318" s="161" t="s">
        <v>2060</v>
      </c>
      <c r="AC318" s="161" t="s">
        <v>2061</v>
      </c>
      <c r="AD318" s="161" t="s">
        <v>2042</v>
      </c>
      <c r="AE318" s="161" t="s">
        <v>2062</v>
      </c>
      <c r="AF318" s="161" t="s">
        <v>6309</v>
      </c>
      <c r="AG318" s="161" t="s">
        <v>6317</v>
      </c>
      <c r="AH318" s="162"/>
      <c r="AI318" s="162"/>
      <c r="AJ318" s="162"/>
      <c r="AK318" s="162"/>
      <c r="AL318" s="162"/>
      <c r="AM318" s="162"/>
      <c r="AN318" s="162"/>
      <c r="AO318" s="162"/>
      <c r="AP318" s="162"/>
      <c r="AQ318" s="162"/>
      <c r="AR318" s="162"/>
      <c r="AS318" s="162"/>
      <c r="AT318" s="162"/>
      <c r="AU318" s="162"/>
      <c r="AV318" s="162"/>
      <c r="AW318" s="162"/>
      <c r="AX318" s="162"/>
    </row>
    <row r="319" spans="1:50" hidden="1">
      <c r="A319" s="153" t="s">
        <v>6102</v>
      </c>
      <c r="B319" s="153" t="s">
        <v>6103</v>
      </c>
      <c r="C319" s="153" t="s">
        <v>6104</v>
      </c>
      <c r="D319" s="177" t="s">
        <v>10720</v>
      </c>
      <c r="E319" s="161" t="s">
        <v>10721</v>
      </c>
      <c r="F319" s="161" t="s">
        <v>13173</v>
      </c>
      <c r="G319" s="161" t="s">
        <v>10722</v>
      </c>
      <c r="H319" s="161" t="s">
        <v>4125</v>
      </c>
      <c r="I319" s="161" t="s">
        <v>4126</v>
      </c>
      <c r="J319" s="161" t="s">
        <v>10723</v>
      </c>
      <c r="K319" s="161" t="s">
        <v>10724</v>
      </c>
      <c r="L319" s="161" t="s">
        <v>6309</v>
      </c>
      <c r="M319" s="161" t="s">
        <v>10725</v>
      </c>
      <c r="N319" s="185" t="s">
        <v>6310</v>
      </c>
      <c r="O319" s="161" t="s">
        <v>6105</v>
      </c>
      <c r="P319" s="161" t="s">
        <v>13744</v>
      </c>
      <c r="Q319" s="161" t="s">
        <v>10722</v>
      </c>
      <c r="R319" s="161" t="s">
        <v>4125</v>
      </c>
      <c r="S319" s="161" t="s">
        <v>4126</v>
      </c>
      <c r="T319" s="161" t="s">
        <v>6309</v>
      </c>
      <c r="U319" s="161">
        <v>0</v>
      </c>
      <c r="V319" s="161">
        <v>0</v>
      </c>
      <c r="W319" s="161">
        <v>0</v>
      </c>
      <c r="X319" s="161">
        <v>0</v>
      </c>
      <c r="Y319" s="161">
        <v>0</v>
      </c>
      <c r="Z319" s="161">
        <v>0</v>
      </c>
      <c r="AA319" s="161">
        <v>1</v>
      </c>
      <c r="AB319" s="161" t="s">
        <v>2060</v>
      </c>
      <c r="AC319" s="161" t="s">
        <v>2061</v>
      </c>
      <c r="AD319" s="161" t="s">
        <v>2042</v>
      </c>
      <c r="AE319" s="161" t="s">
        <v>2062</v>
      </c>
      <c r="AF319" s="161" t="s">
        <v>6309</v>
      </c>
      <c r="AG319" s="161" t="s">
        <v>6317</v>
      </c>
      <c r="AH319" s="162"/>
      <c r="AI319" s="162"/>
      <c r="AJ319" s="162"/>
      <c r="AK319" s="162"/>
      <c r="AL319" s="162"/>
      <c r="AM319" s="162"/>
      <c r="AN319" s="162"/>
      <c r="AO319" s="162"/>
      <c r="AP319" s="162"/>
      <c r="AQ319" s="162"/>
      <c r="AR319" s="162"/>
      <c r="AS319" s="162"/>
      <c r="AT319" s="162"/>
      <c r="AU319" s="162"/>
      <c r="AV319" s="162"/>
      <c r="AW319" s="162"/>
      <c r="AX319" s="162"/>
    </row>
    <row r="320" spans="1:50" hidden="1">
      <c r="A320" s="153" t="s">
        <v>4002</v>
      </c>
      <c r="B320" s="153" t="s">
        <v>6522</v>
      </c>
      <c r="C320" s="153" t="s">
        <v>4003</v>
      </c>
      <c r="D320" s="177" t="s">
        <v>894</v>
      </c>
      <c r="E320" s="161" t="s">
        <v>895</v>
      </c>
      <c r="F320" s="161" t="s">
        <v>2341</v>
      </c>
      <c r="G320" s="161" t="s">
        <v>897</v>
      </c>
      <c r="H320" s="161" t="s">
        <v>2024</v>
      </c>
      <c r="I320" s="161" t="s">
        <v>2031</v>
      </c>
      <c r="J320" s="161" t="s">
        <v>898</v>
      </c>
      <c r="K320" s="161" t="s">
        <v>899</v>
      </c>
      <c r="L320" s="161" t="s">
        <v>900</v>
      </c>
      <c r="M320" s="161" t="s">
        <v>901</v>
      </c>
      <c r="N320" s="185" t="s">
        <v>6520</v>
      </c>
      <c r="O320" s="161" t="s">
        <v>4004</v>
      </c>
      <c r="P320" s="161" t="s">
        <v>902</v>
      </c>
      <c r="Q320" s="161" t="s">
        <v>2333</v>
      </c>
      <c r="R320" s="161" t="s">
        <v>2024</v>
      </c>
      <c r="S320" s="161" t="s">
        <v>2031</v>
      </c>
      <c r="T320" s="161" t="s">
        <v>6309</v>
      </c>
      <c r="U320" s="161" t="s">
        <v>3985</v>
      </c>
      <c r="V320" s="161" t="s">
        <v>2334</v>
      </c>
      <c r="W320" s="161" t="s">
        <v>2335</v>
      </c>
      <c r="X320" s="161" t="s">
        <v>2024</v>
      </c>
      <c r="Y320" s="161" t="s">
        <v>2031</v>
      </c>
      <c r="Z320" s="161" t="s">
        <v>2336</v>
      </c>
      <c r="AA320" s="161">
        <v>0</v>
      </c>
      <c r="AB320" s="161">
        <v>0</v>
      </c>
      <c r="AC320" s="161">
        <v>0</v>
      </c>
      <c r="AD320" s="161">
        <v>0</v>
      </c>
      <c r="AE320" s="161">
        <v>0</v>
      </c>
      <c r="AF320" s="161" t="s">
        <v>6309</v>
      </c>
      <c r="AG320" s="161" t="s">
        <v>6497</v>
      </c>
      <c r="AH320" s="162" t="s">
        <v>14196</v>
      </c>
      <c r="AI320" s="162" t="s">
        <v>15250</v>
      </c>
      <c r="AJ320" s="162" t="s">
        <v>15340</v>
      </c>
      <c r="AK320" s="162" t="s">
        <v>15348</v>
      </c>
      <c r="AL320" s="162" t="s">
        <v>15419</v>
      </c>
      <c r="AM320" s="162"/>
      <c r="AN320" s="162"/>
      <c r="AO320" s="162"/>
      <c r="AP320" s="162"/>
      <c r="AQ320" s="162"/>
      <c r="AR320" s="162"/>
      <c r="AS320" s="162"/>
      <c r="AT320" s="162"/>
      <c r="AU320" s="162"/>
      <c r="AV320" s="162"/>
      <c r="AW320" s="162"/>
      <c r="AX320" s="162"/>
    </row>
    <row r="321" spans="1:50" hidden="1">
      <c r="A321" s="153" t="s">
        <v>679</v>
      </c>
      <c r="B321" s="153" t="s">
        <v>680</v>
      </c>
      <c r="C321" s="153" t="s">
        <v>681</v>
      </c>
      <c r="D321" s="177" t="e">
        <v>#N/A</v>
      </c>
      <c r="E321" s="161" t="e">
        <v>#N/A</v>
      </c>
      <c r="F321" s="161" t="e">
        <v>#N/A</v>
      </c>
      <c r="G321" s="161" t="e">
        <v>#N/A</v>
      </c>
      <c r="H321" s="161" t="e">
        <v>#N/A</v>
      </c>
      <c r="I321" s="161" t="e">
        <v>#N/A</v>
      </c>
      <c r="J321" s="161" t="e">
        <v>#N/A</v>
      </c>
      <c r="K321" s="161" t="e">
        <v>#N/A</v>
      </c>
      <c r="L321" s="161" t="e">
        <v>#N/A</v>
      </c>
      <c r="M321" s="161"/>
      <c r="N321" s="185"/>
      <c r="O321" s="161"/>
      <c r="P321" s="161"/>
      <c r="Q321" s="161"/>
      <c r="R321" s="161"/>
      <c r="S321" s="161"/>
      <c r="T321" s="161"/>
      <c r="U321" s="161"/>
      <c r="V321" s="161"/>
      <c r="W321" s="161"/>
      <c r="X321" s="161"/>
      <c r="Y321" s="161"/>
      <c r="Z321" s="161"/>
      <c r="AA321" s="161"/>
      <c r="AB321" s="161"/>
      <c r="AC321" s="161"/>
      <c r="AD321" s="161"/>
      <c r="AE321" s="161"/>
      <c r="AF321" s="161"/>
      <c r="AG321" s="161"/>
      <c r="AH321" s="162"/>
      <c r="AI321" s="162"/>
      <c r="AJ321" s="162"/>
      <c r="AK321" s="162"/>
      <c r="AL321" s="162"/>
      <c r="AM321" s="162"/>
      <c r="AN321" s="162"/>
      <c r="AO321" s="162"/>
      <c r="AP321" s="162"/>
      <c r="AQ321" s="162"/>
      <c r="AS321" s="162"/>
      <c r="AT321" s="162"/>
      <c r="AU321" s="162"/>
      <c r="AV321" s="162"/>
      <c r="AW321" s="162"/>
      <c r="AX321" s="162"/>
    </row>
    <row r="322" spans="1:50" hidden="1">
      <c r="A322" s="153" t="s">
        <v>4005</v>
      </c>
      <c r="B322" s="153" t="s">
        <v>4986</v>
      </c>
      <c r="C322" s="153" t="s">
        <v>4006</v>
      </c>
      <c r="D322" s="177" t="s">
        <v>1339</v>
      </c>
      <c r="E322" s="161" t="s">
        <v>1340</v>
      </c>
      <c r="F322" s="161" t="s">
        <v>1341</v>
      </c>
      <c r="G322" s="161" t="s">
        <v>1342</v>
      </c>
      <c r="H322" s="161" t="s">
        <v>1343</v>
      </c>
      <c r="I322" s="161" t="s">
        <v>2031</v>
      </c>
      <c r="J322" s="161" t="s">
        <v>1344</v>
      </c>
      <c r="K322" s="161" t="s">
        <v>1345</v>
      </c>
      <c r="L322" s="161" t="s">
        <v>1346</v>
      </c>
      <c r="M322" s="161" t="s">
        <v>1347</v>
      </c>
      <c r="N322" s="185" t="s">
        <v>6447</v>
      </c>
      <c r="O322" s="161" t="s">
        <v>4988</v>
      </c>
      <c r="P322" s="161" t="s">
        <v>1348</v>
      </c>
      <c r="Q322" s="161" t="s">
        <v>13692</v>
      </c>
      <c r="R322" s="161" t="s">
        <v>2024</v>
      </c>
      <c r="S322" s="161" t="s">
        <v>2031</v>
      </c>
      <c r="T322" s="161" t="s">
        <v>13693</v>
      </c>
      <c r="U322" s="161">
        <v>0</v>
      </c>
      <c r="V322" s="161">
        <v>0</v>
      </c>
      <c r="W322" s="161">
        <v>0</v>
      </c>
      <c r="X322" s="161">
        <v>0</v>
      </c>
      <c r="Y322" s="161">
        <v>0</v>
      </c>
      <c r="Z322" s="161">
        <v>0</v>
      </c>
      <c r="AA322" s="161">
        <v>1</v>
      </c>
      <c r="AB322" s="161" t="s">
        <v>1349</v>
      </c>
      <c r="AC322" s="161" t="s">
        <v>1350</v>
      </c>
      <c r="AD322" s="161" t="s">
        <v>2031</v>
      </c>
      <c r="AE322" s="161" t="s">
        <v>1351</v>
      </c>
      <c r="AF322" s="161" t="s">
        <v>6309</v>
      </c>
      <c r="AG322" s="161" t="s">
        <v>6334</v>
      </c>
      <c r="AH322" s="162" t="s">
        <v>13941</v>
      </c>
      <c r="AI322" s="162" t="s">
        <v>11854</v>
      </c>
      <c r="AJ322" s="162" t="s">
        <v>11855</v>
      </c>
      <c r="AK322" s="162" t="s">
        <v>11860</v>
      </c>
      <c r="AL322" s="162" t="s">
        <v>14291</v>
      </c>
      <c r="AM322" s="162" t="s">
        <v>14879</v>
      </c>
      <c r="AN322" s="162" t="s">
        <v>15408</v>
      </c>
      <c r="AO322" s="162" t="s">
        <v>15410</v>
      </c>
      <c r="AP322" s="162" t="s">
        <v>15409</v>
      </c>
      <c r="AQ322" s="162"/>
      <c r="AR322" s="162"/>
      <c r="AS322" s="162"/>
      <c r="AT322" s="162"/>
      <c r="AU322" s="162"/>
      <c r="AV322" s="162"/>
      <c r="AW322" s="162"/>
      <c r="AX322" s="162"/>
    </row>
    <row r="323" spans="1:50" hidden="1">
      <c r="A323" s="153" t="s">
        <v>4007</v>
      </c>
      <c r="B323" s="153" t="s">
        <v>4986</v>
      </c>
      <c r="C323" s="153" t="s">
        <v>4008</v>
      </c>
      <c r="D323" s="177" t="s">
        <v>1339</v>
      </c>
      <c r="E323" s="161" t="s">
        <v>1340</v>
      </c>
      <c r="F323" s="161" t="s">
        <v>1352</v>
      </c>
      <c r="G323" s="161" t="s">
        <v>1342</v>
      </c>
      <c r="H323" s="161" t="s">
        <v>1343</v>
      </c>
      <c r="I323" s="161" t="s">
        <v>2031</v>
      </c>
      <c r="J323" s="161" t="s">
        <v>1344</v>
      </c>
      <c r="K323" s="161" t="s">
        <v>1345</v>
      </c>
      <c r="L323" s="161" t="s">
        <v>1346</v>
      </c>
      <c r="M323" s="161" t="s">
        <v>1347</v>
      </c>
      <c r="N323" s="185" t="s">
        <v>6447</v>
      </c>
      <c r="O323" s="161" t="s">
        <v>4988</v>
      </c>
      <c r="P323" s="161" t="s">
        <v>1348</v>
      </c>
      <c r="Q323" s="161" t="s">
        <v>13692</v>
      </c>
      <c r="R323" s="161" t="s">
        <v>2024</v>
      </c>
      <c r="S323" s="161" t="s">
        <v>2031</v>
      </c>
      <c r="T323" s="161" t="s">
        <v>13693</v>
      </c>
      <c r="U323" s="161">
        <v>0</v>
      </c>
      <c r="V323" s="161">
        <v>0</v>
      </c>
      <c r="W323" s="161">
        <v>0</v>
      </c>
      <c r="X323" s="161">
        <v>0</v>
      </c>
      <c r="Y323" s="161">
        <v>0</v>
      </c>
      <c r="Z323" s="161">
        <v>0</v>
      </c>
      <c r="AA323" s="161">
        <v>1</v>
      </c>
      <c r="AB323" s="161" t="s">
        <v>1349</v>
      </c>
      <c r="AC323" s="161" t="s">
        <v>1350</v>
      </c>
      <c r="AD323" s="161" t="s">
        <v>2031</v>
      </c>
      <c r="AE323" s="161" t="s">
        <v>1351</v>
      </c>
      <c r="AF323" s="161" t="s">
        <v>6309</v>
      </c>
      <c r="AG323" s="161" t="s">
        <v>6334</v>
      </c>
      <c r="AH323" s="162" t="s">
        <v>13941</v>
      </c>
      <c r="AI323" s="162" t="s">
        <v>11854</v>
      </c>
      <c r="AJ323" s="162" t="s">
        <v>11855</v>
      </c>
      <c r="AK323" s="162" t="s">
        <v>11860</v>
      </c>
      <c r="AL323" s="162" t="s">
        <v>14291</v>
      </c>
      <c r="AM323" s="162" t="s">
        <v>14879</v>
      </c>
      <c r="AN323" s="162" t="s">
        <v>15408</v>
      </c>
      <c r="AO323" s="162" t="s">
        <v>15410</v>
      </c>
      <c r="AP323" s="162" t="s">
        <v>15409</v>
      </c>
      <c r="AQ323" s="162"/>
      <c r="AR323" s="162"/>
      <c r="AS323" s="162"/>
      <c r="AT323" s="162"/>
      <c r="AU323" s="162"/>
      <c r="AV323" s="162"/>
      <c r="AW323" s="162"/>
      <c r="AX323" s="162"/>
    </row>
    <row r="324" spans="1:50" ht="15" hidden="1" customHeight="1">
      <c r="A324" s="153" t="s">
        <v>738</v>
      </c>
      <c r="B324" s="153" t="s">
        <v>739</v>
      </c>
      <c r="C324" s="153" t="s">
        <v>740</v>
      </c>
      <c r="D324" s="177" t="s">
        <v>11817</v>
      </c>
      <c r="E324" s="161" t="s">
        <v>11818</v>
      </c>
      <c r="F324" s="161" t="s">
        <v>13547</v>
      </c>
      <c r="G324" s="161" t="s">
        <v>11819</v>
      </c>
      <c r="H324" s="161" t="s">
        <v>2015</v>
      </c>
      <c r="I324" s="161" t="s">
        <v>2016</v>
      </c>
      <c r="J324" s="161" t="s">
        <v>11820</v>
      </c>
      <c r="K324" s="161" t="s">
        <v>11821</v>
      </c>
      <c r="L324" s="161" t="s">
        <v>6309</v>
      </c>
      <c r="M324" s="161" t="s">
        <v>11822</v>
      </c>
      <c r="N324" s="185" t="s">
        <v>6310</v>
      </c>
      <c r="O324" s="161" t="s">
        <v>741</v>
      </c>
      <c r="P324" s="161" t="s">
        <v>13548</v>
      </c>
      <c r="Q324" s="161" t="s">
        <v>13549</v>
      </c>
      <c r="R324" s="161" t="s">
        <v>13550</v>
      </c>
      <c r="S324" s="161" t="s">
        <v>8754</v>
      </c>
      <c r="T324" s="161" t="s">
        <v>13551</v>
      </c>
      <c r="U324" s="161">
        <v>0</v>
      </c>
      <c r="V324" s="161">
        <v>0</v>
      </c>
      <c r="W324" s="161">
        <v>0</v>
      </c>
      <c r="X324" s="161">
        <v>0</v>
      </c>
      <c r="Y324" s="161">
        <v>0</v>
      </c>
      <c r="Z324" s="161">
        <v>0</v>
      </c>
      <c r="AA324" s="161">
        <v>1</v>
      </c>
      <c r="AB324" s="161" t="s">
        <v>3870</v>
      </c>
      <c r="AC324" s="161" t="s">
        <v>6782</v>
      </c>
      <c r="AD324" s="161" t="s">
        <v>6784</v>
      </c>
      <c r="AE324" s="161" t="s">
        <v>6785</v>
      </c>
      <c r="AF324" s="161" t="s">
        <v>6309</v>
      </c>
      <c r="AG324" s="161" t="s">
        <v>6317</v>
      </c>
      <c r="AH324" s="162"/>
      <c r="AI324" s="162"/>
      <c r="AJ324" s="162"/>
      <c r="AK324" s="162"/>
      <c r="AL324" s="162"/>
      <c r="AM324" s="162"/>
      <c r="AN324" s="162"/>
      <c r="AO324" s="162"/>
      <c r="AP324" s="162"/>
      <c r="AQ324" s="162"/>
      <c r="AR324" s="162"/>
      <c r="AS324" s="162"/>
      <c r="AT324" s="162"/>
      <c r="AU324" s="162"/>
      <c r="AV324" s="162"/>
      <c r="AW324" s="162"/>
      <c r="AX324" s="162"/>
    </row>
    <row r="325" spans="1:50" hidden="1">
      <c r="A325" s="153" t="s">
        <v>526</v>
      </c>
      <c r="B325" s="153" t="s">
        <v>527</v>
      </c>
      <c r="C325" s="153" t="s">
        <v>4042</v>
      </c>
      <c r="D325" s="177" t="s">
        <v>2205</v>
      </c>
      <c r="E325" s="161" t="s">
        <v>6976</v>
      </c>
      <c r="F325" s="161" t="s">
        <v>12283</v>
      </c>
      <c r="G325" s="161" t="s">
        <v>6977</v>
      </c>
      <c r="H325" s="161" t="s">
        <v>2024</v>
      </c>
      <c r="I325" s="161" t="s">
        <v>2031</v>
      </c>
      <c r="J325" s="161" t="s">
        <v>6978</v>
      </c>
      <c r="K325" s="161" t="s">
        <v>6979</v>
      </c>
      <c r="L325" s="161" t="s">
        <v>6980</v>
      </c>
      <c r="M325" s="161" t="s">
        <v>6981</v>
      </c>
      <c r="N325" s="185" t="s">
        <v>6310</v>
      </c>
      <c r="O325" s="161">
        <v>0</v>
      </c>
      <c r="P325" s="161">
        <v>0</v>
      </c>
      <c r="Q325" s="161">
        <v>0</v>
      </c>
      <c r="R325" s="161">
        <v>0</v>
      </c>
      <c r="S325" s="161">
        <v>0</v>
      </c>
      <c r="T325" s="161">
        <v>0</v>
      </c>
      <c r="U325" s="161">
        <v>0</v>
      </c>
      <c r="V325" s="161">
        <v>0</v>
      </c>
      <c r="W325" s="161">
        <v>0</v>
      </c>
      <c r="X325" s="161">
        <v>0</v>
      </c>
      <c r="Y325" s="161">
        <v>0</v>
      </c>
      <c r="Z325" s="161">
        <v>0</v>
      </c>
      <c r="AA325" s="161">
        <v>0</v>
      </c>
      <c r="AB325" s="161">
        <v>0</v>
      </c>
      <c r="AC325" s="161">
        <v>0</v>
      </c>
      <c r="AD325" s="161">
        <v>0</v>
      </c>
      <c r="AE325" s="161">
        <v>0</v>
      </c>
      <c r="AF325" s="161" t="s">
        <v>6309</v>
      </c>
      <c r="AG325" s="161" t="s">
        <v>6497</v>
      </c>
      <c r="AH325" s="162" t="s">
        <v>3725</v>
      </c>
      <c r="AI325" s="162" t="s">
        <v>15691</v>
      </c>
      <c r="AJ325" s="162" t="s">
        <v>16087</v>
      </c>
      <c r="AK325" s="162" t="s">
        <v>16135</v>
      </c>
      <c r="AL325" s="162"/>
      <c r="AM325" s="162"/>
      <c r="AN325" s="162"/>
      <c r="AO325" s="162"/>
      <c r="AP325" s="162"/>
      <c r="AQ325" s="162"/>
      <c r="AR325" s="162"/>
      <c r="AS325" s="162"/>
      <c r="AT325" s="162"/>
      <c r="AU325" s="162"/>
      <c r="AV325" s="162"/>
      <c r="AW325" s="162"/>
      <c r="AX325" s="162"/>
    </row>
    <row r="326" spans="1:50" hidden="1">
      <c r="A326" s="153" t="s">
        <v>4009</v>
      </c>
      <c r="B326" s="153" t="s">
        <v>4010</v>
      </c>
      <c r="C326" s="153" t="s">
        <v>4011</v>
      </c>
      <c r="D326" s="177" t="s">
        <v>2579</v>
      </c>
      <c r="E326" s="161" t="s">
        <v>6309</v>
      </c>
      <c r="F326" s="161" t="s">
        <v>2580</v>
      </c>
      <c r="G326" s="161" t="s">
        <v>2581</v>
      </c>
      <c r="H326" s="161" t="s">
        <v>2024</v>
      </c>
      <c r="I326" s="161" t="s">
        <v>2031</v>
      </c>
      <c r="J326" s="161" t="s">
        <v>2582</v>
      </c>
      <c r="K326" s="161" t="s">
        <v>2583</v>
      </c>
      <c r="L326" s="161" t="s">
        <v>6309</v>
      </c>
      <c r="M326" s="161" t="s">
        <v>2584</v>
      </c>
      <c r="N326" s="185" t="s">
        <v>6310</v>
      </c>
      <c r="O326" s="161">
        <v>0</v>
      </c>
      <c r="P326" s="161">
        <v>0</v>
      </c>
      <c r="Q326" s="161">
        <v>0</v>
      </c>
      <c r="R326" s="161">
        <v>0</v>
      </c>
      <c r="S326" s="161">
        <v>0</v>
      </c>
      <c r="T326" s="161">
        <v>0</v>
      </c>
      <c r="U326" s="161">
        <v>0</v>
      </c>
      <c r="V326" s="161">
        <v>0</v>
      </c>
      <c r="W326" s="161">
        <v>0</v>
      </c>
      <c r="X326" s="161">
        <v>0</v>
      </c>
      <c r="Y326" s="161">
        <v>0</v>
      </c>
      <c r="Z326" s="161">
        <v>0</v>
      </c>
      <c r="AA326" s="161">
        <v>0</v>
      </c>
      <c r="AB326" s="161">
        <v>0</v>
      </c>
      <c r="AC326" s="161">
        <v>0</v>
      </c>
      <c r="AD326" s="161">
        <v>0</v>
      </c>
      <c r="AE326" s="161">
        <v>0</v>
      </c>
      <c r="AF326" s="161" t="s">
        <v>6309</v>
      </c>
      <c r="AG326" s="161" t="s">
        <v>6334</v>
      </c>
      <c r="AH326" s="162" t="s">
        <v>2924</v>
      </c>
      <c r="AI326" s="162"/>
      <c r="AJ326" s="162"/>
      <c r="AK326" s="162"/>
      <c r="AL326" s="162"/>
      <c r="AM326" s="162"/>
      <c r="AN326" s="162"/>
      <c r="AO326" s="162"/>
      <c r="AP326" s="162"/>
      <c r="AQ326" s="162"/>
      <c r="AR326" s="162"/>
      <c r="AS326" s="162"/>
      <c r="AT326" s="162"/>
      <c r="AU326" s="162"/>
      <c r="AV326" s="162"/>
      <c r="AW326" s="162"/>
      <c r="AX326" s="162"/>
    </row>
    <row r="327" spans="1:50" hidden="1">
      <c r="A327" s="153" t="s">
        <v>1208</v>
      </c>
      <c r="B327" s="153" t="s">
        <v>4451</v>
      </c>
      <c r="C327" s="153" t="s">
        <v>1209</v>
      </c>
      <c r="D327" s="177" t="s">
        <v>6275</v>
      </c>
      <c r="E327" s="161" t="s">
        <v>6788</v>
      </c>
      <c r="F327" s="161" t="s">
        <v>13126</v>
      </c>
      <c r="G327" s="161" t="s">
        <v>6276</v>
      </c>
      <c r="H327" s="161" t="s">
        <v>3525</v>
      </c>
      <c r="I327" s="161" t="s">
        <v>3526</v>
      </c>
      <c r="J327" s="161" t="s">
        <v>6277</v>
      </c>
      <c r="K327" s="161" t="s">
        <v>6789</v>
      </c>
      <c r="L327" s="161" t="s">
        <v>6790</v>
      </c>
      <c r="M327" s="161" t="s">
        <v>6791</v>
      </c>
      <c r="N327" s="185" t="s">
        <v>6318</v>
      </c>
      <c r="O327" s="161">
        <v>0</v>
      </c>
      <c r="P327" s="161">
        <v>0</v>
      </c>
      <c r="Q327" s="161">
        <v>0</v>
      </c>
      <c r="R327" s="161">
        <v>0</v>
      </c>
      <c r="S327" s="161">
        <v>0</v>
      </c>
      <c r="T327" s="161">
        <v>0</v>
      </c>
      <c r="U327" s="161">
        <v>0</v>
      </c>
      <c r="V327" s="161">
        <v>0</v>
      </c>
      <c r="W327" s="161">
        <v>0</v>
      </c>
      <c r="X327" s="161">
        <v>0</v>
      </c>
      <c r="Y327" s="161">
        <v>0</v>
      </c>
      <c r="Z327" s="161">
        <v>0</v>
      </c>
      <c r="AA327" s="161">
        <v>0</v>
      </c>
      <c r="AB327" s="161">
        <v>0</v>
      </c>
      <c r="AC327" s="161">
        <v>0</v>
      </c>
      <c r="AD327" s="161">
        <v>0</v>
      </c>
      <c r="AE327" s="161">
        <v>0</v>
      </c>
      <c r="AF327" s="161" t="s">
        <v>1823</v>
      </c>
      <c r="AG327" s="161" t="s">
        <v>4437</v>
      </c>
      <c r="AH327" s="162"/>
      <c r="AI327" s="162"/>
      <c r="AJ327" s="162"/>
      <c r="AK327" s="162"/>
      <c r="AL327" s="162"/>
      <c r="AM327" s="162"/>
      <c r="AN327" s="162"/>
      <c r="AO327" s="162"/>
      <c r="AP327" s="162"/>
      <c r="AQ327" s="162"/>
      <c r="AR327" s="162"/>
      <c r="AS327" s="162"/>
      <c r="AT327" s="162"/>
      <c r="AU327" s="162"/>
      <c r="AV327" s="162"/>
      <c r="AW327" s="162"/>
      <c r="AX327" s="162"/>
    </row>
    <row r="328" spans="1:50" hidden="1">
      <c r="A328" s="153" t="s">
        <v>299</v>
      </c>
      <c r="B328" s="153" t="s">
        <v>300</v>
      </c>
      <c r="C328" s="153" t="s">
        <v>686</v>
      </c>
      <c r="D328" s="177" t="s">
        <v>8046</v>
      </c>
      <c r="E328" s="161" t="s">
        <v>8047</v>
      </c>
      <c r="F328" s="161" t="s">
        <v>12357</v>
      </c>
      <c r="G328" s="161" t="s">
        <v>8048</v>
      </c>
      <c r="H328" s="161" t="s">
        <v>2024</v>
      </c>
      <c r="I328" s="161" t="s">
        <v>2031</v>
      </c>
      <c r="J328" s="161" t="s">
        <v>8049</v>
      </c>
      <c r="K328" s="161" t="s">
        <v>6309</v>
      </c>
      <c r="L328" s="161" t="s">
        <v>8050</v>
      </c>
      <c r="M328" s="161" t="s">
        <v>8051</v>
      </c>
      <c r="N328" s="185" t="s">
        <v>6318</v>
      </c>
      <c r="O328" s="161">
        <v>0</v>
      </c>
      <c r="P328" s="161">
        <v>0</v>
      </c>
      <c r="Q328" s="161">
        <v>0</v>
      </c>
      <c r="R328" s="161">
        <v>0</v>
      </c>
      <c r="S328" s="161">
        <v>0</v>
      </c>
      <c r="T328" s="161">
        <v>0</v>
      </c>
      <c r="U328" s="161">
        <v>0</v>
      </c>
      <c r="V328" s="161">
        <v>0</v>
      </c>
      <c r="W328" s="161">
        <v>0</v>
      </c>
      <c r="X328" s="161">
        <v>0</v>
      </c>
      <c r="Y328" s="161">
        <v>0</v>
      </c>
      <c r="Z328" s="161">
        <v>0</v>
      </c>
      <c r="AA328" s="161">
        <v>0</v>
      </c>
      <c r="AB328" s="161">
        <v>0</v>
      </c>
      <c r="AC328" s="161">
        <v>0</v>
      </c>
      <c r="AD328" s="161">
        <v>0</v>
      </c>
      <c r="AE328" s="161">
        <v>0</v>
      </c>
      <c r="AF328" s="161" t="s">
        <v>1922</v>
      </c>
      <c r="AG328" s="161" t="s">
        <v>4388</v>
      </c>
      <c r="AH328" s="162"/>
      <c r="AI328" s="162"/>
      <c r="AJ328" s="162"/>
      <c r="AK328" s="162"/>
      <c r="AL328" s="162"/>
      <c r="AM328" s="162"/>
      <c r="AN328" s="162"/>
      <c r="AO328" s="162"/>
      <c r="AP328" s="162"/>
      <c r="AQ328" s="162"/>
      <c r="AR328" s="162"/>
      <c r="AS328" s="162"/>
      <c r="AT328" s="162"/>
      <c r="AU328" s="162"/>
      <c r="AV328" s="162"/>
      <c r="AW328" s="162"/>
      <c r="AX328" s="162"/>
    </row>
    <row r="329" spans="1:50" hidden="1">
      <c r="A329" s="153" t="s">
        <v>4012</v>
      </c>
      <c r="B329" s="153" t="s">
        <v>4013</v>
      </c>
      <c r="C329" s="153" t="s">
        <v>4014</v>
      </c>
      <c r="D329" s="177" t="s">
        <v>3216</v>
      </c>
      <c r="E329" s="161" t="s">
        <v>10584</v>
      </c>
      <c r="F329" s="161" t="s">
        <v>13154</v>
      </c>
      <c r="G329" s="161" t="s">
        <v>10585</v>
      </c>
      <c r="H329" s="161" t="s">
        <v>4688</v>
      </c>
      <c r="I329" s="161" t="s">
        <v>4689</v>
      </c>
      <c r="J329" s="161" t="s">
        <v>10586</v>
      </c>
      <c r="K329" s="161" t="s">
        <v>10587</v>
      </c>
      <c r="L329" s="161" t="s">
        <v>10588</v>
      </c>
      <c r="M329" s="161"/>
      <c r="N329" s="185"/>
      <c r="O329" s="161"/>
      <c r="P329" s="161"/>
      <c r="Q329" s="161"/>
      <c r="R329" s="161"/>
      <c r="S329" s="161"/>
      <c r="T329" s="161"/>
      <c r="U329" s="161"/>
      <c r="V329" s="161"/>
      <c r="W329" s="161"/>
      <c r="X329" s="161"/>
      <c r="Y329" s="161"/>
      <c r="Z329" s="161"/>
      <c r="AA329" s="161"/>
      <c r="AB329" s="161"/>
      <c r="AC329" s="161"/>
      <c r="AD329" s="161"/>
      <c r="AE329" s="161"/>
      <c r="AF329" s="161"/>
      <c r="AG329" s="161"/>
      <c r="AH329" s="162" t="s">
        <v>4363</v>
      </c>
      <c r="AI329" s="162" t="s">
        <v>6583</v>
      </c>
      <c r="AJ329" s="162"/>
      <c r="AK329" s="162"/>
      <c r="AL329" s="162"/>
      <c r="AM329" s="162"/>
      <c r="AN329" s="162"/>
      <c r="AO329" s="162"/>
      <c r="AP329" s="162"/>
      <c r="AQ329" s="162"/>
      <c r="AR329" s="162"/>
      <c r="AS329" s="162"/>
      <c r="AT329" s="162"/>
      <c r="AU329" s="162"/>
      <c r="AV329" s="162"/>
      <c r="AW329" s="162"/>
      <c r="AX329" s="162"/>
    </row>
    <row r="330" spans="1:50" hidden="1">
      <c r="A330" s="153" t="s">
        <v>4015</v>
      </c>
      <c r="B330" s="153" t="s">
        <v>4016</v>
      </c>
      <c r="C330" s="153" t="s">
        <v>4017</v>
      </c>
      <c r="D330" s="177" t="s">
        <v>7481</v>
      </c>
      <c r="E330" s="161" t="s">
        <v>7482</v>
      </c>
      <c r="F330" s="161" t="s">
        <v>7483</v>
      </c>
      <c r="G330" s="161" t="s">
        <v>7484</v>
      </c>
      <c r="H330" s="161" t="s">
        <v>7485</v>
      </c>
      <c r="I330" s="161" t="s">
        <v>7486</v>
      </c>
      <c r="J330" s="161" t="s">
        <v>7487</v>
      </c>
      <c r="K330" s="161" t="s">
        <v>7488</v>
      </c>
      <c r="L330" s="161" t="s">
        <v>7489</v>
      </c>
      <c r="M330" s="161" t="s">
        <v>6309</v>
      </c>
      <c r="N330" s="185" t="s">
        <v>6310</v>
      </c>
      <c r="O330" s="161">
        <v>0</v>
      </c>
      <c r="P330" s="161">
        <v>0</v>
      </c>
      <c r="Q330" s="161">
        <v>0</v>
      </c>
      <c r="R330" s="161">
        <v>0</v>
      </c>
      <c r="S330" s="161">
        <v>0</v>
      </c>
      <c r="T330" s="161">
        <v>0</v>
      </c>
      <c r="U330" s="161">
        <v>0</v>
      </c>
      <c r="V330" s="161">
        <v>0</v>
      </c>
      <c r="W330" s="161">
        <v>0</v>
      </c>
      <c r="X330" s="161">
        <v>0</v>
      </c>
      <c r="Y330" s="161">
        <v>0</v>
      </c>
      <c r="Z330" s="161">
        <v>0</v>
      </c>
      <c r="AA330" s="161">
        <v>0</v>
      </c>
      <c r="AB330" s="161">
        <v>0</v>
      </c>
      <c r="AC330" s="161">
        <v>0</v>
      </c>
      <c r="AD330" s="161">
        <v>0</v>
      </c>
      <c r="AE330" s="161">
        <v>0</v>
      </c>
      <c r="AF330" s="161" t="s">
        <v>6309</v>
      </c>
      <c r="AG330" s="161" t="s">
        <v>6317</v>
      </c>
      <c r="AH330" s="162"/>
      <c r="AI330" s="162"/>
      <c r="AJ330" s="162"/>
      <c r="AK330" s="162"/>
      <c r="AL330" s="162"/>
      <c r="AM330" s="162"/>
      <c r="AN330" s="162"/>
      <c r="AO330" s="162"/>
      <c r="AP330" s="162"/>
      <c r="AQ330" s="162"/>
      <c r="AR330" s="162"/>
      <c r="AS330" s="162"/>
      <c r="AT330" s="162"/>
      <c r="AU330" s="162"/>
      <c r="AV330" s="162"/>
      <c r="AW330" s="162"/>
      <c r="AX330" s="162"/>
    </row>
    <row r="331" spans="1:50" hidden="1">
      <c r="A331" s="153" t="s">
        <v>5923</v>
      </c>
      <c r="B331" s="153" t="s">
        <v>5911</v>
      </c>
      <c r="C331" s="153" t="s">
        <v>5299</v>
      </c>
      <c r="D331" s="177" t="s">
        <v>10904</v>
      </c>
      <c r="E331" s="161" t="s">
        <v>10905</v>
      </c>
      <c r="F331" s="161" t="s">
        <v>12082</v>
      </c>
      <c r="G331" s="161" t="s">
        <v>10906</v>
      </c>
      <c r="H331" s="161" t="s">
        <v>2025</v>
      </c>
      <c r="I331" s="161" t="s">
        <v>2026</v>
      </c>
      <c r="J331" s="161" t="s">
        <v>10907</v>
      </c>
      <c r="K331" s="161" t="s">
        <v>10908</v>
      </c>
      <c r="L331" s="161" t="s">
        <v>10909</v>
      </c>
      <c r="M331" s="161" t="s">
        <v>10910</v>
      </c>
      <c r="N331" s="185" t="s">
        <v>6310</v>
      </c>
      <c r="O331" s="161" t="s">
        <v>5913</v>
      </c>
      <c r="P331" s="161" t="s">
        <v>13757</v>
      </c>
      <c r="Q331" s="161" t="s">
        <v>14271</v>
      </c>
      <c r="R331" s="161" t="s">
        <v>2024</v>
      </c>
      <c r="S331" s="161" t="s">
        <v>2031</v>
      </c>
      <c r="T331" s="161" t="s">
        <v>6309</v>
      </c>
      <c r="U331" s="161">
        <v>0</v>
      </c>
      <c r="V331" s="161">
        <v>0</v>
      </c>
      <c r="W331" s="161">
        <v>0</v>
      </c>
      <c r="X331" s="161">
        <v>0</v>
      </c>
      <c r="Y331" s="161">
        <v>0</v>
      </c>
      <c r="Z331" s="161">
        <v>0</v>
      </c>
      <c r="AA331" s="161">
        <v>0</v>
      </c>
      <c r="AB331" s="161">
        <v>0</v>
      </c>
      <c r="AC331" s="161">
        <v>0</v>
      </c>
      <c r="AD331" s="161">
        <v>0</v>
      </c>
      <c r="AE331" s="161">
        <v>0</v>
      </c>
      <c r="AF331" s="161" t="s">
        <v>6309</v>
      </c>
      <c r="AG331" s="161" t="s">
        <v>6317</v>
      </c>
      <c r="AH331" s="162"/>
      <c r="AI331" s="162"/>
      <c r="AJ331" s="162"/>
      <c r="AK331" s="162"/>
      <c r="AL331" s="162"/>
      <c r="AM331" s="162"/>
      <c r="AN331" s="162"/>
      <c r="AO331" s="162"/>
      <c r="AP331" s="162"/>
      <c r="AQ331" s="162"/>
      <c r="AR331" s="162"/>
      <c r="AS331" s="162"/>
      <c r="AT331" s="162"/>
      <c r="AU331" s="162"/>
      <c r="AV331" s="162"/>
      <c r="AW331" s="162"/>
      <c r="AX331" s="162"/>
    </row>
    <row r="332" spans="1:50" hidden="1">
      <c r="A332" s="153" t="s">
        <v>5924</v>
      </c>
      <c r="B332" s="153" t="s">
        <v>5911</v>
      </c>
      <c r="C332" s="153" t="s">
        <v>5299</v>
      </c>
      <c r="D332" s="177" t="s">
        <v>10904</v>
      </c>
      <c r="E332" s="161" t="s">
        <v>10905</v>
      </c>
      <c r="F332" s="161" t="s">
        <v>12083</v>
      </c>
      <c r="G332" s="161" t="s">
        <v>10906</v>
      </c>
      <c r="H332" s="161" t="s">
        <v>2025</v>
      </c>
      <c r="I332" s="161" t="s">
        <v>2026</v>
      </c>
      <c r="J332" s="161" t="s">
        <v>10907</v>
      </c>
      <c r="K332" s="161" t="s">
        <v>10908</v>
      </c>
      <c r="L332" s="161" t="s">
        <v>10909</v>
      </c>
      <c r="M332" s="161" t="s">
        <v>10910</v>
      </c>
      <c r="N332" s="185" t="s">
        <v>6310</v>
      </c>
      <c r="O332" s="161" t="s">
        <v>5913</v>
      </c>
      <c r="P332" s="161" t="s">
        <v>13757</v>
      </c>
      <c r="Q332" s="161" t="s">
        <v>14271</v>
      </c>
      <c r="R332" s="161" t="s">
        <v>2024</v>
      </c>
      <c r="S332" s="161" t="s">
        <v>2031</v>
      </c>
      <c r="T332" s="161" t="s">
        <v>6309</v>
      </c>
      <c r="U332" s="161">
        <v>0</v>
      </c>
      <c r="V332" s="161">
        <v>0</v>
      </c>
      <c r="W332" s="161">
        <v>0</v>
      </c>
      <c r="X332" s="161">
        <v>0</v>
      </c>
      <c r="Y332" s="161">
        <v>0</v>
      </c>
      <c r="Z332" s="161">
        <v>0</v>
      </c>
      <c r="AA332" s="161">
        <v>0</v>
      </c>
      <c r="AB332" s="161">
        <v>0</v>
      </c>
      <c r="AC332" s="161">
        <v>0</v>
      </c>
      <c r="AD332" s="161">
        <v>0</v>
      </c>
      <c r="AE332" s="161">
        <v>0</v>
      </c>
      <c r="AF332" s="161" t="s">
        <v>6309</v>
      </c>
      <c r="AG332" s="161" t="s">
        <v>6317</v>
      </c>
      <c r="AH332" s="162"/>
      <c r="AI332" s="162"/>
      <c r="AJ332" s="162"/>
      <c r="AK332" s="162"/>
      <c r="AL332" s="162"/>
      <c r="AM332" s="162"/>
      <c r="AN332" s="162"/>
      <c r="AO332" s="162"/>
      <c r="AP332" s="162"/>
      <c r="AQ332" s="162"/>
      <c r="AR332" s="162"/>
      <c r="AS332" s="162"/>
      <c r="AT332" s="162"/>
      <c r="AU332" s="162"/>
      <c r="AV332" s="162"/>
      <c r="AW332" s="162"/>
      <c r="AX332" s="162"/>
    </row>
    <row r="333" spans="1:50" hidden="1">
      <c r="A333" s="153" t="s">
        <v>5925</v>
      </c>
      <c r="B333" s="153" t="s">
        <v>5911</v>
      </c>
      <c r="C333" s="153" t="s">
        <v>5299</v>
      </c>
      <c r="D333" s="177" t="s">
        <v>10904</v>
      </c>
      <c r="E333" s="161" t="s">
        <v>10905</v>
      </c>
      <c r="F333" s="161" t="s">
        <v>12084</v>
      </c>
      <c r="G333" s="161" t="s">
        <v>10906</v>
      </c>
      <c r="H333" s="161" t="s">
        <v>2025</v>
      </c>
      <c r="I333" s="161" t="s">
        <v>2026</v>
      </c>
      <c r="J333" s="161" t="s">
        <v>10907</v>
      </c>
      <c r="K333" s="161" t="s">
        <v>10908</v>
      </c>
      <c r="L333" s="161" t="s">
        <v>10909</v>
      </c>
      <c r="M333" s="161" t="s">
        <v>10910</v>
      </c>
      <c r="N333" s="185" t="s">
        <v>6310</v>
      </c>
      <c r="O333" s="161" t="s">
        <v>5913</v>
      </c>
      <c r="P333" s="161" t="s">
        <v>13757</v>
      </c>
      <c r="Q333" s="161" t="s">
        <v>14271</v>
      </c>
      <c r="R333" s="161" t="s">
        <v>2024</v>
      </c>
      <c r="S333" s="161" t="s">
        <v>2031</v>
      </c>
      <c r="T333" s="161" t="s">
        <v>6309</v>
      </c>
      <c r="U333" s="161">
        <v>0</v>
      </c>
      <c r="V333" s="161">
        <v>0</v>
      </c>
      <c r="W333" s="161">
        <v>0</v>
      </c>
      <c r="X333" s="161">
        <v>0</v>
      </c>
      <c r="Y333" s="161">
        <v>0</v>
      </c>
      <c r="Z333" s="161">
        <v>0</v>
      </c>
      <c r="AA333" s="161">
        <v>0</v>
      </c>
      <c r="AB333" s="161">
        <v>0</v>
      </c>
      <c r="AC333" s="161">
        <v>0</v>
      </c>
      <c r="AD333" s="161">
        <v>0</v>
      </c>
      <c r="AE333" s="161">
        <v>0</v>
      </c>
      <c r="AF333" s="161" t="s">
        <v>6309</v>
      </c>
      <c r="AG333" s="161" t="s">
        <v>6317</v>
      </c>
      <c r="AH333" s="162"/>
      <c r="AI333" s="162"/>
      <c r="AJ333" s="162"/>
      <c r="AK333" s="162"/>
      <c r="AL333" s="162"/>
      <c r="AM333" s="162"/>
      <c r="AN333" s="162"/>
      <c r="AO333" s="162"/>
      <c r="AP333" s="162"/>
      <c r="AQ333" s="162"/>
      <c r="AR333" s="162"/>
      <c r="AS333" s="162"/>
      <c r="AT333" s="162"/>
      <c r="AU333" s="162"/>
      <c r="AV333" s="162"/>
      <c r="AW333" s="162"/>
      <c r="AX333" s="162"/>
    </row>
    <row r="334" spans="1:50" hidden="1">
      <c r="A334" s="153" t="s">
        <v>2126</v>
      </c>
      <c r="B334" s="153" t="s">
        <v>2127</v>
      </c>
      <c r="C334" s="153" t="s">
        <v>4561</v>
      </c>
      <c r="D334" s="177" t="s">
        <v>11352</v>
      </c>
      <c r="E334" s="161" t="s">
        <v>11353</v>
      </c>
      <c r="F334" s="161" t="s">
        <v>13368</v>
      </c>
      <c r="G334" s="161" t="s">
        <v>11354</v>
      </c>
      <c r="H334" s="161" t="s">
        <v>2024</v>
      </c>
      <c r="I334" s="161" t="s">
        <v>2031</v>
      </c>
      <c r="J334" s="161" t="s">
        <v>11355</v>
      </c>
      <c r="K334" s="161" t="s">
        <v>11356</v>
      </c>
      <c r="L334" s="161" t="s">
        <v>6649</v>
      </c>
      <c r="M334" s="161"/>
      <c r="N334" s="185"/>
      <c r="O334" s="161"/>
      <c r="P334" s="161"/>
      <c r="Q334" s="161"/>
      <c r="R334" s="161"/>
      <c r="S334" s="161"/>
      <c r="T334" s="161"/>
      <c r="U334" s="161"/>
      <c r="V334" s="161"/>
      <c r="W334" s="161"/>
      <c r="X334" s="161"/>
      <c r="Y334" s="161"/>
      <c r="Z334" s="161"/>
      <c r="AA334" s="161"/>
      <c r="AB334" s="161"/>
      <c r="AC334" s="161"/>
      <c r="AD334" s="161"/>
      <c r="AE334" s="161"/>
      <c r="AF334" s="161"/>
      <c r="AG334" s="161"/>
      <c r="AH334" s="162"/>
      <c r="AI334" s="162"/>
      <c r="AJ334" s="162"/>
      <c r="AK334" s="162"/>
      <c r="AL334" s="162"/>
      <c r="AM334" s="162"/>
      <c r="AN334" s="162"/>
      <c r="AO334" s="162"/>
      <c r="AP334" s="162"/>
      <c r="AQ334" s="162"/>
      <c r="AR334" s="162"/>
      <c r="AS334" s="162"/>
      <c r="AT334" s="162"/>
      <c r="AU334" s="162"/>
      <c r="AV334" s="162"/>
      <c r="AW334" s="162"/>
      <c r="AX334" s="162"/>
    </row>
    <row r="335" spans="1:50" hidden="1">
      <c r="A335" s="153" t="s">
        <v>4562</v>
      </c>
      <c r="B335" s="153" t="s">
        <v>2127</v>
      </c>
      <c r="C335" s="153" t="s">
        <v>4563</v>
      </c>
      <c r="D335" s="177" t="s">
        <v>11352</v>
      </c>
      <c r="E335" s="161" t="s">
        <v>11353</v>
      </c>
      <c r="F335" s="161" t="s">
        <v>13369</v>
      </c>
      <c r="G335" s="161" t="s">
        <v>11354</v>
      </c>
      <c r="H335" s="161" t="s">
        <v>2024</v>
      </c>
      <c r="I335" s="161" t="s">
        <v>2031</v>
      </c>
      <c r="J335" s="161" t="s">
        <v>11355</v>
      </c>
      <c r="K335" s="161" t="s">
        <v>11356</v>
      </c>
      <c r="L335" s="161" t="s">
        <v>6649</v>
      </c>
      <c r="M335" s="161" t="s">
        <v>10571</v>
      </c>
      <c r="N335" s="185" t="s">
        <v>6310</v>
      </c>
      <c r="O335" s="161" t="s">
        <v>3578</v>
      </c>
      <c r="P335" s="161" t="s">
        <v>10565</v>
      </c>
      <c r="Q335" s="161" t="s">
        <v>10567</v>
      </c>
      <c r="R335" s="161" t="s">
        <v>2025</v>
      </c>
      <c r="S335" s="161" t="s">
        <v>2026</v>
      </c>
      <c r="T335" s="161" t="s">
        <v>10568</v>
      </c>
      <c r="U335" s="161">
        <v>0</v>
      </c>
      <c r="V335" s="161">
        <v>0</v>
      </c>
      <c r="W335" s="161">
        <v>0</v>
      </c>
      <c r="X335" s="161">
        <v>0</v>
      </c>
      <c r="Y335" s="161">
        <v>0</v>
      </c>
      <c r="Z335" s="161">
        <v>0</v>
      </c>
      <c r="AA335" s="161">
        <v>0</v>
      </c>
      <c r="AB335" s="161">
        <v>0</v>
      </c>
      <c r="AC335" s="161">
        <v>0</v>
      </c>
      <c r="AD335" s="161">
        <v>0</v>
      </c>
      <c r="AE335" s="161">
        <v>0</v>
      </c>
      <c r="AF335" s="161" t="s">
        <v>6309</v>
      </c>
      <c r="AG335" s="161" t="s">
        <v>6317</v>
      </c>
      <c r="AH335" s="162"/>
      <c r="AI335" s="162"/>
      <c r="AJ335" s="162"/>
      <c r="AK335" s="162"/>
      <c r="AL335" s="162"/>
      <c r="AM335" s="162"/>
      <c r="AN335" s="162"/>
      <c r="AO335" s="162"/>
      <c r="AP335" s="162"/>
      <c r="AQ335" s="162"/>
      <c r="AR335" s="162"/>
      <c r="AS335" s="162"/>
      <c r="AT335" s="162"/>
      <c r="AU335" s="162"/>
      <c r="AV335" s="162"/>
      <c r="AW335" s="162"/>
      <c r="AX335" s="162"/>
    </row>
    <row r="336" spans="1:50" hidden="1">
      <c r="A336" s="153" t="s">
        <v>4022</v>
      </c>
      <c r="B336" s="153" t="s">
        <v>4023</v>
      </c>
      <c r="C336" s="153" t="s">
        <v>4024</v>
      </c>
      <c r="D336" s="177" t="s">
        <v>1538</v>
      </c>
      <c r="E336" s="161" t="s">
        <v>1539</v>
      </c>
      <c r="F336" s="161" t="s">
        <v>1540</v>
      </c>
      <c r="G336" s="161" t="s">
        <v>1541</v>
      </c>
      <c r="H336" s="161" t="s">
        <v>4688</v>
      </c>
      <c r="I336" s="161" t="s">
        <v>4689</v>
      </c>
      <c r="J336" s="161" t="s">
        <v>1542</v>
      </c>
      <c r="K336" s="161" t="s">
        <v>6309</v>
      </c>
      <c r="L336" s="161" t="s">
        <v>1543</v>
      </c>
      <c r="M336" s="161"/>
      <c r="N336" s="185"/>
      <c r="O336" s="161"/>
      <c r="P336" s="161"/>
      <c r="Q336" s="161"/>
      <c r="R336" s="161"/>
      <c r="S336" s="161"/>
      <c r="T336" s="161"/>
      <c r="U336" s="161"/>
      <c r="V336" s="161"/>
      <c r="W336" s="161"/>
      <c r="X336" s="161"/>
      <c r="Y336" s="161"/>
      <c r="Z336" s="161"/>
      <c r="AA336" s="161"/>
      <c r="AB336" s="161"/>
      <c r="AC336" s="161"/>
      <c r="AD336" s="161"/>
      <c r="AE336" s="161"/>
      <c r="AF336" s="161"/>
      <c r="AG336" s="161"/>
      <c r="AH336" s="162" t="s">
        <v>2923</v>
      </c>
      <c r="AI336" s="162" t="s">
        <v>6700</v>
      </c>
      <c r="AJ336" s="162"/>
      <c r="AK336" s="162"/>
      <c r="AL336" s="162"/>
      <c r="AM336" s="162"/>
      <c r="AN336" s="162"/>
      <c r="AO336" s="162"/>
      <c r="AP336" s="162"/>
      <c r="AQ336" s="162"/>
      <c r="AR336" s="162"/>
      <c r="AS336" s="162"/>
      <c r="AT336" s="162"/>
      <c r="AU336" s="162"/>
      <c r="AV336" s="162"/>
      <c r="AW336" s="162"/>
      <c r="AX336" s="162"/>
    </row>
    <row r="337" spans="1:50" hidden="1">
      <c r="A337" s="153" t="s">
        <v>4018</v>
      </c>
      <c r="B337" s="153" t="s">
        <v>4019</v>
      </c>
      <c r="C337" s="153" t="s">
        <v>4021</v>
      </c>
      <c r="D337" s="177" t="s">
        <v>3672</v>
      </c>
      <c r="E337" s="161" t="s">
        <v>3673</v>
      </c>
      <c r="F337" s="161" t="s">
        <v>3674</v>
      </c>
      <c r="G337" s="161" t="s">
        <v>3675</v>
      </c>
      <c r="H337" s="161" t="s">
        <v>3676</v>
      </c>
      <c r="I337" s="161" t="s">
        <v>3677</v>
      </c>
      <c r="J337" s="161" t="s">
        <v>3678</v>
      </c>
      <c r="K337" s="161" t="s">
        <v>3679</v>
      </c>
      <c r="L337" s="161" t="s">
        <v>4020</v>
      </c>
      <c r="M337" s="161" t="s">
        <v>3680</v>
      </c>
      <c r="N337" s="185" t="s">
        <v>6310</v>
      </c>
      <c r="O337" s="161" t="s">
        <v>4020</v>
      </c>
      <c r="P337" s="161" t="s">
        <v>3681</v>
      </c>
      <c r="Q337" s="161" t="s">
        <v>3675</v>
      </c>
      <c r="R337" s="161" t="s">
        <v>3676</v>
      </c>
      <c r="S337" s="161" t="s">
        <v>3677</v>
      </c>
      <c r="T337" s="161" t="s">
        <v>3678</v>
      </c>
      <c r="U337" s="161">
        <v>0</v>
      </c>
      <c r="V337" s="161">
        <v>0</v>
      </c>
      <c r="W337" s="161">
        <v>0</v>
      </c>
      <c r="X337" s="161">
        <v>0</v>
      </c>
      <c r="Y337" s="161">
        <v>0</v>
      </c>
      <c r="Z337" s="161">
        <v>0</v>
      </c>
      <c r="AA337" s="161">
        <v>1</v>
      </c>
      <c r="AB337" s="161" t="s">
        <v>3682</v>
      </c>
      <c r="AC337" s="161" t="s">
        <v>14361</v>
      </c>
      <c r="AD337" s="161" t="s">
        <v>8146</v>
      </c>
      <c r="AE337" s="161" t="s">
        <v>3684</v>
      </c>
      <c r="AF337" s="161" t="s">
        <v>6309</v>
      </c>
      <c r="AG337" s="161" t="s">
        <v>6334</v>
      </c>
      <c r="AH337" s="162" t="s">
        <v>6549</v>
      </c>
      <c r="AI337" s="162" t="s">
        <v>11859</v>
      </c>
      <c r="AJ337" s="162"/>
      <c r="AK337" s="162"/>
      <c r="AL337" s="162"/>
      <c r="AM337" s="162"/>
      <c r="AN337" s="162"/>
      <c r="AO337" s="162"/>
      <c r="AP337" s="162"/>
      <c r="AQ337" s="162"/>
      <c r="AR337" s="162"/>
      <c r="AS337" s="162"/>
      <c r="AT337" s="162"/>
      <c r="AU337" s="162"/>
      <c r="AV337" s="162"/>
      <c r="AW337" s="162"/>
      <c r="AX337" s="162"/>
    </row>
    <row r="338" spans="1:50" hidden="1">
      <c r="A338" s="153" t="s">
        <v>848</v>
      </c>
      <c r="B338" s="153" t="s">
        <v>846</v>
      </c>
      <c r="C338" s="153" t="s">
        <v>849</v>
      </c>
      <c r="D338" s="177" t="s">
        <v>8170</v>
      </c>
      <c r="E338" s="161" t="s">
        <v>8171</v>
      </c>
      <c r="F338" s="161" t="s">
        <v>12443</v>
      </c>
      <c r="G338" s="161" t="s">
        <v>8172</v>
      </c>
      <c r="H338" s="161" t="s">
        <v>2025</v>
      </c>
      <c r="I338" s="161" t="s">
        <v>2026</v>
      </c>
      <c r="J338" s="161" t="s">
        <v>8173</v>
      </c>
      <c r="K338" s="161" t="s">
        <v>8174</v>
      </c>
      <c r="L338" s="161" t="s">
        <v>6309</v>
      </c>
      <c r="M338" s="161" t="s">
        <v>8175</v>
      </c>
      <c r="N338" s="185" t="s">
        <v>6953</v>
      </c>
      <c r="O338" s="161">
        <v>0</v>
      </c>
      <c r="P338" s="161">
        <v>0</v>
      </c>
      <c r="Q338" s="161">
        <v>0</v>
      </c>
      <c r="R338" s="161">
        <v>0</v>
      </c>
      <c r="S338" s="161">
        <v>0</v>
      </c>
      <c r="T338" s="161">
        <v>0</v>
      </c>
      <c r="U338" s="161">
        <v>0</v>
      </c>
      <c r="V338" s="161">
        <v>0</v>
      </c>
      <c r="W338" s="161">
        <v>0</v>
      </c>
      <c r="X338" s="161">
        <v>0</v>
      </c>
      <c r="Y338" s="161">
        <v>0</v>
      </c>
      <c r="Z338" s="161">
        <v>0</v>
      </c>
      <c r="AA338" s="161">
        <v>0</v>
      </c>
      <c r="AB338" s="161">
        <v>0</v>
      </c>
      <c r="AC338" s="161">
        <v>0</v>
      </c>
      <c r="AD338" s="161">
        <v>0</v>
      </c>
      <c r="AE338" s="161">
        <v>0</v>
      </c>
      <c r="AF338" s="161" t="s">
        <v>6566</v>
      </c>
      <c r="AG338" s="169" t="s">
        <v>4392</v>
      </c>
      <c r="AH338" s="162"/>
      <c r="AI338" s="162"/>
      <c r="AJ338" s="162"/>
      <c r="AK338" s="162"/>
      <c r="AL338" s="162"/>
      <c r="AM338" s="162"/>
      <c r="AN338" s="162"/>
      <c r="AO338" s="162"/>
      <c r="AP338" s="162"/>
      <c r="AQ338" s="162"/>
      <c r="AR338" s="162"/>
      <c r="AS338" s="162"/>
      <c r="AT338" s="162"/>
      <c r="AU338" s="162"/>
      <c r="AV338" s="162"/>
      <c r="AW338" s="162"/>
      <c r="AX338" s="162"/>
    </row>
    <row r="339" spans="1:50" hidden="1">
      <c r="A339" s="153" t="s">
        <v>850</v>
      </c>
      <c r="B339" s="153" t="s">
        <v>846</v>
      </c>
      <c r="C339" s="153" t="s">
        <v>849</v>
      </c>
      <c r="D339" s="177" t="s">
        <v>8170</v>
      </c>
      <c r="E339" s="161" t="s">
        <v>8171</v>
      </c>
      <c r="F339" s="161" t="s">
        <v>11998</v>
      </c>
      <c r="G339" s="161" t="s">
        <v>8172</v>
      </c>
      <c r="H339" s="161" t="s">
        <v>2025</v>
      </c>
      <c r="I339" s="161" t="s">
        <v>2026</v>
      </c>
      <c r="J339" s="161" t="s">
        <v>8173</v>
      </c>
      <c r="K339" s="161" t="s">
        <v>8174</v>
      </c>
      <c r="L339" s="161" t="s">
        <v>6309</v>
      </c>
      <c r="M339" s="161" t="s">
        <v>8175</v>
      </c>
      <c r="N339" s="185" t="s">
        <v>6953</v>
      </c>
      <c r="O339" s="161">
        <v>0</v>
      </c>
      <c r="P339" s="161">
        <v>0</v>
      </c>
      <c r="Q339" s="161">
        <v>0</v>
      </c>
      <c r="R339" s="161">
        <v>0</v>
      </c>
      <c r="S339" s="161">
        <v>0</v>
      </c>
      <c r="T339" s="161">
        <v>0</v>
      </c>
      <c r="U339" s="161">
        <v>0</v>
      </c>
      <c r="V339" s="161">
        <v>0</v>
      </c>
      <c r="W339" s="161">
        <v>0</v>
      </c>
      <c r="X339" s="161">
        <v>0</v>
      </c>
      <c r="Y339" s="161">
        <v>0</v>
      </c>
      <c r="Z339" s="161">
        <v>0</v>
      </c>
      <c r="AA339" s="161">
        <v>0</v>
      </c>
      <c r="AB339" s="161">
        <v>0</v>
      </c>
      <c r="AC339" s="161">
        <v>0</v>
      </c>
      <c r="AD339" s="161">
        <v>0</v>
      </c>
      <c r="AE339" s="161">
        <v>0</v>
      </c>
      <c r="AF339" s="161" t="s">
        <v>6566</v>
      </c>
      <c r="AG339" s="169" t="s">
        <v>4392</v>
      </c>
      <c r="AH339" s="162"/>
      <c r="AI339" s="162"/>
      <c r="AJ339" s="162"/>
      <c r="AK339" s="162"/>
      <c r="AL339" s="162"/>
      <c r="AM339" s="162"/>
      <c r="AN339" s="162"/>
      <c r="AO339" s="162"/>
      <c r="AP339" s="162"/>
      <c r="AQ339" s="162"/>
      <c r="AR339" s="162"/>
      <c r="AS339" s="162"/>
      <c r="AT339" s="162"/>
      <c r="AU339" s="162"/>
      <c r="AV339" s="162"/>
      <c r="AW339" s="162"/>
      <c r="AX339" s="162"/>
    </row>
    <row r="340" spans="1:50" hidden="1">
      <c r="A340" s="153" t="s">
        <v>3577</v>
      </c>
      <c r="B340" s="153" t="s">
        <v>3578</v>
      </c>
      <c r="C340" s="153" t="s">
        <v>5621</v>
      </c>
      <c r="D340" s="177" t="s">
        <v>10565</v>
      </c>
      <c r="E340" s="161" t="s">
        <v>10566</v>
      </c>
      <c r="F340" s="161" t="s">
        <v>13145</v>
      </c>
      <c r="G340" s="161" t="s">
        <v>10567</v>
      </c>
      <c r="H340" s="161" t="s">
        <v>2025</v>
      </c>
      <c r="I340" s="161" t="s">
        <v>2026</v>
      </c>
      <c r="J340" s="161" t="s">
        <v>10568</v>
      </c>
      <c r="K340" s="161" t="s">
        <v>10569</v>
      </c>
      <c r="L340" s="161" t="s">
        <v>10570</v>
      </c>
      <c r="M340" s="161" t="s">
        <v>10571</v>
      </c>
      <c r="N340" s="185" t="s">
        <v>6953</v>
      </c>
      <c r="O340" s="161">
        <v>0</v>
      </c>
      <c r="P340" s="161">
        <v>0</v>
      </c>
      <c r="Q340" s="161">
        <v>0</v>
      </c>
      <c r="R340" s="161">
        <v>0</v>
      </c>
      <c r="S340" s="161">
        <v>0</v>
      </c>
      <c r="T340" s="161">
        <v>0</v>
      </c>
      <c r="U340" s="161">
        <v>0</v>
      </c>
      <c r="V340" s="161">
        <v>0</v>
      </c>
      <c r="W340" s="161">
        <v>0</v>
      </c>
      <c r="X340" s="161">
        <v>0</v>
      </c>
      <c r="Y340" s="161">
        <v>0</v>
      </c>
      <c r="Z340" s="161">
        <v>0</v>
      </c>
      <c r="AA340" s="161">
        <v>0</v>
      </c>
      <c r="AB340" s="161">
        <v>0</v>
      </c>
      <c r="AC340" s="161">
        <v>0</v>
      </c>
      <c r="AD340" s="161">
        <v>0</v>
      </c>
      <c r="AE340" s="161">
        <v>0</v>
      </c>
      <c r="AF340" s="161" t="s">
        <v>1824</v>
      </c>
      <c r="AG340" s="161" t="s">
        <v>4437</v>
      </c>
      <c r="AH340" s="162"/>
      <c r="AI340" s="162"/>
      <c r="AJ340" s="162"/>
      <c r="AK340" s="162"/>
      <c r="AL340" s="162"/>
      <c r="AM340" s="162"/>
      <c r="AN340" s="162"/>
      <c r="AO340" s="162"/>
      <c r="AP340" s="162"/>
      <c r="AQ340" s="162"/>
      <c r="AR340" s="162"/>
      <c r="AS340" s="162"/>
      <c r="AT340" s="162"/>
      <c r="AU340" s="162"/>
      <c r="AV340" s="162"/>
      <c r="AW340" s="162"/>
      <c r="AX340" s="162"/>
    </row>
    <row r="341" spans="1:50" hidden="1">
      <c r="A341" s="153" t="s">
        <v>528</v>
      </c>
      <c r="B341" s="153" t="s">
        <v>527</v>
      </c>
      <c r="C341" s="153" t="s">
        <v>4042</v>
      </c>
      <c r="D341" s="177" t="s">
        <v>2205</v>
      </c>
      <c r="E341" s="161" t="s">
        <v>6976</v>
      </c>
      <c r="F341" s="161" t="s">
        <v>12284</v>
      </c>
      <c r="G341" s="161" t="s">
        <v>6977</v>
      </c>
      <c r="H341" s="161" t="s">
        <v>2024</v>
      </c>
      <c r="I341" s="161" t="s">
        <v>2031</v>
      </c>
      <c r="J341" s="161" t="s">
        <v>6978</v>
      </c>
      <c r="K341" s="161" t="s">
        <v>6979</v>
      </c>
      <c r="L341" s="161" t="s">
        <v>6980</v>
      </c>
      <c r="M341" s="161" t="s">
        <v>6981</v>
      </c>
      <c r="N341" s="185" t="s">
        <v>6310</v>
      </c>
      <c r="O341" s="161">
        <v>0</v>
      </c>
      <c r="P341" s="161">
        <v>0</v>
      </c>
      <c r="Q341" s="161">
        <v>0</v>
      </c>
      <c r="R341" s="161">
        <v>0</v>
      </c>
      <c r="S341" s="161">
        <v>0</v>
      </c>
      <c r="T341" s="161">
        <v>0</v>
      </c>
      <c r="U341" s="161">
        <v>0</v>
      </c>
      <c r="V341" s="161">
        <v>0</v>
      </c>
      <c r="W341" s="161">
        <v>0</v>
      </c>
      <c r="X341" s="161">
        <v>0</v>
      </c>
      <c r="Y341" s="161">
        <v>0</v>
      </c>
      <c r="Z341" s="161">
        <v>0</v>
      </c>
      <c r="AA341" s="161">
        <v>0</v>
      </c>
      <c r="AB341" s="161">
        <v>0</v>
      </c>
      <c r="AC341" s="161">
        <v>0</v>
      </c>
      <c r="AD341" s="161">
        <v>0</v>
      </c>
      <c r="AE341" s="161">
        <v>0</v>
      </c>
      <c r="AF341" s="161" t="s">
        <v>6309</v>
      </c>
      <c r="AG341" s="161" t="s">
        <v>6497</v>
      </c>
      <c r="AH341" s="162" t="s">
        <v>3725</v>
      </c>
      <c r="AI341" s="162" t="s">
        <v>15692</v>
      </c>
      <c r="AJ341" s="162" t="s">
        <v>15943</v>
      </c>
      <c r="AK341" s="162" t="s">
        <v>16135</v>
      </c>
      <c r="AL341" s="162"/>
      <c r="AM341" s="162"/>
      <c r="AN341" s="162"/>
      <c r="AO341" s="162"/>
      <c r="AP341" s="162"/>
      <c r="AQ341" s="162"/>
      <c r="AR341" s="162"/>
      <c r="AS341" s="162"/>
      <c r="AT341" s="162"/>
      <c r="AU341" s="162"/>
      <c r="AV341" s="162"/>
      <c r="AW341" s="162"/>
      <c r="AX341" s="162"/>
    </row>
    <row r="342" spans="1:50" hidden="1">
      <c r="A342" s="153" t="s">
        <v>2819</v>
      </c>
      <c r="B342" s="160" t="s">
        <v>2820</v>
      </c>
      <c r="C342" s="153" t="s">
        <v>2821</v>
      </c>
      <c r="D342" s="177" t="s">
        <v>7832</v>
      </c>
      <c r="E342" s="161" t="s">
        <v>7833</v>
      </c>
      <c r="F342" s="161" t="s">
        <v>12315</v>
      </c>
      <c r="G342" s="161" t="s">
        <v>7834</v>
      </c>
      <c r="H342" s="161" t="s">
        <v>2024</v>
      </c>
      <c r="I342" s="161" t="s">
        <v>2031</v>
      </c>
      <c r="J342" s="161" t="s">
        <v>7835</v>
      </c>
      <c r="K342" s="161" t="s">
        <v>7836</v>
      </c>
      <c r="L342" s="161" t="s">
        <v>7837</v>
      </c>
      <c r="M342" s="161" t="s">
        <v>7838</v>
      </c>
      <c r="N342" s="185" t="s">
        <v>6953</v>
      </c>
      <c r="O342" s="161">
        <v>0</v>
      </c>
      <c r="P342" s="161">
        <v>0</v>
      </c>
      <c r="Q342" s="161">
        <v>0</v>
      </c>
      <c r="R342" s="161">
        <v>0</v>
      </c>
      <c r="S342" s="161">
        <v>0</v>
      </c>
      <c r="T342" s="161">
        <v>0</v>
      </c>
      <c r="U342" s="161">
        <v>0</v>
      </c>
      <c r="V342" s="161">
        <v>0</v>
      </c>
      <c r="W342" s="161">
        <v>0</v>
      </c>
      <c r="X342" s="161">
        <v>0</v>
      </c>
      <c r="Y342" s="161">
        <v>0</v>
      </c>
      <c r="Z342" s="161">
        <v>0</v>
      </c>
      <c r="AA342" s="161">
        <v>0</v>
      </c>
      <c r="AB342" s="161">
        <v>0</v>
      </c>
      <c r="AC342" s="161">
        <v>0</v>
      </c>
      <c r="AD342" s="161">
        <v>0</v>
      </c>
      <c r="AE342" s="161">
        <v>0</v>
      </c>
      <c r="AF342" s="161" t="s">
        <v>11896</v>
      </c>
      <c r="AG342" s="161" t="s">
        <v>4388</v>
      </c>
      <c r="AH342" s="338"/>
      <c r="AI342" s="162"/>
      <c r="AJ342" s="162"/>
      <c r="AK342" s="162"/>
      <c r="AL342" s="162"/>
      <c r="AM342" s="162"/>
      <c r="AN342" s="162"/>
      <c r="AO342" s="162"/>
      <c r="AP342" s="162"/>
      <c r="AQ342" s="162"/>
      <c r="AR342" s="162"/>
      <c r="AS342" s="162"/>
      <c r="AT342" s="162"/>
      <c r="AU342" s="162"/>
      <c r="AV342" s="162"/>
      <c r="AW342" s="162"/>
      <c r="AX342" s="162"/>
    </row>
    <row r="343" spans="1:50" hidden="1">
      <c r="A343" s="153" t="s">
        <v>2559</v>
      </c>
      <c r="B343" s="153" t="s">
        <v>2164</v>
      </c>
      <c r="C343" s="153" t="s">
        <v>2560</v>
      </c>
      <c r="D343" s="177" t="s">
        <v>942</v>
      </c>
      <c r="E343" s="161" t="s">
        <v>943</v>
      </c>
      <c r="F343" s="161" t="s">
        <v>952</v>
      </c>
      <c r="G343" s="161" t="s">
        <v>945</v>
      </c>
      <c r="H343" s="161" t="s">
        <v>946</v>
      </c>
      <c r="I343" s="161" t="s">
        <v>947</v>
      </c>
      <c r="J343" s="161" t="s">
        <v>948</v>
      </c>
      <c r="K343" s="161" t="s">
        <v>949</v>
      </c>
      <c r="L343" s="161" t="s">
        <v>6274</v>
      </c>
      <c r="M343" s="161" t="s">
        <v>950</v>
      </c>
      <c r="N343" s="185" t="s">
        <v>6318</v>
      </c>
      <c r="O343" s="161" t="s">
        <v>4451</v>
      </c>
      <c r="P343" s="161" t="s">
        <v>6275</v>
      </c>
      <c r="Q343" s="161" t="s">
        <v>6276</v>
      </c>
      <c r="R343" s="161" t="s">
        <v>3525</v>
      </c>
      <c r="S343" s="161" t="s">
        <v>3526</v>
      </c>
      <c r="T343" s="161" t="s">
        <v>6277</v>
      </c>
      <c r="U343" s="161">
        <v>0</v>
      </c>
      <c r="V343" s="161">
        <v>0</v>
      </c>
      <c r="W343" s="161">
        <v>0</v>
      </c>
      <c r="X343" s="161">
        <v>0</v>
      </c>
      <c r="Y343" s="161">
        <v>0</v>
      </c>
      <c r="Z343" s="161">
        <v>0</v>
      </c>
      <c r="AA343" s="161">
        <v>0</v>
      </c>
      <c r="AB343" s="161">
        <v>0</v>
      </c>
      <c r="AC343" s="161">
        <v>0</v>
      </c>
      <c r="AD343" s="161">
        <v>0</v>
      </c>
      <c r="AE343" s="161">
        <v>0</v>
      </c>
      <c r="AF343" s="161" t="s">
        <v>1823</v>
      </c>
      <c r="AG343" s="161" t="s">
        <v>4437</v>
      </c>
      <c r="AH343" s="162"/>
      <c r="AI343" s="162"/>
      <c r="AJ343" s="162"/>
      <c r="AK343" s="162"/>
      <c r="AL343" s="162"/>
      <c r="AM343" s="162"/>
      <c r="AN343" s="162"/>
      <c r="AO343" s="162"/>
      <c r="AP343" s="162"/>
      <c r="AQ343" s="162"/>
      <c r="AR343" s="162"/>
      <c r="AS343" s="162"/>
      <c r="AT343" s="162"/>
      <c r="AU343" s="162"/>
      <c r="AV343" s="162"/>
      <c r="AW343" s="162"/>
      <c r="AX343" s="162"/>
    </row>
    <row r="344" spans="1:50" hidden="1">
      <c r="A344" s="153" t="s">
        <v>11863</v>
      </c>
      <c r="B344" s="153" t="s">
        <v>11861</v>
      </c>
      <c r="D344" s="177" t="e">
        <v>#N/A</v>
      </c>
      <c r="E344" s="161" t="e">
        <v>#N/A</v>
      </c>
      <c r="F344" s="161" t="e">
        <v>#N/A</v>
      </c>
      <c r="G344" s="161" t="e">
        <v>#N/A</v>
      </c>
      <c r="H344" s="161" t="e">
        <v>#N/A</v>
      </c>
      <c r="I344" s="161" t="e">
        <v>#N/A</v>
      </c>
      <c r="J344" s="161" t="e">
        <v>#N/A</v>
      </c>
      <c r="K344" s="161" t="e">
        <v>#N/A</v>
      </c>
      <c r="L344" s="161" t="e">
        <v>#N/A</v>
      </c>
      <c r="M344" s="161"/>
      <c r="N344" s="185"/>
      <c r="O344" s="161"/>
      <c r="P344" s="161"/>
      <c r="Q344" s="161"/>
      <c r="R344" s="161"/>
      <c r="S344" s="161"/>
      <c r="T344" s="161"/>
      <c r="U344" s="161"/>
      <c r="V344" s="161"/>
      <c r="W344" s="161"/>
      <c r="X344" s="161"/>
      <c r="Y344" s="161"/>
      <c r="Z344" s="161"/>
      <c r="AA344" s="161"/>
      <c r="AB344" s="161"/>
      <c r="AC344" s="161"/>
      <c r="AD344" s="161"/>
      <c r="AE344" s="161"/>
      <c r="AF344" s="161"/>
      <c r="AG344" s="161"/>
      <c r="AH344" s="162" t="s">
        <v>11862</v>
      </c>
      <c r="AI344" s="162"/>
      <c r="AJ344" s="162"/>
      <c r="AK344" s="162"/>
      <c r="AL344" s="162"/>
      <c r="AM344" s="162"/>
      <c r="AN344" s="162"/>
      <c r="AO344" s="162"/>
      <c r="AP344" s="162"/>
      <c r="AQ344" s="162"/>
      <c r="AR344" s="162"/>
      <c r="AS344" s="162"/>
      <c r="AT344" s="162"/>
      <c r="AU344" s="162"/>
      <c r="AV344" s="162"/>
      <c r="AW344" s="162"/>
      <c r="AX344" s="162"/>
    </row>
    <row r="345" spans="1:50" hidden="1">
      <c r="A345" s="153" t="s">
        <v>878</v>
      </c>
      <c r="B345" s="153" t="s">
        <v>879</v>
      </c>
      <c r="C345" s="153" t="s">
        <v>880</v>
      </c>
      <c r="D345" s="177" t="s">
        <v>8194</v>
      </c>
      <c r="E345" s="161" t="s">
        <v>8195</v>
      </c>
      <c r="F345" s="161" t="s">
        <v>12176</v>
      </c>
      <c r="G345" s="161" t="s">
        <v>8196</v>
      </c>
      <c r="H345" s="161" t="s">
        <v>8197</v>
      </c>
      <c r="I345" s="161" t="s">
        <v>8198</v>
      </c>
      <c r="J345" s="161" t="s">
        <v>8199</v>
      </c>
      <c r="K345" s="161" t="s">
        <v>8200</v>
      </c>
      <c r="L345" s="161" t="s">
        <v>8201</v>
      </c>
      <c r="M345" s="161" t="s">
        <v>6309</v>
      </c>
      <c r="N345" s="185" t="s">
        <v>6313</v>
      </c>
      <c r="O345" s="161">
        <v>0</v>
      </c>
      <c r="P345" s="161">
        <v>0</v>
      </c>
      <c r="Q345" s="161">
        <v>0</v>
      </c>
      <c r="R345" s="161">
        <v>0</v>
      </c>
      <c r="S345" s="161">
        <v>0</v>
      </c>
      <c r="T345" s="161">
        <v>0</v>
      </c>
      <c r="U345" s="161">
        <v>0</v>
      </c>
      <c r="V345" s="161">
        <v>0</v>
      </c>
      <c r="W345" s="161">
        <v>0</v>
      </c>
      <c r="X345" s="161">
        <v>0</v>
      </c>
      <c r="Y345" s="161">
        <v>0</v>
      </c>
      <c r="Z345" s="161">
        <v>0</v>
      </c>
      <c r="AA345" s="161">
        <v>0</v>
      </c>
      <c r="AB345" s="161">
        <v>0</v>
      </c>
      <c r="AC345" s="161">
        <v>0</v>
      </c>
      <c r="AD345" s="161">
        <v>0</v>
      </c>
      <c r="AE345" s="161">
        <v>0</v>
      </c>
      <c r="AF345" s="161" t="s">
        <v>12006</v>
      </c>
      <c r="AG345" s="161" t="s">
        <v>874</v>
      </c>
      <c r="AH345" s="162"/>
      <c r="AI345" s="162"/>
      <c r="AJ345" s="162"/>
      <c r="AK345" s="162"/>
      <c r="AL345" s="162"/>
      <c r="AM345" s="162"/>
      <c r="AN345" s="162"/>
      <c r="AO345" s="162"/>
      <c r="AP345" s="162"/>
      <c r="AQ345" s="162"/>
      <c r="AR345" s="162"/>
      <c r="AS345" s="162"/>
      <c r="AT345" s="162"/>
      <c r="AU345" s="162"/>
      <c r="AV345" s="162"/>
      <c r="AW345" s="162"/>
      <c r="AX345" s="162"/>
    </row>
    <row r="346" spans="1:50" hidden="1">
      <c r="A346" s="153" t="s">
        <v>529</v>
      </c>
      <c r="B346" s="153" t="s">
        <v>527</v>
      </c>
      <c r="C346" s="153" t="s">
        <v>4042</v>
      </c>
      <c r="D346" s="177" t="s">
        <v>2205</v>
      </c>
      <c r="E346" s="161" t="s">
        <v>6976</v>
      </c>
      <c r="F346" s="161" t="s">
        <v>12285</v>
      </c>
      <c r="G346" s="161" t="s">
        <v>6977</v>
      </c>
      <c r="H346" s="161" t="s">
        <v>2024</v>
      </c>
      <c r="I346" s="161" t="s">
        <v>2031</v>
      </c>
      <c r="J346" s="161" t="s">
        <v>6978</v>
      </c>
      <c r="K346" s="161" t="s">
        <v>6979</v>
      </c>
      <c r="L346" s="161" t="s">
        <v>6980</v>
      </c>
      <c r="M346" s="161" t="s">
        <v>6981</v>
      </c>
      <c r="N346" s="185" t="s">
        <v>6310</v>
      </c>
      <c r="O346" s="161">
        <v>0</v>
      </c>
      <c r="P346" s="161">
        <v>0</v>
      </c>
      <c r="Q346" s="161">
        <v>0</v>
      </c>
      <c r="R346" s="161">
        <v>0</v>
      </c>
      <c r="S346" s="161">
        <v>0</v>
      </c>
      <c r="T346" s="161">
        <v>0</v>
      </c>
      <c r="U346" s="161">
        <v>0</v>
      </c>
      <c r="V346" s="161">
        <v>0</v>
      </c>
      <c r="W346" s="161">
        <v>0</v>
      </c>
      <c r="X346" s="161">
        <v>0</v>
      </c>
      <c r="Y346" s="161">
        <v>0</v>
      </c>
      <c r="Z346" s="161">
        <v>0</v>
      </c>
      <c r="AA346" s="161">
        <v>0</v>
      </c>
      <c r="AB346" s="161">
        <v>0</v>
      </c>
      <c r="AC346" s="161">
        <v>0</v>
      </c>
      <c r="AD346" s="161">
        <v>0</v>
      </c>
      <c r="AE346" s="161">
        <v>0</v>
      </c>
      <c r="AF346" s="161" t="s">
        <v>6309</v>
      </c>
      <c r="AG346" s="161" t="s">
        <v>6497</v>
      </c>
      <c r="AH346" s="162" t="s">
        <v>3725</v>
      </c>
      <c r="AI346" s="162" t="s">
        <v>15693</v>
      </c>
      <c r="AJ346" s="162" t="s">
        <v>15944</v>
      </c>
      <c r="AK346" s="162" t="s">
        <v>16135</v>
      </c>
      <c r="AL346" s="162"/>
      <c r="AM346" s="162"/>
      <c r="AN346" s="162"/>
      <c r="AO346" s="162"/>
      <c r="AP346" s="162"/>
      <c r="AQ346" s="162"/>
      <c r="AR346" s="162"/>
      <c r="AS346" s="162"/>
      <c r="AT346" s="162"/>
      <c r="AU346" s="162"/>
      <c r="AV346" s="162"/>
      <c r="AW346" s="162"/>
      <c r="AX346" s="162"/>
    </row>
    <row r="347" spans="1:50" hidden="1">
      <c r="A347" s="153" t="s">
        <v>4025</v>
      </c>
      <c r="B347" s="153" t="s">
        <v>4026</v>
      </c>
      <c r="C347" s="153" t="s">
        <v>4027</v>
      </c>
      <c r="D347" s="177" t="s">
        <v>4841</v>
      </c>
      <c r="E347" s="161" t="s">
        <v>4842</v>
      </c>
      <c r="F347" s="161" t="s">
        <v>1061</v>
      </c>
      <c r="G347" s="161" t="s">
        <v>0</v>
      </c>
      <c r="H347" s="161" t="s">
        <v>1248</v>
      </c>
      <c r="I347" s="161" t="s">
        <v>1249</v>
      </c>
      <c r="J347" s="161" t="s">
        <v>1</v>
      </c>
      <c r="K347" s="161" t="s">
        <v>2</v>
      </c>
      <c r="L347" s="161" t="s">
        <v>6309</v>
      </c>
      <c r="M347" s="161" t="s">
        <v>3</v>
      </c>
      <c r="N347" s="185" t="s">
        <v>6310</v>
      </c>
      <c r="O347" s="161" t="s">
        <v>4028</v>
      </c>
      <c r="P347" s="161" t="s">
        <v>4</v>
      </c>
      <c r="Q347" s="161" t="s">
        <v>13721</v>
      </c>
      <c r="R347" s="161" t="s">
        <v>13722</v>
      </c>
      <c r="S347" s="161" t="s">
        <v>13723</v>
      </c>
      <c r="T347" s="161" t="s">
        <v>1</v>
      </c>
      <c r="U347" s="161" t="s">
        <v>5</v>
      </c>
      <c r="V347" s="161" t="s">
        <v>6</v>
      </c>
      <c r="W347" s="161" t="s">
        <v>13721</v>
      </c>
      <c r="X347" s="161" t="s">
        <v>13722</v>
      </c>
      <c r="Y347" s="161" t="s">
        <v>13723</v>
      </c>
      <c r="Z347" s="161" t="s">
        <v>6309</v>
      </c>
      <c r="AA347" s="161">
        <v>1</v>
      </c>
      <c r="AB347" s="161" t="s">
        <v>6522</v>
      </c>
      <c r="AC347" s="161" t="s">
        <v>897</v>
      </c>
      <c r="AD347" s="161" t="s">
        <v>2031</v>
      </c>
      <c r="AE347" s="161" t="s">
        <v>898</v>
      </c>
      <c r="AF347" s="161" t="s">
        <v>6333</v>
      </c>
      <c r="AG347" s="161" t="s">
        <v>6334</v>
      </c>
      <c r="AH347" s="162" t="s">
        <v>131</v>
      </c>
      <c r="AI347" s="162" t="s">
        <v>6715</v>
      </c>
      <c r="AJ347" s="162"/>
      <c r="AK347" s="162"/>
      <c r="AL347" s="162"/>
      <c r="AM347" s="162"/>
      <c r="AN347" s="162"/>
      <c r="AO347" s="162"/>
      <c r="AP347" s="162"/>
      <c r="AQ347" s="162"/>
      <c r="AR347" s="162"/>
      <c r="AS347" s="162"/>
      <c r="AT347" s="162"/>
      <c r="AU347" s="162"/>
      <c r="AV347" s="162"/>
      <c r="AW347" s="162"/>
      <c r="AX347" s="162"/>
    </row>
    <row r="348" spans="1:50" hidden="1">
      <c r="A348" s="153" t="s">
        <v>4029</v>
      </c>
      <c r="B348" s="153" t="s">
        <v>4026</v>
      </c>
      <c r="C348" s="153" t="s">
        <v>4030</v>
      </c>
      <c r="D348" s="177" t="s">
        <v>4841</v>
      </c>
      <c r="E348" s="161" t="s">
        <v>4842</v>
      </c>
      <c r="F348" s="161" t="s">
        <v>7</v>
      </c>
      <c r="G348" s="161" t="s">
        <v>0</v>
      </c>
      <c r="H348" s="161" t="s">
        <v>1248</v>
      </c>
      <c r="I348" s="161" t="s">
        <v>1249</v>
      </c>
      <c r="J348" s="161" t="s">
        <v>1</v>
      </c>
      <c r="K348" s="161" t="s">
        <v>2</v>
      </c>
      <c r="L348" s="161" t="s">
        <v>6309</v>
      </c>
      <c r="M348" s="161" t="s">
        <v>3</v>
      </c>
      <c r="N348" s="185" t="s">
        <v>6310</v>
      </c>
      <c r="O348" s="161" t="s">
        <v>4028</v>
      </c>
      <c r="P348" s="161" t="s">
        <v>4</v>
      </c>
      <c r="Q348" s="161" t="s">
        <v>13721</v>
      </c>
      <c r="R348" s="161" t="s">
        <v>13722</v>
      </c>
      <c r="S348" s="161" t="s">
        <v>13723</v>
      </c>
      <c r="T348" s="161" t="s">
        <v>1</v>
      </c>
      <c r="U348" s="161" t="s">
        <v>5</v>
      </c>
      <c r="V348" s="161" t="s">
        <v>6</v>
      </c>
      <c r="W348" s="161" t="s">
        <v>13721</v>
      </c>
      <c r="X348" s="161" t="s">
        <v>13722</v>
      </c>
      <c r="Y348" s="161" t="s">
        <v>13723</v>
      </c>
      <c r="Z348" s="161" t="s">
        <v>6309</v>
      </c>
      <c r="AA348" s="161">
        <v>1</v>
      </c>
      <c r="AB348" s="161" t="s">
        <v>6522</v>
      </c>
      <c r="AC348" s="161" t="s">
        <v>897</v>
      </c>
      <c r="AD348" s="161" t="s">
        <v>2031</v>
      </c>
      <c r="AE348" s="161" t="s">
        <v>898</v>
      </c>
      <c r="AF348" s="161" t="s">
        <v>6333</v>
      </c>
      <c r="AG348" s="161" t="s">
        <v>6334</v>
      </c>
      <c r="AH348" s="162" t="s">
        <v>131</v>
      </c>
      <c r="AI348" s="162" t="s">
        <v>6715</v>
      </c>
      <c r="AJ348" s="162" t="s">
        <v>14352</v>
      </c>
      <c r="AK348" s="162"/>
      <c r="AL348" s="162"/>
      <c r="AM348" s="162"/>
      <c r="AN348" s="162"/>
      <c r="AO348" s="162"/>
      <c r="AP348" s="162"/>
      <c r="AQ348" s="162"/>
      <c r="AR348" s="162"/>
      <c r="AS348" s="162"/>
      <c r="AT348" s="162"/>
      <c r="AU348" s="162"/>
      <c r="AV348" s="162"/>
      <c r="AW348" s="162"/>
      <c r="AX348" s="162"/>
    </row>
    <row r="349" spans="1:50" hidden="1">
      <c r="A349" s="153" t="s">
        <v>4031</v>
      </c>
      <c r="B349" s="153" t="s">
        <v>6519</v>
      </c>
      <c r="C349" s="153" t="s">
        <v>4032</v>
      </c>
      <c r="D349" s="177" t="s">
        <v>2349</v>
      </c>
      <c r="E349" s="161" t="s">
        <v>2355</v>
      </c>
      <c r="F349" s="161" t="s">
        <v>2359</v>
      </c>
      <c r="G349" s="161" t="s">
        <v>2350</v>
      </c>
      <c r="H349" s="161" t="s">
        <v>2024</v>
      </c>
      <c r="I349" s="161" t="s">
        <v>2031</v>
      </c>
      <c r="J349" s="161" t="s">
        <v>2351</v>
      </c>
      <c r="K349" s="161" t="s">
        <v>2357</v>
      </c>
      <c r="L349" s="161" t="s">
        <v>900</v>
      </c>
      <c r="M349" s="161"/>
      <c r="N349" s="185"/>
      <c r="O349" s="161"/>
      <c r="P349" s="161"/>
      <c r="Q349" s="161"/>
      <c r="R349" s="161"/>
      <c r="S349" s="161"/>
      <c r="T349" s="161"/>
      <c r="U349" s="161"/>
      <c r="V349" s="161"/>
      <c r="W349" s="161"/>
      <c r="X349" s="161"/>
      <c r="Y349" s="161"/>
      <c r="Z349" s="161"/>
      <c r="AA349" s="161"/>
      <c r="AB349" s="161"/>
      <c r="AC349" s="161"/>
      <c r="AD349" s="161"/>
      <c r="AE349" s="161"/>
      <c r="AF349" s="161"/>
      <c r="AG349" s="161"/>
      <c r="AH349" s="162" t="s">
        <v>458</v>
      </c>
      <c r="AI349" s="162"/>
      <c r="AJ349" s="162"/>
      <c r="AK349" s="162"/>
      <c r="AL349" s="162"/>
      <c r="AM349" s="162"/>
      <c r="AN349" s="162"/>
      <c r="AO349" s="162"/>
      <c r="AP349" s="162"/>
      <c r="AQ349" s="162"/>
      <c r="AR349" s="162"/>
      <c r="AS349" s="162"/>
      <c r="AT349" s="162"/>
      <c r="AU349" s="162"/>
      <c r="AV349" s="162"/>
      <c r="AW349" s="162"/>
      <c r="AX349" s="162"/>
    </row>
    <row r="350" spans="1:50" hidden="1">
      <c r="A350" s="153" t="s">
        <v>4033</v>
      </c>
      <c r="B350" s="153" t="s">
        <v>4034</v>
      </c>
      <c r="C350" s="153" t="s">
        <v>4035</v>
      </c>
      <c r="D350" s="177" t="s">
        <v>6289</v>
      </c>
      <c r="E350" s="161" t="s">
        <v>6290</v>
      </c>
      <c r="F350" s="161" t="s">
        <v>6291</v>
      </c>
      <c r="G350" s="161" t="s">
        <v>6292</v>
      </c>
      <c r="H350" s="161" t="s">
        <v>6293</v>
      </c>
      <c r="I350" s="161" t="s">
        <v>6294</v>
      </c>
      <c r="J350" s="161" t="s">
        <v>6295</v>
      </c>
      <c r="K350" s="161" t="s">
        <v>6296</v>
      </c>
      <c r="L350" s="161" t="s">
        <v>6309</v>
      </c>
      <c r="M350" s="161" t="s">
        <v>6297</v>
      </c>
      <c r="N350" s="185" t="s">
        <v>6447</v>
      </c>
      <c r="O350" s="161">
        <v>0</v>
      </c>
      <c r="P350" s="161">
        <v>0</v>
      </c>
      <c r="Q350" s="161">
        <v>0</v>
      </c>
      <c r="R350" s="161">
        <v>0</v>
      </c>
      <c r="S350" s="161">
        <v>0</v>
      </c>
      <c r="T350" s="161">
        <v>0</v>
      </c>
      <c r="U350" s="161">
        <v>0</v>
      </c>
      <c r="V350" s="161">
        <v>0</v>
      </c>
      <c r="W350" s="161">
        <v>0</v>
      </c>
      <c r="X350" s="161">
        <v>0</v>
      </c>
      <c r="Y350" s="161">
        <v>0</v>
      </c>
      <c r="Z350" s="161">
        <v>0</v>
      </c>
      <c r="AA350" s="161">
        <v>0</v>
      </c>
      <c r="AB350" s="161">
        <v>0</v>
      </c>
      <c r="AC350" s="161">
        <v>0</v>
      </c>
      <c r="AD350" s="161">
        <v>0</v>
      </c>
      <c r="AE350" s="161">
        <v>0</v>
      </c>
      <c r="AF350" s="161" t="s">
        <v>4036</v>
      </c>
      <c r="AG350" s="161" t="s">
        <v>6334</v>
      </c>
      <c r="AH350" s="162" t="s">
        <v>6548</v>
      </c>
      <c r="AI350" s="162" t="s">
        <v>6572</v>
      </c>
      <c r="AJ350" s="162" t="s">
        <v>13888</v>
      </c>
      <c r="AK350" s="162" t="s">
        <v>14260</v>
      </c>
      <c r="AL350" s="162"/>
      <c r="AM350" s="162"/>
      <c r="AN350" s="162"/>
      <c r="AO350" s="162"/>
      <c r="AP350" s="162"/>
      <c r="AQ350" s="162"/>
      <c r="AR350" s="162"/>
      <c r="AS350" s="162"/>
      <c r="AT350" s="162"/>
      <c r="AU350" s="162"/>
      <c r="AV350" s="162"/>
      <c r="AW350" s="162"/>
      <c r="AX350" s="162"/>
    </row>
    <row r="351" spans="1:50" hidden="1">
      <c r="A351" s="153" t="s">
        <v>5926</v>
      </c>
      <c r="B351" s="153" t="s">
        <v>5911</v>
      </c>
      <c r="C351" s="153" t="s">
        <v>5927</v>
      </c>
      <c r="D351" s="177" t="s">
        <v>10904</v>
      </c>
      <c r="E351" s="161" t="s">
        <v>10905</v>
      </c>
      <c r="F351" s="161" t="s">
        <v>13220</v>
      </c>
      <c r="G351" s="161" t="s">
        <v>10906</v>
      </c>
      <c r="H351" s="161" t="s">
        <v>2025</v>
      </c>
      <c r="I351" s="161" t="s">
        <v>2026</v>
      </c>
      <c r="J351" s="161" t="s">
        <v>10907</v>
      </c>
      <c r="K351" s="161" t="s">
        <v>10908</v>
      </c>
      <c r="L351" s="161" t="s">
        <v>10909</v>
      </c>
      <c r="M351" s="161" t="s">
        <v>10910</v>
      </c>
      <c r="N351" s="185" t="s">
        <v>6310</v>
      </c>
      <c r="O351" s="161" t="s">
        <v>5913</v>
      </c>
      <c r="P351" s="161" t="s">
        <v>13757</v>
      </c>
      <c r="Q351" s="161" t="s">
        <v>14271</v>
      </c>
      <c r="R351" s="161" t="s">
        <v>2024</v>
      </c>
      <c r="S351" s="161" t="s">
        <v>2031</v>
      </c>
      <c r="T351" s="161" t="s">
        <v>6309</v>
      </c>
      <c r="U351" s="161">
        <v>0</v>
      </c>
      <c r="V351" s="161">
        <v>0</v>
      </c>
      <c r="W351" s="161">
        <v>0</v>
      </c>
      <c r="X351" s="161">
        <v>0</v>
      </c>
      <c r="Y351" s="161">
        <v>0</v>
      </c>
      <c r="Z351" s="161">
        <v>0</v>
      </c>
      <c r="AA351" s="161">
        <v>0</v>
      </c>
      <c r="AB351" s="161">
        <v>0</v>
      </c>
      <c r="AC351" s="161">
        <v>0</v>
      </c>
      <c r="AD351" s="161">
        <v>0</v>
      </c>
      <c r="AE351" s="161">
        <v>0</v>
      </c>
      <c r="AF351" s="161" t="s">
        <v>6309</v>
      </c>
      <c r="AG351" s="161" t="s">
        <v>6317</v>
      </c>
      <c r="AH351" s="162"/>
      <c r="AI351" s="162"/>
      <c r="AJ351" s="162"/>
      <c r="AK351" s="162"/>
      <c r="AL351" s="162"/>
      <c r="AM351" s="162"/>
      <c r="AN351" s="162"/>
      <c r="AO351" s="162"/>
      <c r="AP351" s="162"/>
      <c r="AQ351" s="162"/>
      <c r="AR351" s="162"/>
      <c r="AS351" s="162"/>
      <c r="AT351" s="162"/>
      <c r="AU351" s="162"/>
      <c r="AV351" s="162"/>
      <c r="AW351" s="162"/>
      <c r="AX351" s="162"/>
    </row>
    <row r="352" spans="1:50" hidden="1">
      <c r="A352" s="153" t="s">
        <v>5928</v>
      </c>
      <c r="B352" s="153" t="s">
        <v>5911</v>
      </c>
      <c r="C352" s="153" t="s">
        <v>5927</v>
      </c>
      <c r="D352" s="177" t="s">
        <v>10904</v>
      </c>
      <c r="E352" s="161" t="s">
        <v>10905</v>
      </c>
      <c r="F352" s="161" t="s">
        <v>13221</v>
      </c>
      <c r="G352" s="161" t="s">
        <v>10906</v>
      </c>
      <c r="H352" s="161" t="s">
        <v>2025</v>
      </c>
      <c r="I352" s="161" t="s">
        <v>2026</v>
      </c>
      <c r="J352" s="161" t="s">
        <v>10907</v>
      </c>
      <c r="K352" s="161" t="s">
        <v>10908</v>
      </c>
      <c r="L352" s="161" t="s">
        <v>10909</v>
      </c>
      <c r="M352" s="161" t="s">
        <v>10910</v>
      </c>
      <c r="N352" s="185" t="s">
        <v>6310</v>
      </c>
      <c r="O352" s="161" t="s">
        <v>5913</v>
      </c>
      <c r="P352" s="161" t="s">
        <v>13757</v>
      </c>
      <c r="Q352" s="161" t="s">
        <v>14271</v>
      </c>
      <c r="R352" s="161" t="s">
        <v>2024</v>
      </c>
      <c r="S352" s="161" t="s">
        <v>2031</v>
      </c>
      <c r="T352" s="161" t="s">
        <v>6309</v>
      </c>
      <c r="U352" s="161">
        <v>0</v>
      </c>
      <c r="V352" s="161">
        <v>0</v>
      </c>
      <c r="W352" s="161">
        <v>0</v>
      </c>
      <c r="X352" s="161">
        <v>0</v>
      </c>
      <c r="Y352" s="161">
        <v>0</v>
      </c>
      <c r="Z352" s="161">
        <v>0</v>
      </c>
      <c r="AA352" s="161">
        <v>0</v>
      </c>
      <c r="AB352" s="161">
        <v>0</v>
      </c>
      <c r="AC352" s="161">
        <v>0</v>
      </c>
      <c r="AD352" s="161">
        <v>0</v>
      </c>
      <c r="AE352" s="161">
        <v>0</v>
      </c>
      <c r="AF352" s="161" t="s">
        <v>6309</v>
      </c>
      <c r="AG352" s="161" t="s">
        <v>6317</v>
      </c>
      <c r="AH352" s="162"/>
      <c r="AI352" s="162"/>
      <c r="AJ352" s="162"/>
      <c r="AK352" s="162"/>
      <c r="AL352" s="162"/>
      <c r="AM352" s="162"/>
      <c r="AN352" s="162"/>
      <c r="AO352" s="162"/>
      <c r="AP352" s="162"/>
      <c r="AQ352" s="162"/>
      <c r="AR352" s="162"/>
      <c r="AS352" s="162"/>
      <c r="AT352" s="162"/>
      <c r="AU352" s="162"/>
      <c r="AV352" s="162"/>
      <c r="AW352" s="162"/>
      <c r="AX352" s="162"/>
    </row>
    <row r="353" spans="1:50" hidden="1">
      <c r="A353" s="153" t="s">
        <v>5929</v>
      </c>
      <c r="B353" s="153" t="s">
        <v>5911</v>
      </c>
      <c r="C353" s="153" t="s">
        <v>5927</v>
      </c>
      <c r="D353" s="177" t="s">
        <v>10904</v>
      </c>
      <c r="E353" s="161" t="s">
        <v>10905</v>
      </c>
      <c r="F353" s="161" t="s">
        <v>13222</v>
      </c>
      <c r="G353" s="161" t="s">
        <v>10906</v>
      </c>
      <c r="H353" s="161" t="s">
        <v>2025</v>
      </c>
      <c r="I353" s="161" t="s">
        <v>2026</v>
      </c>
      <c r="J353" s="161" t="s">
        <v>10907</v>
      </c>
      <c r="K353" s="161" t="s">
        <v>10908</v>
      </c>
      <c r="L353" s="161" t="s">
        <v>10909</v>
      </c>
      <c r="M353" s="161" t="s">
        <v>10910</v>
      </c>
      <c r="N353" s="185" t="s">
        <v>6310</v>
      </c>
      <c r="O353" s="161" t="s">
        <v>5913</v>
      </c>
      <c r="P353" s="161" t="s">
        <v>13757</v>
      </c>
      <c r="Q353" s="161" t="s">
        <v>14271</v>
      </c>
      <c r="R353" s="161" t="s">
        <v>2024</v>
      </c>
      <c r="S353" s="161" t="s">
        <v>2031</v>
      </c>
      <c r="T353" s="161" t="s">
        <v>6309</v>
      </c>
      <c r="U353" s="161">
        <v>0</v>
      </c>
      <c r="V353" s="161">
        <v>0</v>
      </c>
      <c r="W353" s="161">
        <v>0</v>
      </c>
      <c r="X353" s="161">
        <v>0</v>
      </c>
      <c r="Y353" s="161">
        <v>0</v>
      </c>
      <c r="Z353" s="161">
        <v>0</v>
      </c>
      <c r="AA353" s="161">
        <v>0</v>
      </c>
      <c r="AB353" s="161">
        <v>0</v>
      </c>
      <c r="AC353" s="161">
        <v>0</v>
      </c>
      <c r="AD353" s="161">
        <v>0</v>
      </c>
      <c r="AE353" s="161">
        <v>0</v>
      </c>
      <c r="AF353" s="161" t="s">
        <v>6309</v>
      </c>
      <c r="AG353" s="161" t="s">
        <v>6317</v>
      </c>
      <c r="AH353" s="162"/>
      <c r="AI353" s="162"/>
      <c r="AJ353" s="162"/>
      <c r="AK353" s="162"/>
      <c r="AL353" s="162"/>
      <c r="AM353" s="162"/>
      <c r="AN353" s="162"/>
      <c r="AO353" s="162"/>
      <c r="AP353" s="162"/>
      <c r="AQ353" s="162"/>
      <c r="AR353" s="162"/>
      <c r="AS353" s="162"/>
      <c r="AT353" s="162"/>
      <c r="AU353" s="162"/>
      <c r="AV353" s="162"/>
      <c r="AW353" s="162"/>
      <c r="AX353" s="162"/>
    </row>
    <row r="354" spans="1:50" hidden="1">
      <c r="A354" s="153" t="s">
        <v>5930</v>
      </c>
      <c r="B354" s="153" t="s">
        <v>5911</v>
      </c>
      <c r="C354" s="153" t="s">
        <v>5927</v>
      </c>
      <c r="D354" s="177" t="s">
        <v>10904</v>
      </c>
      <c r="E354" s="161" t="s">
        <v>10905</v>
      </c>
      <c r="F354" s="161" t="s">
        <v>13223</v>
      </c>
      <c r="G354" s="161" t="s">
        <v>10906</v>
      </c>
      <c r="H354" s="161" t="s">
        <v>2025</v>
      </c>
      <c r="I354" s="161" t="s">
        <v>2026</v>
      </c>
      <c r="J354" s="161" t="s">
        <v>10907</v>
      </c>
      <c r="K354" s="161" t="s">
        <v>10908</v>
      </c>
      <c r="L354" s="161" t="s">
        <v>10909</v>
      </c>
      <c r="M354" s="161" t="s">
        <v>10910</v>
      </c>
      <c r="N354" s="185" t="s">
        <v>6310</v>
      </c>
      <c r="O354" s="161" t="s">
        <v>5913</v>
      </c>
      <c r="P354" s="161" t="s">
        <v>13757</v>
      </c>
      <c r="Q354" s="161" t="s">
        <v>14271</v>
      </c>
      <c r="R354" s="161" t="s">
        <v>2024</v>
      </c>
      <c r="S354" s="161" t="s">
        <v>2031</v>
      </c>
      <c r="T354" s="161" t="s">
        <v>6309</v>
      </c>
      <c r="U354" s="161">
        <v>0</v>
      </c>
      <c r="V354" s="161">
        <v>0</v>
      </c>
      <c r="W354" s="161">
        <v>0</v>
      </c>
      <c r="X354" s="161">
        <v>0</v>
      </c>
      <c r="Y354" s="161">
        <v>0</v>
      </c>
      <c r="Z354" s="161">
        <v>0</v>
      </c>
      <c r="AA354" s="161">
        <v>0</v>
      </c>
      <c r="AB354" s="161">
        <v>0</v>
      </c>
      <c r="AC354" s="161">
        <v>0</v>
      </c>
      <c r="AD354" s="161">
        <v>0</v>
      </c>
      <c r="AE354" s="161">
        <v>0</v>
      </c>
      <c r="AF354" s="161" t="s">
        <v>6309</v>
      </c>
      <c r="AG354" s="161" t="s">
        <v>6317</v>
      </c>
      <c r="AH354" s="162"/>
      <c r="AI354" s="162"/>
      <c r="AJ354" s="162"/>
      <c r="AK354" s="162"/>
      <c r="AL354" s="162"/>
      <c r="AM354" s="162"/>
      <c r="AN354" s="162"/>
      <c r="AO354" s="162"/>
      <c r="AP354" s="162"/>
      <c r="AQ354" s="162"/>
      <c r="AR354" s="162"/>
      <c r="AS354" s="162"/>
      <c r="AT354" s="162"/>
      <c r="AU354" s="162"/>
      <c r="AV354" s="162"/>
      <c r="AW354" s="162"/>
      <c r="AX354" s="162"/>
    </row>
    <row r="355" spans="1:50" hidden="1">
      <c r="A355" s="153" t="s">
        <v>172</v>
      </c>
      <c r="B355" s="153" t="s">
        <v>5238</v>
      </c>
      <c r="C355" s="153" t="s">
        <v>173</v>
      </c>
      <c r="D355" s="177" t="s">
        <v>11229</v>
      </c>
      <c r="E355" s="161" t="s">
        <v>11230</v>
      </c>
      <c r="F355" s="161" t="s">
        <v>13336</v>
      </c>
      <c r="G355" s="161" t="s">
        <v>11231</v>
      </c>
      <c r="H355" s="161" t="s">
        <v>11232</v>
      </c>
      <c r="I355" s="161" t="s">
        <v>11233</v>
      </c>
      <c r="J355" s="161" t="s">
        <v>11234</v>
      </c>
      <c r="K355" s="161" t="s">
        <v>11235</v>
      </c>
      <c r="L355" s="161" t="s">
        <v>6309</v>
      </c>
      <c r="M355" s="161" t="s">
        <v>6309</v>
      </c>
      <c r="N355" s="185" t="s">
        <v>6310</v>
      </c>
      <c r="O355" s="161" t="s">
        <v>5238</v>
      </c>
      <c r="P355" s="161" t="s">
        <v>11229</v>
      </c>
      <c r="Q355" s="161" t="s">
        <v>11231</v>
      </c>
      <c r="R355" s="161" t="s">
        <v>11232</v>
      </c>
      <c r="S355" s="161" t="s">
        <v>11233</v>
      </c>
      <c r="T355" s="161" t="s">
        <v>11234</v>
      </c>
      <c r="U355" s="161">
        <v>0</v>
      </c>
      <c r="V355" s="161">
        <v>0</v>
      </c>
      <c r="W355" s="161">
        <v>0</v>
      </c>
      <c r="X355" s="161">
        <v>0</v>
      </c>
      <c r="Y355" s="161">
        <v>0</v>
      </c>
      <c r="Z355" s="161">
        <v>0</v>
      </c>
      <c r="AA355" s="161">
        <v>1</v>
      </c>
      <c r="AB355" s="161" t="s">
        <v>2060</v>
      </c>
      <c r="AC355" s="161" t="s">
        <v>2061</v>
      </c>
      <c r="AD355" s="161" t="s">
        <v>2042</v>
      </c>
      <c r="AE355" s="161" t="s">
        <v>2062</v>
      </c>
      <c r="AF355" s="161" t="s">
        <v>6309</v>
      </c>
      <c r="AG355" s="161" t="s">
        <v>6317</v>
      </c>
      <c r="AH355" s="162"/>
      <c r="AI355" s="162"/>
      <c r="AJ355" s="162"/>
      <c r="AK355" s="162"/>
      <c r="AL355" s="162"/>
      <c r="AM355" s="162"/>
      <c r="AN355" s="162"/>
      <c r="AO355" s="162"/>
      <c r="AP355" s="162"/>
      <c r="AQ355" s="162"/>
      <c r="AR355" s="162"/>
      <c r="AS355" s="162"/>
      <c r="AT355" s="162"/>
      <c r="AU355" s="162"/>
      <c r="AV355" s="162"/>
      <c r="AW355" s="162"/>
      <c r="AX355" s="162"/>
    </row>
    <row r="356" spans="1:50" hidden="1">
      <c r="A356" s="153" t="s">
        <v>5931</v>
      </c>
      <c r="B356" s="153" t="s">
        <v>5911</v>
      </c>
      <c r="C356" s="153" t="s">
        <v>5299</v>
      </c>
      <c r="D356" s="177" t="s">
        <v>10904</v>
      </c>
      <c r="E356" s="161" t="s">
        <v>10905</v>
      </c>
      <c r="F356" s="161" t="s">
        <v>13224</v>
      </c>
      <c r="G356" s="161" t="s">
        <v>10906</v>
      </c>
      <c r="H356" s="161" t="s">
        <v>2025</v>
      </c>
      <c r="I356" s="161" t="s">
        <v>2026</v>
      </c>
      <c r="J356" s="161" t="s">
        <v>10907</v>
      </c>
      <c r="K356" s="161" t="s">
        <v>10908</v>
      </c>
      <c r="L356" s="161" t="s">
        <v>10909</v>
      </c>
      <c r="M356" s="161" t="s">
        <v>10910</v>
      </c>
      <c r="N356" s="185" t="s">
        <v>6310</v>
      </c>
      <c r="O356" s="161" t="s">
        <v>5913</v>
      </c>
      <c r="P356" s="161" t="s">
        <v>13757</v>
      </c>
      <c r="Q356" s="161" t="s">
        <v>14271</v>
      </c>
      <c r="R356" s="161" t="s">
        <v>2024</v>
      </c>
      <c r="S356" s="161" t="s">
        <v>2031</v>
      </c>
      <c r="T356" s="161" t="s">
        <v>6309</v>
      </c>
      <c r="U356" s="161">
        <v>0</v>
      </c>
      <c r="V356" s="161">
        <v>0</v>
      </c>
      <c r="W356" s="161">
        <v>0</v>
      </c>
      <c r="X356" s="161">
        <v>0</v>
      </c>
      <c r="Y356" s="161">
        <v>0</v>
      </c>
      <c r="Z356" s="161">
        <v>0</v>
      </c>
      <c r="AA356" s="161">
        <v>0</v>
      </c>
      <c r="AB356" s="161">
        <v>0</v>
      </c>
      <c r="AC356" s="161">
        <v>0</v>
      </c>
      <c r="AD356" s="161">
        <v>0</v>
      </c>
      <c r="AE356" s="161">
        <v>0</v>
      </c>
      <c r="AF356" s="161" t="s">
        <v>6309</v>
      </c>
      <c r="AG356" s="161" t="s">
        <v>6317</v>
      </c>
      <c r="AH356" s="162"/>
      <c r="AI356" s="162"/>
      <c r="AJ356" s="162"/>
      <c r="AK356" s="162"/>
      <c r="AL356" s="162"/>
      <c r="AM356" s="162"/>
      <c r="AN356" s="162"/>
      <c r="AO356" s="162"/>
      <c r="AP356" s="162"/>
      <c r="AQ356" s="162"/>
      <c r="AR356" s="162"/>
      <c r="AS356" s="162"/>
      <c r="AT356" s="162"/>
      <c r="AU356" s="162"/>
      <c r="AV356" s="162"/>
      <c r="AW356" s="162"/>
      <c r="AX356" s="162"/>
    </row>
    <row r="357" spans="1:50" hidden="1">
      <c r="A357" s="153" t="s">
        <v>5932</v>
      </c>
      <c r="B357" s="153" t="s">
        <v>5911</v>
      </c>
      <c r="C357" s="153" t="s">
        <v>5299</v>
      </c>
      <c r="D357" s="177" t="s">
        <v>10904</v>
      </c>
      <c r="E357" s="161" t="s">
        <v>10905</v>
      </c>
      <c r="F357" s="161" t="s">
        <v>13225</v>
      </c>
      <c r="G357" s="161" t="s">
        <v>10906</v>
      </c>
      <c r="H357" s="161" t="s">
        <v>2025</v>
      </c>
      <c r="I357" s="161" t="s">
        <v>2026</v>
      </c>
      <c r="J357" s="161" t="s">
        <v>10907</v>
      </c>
      <c r="K357" s="161" t="s">
        <v>10908</v>
      </c>
      <c r="L357" s="161" t="s">
        <v>10909</v>
      </c>
      <c r="M357" s="161" t="s">
        <v>10910</v>
      </c>
      <c r="N357" s="185" t="s">
        <v>6310</v>
      </c>
      <c r="O357" s="161" t="s">
        <v>5913</v>
      </c>
      <c r="P357" s="161" t="s">
        <v>13757</v>
      </c>
      <c r="Q357" s="161" t="s">
        <v>14271</v>
      </c>
      <c r="R357" s="161" t="s">
        <v>2024</v>
      </c>
      <c r="S357" s="161" t="s">
        <v>2031</v>
      </c>
      <c r="T357" s="161" t="s">
        <v>6309</v>
      </c>
      <c r="U357" s="161">
        <v>0</v>
      </c>
      <c r="V357" s="161">
        <v>0</v>
      </c>
      <c r="W357" s="161">
        <v>0</v>
      </c>
      <c r="X357" s="161">
        <v>0</v>
      </c>
      <c r="Y357" s="161">
        <v>0</v>
      </c>
      <c r="Z357" s="161">
        <v>0</v>
      </c>
      <c r="AA357" s="161">
        <v>0</v>
      </c>
      <c r="AB357" s="161">
        <v>0</v>
      </c>
      <c r="AC357" s="161">
        <v>0</v>
      </c>
      <c r="AD357" s="161">
        <v>0</v>
      </c>
      <c r="AE357" s="161">
        <v>0</v>
      </c>
      <c r="AF357" s="161" t="s">
        <v>6309</v>
      </c>
      <c r="AG357" s="161" t="s">
        <v>6317</v>
      </c>
      <c r="AH357" s="162"/>
      <c r="AI357" s="162"/>
      <c r="AJ357" s="162"/>
      <c r="AK357" s="162"/>
      <c r="AL357" s="162"/>
      <c r="AM357" s="162"/>
      <c r="AN357" s="162"/>
      <c r="AO357" s="162"/>
      <c r="AP357" s="162"/>
      <c r="AQ357" s="162"/>
      <c r="AR357" s="162"/>
      <c r="AS357" s="162"/>
      <c r="AT357" s="162"/>
      <c r="AU357" s="162"/>
      <c r="AV357" s="162"/>
      <c r="AW357" s="162"/>
      <c r="AX357" s="162"/>
    </row>
    <row r="358" spans="1:50" hidden="1">
      <c r="A358" s="153" t="s">
        <v>5933</v>
      </c>
      <c r="B358" s="153" t="s">
        <v>5911</v>
      </c>
      <c r="C358" s="153" t="s">
        <v>5299</v>
      </c>
      <c r="D358" s="177" t="s">
        <v>10904</v>
      </c>
      <c r="E358" s="161" t="s">
        <v>10905</v>
      </c>
      <c r="F358" s="161" t="s">
        <v>13226</v>
      </c>
      <c r="G358" s="161" t="s">
        <v>10906</v>
      </c>
      <c r="H358" s="161" t="s">
        <v>2025</v>
      </c>
      <c r="I358" s="161" t="s">
        <v>2026</v>
      </c>
      <c r="J358" s="161" t="s">
        <v>10907</v>
      </c>
      <c r="K358" s="161" t="s">
        <v>10908</v>
      </c>
      <c r="L358" s="161" t="s">
        <v>10909</v>
      </c>
      <c r="M358" s="161" t="s">
        <v>10910</v>
      </c>
      <c r="N358" s="185" t="s">
        <v>6310</v>
      </c>
      <c r="O358" s="161" t="s">
        <v>5913</v>
      </c>
      <c r="P358" s="161" t="s">
        <v>13757</v>
      </c>
      <c r="Q358" s="161" t="s">
        <v>14271</v>
      </c>
      <c r="R358" s="161" t="s">
        <v>2024</v>
      </c>
      <c r="S358" s="161" t="s">
        <v>2031</v>
      </c>
      <c r="T358" s="161" t="s">
        <v>6309</v>
      </c>
      <c r="U358" s="161">
        <v>0</v>
      </c>
      <c r="V358" s="161">
        <v>0</v>
      </c>
      <c r="W358" s="161">
        <v>0</v>
      </c>
      <c r="X358" s="161">
        <v>0</v>
      </c>
      <c r="Y358" s="161">
        <v>0</v>
      </c>
      <c r="Z358" s="161">
        <v>0</v>
      </c>
      <c r="AA358" s="161">
        <v>0</v>
      </c>
      <c r="AB358" s="161">
        <v>0</v>
      </c>
      <c r="AC358" s="161">
        <v>0</v>
      </c>
      <c r="AD358" s="161">
        <v>0</v>
      </c>
      <c r="AE358" s="161">
        <v>0</v>
      </c>
      <c r="AF358" s="161" t="s">
        <v>6309</v>
      </c>
      <c r="AG358" s="161" t="s">
        <v>6317</v>
      </c>
      <c r="AH358" s="162"/>
      <c r="AI358" s="162"/>
      <c r="AJ358" s="162"/>
      <c r="AK358" s="162"/>
      <c r="AL358" s="162"/>
      <c r="AM358" s="162"/>
      <c r="AN358" s="162"/>
      <c r="AO358" s="162"/>
      <c r="AP358" s="162"/>
      <c r="AQ358" s="162"/>
      <c r="AR358" s="162"/>
      <c r="AS358" s="162"/>
      <c r="AT358" s="162"/>
      <c r="AU358" s="162"/>
      <c r="AV358" s="162"/>
      <c r="AW358" s="162"/>
      <c r="AX358" s="162"/>
    </row>
    <row r="359" spans="1:50" hidden="1">
      <c r="A359" s="153" t="s">
        <v>5934</v>
      </c>
      <c r="B359" s="153" t="s">
        <v>5911</v>
      </c>
      <c r="C359" s="153" t="s">
        <v>5299</v>
      </c>
      <c r="D359" s="177" t="s">
        <v>10904</v>
      </c>
      <c r="E359" s="161" t="s">
        <v>10905</v>
      </c>
      <c r="F359" s="161" t="s">
        <v>13227</v>
      </c>
      <c r="G359" s="161" t="s">
        <v>10906</v>
      </c>
      <c r="H359" s="161" t="s">
        <v>2025</v>
      </c>
      <c r="I359" s="161" t="s">
        <v>2026</v>
      </c>
      <c r="J359" s="161" t="s">
        <v>10907</v>
      </c>
      <c r="K359" s="161" t="s">
        <v>10908</v>
      </c>
      <c r="L359" s="161" t="s">
        <v>10909</v>
      </c>
      <c r="M359" s="161" t="s">
        <v>10910</v>
      </c>
      <c r="N359" s="185" t="s">
        <v>6310</v>
      </c>
      <c r="O359" s="161" t="s">
        <v>5913</v>
      </c>
      <c r="P359" s="161" t="s">
        <v>13757</v>
      </c>
      <c r="Q359" s="161" t="s">
        <v>14271</v>
      </c>
      <c r="R359" s="161" t="s">
        <v>2024</v>
      </c>
      <c r="S359" s="161" t="s">
        <v>2031</v>
      </c>
      <c r="T359" s="161" t="s">
        <v>6309</v>
      </c>
      <c r="U359" s="161">
        <v>0</v>
      </c>
      <c r="V359" s="161">
        <v>0</v>
      </c>
      <c r="W359" s="161">
        <v>0</v>
      </c>
      <c r="X359" s="161">
        <v>0</v>
      </c>
      <c r="Y359" s="161">
        <v>0</v>
      </c>
      <c r="Z359" s="161">
        <v>0</v>
      </c>
      <c r="AA359" s="161">
        <v>0</v>
      </c>
      <c r="AB359" s="161">
        <v>0</v>
      </c>
      <c r="AC359" s="161">
        <v>0</v>
      </c>
      <c r="AD359" s="161">
        <v>0</v>
      </c>
      <c r="AE359" s="161">
        <v>0</v>
      </c>
      <c r="AF359" s="161" t="s">
        <v>6309</v>
      </c>
      <c r="AG359" s="161" t="s">
        <v>6317</v>
      </c>
      <c r="AH359" s="162"/>
      <c r="AI359" s="162"/>
      <c r="AJ359" s="162"/>
      <c r="AK359" s="162"/>
      <c r="AL359" s="162"/>
      <c r="AM359" s="162"/>
      <c r="AN359" s="162"/>
      <c r="AO359" s="162"/>
      <c r="AP359" s="162"/>
      <c r="AQ359" s="162"/>
      <c r="AR359" s="162"/>
      <c r="AS359" s="162"/>
      <c r="AT359" s="162"/>
      <c r="AU359" s="162"/>
      <c r="AV359" s="162"/>
      <c r="AW359" s="162"/>
      <c r="AX359" s="162"/>
    </row>
    <row r="360" spans="1:50" hidden="1">
      <c r="A360" s="153" t="s">
        <v>5935</v>
      </c>
      <c r="B360" s="153" t="s">
        <v>5911</v>
      </c>
      <c r="C360" s="153" t="s">
        <v>5299</v>
      </c>
      <c r="D360" s="177" t="s">
        <v>10904</v>
      </c>
      <c r="E360" s="161" t="s">
        <v>10905</v>
      </c>
      <c r="F360" s="161" t="s">
        <v>13228</v>
      </c>
      <c r="G360" s="161" t="s">
        <v>10906</v>
      </c>
      <c r="H360" s="161" t="s">
        <v>2025</v>
      </c>
      <c r="I360" s="161" t="s">
        <v>2026</v>
      </c>
      <c r="J360" s="161" t="s">
        <v>10907</v>
      </c>
      <c r="K360" s="161" t="s">
        <v>10908</v>
      </c>
      <c r="L360" s="161" t="s">
        <v>10909</v>
      </c>
      <c r="M360" s="161" t="s">
        <v>10910</v>
      </c>
      <c r="N360" s="185" t="s">
        <v>6310</v>
      </c>
      <c r="O360" s="161" t="s">
        <v>5913</v>
      </c>
      <c r="P360" s="161" t="s">
        <v>13757</v>
      </c>
      <c r="Q360" s="161" t="s">
        <v>14271</v>
      </c>
      <c r="R360" s="161" t="s">
        <v>2024</v>
      </c>
      <c r="S360" s="161" t="s">
        <v>2031</v>
      </c>
      <c r="T360" s="161" t="s">
        <v>6309</v>
      </c>
      <c r="U360" s="161">
        <v>0</v>
      </c>
      <c r="V360" s="161">
        <v>0</v>
      </c>
      <c r="W360" s="161">
        <v>0</v>
      </c>
      <c r="X360" s="161">
        <v>0</v>
      </c>
      <c r="Y360" s="161">
        <v>0</v>
      </c>
      <c r="Z360" s="161">
        <v>0</v>
      </c>
      <c r="AA360" s="161">
        <v>0</v>
      </c>
      <c r="AB360" s="161">
        <v>0</v>
      </c>
      <c r="AC360" s="161">
        <v>0</v>
      </c>
      <c r="AD360" s="161">
        <v>0</v>
      </c>
      <c r="AE360" s="161">
        <v>0</v>
      </c>
      <c r="AF360" s="161" t="s">
        <v>6309</v>
      </c>
      <c r="AG360" s="161" t="s">
        <v>6317</v>
      </c>
      <c r="AH360" s="162"/>
      <c r="AI360" s="162"/>
      <c r="AJ360" s="162"/>
      <c r="AK360" s="162"/>
      <c r="AL360" s="162"/>
      <c r="AM360" s="162"/>
      <c r="AN360" s="162"/>
      <c r="AO360" s="162"/>
      <c r="AP360" s="162"/>
      <c r="AQ360" s="162"/>
      <c r="AR360" s="162"/>
      <c r="AS360" s="162"/>
      <c r="AT360" s="162"/>
      <c r="AU360" s="162"/>
      <c r="AV360" s="162"/>
      <c r="AW360" s="162"/>
      <c r="AX360" s="162"/>
    </row>
    <row r="361" spans="1:50" hidden="1">
      <c r="A361" s="153" t="s">
        <v>5936</v>
      </c>
      <c r="B361" s="153" t="s">
        <v>5911</v>
      </c>
      <c r="C361" s="153" t="s">
        <v>5299</v>
      </c>
      <c r="D361" s="177" t="s">
        <v>10904</v>
      </c>
      <c r="E361" s="161" t="s">
        <v>10905</v>
      </c>
      <c r="F361" s="161" t="s">
        <v>13229</v>
      </c>
      <c r="G361" s="161" t="s">
        <v>10906</v>
      </c>
      <c r="H361" s="161" t="s">
        <v>2025</v>
      </c>
      <c r="I361" s="161" t="s">
        <v>2026</v>
      </c>
      <c r="J361" s="161" t="s">
        <v>10907</v>
      </c>
      <c r="K361" s="161" t="s">
        <v>10908</v>
      </c>
      <c r="L361" s="161" t="s">
        <v>10909</v>
      </c>
      <c r="M361" s="161" t="s">
        <v>10910</v>
      </c>
      <c r="N361" s="185" t="s">
        <v>6310</v>
      </c>
      <c r="O361" s="161" t="s">
        <v>5913</v>
      </c>
      <c r="P361" s="161" t="s">
        <v>13757</v>
      </c>
      <c r="Q361" s="161" t="s">
        <v>14271</v>
      </c>
      <c r="R361" s="161" t="s">
        <v>2024</v>
      </c>
      <c r="S361" s="161" t="s">
        <v>2031</v>
      </c>
      <c r="T361" s="161" t="s">
        <v>6309</v>
      </c>
      <c r="U361" s="161">
        <v>0</v>
      </c>
      <c r="V361" s="161">
        <v>0</v>
      </c>
      <c r="W361" s="161">
        <v>0</v>
      </c>
      <c r="X361" s="161">
        <v>0</v>
      </c>
      <c r="Y361" s="161">
        <v>0</v>
      </c>
      <c r="Z361" s="161">
        <v>0</v>
      </c>
      <c r="AA361" s="161">
        <v>0</v>
      </c>
      <c r="AB361" s="161">
        <v>0</v>
      </c>
      <c r="AC361" s="161">
        <v>0</v>
      </c>
      <c r="AD361" s="161">
        <v>0</v>
      </c>
      <c r="AE361" s="161">
        <v>0</v>
      </c>
      <c r="AF361" s="161" t="s">
        <v>6309</v>
      </c>
      <c r="AG361" s="161" t="s">
        <v>6317</v>
      </c>
      <c r="AH361" s="162"/>
      <c r="AI361" s="162"/>
      <c r="AJ361" s="162"/>
      <c r="AK361" s="162"/>
      <c r="AL361" s="162"/>
      <c r="AM361" s="162"/>
      <c r="AN361" s="162"/>
      <c r="AO361" s="162"/>
      <c r="AP361" s="162"/>
      <c r="AQ361" s="162"/>
      <c r="AR361" s="162"/>
      <c r="AS361" s="162"/>
      <c r="AT361" s="162"/>
      <c r="AU361" s="162"/>
      <c r="AV361" s="162"/>
      <c r="AW361" s="162"/>
      <c r="AX361" s="162"/>
    </row>
    <row r="362" spans="1:50" hidden="1">
      <c r="A362" s="153" t="s">
        <v>5937</v>
      </c>
      <c r="B362" s="153" t="s">
        <v>5911</v>
      </c>
      <c r="C362" s="153" t="s">
        <v>5299</v>
      </c>
      <c r="D362" s="177" t="s">
        <v>10904</v>
      </c>
      <c r="E362" s="161" t="s">
        <v>10905</v>
      </c>
      <c r="F362" s="161" t="s">
        <v>13230</v>
      </c>
      <c r="G362" s="161" t="s">
        <v>10906</v>
      </c>
      <c r="H362" s="161" t="s">
        <v>2025</v>
      </c>
      <c r="I362" s="161" t="s">
        <v>2026</v>
      </c>
      <c r="J362" s="161" t="s">
        <v>10907</v>
      </c>
      <c r="K362" s="161" t="s">
        <v>10908</v>
      </c>
      <c r="L362" s="161" t="s">
        <v>10909</v>
      </c>
      <c r="M362" s="161" t="s">
        <v>10910</v>
      </c>
      <c r="N362" s="185" t="s">
        <v>6310</v>
      </c>
      <c r="O362" s="161" t="s">
        <v>5913</v>
      </c>
      <c r="P362" s="161" t="s">
        <v>13757</v>
      </c>
      <c r="Q362" s="161" t="s">
        <v>14271</v>
      </c>
      <c r="R362" s="161" t="s">
        <v>2024</v>
      </c>
      <c r="S362" s="161" t="s">
        <v>2031</v>
      </c>
      <c r="T362" s="161" t="s">
        <v>6309</v>
      </c>
      <c r="U362" s="161">
        <v>0</v>
      </c>
      <c r="V362" s="161">
        <v>0</v>
      </c>
      <c r="W362" s="161">
        <v>0</v>
      </c>
      <c r="X362" s="161">
        <v>0</v>
      </c>
      <c r="Y362" s="161">
        <v>0</v>
      </c>
      <c r="Z362" s="161">
        <v>0</v>
      </c>
      <c r="AA362" s="161">
        <v>0</v>
      </c>
      <c r="AB362" s="161">
        <v>0</v>
      </c>
      <c r="AC362" s="161">
        <v>0</v>
      </c>
      <c r="AD362" s="161">
        <v>0</v>
      </c>
      <c r="AE362" s="161">
        <v>0</v>
      </c>
      <c r="AF362" s="161" t="s">
        <v>6309</v>
      </c>
      <c r="AG362" s="161" t="s">
        <v>6317</v>
      </c>
      <c r="AH362" s="162"/>
      <c r="AI362" s="162"/>
      <c r="AJ362" s="162"/>
      <c r="AK362" s="162"/>
      <c r="AL362" s="162"/>
      <c r="AM362" s="162"/>
      <c r="AN362" s="162"/>
      <c r="AO362" s="162"/>
      <c r="AP362" s="162"/>
      <c r="AQ362" s="162"/>
      <c r="AR362" s="162"/>
      <c r="AS362" s="162"/>
      <c r="AT362" s="162"/>
      <c r="AU362" s="162"/>
      <c r="AV362" s="162"/>
      <c r="AW362" s="162"/>
      <c r="AX362" s="162"/>
    </row>
    <row r="363" spans="1:50" hidden="1">
      <c r="A363" s="153" t="s">
        <v>5938</v>
      </c>
      <c r="B363" s="153" t="s">
        <v>5911</v>
      </c>
      <c r="C363" s="153" t="s">
        <v>5299</v>
      </c>
      <c r="D363" s="177" t="s">
        <v>10904</v>
      </c>
      <c r="E363" s="161" t="s">
        <v>10905</v>
      </c>
      <c r="F363" s="161" t="s">
        <v>13231</v>
      </c>
      <c r="G363" s="161" t="s">
        <v>10906</v>
      </c>
      <c r="H363" s="161" t="s">
        <v>2025</v>
      </c>
      <c r="I363" s="161" t="s">
        <v>2026</v>
      </c>
      <c r="J363" s="161" t="s">
        <v>10907</v>
      </c>
      <c r="K363" s="161" t="s">
        <v>10908</v>
      </c>
      <c r="L363" s="161" t="s">
        <v>10909</v>
      </c>
      <c r="M363" s="161" t="s">
        <v>10910</v>
      </c>
      <c r="N363" s="185" t="s">
        <v>6310</v>
      </c>
      <c r="O363" s="161" t="s">
        <v>5913</v>
      </c>
      <c r="P363" s="161" t="s">
        <v>13757</v>
      </c>
      <c r="Q363" s="161" t="s">
        <v>14271</v>
      </c>
      <c r="R363" s="161" t="s">
        <v>2024</v>
      </c>
      <c r="S363" s="161" t="s">
        <v>2031</v>
      </c>
      <c r="T363" s="161" t="s">
        <v>6309</v>
      </c>
      <c r="U363" s="161">
        <v>0</v>
      </c>
      <c r="V363" s="161">
        <v>0</v>
      </c>
      <c r="W363" s="161">
        <v>0</v>
      </c>
      <c r="X363" s="161">
        <v>0</v>
      </c>
      <c r="Y363" s="161">
        <v>0</v>
      </c>
      <c r="Z363" s="161">
        <v>0</v>
      </c>
      <c r="AA363" s="161">
        <v>0</v>
      </c>
      <c r="AB363" s="161">
        <v>0</v>
      </c>
      <c r="AC363" s="161">
        <v>0</v>
      </c>
      <c r="AD363" s="161">
        <v>0</v>
      </c>
      <c r="AE363" s="161">
        <v>0</v>
      </c>
      <c r="AF363" s="161" t="s">
        <v>6309</v>
      </c>
      <c r="AG363" s="161" t="s">
        <v>6317</v>
      </c>
      <c r="AH363" s="162"/>
      <c r="AI363" s="162"/>
      <c r="AJ363" s="162"/>
      <c r="AK363" s="162"/>
      <c r="AL363" s="162"/>
      <c r="AM363" s="162"/>
      <c r="AN363" s="162"/>
      <c r="AO363" s="162"/>
      <c r="AP363" s="162"/>
      <c r="AQ363" s="162"/>
      <c r="AR363" s="162"/>
      <c r="AS363" s="162"/>
      <c r="AT363" s="162"/>
      <c r="AU363" s="162"/>
      <c r="AV363" s="162"/>
      <c r="AW363" s="162"/>
      <c r="AX363" s="162"/>
    </row>
    <row r="364" spans="1:50" hidden="1">
      <c r="A364" s="153" t="s">
        <v>5939</v>
      </c>
      <c r="B364" s="153" t="s">
        <v>5911</v>
      </c>
      <c r="C364" s="153" t="s">
        <v>5299</v>
      </c>
      <c r="D364" s="177" t="s">
        <v>10904</v>
      </c>
      <c r="E364" s="161" t="s">
        <v>10905</v>
      </c>
      <c r="F364" s="161" t="s">
        <v>13232</v>
      </c>
      <c r="G364" s="161" t="s">
        <v>10906</v>
      </c>
      <c r="H364" s="161" t="s">
        <v>2025</v>
      </c>
      <c r="I364" s="161" t="s">
        <v>2026</v>
      </c>
      <c r="J364" s="161" t="s">
        <v>10907</v>
      </c>
      <c r="K364" s="161" t="s">
        <v>10908</v>
      </c>
      <c r="L364" s="161" t="s">
        <v>10909</v>
      </c>
      <c r="M364" s="161" t="s">
        <v>10910</v>
      </c>
      <c r="N364" s="185" t="s">
        <v>6310</v>
      </c>
      <c r="O364" s="161" t="s">
        <v>5913</v>
      </c>
      <c r="P364" s="161" t="s">
        <v>13757</v>
      </c>
      <c r="Q364" s="161" t="s">
        <v>14271</v>
      </c>
      <c r="R364" s="161" t="s">
        <v>2024</v>
      </c>
      <c r="S364" s="161" t="s">
        <v>2031</v>
      </c>
      <c r="T364" s="161" t="s">
        <v>6309</v>
      </c>
      <c r="U364" s="161">
        <v>0</v>
      </c>
      <c r="V364" s="161">
        <v>0</v>
      </c>
      <c r="W364" s="161">
        <v>0</v>
      </c>
      <c r="X364" s="161">
        <v>0</v>
      </c>
      <c r="Y364" s="161">
        <v>0</v>
      </c>
      <c r="Z364" s="161">
        <v>0</v>
      </c>
      <c r="AA364" s="161">
        <v>0</v>
      </c>
      <c r="AB364" s="161">
        <v>0</v>
      </c>
      <c r="AC364" s="161">
        <v>0</v>
      </c>
      <c r="AD364" s="161">
        <v>0</v>
      </c>
      <c r="AE364" s="161">
        <v>0</v>
      </c>
      <c r="AF364" s="161" t="s">
        <v>6309</v>
      </c>
      <c r="AG364" s="161" t="s">
        <v>6317</v>
      </c>
      <c r="AH364" s="162"/>
      <c r="AI364" s="162"/>
      <c r="AJ364" s="162"/>
      <c r="AK364" s="162"/>
      <c r="AL364" s="162"/>
      <c r="AM364" s="162"/>
      <c r="AN364" s="162"/>
      <c r="AO364" s="162"/>
      <c r="AP364" s="162"/>
      <c r="AQ364" s="162"/>
      <c r="AR364" s="162"/>
      <c r="AS364" s="162"/>
      <c r="AT364" s="162"/>
      <c r="AU364" s="162"/>
      <c r="AV364" s="162"/>
      <c r="AW364" s="162"/>
      <c r="AX364" s="162"/>
    </row>
    <row r="365" spans="1:50" hidden="1">
      <c r="A365" s="153" t="s">
        <v>5940</v>
      </c>
      <c r="B365" s="153" t="s">
        <v>5911</v>
      </c>
      <c r="C365" s="153" t="s">
        <v>5299</v>
      </c>
      <c r="D365" s="177" t="s">
        <v>10904</v>
      </c>
      <c r="E365" s="161" t="s">
        <v>10905</v>
      </c>
      <c r="F365" s="161" t="s">
        <v>13233</v>
      </c>
      <c r="G365" s="161" t="s">
        <v>10906</v>
      </c>
      <c r="H365" s="161" t="s">
        <v>2025</v>
      </c>
      <c r="I365" s="161" t="s">
        <v>2026</v>
      </c>
      <c r="J365" s="161" t="s">
        <v>10907</v>
      </c>
      <c r="K365" s="161" t="s">
        <v>10908</v>
      </c>
      <c r="L365" s="161" t="s">
        <v>10909</v>
      </c>
      <c r="M365" s="161" t="s">
        <v>10910</v>
      </c>
      <c r="N365" s="185" t="s">
        <v>6310</v>
      </c>
      <c r="O365" s="161" t="s">
        <v>5913</v>
      </c>
      <c r="P365" s="161" t="s">
        <v>13757</v>
      </c>
      <c r="Q365" s="161" t="s">
        <v>14271</v>
      </c>
      <c r="R365" s="161" t="s">
        <v>2024</v>
      </c>
      <c r="S365" s="161" t="s">
        <v>2031</v>
      </c>
      <c r="T365" s="161" t="s">
        <v>6309</v>
      </c>
      <c r="U365" s="161">
        <v>0</v>
      </c>
      <c r="V365" s="161">
        <v>0</v>
      </c>
      <c r="W365" s="161">
        <v>0</v>
      </c>
      <c r="X365" s="161">
        <v>0</v>
      </c>
      <c r="Y365" s="161">
        <v>0</v>
      </c>
      <c r="Z365" s="161">
        <v>0</v>
      </c>
      <c r="AA365" s="161">
        <v>0</v>
      </c>
      <c r="AB365" s="161">
        <v>0</v>
      </c>
      <c r="AC365" s="161">
        <v>0</v>
      </c>
      <c r="AD365" s="161">
        <v>0</v>
      </c>
      <c r="AE365" s="161">
        <v>0</v>
      </c>
      <c r="AF365" s="161" t="s">
        <v>6309</v>
      </c>
      <c r="AG365" s="161" t="s">
        <v>6317</v>
      </c>
      <c r="AH365" s="162"/>
      <c r="AI365" s="162"/>
      <c r="AJ365" s="162"/>
      <c r="AK365" s="162"/>
      <c r="AL365" s="162"/>
      <c r="AM365" s="162"/>
      <c r="AN365" s="162"/>
      <c r="AO365" s="162"/>
      <c r="AP365" s="162"/>
      <c r="AQ365" s="162"/>
      <c r="AR365" s="162"/>
      <c r="AS365" s="162"/>
      <c r="AT365" s="162"/>
      <c r="AU365" s="162"/>
      <c r="AV365" s="162"/>
      <c r="AW365" s="162"/>
      <c r="AX365" s="162"/>
    </row>
    <row r="366" spans="1:50" hidden="1">
      <c r="A366" s="153" t="s">
        <v>5941</v>
      </c>
      <c r="B366" s="153" t="s">
        <v>5911</v>
      </c>
      <c r="C366" s="153" t="s">
        <v>5299</v>
      </c>
      <c r="D366" s="177" t="s">
        <v>10904</v>
      </c>
      <c r="E366" s="161" t="s">
        <v>10905</v>
      </c>
      <c r="F366" s="161" t="s">
        <v>13234</v>
      </c>
      <c r="G366" s="161" t="s">
        <v>10906</v>
      </c>
      <c r="H366" s="161" t="s">
        <v>2025</v>
      </c>
      <c r="I366" s="161" t="s">
        <v>2026</v>
      </c>
      <c r="J366" s="161" t="s">
        <v>10907</v>
      </c>
      <c r="K366" s="161" t="s">
        <v>10908</v>
      </c>
      <c r="L366" s="161" t="s">
        <v>10909</v>
      </c>
      <c r="M366" s="161" t="s">
        <v>10910</v>
      </c>
      <c r="N366" s="185" t="s">
        <v>6310</v>
      </c>
      <c r="O366" s="161" t="s">
        <v>5913</v>
      </c>
      <c r="P366" s="161" t="s">
        <v>13757</v>
      </c>
      <c r="Q366" s="161" t="s">
        <v>14271</v>
      </c>
      <c r="R366" s="161" t="s">
        <v>2024</v>
      </c>
      <c r="S366" s="161" t="s">
        <v>2031</v>
      </c>
      <c r="T366" s="161" t="s">
        <v>6309</v>
      </c>
      <c r="U366" s="161">
        <v>0</v>
      </c>
      <c r="V366" s="161">
        <v>0</v>
      </c>
      <c r="W366" s="161">
        <v>0</v>
      </c>
      <c r="X366" s="161">
        <v>0</v>
      </c>
      <c r="Y366" s="161">
        <v>0</v>
      </c>
      <c r="Z366" s="161">
        <v>0</v>
      </c>
      <c r="AA366" s="161">
        <v>0</v>
      </c>
      <c r="AB366" s="161">
        <v>0</v>
      </c>
      <c r="AC366" s="161">
        <v>0</v>
      </c>
      <c r="AD366" s="161">
        <v>0</v>
      </c>
      <c r="AE366" s="161">
        <v>0</v>
      </c>
      <c r="AF366" s="161" t="s">
        <v>6309</v>
      </c>
      <c r="AG366" s="161" t="s">
        <v>6317</v>
      </c>
      <c r="AH366" s="162"/>
      <c r="AI366" s="162"/>
      <c r="AJ366" s="162"/>
      <c r="AK366" s="162"/>
      <c r="AL366" s="162"/>
      <c r="AM366" s="162"/>
      <c r="AN366" s="162"/>
      <c r="AO366" s="162"/>
      <c r="AP366" s="162"/>
      <c r="AQ366" s="162"/>
      <c r="AR366" s="162"/>
      <c r="AS366" s="162"/>
      <c r="AT366" s="162"/>
      <c r="AU366" s="162"/>
      <c r="AV366" s="162"/>
      <c r="AW366" s="162"/>
      <c r="AX366" s="162"/>
    </row>
    <row r="367" spans="1:50" hidden="1">
      <c r="A367" s="153" t="s">
        <v>5942</v>
      </c>
      <c r="B367" s="153" t="s">
        <v>5911</v>
      </c>
      <c r="C367" s="153" t="s">
        <v>5299</v>
      </c>
      <c r="D367" s="177" t="s">
        <v>10904</v>
      </c>
      <c r="E367" s="161" t="s">
        <v>10905</v>
      </c>
      <c r="F367" s="161" t="s">
        <v>13235</v>
      </c>
      <c r="G367" s="161" t="s">
        <v>10906</v>
      </c>
      <c r="H367" s="161" t="s">
        <v>2025</v>
      </c>
      <c r="I367" s="161" t="s">
        <v>2026</v>
      </c>
      <c r="J367" s="161" t="s">
        <v>10907</v>
      </c>
      <c r="K367" s="161" t="s">
        <v>10908</v>
      </c>
      <c r="L367" s="161" t="s">
        <v>10909</v>
      </c>
      <c r="M367" s="161" t="s">
        <v>10910</v>
      </c>
      <c r="N367" s="185" t="s">
        <v>6310</v>
      </c>
      <c r="O367" s="161" t="s">
        <v>5913</v>
      </c>
      <c r="P367" s="161" t="s">
        <v>13757</v>
      </c>
      <c r="Q367" s="161" t="s">
        <v>14271</v>
      </c>
      <c r="R367" s="161" t="s">
        <v>2024</v>
      </c>
      <c r="S367" s="161" t="s">
        <v>2031</v>
      </c>
      <c r="T367" s="161" t="s">
        <v>6309</v>
      </c>
      <c r="U367" s="161">
        <v>0</v>
      </c>
      <c r="V367" s="161">
        <v>0</v>
      </c>
      <c r="W367" s="161">
        <v>0</v>
      </c>
      <c r="X367" s="161">
        <v>0</v>
      </c>
      <c r="Y367" s="161">
        <v>0</v>
      </c>
      <c r="Z367" s="161">
        <v>0</v>
      </c>
      <c r="AA367" s="161">
        <v>0</v>
      </c>
      <c r="AB367" s="161">
        <v>0</v>
      </c>
      <c r="AC367" s="161">
        <v>0</v>
      </c>
      <c r="AD367" s="161">
        <v>0</v>
      </c>
      <c r="AE367" s="161">
        <v>0</v>
      </c>
      <c r="AF367" s="161" t="s">
        <v>6309</v>
      </c>
      <c r="AG367" s="161" t="s">
        <v>6317</v>
      </c>
      <c r="AH367" s="162"/>
      <c r="AI367" s="162"/>
      <c r="AJ367" s="162"/>
      <c r="AK367" s="162"/>
      <c r="AL367" s="162"/>
      <c r="AM367" s="162"/>
      <c r="AN367" s="162"/>
      <c r="AO367" s="162"/>
      <c r="AP367" s="162"/>
      <c r="AQ367" s="162"/>
      <c r="AR367" s="162"/>
      <c r="AS367" s="162"/>
      <c r="AT367" s="162"/>
      <c r="AU367" s="162"/>
      <c r="AV367" s="162"/>
      <c r="AW367" s="162"/>
      <c r="AX367" s="162"/>
    </row>
    <row r="368" spans="1:50" hidden="1">
      <c r="A368" s="153" t="s">
        <v>5943</v>
      </c>
      <c r="B368" s="153" t="s">
        <v>5911</v>
      </c>
      <c r="C368" s="153" t="s">
        <v>5299</v>
      </c>
      <c r="D368" s="177" t="s">
        <v>10904</v>
      </c>
      <c r="E368" s="161" t="s">
        <v>10905</v>
      </c>
      <c r="F368" s="161" t="s">
        <v>13236</v>
      </c>
      <c r="G368" s="161" t="s">
        <v>10906</v>
      </c>
      <c r="H368" s="161" t="s">
        <v>2025</v>
      </c>
      <c r="I368" s="161" t="s">
        <v>2026</v>
      </c>
      <c r="J368" s="161" t="s">
        <v>10907</v>
      </c>
      <c r="K368" s="161" t="s">
        <v>10908</v>
      </c>
      <c r="L368" s="161" t="s">
        <v>10909</v>
      </c>
      <c r="M368" s="161" t="s">
        <v>10910</v>
      </c>
      <c r="N368" s="185" t="s">
        <v>6310</v>
      </c>
      <c r="O368" s="161" t="s">
        <v>5913</v>
      </c>
      <c r="P368" s="161" t="s">
        <v>13757</v>
      </c>
      <c r="Q368" s="161" t="s">
        <v>14271</v>
      </c>
      <c r="R368" s="161" t="s">
        <v>2024</v>
      </c>
      <c r="S368" s="161" t="s">
        <v>2031</v>
      </c>
      <c r="T368" s="161" t="s">
        <v>6309</v>
      </c>
      <c r="U368" s="161">
        <v>0</v>
      </c>
      <c r="V368" s="161">
        <v>0</v>
      </c>
      <c r="W368" s="161">
        <v>0</v>
      </c>
      <c r="X368" s="161">
        <v>0</v>
      </c>
      <c r="Y368" s="161">
        <v>0</v>
      </c>
      <c r="Z368" s="161">
        <v>0</v>
      </c>
      <c r="AA368" s="161">
        <v>0</v>
      </c>
      <c r="AB368" s="161">
        <v>0</v>
      </c>
      <c r="AC368" s="161">
        <v>0</v>
      </c>
      <c r="AD368" s="161">
        <v>0</v>
      </c>
      <c r="AE368" s="161">
        <v>0</v>
      </c>
      <c r="AF368" s="161" t="s">
        <v>6309</v>
      </c>
      <c r="AG368" s="161" t="s">
        <v>6317</v>
      </c>
      <c r="AH368" s="162"/>
      <c r="AI368" s="162"/>
      <c r="AJ368" s="162"/>
      <c r="AK368" s="162"/>
      <c r="AL368" s="162"/>
      <c r="AM368" s="162"/>
      <c r="AN368" s="162"/>
      <c r="AO368" s="162"/>
      <c r="AP368" s="162"/>
      <c r="AQ368" s="162"/>
      <c r="AR368" s="162"/>
      <c r="AS368" s="162"/>
      <c r="AT368" s="162"/>
      <c r="AU368" s="162"/>
      <c r="AV368" s="162"/>
      <c r="AW368" s="162"/>
      <c r="AX368" s="162"/>
    </row>
    <row r="369" spans="1:50" hidden="1">
      <c r="A369" s="153" t="s">
        <v>5944</v>
      </c>
      <c r="B369" s="153" t="s">
        <v>5911</v>
      </c>
      <c r="C369" s="153" t="s">
        <v>5299</v>
      </c>
      <c r="D369" s="177" t="s">
        <v>10904</v>
      </c>
      <c r="E369" s="161" t="s">
        <v>10905</v>
      </c>
      <c r="F369" s="161" t="s">
        <v>12085</v>
      </c>
      <c r="G369" s="161" t="s">
        <v>10906</v>
      </c>
      <c r="H369" s="161" t="s">
        <v>2025</v>
      </c>
      <c r="I369" s="161" t="s">
        <v>2026</v>
      </c>
      <c r="J369" s="161" t="s">
        <v>10907</v>
      </c>
      <c r="K369" s="161" t="s">
        <v>10908</v>
      </c>
      <c r="L369" s="161" t="s">
        <v>10909</v>
      </c>
      <c r="M369" s="161" t="s">
        <v>10910</v>
      </c>
      <c r="N369" s="185" t="s">
        <v>6310</v>
      </c>
      <c r="O369" s="161" t="s">
        <v>5913</v>
      </c>
      <c r="P369" s="161" t="s">
        <v>13757</v>
      </c>
      <c r="Q369" s="161" t="s">
        <v>14271</v>
      </c>
      <c r="R369" s="161" t="s">
        <v>2024</v>
      </c>
      <c r="S369" s="161" t="s">
        <v>2031</v>
      </c>
      <c r="T369" s="161" t="s">
        <v>6309</v>
      </c>
      <c r="U369" s="161">
        <v>0</v>
      </c>
      <c r="V369" s="161">
        <v>0</v>
      </c>
      <c r="W369" s="161">
        <v>0</v>
      </c>
      <c r="X369" s="161">
        <v>0</v>
      </c>
      <c r="Y369" s="161">
        <v>0</v>
      </c>
      <c r="Z369" s="161">
        <v>0</v>
      </c>
      <c r="AA369" s="161">
        <v>0</v>
      </c>
      <c r="AB369" s="161">
        <v>0</v>
      </c>
      <c r="AC369" s="161">
        <v>0</v>
      </c>
      <c r="AD369" s="161">
        <v>0</v>
      </c>
      <c r="AE369" s="161">
        <v>0</v>
      </c>
      <c r="AF369" s="161" t="s">
        <v>6309</v>
      </c>
      <c r="AG369" s="161" t="s">
        <v>6317</v>
      </c>
      <c r="AH369" s="162"/>
      <c r="AI369" s="162"/>
      <c r="AJ369" s="162"/>
      <c r="AK369" s="162"/>
      <c r="AL369" s="162"/>
      <c r="AM369" s="162"/>
      <c r="AN369" s="162"/>
      <c r="AO369" s="162"/>
      <c r="AP369" s="162"/>
      <c r="AQ369" s="162"/>
      <c r="AR369" s="162"/>
      <c r="AS369" s="162"/>
      <c r="AT369" s="162"/>
      <c r="AU369" s="162"/>
      <c r="AV369" s="162"/>
      <c r="AW369" s="162"/>
      <c r="AX369" s="162"/>
    </row>
    <row r="370" spans="1:50" hidden="1">
      <c r="A370" s="153" t="s">
        <v>5945</v>
      </c>
      <c r="B370" s="153" t="s">
        <v>5911</v>
      </c>
      <c r="C370" s="153" t="s">
        <v>5299</v>
      </c>
      <c r="D370" s="177" t="s">
        <v>10904</v>
      </c>
      <c r="E370" s="161" t="s">
        <v>10905</v>
      </c>
      <c r="F370" s="161" t="s">
        <v>12086</v>
      </c>
      <c r="G370" s="161" t="s">
        <v>10906</v>
      </c>
      <c r="H370" s="161" t="s">
        <v>2025</v>
      </c>
      <c r="I370" s="161" t="s">
        <v>2026</v>
      </c>
      <c r="J370" s="161" t="s">
        <v>10907</v>
      </c>
      <c r="K370" s="161" t="s">
        <v>10908</v>
      </c>
      <c r="L370" s="161" t="s">
        <v>10909</v>
      </c>
      <c r="M370" s="161" t="s">
        <v>10910</v>
      </c>
      <c r="N370" s="185" t="s">
        <v>6310</v>
      </c>
      <c r="O370" s="161" t="s">
        <v>5913</v>
      </c>
      <c r="P370" s="161" t="s">
        <v>13757</v>
      </c>
      <c r="Q370" s="161" t="s">
        <v>14271</v>
      </c>
      <c r="R370" s="161" t="s">
        <v>2024</v>
      </c>
      <c r="S370" s="161" t="s">
        <v>2031</v>
      </c>
      <c r="T370" s="161" t="s">
        <v>6309</v>
      </c>
      <c r="U370" s="161">
        <v>0</v>
      </c>
      <c r="V370" s="161">
        <v>0</v>
      </c>
      <c r="W370" s="161">
        <v>0</v>
      </c>
      <c r="X370" s="161">
        <v>0</v>
      </c>
      <c r="Y370" s="161">
        <v>0</v>
      </c>
      <c r="Z370" s="161">
        <v>0</v>
      </c>
      <c r="AA370" s="161">
        <v>0</v>
      </c>
      <c r="AB370" s="161">
        <v>0</v>
      </c>
      <c r="AC370" s="161">
        <v>0</v>
      </c>
      <c r="AD370" s="161">
        <v>0</v>
      </c>
      <c r="AE370" s="161">
        <v>0</v>
      </c>
      <c r="AF370" s="161" t="s">
        <v>6309</v>
      </c>
      <c r="AG370" s="161" t="s">
        <v>6317</v>
      </c>
      <c r="AH370" s="162"/>
      <c r="AI370" s="162"/>
      <c r="AJ370" s="162"/>
      <c r="AK370" s="162"/>
      <c r="AL370" s="162"/>
      <c r="AM370" s="162"/>
      <c r="AN370" s="162"/>
      <c r="AO370" s="162"/>
      <c r="AP370" s="162"/>
      <c r="AQ370" s="162"/>
      <c r="AR370" s="162"/>
      <c r="AS370" s="162"/>
      <c r="AT370" s="162"/>
      <c r="AU370" s="162"/>
      <c r="AV370" s="162"/>
      <c r="AW370" s="162"/>
      <c r="AX370" s="162"/>
    </row>
    <row r="371" spans="1:50" hidden="1">
      <c r="A371" s="153" t="s">
        <v>5946</v>
      </c>
      <c r="B371" s="153" t="s">
        <v>5911</v>
      </c>
      <c r="C371" s="153" t="s">
        <v>5947</v>
      </c>
      <c r="D371" s="177" t="s">
        <v>10904</v>
      </c>
      <c r="E371" s="161" t="s">
        <v>10905</v>
      </c>
      <c r="F371" s="161" t="s">
        <v>12087</v>
      </c>
      <c r="G371" s="161" t="s">
        <v>10906</v>
      </c>
      <c r="H371" s="161" t="s">
        <v>2025</v>
      </c>
      <c r="I371" s="161" t="s">
        <v>2026</v>
      </c>
      <c r="J371" s="161" t="s">
        <v>10907</v>
      </c>
      <c r="K371" s="161" t="s">
        <v>10908</v>
      </c>
      <c r="L371" s="161" t="s">
        <v>10909</v>
      </c>
      <c r="M371" s="161" t="s">
        <v>10910</v>
      </c>
      <c r="N371" s="185" t="s">
        <v>6310</v>
      </c>
      <c r="O371" s="161" t="s">
        <v>5913</v>
      </c>
      <c r="P371" s="161" t="s">
        <v>13757</v>
      </c>
      <c r="Q371" s="161" t="s">
        <v>14271</v>
      </c>
      <c r="R371" s="161" t="s">
        <v>2024</v>
      </c>
      <c r="S371" s="161" t="s">
        <v>2031</v>
      </c>
      <c r="T371" s="161" t="s">
        <v>6309</v>
      </c>
      <c r="U371" s="161">
        <v>0</v>
      </c>
      <c r="V371" s="161">
        <v>0</v>
      </c>
      <c r="W371" s="161">
        <v>0</v>
      </c>
      <c r="X371" s="161">
        <v>0</v>
      </c>
      <c r="Y371" s="161">
        <v>0</v>
      </c>
      <c r="Z371" s="161">
        <v>0</v>
      </c>
      <c r="AA371" s="161">
        <v>0</v>
      </c>
      <c r="AB371" s="161">
        <v>0</v>
      </c>
      <c r="AC371" s="161">
        <v>0</v>
      </c>
      <c r="AD371" s="161">
        <v>0</v>
      </c>
      <c r="AE371" s="161">
        <v>0</v>
      </c>
      <c r="AF371" s="161" t="s">
        <v>6309</v>
      </c>
      <c r="AG371" s="161" t="s">
        <v>6317</v>
      </c>
      <c r="AH371" s="162"/>
      <c r="AI371" s="162"/>
      <c r="AJ371" s="162"/>
      <c r="AK371" s="162"/>
      <c r="AL371" s="162"/>
      <c r="AM371" s="162"/>
      <c r="AN371" s="162"/>
      <c r="AO371" s="162"/>
      <c r="AP371" s="162"/>
      <c r="AQ371" s="162"/>
      <c r="AR371" s="162"/>
      <c r="AS371" s="162"/>
      <c r="AT371" s="162"/>
      <c r="AU371" s="162"/>
      <c r="AV371" s="162"/>
      <c r="AW371" s="162"/>
      <c r="AX371" s="162"/>
    </row>
    <row r="372" spans="1:50" hidden="1">
      <c r="A372" s="153" t="s">
        <v>4037</v>
      </c>
      <c r="B372" s="153" t="s">
        <v>4038</v>
      </c>
      <c r="C372" s="153" t="s">
        <v>4039</v>
      </c>
      <c r="D372" s="177" t="s">
        <v>2950</v>
      </c>
      <c r="E372" s="161" t="s">
        <v>2951</v>
      </c>
      <c r="F372" s="161" t="s">
        <v>6069</v>
      </c>
      <c r="G372" s="161" t="s">
        <v>2952</v>
      </c>
      <c r="H372" s="161" t="s">
        <v>2953</v>
      </c>
      <c r="I372" s="161" t="s">
        <v>2954</v>
      </c>
      <c r="J372" s="161" t="s">
        <v>2955</v>
      </c>
      <c r="K372" s="161" t="s">
        <v>4717</v>
      </c>
      <c r="L372" s="161" t="s">
        <v>6309</v>
      </c>
      <c r="M372" s="161" t="s">
        <v>2956</v>
      </c>
      <c r="N372" s="185" t="s">
        <v>6318</v>
      </c>
      <c r="O372" s="161">
        <v>0</v>
      </c>
      <c r="P372" s="161">
        <v>0</v>
      </c>
      <c r="Q372" s="161">
        <v>0</v>
      </c>
      <c r="R372" s="161">
        <v>0</v>
      </c>
      <c r="S372" s="161">
        <v>0</v>
      </c>
      <c r="T372" s="161">
        <v>0</v>
      </c>
      <c r="U372" s="161">
        <v>0</v>
      </c>
      <c r="V372" s="161">
        <v>0</v>
      </c>
      <c r="W372" s="161">
        <v>0</v>
      </c>
      <c r="X372" s="161">
        <v>0</v>
      </c>
      <c r="Y372" s="161">
        <v>0</v>
      </c>
      <c r="Z372" s="161">
        <v>0</v>
      </c>
      <c r="AA372" s="161">
        <v>0</v>
      </c>
      <c r="AB372" s="161">
        <v>0</v>
      </c>
      <c r="AC372" s="161">
        <v>0</v>
      </c>
      <c r="AD372" s="161">
        <v>0</v>
      </c>
      <c r="AE372" s="161">
        <v>0</v>
      </c>
      <c r="AF372" s="161" t="s">
        <v>6309</v>
      </c>
      <c r="AG372" s="161" t="s">
        <v>6497</v>
      </c>
      <c r="AH372" s="162" t="s">
        <v>3711</v>
      </c>
      <c r="AI372" s="162" t="s">
        <v>255</v>
      </c>
      <c r="AJ372" s="162" t="s">
        <v>6944</v>
      </c>
      <c r="AK372" s="162"/>
      <c r="AL372" s="162"/>
      <c r="AM372" s="162"/>
      <c r="AN372" s="162"/>
      <c r="AO372" s="162"/>
      <c r="AP372" s="162"/>
      <c r="AQ372" s="162"/>
      <c r="AR372" s="162"/>
      <c r="AS372" s="162"/>
      <c r="AT372" s="162"/>
      <c r="AU372" s="162"/>
      <c r="AV372" s="162"/>
      <c r="AW372" s="162"/>
      <c r="AX372" s="162"/>
    </row>
    <row r="373" spans="1:50" hidden="1">
      <c r="A373" s="153" t="s">
        <v>530</v>
      </c>
      <c r="B373" s="153" t="s">
        <v>527</v>
      </c>
      <c r="C373" s="153" t="s">
        <v>4042</v>
      </c>
      <c r="D373" s="177" t="s">
        <v>2205</v>
      </c>
      <c r="E373" s="161" t="s">
        <v>6976</v>
      </c>
      <c r="F373" s="161" t="s">
        <v>12286</v>
      </c>
      <c r="G373" s="161" t="s">
        <v>6977</v>
      </c>
      <c r="H373" s="161" t="s">
        <v>2024</v>
      </c>
      <c r="I373" s="161" t="s">
        <v>2031</v>
      </c>
      <c r="J373" s="161" t="s">
        <v>6978</v>
      </c>
      <c r="K373" s="161" t="s">
        <v>6979</v>
      </c>
      <c r="L373" s="161" t="s">
        <v>6980</v>
      </c>
      <c r="M373" s="161" t="s">
        <v>6981</v>
      </c>
      <c r="N373" s="185" t="s">
        <v>6310</v>
      </c>
      <c r="O373" s="161">
        <v>0</v>
      </c>
      <c r="P373" s="161">
        <v>0</v>
      </c>
      <c r="Q373" s="161">
        <v>0</v>
      </c>
      <c r="R373" s="161">
        <v>0</v>
      </c>
      <c r="S373" s="161">
        <v>0</v>
      </c>
      <c r="T373" s="161">
        <v>0</v>
      </c>
      <c r="U373" s="161">
        <v>0</v>
      </c>
      <c r="V373" s="161">
        <v>0</v>
      </c>
      <c r="W373" s="161">
        <v>0</v>
      </c>
      <c r="X373" s="161">
        <v>0</v>
      </c>
      <c r="Y373" s="161">
        <v>0</v>
      </c>
      <c r="Z373" s="161">
        <v>0</v>
      </c>
      <c r="AA373" s="161">
        <v>0</v>
      </c>
      <c r="AB373" s="161">
        <v>0</v>
      </c>
      <c r="AC373" s="161">
        <v>0</v>
      </c>
      <c r="AD373" s="161">
        <v>0</v>
      </c>
      <c r="AE373" s="161">
        <v>0</v>
      </c>
      <c r="AF373" s="161" t="s">
        <v>6309</v>
      </c>
      <c r="AG373" s="161" t="s">
        <v>6497</v>
      </c>
      <c r="AH373" s="162" t="s">
        <v>3725</v>
      </c>
      <c r="AI373" s="162" t="s">
        <v>15694</v>
      </c>
      <c r="AJ373" s="162" t="s">
        <v>16087</v>
      </c>
      <c r="AK373" s="162" t="s">
        <v>16135</v>
      </c>
      <c r="AL373" s="162"/>
      <c r="AM373" s="162"/>
      <c r="AN373" s="162"/>
      <c r="AO373" s="162"/>
      <c r="AP373" s="162"/>
      <c r="AQ373" s="162"/>
      <c r="AR373" s="162"/>
      <c r="AS373" s="162"/>
      <c r="AT373" s="162"/>
      <c r="AU373" s="162"/>
      <c r="AV373" s="162"/>
      <c r="AW373" s="162"/>
      <c r="AX373" s="162"/>
    </row>
    <row r="374" spans="1:50" hidden="1">
      <c r="A374" s="153" t="s">
        <v>4040</v>
      </c>
      <c r="B374" s="153" t="s">
        <v>4041</v>
      </c>
      <c r="C374" s="153" t="s">
        <v>4042</v>
      </c>
      <c r="D374" s="177" t="s">
        <v>10996</v>
      </c>
      <c r="E374" s="161" t="s">
        <v>10997</v>
      </c>
      <c r="F374" s="161" t="s">
        <v>12090</v>
      </c>
      <c r="G374" s="161" t="s">
        <v>10998</v>
      </c>
      <c r="H374" s="161" t="s">
        <v>2370</v>
      </c>
      <c r="I374" s="161" t="s">
        <v>3671</v>
      </c>
      <c r="J374" s="161" t="s">
        <v>10999</v>
      </c>
      <c r="K374" s="161" t="s">
        <v>11000</v>
      </c>
      <c r="L374" s="161" t="s">
        <v>11001</v>
      </c>
      <c r="M374" s="161" t="s">
        <v>11002</v>
      </c>
      <c r="N374" s="185" t="s">
        <v>6310</v>
      </c>
      <c r="O374" s="161">
        <v>0</v>
      </c>
      <c r="P374" s="161">
        <v>0</v>
      </c>
      <c r="Q374" s="161">
        <v>0</v>
      </c>
      <c r="R374" s="161">
        <v>0</v>
      </c>
      <c r="S374" s="161">
        <v>0</v>
      </c>
      <c r="T374" s="161">
        <v>0</v>
      </c>
      <c r="U374" s="161">
        <v>0</v>
      </c>
      <c r="V374" s="161">
        <v>0</v>
      </c>
      <c r="W374" s="161">
        <v>0</v>
      </c>
      <c r="X374" s="161">
        <v>0</v>
      </c>
      <c r="Y374" s="161">
        <v>0</v>
      </c>
      <c r="Z374" s="161">
        <v>0</v>
      </c>
      <c r="AA374" s="161">
        <v>0</v>
      </c>
      <c r="AB374" s="161">
        <v>0</v>
      </c>
      <c r="AC374" s="161">
        <v>0</v>
      </c>
      <c r="AD374" s="161">
        <v>0</v>
      </c>
      <c r="AE374" s="161">
        <v>0</v>
      </c>
      <c r="AF374" s="161" t="s">
        <v>6309</v>
      </c>
      <c r="AG374" s="161" t="s">
        <v>6317</v>
      </c>
      <c r="AH374" s="162"/>
      <c r="AI374" s="162"/>
      <c r="AJ374" s="162"/>
      <c r="AK374" s="162"/>
      <c r="AL374" s="162"/>
      <c r="AM374" s="162"/>
      <c r="AN374" s="162"/>
      <c r="AO374" s="162"/>
      <c r="AP374" s="162"/>
      <c r="AQ374" s="162"/>
      <c r="AR374" s="162"/>
      <c r="AS374" s="162"/>
      <c r="AT374" s="162"/>
      <c r="AU374" s="162"/>
      <c r="AV374" s="162"/>
      <c r="AW374" s="162"/>
      <c r="AX374" s="162"/>
    </row>
    <row r="375" spans="1:50" hidden="1">
      <c r="A375" s="153" t="s">
        <v>531</v>
      </c>
      <c r="B375" s="153" t="s">
        <v>527</v>
      </c>
      <c r="C375" s="153" t="s">
        <v>4042</v>
      </c>
      <c r="D375" s="177" t="s">
        <v>2205</v>
      </c>
      <c r="E375" s="161" t="s">
        <v>6976</v>
      </c>
      <c r="F375" s="161" t="s">
        <v>12287</v>
      </c>
      <c r="G375" s="161" t="s">
        <v>6977</v>
      </c>
      <c r="H375" s="161" t="s">
        <v>2024</v>
      </c>
      <c r="I375" s="161" t="s">
        <v>2031</v>
      </c>
      <c r="J375" s="161" t="s">
        <v>6978</v>
      </c>
      <c r="K375" s="161" t="s">
        <v>6979</v>
      </c>
      <c r="L375" s="161" t="s">
        <v>6980</v>
      </c>
      <c r="M375" s="161" t="s">
        <v>6981</v>
      </c>
      <c r="N375" s="185" t="s">
        <v>6310</v>
      </c>
      <c r="O375" s="161">
        <v>0</v>
      </c>
      <c r="P375" s="161">
        <v>0</v>
      </c>
      <c r="Q375" s="161">
        <v>0</v>
      </c>
      <c r="R375" s="161">
        <v>0</v>
      </c>
      <c r="S375" s="161">
        <v>0</v>
      </c>
      <c r="T375" s="161">
        <v>0</v>
      </c>
      <c r="U375" s="161">
        <v>0</v>
      </c>
      <c r="V375" s="161">
        <v>0</v>
      </c>
      <c r="W375" s="161">
        <v>0</v>
      </c>
      <c r="X375" s="161">
        <v>0</v>
      </c>
      <c r="Y375" s="161">
        <v>0</v>
      </c>
      <c r="Z375" s="161">
        <v>0</v>
      </c>
      <c r="AA375" s="161">
        <v>0</v>
      </c>
      <c r="AB375" s="161">
        <v>0</v>
      </c>
      <c r="AC375" s="161">
        <v>0</v>
      </c>
      <c r="AD375" s="161">
        <v>0</v>
      </c>
      <c r="AE375" s="161">
        <v>0</v>
      </c>
      <c r="AF375" s="161" t="s">
        <v>6309</v>
      </c>
      <c r="AG375" s="161" t="s">
        <v>6497</v>
      </c>
      <c r="AH375" s="162" t="s">
        <v>3725</v>
      </c>
      <c r="AI375" s="162" t="s">
        <v>15695</v>
      </c>
      <c r="AJ375" s="162" t="s">
        <v>16087</v>
      </c>
      <c r="AK375" s="162" t="s">
        <v>16135</v>
      </c>
      <c r="AL375" s="162"/>
      <c r="AM375" s="162"/>
      <c r="AN375" s="162"/>
      <c r="AO375" s="162"/>
      <c r="AP375" s="162"/>
      <c r="AQ375" s="162"/>
      <c r="AR375" s="162"/>
      <c r="AS375" s="162"/>
      <c r="AT375" s="162"/>
      <c r="AU375" s="162"/>
      <c r="AV375" s="162"/>
      <c r="AW375" s="162"/>
      <c r="AX375" s="162"/>
    </row>
    <row r="376" spans="1:50" hidden="1">
      <c r="A376" s="153" t="s">
        <v>4043</v>
      </c>
      <c r="B376" s="153" t="s">
        <v>4044</v>
      </c>
      <c r="C376" s="153" t="s">
        <v>4045</v>
      </c>
      <c r="D376" s="177" t="s">
        <v>485</v>
      </c>
      <c r="E376" s="161" t="s">
        <v>486</v>
      </c>
      <c r="F376" s="161" t="s">
        <v>487</v>
      </c>
      <c r="G376" s="161" t="s">
        <v>488</v>
      </c>
      <c r="H376" s="161" t="s">
        <v>1528</v>
      </c>
      <c r="I376" s="161" t="s">
        <v>1529</v>
      </c>
      <c r="J376" s="161" t="s">
        <v>6309</v>
      </c>
      <c r="K376" s="161" t="s">
        <v>1530</v>
      </c>
      <c r="L376" s="161" t="s">
        <v>1531</v>
      </c>
      <c r="M376" s="161" t="s">
        <v>6309</v>
      </c>
      <c r="N376" s="185" t="s">
        <v>6310</v>
      </c>
      <c r="O376" s="161" t="s">
        <v>4046</v>
      </c>
      <c r="P376" s="161" t="s">
        <v>1532</v>
      </c>
      <c r="Q376" s="161" t="s">
        <v>13725</v>
      </c>
      <c r="R376" s="161" t="s">
        <v>2024</v>
      </c>
      <c r="S376" s="161" t="s">
        <v>2031</v>
      </c>
      <c r="T376" s="161" t="s">
        <v>6309</v>
      </c>
      <c r="U376" s="161">
        <v>0</v>
      </c>
      <c r="V376" s="161">
        <v>0</v>
      </c>
      <c r="W376" s="161">
        <v>0</v>
      </c>
      <c r="X376" s="161">
        <v>0</v>
      </c>
      <c r="Y376" s="161">
        <v>0</v>
      </c>
      <c r="Z376" s="161">
        <v>0</v>
      </c>
      <c r="AA376" s="161">
        <v>1</v>
      </c>
      <c r="AB376" s="161" t="s">
        <v>2060</v>
      </c>
      <c r="AC376" s="161" t="s">
        <v>2061</v>
      </c>
      <c r="AD376" s="161" t="s">
        <v>2042</v>
      </c>
      <c r="AE376" s="161" t="s">
        <v>2062</v>
      </c>
      <c r="AF376" s="161" t="s">
        <v>6333</v>
      </c>
      <c r="AG376" s="161" t="s">
        <v>6334</v>
      </c>
      <c r="AH376" s="162" t="s">
        <v>4291</v>
      </c>
      <c r="AI376" s="162" t="s">
        <v>6696</v>
      </c>
      <c r="AJ376" s="162"/>
      <c r="AK376" s="162"/>
      <c r="AL376" s="162"/>
      <c r="AM376" s="162"/>
      <c r="AN376" s="162"/>
      <c r="AO376" s="162"/>
      <c r="AP376" s="162"/>
      <c r="AQ376" s="162"/>
      <c r="AR376" s="162"/>
      <c r="AS376" s="162"/>
      <c r="AT376" s="162"/>
      <c r="AU376" s="162"/>
      <c r="AV376" s="162"/>
      <c r="AW376" s="162"/>
      <c r="AX376" s="162"/>
    </row>
    <row r="377" spans="1:50" hidden="1">
      <c r="A377" s="153" t="s">
        <v>3454</v>
      </c>
      <c r="B377" s="153" t="s">
        <v>3455</v>
      </c>
      <c r="C377" s="153" t="s">
        <v>3456</v>
      </c>
      <c r="D377" s="177" t="s">
        <v>7401</v>
      </c>
      <c r="E377" s="161" t="s">
        <v>7402</v>
      </c>
      <c r="F377" s="161" t="s">
        <v>13179</v>
      </c>
      <c r="G377" s="161" t="s">
        <v>7403</v>
      </c>
      <c r="H377" s="161" t="s">
        <v>1338</v>
      </c>
      <c r="I377" s="161" t="s">
        <v>2031</v>
      </c>
      <c r="J377" s="161" t="s">
        <v>7404</v>
      </c>
      <c r="K377" s="161" t="s">
        <v>7405</v>
      </c>
      <c r="L377" s="161" t="s">
        <v>7406</v>
      </c>
      <c r="M377" s="161" t="s">
        <v>7407</v>
      </c>
      <c r="N377" s="185" t="s">
        <v>6310</v>
      </c>
      <c r="O377" s="161">
        <v>0</v>
      </c>
      <c r="P377" s="161">
        <v>0</v>
      </c>
      <c r="Q377" s="161">
        <v>0</v>
      </c>
      <c r="R377" s="161">
        <v>0</v>
      </c>
      <c r="S377" s="161">
        <v>0</v>
      </c>
      <c r="T377" s="161">
        <v>0</v>
      </c>
      <c r="U377" s="161">
        <v>0</v>
      </c>
      <c r="V377" s="161">
        <v>0</v>
      </c>
      <c r="W377" s="161">
        <v>0</v>
      </c>
      <c r="X377" s="161">
        <v>0</v>
      </c>
      <c r="Y377" s="161">
        <v>0</v>
      </c>
      <c r="Z377" s="161">
        <v>0</v>
      </c>
      <c r="AA377" s="161">
        <v>0</v>
      </c>
      <c r="AB377" s="161">
        <v>0</v>
      </c>
      <c r="AC377" s="161">
        <v>0</v>
      </c>
      <c r="AD377" s="161">
        <v>0</v>
      </c>
      <c r="AE377" s="161">
        <v>0</v>
      </c>
      <c r="AF377" s="161" t="s">
        <v>6309</v>
      </c>
      <c r="AG377" s="161" t="s">
        <v>6317</v>
      </c>
      <c r="AH377" s="162"/>
      <c r="AI377" s="162"/>
      <c r="AJ377" s="162"/>
      <c r="AK377" s="162"/>
      <c r="AL377" s="162"/>
      <c r="AM377" s="162"/>
      <c r="AN377" s="162"/>
      <c r="AO377" s="162"/>
      <c r="AP377" s="162"/>
      <c r="AQ377" s="162"/>
      <c r="AR377" s="162"/>
      <c r="AS377" s="162"/>
      <c r="AT377" s="162"/>
      <c r="AU377" s="162"/>
      <c r="AV377" s="162"/>
      <c r="AW377" s="162"/>
      <c r="AX377" s="162"/>
    </row>
    <row r="378" spans="1:50" hidden="1">
      <c r="A378" s="153" t="s">
        <v>664</v>
      </c>
      <c r="B378" s="153" t="s">
        <v>665</v>
      </c>
      <c r="C378" s="153" t="s">
        <v>666</v>
      </c>
      <c r="D378" s="177" t="s">
        <v>8026</v>
      </c>
      <c r="E378" s="161" t="s">
        <v>8027</v>
      </c>
      <c r="F378" s="161" t="s">
        <v>12351</v>
      </c>
      <c r="G378" s="161" t="s">
        <v>8028</v>
      </c>
      <c r="H378" s="161" t="s">
        <v>8029</v>
      </c>
      <c r="I378" s="161" t="s">
        <v>8030</v>
      </c>
      <c r="J378" s="161" t="s">
        <v>8031</v>
      </c>
      <c r="K378" s="161" t="s">
        <v>8032</v>
      </c>
      <c r="L378" s="161" t="s">
        <v>8033</v>
      </c>
      <c r="M378" s="161" t="s">
        <v>8034</v>
      </c>
      <c r="N378" s="185" t="s">
        <v>6313</v>
      </c>
      <c r="O378" s="161">
        <v>0</v>
      </c>
      <c r="P378" s="161">
        <v>0</v>
      </c>
      <c r="Q378" s="161">
        <v>0</v>
      </c>
      <c r="R378" s="161">
        <v>0</v>
      </c>
      <c r="S378" s="161">
        <v>0</v>
      </c>
      <c r="T378" s="161">
        <v>0</v>
      </c>
      <c r="U378" s="161">
        <v>0</v>
      </c>
      <c r="V378" s="161">
        <v>0</v>
      </c>
      <c r="W378" s="161">
        <v>0</v>
      </c>
      <c r="X378" s="161">
        <v>0</v>
      </c>
      <c r="Y378" s="161">
        <v>0</v>
      </c>
      <c r="Z378" s="161">
        <v>0</v>
      </c>
      <c r="AA378" s="161">
        <v>0</v>
      </c>
      <c r="AB378" s="161">
        <v>0</v>
      </c>
      <c r="AC378" s="161">
        <v>0</v>
      </c>
      <c r="AD378" s="161">
        <v>0</v>
      </c>
      <c r="AE378" s="161">
        <v>0</v>
      </c>
      <c r="AF378" s="161" t="s">
        <v>4381</v>
      </c>
      <c r="AG378" s="161" t="s">
        <v>4388</v>
      </c>
      <c r="AH378" s="162"/>
      <c r="AI378" s="162"/>
      <c r="AJ378" s="162"/>
      <c r="AK378" s="162"/>
      <c r="AL378" s="162"/>
      <c r="AM378" s="162"/>
      <c r="AN378" s="162"/>
      <c r="AO378" s="162"/>
      <c r="AP378" s="162"/>
      <c r="AQ378" s="162"/>
      <c r="AR378" s="162"/>
      <c r="AS378" s="162"/>
      <c r="AT378" s="162"/>
      <c r="AU378" s="162"/>
      <c r="AV378" s="162"/>
      <c r="AW378" s="162"/>
      <c r="AX378" s="162"/>
    </row>
    <row r="379" spans="1:50" hidden="1">
      <c r="A379" s="153" t="s">
        <v>5425</v>
      </c>
      <c r="B379" s="153" t="s">
        <v>5426</v>
      </c>
      <c r="C379" s="153" t="s">
        <v>5427</v>
      </c>
      <c r="D379" s="177" t="s">
        <v>9840</v>
      </c>
      <c r="E379" s="161" t="s">
        <v>6309</v>
      </c>
      <c r="F379" s="161" t="s">
        <v>12054</v>
      </c>
      <c r="G379" s="161" t="s">
        <v>9841</v>
      </c>
      <c r="H379" s="161" t="s">
        <v>2024</v>
      </c>
      <c r="I379" s="161" t="s">
        <v>2031</v>
      </c>
      <c r="J379" s="161" t="s">
        <v>9842</v>
      </c>
      <c r="K379" s="161" t="s">
        <v>9843</v>
      </c>
      <c r="L379" s="161" t="s">
        <v>6309</v>
      </c>
      <c r="M379" s="161" t="s">
        <v>6309</v>
      </c>
      <c r="N379" s="185" t="s">
        <v>6310</v>
      </c>
      <c r="O379" s="161">
        <v>0</v>
      </c>
      <c r="P379" s="161">
        <v>0</v>
      </c>
      <c r="Q379" s="161">
        <v>0</v>
      </c>
      <c r="R379" s="161">
        <v>0</v>
      </c>
      <c r="S379" s="161">
        <v>0</v>
      </c>
      <c r="T379" s="161">
        <v>0</v>
      </c>
      <c r="U379" s="161">
        <v>0</v>
      </c>
      <c r="V379" s="161">
        <v>0</v>
      </c>
      <c r="W379" s="161">
        <v>0</v>
      </c>
      <c r="X379" s="161">
        <v>0</v>
      </c>
      <c r="Y379" s="161">
        <v>0</v>
      </c>
      <c r="Z379" s="161">
        <v>0</v>
      </c>
      <c r="AA379" s="161">
        <v>0</v>
      </c>
      <c r="AB379" s="161">
        <v>0</v>
      </c>
      <c r="AC379" s="161">
        <v>0</v>
      </c>
      <c r="AD379" s="161">
        <v>0</v>
      </c>
      <c r="AE379" s="161">
        <v>0</v>
      </c>
      <c r="AF379" s="161" t="s">
        <v>6309</v>
      </c>
      <c r="AG379" s="161" t="s">
        <v>6312</v>
      </c>
      <c r="AH379" s="162"/>
      <c r="AI379" s="162"/>
      <c r="AJ379" s="162"/>
      <c r="AK379" s="162"/>
      <c r="AL379" s="162"/>
      <c r="AM379" s="162"/>
      <c r="AN379" s="162"/>
      <c r="AO379" s="162"/>
      <c r="AP379" s="162"/>
      <c r="AQ379" s="162"/>
      <c r="AR379" s="162"/>
      <c r="AS379" s="162"/>
      <c r="AT379" s="162"/>
      <c r="AU379" s="162"/>
      <c r="AV379" s="162"/>
      <c r="AW379" s="162"/>
      <c r="AX379" s="162"/>
    </row>
    <row r="380" spans="1:50" hidden="1">
      <c r="A380" s="153" t="s">
        <v>532</v>
      </c>
      <c r="B380" s="153" t="s">
        <v>527</v>
      </c>
      <c r="C380" s="153" t="s">
        <v>4042</v>
      </c>
      <c r="D380" s="177" t="s">
        <v>2205</v>
      </c>
      <c r="E380" s="161" t="s">
        <v>6976</v>
      </c>
      <c r="F380" s="161" t="s">
        <v>12288</v>
      </c>
      <c r="G380" s="161" t="s">
        <v>6977</v>
      </c>
      <c r="H380" s="161" t="s">
        <v>2024</v>
      </c>
      <c r="I380" s="161" t="s">
        <v>2031</v>
      </c>
      <c r="J380" s="161" t="s">
        <v>6978</v>
      </c>
      <c r="K380" s="161" t="s">
        <v>6979</v>
      </c>
      <c r="L380" s="161" t="s">
        <v>6980</v>
      </c>
      <c r="M380" s="161" t="s">
        <v>6981</v>
      </c>
      <c r="N380" s="185" t="s">
        <v>6310</v>
      </c>
      <c r="O380" s="161">
        <v>0</v>
      </c>
      <c r="P380" s="161">
        <v>0</v>
      </c>
      <c r="Q380" s="161">
        <v>0</v>
      </c>
      <c r="R380" s="161">
        <v>0</v>
      </c>
      <c r="S380" s="161">
        <v>0</v>
      </c>
      <c r="T380" s="161">
        <v>0</v>
      </c>
      <c r="U380" s="161">
        <v>0</v>
      </c>
      <c r="V380" s="161">
        <v>0</v>
      </c>
      <c r="W380" s="161">
        <v>0</v>
      </c>
      <c r="X380" s="161">
        <v>0</v>
      </c>
      <c r="Y380" s="161">
        <v>0</v>
      </c>
      <c r="Z380" s="161">
        <v>0</v>
      </c>
      <c r="AA380" s="161">
        <v>0</v>
      </c>
      <c r="AB380" s="161">
        <v>0</v>
      </c>
      <c r="AC380" s="161">
        <v>0</v>
      </c>
      <c r="AD380" s="161">
        <v>0</v>
      </c>
      <c r="AE380" s="161">
        <v>0</v>
      </c>
      <c r="AF380" s="161" t="s">
        <v>6309</v>
      </c>
      <c r="AG380" s="161" t="s">
        <v>6497</v>
      </c>
      <c r="AH380" s="162" t="s">
        <v>3725</v>
      </c>
      <c r="AI380" s="162" t="s">
        <v>15696</v>
      </c>
      <c r="AJ380" s="162" t="s">
        <v>15945</v>
      </c>
      <c r="AK380" s="162" t="s">
        <v>16135</v>
      </c>
      <c r="AL380" s="162"/>
      <c r="AM380" s="162"/>
      <c r="AN380" s="162"/>
      <c r="AO380" s="162"/>
      <c r="AP380" s="162"/>
      <c r="AQ380" s="162"/>
      <c r="AR380" s="162"/>
      <c r="AS380" s="162"/>
      <c r="AT380" s="162"/>
      <c r="AU380" s="162"/>
      <c r="AV380" s="162"/>
      <c r="AW380" s="162"/>
      <c r="AX380" s="162"/>
    </row>
    <row r="381" spans="1:50" hidden="1">
      <c r="A381" s="153" t="s">
        <v>2480</v>
      </c>
      <c r="B381" s="153" t="s">
        <v>2481</v>
      </c>
      <c r="C381" s="153" t="s">
        <v>2482</v>
      </c>
      <c r="D381" s="177" t="s">
        <v>8150</v>
      </c>
      <c r="E381" s="161" t="s">
        <v>8151</v>
      </c>
      <c r="F381" s="161" t="s">
        <v>12423</v>
      </c>
      <c r="G381" s="161" t="s">
        <v>8152</v>
      </c>
      <c r="H381" s="161" t="s">
        <v>1338</v>
      </c>
      <c r="I381" s="161" t="s">
        <v>2031</v>
      </c>
      <c r="J381" s="161" t="s">
        <v>8153</v>
      </c>
      <c r="K381" s="161" t="s">
        <v>8154</v>
      </c>
      <c r="L381" s="161" t="s">
        <v>8155</v>
      </c>
      <c r="M381" s="161" t="s">
        <v>8156</v>
      </c>
      <c r="N381" s="185" t="s">
        <v>6313</v>
      </c>
      <c r="O381" s="161">
        <v>0</v>
      </c>
      <c r="P381" s="161">
        <v>0</v>
      </c>
      <c r="Q381" s="161">
        <v>0</v>
      </c>
      <c r="R381" s="161">
        <v>0</v>
      </c>
      <c r="S381" s="161">
        <v>0</v>
      </c>
      <c r="T381" s="161">
        <v>0</v>
      </c>
      <c r="U381" s="161">
        <v>0</v>
      </c>
      <c r="V381" s="161">
        <v>0</v>
      </c>
      <c r="W381" s="161">
        <v>0</v>
      </c>
      <c r="X381" s="161">
        <v>0</v>
      </c>
      <c r="Y381" s="161">
        <v>0</v>
      </c>
      <c r="Z381" s="161">
        <v>0</v>
      </c>
      <c r="AA381" s="161">
        <v>0</v>
      </c>
      <c r="AB381" s="161">
        <v>0</v>
      </c>
      <c r="AC381" s="161">
        <v>0</v>
      </c>
      <c r="AD381" s="161">
        <v>0</v>
      </c>
      <c r="AE381" s="161">
        <v>0</v>
      </c>
      <c r="AF381" s="161" t="s">
        <v>4384</v>
      </c>
      <c r="AG381" s="161" t="s">
        <v>4392</v>
      </c>
      <c r="AH381" s="162"/>
      <c r="AI381" s="162"/>
      <c r="AJ381" s="162"/>
      <c r="AK381" s="162"/>
      <c r="AL381" s="162"/>
      <c r="AM381" s="162"/>
      <c r="AN381" s="162"/>
      <c r="AO381" s="162"/>
      <c r="AP381" s="162"/>
      <c r="AQ381" s="162"/>
      <c r="AR381" s="162"/>
      <c r="AS381" s="162"/>
      <c r="AT381" s="162"/>
      <c r="AU381" s="162"/>
      <c r="AV381" s="162"/>
      <c r="AW381" s="162"/>
      <c r="AX381" s="162"/>
    </row>
    <row r="382" spans="1:50" hidden="1">
      <c r="A382" s="153" t="s">
        <v>2485</v>
      </c>
      <c r="B382" s="153" t="s">
        <v>2481</v>
      </c>
      <c r="C382" s="153" t="s">
        <v>4047</v>
      </c>
      <c r="D382" s="177" t="s">
        <v>8150</v>
      </c>
      <c r="E382" s="161" t="s">
        <v>8151</v>
      </c>
      <c r="F382" s="161" t="s">
        <v>12425</v>
      </c>
      <c r="G382" s="161" t="s">
        <v>8152</v>
      </c>
      <c r="H382" s="161" t="s">
        <v>1338</v>
      </c>
      <c r="I382" s="161" t="s">
        <v>2031</v>
      </c>
      <c r="J382" s="161" t="s">
        <v>8153</v>
      </c>
      <c r="K382" s="161" t="s">
        <v>8154</v>
      </c>
      <c r="L382" s="161" t="s">
        <v>8155</v>
      </c>
      <c r="M382" s="161" t="s">
        <v>8156</v>
      </c>
      <c r="N382" s="185" t="s">
        <v>6313</v>
      </c>
      <c r="O382" s="161">
        <v>0</v>
      </c>
      <c r="P382" s="161">
        <v>0</v>
      </c>
      <c r="Q382" s="161">
        <v>0</v>
      </c>
      <c r="R382" s="161">
        <v>0</v>
      </c>
      <c r="S382" s="161">
        <v>0</v>
      </c>
      <c r="T382" s="161">
        <v>0</v>
      </c>
      <c r="U382" s="161">
        <v>0</v>
      </c>
      <c r="V382" s="161">
        <v>0</v>
      </c>
      <c r="W382" s="161">
        <v>0</v>
      </c>
      <c r="X382" s="161">
        <v>0</v>
      </c>
      <c r="Y382" s="161">
        <v>0</v>
      </c>
      <c r="Z382" s="161">
        <v>0</v>
      </c>
      <c r="AA382" s="161">
        <v>0</v>
      </c>
      <c r="AB382" s="161">
        <v>0</v>
      </c>
      <c r="AC382" s="161">
        <v>0</v>
      </c>
      <c r="AD382" s="161">
        <v>0</v>
      </c>
      <c r="AE382" s="161">
        <v>0</v>
      </c>
      <c r="AF382" s="161" t="s">
        <v>4384</v>
      </c>
      <c r="AG382" s="161" t="s">
        <v>4392</v>
      </c>
      <c r="AH382" s="162" t="s">
        <v>14831</v>
      </c>
      <c r="AI382" s="162"/>
      <c r="AJ382" s="162"/>
      <c r="AK382" s="162"/>
      <c r="AL382" s="162"/>
      <c r="AM382" s="162"/>
      <c r="AN382" s="162"/>
      <c r="AO382" s="162"/>
      <c r="AP382" s="162"/>
      <c r="AQ382" s="162"/>
      <c r="AR382" s="162"/>
      <c r="AS382" s="162"/>
      <c r="AT382" s="162"/>
      <c r="AU382" s="162"/>
      <c r="AV382" s="162"/>
      <c r="AW382" s="162"/>
      <c r="AX382" s="162"/>
    </row>
    <row r="383" spans="1:50" hidden="1">
      <c r="A383" s="153" t="s">
        <v>2483</v>
      </c>
      <c r="B383" s="153" t="s">
        <v>2481</v>
      </c>
      <c r="C383" s="153" t="s">
        <v>2484</v>
      </c>
      <c r="D383" s="177" t="s">
        <v>8150</v>
      </c>
      <c r="E383" s="161" t="s">
        <v>8151</v>
      </c>
      <c r="F383" s="161" t="s">
        <v>12424</v>
      </c>
      <c r="G383" s="161" t="s">
        <v>8152</v>
      </c>
      <c r="H383" s="161" t="s">
        <v>1338</v>
      </c>
      <c r="I383" s="161" t="s">
        <v>2031</v>
      </c>
      <c r="J383" s="161" t="s">
        <v>8153</v>
      </c>
      <c r="K383" s="161" t="s">
        <v>8154</v>
      </c>
      <c r="L383" s="161" t="s">
        <v>8155</v>
      </c>
      <c r="M383" s="161" t="s">
        <v>8156</v>
      </c>
      <c r="N383" s="185" t="s">
        <v>6313</v>
      </c>
      <c r="O383" s="161">
        <v>0</v>
      </c>
      <c r="P383" s="161">
        <v>0</v>
      </c>
      <c r="Q383" s="161">
        <v>0</v>
      </c>
      <c r="R383" s="161">
        <v>0</v>
      </c>
      <c r="S383" s="161">
        <v>0</v>
      </c>
      <c r="T383" s="161">
        <v>0</v>
      </c>
      <c r="U383" s="161">
        <v>0</v>
      </c>
      <c r="V383" s="161">
        <v>0</v>
      </c>
      <c r="W383" s="161">
        <v>0</v>
      </c>
      <c r="X383" s="161">
        <v>0</v>
      </c>
      <c r="Y383" s="161">
        <v>0</v>
      </c>
      <c r="Z383" s="161">
        <v>0</v>
      </c>
      <c r="AA383" s="161">
        <v>0</v>
      </c>
      <c r="AB383" s="161">
        <v>0</v>
      </c>
      <c r="AC383" s="161">
        <v>0</v>
      </c>
      <c r="AD383" s="161">
        <v>0</v>
      </c>
      <c r="AE383" s="161">
        <v>0</v>
      </c>
      <c r="AF383" s="161" t="s">
        <v>4384</v>
      </c>
      <c r="AG383" s="161" t="s">
        <v>4392</v>
      </c>
      <c r="AH383" s="162"/>
      <c r="AI383" s="162"/>
      <c r="AJ383" s="162"/>
      <c r="AK383" s="162"/>
      <c r="AL383" s="162"/>
      <c r="AM383" s="162"/>
      <c r="AN383" s="162"/>
      <c r="AO383" s="162"/>
      <c r="AP383" s="162"/>
      <c r="AQ383" s="162"/>
      <c r="AR383" s="162"/>
      <c r="AS383" s="162"/>
      <c r="AT383" s="162"/>
      <c r="AU383" s="162"/>
      <c r="AV383" s="162"/>
      <c r="AW383" s="162"/>
      <c r="AX383" s="162"/>
    </row>
    <row r="384" spans="1:50" hidden="1">
      <c r="A384" s="153" t="s">
        <v>4048</v>
      </c>
      <c r="B384" s="153" t="s">
        <v>4049</v>
      </c>
      <c r="C384" s="153" t="s">
        <v>4050</v>
      </c>
      <c r="D384" s="177" t="s">
        <v>4480</v>
      </c>
      <c r="E384" s="161" t="s">
        <v>4481</v>
      </c>
      <c r="F384" s="161" t="s">
        <v>4482</v>
      </c>
      <c r="G384" s="161" t="s">
        <v>4483</v>
      </c>
      <c r="H384" s="161" t="s">
        <v>4484</v>
      </c>
      <c r="I384" s="161" t="s">
        <v>4485</v>
      </c>
      <c r="J384" s="161" t="s">
        <v>4486</v>
      </c>
      <c r="K384" s="161" t="s">
        <v>4487</v>
      </c>
      <c r="L384" s="161" t="s">
        <v>4488</v>
      </c>
      <c r="M384" s="161" t="s">
        <v>14272</v>
      </c>
      <c r="N384" s="185" t="s">
        <v>6310</v>
      </c>
      <c r="O384" s="161" t="s">
        <v>4051</v>
      </c>
      <c r="P384" s="161" t="s">
        <v>13761</v>
      </c>
      <c r="Q384" s="161" t="s">
        <v>13762</v>
      </c>
      <c r="R384" s="161" t="s">
        <v>2024</v>
      </c>
      <c r="S384" s="161" t="s">
        <v>2031</v>
      </c>
      <c r="T384" s="161" t="s">
        <v>4486</v>
      </c>
      <c r="U384" s="161">
        <v>0</v>
      </c>
      <c r="V384" s="161">
        <v>0</v>
      </c>
      <c r="W384" s="161">
        <v>0</v>
      </c>
      <c r="X384" s="161">
        <v>0</v>
      </c>
      <c r="Y384" s="161">
        <v>0</v>
      </c>
      <c r="Z384" s="161">
        <v>0</v>
      </c>
      <c r="AA384" s="161">
        <v>1</v>
      </c>
      <c r="AB384" s="161" t="s">
        <v>3820</v>
      </c>
      <c r="AC384" s="161" t="s">
        <v>3821</v>
      </c>
      <c r="AD384" s="161" t="s">
        <v>2026</v>
      </c>
      <c r="AE384" s="161" t="s">
        <v>3822</v>
      </c>
      <c r="AF384" s="161" t="s">
        <v>6309</v>
      </c>
      <c r="AG384" s="161" t="s">
        <v>6317</v>
      </c>
      <c r="AH384" s="162"/>
      <c r="AI384" s="162"/>
      <c r="AJ384" s="162"/>
      <c r="AK384" s="162"/>
      <c r="AL384" s="162"/>
      <c r="AM384" s="162"/>
      <c r="AN384" s="162"/>
      <c r="AO384" s="162"/>
      <c r="AP384" s="162"/>
      <c r="AQ384" s="162"/>
      <c r="AR384" s="162"/>
      <c r="AS384" s="162"/>
      <c r="AT384" s="162"/>
      <c r="AU384" s="162"/>
      <c r="AV384" s="162"/>
      <c r="AW384" s="162"/>
      <c r="AX384" s="162"/>
    </row>
    <row r="385" spans="1:50" hidden="1">
      <c r="A385" s="153" t="s">
        <v>1099</v>
      </c>
      <c r="B385" s="153" t="s">
        <v>1100</v>
      </c>
      <c r="C385" s="153" t="s">
        <v>1101</v>
      </c>
      <c r="D385" s="177" t="s">
        <v>2730</v>
      </c>
      <c r="E385" s="161" t="s">
        <v>2731</v>
      </c>
      <c r="F385" s="161" t="s">
        <v>2738</v>
      </c>
      <c r="G385" s="161" t="s">
        <v>2733</v>
      </c>
      <c r="H385" s="161" t="s">
        <v>2024</v>
      </c>
      <c r="I385" s="161" t="s">
        <v>2031</v>
      </c>
      <c r="J385" s="161" t="s">
        <v>2734</v>
      </c>
      <c r="K385" s="161" t="s">
        <v>2735</v>
      </c>
      <c r="L385" s="161" t="s">
        <v>2736</v>
      </c>
      <c r="M385" s="161" t="s">
        <v>2737</v>
      </c>
      <c r="N385" s="185" t="s">
        <v>6447</v>
      </c>
      <c r="O385" s="161">
        <v>0</v>
      </c>
      <c r="P385" s="161">
        <v>0</v>
      </c>
      <c r="Q385" s="161">
        <v>0</v>
      </c>
      <c r="R385" s="161">
        <v>0</v>
      </c>
      <c r="S385" s="161">
        <v>0</v>
      </c>
      <c r="T385" s="161">
        <v>0</v>
      </c>
      <c r="U385" s="161">
        <v>0</v>
      </c>
      <c r="V385" s="161">
        <v>0</v>
      </c>
      <c r="W385" s="161">
        <v>0</v>
      </c>
      <c r="X385" s="161">
        <v>0</v>
      </c>
      <c r="Y385" s="161">
        <v>0</v>
      </c>
      <c r="Z385" s="161">
        <v>0</v>
      </c>
      <c r="AA385" s="161">
        <v>0</v>
      </c>
      <c r="AB385" s="161">
        <v>0</v>
      </c>
      <c r="AC385" s="161">
        <v>0</v>
      </c>
      <c r="AD385" s="161">
        <v>0</v>
      </c>
      <c r="AE385" s="161">
        <v>0</v>
      </c>
      <c r="AF385" s="161" t="s">
        <v>6309</v>
      </c>
      <c r="AG385" s="161" t="s">
        <v>6334</v>
      </c>
      <c r="AH385" s="162" t="s">
        <v>6541</v>
      </c>
      <c r="AI385" s="162" t="s">
        <v>6911</v>
      </c>
      <c r="AJ385" s="162"/>
      <c r="AK385" s="162"/>
      <c r="AL385" s="162"/>
      <c r="AM385" s="162"/>
      <c r="AN385" s="162"/>
      <c r="AO385" s="162"/>
      <c r="AP385" s="162"/>
      <c r="AQ385" s="162"/>
      <c r="AR385" s="162"/>
      <c r="AS385" s="162"/>
      <c r="AT385" s="162"/>
      <c r="AU385" s="162"/>
      <c r="AV385" s="162"/>
      <c r="AW385" s="162"/>
      <c r="AX385" s="162"/>
    </row>
    <row r="386" spans="1:50" hidden="1">
      <c r="A386" s="153" t="s">
        <v>3579</v>
      </c>
      <c r="B386" s="153" t="s">
        <v>4052</v>
      </c>
      <c r="C386" s="153" t="s">
        <v>1093</v>
      </c>
      <c r="D386" s="177" t="s">
        <v>6258</v>
      </c>
      <c r="E386" s="161" t="s">
        <v>6259</v>
      </c>
      <c r="F386" s="161" t="s">
        <v>13148</v>
      </c>
      <c r="G386" s="161" t="s">
        <v>6261</v>
      </c>
      <c r="H386" s="161" t="s">
        <v>2015</v>
      </c>
      <c r="I386" s="161" t="s">
        <v>2016</v>
      </c>
      <c r="J386" s="161" t="s">
        <v>6262</v>
      </c>
      <c r="K386" s="161" t="s">
        <v>6263</v>
      </c>
      <c r="L386" s="161" t="s">
        <v>6309</v>
      </c>
      <c r="M386" s="161" t="s">
        <v>6264</v>
      </c>
      <c r="N386" s="185" t="s">
        <v>6310</v>
      </c>
      <c r="O386" s="161" t="s">
        <v>1094</v>
      </c>
      <c r="P386" s="161" t="s">
        <v>6265</v>
      </c>
      <c r="Q386" s="161" t="s">
        <v>13703</v>
      </c>
      <c r="R386" s="161" t="s">
        <v>6266</v>
      </c>
      <c r="S386" s="161" t="s">
        <v>6267</v>
      </c>
      <c r="T386" s="161" t="s">
        <v>6309</v>
      </c>
      <c r="U386" s="161" t="s">
        <v>6268</v>
      </c>
      <c r="V386" s="161" t="s">
        <v>6269</v>
      </c>
      <c r="W386" s="161" t="s">
        <v>13704</v>
      </c>
      <c r="X386" s="161" t="s">
        <v>2015</v>
      </c>
      <c r="Y386" s="161" t="s">
        <v>2016</v>
      </c>
      <c r="Z386" s="161" t="s">
        <v>6309</v>
      </c>
      <c r="AA386" s="161">
        <v>1</v>
      </c>
      <c r="AB386" s="161" t="s">
        <v>6270</v>
      </c>
      <c r="AC386" s="161" t="s">
        <v>6271</v>
      </c>
      <c r="AD386" s="161" t="s">
        <v>6239</v>
      </c>
      <c r="AE386" s="161" t="s">
        <v>6272</v>
      </c>
      <c r="AF386" s="161" t="s">
        <v>6309</v>
      </c>
      <c r="AG386" s="161" t="s">
        <v>6334</v>
      </c>
      <c r="AH386" s="162" t="s">
        <v>356</v>
      </c>
      <c r="AI386" s="162" t="s">
        <v>13889</v>
      </c>
      <c r="AJ386" s="162"/>
      <c r="AK386" s="162"/>
      <c r="AL386" s="162"/>
      <c r="AM386" s="162"/>
      <c r="AN386" s="162"/>
      <c r="AO386" s="162"/>
      <c r="AP386" s="162"/>
      <c r="AQ386" s="162"/>
      <c r="AR386" s="162"/>
      <c r="AS386" s="162"/>
      <c r="AT386" s="162"/>
      <c r="AU386" s="162"/>
      <c r="AV386" s="162"/>
      <c r="AW386" s="162"/>
      <c r="AX386" s="162"/>
    </row>
    <row r="387" spans="1:50" hidden="1">
      <c r="A387" s="153" t="s">
        <v>3582</v>
      </c>
      <c r="B387" s="153" t="s">
        <v>4052</v>
      </c>
      <c r="C387" s="153" t="s">
        <v>1093</v>
      </c>
      <c r="D387" s="177" t="s">
        <v>6258</v>
      </c>
      <c r="E387" s="161" t="s">
        <v>6259</v>
      </c>
      <c r="F387" s="161" t="s">
        <v>13151</v>
      </c>
      <c r="G387" s="161" t="s">
        <v>6261</v>
      </c>
      <c r="H387" s="161" t="s">
        <v>2015</v>
      </c>
      <c r="I387" s="161" t="s">
        <v>2016</v>
      </c>
      <c r="J387" s="161" t="s">
        <v>6262</v>
      </c>
      <c r="K387" s="161" t="s">
        <v>6263</v>
      </c>
      <c r="L387" s="161" t="s">
        <v>6309</v>
      </c>
      <c r="M387" s="161" t="s">
        <v>6264</v>
      </c>
      <c r="N387" s="185" t="s">
        <v>6310</v>
      </c>
      <c r="O387" s="161" t="s">
        <v>1094</v>
      </c>
      <c r="P387" s="161" t="s">
        <v>6265</v>
      </c>
      <c r="Q387" s="161" t="s">
        <v>13703</v>
      </c>
      <c r="R387" s="161" t="s">
        <v>6266</v>
      </c>
      <c r="S387" s="161" t="s">
        <v>6267</v>
      </c>
      <c r="T387" s="161" t="s">
        <v>6309</v>
      </c>
      <c r="U387" s="161" t="s">
        <v>6268</v>
      </c>
      <c r="V387" s="161" t="s">
        <v>6269</v>
      </c>
      <c r="W387" s="161" t="s">
        <v>13704</v>
      </c>
      <c r="X387" s="161" t="s">
        <v>2015</v>
      </c>
      <c r="Y387" s="161" t="s">
        <v>2016</v>
      </c>
      <c r="Z387" s="161" t="s">
        <v>6309</v>
      </c>
      <c r="AA387" s="161">
        <v>1</v>
      </c>
      <c r="AB387" s="161" t="s">
        <v>6270</v>
      </c>
      <c r="AC387" s="161" t="s">
        <v>6271</v>
      </c>
      <c r="AD387" s="161" t="s">
        <v>6239</v>
      </c>
      <c r="AE387" s="161" t="s">
        <v>6272</v>
      </c>
      <c r="AF387" s="161" t="s">
        <v>6309</v>
      </c>
      <c r="AG387" s="161" t="s">
        <v>6334</v>
      </c>
      <c r="AH387" s="162" t="s">
        <v>356</v>
      </c>
      <c r="AI387" s="162" t="s">
        <v>13889</v>
      </c>
      <c r="AJ387" s="162"/>
      <c r="AK387" s="162"/>
      <c r="AL387" s="162"/>
      <c r="AM387" s="162"/>
      <c r="AN387" s="162"/>
      <c r="AO387" s="162"/>
      <c r="AP387" s="162"/>
      <c r="AQ387" s="162"/>
      <c r="AR387" s="162"/>
      <c r="AS387" s="162"/>
      <c r="AT387" s="162"/>
      <c r="AU387" s="162"/>
      <c r="AV387" s="162"/>
      <c r="AW387" s="162"/>
      <c r="AX387" s="162"/>
    </row>
    <row r="388" spans="1:50" hidden="1">
      <c r="A388" s="153" t="s">
        <v>3580</v>
      </c>
      <c r="B388" s="153" t="s">
        <v>4052</v>
      </c>
      <c r="C388" s="153" t="s">
        <v>1095</v>
      </c>
      <c r="D388" s="177" t="s">
        <v>6258</v>
      </c>
      <c r="E388" s="161" t="s">
        <v>6259</v>
      </c>
      <c r="F388" s="161" t="s">
        <v>13149</v>
      </c>
      <c r="G388" s="161" t="s">
        <v>6261</v>
      </c>
      <c r="H388" s="161" t="s">
        <v>2015</v>
      </c>
      <c r="I388" s="161" t="s">
        <v>2016</v>
      </c>
      <c r="J388" s="161" t="s">
        <v>6262</v>
      </c>
      <c r="K388" s="161" t="s">
        <v>6263</v>
      </c>
      <c r="L388" s="161" t="s">
        <v>6309</v>
      </c>
      <c r="M388" s="161" t="s">
        <v>6264</v>
      </c>
      <c r="N388" s="185" t="s">
        <v>6310</v>
      </c>
      <c r="O388" s="161" t="s">
        <v>1094</v>
      </c>
      <c r="P388" s="161" t="s">
        <v>6265</v>
      </c>
      <c r="Q388" s="161" t="s">
        <v>13703</v>
      </c>
      <c r="R388" s="161" t="s">
        <v>6266</v>
      </c>
      <c r="S388" s="161" t="s">
        <v>6267</v>
      </c>
      <c r="T388" s="161" t="s">
        <v>6309</v>
      </c>
      <c r="U388" s="161" t="s">
        <v>6268</v>
      </c>
      <c r="V388" s="161" t="s">
        <v>6269</v>
      </c>
      <c r="W388" s="161" t="s">
        <v>13704</v>
      </c>
      <c r="X388" s="161" t="s">
        <v>2015</v>
      </c>
      <c r="Y388" s="161" t="s">
        <v>2016</v>
      </c>
      <c r="Z388" s="161" t="s">
        <v>6309</v>
      </c>
      <c r="AA388" s="161">
        <v>1</v>
      </c>
      <c r="AB388" s="161" t="s">
        <v>6270</v>
      </c>
      <c r="AC388" s="161" t="s">
        <v>6271</v>
      </c>
      <c r="AD388" s="161" t="s">
        <v>6239</v>
      </c>
      <c r="AE388" s="161" t="s">
        <v>6272</v>
      </c>
      <c r="AF388" s="161" t="s">
        <v>6309</v>
      </c>
      <c r="AG388" s="161" t="s">
        <v>6334</v>
      </c>
      <c r="AH388" s="162" t="s">
        <v>356</v>
      </c>
      <c r="AI388" s="162" t="s">
        <v>13889</v>
      </c>
      <c r="AJ388" s="162"/>
      <c r="AK388" s="162"/>
      <c r="AL388" s="162"/>
      <c r="AM388" s="162"/>
      <c r="AN388" s="162"/>
      <c r="AO388" s="162"/>
      <c r="AP388" s="162"/>
      <c r="AQ388" s="162"/>
      <c r="AR388" s="162"/>
      <c r="AS388" s="162"/>
      <c r="AT388" s="162"/>
      <c r="AU388" s="162"/>
      <c r="AV388" s="162"/>
      <c r="AW388" s="162"/>
      <c r="AX388" s="162"/>
    </row>
    <row r="389" spans="1:50" hidden="1">
      <c r="A389" s="153" t="s">
        <v>3583</v>
      </c>
      <c r="B389" s="153" t="s">
        <v>4052</v>
      </c>
      <c r="C389" s="153" t="s">
        <v>1093</v>
      </c>
      <c r="D389" s="177" t="s">
        <v>6258</v>
      </c>
      <c r="E389" s="161" t="s">
        <v>6259</v>
      </c>
      <c r="F389" s="161" t="s">
        <v>13152</v>
      </c>
      <c r="G389" s="161" t="s">
        <v>6261</v>
      </c>
      <c r="H389" s="161" t="s">
        <v>2015</v>
      </c>
      <c r="I389" s="161" t="s">
        <v>2016</v>
      </c>
      <c r="J389" s="161" t="s">
        <v>6262</v>
      </c>
      <c r="K389" s="161" t="s">
        <v>6263</v>
      </c>
      <c r="L389" s="161" t="s">
        <v>6309</v>
      </c>
      <c r="M389" s="161" t="s">
        <v>6264</v>
      </c>
      <c r="N389" s="185" t="s">
        <v>6310</v>
      </c>
      <c r="O389" s="161" t="s">
        <v>1094</v>
      </c>
      <c r="P389" s="161" t="s">
        <v>6265</v>
      </c>
      <c r="Q389" s="161" t="s">
        <v>13703</v>
      </c>
      <c r="R389" s="161" t="s">
        <v>6266</v>
      </c>
      <c r="S389" s="161" t="s">
        <v>6267</v>
      </c>
      <c r="T389" s="161" t="s">
        <v>6309</v>
      </c>
      <c r="U389" s="161" t="s">
        <v>6268</v>
      </c>
      <c r="V389" s="161" t="s">
        <v>6269</v>
      </c>
      <c r="W389" s="161" t="s">
        <v>13704</v>
      </c>
      <c r="X389" s="161" t="s">
        <v>2015</v>
      </c>
      <c r="Y389" s="161" t="s">
        <v>2016</v>
      </c>
      <c r="Z389" s="161" t="s">
        <v>6309</v>
      </c>
      <c r="AA389" s="161">
        <v>1</v>
      </c>
      <c r="AB389" s="161" t="s">
        <v>6270</v>
      </c>
      <c r="AC389" s="161" t="s">
        <v>6271</v>
      </c>
      <c r="AD389" s="161" t="s">
        <v>6239</v>
      </c>
      <c r="AE389" s="161" t="s">
        <v>6272</v>
      </c>
      <c r="AF389" s="161" t="s">
        <v>6309</v>
      </c>
      <c r="AG389" s="161" t="s">
        <v>6334</v>
      </c>
      <c r="AH389" s="162" t="s">
        <v>356</v>
      </c>
      <c r="AI389" s="162" t="s">
        <v>13889</v>
      </c>
      <c r="AJ389" s="162"/>
      <c r="AK389" s="162"/>
      <c r="AL389" s="162"/>
      <c r="AM389" s="162"/>
      <c r="AN389" s="162"/>
      <c r="AO389" s="162"/>
      <c r="AP389" s="162"/>
      <c r="AQ389" s="162"/>
      <c r="AR389" s="162"/>
      <c r="AS389" s="162"/>
      <c r="AT389" s="162"/>
      <c r="AU389" s="162"/>
      <c r="AV389" s="162"/>
      <c r="AW389" s="162"/>
      <c r="AX389" s="162"/>
    </row>
    <row r="390" spans="1:50" hidden="1">
      <c r="A390" s="153" t="s">
        <v>1098</v>
      </c>
      <c r="B390" s="153" t="s">
        <v>4052</v>
      </c>
      <c r="C390" s="153" t="s">
        <v>1096</v>
      </c>
      <c r="D390" s="177" t="s">
        <v>6258</v>
      </c>
      <c r="E390" s="161" t="s">
        <v>6259</v>
      </c>
      <c r="F390" s="161" t="s">
        <v>6273</v>
      </c>
      <c r="G390" s="161" t="s">
        <v>6261</v>
      </c>
      <c r="H390" s="161" t="s">
        <v>2015</v>
      </c>
      <c r="I390" s="161" t="s">
        <v>2016</v>
      </c>
      <c r="J390" s="161" t="s">
        <v>6262</v>
      </c>
      <c r="K390" s="161" t="s">
        <v>6263</v>
      </c>
      <c r="L390" s="161" t="s">
        <v>6309</v>
      </c>
      <c r="M390" s="161" t="s">
        <v>6264</v>
      </c>
      <c r="N390" s="185" t="s">
        <v>6310</v>
      </c>
      <c r="O390" s="161" t="s">
        <v>1094</v>
      </c>
      <c r="P390" s="161" t="s">
        <v>6265</v>
      </c>
      <c r="Q390" s="161" t="s">
        <v>13703</v>
      </c>
      <c r="R390" s="161" t="s">
        <v>6266</v>
      </c>
      <c r="S390" s="161" t="s">
        <v>6267</v>
      </c>
      <c r="T390" s="161" t="s">
        <v>6309</v>
      </c>
      <c r="U390" s="161" t="s">
        <v>6268</v>
      </c>
      <c r="V390" s="161" t="s">
        <v>6269</v>
      </c>
      <c r="W390" s="161" t="s">
        <v>13704</v>
      </c>
      <c r="X390" s="161" t="s">
        <v>2015</v>
      </c>
      <c r="Y390" s="161" t="s">
        <v>2016</v>
      </c>
      <c r="Z390" s="161" t="s">
        <v>6309</v>
      </c>
      <c r="AA390" s="161">
        <v>1</v>
      </c>
      <c r="AB390" s="161" t="s">
        <v>6270</v>
      </c>
      <c r="AC390" s="161" t="s">
        <v>6271</v>
      </c>
      <c r="AD390" s="161" t="s">
        <v>6239</v>
      </c>
      <c r="AE390" s="161" t="s">
        <v>6272</v>
      </c>
      <c r="AF390" s="161" t="s">
        <v>6309</v>
      </c>
      <c r="AG390" s="161" t="s">
        <v>6334</v>
      </c>
      <c r="AH390" s="162" t="s">
        <v>356</v>
      </c>
      <c r="AI390" s="162" t="s">
        <v>6571</v>
      </c>
      <c r="AJ390" s="162" t="s">
        <v>13889</v>
      </c>
      <c r="AK390" s="162"/>
      <c r="AL390" s="162"/>
      <c r="AM390" s="162"/>
      <c r="AN390" s="162"/>
      <c r="AO390" s="162"/>
      <c r="AP390" s="162"/>
      <c r="AQ390" s="162"/>
      <c r="AR390" s="162"/>
      <c r="AS390" s="162"/>
      <c r="AT390" s="162"/>
      <c r="AU390" s="162"/>
      <c r="AV390" s="162"/>
      <c r="AW390" s="162"/>
      <c r="AX390" s="162"/>
    </row>
    <row r="391" spans="1:50" hidden="1">
      <c r="A391" s="153" t="s">
        <v>1097</v>
      </c>
      <c r="B391" s="153" t="s">
        <v>4052</v>
      </c>
      <c r="C391" s="153" t="s">
        <v>1096</v>
      </c>
      <c r="D391" s="177" t="s">
        <v>6258</v>
      </c>
      <c r="E391" s="161" t="s">
        <v>6259</v>
      </c>
      <c r="F391" s="161" t="s">
        <v>6260</v>
      </c>
      <c r="G391" s="161" t="s">
        <v>6261</v>
      </c>
      <c r="H391" s="161" t="s">
        <v>2015</v>
      </c>
      <c r="I391" s="161" t="s">
        <v>2016</v>
      </c>
      <c r="J391" s="161" t="s">
        <v>6262</v>
      </c>
      <c r="K391" s="161" t="s">
        <v>6263</v>
      </c>
      <c r="L391" s="161" t="s">
        <v>6309</v>
      </c>
      <c r="M391" s="161" t="s">
        <v>6264</v>
      </c>
      <c r="N391" s="185" t="s">
        <v>6310</v>
      </c>
      <c r="O391" s="161" t="s">
        <v>1094</v>
      </c>
      <c r="P391" s="161" t="s">
        <v>6265</v>
      </c>
      <c r="Q391" s="161" t="s">
        <v>13703</v>
      </c>
      <c r="R391" s="161" t="s">
        <v>6266</v>
      </c>
      <c r="S391" s="161" t="s">
        <v>6267</v>
      </c>
      <c r="T391" s="161" t="s">
        <v>6309</v>
      </c>
      <c r="U391" s="161" t="s">
        <v>6268</v>
      </c>
      <c r="V391" s="161" t="s">
        <v>6269</v>
      </c>
      <c r="W391" s="161" t="s">
        <v>13704</v>
      </c>
      <c r="X391" s="161" t="s">
        <v>2015</v>
      </c>
      <c r="Y391" s="161" t="s">
        <v>2016</v>
      </c>
      <c r="Z391" s="161" t="s">
        <v>6309</v>
      </c>
      <c r="AA391" s="161">
        <v>1</v>
      </c>
      <c r="AB391" s="161" t="s">
        <v>6270</v>
      </c>
      <c r="AC391" s="161" t="s">
        <v>6271</v>
      </c>
      <c r="AD391" s="161" t="s">
        <v>6239</v>
      </c>
      <c r="AE391" s="161" t="s">
        <v>6272</v>
      </c>
      <c r="AF391" s="161" t="s">
        <v>6309</v>
      </c>
      <c r="AG391" s="161" t="s">
        <v>6334</v>
      </c>
      <c r="AH391" s="162" t="s">
        <v>356</v>
      </c>
      <c r="AI391" s="162" t="s">
        <v>6571</v>
      </c>
      <c r="AJ391" s="162" t="s">
        <v>13889</v>
      </c>
      <c r="AK391" s="162"/>
      <c r="AL391" s="162"/>
      <c r="AM391" s="162"/>
      <c r="AN391" s="162"/>
      <c r="AO391" s="162"/>
      <c r="AP391" s="162"/>
      <c r="AQ391" s="162"/>
      <c r="AR391" s="162"/>
      <c r="AS391" s="162"/>
      <c r="AT391" s="162"/>
      <c r="AU391" s="162"/>
      <c r="AV391" s="162"/>
      <c r="AW391" s="162"/>
      <c r="AX391" s="162"/>
    </row>
    <row r="392" spans="1:50" hidden="1">
      <c r="A392" s="153" t="s">
        <v>3581</v>
      </c>
      <c r="B392" s="153" t="s">
        <v>4052</v>
      </c>
      <c r="C392" s="153" t="s">
        <v>1096</v>
      </c>
      <c r="D392" s="177" t="s">
        <v>6258</v>
      </c>
      <c r="E392" s="161" t="s">
        <v>6259</v>
      </c>
      <c r="F392" s="161" t="s">
        <v>13150</v>
      </c>
      <c r="G392" s="161" t="s">
        <v>6261</v>
      </c>
      <c r="H392" s="161" t="s">
        <v>2015</v>
      </c>
      <c r="I392" s="161" t="s">
        <v>2016</v>
      </c>
      <c r="J392" s="161" t="s">
        <v>6262</v>
      </c>
      <c r="K392" s="161" t="s">
        <v>6263</v>
      </c>
      <c r="L392" s="161" t="s">
        <v>6309</v>
      </c>
      <c r="M392" s="161" t="s">
        <v>6264</v>
      </c>
      <c r="N392" s="185" t="s">
        <v>6310</v>
      </c>
      <c r="O392" s="161" t="s">
        <v>1094</v>
      </c>
      <c r="P392" s="161" t="s">
        <v>6265</v>
      </c>
      <c r="Q392" s="161" t="s">
        <v>13703</v>
      </c>
      <c r="R392" s="161" t="s">
        <v>6266</v>
      </c>
      <c r="S392" s="161" t="s">
        <v>6267</v>
      </c>
      <c r="T392" s="161" t="s">
        <v>6309</v>
      </c>
      <c r="U392" s="161" t="s">
        <v>6268</v>
      </c>
      <c r="V392" s="161" t="s">
        <v>6269</v>
      </c>
      <c r="W392" s="161" t="s">
        <v>13704</v>
      </c>
      <c r="X392" s="161" t="s">
        <v>2015</v>
      </c>
      <c r="Y392" s="161" t="s">
        <v>2016</v>
      </c>
      <c r="Z392" s="161" t="s">
        <v>6309</v>
      </c>
      <c r="AA392" s="161">
        <v>1</v>
      </c>
      <c r="AB392" s="161" t="s">
        <v>6270</v>
      </c>
      <c r="AC392" s="161" t="s">
        <v>6271</v>
      </c>
      <c r="AD392" s="161" t="s">
        <v>6239</v>
      </c>
      <c r="AE392" s="161" t="s">
        <v>6272</v>
      </c>
      <c r="AF392" s="161" t="s">
        <v>6309</v>
      </c>
      <c r="AG392" s="161" t="s">
        <v>6334</v>
      </c>
      <c r="AH392" s="162" t="s">
        <v>356</v>
      </c>
      <c r="AI392" s="162" t="s">
        <v>13889</v>
      </c>
      <c r="AJ392" s="162"/>
      <c r="AK392" s="162"/>
      <c r="AL392" s="162"/>
      <c r="AM392" s="162"/>
      <c r="AN392" s="162"/>
      <c r="AO392" s="162"/>
      <c r="AP392" s="162"/>
      <c r="AQ392" s="162"/>
      <c r="AR392" s="162"/>
      <c r="AS392" s="162"/>
      <c r="AT392" s="162"/>
      <c r="AU392" s="162"/>
      <c r="AV392" s="162"/>
      <c r="AW392" s="162"/>
      <c r="AX392" s="162"/>
    </row>
    <row r="393" spans="1:50" hidden="1">
      <c r="A393" s="153" t="s">
        <v>1181</v>
      </c>
      <c r="B393" s="153" t="s">
        <v>120</v>
      </c>
      <c r="C393" s="153" t="s">
        <v>1182</v>
      </c>
      <c r="D393" s="177" t="s">
        <v>10471</v>
      </c>
      <c r="E393" s="161" t="s">
        <v>10472</v>
      </c>
      <c r="F393" s="161" t="s">
        <v>12977</v>
      </c>
      <c r="G393" s="161" t="s">
        <v>10473</v>
      </c>
      <c r="H393" s="161" t="s">
        <v>2024</v>
      </c>
      <c r="I393" s="161" t="s">
        <v>2031</v>
      </c>
      <c r="J393" s="161" t="s">
        <v>10474</v>
      </c>
      <c r="K393" s="161" t="s">
        <v>6309</v>
      </c>
      <c r="L393" s="161" t="s">
        <v>10475</v>
      </c>
      <c r="M393" s="161" t="s">
        <v>10476</v>
      </c>
      <c r="N393" s="185" t="s">
        <v>12248</v>
      </c>
      <c r="O393" s="161">
        <v>0</v>
      </c>
      <c r="P393" s="161">
        <v>0</v>
      </c>
      <c r="Q393" s="161">
        <v>0</v>
      </c>
      <c r="R393" s="161">
        <v>0</v>
      </c>
      <c r="S393" s="161">
        <v>0</v>
      </c>
      <c r="T393" s="161">
        <v>0</v>
      </c>
      <c r="U393" s="161">
        <v>0</v>
      </c>
      <c r="V393" s="161">
        <v>0</v>
      </c>
      <c r="W393" s="161">
        <v>0</v>
      </c>
      <c r="X393" s="161">
        <v>0</v>
      </c>
      <c r="Y393" s="161">
        <v>0</v>
      </c>
      <c r="Z393" s="161">
        <v>0</v>
      </c>
      <c r="AA393" s="161">
        <v>0</v>
      </c>
      <c r="AB393" s="161">
        <v>0</v>
      </c>
      <c r="AC393" s="161">
        <v>0</v>
      </c>
      <c r="AD393" s="161">
        <v>0</v>
      </c>
      <c r="AE393" s="161">
        <v>0</v>
      </c>
      <c r="AF393" s="161" t="s">
        <v>1823</v>
      </c>
      <c r="AG393" s="161" t="s">
        <v>4437</v>
      </c>
      <c r="AH393" s="162"/>
      <c r="AI393" s="162"/>
      <c r="AJ393" s="162"/>
      <c r="AK393" s="162"/>
      <c r="AL393" s="162"/>
      <c r="AM393" s="162"/>
      <c r="AN393" s="162"/>
      <c r="AO393" s="162"/>
      <c r="AP393" s="162"/>
      <c r="AQ393" s="162"/>
      <c r="AR393" s="162"/>
      <c r="AS393" s="162"/>
      <c r="AT393" s="162"/>
      <c r="AU393" s="162"/>
      <c r="AV393" s="162"/>
      <c r="AW393" s="162"/>
      <c r="AX393" s="162"/>
    </row>
    <row r="394" spans="1:50" hidden="1">
      <c r="A394" s="153" t="s">
        <v>3634</v>
      </c>
      <c r="B394" s="153" t="s">
        <v>3635</v>
      </c>
      <c r="C394" s="153" t="s">
        <v>3636</v>
      </c>
      <c r="D394" s="177" t="s">
        <v>10697</v>
      </c>
      <c r="E394" s="161" t="s">
        <v>10698</v>
      </c>
      <c r="F394" s="161" t="s">
        <v>13170</v>
      </c>
      <c r="G394" s="161" t="s">
        <v>10699</v>
      </c>
      <c r="H394" s="161" t="s">
        <v>6786</v>
      </c>
      <c r="I394" s="161" t="s">
        <v>6787</v>
      </c>
      <c r="J394" s="161" t="s">
        <v>10700</v>
      </c>
      <c r="K394" s="161" t="s">
        <v>10701</v>
      </c>
      <c r="L394" s="161" t="s">
        <v>10702</v>
      </c>
      <c r="M394" s="161" t="s">
        <v>10703</v>
      </c>
      <c r="N394" s="185" t="s">
        <v>6310</v>
      </c>
      <c r="O394" s="161" t="s">
        <v>3637</v>
      </c>
      <c r="P394" s="161" t="s">
        <v>13740</v>
      </c>
      <c r="Q394" s="161" t="s">
        <v>13741</v>
      </c>
      <c r="R394" s="161" t="s">
        <v>7412</v>
      </c>
      <c r="S394" s="161" t="s">
        <v>7413</v>
      </c>
      <c r="T394" s="161" t="s">
        <v>13742</v>
      </c>
      <c r="U394" s="161">
        <v>0</v>
      </c>
      <c r="V394" s="161">
        <v>0</v>
      </c>
      <c r="W394" s="161">
        <v>0</v>
      </c>
      <c r="X394" s="161">
        <v>0</v>
      </c>
      <c r="Y394" s="161">
        <v>0</v>
      </c>
      <c r="Z394" s="161">
        <v>0</v>
      </c>
      <c r="AA394" s="161">
        <v>0</v>
      </c>
      <c r="AB394" s="161">
        <v>0</v>
      </c>
      <c r="AC394" s="161">
        <v>0</v>
      </c>
      <c r="AD394" s="161">
        <v>0</v>
      </c>
      <c r="AE394" s="161">
        <v>0</v>
      </c>
      <c r="AF394" s="161" t="s">
        <v>6309</v>
      </c>
      <c r="AG394" s="161" t="s">
        <v>6317</v>
      </c>
      <c r="AH394" s="162"/>
      <c r="AI394" s="162"/>
      <c r="AJ394" s="162"/>
      <c r="AK394" s="162"/>
      <c r="AL394" s="162"/>
      <c r="AM394" s="162"/>
      <c r="AN394" s="162"/>
      <c r="AO394" s="162"/>
      <c r="AP394" s="162"/>
      <c r="AQ394" s="162"/>
      <c r="AR394" s="162"/>
      <c r="AS394" s="162"/>
      <c r="AT394" s="162"/>
      <c r="AU394" s="162"/>
      <c r="AV394" s="162"/>
      <c r="AW394" s="162"/>
      <c r="AX394" s="162"/>
    </row>
    <row r="395" spans="1:50" hidden="1">
      <c r="A395" s="153" t="s">
        <v>5766</v>
      </c>
      <c r="B395" s="153" t="s">
        <v>1102</v>
      </c>
      <c r="C395" s="153" t="s">
        <v>1103</v>
      </c>
      <c r="D395" s="177" t="s">
        <v>3049</v>
      </c>
      <c r="E395" s="161" t="s">
        <v>6827</v>
      </c>
      <c r="F395" s="161" t="s">
        <v>6828</v>
      </c>
      <c r="G395" s="161" t="s">
        <v>6829</v>
      </c>
      <c r="H395" s="161" t="s">
        <v>3507</v>
      </c>
      <c r="I395" s="161" t="s">
        <v>3508</v>
      </c>
      <c r="J395" s="161" t="s">
        <v>6830</v>
      </c>
      <c r="K395" s="161" t="s">
        <v>6831</v>
      </c>
      <c r="L395" s="161" t="s">
        <v>6309</v>
      </c>
      <c r="M395" s="161" t="s">
        <v>6309</v>
      </c>
      <c r="N395" s="185" t="s">
        <v>6310</v>
      </c>
      <c r="O395" s="161">
        <v>0</v>
      </c>
      <c r="P395" s="161">
        <v>0</v>
      </c>
      <c r="Q395" s="161">
        <v>0</v>
      </c>
      <c r="R395" s="161">
        <v>0</v>
      </c>
      <c r="S395" s="161">
        <v>0</v>
      </c>
      <c r="T395" s="161">
        <v>0</v>
      </c>
      <c r="U395" s="161">
        <v>0</v>
      </c>
      <c r="V395" s="161">
        <v>0</v>
      </c>
      <c r="W395" s="161">
        <v>0</v>
      </c>
      <c r="X395" s="161">
        <v>0</v>
      </c>
      <c r="Y395" s="161">
        <v>0</v>
      </c>
      <c r="Z395" s="161">
        <v>0</v>
      </c>
      <c r="AA395" s="161">
        <v>1</v>
      </c>
      <c r="AB395" s="161" t="s">
        <v>2060</v>
      </c>
      <c r="AC395" s="161" t="s">
        <v>2061</v>
      </c>
      <c r="AD395" s="161" t="s">
        <v>2042</v>
      </c>
      <c r="AE395" s="161" t="s">
        <v>2062</v>
      </c>
      <c r="AF395" s="161" t="s">
        <v>6309</v>
      </c>
      <c r="AG395" s="161" t="s">
        <v>6497</v>
      </c>
      <c r="AH395" s="162" t="s">
        <v>14842</v>
      </c>
      <c r="AI395" s="162" t="s">
        <v>14845</v>
      </c>
      <c r="AJ395" s="162" t="s">
        <v>14885</v>
      </c>
      <c r="AK395" s="162"/>
      <c r="AL395" s="162"/>
      <c r="AM395" s="162"/>
      <c r="AN395" s="162"/>
      <c r="AO395" s="162"/>
      <c r="AP395" s="162"/>
      <c r="AQ395" s="162"/>
      <c r="AR395" s="162"/>
      <c r="AS395" s="162"/>
      <c r="AT395" s="162"/>
      <c r="AU395" s="162"/>
      <c r="AV395" s="162"/>
      <c r="AW395" s="162"/>
      <c r="AX395" s="162"/>
    </row>
    <row r="396" spans="1:50" hidden="1">
      <c r="A396" s="153" t="s">
        <v>1913</v>
      </c>
      <c r="B396" s="153" t="s">
        <v>1914</v>
      </c>
      <c r="C396" s="153" t="s">
        <v>1915</v>
      </c>
      <c r="D396" s="177" t="s">
        <v>8006</v>
      </c>
      <c r="E396" s="161" t="s">
        <v>8007</v>
      </c>
      <c r="F396" s="161" t="s">
        <v>12168</v>
      </c>
      <c r="G396" s="161" t="s">
        <v>8008</v>
      </c>
      <c r="H396" s="161" t="s">
        <v>8009</v>
      </c>
      <c r="I396" s="161" t="s">
        <v>2042</v>
      </c>
      <c r="J396" s="161" t="s">
        <v>8010</v>
      </c>
      <c r="K396" s="161" t="s">
        <v>8011</v>
      </c>
      <c r="L396" s="161" t="s">
        <v>8012</v>
      </c>
      <c r="M396" s="161" t="s">
        <v>8013</v>
      </c>
      <c r="N396" s="185" t="s">
        <v>6318</v>
      </c>
      <c r="O396" s="161">
        <v>0</v>
      </c>
      <c r="P396" s="161">
        <v>0</v>
      </c>
      <c r="Q396" s="161">
        <v>0</v>
      </c>
      <c r="R396" s="161">
        <v>0</v>
      </c>
      <c r="S396" s="161">
        <v>0</v>
      </c>
      <c r="T396" s="161">
        <v>0</v>
      </c>
      <c r="U396" s="161">
        <v>0</v>
      </c>
      <c r="V396" s="161">
        <v>0</v>
      </c>
      <c r="W396" s="161">
        <v>0</v>
      </c>
      <c r="X396" s="161">
        <v>0</v>
      </c>
      <c r="Y396" s="161">
        <v>0</v>
      </c>
      <c r="Z396" s="161">
        <v>0</v>
      </c>
      <c r="AA396" s="161">
        <v>0</v>
      </c>
      <c r="AB396" s="161">
        <v>0</v>
      </c>
      <c r="AC396" s="161">
        <v>0</v>
      </c>
      <c r="AD396" s="161">
        <v>0</v>
      </c>
      <c r="AE396" s="161">
        <v>0</v>
      </c>
      <c r="AF396" s="161" t="s">
        <v>12135</v>
      </c>
      <c r="AG396" s="161" t="s">
        <v>4388</v>
      </c>
      <c r="AH396" s="162" t="s">
        <v>15030</v>
      </c>
      <c r="AI396" s="162"/>
      <c r="AJ396" s="162"/>
      <c r="AK396" s="162"/>
      <c r="AL396" s="162"/>
      <c r="AM396" s="162"/>
      <c r="AN396" s="162"/>
      <c r="AO396" s="162"/>
      <c r="AP396" s="162"/>
      <c r="AQ396" s="162"/>
      <c r="AR396" s="162"/>
      <c r="AS396" s="162"/>
      <c r="AT396" s="162"/>
      <c r="AU396" s="162"/>
      <c r="AV396" s="162"/>
      <c r="AW396" s="162"/>
      <c r="AX396" s="162"/>
    </row>
    <row r="397" spans="1:50" hidden="1">
      <c r="A397" s="153" t="s">
        <v>5767</v>
      </c>
      <c r="B397" s="153" t="s">
        <v>1102</v>
      </c>
      <c r="C397" s="153" t="s">
        <v>1103</v>
      </c>
      <c r="D397" s="177" t="s">
        <v>3049</v>
      </c>
      <c r="E397" s="161" t="s">
        <v>6827</v>
      </c>
      <c r="F397" s="161" t="s">
        <v>6832</v>
      </c>
      <c r="G397" s="161" t="s">
        <v>6829</v>
      </c>
      <c r="H397" s="161" t="s">
        <v>3507</v>
      </c>
      <c r="I397" s="161" t="s">
        <v>3508</v>
      </c>
      <c r="J397" s="161" t="s">
        <v>6830</v>
      </c>
      <c r="K397" s="161" t="s">
        <v>6831</v>
      </c>
      <c r="L397" s="161" t="s">
        <v>6309</v>
      </c>
      <c r="M397" s="161" t="s">
        <v>6309</v>
      </c>
      <c r="N397" s="185" t="s">
        <v>6310</v>
      </c>
      <c r="O397" s="161">
        <v>0</v>
      </c>
      <c r="P397" s="161">
        <v>0</v>
      </c>
      <c r="Q397" s="161">
        <v>0</v>
      </c>
      <c r="R397" s="161">
        <v>0</v>
      </c>
      <c r="S397" s="161">
        <v>0</v>
      </c>
      <c r="T397" s="161">
        <v>0</v>
      </c>
      <c r="U397" s="161">
        <v>0</v>
      </c>
      <c r="V397" s="161">
        <v>0</v>
      </c>
      <c r="W397" s="161">
        <v>0</v>
      </c>
      <c r="X397" s="161">
        <v>0</v>
      </c>
      <c r="Y397" s="161">
        <v>0</v>
      </c>
      <c r="Z397" s="161">
        <v>0</v>
      </c>
      <c r="AA397" s="161">
        <v>1</v>
      </c>
      <c r="AB397" s="161" t="s">
        <v>2060</v>
      </c>
      <c r="AC397" s="161" t="s">
        <v>2061</v>
      </c>
      <c r="AD397" s="161" t="s">
        <v>2042</v>
      </c>
      <c r="AE397" s="161" t="s">
        <v>2062</v>
      </c>
      <c r="AF397" s="161" t="s">
        <v>6309</v>
      </c>
      <c r="AG397" s="161" t="s">
        <v>6497</v>
      </c>
      <c r="AH397" s="162" t="s">
        <v>14843</v>
      </c>
      <c r="AI397" s="162" t="s">
        <v>14845</v>
      </c>
      <c r="AJ397" s="162" t="s">
        <v>14885</v>
      </c>
      <c r="AK397" s="162"/>
      <c r="AL397" s="162"/>
      <c r="AM397" s="162"/>
      <c r="AN397" s="162"/>
      <c r="AO397" s="162"/>
      <c r="AP397" s="162"/>
      <c r="AQ397" s="162"/>
      <c r="AR397" s="162"/>
      <c r="AS397" s="162"/>
      <c r="AT397" s="162"/>
      <c r="AU397" s="162"/>
      <c r="AV397" s="162"/>
      <c r="AW397" s="162"/>
      <c r="AX397" s="162"/>
    </row>
    <row r="398" spans="1:50" hidden="1">
      <c r="A398" s="153" t="s">
        <v>1104</v>
      </c>
      <c r="B398" s="153" t="s">
        <v>1102</v>
      </c>
      <c r="C398" s="153" t="s">
        <v>1103</v>
      </c>
      <c r="D398" s="177" t="s">
        <v>3049</v>
      </c>
      <c r="E398" s="161" t="s">
        <v>6827</v>
      </c>
      <c r="F398" s="161" t="s">
        <v>6851</v>
      </c>
      <c r="G398" s="161" t="s">
        <v>6829</v>
      </c>
      <c r="H398" s="161" t="s">
        <v>3507</v>
      </c>
      <c r="I398" s="161" t="s">
        <v>3508</v>
      </c>
      <c r="J398" s="161" t="s">
        <v>6830</v>
      </c>
      <c r="K398" s="161" t="s">
        <v>6831</v>
      </c>
      <c r="L398" s="161" t="s">
        <v>6309</v>
      </c>
      <c r="M398" s="161" t="s">
        <v>6309</v>
      </c>
      <c r="N398" s="185" t="s">
        <v>6310</v>
      </c>
      <c r="O398" s="161">
        <v>0</v>
      </c>
      <c r="P398" s="161">
        <v>0</v>
      </c>
      <c r="Q398" s="161">
        <v>0</v>
      </c>
      <c r="R398" s="161">
        <v>0</v>
      </c>
      <c r="S398" s="161">
        <v>0</v>
      </c>
      <c r="T398" s="161">
        <v>0</v>
      </c>
      <c r="U398" s="161">
        <v>0</v>
      </c>
      <c r="V398" s="161">
        <v>0</v>
      </c>
      <c r="W398" s="161">
        <v>0</v>
      </c>
      <c r="X398" s="161">
        <v>0</v>
      </c>
      <c r="Y398" s="161">
        <v>0</v>
      </c>
      <c r="Z398" s="161">
        <v>0</v>
      </c>
      <c r="AA398" s="161">
        <v>1</v>
      </c>
      <c r="AB398" s="161" t="s">
        <v>2060</v>
      </c>
      <c r="AC398" s="161" t="s">
        <v>2061</v>
      </c>
      <c r="AD398" s="161" t="s">
        <v>2042</v>
      </c>
      <c r="AE398" s="161" t="s">
        <v>2062</v>
      </c>
      <c r="AF398" s="161" t="s">
        <v>6309</v>
      </c>
      <c r="AG398" s="161" t="s">
        <v>6497</v>
      </c>
      <c r="AH398" s="162" t="s">
        <v>1838</v>
      </c>
      <c r="AI398" s="162" t="s">
        <v>14844</v>
      </c>
      <c r="AJ398" s="162" t="s">
        <v>14845</v>
      </c>
      <c r="AK398" s="162" t="s">
        <v>14885</v>
      </c>
      <c r="AL398" s="162"/>
      <c r="AM398" s="162"/>
      <c r="AN398" s="162"/>
      <c r="AO398" s="162"/>
      <c r="AP398" s="162"/>
      <c r="AQ398" s="162"/>
      <c r="AR398" s="162"/>
      <c r="AS398" s="162"/>
      <c r="AT398" s="162"/>
      <c r="AU398" s="162"/>
      <c r="AV398" s="162"/>
      <c r="AW398" s="162"/>
      <c r="AX398" s="162"/>
    </row>
    <row r="399" spans="1:50" hidden="1">
      <c r="A399" s="153" t="s">
        <v>5483</v>
      </c>
      <c r="B399" s="153" t="s">
        <v>5482</v>
      </c>
      <c r="C399" s="153" t="s">
        <v>5744</v>
      </c>
      <c r="D399" s="177" t="s">
        <v>8361</v>
      </c>
      <c r="E399" s="161" t="s">
        <v>8362</v>
      </c>
      <c r="F399" s="161" t="s">
        <v>12499</v>
      </c>
      <c r="G399" s="161" t="s">
        <v>8363</v>
      </c>
      <c r="H399" s="161" t="s">
        <v>8364</v>
      </c>
      <c r="I399" s="161" t="s">
        <v>3526</v>
      </c>
      <c r="J399" s="161" t="s">
        <v>8365</v>
      </c>
      <c r="K399" s="161" t="s">
        <v>8366</v>
      </c>
      <c r="L399" s="161" t="s">
        <v>8367</v>
      </c>
      <c r="M399" s="161" t="s">
        <v>8368</v>
      </c>
      <c r="N399" s="185" t="s">
        <v>7096</v>
      </c>
      <c r="O399" s="161">
        <v>0</v>
      </c>
      <c r="P399" s="161">
        <v>0</v>
      </c>
      <c r="Q399" s="161">
        <v>0</v>
      </c>
      <c r="R399" s="161">
        <v>0</v>
      </c>
      <c r="S399" s="161">
        <v>0</v>
      </c>
      <c r="T399" s="161">
        <v>0</v>
      </c>
      <c r="U399" s="161">
        <v>0</v>
      </c>
      <c r="V399" s="161">
        <v>0</v>
      </c>
      <c r="W399" s="161">
        <v>0</v>
      </c>
      <c r="X399" s="161">
        <v>0</v>
      </c>
      <c r="Y399" s="161">
        <v>0</v>
      </c>
      <c r="Z399" s="161">
        <v>0</v>
      </c>
      <c r="AA399" s="161">
        <v>0</v>
      </c>
      <c r="AB399" s="161">
        <v>0</v>
      </c>
      <c r="AC399" s="161">
        <v>0</v>
      </c>
      <c r="AD399" s="161">
        <v>0</v>
      </c>
      <c r="AE399" s="161">
        <v>0</v>
      </c>
      <c r="AF399" s="161" t="s">
        <v>12012</v>
      </c>
      <c r="AG399" s="161" t="s">
        <v>4428</v>
      </c>
      <c r="AH399" s="162"/>
      <c r="AI399" s="162"/>
      <c r="AJ399" s="162"/>
      <c r="AK399" s="162"/>
      <c r="AL399" s="162"/>
      <c r="AM399" s="162"/>
      <c r="AN399" s="162"/>
      <c r="AO399" s="162"/>
      <c r="AP399" s="162"/>
      <c r="AQ399" s="162"/>
      <c r="AR399" s="162"/>
      <c r="AS399" s="162"/>
      <c r="AT399" s="162"/>
      <c r="AU399" s="162"/>
      <c r="AV399" s="162"/>
      <c r="AW399" s="162"/>
      <c r="AX399" s="162"/>
    </row>
    <row r="400" spans="1:50" hidden="1">
      <c r="A400" s="153" t="s">
        <v>5481</v>
      </c>
      <c r="B400" s="153" t="s">
        <v>5482</v>
      </c>
      <c r="C400" s="153" t="s">
        <v>5745</v>
      </c>
      <c r="D400" s="177" t="s">
        <v>8361</v>
      </c>
      <c r="E400" s="161" t="s">
        <v>8362</v>
      </c>
      <c r="F400" s="161" t="e">
        <v>#N/A</v>
      </c>
      <c r="G400" s="161" t="s">
        <v>8363</v>
      </c>
      <c r="H400" s="161" t="s">
        <v>8364</v>
      </c>
      <c r="I400" s="161" t="s">
        <v>3526</v>
      </c>
      <c r="J400" s="161" t="s">
        <v>8365</v>
      </c>
      <c r="K400" s="161" t="s">
        <v>8366</v>
      </c>
      <c r="L400" s="161" t="s">
        <v>8367</v>
      </c>
      <c r="M400" s="161"/>
      <c r="N400" s="185"/>
      <c r="O400" s="161"/>
      <c r="P400" s="161"/>
      <c r="Q400" s="161"/>
      <c r="R400" s="161"/>
      <c r="S400" s="161"/>
      <c r="T400" s="161"/>
      <c r="U400" s="161"/>
      <c r="V400" s="161"/>
      <c r="W400" s="161"/>
      <c r="X400" s="161"/>
      <c r="Y400" s="161"/>
      <c r="Z400" s="161"/>
      <c r="AA400" s="161"/>
      <c r="AB400" s="161"/>
      <c r="AC400" s="161"/>
      <c r="AD400" s="161"/>
      <c r="AE400" s="161"/>
      <c r="AF400" s="161"/>
      <c r="AG400" s="161"/>
      <c r="AH400" s="162"/>
      <c r="AI400" s="162"/>
      <c r="AJ400" s="162"/>
      <c r="AK400" s="162"/>
      <c r="AL400" s="162"/>
      <c r="AM400" s="162"/>
      <c r="AN400" s="162"/>
      <c r="AO400" s="162"/>
      <c r="AP400" s="162"/>
      <c r="AQ400" s="162"/>
      <c r="AR400" s="162"/>
      <c r="AS400" s="162"/>
      <c r="AT400" s="162"/>
      <c r="AU400" s="162"/>
      <c r="AV400" s="162"/>
      <c r="AW400" s="162"/>
      <c r="AX400" s="162"/>
    </row>
    <row r="401" spans="1:50" hidden="1">
      <c r="A401" s="153" t="s">
        <v>1105</v>
      </c>
      <c r="B401" s="153" t="s">
        <v>1106</v>
      </c>
      <c r="C401" s="153" t="s">
        <v>1107</v>
      </c>
      <c r="D401" s="177" t="s">
        <v>4699</v>
      </c>
      <c r="E401" s="161" t="s">
        <v>7844</v>
      </c>
      <c r="F401" s="161" t="e">
        <v>#N/A</v>
      </c>
      <c r="G401" s="161" t="s">
        <v>7845</v>
      </c>
      <c r="H401" s="161" t="s">
        <v>2025</v>
      </c>
      <c r="I401" s="161" t="s">
        <v>2026</v>
      </c>
      <c r="J401" s="161" t="s">
        <v>7846</v>
      </c>
      <c r="K401" s="161" t="s">
        <v>7847</v>
      </c>
      <c r="L401" s="161" t="s">
        <v>7848</v>
      </c>
      <c r="M401" s="161"/>
      <c r="N401" s="185"/>
      <c r="O401" s="161"/>
      <c r="P401" s="161"/>
      <c r="Q401" s="161"/>
      <c r="R401" s="161"/>
      <c r="S401" s="161"/>
      <c r="T401" s="161"/>
      <c r="U401" s="161"/>
      <c r="V401" s="161"/>
      <c r="W401" s="161"/>
      <c r="X401" s="161"/>
      <c r="Y401" s="161"/>
      <c r="Z401" s="161"/>
      <c r="AA401" s="161"/>
      <c r="AB401" s="161"/>
      <c r="AC401" s="161"/>
      <c r="AD401" s="161"/>
      <c r="AE401" s="161"/>
      <c r="AF401" s="161"/>
      <c r="AG401" s="161"/>
      <c r="AH401" s="162" t="s">
        <v>4845</v>
      </c>
      <c r="AI401" s="162"/>
      <c r="AJ401" s="162"/>
      <c r="AK401" s="162"/>
      <c r="AL401" s="162"/>
      <c r="AM401" s="162"/>
      <c r="AN401" s="162"/>
      <c r="AO401" s="162"/>
      <c r="AP401" s="162"/>
      <c r="AQ401" s="162"/>
      <c r="AR401" s="162"/>
      <c r="AS401" s="162"/>
      <c r="AT401" s="162"/>
      <c r="AU401" s="162"/>
      <c r="AV401" s="162"/>
      <c r="AW401" s="162"/>
      <c r="AX401" s="162"/>
    </row>
    <row r="402" spans="1:50" hidden="1">
      <c r="A402" s="153" t="s">
        <v>4753</v>
      </c>
      <c r="B402" s="153" t="s">
        <v>4754</v>
      </c>
      <c r="C402" s="153" t="s">
        <v>4755</v>
      </c>
      <c r="D402" s="177" t="s">
        <v>11465</v>
      </c>
      <c r="E402" s="161" t="s">
        <v>11466</v>
      </c>
      <c r="F402" s="161" t="e">
        <v>#N/A</v>
      </c>
      <c r="G402" s="161" t="s">
        <v>11467</v>
      </c>
      <c r="H402" s="161" t="s">
        <v>2024</v>
      </c>
      <c r="I402" s="161" t="s">
        <v>2031</v>
      </c>
      <c r="J402" s="161" t="s">
        <v>11468</v>
      </c>
      <c r="K402" s="161" t="s">
        <v>11469</v>
      </c>
      <c r="L402" s="161" t="s">
        <v>4756</v>
      </c>
      <c r="M402" s="161"/>
      <c r="N402" s="185"/>
      <c r="O402" s="161"/>
      <c r="P402" s="161"/>
      <c r="Q402" s="161"/>
      <c r="R402" s="161"/>
      <c r="S402" s="161"/>
      <c r="T402" s="161"/>
      <c r="U402" s="161"/>
      <c r="V402" s="161"/>
      <c r="W402" s="161"/>
      <c r="X402" s="161"/>
      <c r="Y402" s="161"/>
      <c r="Z402" s="161"/>
      <c r="AA402" s="161"/>
      <c r="AB402" s="161"/>
      <c r="AC402" s="161"/>
      <c r="AD402" s="161"/>
      <c r="AE402" s="161"/>
      <c r="AF402" s="161"/>
      <c r="AG402" s="161"/>
      <c r="AH402" s="162" t="s">
        <v>11890</v>
      </c>
      <c r="AI402" s="162"/>
      <c r="AJ402" s="162"/>
      <c r="AK402" s="162"/>
      <c r="AL402" s="162"/>
      <c r="AM402" s="162"/>
      <c r="AN402" s="162"/>
      <c r="AO402" s="162"/>
      <c r="AP402" s="162"/>
      <c r="AQ402" s="162"/>
      <c r="AR402" s="162"/>
      <c r="AS402" s="162"/>
      <c r="AT402" s="162"/>
      <c r="AU402" s="162"/>
      <c r="AV402" s="162"/>
      <c r="AW402" s="162"/>
      <c r="AX402" s="162"/>
    </row>
    <row r="403" spans="1:50" hidden="1">
      <c r="A403" s="153" t="s">
        <v>3476</v>
      </c>
      <c r="B403" s="153" t="s">
        <v>3477</v>
      </c>
      <c r="C403" s="153" t="s">
        <v>3478</v>
      </c>
      <c r="D403" s="177" t="s">
        <v>7444</v>
      </c>
      <c r="E403" s="161" t="s">
        <v>7445</v>
      </c>
      <c r="F403" s="161" t="s">
        <v>12080</v>
      </c>
      <c r="G403" s="161" t="s">
        <v>7447</v>
      </c>
      <c r="H403" s="161" t="s">
        <v>7448</v>
      </c>
      <c r="I403" s="161" t="s">
        <v>7449</v>
      </c>
      <c r="J403" s="161" t="s">
        <v>7450</v>
      </c>
      <c r="K403" s="161" t="s">
        <v>7451</v>
      </c>
      <c r="L403" s="161" t="s">
        <v>6309</v>
      </c>
      <c r="M403" s="161" t="s">
        <v>7452</v>
      </c>
      <c r="N403" s="185" t="s">
        <v>6310</v>
      </c>
      <c r="O403" s="161">
        <v>0</v>
      </c>
      <c r="P403" s="161">
        <v>0</v>
      </c>
      <c r="Q403" s="161">
        <v>0</v>
      </c>
      <c r="R403" s="161">
        <v>0</v>
      </c>
      <c r="S403" s="161">
        <v>0</v>
      </c>
      <c r="T403" s="161">
        <v>0</v>
      </c>
      <c r="U403" s="161">
        <v>0</v>
      </c>
      <c r="V403" s="161">
        <v>0</v>
      </c>
      <c r="W403" s="161">
        <v>0</v>
      </c>
      <c r="X403" s="161">
        <v>0</v>
      </c>
      <c r="Y403" s="161">
        <v>0</v>
      </c>
      <c r="Z403" s="161">
        <v>0</v>
      </c>
      <c r="AA403" s="161">
        <v>0</v>
      </c>
      <c r="AB403" s="161">
        <v>0</v>
      </c>
      <c r="AC403" s="161">
        <v>0</v>
      </c>
      <c r="AD403" s="161">
        <v>0</v>
      </c>
      <c r="AE403" s="161">
        <v>0</v>
      </c>
      <c r="AF403" s="161" t="s">
        <v>6309</v>
      </c>
      <c r="AG403" s="161" t="s">
        <v>6317</v>
      </c>
      <c r="AH403" s="162"/>
      <c r="AI403" s="162"/>
      <c r="AJ403" s="162"/>
      <c r="AK403" s="162"/>
      <c r="AL403" s="162"/>
      <c r="AM403" s="162"/>
      <c r="AN403" s="162"/>
      <c r="AO403" s="162"/>
      <c r="AP403" s="162"/>
      <c r="AQ403" s="162"/>
      <c r="AR403" s="162"/>
      <c r="AS403" s="162"/>
      <c r="AT403" s="162"/>
      <c r="AU403" s="162"/>
      <c r="AV403" s="162"/>
      <c r="AW403" s="162"/>
      <c r="AX403" s="162"/>
    </row>
    <row r="404" spans="1:50" hidden="1">
      <c r="A404" s="153" t="s">
        <v>3479</v>
      </c>
      <c r="B404" s="153" t="s">
        <v>3477</v>
      </c>
      <c r="C404" s="153" t="s">
        <v>3478</v>
      </c>
      <c r="D404" s="177" t="s">
        <v>7444</v>
      </c>
      <c r="E404" s="161" t="s">
        <v>7445</v>
      </c>
      <c r="F404" s="161" t="s">
        <v>7446</v>
      </c>
      <c r="G404" s="161" t="s">
        <v>7447</v>
      </c>
      <c r="H404" s="161" t="s">
        <v>7448</v>
      </c>
      <c r="I404" s="161" t="s">
        <v>7449</v>
      </c>
      <c r="J404" s="161" t="s">
        <v>7450</v>
      </c>
      <c r="K404" s="161" t="s">
        <v>7451</v>
      </c>
      <c r="L404" s="161" t="s">
        <v>6309</v>
      </c>
      <c r="M404" s="161" t="s">
        <v>7452</v>
      </c>
      <c r="N404" s="185" t="s">
        <v>6310</v>
      </c>
      <c r="O404" s="161">
        <v>0</v>
      </c>
      <c r="P404" s="161">
        <v>0</v>
      </c>
      <c r="Q404" s="161">
        <v>0</v>
      </c>
      <c r="R404" s="161">
        <v>0</v>
      </c>
      <c r="S404" s="161">
        <v>0</v>
      </c>
      <c r="T404" s="161">
        <v>0</v>
      </c>
      <c r="U404" s="161">
        <v>0</v>
      </c>
      <c r="V404" s="161">
        <v>0</v>
      </c>
      <c r="W404" s="161">
        <v>0</v>
      </c>
      <c r="X404" s="161">
        <v>0</v>
      </c>
      <c r="Y404" s="161">
        <v>0</v>
      </c>
      <c r="Z404" s="161">
        <v>0</v>
      </c>
      <c r="AA404" s="161">
        <v>0</v>
      </c>
      <c r="AB404" s="161">
        <v>0</v>
      </c>
      <c r="AC404" s="161">
        <v>0</v>
      </c>
      <c r="AD404" s="161">
        <v>0</v>
      </c>
      <c r="AE404" s="161">
        <v>0</v>
      </c>
      <c r="AF404" s="161" t="s">
        <v>6309</v>
      </c>
      <c r="AG404" s="161" t="s">
        <v>6317</v>
      </c>
      <c r="AH404" s="162"/>
      <c r="AI404" s="162"/>
      <c r="AJ404" s="162"/>
      <c r="AK404" s="162"/>
      <c r="AL404" s="162"/>
      <c r="AM404" s="162"/>
      <c r="AN404" s="162"/>
      <c r="AO404" s="162"/>
      <c r="AP404" s="162"/>
      <c r="AQ404" s="162"/>
      <c r="AR404" s="162"/>
      <c r="AS404" s="162"/>
      <c r="AT404" s="162"/>
      <c r="AU404" s="162"/>
      <c r="AV404" s="162"/>
      <c r="AW404" s="162"/>
      <c r="AX404" s="162"/>
    </row>
    <row r="405" spans="1:50" hidden="1">
      <c r="A405" s="153" t="s">
        <v>1108</v>
      </c>
      <c r="B405" s="153" t="s">
        <v>1109</v>
      </c>
      <c r="C405" s="153" t="s">
        <v>1110</v>
      </c>
      <c r="D405" s="177" t="s">
        <v>3823</v>
      </c>
      <c r="E405" s="161" t="s">
        <v>3824</v>
      </c>
      <c r="F405" s="161" t="s">
        <v>3825</v>
      </c>
      <c r="G405" s="161" t="s">
        <v>3826</v>
      </c>
      <c r="H405" s="161" t="s">
        <v>3827</v>
      </c>
      <c r="I405" s="161" t="s">
        <v>3828</v>
      </c>
      <c r="J405" s="161" t="s">
        <v>3829</v>
      </c>
      <c r="K405" s="161" t="s">
        <v>6309</v>
      </c>
      <c r="L405" s="161" t="s">
        <v>3830</v>
      </c>
      <c r="M405" s="161" t="s">
        <v>3831</v>
      </c>
      <c r="N405" s="185" t="s">
        <v>6310</v>
      </c>
      <c r="O405" s="161">
        <v>0</v>
      </c>
      <c r="P405" s="161">
        <v>0</v>
      </c>
      <c r="Q405" s="161">
        <v>0</v>
      </c>
      <c r="R405" s="161">
        <v>0</v>
      </c>
      <c r="S405" s="161">
        <v>0</v>
      </c>
      <c r="T405" s="161">
        <v>0</v>
      </c>
      <c r="U405" s="161">
        <v>0</v>
      </c>
      <c r="V405" s="161">
        <v>0</v>
      </c>
      <c r="W405" s="161">
        <v>0</v>
      </c>
      <c r="X405" s="161">
        <v>0</v>
      </c>
      <c r="Y405" s="161">
        <v>0</v>
      </c>
      <c r="Z405" s="161">
        <v>0</v>
      </c>
      <c r="AA405" s="161">
        <v>0</v>
      </c>
      <c r="AB405" s="161">
        <v>0</v>
      </c>
      <c r="AC405" s="161">
        <v>0</v>
      </c>
      <c r="AD405" s="161">
        <v>0</v>
      </c>
      <c r="AE405" s="161">
        <v>0</v>
      </c>
      <c r="AF405" s="161" t="s">
        <v>4285</v>
      </c>
      <c r="AG405" s="161" t="s">
        <v>6334</v>
      </c>
      <c r="AH405" s="162" t="s">
        <v>371</v>
      </c>
      <c r="AI405" s="162" t="s">
        <v>6573</v>
      </c>
      <c r="AJ405" s="162"/>
      <c r="AK405" s="162"/>
      <c r="AL405" s="162"/>
      <c r="AM405" s="162"/>
      <c r="AN405" s="162"/>
      <c r="AO405" s="162"/>
      <c r="AP405" s="162"/>
      <c r="AQ405" s="162"/>
      <c r="AR405" s="162"/>
      <c r="AS405" s="162"/>
      <c r="AT405" s="162"/>
      <c r="AU405" s="162"/>
      <c r="AV405" s="162"/>
      <c r="AW405" s="162"/>
      <c r="AX405" s="162"/>
    </row>
    <row r="406" spans="1:50" hidden="1">
      <c r="A406" s="153" t="s">
        <v>1111</v>
      </c>
      <c r="B406" s="153" t="s">
        <v>6522</v>
      </c>
      <c r="C406" s="153" t="s">
        <v>1112</v>
      </c>
      <c r="D406" s="177" t="s">
        <v>894</v>
      </c>
      <c r="E406" s="161" t="s">
        <v>895</v>
      </c>
      <c r="F406" s="161" t="s">
        <v>2342</v>
      </c>
      <c r="G406" s="161" t="s">
        <v>897</v>
      </c>
      <c r="H406" s="161" t="s">
        <v>2024</v>
      </c>
      <c r="I406" s="161" t="s">
        <v>2031</v>
      </c>
      <c r="J406" s="161" t="s">
        <v>898</v>
      </c>
      <c r="K406" s="161" t="s">
        <v>899</v>
      </c>
      <c r="L406" s="161" t="s">
        <v>900</v>
      </c>
      <c r="M406" s="161" t="s">
        <v>901</v>
      </c>
      <c r="N406" s="185" t="s">
        <v>6520</v>
      </c>
      <c r="O406" s="161" t="s">
        <v>4004</v>
      </c>
      <c r="P406" s="161" t="s">
        <v>902</v>
      </c>
      <c r="Q406" s="161" t="s">
        <v>2333</v>
      </c>
      <c r="R406" s="161" t="s">
        <v>2024</v>
      </c>
      <c r="S406" s="161" t="s">
        <v>2031</v>
      </c>
      <c r="T406" s="161" t="s">
        <v>6309</v>
      </c>
      <c r="U406" s="161" t="s">
        <v>3985</v>
      </c>
      <c r="V406" s="161" t="s">
        <v>2334</v>
      </c>
      <c r="W406" s="161" t="s">
        <v>2335</v>
      </c>
      <c r="X406" s="161" t="s">
        <v>2024</v>
      </c>
      <c r="Y406" s="161" t="s">
        <v>2031</v>
      </c>
      <c r="Z406" s="161" t="s">
        <v>2336</v>
      </c>
      <c r="AA406" s="161">
        <v>0</v>
      </c>
      <c r="AB406" s="161">
        <v>0</v>
      </c>
      <c r="AC406" s="161">
        <v>0</v>
      </c>
      <c r="AD406" s="161">
        <v>0</v>
      </c>
      <c r="AE406" s="161">
        <v>0</v>
      </c>
      <c r="AF406" s="161" t="s">
        <v>6309</v>
      </c>
      <c r="AG406" s="161" t="s">
        <v>6497</v>
      </c>
      <c r="AH406" s="162" t="s">
        <v>14196</v>
      </c>
      <c r="AI406" s="162" t="s">
        <v>15250</v>
      </c>
      <c r="AJ406" s="162" t="s">
        <v>15340</v>
      </c>
      <c r="AK406" s="162" t="s">
        <v>15348</v>
      </c>
      <c r="AL406" s="162" t="s">
        <v>15419</v>
      </c>
      <c r="AM406" s="162"/>
      <c r="AN406" s="162"/>
      <c r="AO406" s="162"/>
      <c r="AP406" s="162"/>
      <c r="AQ406" s="162"/>
      <c r="AR406" s="162"/>
      <c r="AS406" s="162"/>
      <c r="AT406" s="162"/>
      <c r="AU406" s="162"/>
      <c r="AV406" s="162"/>
      <c r="AW406" s="162"/>
      <c r="AX406" s="162"/>
    </row>
    <row r="407" spans="1:50" hidden="1">
      <c r="A407" s="153" t="s">
        <v>5558</v>
      </c>
      <c r="B407" s="153" t="s">
        <v>5882</v>
      </c>
      <c r="C407" s="153" t="s">
        <v>2593</v>
      </c>
      <c r="D407" s="177" t="e">
        <v>#N/A</v>
      </c>
      <c r="E407" s="161" t="e">
        <v>#N/A</v>
      </c>
      <c r="F407" s="161" t="e">
        <v>#N/A</v>
      </c>
      <c r="G407" s="161" t="e">
        <v>#N/A</v>
      </c>
      <c r="H407" s="161" t="e">
        <v>#N/A</v>
      </c>
      <c r="I407" s="161" t="e">
        <v>#N/A</v>
      </c>
      <c r="J407" s="161" t="e">
        <v>#N/A</v>
      </c>
      <c r="K407" s="161" t="e">
        <v>#N/A</v>
      </c>
      <c r="L407" s="161" t="e">
        <v>#N/A</v>
      </c>
      <c r="M407" s="161"/>
      <c r="N407" s="185"/>
      <c r="O407" s="161"/>
      <c r="P407" s="161"/>
      <c r="Q407" s="161"/>
      <c r="R407" s="161"/>
      <c r="S407" s="161"/>
      <c r="T407" s="161"/>
      <c r="U407" s="161"/>
      <c r="V407" s="161"/>
      <c r="W407" s="161"/>
      <c r="X407" s="161"/>
      <c r="Y407" s="161"/>
      <c r="Z407" s="161"/>
      <c r="AA407" s="161"/>
      <c r="AB407" s="161"/>
      <c r="AC407" s="161"/>
      <c r="AD407" s="161"/>
      <c r="AE407" s="161"/>
      <c r="AF407" s="161"/>
      <c r="AG407" s="161"/>
      <c r="AH407" s="162"/>
      <c r="AI407" s="162"/>
      <c r="AJ407" s="162"/>
      <c r="AK407" s="162"/>
      <c r="AL407" s="162"/>
      <c r="AM407" s="162"/>
      <c r="AN407" s="162"/>
      <c r="AO407" s="162"/>
      <c r="AP407" s="162"/>
      <c r="AQ407" s="162"/>
      <c r="AR407" s="162"/>
      <c r="AS407" s="162"/>
      <c r="AT407" s="162"/>
      <c r="AU407" s="162"/>
      <c r="AV407" s="162"/>
      <c r="AW407" s="162"/>
      <c r="AX407" s="162"/>
    </row>
    <row r="408" spans="1:50" hidden="1">
      <c r="A408" s="153" t="s">
        <v>5948</v>
      </c>
      <c r="B408" s="153" t="s">
        <v>5911</v>
      </c>
      <c r="C408" s="153" t="s">
        <v>5299</v>
      </c>
      <c r="D408" s="177" t="s">
        <v>10904</v>
      </c>
      <c r="E408" s="161" t="s">
        <v>10905</v>
      </c>
      <c r="F408" s="161" t="s">
        <v>13237</v>
      </c>
      <c r="G408" s="161" t="s">
        <v>10906</v>
      </c>
      <c r="H408" s="161" t="s">
        <v>2025</v>
      </c>
      <c r="I408" s="161" t="s">
        <v>2026</v>
      </c>
      <c r="J408" s="161" t="s">
        <v>10907</v>
      </c>
      <c r="K408" s="161" t="s">
        <v>10908</v>
      </c>
      <c r="L408" s="161" t="s">
        <v>10909</v>
      </c>
      <c r="M408" s="161" t="s">
        <v>10910</v>
      </c>
      <c r="N408" s="185" t="s">
        <v>6310</v>
      </c>
      <c r="O408" s="161" t="s">
        <v>5913</v>
      </c>
      <c r="P408" s="161" t="s">
        <v>13757</v>
      </c>
      <c r="Q408" s="161" t="s">
        <v>14271</v>
      </c>
      <c r="R408" s="161" t="s">
        <v>2024</v>
      </c>
      <c r="S408" s="161" t="s">
        <v>2031</v>
      </c>
      <c r="T408" s="161" t="s">
        <v>6309</v>
      </c>
      <c r="U408" s="161">
        <v>0</v>
      </c>
      <c r="V408" s="161">
        <v>0</v>
      </c>
      <c r="W408" s="161">
        <v>0</v>
      </c>
      <c r="X408" s="161">
        <v>0</v>
      </c>
      <c r="Y408" s="161">
        <v>0</v>
      </c>
      <c r="Z408" s="161">
        <v>0</v>
      </c>
      <c r="AA408" s="161">
        <v>0</v>
      </c>
      <c r="AB408" s="161">
        <v>0</v>
      </c>
      <c r="AC408" s="161">
        <v>0</v>
      </c>
      <c r="AD408" s="161">
        <v>0</v>
      </c>
      <c r="AE408" s="161">
        <v>0</v>
      </c>
      <c r="AF408" s="161" t="s">
        <v>6309</v>
      </c>
      <c r="AG408" s="161" t="s">
        <v>6317</v>
      </c>
      <c r="AH408" s="162"/>
      <c r="AI408" s="162"/>
      <c r="AJ408" s="162"/>
      <c r="AK408" s="162"/>
      <c r="AL408" s="162"/>
      <c r="AM408" s="162"/>
      <c r="AN408" s="162"/>
      <c r="AO408" s="162"/>
      <c r="AP408" s="162"/>
      <c r="AQ408" s="162"/>
      <c r="AR408" s="162"/>
      <c r="AS408" s="162"/>
      <c r="AT408" s="162"/>
      <c r="AU408" s="162"/>
      <c r="AV408" s="162"/>
      <c r="AW408" s="162"/>
      <c r="AX408" s="162"/>
    </row>
    <row r="409" spans="1:50" hidden="1">
      <c r="A409" s="153" t="s">
        <v>5949</v>
      </c>
      <c r="B409" s="153" t="s">
        <v>5911</v>
      </c>
      <c r="C409" s="153" t="s">
        <v>5299</v>
      </c>
      <c r="D409" s="177" t="s">
        <v>10904</v>
      </c>
      <c r="E409" s="161" t="s">
        <v>10905</v>
      </c>
      <c r="F409" s="161" t="s">
        <v>13238</v>
      </c>
      <c r="G409" s="161" t="s">
        <v>10906</v>
      </c>
      <c r="H409" s="161" t="s">
        <v>2025</v>
      </c>
      <c r="I409" s="161" t="s">
        <v>2026</v>
      </c>
      <c r="J409" s="161" t="s">
        <v>10907</v>
      </c>
      <c r="K409" s="161" t="s">
        <v>10908</v>
      </c>
      <c r="L409" s="161" t="s">
        <v>10909</v>
      </c>
      <c r="M409" s="161" t="s">
        <v>10910</v>
      </c>
      <c r="N409" s="185" t="s">
        <v>6310</v>
      </c>
      <c r="O409" s="161" t="s">
        <v>5913</v>
      </c>
      <c r="P409" s="161" t="s">
        <v>13757</v>
      </c>
      <c r="Q409" s="161" t="s">
        <v>14271</v>
      </c>
      <c r="R409" s="161" t="s">
        <v>2024</v>
      </c>
      <c r="S409" s="161" t="s">
        <v>2031</v>
      </c>
      <c r="T409" s="161" t="s">
        <v>6309</v>
      </c>
      <c r="U409" s="161">
        <v>0</v>
      </c>
      <c r="V409" s="161">
        <v>0</v>
      </c>
      <c r="W409" s="161">
        <v>0</v>
      </c>
      <c r="X409" s="161">
        <v>0</v>
      </c>
      <c r="Y409" s="161">
        <v>0</v>
      </c>
      <c r="Z409" s="161">
        <v>0</v>
      </c>
      <c r="AA409" s="161">
        <v>0</v>
      </c>
      <c r="AB409" s="161">
        <v>0</v>
      </c>
      <c r="AC409" s="161">
        <v>0</v>
      </c>
      <c r="AD409" s="161">
        <v>0</v>
      </c>
      <c r="AE409" s="161">
        <v>0</v>
      </c>
      <c r="AF409" s="161" t="s">
        <v>6309</v>
      </c>
      <c r="AG409" s="161" t="s">
        <v>6317</v>
      </c>
      <c r="AH409" s="162"/>
      <c r="AI409" s="162"/>
      <c r="AJ409" s="162"/>
      <c r="AK409" s="162"/>
      <c r="AL409" s="162"/>
      <c r="AM409" s="162"/>
      <c r="AN409" s="162"/>
      <c r="AO409" s="162"/>
      <c r="AP409" s="162"/>
      <c r="AQ409" s="162"/>
      <c r="AR409" s="162"/>
      <c r="AS409" s="162"/>
      <c r="AT409" s="162"/>
      <c r="AU409" s="162"/>
      <c r="AV409" s="162"/>
      <c r="AW409" s="162"/>
      <c r="AX409" s="162"/>
    </row>
    <row r="410" spans="1:50" hidden="1">
      <c r="A410" s="153" t="s">
        <v>5950</v>
      </c>
      <c r="B410" s="153" t="s">
        <v>5911</v>
      </c>
      <c r="C410" s="153" t="s">
        <v>5299</v>
      </c>
      <c r="D410" s="177" t="s">
        <v>10904</v>
      </c>
      <c r="E410" s="161" t="s">
        <v>10905</v>
      </c>
      <c r="F410" s="161" t="s">
        <v>13239</v>
      </c>
      <c r="G410" s="161" t="s">
        <v>10906</v>
      </c>
      <c r="H410" s="161" t="s">
        <v>2025</v>
      </c>
      <c r="I410" s="161" t="s">
        <v>2026</v>
      </c>
      <c r="J410" s="161" t="s">
        <v>10907</v>
      </c>
      <c r="K410" s="161" t="s">
        <v>10908</v>
      </c>
      <c r="L410" s="161" t="s">
        <v>10909</v>
      </c>
      <c r="M410" s="161" t="s">
        <v>10910</v>
      </c>
      <c r="N410" s="185" t="s">
        <v>6310</v>
      </c>
      <c r="O410" s="161" t="s">
        <v>5913</v>
      </c>
      <c r="P410" s="161" t="s">
        <v>13757</v>
      </c>
      <c r="Q410" s="161" t="s">
        <v>14271</v>
      </c>
      <c r="R410" s="161" t="s">
        <v>2024</v>
      </c>
      <c r="S410" s="161" t="s">
        <v>2031</v>
      </c>
      <c r="T410" s="161" t="s">
        <v>6309</v>
      </c>
      <c r="U410" s="161">
        <v>0</v>
      </c>
      <c r="V410" s="161">
        <v>0</v>
      </c>
      <c r="W410" s="161">
        <v>0</v>
      </c>
      <c r="X410" s="161">
        <v>0</v>
      </c>
      <c r="Y410" s="161">
        <v>0</v>
      </c>
      <c r="Z410" s="161">
        <v>0</v>
      </c>
      <c r="AA410" s="161">
        <v>0</v>
      </c>
      <c r="AB410" s="161">
        <v>0</v>
      </c>
      <c r="AC410" s="161">
        <v>0</v>
      </c>
      <c r="AD410" s="161">
        <v>0</v>
      </c>
      <c r="AE410" s="161">
        <v>0</v>
      </c>
      <c r="AF410" s="161" t="s">
        <v>6309</v>
      </c>
      <c r="AG410" s="161" t="s">
        <v>6317</v>
      </c>
      <c r="AH410" s="162"/>
      <c r="AI410" s="162"/>
      <c r="AJ410" s="162"/>
      <c r="AK410" s="162"/>
      <c r="AL410" s="162"/>
      <c r="AM410" s="162"/>
      <c r="AN410" s="162"/>
      <c r="AO410" s="162"/>
      <c r="AP410" s="162"/>
      <c r="AQ410" s="162"/>
      <c r="AR410" s="162"/>
      <c r="AS410" s="162"/>
      <c r="AT410" s="162"/>
      <c r="AU410" s="162"/>
      <c r="AV410" s="162"/>
      <c r="AW410" s="162"/>
      <c r="AX410" s="162"/>
    </row>
    <row r="411" spans="1:50" hidden="1">
      <c r="A411" s="153" t="s">
        <v>5951</v>
      </c>
      <c r="B411" s="153" t="s">
        <v>5911</v>
      </c>
      <c r="C411" s="153" t="s">
        <v>5299</v>
      </c>
      <c r="D411" s="177" t="s">
        <v>10904</v>
      </c>
      <c r="E411" s="161" t="s">
        <v>10905</v>
      </c>
      <c r="F411" s="161" t="s">
        <v>13240</v>
      </c>
      <c r="G411" s="161" t="s">
        <v>10906</v>
      </c>
      <c r="H411" s="161" t="s">
        <v>2025</v>
      </c>
      <c r="I411" s="161" t="s">
        <v>2026</v>
      </c>
      <c r="J411" s="161" t="s">
        <v>10907</v>
      </c>
      <c r="K411" s="161" t="s">
        <v>10908</v>
      </c>
      <c r="L411" s="161" t="s">
        <v>10909</v>
      </c>
      <c r="M411" s="161" t="s">
        <v>10910</v>
      </c>
      <c r="N411" s="185" t="s">
        <v>6310</v>
      </c>
      <c r="O411" s="161" t="s">
        <v>5913</v>
      </c>
      <c r="P411" s="161" t="s">
        <v>13757</v>
      </c>
      <c r="Q411" s="161" t="s">
        <v>14271</v>
      </c>
      <c r="R411" s="161" t="s">
        <v>2024</v>
      </c>
      <c r="S411" s="161" t="s">
        <v>2031</v>
      </c>
      <c r="T411" s="161" t="s">
        <v>6309</v>
      </c>
      <c r="U411" s="161">
        <v>0</v>
      </c>
      <c r="V411" s="161">
        <v>0</v>
      </c>
      <c r="W411" s="161">
        <v>0</v>
      </c>
      <c r="X411" s="161">
        <v>0</v>
      </c>
      <c r="Y411" s="161">
        <v>0</v>
      </c>
      <c r="Z411" s="161">
        <v>0</v>
      </c>
      <c r="AA411" s="161">
        <v>0</v>
      </c>
      <c r="AB411" s="161">
        <v>0</v>
      </c>
      <c r="AC411" s="161">
        <v>0</v>
      </c>
      <c r="AD411" s="161">
        <v>0</v>
      </c>
      <c r="AE411" s="161">
        <v>0</v>
      </c>
      <c r="AF411" s="161" t="s">
        <v>6309</v>
      </c>
      <c r="AG411" s="161" t="s">
        <v>6317</v>
      </c>
      <c r="AH411" s="162"/>
      <c r="AI411" s="162"/>
      <c r="AJ411" s="162"/>
      <c r="AK411" s="162"/>
      <c r="AL411" s="162"/>
      <c r="AM411" s="162"/>
      <c r="AN411" s="162"/>
      <c r="AO411" s="162"/>
      <c r="AP411" s="162"/>
      <c r="AQ411" s="162"/>
      <c r="AR411" s="162"/>
      <c r="AS411" s="162"/>
      <c r="AT411" s="162"/>
      <c r="AU411" s="162"/>
      <c r="AV411" s="162"/>
      <c r="AW411" s="162"/>
      <c r="AX411" s="162"/>
    </row>
    <row r="412" spans="1:50" hidden="1">
      <c r="A412" s="153" t="s">
        <v>5952</v>
      </c>
      <c r="B412" s="153" t="s">
        <v>5911</v>
      </c>
      <c r="C412" s="153" t="s">
        <v>5299</v>
      </c>
      <c r="D412" s="177" t="s">
        <v>10904</v>
      </c>
      <c r="E412" s="161" t="s">
        <v>10905</v>
      </c>
      <c r="F412" s="161" t="s">
        <v>13241</v>
      </c>
      <c r="G412" s="161" t="s">
        <v>10906</v>
      </c>
      <c r="H412" s="161" t="s">
        <v>2025</v>
      </c>
      <c r="I412" s="161" t="s">
        <v>2026</v>
      </c>
      <c r="J412" s="161" t="s">
        <v>10907</v>
      </c>
      <c r="K412" s="161" t="s">
        <v>10908</v>
      </c>
      <c r="L412" s="161" t="s">
        <v>10909</v>
      </c>
      <c r="M412" s="161" t="s">
        <v>10910</v>
      </c>
      <c r="N412" s="185" t="s">
        <v>6310</v>
      </c>
      <c r="O412" s="161" t="s">
        <v>5913</v>
      </c>
      <c r="P412" s="161" t="s">
        <v>13757</v>
      </c>
      <c r="Q412" s="161" t="s">
        <v>14271</v>
      </c>
      <c r="R412" s="161" t="s">
        <v>2024</v>
      </c>
      <c r="S412" s="161" t="s">
        <v>2031</v>
      </c>
      <c r="T412" s="161" t="s">
        <v>6309</v>
      </c>
      <c r="U412" s="161">
        <v>0</v>
      </c>
      <c r="V412" s="161">
        <v>0</v>
      </c>
      <c r="W412" s="161">
        <v>0</v>
      </c>
      <c r="X412" s="161">
        <v>0</v>
      </c>
      <c r="Y412" s="161">
        <v>0</v>
      </c>
      <c r="Z412" s="161">
        <v>0</v>
      </c>
      <c r="AA412" s="161">
        <v>0</v>
      </c>
      <c r="AB412" s="161">
        <v>0</v>
      </c>
      <c r="AC412" s="161">
        <v>0</v>
      </c>
      <c r="AD412" s="161">
        <v>0</v>
      </c>
      <c r="AE412" s="161">
        <v>0</v>
      </c>
      <c r="AF412" s="161" t="s">
        <v>6309</v>
      </c>
      <c r="AG412" s="161" t="s">
        <v>6317</v>
      </c>
      <c r="AH412" s="162"/>
      <c r="AI412" s="162"/>
      <c r="AJ412" s="162"/>
      <c r="AK412" s="162"/>
      <c r="AL412" s="162"/>
      <c r="AM412" s="162"/>
      <c r="AN412" s="162"/>
      <c r="AO412" s="162"/>
      <c r="AP412" s="162"/>
      <c r="AQ412" s="162"/>
      <c r="AR412" s="162"/>
      <c r="AS412" s="162"/>
      <c r="AT412" s="162"/>
      <c r="AU412" s="162"/>
      <c r="AV412" s="162"/>
      <c r="AW412" s="162"/>
      <c r="AX412" s="162"/>
    </row>
    <row r="413" spans="1:50" hidden="1">
      <c r="A413" s="153" t="s">
        <v>5953</v>
      </c>
      <c r="B413" s="153" t="s">
        <v>5911</v>
      </c>
      <c r="C413" s="153" t="s">
        <v>5299</v>
      </c>
      <c r="D413" s="177" t="s">
        <v>10904</v>
      </c>
      <c r="E413" s="161" t="s">
        <v>10905</v>
      </c>
      <c r="F413" s="161" t="s">
        <v>13242</v>
      </c>
      <c r="G413" s="161" t="s">
        <v>10906</v>
      </c>
      <c r="H413" s="161" t="s">
        <v>2025</v>
      </c>
      <c r="I413" s="161" t="s">
        <v>2026</v>
      </c>
      <c r="J413" s="161" t="s">
        <v>10907</v>
      </c>
      <c r="K413" s="161" t="s">
        <v>10908</v>
      </c>
      <c r="L413" s="161" t="s">
        <v>10909</v>
      </c>
      <c r="M413" s="161" t="s">
        <v>10910</v>
      </c>
      <c r="N413" s="185" t="s">
        <v>6310</v>
      </c>
      <c r="O413" s="161" t="s">
        <v>5913</v>
      </c>
      <c r="P413" s="161" t="s">
        <v>13757</v>
      </c>
      <c r="Q413" s="161" t="s">
        <v>14271</v>
      </c>
      <c r="R413" s="161" t="s">
        <v>2024</v>
      </c>
      <c r="S413" s="161" t="s">
        <v>2031</v>
      </c>
      <c r="T413" s="161" t="s">
        <v>6309</v>
      </c>
      <c r="U413" s="161">
        <v>0</v>
      </c>
      <c r="V413" s="161">
        <v>0</v>
      </c>
      <c r="W413" s="161">
        <v>0</v>
      </c>
      <c r="X413" s="161">
        <v>0</v>
      </c>
      <c r="Y413" s="161">
        <v>0</v>
      </c>
      <c r="Z413" s="161">
        <v>0</v>
      </c>
      <c r="AA413" s="161">
        <v>0</v>
      </c>
      <c r="AB413" s="161">
        <v>0</v>
      </c>
      <c r="AC413" s="161">
        <v>0</v>
      </c>
      <c r="AD413" s="161">
        <v>0</v>
      </c>
      <c r="AE413" s="161">
        <v>0</v>
      </c>
      <c r="AF413" s="161" t="s">
        <v>6309</v>
      </c>
      <c r="AG413" s="161" t="s">
        <v>6317</v>
      </c>
      <c r="AH413" s="162"/>
      <c r="AI413" s="162"/>
      <c r="AJ413" s="162"/>
      <c r="AK413" s="162"/>
      <c r="AL413" s="162"/>
      <c r="AM413" s="162"/>
      <c r="AN413" s="162"/>
      <c r="AO413" s="162"/>
      <c r="AP413" s="162"/>
      <c r="AQ413" s="162"/>
      <c r="AR413" s="162"/>
      <c r="AS413" s="162"/>
      <c r="AT413" s="162"/>
      <c r="AU413" s="162"/>
      <c r="AV413" s="162"/>
      <c r="AW413" s="162"/>
      <c r="AX413" s="162"/>
    </row>
    <row r="414" spans="1:50" hidden="1">
      <c r="A414" s="153" t="s">
        <v>5954</v>
      </c>
      <c r="B414" s="153" t="s">
        <v>5911</v>
      </c>
      <c r="C414" s="153" t="s">
        <v>5299</v>
      </c>
      <c r="D414" s="177" t="s">
        <v>10904</v>
      </c>
      <c r="E414" s="161" t="s">
        <v>10905</v>
      </c>
      <c r="F414" s="161" t="s">
        <v>13243</v>
      </c>
      <c r="G414" s="161" t="s">
        <v>10906</v>
      </c>
      <c r="H414" s="161" t="s">
        <v>2025</v>
      </c>
      <c r="I414" s="161" t="s">
        <v>2026</v>
      </c>
      <c r="J414" s="161" t="s">
        <v>10907</v>
      </c>
      <c r="K414" s="161" t="s">
        <v>10908</v>
      </c>
      <c r="L414" s="161" t="s">
        <v>10909</v>
      </c>
      <c r="M414" s="161" t="s">
        <v>10910</v>
      </c>
      <c r="N414" s="185" t="s">
        <v>6310</v>
      </c>
      <c r="O414" s="161" t="s">
        <v>5913</v>
      </c>
      <c r="P414" s="161" t="s">
        <v>13757</v>
      </c>
      <c r="Q414" s="161" t="s">
        <v>14271</v>
      </c>
      <c r="R414" s="161" t="s">
        <v>2024</v>
      </c>
      <c r="S414" s="161" t="s">
        <v>2031</v>
      </c>
      <c r="T414" s="161" t="s">
        <v>6309</v>
      </c>
      <c r="U414" s="161">
        <v>0</v>
      </c>
      <c r="V414" s="161">
        <v>0</v>
      </c>
      <c r="W414" s="161">
        <v>0</v>
      </c>
      <c r="X414" s="161">
        <v>0</v>
      </c>
      <c r="Y414" s="161">
        <v>0</v>
      </c>
      <c r="Z414" s="161">
        <v>0</v>
      </c>
      <c r="AA414" s="161">
        <v>0</v>
      </c>
      <c r="AB414" s="161">
        <v>0</v>
      </c>
      <c r="AC414" s="161">
        <v>0</v>
      </c>
      <c r="AD414" s="161">
        <v>0</v>
      </c>
      <c r="AE414" s="161">
        <v>0</v>
      </c>
      <c r="AF414" s="161" t="s">
        <v>6309</v>
      </c>
      <c r="AG414" s="161" t="s">
        <v>6317</v>
      </c>
      <c r="AH414" s="162"/>
      <c r="AI414" s="162"/>
      <c r="AJ414" s="162"/>
      <c r="AK414" s="162"/>
      <c r="AL414" s="162"/>
      <c r="AM414" s="162"/>
      <c r="AN414" s="162"/>
      <c r="AO414" s="162"/>
      <c r="AP414" s="162"/>
      <c r="AQ414" s="162"/>
      <c r="AR414" s="162"/>
      <c r="AS414" s="162"/>
      <c r="AT414" s="162"/>
      <c r="AU414" s="162"/>
      <c r="AV414" s="162"/>
      <c r="AW414" s="162"/>
      <c r="AX414" s="162"/>
    </row>
    <row r="415" spans="1:50" hidden="1">
      <c r="A415" s="153" t="s">
        <v>5955</v>
      </c>
      <c r="B415" s="153" t="s">
        <v>5911</v>
      </c>
      <c r="C415" s="153" t="s">
        <v>5299</v>
      </c>
      <c r="D415" s="177" t="s">
        <v>10904</v>
      </c>
      <c r="E415" s="161" t="s">
        <v>10905</v>
      </c>
      <c r="F415" s="161" t="s">
        <v>13244</v>
      </c>
      <c r="G415" s="161" t="s">
        <v>10906</v>
      </c>
      <c r="H415" s="161" t="s">
        <v>2025</v>
      </c>
      <c r="I415" s="161" t="s">
        <v>2026</v>
      </c>
      <c r="J415" s="161" t="s">
        <v>10907</v>
      </c>
      <c r="K415" s="161" t="s">
        <v>10908</v>
      </c>
      <c r="L415" s="161" t="s">
        <v>10909</v>
      </c>
      <c r="M415" s="161" t="s">
        <v>10910</v>
      </c>
      <c r="N415" s="185" t="s">
        <v>6310</v>
      </c>
      <c r="O415" s="161" t="s">
        <v>5913</v>
      </c>
      <c r="P415" s="161" t="s">
        <v>13757</v>
      </c>
      <c r="Q415" s="161" t="s">
        <v>14271</v>
      </c>
      <c r="R415" s="161" t="s">
        <v>2024</v>
      </c>
      <c r="S415" s="161" t="s">
        <v>2031</v>
      </c>
      <c r="T415" s="161" t="s">
        <v>6309</v>
      </c>
      <c r="U415" s="161">
        <v>0</v>
      </c>
      <c r="V415" s="161">
        <v>0</v>
      </c>
      <c r="W415" s="161">
        <v>0</v>
      </c>
      <c r="X415" s="161">
        <v>0</v>
      </c>
      <c r="Y415" s="161">
        <v>0</v>
      </c>
      <c r="Z415" s="161">
        <v>0</v>
      </c>
      <c r="AA415" s="161">
        <v>0</v>
      </c>
      <c r="AB415" s="161">
        <v>0</v>
      </c>
      <c r="AC415" s="161">
        <v>0</v>
      </c>
      <c r="AD415" s="161">
        <v>0</v>
      </c>
      <c r="AE415" s="161">
        <v>0</v>
      </c>
      <c r="AF415" s="161" t="s">
        <v>6309</v>
      </c>
      <c r="AG415" s="161" t="s">
        <v>6317</v>
      </c>
      <c r="AH415" s="162"/>
      <c r="AI415" s="162"/>
      <c r="AJ415" s="162"/>
      <c r="AK415" s="162"/>
      <c r="AL415" s="162"/>
      <c r="AM415" s="162"/>
      <c r="AN415" s="162"/>
      <c r="AO415" s="162"/>
      <c r="AP415" s="162"/>
      <c r="AQ415" s="162"/>
      <c r="AR415" s="162"/>
      <c r="AS415" s="162"/>
      <c r="AT415" s="162"/>
      <c r="AU415" s="162"/>
      <c r="AV415" s="162"/>
      <c r="AW415" s="162"/>
      <c r="AX415" s="162"/>
    </row>
    <row r="416" spans="1:50" hidden="1">
      <c r="A416" s="153" t="s">
        <v>5956</v>
      </c>
      <c r="B416" s="153" t="s">
        <v>5911</v>
      </c>
      <c r="C416" s="153" t="s">
        <v>5299</v>
      </c>
      <c r="D416" s="177" t="s">
        <v>10904</v>
      </c>
      <c r="E416" s="161" t="s">
        <v>10905</v>
      </c>
      <c r="F416" s="161" t="s">
        <v>13245</v>
      </c>
      <c r="G416" s="161" t="s">
        <v>10906</v>
      </c>
      <c r="H416" s="161" t="s">
        <v>2025</v>
      </c>
      <c r="I416" s="161" t="s">
        <v>2026</v>
      </c>
      <c r="J416" s="161" t="s">
        <v>10907</v>
      </c>
      <c r="K416" s="161" t="s">
        <v>10908</v>
      </c>
      <c r="L416" s="161" t="s">
        <v>10909</v>
      </c>
      <c r="M416" s="161" t="s">
        <v>10910</v>
      </c>
      <c r="N416" s="185" t="s">
        <v>6310</v>
      </c>
      <c r="O416" s="161" t="s">
        <v>5913</v>
      </c>
      <c r="P416" s="161" t="s">
        <v>13757</v>
      </c>
      <c r="Q416" s="161" t="s">
        <v>14271</v>
      </c>
      <c r="R416" s="161" t="s">
        <v>2024</v>
      </c>
      <c r="S416" s="161" t="s">
        <v>2031</v>
      </c>
      <c r="T416" s="161" t="s">
        <v>6309</v>
      </c>
      <c r="U416" s="161">
        <v>0</v>
      </c>
      <c r="V416" s="161">
        <v>0</v>
      </c>
      <c r="W416" s="161">
        <v>0</v>
      </c>
      <c r="X416" s="161">
        <v>0</v>
      </c>
      <c r="Y416" s="161">
        <v>0</v>
      </c>
      <c r="Z416" s="161">
        <v>0</v>
      </c>
      <c r="AA416" s="161">
        <v>0</v>
      </c>
      <c r="AB416" s="161">
        <v>0</v>
      </c>
      <c r="AC416" s="161">
        <v>0</v>
      </c>
      <c r="AD416" s="161">
        <v>0</v>
      </c>
      <c r="AE416" s="161">
        <v>0</v>
      </c>
      <c r="AF416" s="161" t="s">
        <v>6309</v>
      </c>
      <c r="AG416" s="161" t="s">
        <v>6317</v>
      </c>
      <c r="AH416" s="162"/>
      <c r="AI416" s="162"/>
      <c r="AJ416" s="162"/>
      <c r="AK416" s="162"/>
      <c r="AL416" s="162"/>
      <c r="AM416" s="162"/>
      <c r="AN416" s="162"/>
      <c r="AO416" s="162"/>
      <c r="AP416" s="162"/>
      <c r="AQ416" s="162"/>
      <c r="AR416" s="162"/>
      <c r="AS416" s="162"/>
      <c r="AT416" s="162"/>
      <c r="AU416" s="162"/>
      <c r="AV416" s="162"/>
      <c r="AW416" s="162"/>
      <c r="AX416" s="162"/>
    </row>
    <row r="417" spans="1:50" hidden="1">
      <c r="A417" s="153" t="s">
        <v>5957</v>
      </c>
      <c r="B417" s="153" t="s">
        <v>5911</v>
      </c>
      <c r="C417" s="153" t="s">
        <v>5958</v>
      </c>
      <c r="D417" s="177" t="s">
        <v>10904</v>
      </c>
      <c r="E417" s="161" t="s">
        <v>10905</v>
      </c>
      <c r="F417" s="161" t="s">
        <v>12088</v>
      </c>
      <c r="G417" s="161" t="s">
        <v>10906</v>
      </c>
      <c r="H417" s="161" t="s">
        <v>2025</v>
      </c>
      <c r="I417" s="161" t="s">
        <v>2026</v>
      </c>
      <c r="J417" s="161" t="s">
        <v>10907</v>
      </c>
      <c r="K417" s="161" t="s">
        <v>10908</v>
      </c>
      <c r="L417" s="161" t="s">
        <v>10909</v>
      </c>
      <c r="M417" s="161" t="s">
        <v>10910</v>
      </c>
      <c r="N417" s="185" t="s">
        <v>6310</v>
      </c>
      <c r="O417" s="161" t="s">
        <v>5913</v>
      </c>
      <c r="P417" s="161" t="s">
        <v>13757</v>
      </c>
      <c r="Q417" s="161" t="s">
        <v>14271</v>
      </c>
      <c r="R417" s="161" t="s">
        <v>2024</v>
      </c>
      <c r="S417" s="161" t="s">
        <v>2031</v>
      </c>
      <c r="T417" s="161" t="s">
        <v>6309</v>
      </c>
      <c r="U417" s="161">
        <v>0</v>
      </c>
      <c r="V417" s="161">
        <v>0</v>
      </c>
      <c r="W417" s="161">
        <v>0</v>
      </c>
      <c r="X417" s="161">
        <v>0</v>
      </c>
      <c r="Y417" s="161">
        <v>0</v>
      </c>
      <c r="Z417" s="161">
        <v>0</v>
      </c>
      <c r="AA417" s="161">
        <v>0</v>
      </c>
      <c r="AB417" s="161">
        <v>0</v>
      </c>
      <c r="AC417" s="161">
        <v>0</v>
      </c>
      <c r="AD417" s="161">
        <v>0</v>
      </c>
      <c r="AE417" s="161">
        <v>0</v>
      </c>
      <c r="AF417" s="161" t="s">
        <v>6309</v>
      </c>
      <c r="AG417" s="161" t="s">
        <v>6317</v>
      </c>
      <c r="AH417" s="162"/>
      <c r="AI417" s="162"/>
      <c r="AJ417" s="162"/>
      <c r="AK417" s="162"/>
      <c r="AL417" s="162"/>
      <c r="AM417" s="162"/>
      <c r="AN417" s="162"/>
      <c r="AO417" s="162"/>
      <c r="AP417" s="162"/>
      <c r="AQ417" s="162"/>
      <c r="AR417" s="162"/>
      <c r="AS417" s="162"/>
      <c r="AT417" s="162"/>
      <c r="AU417" s="162"/>
      <c r="AV417" s="162"/>
      <c r="AW417" s="162"/>
      <c r="AX417" s="162"/>
    </row>
    <row r="418" spans="1:50" hidden="1">
      <c r="A418" s="153" t="s">
        <v>5556</v>
      </c>
      <c r="B418" s="153" t="s">
        <v>5882</v>
      </c>
      <c r="C418" s="153" t="s">
        <v>5557</v>
      </c>
      <c r="D418" s="177" t="e">
        <v>#N/A</v>
      </c>
      <c r="E418" s="161" t="e">
        <v>#N/A</v>
      </c>
      <c r="F418" s="161" t="e">
        <v>#N/A</v>
      </c>
      <c r="G418" s="161" t="e">
        <v>#N/A</v>
      </c>
      <c r="H418" s="161" t="e">
        <v>#N/A</v>
      </c>
      <c r="I418" s="161" t="e">
        <v>#N/A</v>
      </c>
      <c r="J418" s="161" t="e">
        <v>#N/A</v>
      </c>
      <c r="K418" s="161" t="e">
        <v>#N/A</v>
      </c>
      <c r="L418" s="161" t="e">
        <v>#N/A</v>
      </c>
      <c r="M418" s="161"/>
      <c r="N418" s="185"/>
      <c r="O418" s="161"/>
      <c r="P418" s="161"/>
      <c r="Q418" s="161"/>
      <c r="R418" s="161"/>
      <c r="S418" s="161"/>
      <c r="T418" s="161"/>
      <c r="U418" s="161"/>
      <c r="V418" s="161"/>
      <c r="W418" s="161"/>
      <c r="X418" s="161"/>
      <c r="Y418" s="161"/>
      <c r="Z418" s="161"/>
      <c r="AA418" s="161"/>
      <c r="AB418" s="161"/>
      <c r="AC418" s="161"/>
      <c r="AD418" s="161"/>
      <c r="AE418" s="161"/>
      <c r="AF418" s="161"/>
      <c r="AG418" s="161"/>
      <c r="AH418" s="162"/>
      <c r="AI418" s="162"/>
      <c r="AJ418" s="162"/>
      <c r="AK418" s="162"/>
      <c r="AL418" s="162"/>
      <c r="AM418" s="162"/>
      <c r="AN418" s="162"/>
      <c r="AO418" s="162"/>
      <c r="AP418" s="162"/>
      <c r="AQ418" s="162"/>
      <c r="AR418" s="162"/>
      <c r="AS418" s="162"/>
      <c r="AT418" s="162"/>
      <c r="AU418" s="162"/>
      <c r="AV418" s="162"/>
      <c r="AW418" s="162"/>
      <c r="AX418" s="162"/>
    </row>
    <row r="419" spans="1:50">
      <c r="A419" s="153" t="s">
        <v>15721</v>
      </c>
      <c r="B419" s="153" t="s">
        <v>15298</v>
      </c>
      <c r="C419" s="153" t="s">
        <v>15722</v>
      </c>
      <c r="D419" s="176" t="s">
        <v>15300</v>
      </c>
      <c r="E419" s="153" t="s">
        <v>15301</v>
      </c>
      <c r="F419" s="153" t="s">
        <v>15723</v>
      </c>
      <c r="G419" s="153" t="s">
        <v>15303</v>
      </c>
      <c r="H419" s="153" t="s">
        <v>15098</v>
      </c>
      <c r="I419" s="153" t="s">
        <v>15099</v>
      </c>
      <c r="J419" s="153" t="s">
        <v>15304</v>
      </c>
      <c r="K419" s="153" t="s">
        <v>15305</v>
      </c>
      <c r="L419" s="153" t="s">
        <v>6309</v>
      </c>
      <c r="M419" s="153" t="s">
        <v>15306</v>
      </c>
      <c r="N419" s="184" t="s">
        <v>6310</v>
      </c>
      <c r="O419" s="153" t="s">
        <v>15307</v>
      </c>
      <c r="P419" s="153" t="s">
        <v>15300</v>
      </c>
      <c r="Q419" s="153" t="s">
        <v>15303</v>
      </c>
      <c r="R419" s="153" t="s">
        <v>15098</v>
      </c>
      <c r="S419" s="153" t="s">
        <v>15099</v>
      </c>
      <c r="T419" s="153" t="s">
        <v>15304</v>
      </c>
      <c r="AA419" s="153">
        <v>1</v>
      </c>
      <c r="AB419" s="153" t="s">
        <v>2060</v>
      </c>
      <c r="AC419" s="153" t="s">
        <v>15135</v>
      </c>
      <c r="AD419" s="153" t="s">
        <v>2042</v>
      </c>
      <c r="AE419" s="153" t="s">
        <v>2062</v>
      </c>
      <c r="AH419" s="162"/>
      <c r="AI419" s="162"/>
      <c r="AJ419" s="162"/>
      <c r="AK419" s="162"/>
      <c r="AL419" s="162"/>
      <c r="AM419" s="162"/>
      <c r="AN419" s="162"/>
      <c r="AO419" s="162"/>
      <c r="AP419" s="162"/>
      <c r="AQ419" s="162"/>
      <c r="AR419" s="162"/>
      <c r="AS419" s="162"/>
      <c r="AT419" s="162"/>
      <c r="AU419" s="162"/>
      <c r="AV419" s="162"/>
      <c r="AW419" s="162"/>
      <c r="AX419" s="162"/>
    </row>
    <row r="420" spans="1:50" hidden="1">
      <c r="A420" s="153" t="s">
        <v>189</v>
      </c>
      <c r="B420" s="153" t="s">
        <v>190</v>
      </c>
      <c r="C420" s="153" t="s">
        <v>191</v>
      </c>
      <c r="D420" s="177" t="e">
        <v>#N/A</v>
      </c>
      <c r="E420" s="161" t="e">
        <v>#N/A</v>
      </c>
      <c r="F420" s="161" t="e">
        <v>#N/A</v>
      </c>
      <c r="G420" s="161" t="e">
        <v>#N/A</v>
      </c>
      <c r="H420" s="161" t="e">
        <v>#N/A</v>
      </c>
      <c r="I420" s="161" t="e">
        <v>#N/A</v>
      </c>
      <c r="J420" s="161" t="e">
        <v>#N/A</v>
      </c>
      <c r="K420" s="161" t="e">
        <v>#N/A</v>
      </c>
      <c r="L420" s="161" t="e">
        <v>#N/A</v>
      </c>
      <c r="M420" s="161"/>
      <c r="N420" s="185"/>
      <c r="O420" s="161"/>
      <c r="P420" s="161"/>
      <c r="Q420" s="161"/>
      <c r="R420" s="161"/>
      <c r="S420" s="161"/>
      <c r="T420" s="161"/>
      <c r="U420" s="161"/>
      <c r="V420" s="161"/>
      <c r="W420" s="161"/>
      <c r="X420" s="161"/>
      <c r="Y420" s="161"/>
      <c r="Z420" s="161"/>
      <c r="AA420" s="161"/>
      <c r="AB420" s="161"/>
      <c r="AC420" s="161"/>
      <c r="AD420" s="161"/>
      <c r="AE420" s="161"/>
      <c r="AF420" s="161"/>
      <c r="AG420" s="161"/>
      <c r="AH420" s="162"/>
      <c r="AI420" s="162"/>
      <c r="AJ420" s="162"/>
      <c r="AK420" s="162"/>
      <c r="AL420" s="162"/>
      <c r="AM420" s="162"/>
      <c r="AN420" s="162"/>
      <c r="AO420" s="162"/>
      <c r="AP420" s="162"/>
      <c r="AQ420" s="162"/>
      <c r="AR420" s="162"/>
      <c r="AS420" s="162"/>
      <c r="AT420" s="162"/>
      <c r="AU420" s="162"/>
      <c r="AV420" s="162"/>
      <c r="AW420" s="162"/>
      <c r="AX420" s="162"/>
    </row>
    <row r="421" spans="1:50" hidden="1">
      <c r="A421" s="153" t="s">
        <v>1113</v>
      </c>
      <c r="B421" s="153" t="s">
        <v>1100</v>
      </c>
      <c r="C421" s="153" t="s">
        <v>1114</v>
      </c>
      <c r="D421" s="177" t="s">
        <v>2730</v>
      </c>
      <c r="E421" s="161" t="s">
        <v>2731</v>
      </c>
      <c r="F421" s="161" t="s">
        <v>2732</v>
      </c>
      <c r="G421" s="161" t="s">
        <v>2733</v>
      </c>
      <c r="H421" s="161" t="s">
        <v>2024</v>
      </c>
      <c r="I421" s="161" t="s">
        <v>2031</v>
      </c>
      <c r="J421" s="161" t="s">
        <v>2734</v>
      </c>
      <c r="K421" s="161" t="s">
        <v>2735</v>
      </c>
      <c r="L421" s="161" t="s">
        <v>2736</v>
      </c>
      <c r="M421" s="161" t="s">
        <v>2737</v>
      </c>
      <c r="N421" s="185" t="s">
        <v>6447</v>
      </c>
      <c r="O421" s="161">
        <v>0</v>
      </c>
      <c r="P421" s="161">
        <v>0</v>
      </c>
      <c r="Q421" s="161">
        <v>0</v>
      </c>
      <c r="R421" s="161">
        <v>0</v>
      </c>
      <c r="S421" s="161">
        <v>0</v>
      </c>
      <c r="T421" s="161">
        <v>0</v>
      </c>
      <c r="U421" s="161">
        <v>0</v>
      </c>
      <c r="V421" s="161">
        <v>0</v>
      </c>
      <c r="W421" s="161">
        <v>0</v>
      </c>
      <c r="X421" s="161">
        <v>0</v>
      </c>
      <c r="Y421" s="161">
        <v>0</v>
      </c>
      <c r="Z421" s="161">
        <v>0</v>
      </c>
      <c r="AA421" s="161">
        <v>0</v>
      </c>
      <c r="AB421" s="161">
        <v>0</v>
      </c>
      <c r="AC421" s="161">
        <v>0</v>
      </c>
      <c r="AD421" s="161">
        <v>0</v>
      </c>
      <c r="AE421" s="161">
        <v>0</v>
      </c>
      <c r="AF421" s="161" t="s">
        <v>6309</v>
      </c>
      <c r="AG421" s="161" t="s">
        <v>6334</v>
      </c>
      <c r="AH421" s="162" t="s">
        <v>6541</v>
      </c>
      <c r="AI421" s="162" t="s">
        <v>11881</v>
      </c>
      <c r="AJ421" s="162"/>
      <c r="AK421" s="162"/>
      <c r="AL421" s="162"/>
      <c r="AM421" s="162"/>
      <c r="AN421" s="162"/>
      <c r="AO421" s="162"/>
      <c r="AP421" s="162"/>
      <c r="AQ421" s="162"/>
      <c r="AR421" s="162"/>
      <c r="AS421" s="162"/>
      <c r="AT421" s="162"/>
      <c r="AU421" s="162"/>
      <c r="AV421" s="162"/>
      <c r="AW421" s="162"/>
      <c r="AX421" s="162"/>
    </row>
    <row r="422" spans="1:50" hidden="1">
      <c r="A422" s="153" t="s">
        <v>2835</v>
      </c>
      <c r="B422" s="153" t="s">
        <v>2836</v>
      </c>
      <c r="C422" s="153" t="s">
        <v>2837</v>
      </c>
      <c r="D422" s="177" t="e">
        <v>#N/A</v>
      </c>
      <c r="E422" s="161" t="e">
        <v>#N/A</v>
      </c>
      <c r="F422" s="161" t="e">
        <v>#N/A</v>
      </c>
      <c r="G422" s="161" t="e">
        <v>#N/A</v>
      </c>
      <c r="H422" s="161" t="e">
        <v>#N/A</v>
      </c>
      <c r="I422" s="161" t="e">
        <v>#N/A</v>
      </c>
      <c r="J422" s="161" t="e">
        <v>#N/A</v>
      </c>
      <c r="K422" s="161" t="e">
        <v>#N/A</v>
      </c>
      <c r="L422" s="161" t="e">
        <v>#N/A</v>
      </c>
      <c r="M422" s="161"/>
      <c r="N422" s="185"/>
      <c r="O422" s="161"/>
      <c r="P422" s="161"/>
      <c r="Q422" s="161"/>
      <c r="R422" s="161"/>
      <c r="S422" s="161"/>
      <c r="T422" s="161"/>
      <c r="U422" s="161"/>
      <c r="V422" s="161"/>
      <c r="W422" s="161"/>
      <c r="X422" s="161"/>
      <c r="Y422" s="161"/>
      <c r="Z422" s="161"/>
      <c r="AA422" s="161"/>
      <c r="AB422" s="161"/>
      <c r="AC422" s="161"/>
      <c r="AD422" s="161"/>
      <c r="AE422" s="161"/>
      <c r="AF422" s="161"/>
      <c r="AG422" s="161"/>
      <c r="AH422" s="162"/>
      <c r="AI422" s="162"/>
      <c r="AJ422" s="162"/>
      <c r="AK422" s="162"/>
      <c r="AL422" s="162"/>
      <c r="AM422" s="162"/>
      <c r="AN422" s="162"/>
      <c r="AO422" s="162"/>
      <c r="AP422" s="162"/>
      <c r="AQ422" s="162"/>
      <c r="AR422" s="162"/>
      <c r="AS422" s="162"/>
      <c r="AT422" s="162"/>
      <c r="AU422" s="162"/>
      <c r="AV422" s="162"/>
      <c r="AW422" s="162"/>
      <c r="AX422" s="162"/>
    </row>
    <row r="423" spans="1:50" hidden="1">
      <c r="A423" s="153" t="s">
        <v>2838</v>
      </c>
      <c r="B423" s="153" t="s">
        <v>2836</v>
      </c>
      <c r="C423" s="153" t="s">
        <v>2837</v>
      </c>
      <c r="D423" s="177" t="e">
        <v>#N/A</v>
      </c>
      <c r="E423" s="161" t="e">
        <v>#N/A</v>
      </c>
      <c r="F423" s="161" t="e">
        <v>#N/A</v>
      </c>
      <c r="G423" s="161" t="e">
        <v>#N/A</v>
      </c>
      <c r="H423" s="161" t="e">
        <v>#N/A</v>
      </c>
      <c r="I423" s="161" t="e">
        <v>#N/A</v>
      </c>
      <c r="J423" s="161" t="e">
        <v>#N/A</v>
      </c>
      <c r="K423" s="161" t="e">
        <v>#N/A</v>
      </c>
      <c r="L423" s="161" t="e">
        <v>#N/A</v>
      </c>
      <c r="M423" s="161"/>
      <c r="N423" s="185"/>
      <c r="O423" s="161"/>
      <c r="P423" s="161"/>
      <c r="Q423" s="161"/>
      <c r="R423" s="161"/>
      <c r="S423" s="161"/>
      <c r="T423" s="161"/>
      <c r="U423" s="161"/>
      <c r="V423" s="161"/>
      <c r="W423" s="161"/>
      <c r="X423" s="161"/>
      <c r="Y423" s="161"/>
      <c r="Z423" s="161"/>
      <c r="AA423" s="161"/>
      <c r="AB423" s="161"/>
      <c r="AC423" s="161"/>
      <c r="AD423" s="161"/>
      <c r="AE423" s="161"/>
      <c r="AF423" s="161"/>
      <c r="AG423" s="161"/>
      <c r="AH423" s="162"/>
      <c r="AI423" s="162"/>
      <c r="AJ423" s="162"/>
      <c r="AK423" s="162"/>
      <c r="AL423" s="162"/>
      <c r="AM423" s="162"/>
      <c r="AN423" s="162"/>
      <c r="AO423" s="162"/>
      <c r="AP423" s="162"/>
      <c r="AQ423" s="162"/>
      <c r="AR423" s="162"/>
      <c r="AS423" s="162"/>
      <c r="AT423" s="162"/>
      <c r="AU423" s="162"/>
      <c r="AV423" s="162"/>
      <c r="AW423" s="162"/>
      <c r="AX423" s="162"/>
    </row>
    <row r="424" spans="1:50" hidden="1">
      <c r="A424" s="153" t="s">
        <v>6038</v>
      </c>
      <c r="B424" s="153" t="s">
        <v>6034</v>
      </c>
      <c r="C424" s="153" t="s">
        <v>6039</v>
      </c>
      <c r="D424" s="177" t="s">
        <v>11033</v>
      </c>
      <c r="E424" s="161" t="s">
        <v>11034</v>
      </c>
      <c r="F424" s="161" t="s">
        <v>13283</v>
      </c>
      <c r="G424" s="161" t="s">
        <v>11035</v>
      </c>
      <c r="H424" s="161" t="s">
        <v>1338</v>
      </c>
      <c r="I424" s="161" t="s">
        <v>9074</v>
      </c>
      <c r="J424" s="161" t="s">
        <v>11036</v>
      </c>
      <c r="K424" s="161" t="s">
        <v>11037</v>
      </c>
      <c r="L424" s="161" t="s">
        <v>11038</v>
      </c>
      <c r="M424" s="161" t="s">
        <v>11039</v>
      </c>
      <c r="N424" s="185" t="s">
        <v>6310</v>
      </c>
      <c r="O424" s="161">
        <v>0</v>
      </c>
      <c r="P424" s="161">
        <v>0</v>
      </c>
      <c r="Q424" s="161">
        <v>0</v>
      </c>
      <c r="R424" s="161">
        <v>0</v>
      </c>
      <c r="S424" s="161">
        <v>0</v>
      </c>
      <c r="T424" s="161">
        <v>0</v>
      </c>
      <c r="U424" s="161">
        <v>0</v>
      </c>
      <c r="V424" s="161">
        <v>0</v>
      </c>
      <c r="W424" s="161">
        <v>0</v>
      </c>
      <c r="X424" s="161">
        <v>0</v>
      </c>
      <c r="Y424" s="161">
        <v>0</v>
      </c>
      <c r="Z424" s="161">
        <v>0</v>
      </c>
      <c r="AA424" s="161">
        <v>0</v>
      </c>
      <c r="AB424" s="161">
        <v>0</v>
      </c>
      <c r="AC424" s="161">
        <v>0</v>
      </c>
      <c r="AD424" s="161">
        <v>0</v>
      </c>
      <c r="AE424" s="161">
        <v>0</v>
      </c>
      <c r="AF424" s="161" t="s">
        <v>6309</v>
      </c>
      <c r="AG424" s="161" t="s">
        <v>6317</v>
      </c>
      <c r="AH424" s="162"/>
      <c r="AI424" s="162"/>
      <c r="AJ424" s="162"/>
      <c r="AK424" s="162"/>
      <c r="AL424" s="162"/>
      <c r="AM424" s="162"/>
      <c r="AN424" s="162"/>
      <c r="AO424" s="162"/>
      <c r="AP424" s="162"/>
      <c r="AQ424" s="162"/>
      <c r="AR424" s="162"/>
      <c r="AS424" s="162"/>
      <c r="AT424" s="162"/>
      <c r="AU424" s="162"/>
      <c r="AV424" s="162"/>
      <c r="AW424" s="162"/>
      <c r="AX424" s="162"/>
    </row>
    <row r="425" spans="1:50" hidden="1">
      <c r="A425" s="153" t="s">
        <v>1115</v>
      </c>
      <c r="B425" s="153" t="s">
        <v>1116</v>
      </c>
      <c r="C425" s="153" t="s">
        <v>1117</v>
      </c>
      <c r="D425" s="177" t="s">
        <v>2360</v>
      </c>
      <c r="E425" s="161" t="s">
        <v>2361</v>
      </c>
      <c r="F425" s="161" t="s">
        <v>2362</v>
      </c>
      <c r="G425" s="161" t="s">
        <v>2363</v>
      </c>
      <c r="H425" s="161" t="s">
        <v>2024</v>
      </c>
      <c r="I425" s="161" t="s">
        <v>2031</v>
      </c>
      <c r="J425" s="161" t="s">
        <v>2364</v>
      </c>
      <c r="K425" s="161" t="s">
        <v>2365</v>
      </c>
      <c r="L425" s="161" t="s">
        <v>2366</v>
      </c>
      <c r="M425" s="161" t="s">
        <v>2367</v>
      </c>
      <c r="N425" s="185" t="s">
        <v>6310</v>
      </c>
      <c r="O425" s="161" t="s">
        <v>1118</v>
      </c>
      <c r="P425" s="161" t="s">
        <v>2368</v>
      </c>
      <c r="Q425" s="161" t="s">
        <v>2369</v>
      </c>
      <c r="R425" s="161" t="s">
        <v>2370</v>
      </c>
      <c r="S425" s="161" t="s">
        <v>2371</v>
      </c>
      <c r="T425" s="161" t="s">
        <v>1337</v>
      </c>
      <c r="U425" s="161">
        <v>0</v>
      </c>
      <c r="V425" s="161">
        <v>0</v>
      </c>
      <c r="W425" s="161">
        <v>0</v>
      </c>
      <c r="X425" s="161">
        <v>0</v>
      </c>
      <c r="Y425" s="161">
        <v>0</v>
      </c>
      <c r="Z425" s="161">
        <v>0</v>
      </c>
      <c r="AA425" s="161">
        <v>0</v>
      </c>
      <c r="AB425" s="161">
        <v>0</v>
      </c>
      <c r="AC425" s="161">
        <v>0</v>
      </c>
      <c r="AD425" s="161">
        <v>0</v>
      </c>
      <c r="AE425" s="161">
        <v>0</v>
      </c>
      <c r="AF425" s="161" t="s">
        <v>6309</v>
      </c>
      <c r="AG425" s="161" t="s">
        <v>6334</v>
      </c>
      <c r="AH425" s="162" t="s">
        <v>4294</v>
      </c>
      <c r="AI425" s="162" t="s">
        <v>11853</v>
      </c>
      <c r="AJ425" s="162"/>
      <c r="AK425" s="162"/>
      <c r="AL425" s="162"/>
      <c r="AM425" s="162"/>
      <c r="AN425" s="162"/>
      <c r="AO425" s="162"/>
      <c r="AP425" s="162"/>
      <c r="AQ425" s="162"/>
      <c r="AR425" s="162"/>
      <c r="AS425" s="162"/>
      <c r="AT425" s="162"/>
      <c r="AU425" s="162"/>
      <c r="AV425" s="162"/>
      <c r="AW425" s="162"/>
      <c r="AX425" s="162"/>
    </row>
    <row r="426" spans="1:50" hidden="1">
      <c r="A426" s="153" t="s">
        <v>5959</v>
      </c>
      <c r="B426" s="153" t="s">
        <v>5911</v>
      </c>
      <c r="C426" s="153" t="s">
        <v>5299</v>
      </c>
      <c r="D426" s="177" t="s">
        <v>10904</v>
      </c>
      <c r="E426" s="161" t="s">
        <v>10905</v>
      </c>
      <c r="F426" s="161" t="s">
        <v>13246</v>
      </c>
      <c r="G426" s="161" t="s">
        <v>10906</v>
      </c>
      <c r="H426" s="161" t="s">
        <v>2025</v>
      </c>
      <c r="I426" s="161" t="s">
        <v>2026</v>
      </c>
      <c r="J426" s="161" t="s">
        <v>10907</v>
      </c>
      <c r="K426" s="161" t="s">
        <v>10908</v>
      </c>
      <c r="L426" s="161" t="s">
        <v>10909</v>
      </c>
      <c r="M426" s="161" t="s">
        <v>10910</v>
      </c>
      <c r="N426" s="185" t="s">
        <v>6310</v>
      </c>
      <c r="O426" s="161" t="s">
        <v>5913</v>
      </c>
      <c r="P426" s="161" t="s">
        <v>13757</v>
      </c>
      <c r="Q426" s="161" t="s">
        <v>14271</v>
      </c>
      <c r="R426" s="161" t="s">
        <v>2024</v>
      </c>
      <c r="S426" s="161" t="s">
        <v>2031</v>
      </c>
      <c r="T426" s="161" t="s">
        <v>6309</v>
      </c>
      <c r="U426" s="161">
        <v>0</v>
      </c>
      <c r="V426" s="161">
        <v>0</v>
      </c>
      <c r="W426" s="161">
        <v>0</v>
      </c>
      <c r="X426" s="161">
        <v>0</v>
      </c>
      <c r="Y426" s="161">
        <v>0</v>
      </c>
      <c r="Z426" s="161">
        <v>0</v>
      </c>
      <c r="AA426" s="161">
        <v>0</v>
      </c>
      <c r="AB426" s="161">
        <v>0</v>
      </c>
      <c r="AC426" s="161">
        <v>0</v>
      </c>
      <c r="AD426" s="161">
        <v>0</v>
      </c>
      <c r="AE426" s="161">
        <v>0</v>
      </c>
      <c r="AF426" s="161" t="s">
        <v>6309</v>
      </c>
      <c r="AG426" s="161" t="s">
        <v>6317</v>
      </c>
      <c r="AH426" s="162"/>
      <c r="AI426" s="162"/>
      <c r="AJ426" s="162"/>
      <c r="AK426" s="162"/>
      <c r="AL426" s="162"/>
      <c r="AM426" s="162"/>
      <c r="AN426" s="162"/>
      <c r="AO426" s="162"/>
      <c r="AP426" s="162"/>
      <c r="AQ426" s="162"/>
      <c r="AR426" s="162"/>
      <c r="AS426" s="162"/>
      <c r="AT426" s="162"/>
      <c r="AU426" s="162"/>
      <c r="AV426" s="162"/>
      <c r="AW426" s="162"/>
      <c r="AX426" s="162"/>
    </row>
    <row r="427" spans="1:50" hidden="1">
      <c r="A427" s="153" t="s">
        <v>5960</v>
      </c>
      <c r="B427" s="153" t="s">
        <v>5911</v>
      </c>
      <c r="C427" s="153" t="s">
        <v>5299</v>
      </c>
      <c r="D427" s="177" t="s">
        <v>10904</v>
      </c>
      <c r="E427" s="161" t="s">
        <v>10905</v>
      </c>
      <c r="F427" s="161" t="s">
        <v>13247</v>
      </c>
      <c r="G427" s="161" t="s">
        <v>10906</v>
      </c>
      <c r="H427" s="161" t="s">
        <v>2025</v>
      </c>
      <c r="I427" s="161" t="s">
        <v>2026</v>
      </c>
      <c r="J427" s="161" t="s">
        <v>10907</v>
      </c>
      <c r="K427" s="161" t="s">
        <v>10908</v>
      </c>
      <c r="L427" s="161" t="s">
        <v>10909</v>
      </c>
      <c r="M427" s="161" t="s">
        <v>10910</v>
      </c>
      <c r="N427" s="185" t="s">
        <v>6310</v>
      </c>
      <c r="O427" s="161" t="s">
        <v>5913</v>
      </c>
      <c r="P427" s="161" t="s">
        <v>13757</v>
      </c>
      <c r="Q427" s="161" t="s">
        <v>14271</v>
      </c>
      <c r="R427" s="161" t="s">
        <v>2024</v>
      </c>
      <c r="S427" s="161" t="s">
        <v>2031</v>
      </c>
      <c r="T427" s="161" t="s">
        <v>6309</v>
      </c>
      <c r="U427" s="161">
        <v>0</v>
      </c>
      <c r="V427" s="161">
        <v>0</v>
      </c>
      <c r="W427" s="161">
        <v>0</v>
      </c>
      <c r="X427" s="161">
        <v>0</v>
      </c>
      <c r="Y427" s="161">
        <v>0</v>
      </c>
      <c r="Z427" s="161">
        <v>0</v>
      </c>
      <c r="AA427" s="161">
        <v>0</v>
      </c>
      <c r="AB427" s="161">
        <v>0</v>
      </c>
      <c r="AC427" s="161">
        <v>0</v>
      </c>
      <c r="AD427" s="161">
        <v>0</v>
      </c>
      <c r="AE427" s="161">
        <v>0</v>
      </c>
      <c r="AF427" s="161" t="s">
        <v>6309</v>
      </c>
      <c r="AG427" s="161" t="s">
        <v>6317</v>
      </c>
      <c r="AH427" s="162"/>
      <c r="AI427" s="162"/>
      <c r="AJ427" s="162"/>
      <c r="AK427" s="162"/>
      <c r="AL427" s="162"/>
      <c r="AM427" s="162"/>
      <c r="AN427" s="162"/>
      <c r="AO427" s="162"/>
      <c r="AP427" s="162"/>
      <c r="AQ427" s="162"/>
      <c r="AR427" s="162"/>
      <c r="AS427" s="162"/>
      <c r="AT427" s="162"/>
      <c r="AU427" s="162"/>
      <c r="AV427" s="162"/>
      <c r="AW427" s="162"/>
      <c r="AX427" s="162"/>
    </row>
    <row r="428" spans="1:50" hidden="1">
      <c r="A428" s="153" t="s">
        <v>5961</v>
      </c>
      <c r="B428" s="153" t="s">
        <v>5911</v>
      </c>
      <c r="C428" s="153" t="s">
        <v>5299</v>
      </c>
      <c r="D428" s="177" t="s">
        <v>10904</v>
      </c>
      <c r="E428" s="161" t="s">
        <v>10905</v>
      </c>
      <c r="F428" s="161" t="s">
        <v>13248</v>
      </c>
      <c r="G428" s="161" t="s">
        <v>10906</v>
      </c>
      <c r="H428" s="161" t="s">
        <v>2025</v>
      </c>
      <c r="I428" s="161" t="s">
        <v>2026</v>
      </c>
      <c r="J428" s="161" t="s">
        <v>10907</v>
      </c>
      <c r="K428" s="161" t="s">
        <v>10908</v>
      </c>
      <c r="L428" s="161" t="s">
        <v>10909</v>
      </c>
      <c r="M428" s="161" t="s">
        <v>10910</v>
      </c>
      <c r="N428" s="185" t="s">
        <v>6310</v>
      </c>
      <c r="O428" s="161" t="s">
        <v>5913</v>
      </c>
      <c r="P428" s="161" t="s">
        <v>13757</v>
      </c>
      <c r="Q428" s="161" t="s">
        <v>14271</v>
      </c>
      <c r="R428" s="161" t="s">
        <v>2024</v>
      </c>
      <c r="S428" s="161" t="s">
        <v>2031</v>
      </c>
      <c r="T428" s="161" t="s">
        <v>6309</v>
      </c>
      <c r="U428" s="161">
        <v>0</v>
      </c>
      <c r="V428" s="161">
        <v>0</v>
      </c>
      <c r="W428" s="161">
        <v>0</v>
      </c>
      <c r="X428" s="161">
        <v>0</v>
      </c>
      <c r="Y428" s="161">
        <v>0</v>
      </c>
      <c r="Z428" s="161">
        <v>0</v>
      </c>
      <c r="AA428" s="161">
        <v>0</v>
      </c>
      <c r="AB428" s="161">
        <v>0</v>
      </c>
      <c r="AC428" s="161">
        <v>0</v>
      </c>
      <c r="AD428" s="161">
        <v>0</v>
      </c>
      <c r="AE428" s="161">
        <v>0</v>
      </c>
      <c r="AF428" s="161" t="s">
        <v>6309</v>
      </c>
      <c r="AG428" s="161" t="s">
        <v>6317</v>
      </c>
      <c r="AH428" s="162"/>
      <c r="AI428" s="162"/>
      <c r="AJ428" s="162"/>
      <c r="AK428" s="162"/>
      <c r="AL428" s="162"/>
      <c r="AM428" s="162"/>
      <c r="AN428" s="162"/>
      <c r="AO428" s="162"/>
      <c r="AP428" s="162"/>
      <c r="AQ428" s="162"/>
      <c r="AR428" s="162"/>
      <c r="AS428" s="162"/>
      <c r="AT428" s="162"/>
      <c r="AU428" s="162"/>
      <c r="AV428" s="162"/>
      <c r="AW428" s="162"/>
      <c r="AX428" s="162"/>
    </row>
    <row r="429" spans="1:50" hidden="1">
      <c r="A429" s="153" t="s">
        <v>5962</v>
      </c>
      <c r="B429" s="153" t="s">
        <v>5911</v>
      </c>
      <c r="C429" s="153" t="s">
        <v>5299</v>
      </c>
      <c r="D429" s="177" t="s">
        <v>10904</v>
      </c>
      <c r="E429" s="161" t="s">
        <v>10905</v>
      </c>
      <c r="F429" s="161" t="s">
        <v>13249</v>
      </c>
      <c r="G429" s="161" t="s">
        <v>10906</v>
      </c>
      <c r="H429" s="161" t="s">
        <v>2025</v>
      </c>
      <c r="I429" s="161" t="s">
        <v>2026</v>
      </c>
      <c r="J429" s="161" t="s">
        <v>10907</v>
      </c>
      <c r="K429" s="161" t="s">
        <v>10908</v>
      </c>
      <c r="L429" s="161" t="s">
        <v>10909</v>
      </c>
      <c r="M429" s="161" t="s">
        <v>10910</v>
      </c>
      <c r="N429" s="185" t="s">
        <v>6310</v>
      </c>
      <c r="O429" s="161" t="s">
        <v>5913</v>
      </c>
      <c r="P429" s="161" t="s">
        <v>13757</v>
      </c>
      <c r="Q429" s="161" t="s">
        <v>14271</v>
      </c>
      <c r="R429" s="161" t="s">
        <v>2024</v>
      </c>
      <c r="S429" s="161" t="s">
        <v>2031</v>
      </c>
      <c r="T429" s="161" t="s">
        <v>6309</v>
      </c>
      <c r="U429" s="161">
        <v>0</v>
      </c>
      <c r="V429" s="161">
        <v>0</v>
      </c>
      <c r="W429" s="161">
        <v>0</v>
      </c>
      <c r="X429" s="161">
        <v>0</v>
      </c>
      <c r="Y429" s="161">
        <v>0</v>
      </c>
      <c r="Z429" s="161">
        <v>0</v>
      </c>
      <c r="AA429" s="161">
        <v>0</v>
      </c>
      <c r="AB429" s="161">
        <v>0</v>
      </c>
      <c r="AC429" s="161">
        <v>0</v>
      </c>
      <c r="AD429" s="161">
        <v>0</v>
      </c>
      <c r="AE429" s="161">
        <v>0</v>
      </c>
      <c r="AF429" s="161" t="s">
        <v>6309</v>
      </c>
      <c r="AG429" s="161" t="s">
        <v>6317</v>
      </c>
      <c r="AH429" s="162"/>
      <c r="AI429" s="162"/>
      <c r="AJ429" s="162"/>
      <c r="AK429" s="162"/>
      <c r="AL429" s="162"/>
      <c r="AM429" s="162"/>
      <c r="AN429" s="162"/>
      <c r="AO429" s="162"/>
      <c r="AP429" s="162"/>
      <c r="AQ429" s="162"/>
      <c r="AR429" s="162"/>
      <c r="AS429" s="162"/>
      <c r="AT429" s="162"/>
      <c r="AU429" s="162"/>
      <c r="AV429" s="162"/>
      <c r="AW429" s="162"/>
      <c r="AX429" s="162"/>
    </row>
    <row r="430" spans="1:50" hidden="1">
      <c r="A430" s="153" t="s">
        <v>5963</v>
      </c>
      <c r="B430" s="153" t="s">
        <v>5911</v>
      </c>
      <c r="C430" s="153" t="s">
        <v>5299</v>
      </c>
      <c r="D430" s="177" t="s">
        <v>10904</v>
      </c>
      <c r="E430" s="161" t="s">
        <v>10905</v>
      </c>
      <c r="F430" s="161" t="s">
        <v>13250</v>
      </c>
      <c r="G430" s="161" t="s">
        <v>10906</v>
      </c>
      <c r="H430" s="161" t="s">
        <v>2025</v>
      </c>
      <c r="I430" s="161" t="s">
        <v>2026</v>
      </c>
      <c r="J430" s="161" t="s">
        <v>10907</v>
      </c>
      <c r="K430" s="161" t="s">
        <v>10908</v>
      </c>
      <c r="L430" s="161" t="s">
        <v>10909</v>
      </c>
      <c r="M430" s="161" t="s">
        <v>10910</v>
      </c>
      <c r="N430" s="185" t="s">
        <v>6310</v>
      </c>
      <c r="O430" s="161" t="s">
        <v>5913</v>
      </c>
      <c r="P430" s="161" t="s">
        <v>13757</v>
      </c>
      <c r="Q430" s="161" t="s">
        <v>14271</v>
      </c>
      <c r="R430" s="161" t="s">
        <v>2024</v>
      </c>
      <c r="S430" s="161" t="s">
        <v>2031</v>
      </c>
      <c r="T430" s="161" t="s">
        <v>6309</v>
      </c>
      <c r="U430" s="161">
        <v>0</v>
      </c>
      <c r="V430" s="161">
        <v>0</v>
      </c>
      <c r="W430" s="161">
        <v>0</v>
      </c>
      <c r="X430" s="161">
        <v>0</v>
      </c>
      <c r="Y430" s="161">
        <v>0</v>
      </c>
      <c r="Z430" s="161">
        <v>0</v>
      </c>
      <c r="AA430" s="161">
        <v>0</v>
      </c>
      <c r="AB430" s="161">
        <v>0</v>
      </c>
      <c r="AC430" s="161">
        <v>0</v>
      </c>
      <c r="AD430" s="161">
        <v>0</v>
      </c>
      <c r="AE430" s="161">
        <v>0</v>
      </c>
      <c r="AF430" s="161" t="s">
        <v>6309</v>
      </c>
      <c r="AG430" s="161" t="s">
        <v>6317</v>
      </c>
      <c r="AH430" s="162"/>
      <c r="AI430" s="162"/>
      <c r="AJ430" s="162"/>
      <c r="AK430" s="162"/>
      <c r="AL430" s="162"/>
      <c r="AM430" s="162"/>
      <c r="AN430" s="162"/>
      <c r="AO430" s="162"/>
      <c r="AP430" s="162"/>
      <c r="AQ430" s="162"/>
      <c r="AR430" s="162"/>
      <c r="AS430" s="162"/>
      <c r="AT430" s="162"/>
      <c r="AU430" s="162"/>
      <c r="AV430" s="162"/>
      <c r="AW430" s="162"/>
      <c r="AX430" s="162"/>
    </row>
    <row r="431" spans="1:50" hidden="1">
      <c r="A431" s="153" t="s">
        <v>5964</v>
      </c>
      <c r="B431" s="153" t="s">
        <v>5911</v>
      </c>
      <c r="C431" s="153" t="s">
        <v>5299</v>
      </c>
      <c r="D431" s="177" t="s">
        <v>10904</v>
      </c>
      <c r="E431" s="161" t="s">
        <v>10905</v>
      </c>
      <c r="F431" s="161" t="s">
        <v>13251</v>
      </c>
      <c r="G431" s="161" t="s">
        <v>10906</v>
      </c>
      <c r="H431" s="161" t="s">
        <v>2025</v>
      </c>
      <c r="I431" s="161" t="s">
        <v>2026</v>
      </c>
      <c r="J431" s="161" t="s">
        <v>10907</v>
      </c>
      <c r="K431" s="161" t="s">
        <v>10908</v>
      </c>
      <c r="L431" s="161" t="s">
        <v>10909</v>
      </c>
      <c r="M431" s="161" t="s">
        <v>10910</v>
      </c>
      <c r="N431" s="185" t="s">
        <v>6310</v>
      </c>
      <c r="O431" s="161" t="s">
        <v>5913</v>
      </c>
      <c r="P431" s="161" t="s">
        <v>13757</v>
      </c>
      <c r="Q431" s="161" t="s">
        <v>14271</v>
      </c>
      <c r="R431" s="161" t="s">
        <v>2024</v>
      </c>
      <c r="S431" s="161" t="s">
        <v>2031</v>
      </c>
      <c r="T431" s="161" t="s">
        <v>6309</v>
      </c>
      <c r="U431" s="161">
        <v>0</v>
      </c>
      <c r="V431" s="161">
        <v>0</v>
      </c>
      <c r="W431" s="161">
        <v>0</v>
      </c>
      <c r="X431" s="161">
        <v>0</v>
      </c>
      <c r="Y431" s="161">
        <v>0</v>
      </c>
      <c r="Z431" s="161">
        <v>0</v>
      </c>
      <c r="AA431" s="161">
        <v>0</v>
      </c>
      <c r="AB431" s="161">
        <v>0</v>
      </c>
      <c r="AC431" s="161">
        <v>0</v>
      </c>
      <c r="AD431" s="161">
        <v>0</v>
      </c>
      <c r="AE431" s="161">
        <v>0</v>
      </c>
      <c r="AF431" s="161" t="s">
        <v>6309</v>
      </c>
      <c r="AG431" s="161" t="s">
        <v>6317</v>
      </c>
      <c r="AH431" s="162"/>
      <c r="AI431" s="162"/>
      <c r="AJ431" s="162"/>
      <c r="AK431" s="162"/>
      <c r="AL431" s="162"/>
      <c r="AM431" s="162"/>
      <c r="AN431" s="162"/>
      <c r="AO431" s="162"/>
      <c r="AP431" s="162"/>
      <c r="AQ431" s="162"/>
      <c r="AR431" s="162"/>
      <c r="AS431" s="162"/>
      <c r="AT431" s="162"/>
      <c r="AU431" s="162"/>
      <c r="AV431" s="162"/>
      <c r="AW431" s="162"/>
      <c r="AX431" s="162"/>
    </row>
    <row r="432" spans="1:50" hidden="1">
      <c r="A432" s="153" t="s">
        <v>5965</v>
      </c>
      <c r="B432" s="153" t="s">
        <v>5911</v>
      </c>
      <c r="C432" s="153" t="s">
        <v>5299</v>
      </c>
      <c r="D432" s="177" t="s">
        <v>10904</v>
      </c>
      <c r="E432" s="161" t="s">
        <v>10905</v>
      </c>
      <c r="F432" s="161" t="s">
        <v>13252</v>
      </c>
      <c r="G432" s="161" t="s">
        <v>10906</v>
      </c>
      <c r="H432" s="161" t="s">
        <v>2025</v>
      </c>
      <c r="I432" s="161" t="s">
        <v>2026</v>
      </c>
      <c r="J432" s="161" t="s">
        <v>10907</v>
      </c>
      <c r="K432" s="161" t="s">
        <v>10908</v>
      </c>
      <c r="L432" s="161" t="s">
        <v>10909</v>
      </c>
      <c r="M432" s="161" t="s">
        <v>10910</v>
      </c>
      <c r="N432" s="185" t="s">
        <v>6310</v>
      </c>
      <c r="O432" s="161" t="s">
        <v>5913</v>
      </c>
      <c r="P432" s="161" t="s">
        <v>13757</v>
      </c>
      <c r="Q432" s="161" t="s">
        <v>14271</v>
      </c>
      <c r="R432" s="161" t="s">
        <v>2024</v>
      </c>
      <c r="S432" s="161" t="s">
        <v>2031</v>
      </c>
      <c r="T432" s="161" t="s">
        <v>6309</v>
      </c>
      <c r="U432" s="161">
        <v>0</v>
      </c>
      <c r="V432" s="161">
        <v>0</v>
      </c>
      <c r="W432" s="161">
        <v>0</v>
      </c>
      <c r="X432" s="161">
        <v>0</v>
      </c>
      <c r="Y432" s="161">
        <v>0</v>
      </c>
      <c r="Z432" s="161">
        <v>0</v>
      </c>
      <c r="AA432" s="161">
        <v>0</v>
      </c>
      <c r="AB432" s="161">
        <v>0</v>
      </c>
      <c r="AC432" s="161">
        <v>0</v>
      </c>
      <c r="AD432" s="161">
        <v>0</v>
      </c>
      <c r="AE432" s="161">
        <v>0</v>
      </c>
      <c r="AF432" s="161" t="s">
        <v>6309</v>
      </c>
      <c r="AG432" s="161" t="s">
        <v>6317</v>
      </c>
      <c r="AH432" s="162"/>
      <c r="AI432" s="162"/>
      <c r="AJ432" s="162"/>
      <c r="AK432" s="162"/>
      <c r="AL432" s="162"/>
      <c r="AM432" s="162"/>
      <c r="AN432" s="162"/>
      <c r="AO432" s="162"/>
      <c r="AP432" s="162"/>
      <c r="AQ432" s="162"/>
      <c r="AR432" s="162"/>
      <c r="AS432" s="162"/>
      <c r="AT432" s="162"/>
      <c r="AU432" s="162"/>
      <c r="AV432" s="162"/>
      <c r="AW432" s="162"/>
      <c r="AX432" s="162"/>
    </row>
    <row r="433" spans="1:50" hidden="1">
      <c r="A433" s="153" t="s">
        <v>5966</v>
      </c>
      <c r="B433" s="153" t="s">
        <v>5911</v>
      </c>
      <c r="C433" s="153" t="s">
        <v>5299</v>
      </c>
      <c r="D433" s="177" t="s">
        <v>10904</v>
      </c>
      <c r="E433" s="161" t="s">
        <v>10905</v>
      </c>
      <c r="F433" s="161" t="s">
        <v>13253</v>
      </c>
      <c r="G433" s="161" t="s">
        <v>10906</v>
      </c>
      <c r="H433" s="161" t="s">
        <v>2025</v>
      </c>
      <c r="I433" s="161" t="s">
        <v>2026</v>
      </c>
      <c r="J433" s="161" t="s">
        <v>10907</v>
      </c>
      <c r="K433" s="161" t="s">
        <v>10908</v>
      </c>
      <c r="L433" s="161" t="s">
        <v>10909</v>
      </c>
      <c r="M433" s="161" t="s">
        <v>10910</v>
      </c>
      <c r="N433" s="185" t="s">
        <v>6310</v>
      </c>
      <c r="O433" s="161" t="s">
        <v>5913</v>
      </c>
      <c r="P433" s="161" t="s">
        <v>13757</v>
      </c>
      <c r="Q433" s="161" t="s">
        <v>14271</v>
      </c>
      <c r="R433" s="161" t="s">
        <v>2024</v>
      </c>
      <c r="S433" s="161" t="s">
        <v>2031</v>
      </c>
      <c r="T433" s="161" t="s">
        <v>6309</v>
      </c>
      <c r="U433" s="161">
        <v>0</v>
      </c>
      <c r="V433" s="161">
        <v>0</v>
      </c>
      <c r="W433" s="161">
        <v>0</v>
      </c>
      <c r="X433" s="161">
        <v>0</v>
      </c>
      <c r="Y433" s="161">
        <v>0</v>
      </c>
      <c r="Z433" s="161">
        <v>0</v>
      </c>
      <c r="AA433" s="161">
        <v>0</v>
      </c>
      <c r="AB433" s="161">
        <v>0</v>
      </c>
      <c r="AC433" s="161">
        <v>0</v>
      </c>
      <c r="AD433" s="161">
        <v>0</v>
      </c>
      <c r="AE433" s="161">
        <v>0</v>
      </c>
      <c r="AF433" s="161" t="s">
        <v>6309</v>
      </c>
      <c r="AG433" s="161" t="s">
        <v>6317</v>
      </c>
      <c r="AH433" s="162"/>
      <c r="AI433" s="162"/>
      <c r="AJ433" s="162"/>
      <c r="AK433" s="162"/>
      <c r="AL433" s="162"/>
      <c r="AM433" s="162"/>
      <c r="AN433" s="162"/>
      <c r="AO433" s="162"/>
      <c r="AP433" s="162"/>
      <c r="AQ433" s="162"/>
      <c r="AR433" s="162"/>
      <c r="AS433" s="162"/>
      <c r="AT433" s="162"/>
      <c r="AU433" s="162"/>
      <c r="AV433" s="162"/>
      <c r="AW433" s="162"/>
      <c r="AX433" s="162"/>
    </row>
    <row r="434" spans="1:50" hidden="1">
      <c r="A434" s="153" t="s">
        <v>5967</v>
      </c>
      <c r="B434" s="153" t="s">
        <v>5911</v>
      </c>
      <c r="C434" s="153" t="s">
        <v>5299</v>
      </c>
      <c r="D434" s="177" t="s">
        <v>10904</v>
      </c>
      <c r="E434" s="161" t="s">
        <v>10905</v>
      </c>
      <c r="F434" s="161" t="s">
        <v>13254</v>
      </c>
      <c r="G434" s="161" t="s">
        <v>10906</v>
      </c>
      <c r="H434" s="161" t="s">
        <v>2025</v>
      </c>
      <c r="I434" s="161" t="s">
        <v>2026</v>
      </c>
      <c r="J434" s="161" t="s">
        <v>10907</v>
      </c>
      <c r="K434" s="161" t="s">
        <v>10908</v>
      </c>
      <c r="L434" s="161" t="s">
        <v>10909</v>
      </c>
      <c r="M434" s="161" t="s">
        <v>10910</v>
      </c>
      <c r="N434" s="185" t="s">
        <v>6310</v>
      </c>
      <c r="O434" s="161" t="s">
        <v>5913</v>
      </c>
      <c r="P434" s="161" t="s">
        <v>13757</v>
      </c>
      <c r="Q434" s="161" t="s">
        <v>14271</v>
      </c>
      <c r="R434" s="161" t="s">
        <v>2024</v>
      </c>
      <c r="S434" s="161" t="s">
        <v>2031</v>
      </c>
      <c r="T434" s="161" t="s">
        <v>6309</v>
      </c>
      <c r="U434" s="161">
        <v>0</v>
      </c>
      <c r="V434" s="161">
        <v>0</v>
      </c>
      <c r="W434" s="161">
        <v>0</v>
      </c>
      <c r="X434" s="161">
        <v>0</v>
      </c>
      <c r="Y434" s="161">
        <v>0</v>
      </c>
      <c r="Z434" s="161">
        <v>0</v>
      </c>
      <c r="AA434" s="161">
        <v>0</v>
      </c>
      <c r="AB434" s="161">
        <v>0</v>
      </c>
      <c r="AC434" s="161">
        <v>0</v>
      </c>
      <c r="AD434" s="161">
        <v>0</v>
      </c>
      <c r="AE434" s="161">
        <v>0</v>
      </c>
      <c r="AF434" s="161" t="s">
        <v>6309</v>
      </c>
      <c r="AG434" s="161" t="s">
        <v>6317</v>
      </c>
      <c r="AH434" s="162"/>
      <c r="AI434" s="162"/>
      <c r="AJ434" s="162"/>
      <c r="AK434" s="162"/>
      <c r="AL434" s="162"/>
      <c r="AM434" s="162"/>
      <c r="AN434" s="162"/>
      <c r="AO434" s="162"/>
      <c r="AP434" s="162"/>
      <c r="AQ434" s="162"/>
      <c r="AR434" s="162"/>
      <c r="AS434" s="162"/>
      <c r="AT434" s="162"/>
      <c r="AU434" s="162"/>
      <c r="AV434" s="162"/>
      <c r="AW434" s="162"/>
      <c r="AX434" s="162"/>
    </row>
    <row r="435" spans="1:50" hidden="1">
      <c r="A435" s="153" t="s">
        <v>5968</v>
      </c>
      <c r="B435" s="153" t="s">
        <v>5911</v>
      </c>
      <c r="C435" s="153" t="s">
        <v>5299</v>
      </c>
      <c r="D435" s="177" t="s">
        <v>10904</v>
      </c>
      <c r="E435" s="161" t="s">
        <v>10905</v>
      </c>
      <c r="F435" s="161" t="s">
        <v>13255</v>
      </c>
      <c r="G435" s="161" t="s">
        <v>10906</v>
      </c>
      <c r="H435" s="161" t="s">
        <v>2025</v>
      </c>
      <c r="I435" s="161" t="s">
        <v>2026</v>
      </c>
      <c r="J435" s="161" t="s">
        <v>10907</v>
      </c>
      <c r="K435" s="161" t="s">
        <v>10908</v>
      </c>
      <c r="L435" s="161" t="s">
        <v>10909</v>
      </c>
      <c r="M435" s="161" t="s">
        <v>10910</v>
      </c>
      <c r="N435" s="185" t="s">
        <v>6310</v>
      </c>
      <c r="O435" s="161" t="s">
        <v>5913</v>
      </c>
      <c r="P435" s="161" t="s">
        <v>13757</v>
      </c>
      <c r="Q435" s="161" t="s">
        <v>14271</v>
      </c>
      <c r="R435" s="161" t="s">
        <v>2024</v>
      </c>
      <c r="S435" s="161" t="s">
        <v>2031</v>
      </c>
      <c r="T435" s="161" t="s">
        <v>6309</v>
      </c>
      <c r="U435" s="161">
        <v>0</v>
      </c>
      <c r="V435" s="161">
        <v>0</v>
      </c>
      <c r="W435" s="161">
        <v>0</v>
      </c>
      <c r="X435" s="161">
        <v>0</v>
      </c>
      <c r="Y435" s="161">
        <v>0</v>
      </c>
      <c r="Z435" s="161">
        <v>0</v>
      </c>
      <c r="AA435" s="161">
        <v>0</v>
      </c>
      <c r="AB435" s="161">
        <v>0</v>
      </c>
      <c r="AC435" s="161">
        <v>0</v>
      </c>
      <c r="AD435" s="161">
        <v>0</v>
      </c>
      <c r="AE435" s="161">
        <v>0</v>
      </c>
      <c r="AF435" s="161" t="s">
        <v>6309</v>
      </c>
      <c r="AG435" s="161" t="s">
        <v>6317</v>
      </c>
      <c r="AH435" s="162"/>
      <c r="AI435" s="162"/>
      <c r="AJ435" s="162"/>
      <c r="AK435" s="162"/>
      <c r="AL435" s="162"/>
      <c r="AM435" s="162"/>
      <c r="AN435" s="162"/>
      <c r="AO435" s="162"/>
      <c r="AP435" s="162"/>
      <c r="AQ435" s="162"/>
      <c r="AR435" s="162"/>
      <c r="AS435" s="162"/>
      <c r="AT435" s="162"/>
      <c r="AU435" s="162"/>
      <c r="AV435" s="162"/>
      <c r="AW435" s="162"/>
      <c r="AX435" s="162"/>
    </row>
    <row r="436" spans="1:50" hidden="1">
      <c r="A436" s="153" t="s">
        <v>533</v>
      </c>
      <c r="B436" s="153" t="s">
        <v>3985</v>
      </c>
      <c r="C436" s="153" t="s">
        <v>534</v>
      </c>
      <c r="D436" s="177" t="s">
        <v>2334</v>
      </c>
      <c r="E436" s="161" t="s">
        <v>6309</v>
      </c>
      <c r="F436" s="161" t="s">
        <v>770</v>
      </c>
      <c r="G436" s="161" t="s">
        <v>2335</v>
      </c>
      <c r="H436" s="161" t="s">
        <v>2024</v>
      </c>
      <c r="I436" s="161" t="s">
        <v>2031</v>
      </c>
      <c r="J436" s="161" t="s">
        <v>2336</v>
      </c>
      <c r="K436" s="161" t="s">
        <v>771</v>
      </c>
      <c r="L436" s="161" t="s">
        <v>6309</v>
      </c>
      <c r="M436" s="161" t="s">
        <v>772</v>
      </c>
      <c r="N436" s="185" t="s">
        <v>6310</v>
      </c>
      <c r="O436" s="161">
        <v>0</v>
      </c>
      <c r="P436" s="161">
        <v>0</v>
      </c>
      <c r="Q436" s="161">
        <v>0</v>
      </c>
      <c r="R436" s="161">
        <v>0</v>
      </c>
      <c r="S436" s="161">
        <v>0</v>
      </c>
      <c r="T436" s="161">
        <v>0</v>
      </c>
      <c r="U436" s="161">
        <v>0</v>
      </c>
      <c r="V436" s="161">
        <v>0</v>
      </c>
      <c r="W436" s="161">
        <v>0</v>
      </c>
      <c r="X436" s="161">
        <v>0</v>
      </c>
      <c r="Y436" s="161">
        <v>0</v>
      </c>
      <c r="Z436" s="161">
        <v>0</v>
      </c>
      <c r="AA436" s="161">
        <v>0</v>
      </c>
      <c r="AB436" s="161">
        <v>0</v>
      </c>
      <c r="AC436" s="161">
        <v>0</v>
      </c>
      <c r="AD436" s="161">
        <v>0</v>
      </c>
      <c r="AE436" s="161">
        <v>0</v>
      </c>
      <c r="AF436" s="161" t="s">
        <v>6309</v>
      </c>
      <c r="AG436" s="161" t="s">
        <v>6497</v>
      </c>
      <c r="AH436" s="162" t="s">
        <v>4705</v>
      </c>
      <c r="AI436" s="162" t="s">
        <v>1467</v>
      </c>
      <c r="AJ436" s="162" t="s">
        <v>1468</v>
      </c>
      <c r="AK436" s="162" t="s">
        <v>7801</v>
      </c>
      <c r="AL436" s="162" t="s">
        <v>13934</v>
      </c>
      <c r="AM436" s="162" t="s">
        <v>14994</v>
      </c>
      <c r="AN436" s="162" t="s">
        <v>14993</v>
      </c>
      <c r="AO436" s="162"/>
      <c r="AP436" s="162"/>
      <c r="AQ436" s="162"/>
      <c r="AR436" s="162"/>
      <c r="AS436" s="162"/>
      <c r="AT436" s="162"/>
      <c r="AU436" s="162"/>
      <c r="AV436" s="162"/>
      <c r="AW436" s="162"/>
      <c r="AX436" s="162"/>
    </row>
    <row r="437" spans="1:50" hidden="1">
      <c r="A437" s="153" t="s">
        <v>5969</v>
      </c>
      <c r="B437" s="153" t="s">
        <v>5911</v>
      </c>
      <c r="C437" s="153" t="s">
        <v>5970</v>
      </c>
      <c r="D437" s="177" t="s">
        <v>10904</v>
      </c>
      <c r="E437" s="161" t="s">
        <v>10905</v>
      </c>
      <c r="F437" s="161" t="s">
        <v>13256</v>
      </c>
      <c r="G437" s="161" t="s">
        <v>10906</v>
      </c>
      <c r="H437" s="161" t="s">
        <v>2025</v>
      </c>
      <c r="I437" s="161" t="s">
        <v>2026</v>
      </c>
      <c r="J437" s="161" t="s">
        <v>10907</v>
      </c>
      <c r="K437" s="161" t="s">
        <v>10908</v>
      </c>
      <c r="L437" s="161" t="s">
        <v>10909</v>
      </c>
      <c r="M437" s="161" t="s">
        <v>10910</v>
      </c>
      <c r="N437" s="185" t="s">
        <v>6310</v>
      </c>
      <c r="O437" s="161" t="s">
        <v>5913</v>
      </c>
      <c r="P437" s="161" t="s">
        <v>13757</v>
      </c>
      <c r="Q437" s="161" t="s">
        <v>14271</v>
      </c>
      <c r="R437" s="161" t="s">
        <v>2024</v>
      </c>
      <c r="S437" s="161" t="s">
        <v>2031</v>
      </c>
      <c r="T437" s="161" t="s">
        <v>6309</v>
      </c>
      <c r="U437" s="161">
        <v>0</v>
      </c>
      <c r="V437" s="161">
        <v>0</v>
      </c>
      <c r="W437" s="161">
        <v>0</v>
      </c>
      <c r="X437" s="161">
        <v>0</v>
      </c>
      <c r="Y437" s="161">
        <v>0</v>
      </c>
      <c r="Z437" s="161">
        <v>0</v>
      </c>
      <c r="AA437" s="161">
        <v>1</v>
      </c>
      <c r="AB437" s="161" t="s">
        <v>5971</v>
      </c>
      <c r="AC437" s="161" t="s">
        <v>13257</v>
      </c>
      <c r="AD437" s="161" t="s">
        <v>4073</v>
      </c>
      <c r="AE437" s="161" t="s">
        <v>13258</v>
      </c>
      <c r="AF437" s="161" t="s">
        <v>6309</v>
      </c>
      <c r="AG437" s="161" t="s">
        <v>6317</v>
      </c>
      <c r="AH437" s="162"/>
      <c r="AI437" s="162"/>
      <c r="AJ437" s="162"/>
      <c r="AK437" s="162"/>
      <c r="AL437" s="162"/>
      <c r="AM437" s="162"/>
      <c r="AN437" s="162"/>
      <c r="AO437" s="162"/>
      <c r="AP437" s="162"/>
      <c r="AQ437" s="162"/>
      <c r="AR437" s="162"/>
      <c r="AS437" s="162"/>
      <c r="AT437" s="162"/>
      <c r="AU437" s="162"/>
      <c r="AV437" s="162"/>
      <c r="AW437" s="162"/>
      <c r="AX437" s="162"/>
    </row>
    <row r="438" spans="1:50" hidden="1">
      <c r="A438" s="153" t="s">
        <v>1119</v>
      </c>
      <c r="B438" s="153" t="s">
        <v>1120</v>
      </c>
      <c r="C438" s="153" t="s">
        <v>1121</v>
      </c>
      <c r="D438" s="177" t="s">
        <v>3336</v>
      </c>
      <c r="E438" s="161" t="s">
        <v>3337</v>
      </c>
      <c r="F438" s="161" t="s">
        <v>3338</v>
      </c>
      <c r="G438" s="161" t="s">
        <v>3339</v>
      </c>
      <c r="H438" s="161" t="s">
        <v>2024</v>
      </c>
      <c r="I438" s="161" t="s">
        <v>2031</v>
      </c>
      <c r="J438" s="161" t="s">
        <v>3340</v>
      </c>
      <c r="K438" s="161" t="s">
        <v>3341</v>
      </c>
      <c r="L438" s="161" t="s">
        <v>6309</v>
      </c>
      <c r="M438" s="161" t="s">
        <v>3342</v>
      </c>
      <c r="N438" s="185" t="s">
        <v>6310</v>
      </c>
      <c r="O438" s="161" t="s">
        <v>1122</v>
      </c>
      <c r="P438" s="161" t="s">
        <v>3343</v>
      </c>
      <c r="Q438" s="161" t="s">
        <v>13653</v>
      </c>
      <c r="R438" s="161" t="s">
        <v>2024</v>
      </c>
      <c r="S438" s="161" t="s">
        <v>2031</v>
      </c>
      <c r="T438" s="161" t="s">
        <v>6309</v>
      </c>
      <c r="U438" s="161">
        <v>0</v>
      </c>
      <c r="V438" s="161">
        <v>0</v>
      </c>
      <c r="W438" s="161">
        <v>0</v>
      </c>
      <c r="X438" s="161">
        <v>0</v>
      </c>
      <c r="Y438" s="161">
        <v>0</v>
      </c>
      <c r="Z438" s="161">
        <v>0</v>
      </c>
      <c r="AA438" s="161">
        <v>0</v>
      </c>
      <c r="AB438" s="161">
        <v>0</v>
      </c>
      <c r="AC438" s="161">
        <v>0</v>
      </c>
      <c r="AD438" s="161">
        <v>0</v>
      </c>
      <c r="AE438" s="161">
        <v>0</v>
      </c>
      <c r="AF438" s="161" t="s">
        <v>6309</v>
      </c>
      <c r="AG438" s="161" t="s">
        <v>6334</v>
      </c>
      <c r="AH438" s="162" t="s">
        <v>3699</v>
      </c>
      <c r="AI438" s="162" t="s">
        <v>370</v>
      </c>
      <c r="AJ438" s="162" t="s">
        <v>121</v>
      </c>
      <c r="AK438" s="162" t="s">
        <v>6720</v>
      </c>
      <c r="AL438" s="162" t="s">
        <v>7800</v>
      </c>
      <c r="AM438" s="162" t="s">
        <v>14340</v>
      </c>
      <c r="AN438" s="162"/>
      <c r="AO438" s="162"/>
      <c r="AP438" s="162"/>
      <c r="AQ438" s="162"/>
      <c r="AR438" s="162"/>
      <c r="AS438" s="162"/>
      <c r="AT438" s="162"/>
      <c r="AU438" s="162"/>
      <c r="AV438" s="162"/>
      <c r="AW438" s="162"/>
      <c r="AX438" s="162"/>
    </row>
    <row r="439" spans="1:50" hidden="1">
      <c r="A439" s="153" t="s">
        <v>961</v>
      </c>
      <c r="B439" s="153" t="s">
        <v>962</v>
      </c>
      <c r="C439" s="153" t="s">
        <v>1185</v>
      </c>
      <c r="D439" s="177" t="s">
        <v>10514</v>
      </c>
      <c r="E439" s="161" t="s">
        <v>10515</v>
      </c>
      <c r="F439" s="161" t="s">
        <v>12993</v>
      </c>
      <c r="G439" s="161" t="s">
        <v>10516</v>
      </c>
      <c r="H439" s="161" t="s">
        <v>8995</v>
      </c>
      <c r="I439" s="161" t="s">
        <v>10517</v>
      </c>
      <c r="J439" s="161" t="s">
        <v>10518</v>
      </c>
      <c r="K439" s="161" t="s">
        <v>10519</v>
      </c>
      <c r="L439" s="161" t="s">
        <v>10520</v>
      </c>
      <c r="M439" s="161" t="s">
        <v>10521</v>
      </c>
      <c r="N439" s="185" t="s">
        <v>7096</v>
      </c>
      <c r="O439" s="161">
        <v>0</v>
      </c>
      <c r="P439" s="161">
        <v>0</v>
      </c>
      <c r="Q439" s="161">
        <v>0</v>
      </c>
      <c r="R439" s="161">
        <v>0</v>
      </c>
      <c r="S439" s="161">
        <v>0</v>
      </c>
      <c r="T439" s="161">
        <v>0</v>
      </c>
      <c r="U439" s="161">
        <v>0</v>
      </c>
      <c r="V439" s="161">
        <v>0</v>
      </c>
      <c r="W439" s="161">
        <v>0</v>
      </c>
      <c r="X439" s="161">
        <v>0</v>
      </c>
      <c r="Y439" s="161">
        <v>0</v>
      </c>
      <c r="Z439" s="161">
        <v>0</v>
      </c>
      <c r="AA439" s="161">
        <v>0</v>
      </c>
      <c r="AB439" s="161">
        <v>0</v>
      </c>
      <c r="AC439" s="161">
        <v>0</v>
      </c>
      <c r="AD439" s="161">
        <v>0</v>
      </c>
      <c r="AE439" s="161">
        <v>0</v>
      </c>
      <c r="AF439" s="161" t="s">
        <v>1823</v>
      </c>
      <c r="AG439" s="161" t="s">
        <v>4437</v>
      </c>
      <c r="AH439" s="162"/>
      <c r="AI439" s="162"/>
      <c r="AJ439" s="162"/>
      <c r="AK439" s="162"/>
      <c r="AL439" s="162"/>
      <c r="AM439" s="162"/>
      <c r="AN439" s="162"/>
      <c r="AO439" s="162"/>
      <c r="AP439" s="162"/>
      <c r="AQ439" s="162"/>
      <c r="AR439" s="162"/>
      <c r="AS439" s="162"/>
      <c r="AT439" s="162"/>
      <c r="AU439" s="162"/>
      <c r="AV439" s="162"/>
      <c r="AW439" s="162"/>
      <c r="AX439" s="162"/>
    </row>
    <row r="440" spans="1:50" hidden="1">
      <c r="A440" s="153" t="s">
        <v>963</v>
      </c>
      <c r="B440" s="153" t="s">
        <v>962</v>
      </c>
      <c r="C440" s="153" t="s">
        <v>1185</v>
      </c>
      <c r="D440" s="177" t="s">
        <v>10514</v>
      </c>
      <c r="E440" s="161" t="s">
        <v>10515</v>
      </c>
      <c r="F440" s="161" t="s">
        <v>12994</v>
      </c>
      <c r="G440" s="161" t="s">
        <v>10516</v>
      </c>
      <c r="H440" s="161" t="s">
        <v>8995</v>
      </c>
      <c r="I440" s="161" t="s">
        <v>10517</v>
      </c>
      <c r="J440" s="161" t="s">
        <v>10518</v>
      </c>
      <c r="K440" s="161" t="s">
        <v>10519</v>
      </c>
      <c r="L440" s="161" t="s">
        <v>10520</v>
      </c>
      <c r="M440" s="161" t="s">
        <v>10521</v>
      </c>
      <c r="N440" s="185" t="s">
        <v>7096</v>
      </c>
      <c r="O440" s="161">
        <v>0</v>
      </c>
      <c r="P440" s="161">
        <v>0</v>
      </c>
      <c r="Q440" s="161">
        <v>0</v>
      </c>
      <c r="R440" s="161">
        <v>0</v>
      </c>
      <c r="S440" s="161">
        <v>0</v>
      </c>
      <c r="T440" s="161">
        <v>0</v>
      </c>
      <c r="U440" s="161">
        <v>0</v>
      </c>
      <c r="V440" s="161">
        <v>0</v>
      </c>
      <c r="W440" s="161">
        <v>0</v>
      </c>
      <c r="X440" s="161">
        <v>0</v>
      </c>
      <c r="Y440" s="161">
        <v>0</v>
      </c>
      <c r="Z440" s="161">
        <v>0</v>
      </c>
      <c r="AA440" s="161">
        <v>0</v>
      </c>
      <c r="AB440" s="161">
        <v>0</v>
      </c>
      <c r="AC440" s="161">
        <v>0</v>
      </c>
      <c r="AD440" s="161">
        <v>0</v>
      </c>
      <c r="AE440" s="161">
        <v>0</v>
      </c>
      <c r="AF440" s="161" t="s">
        <v>1823</v>
      </c>
      <c r="AG440" s="161" t="s">
        <v>4437</v>
      </c>
      <c r="AH440" s="162"/>
      <c r="AI440" s="162"/>
      <c r="AJ440" s="162"/>
      <c r="AK440" s="162"/>
      <c r="AL440" s="162"/>
      <c r="AM440" s="162"/>
      <c r="AN440" s="162"/>
      <c r="AO440" s="162"/>
      <c r="AP440" s="162"/>
      <c r="AQ440" s="162"/>
      <c r="AR440" s="162"/>
      <c r="AS440" s="162"/>
      <c r="AT440" s="162"/>
      <c r="AU440" s="162"/>
      <c r="AV440" s="162"/>
      <c r="AW440" s="162"/>
      <c r="AX440" s="162"/>
    </row>
    <row r="441" spans="1:50" hidden="1">
      <c r="A441" s="153" t="s">
        <v>964</v>
      </c>
      <c r="B441" s="153" t="s">
        <v>962</v>
      </c>
      <c r="C441" s="153" t="s">
        <v>1185</v>
      </c>
      <c r="D441" s="177" t="s">
        <v>10514</v>
      </c>
      <c r="E441" s="161" t="s">
        <v>10515</v>
      </c>
      <c r="F441" s="161" t="s">
        <v>12995</v>
      </c>
      <c r="G441" s="161" t="s">
        <v>10516</v>
      </c>
      <c r="H441" s="161" t="s">
        <v>8995</v>
      </c>
      <c r="I441" s="161" t="s">
        <v>10517</v>
      </c>
      <c r="J441" s="161" t="s">
        <v>10518</v>
      </c>
      <c r="K441" s="161" t="s">
        <v>10519</v>
      </c>
      <c r="L441" s="161" t="s">
        <v>10520</v>
      </c>
      <c r="M441" s="161" t="s">
        <v>10521</v>
      </c>
      <c r="N441" s="185" t="s">
        <v>7096</v>
      </c>
      <c r="O441" s="161">
        <v>0</v>
      </c>
      <c r="P441" s="161">
        <v>0</v>
      </c>
      <c r="Q441" s="161">
        <v>0</v>
      </c>
      <c r="R441" s="161">
        <v>0</v>
      </c>
      <c r="S441" s="161">
        <v>0</v>
      </c>
      <c r="T441" s="161">
        <v>0</v>
      </c>
      <c r="U441" s="161">
        <v>0</v>
      </c>
      <c r="V441" s="161">
        <v>0</v>
      </c>
      <c r="W441" s="161">
        <v>0</v>
      </c>
      <c r="X441" s="161">
        <v>0</v>
      </c>
      <c r="Y441" s="161">
        <v>0</v>
      </c>
      <c r="Z441" s="161">
        <v>0</v>
      </c>
      <c r="AA441" s="161">
        <v>0</v>
      </c>
      <c r="AB441" s="161">
        <v>0</v>
      </c>
      <c r="AC441" s="161">
        <v>0</v>
      </c>
      <c r="AD441" s="161">
        <v>0</v>
      </c>
      <c r="AE441" s="161">
        <v>0</v>
      </c>
      <c r="AF441" s="161" t="s">
        <v>1823</v>
      </c>
      <c r="AG441" s="161" t="s">
        <v>4437</v>
      </c>
      <c r="AH441" s="162"/>
      <c r="AI441" s="162"/>
      <c r="AJ441" s="162"/>
      <c r="AK441" s="162"/>
      <c r="AL441" s="162"/>
      <c r="AM441" s="162"/>
      <c r="AN441" s="162"/>
      <c r="AO441" s="162"/>
      <c r="AP441" s="162"/>
      <c r="AQ441" s="162"/>
      <c r="AR441" s="162"/>
      <c r="AS441" s="162"/>
      <c r="AT441" s="162"/>
      <c r="AU441" s="162"/>
      <c r="AV441" s="162"/>
      <c r="AW441" s="162"/>
      <c r="AX441" s="162"/>
    </row>
    <row r="442" spans="1:50" hidden="1">
      <c r="A442" s="153" t="s">
        <v>2925</v>
      </c>
      <c r="B442" s="153" t="s">
        <v>962</v>
      </c>
      <c r="C442" s="153" t="s">
        <v>1185</v>
      </c>
      <c r="D442" s="177" t="s">
        <v>10514</v>
      </c>
      <c r="E442" s="161" t="s">
        <v>10515</v>
      </c>
      <c r="F442" s="161" t="s">
        <v>12996</v>
      </c>
      <c r="G442" s="161" t="s">
        <v>10516</v>
      </c>
      <c r="H442" s="161" t="s">
        <v>8995</v>
      </c>
      <c r="I442" s="161" t="s">
        <v>10517</v>
      </c>
      <c r="J442" s="161" t="s">
        <v>10518</v>
      </c>
      <c r="K442" s="161" t="s">
        <v>10519</v>
      </c>
      <c r="L442" s="161" t="s">
        <v>10520</v>
      </c>
      <c r="M442" s="161" t="s">
        <v>10521</v>
      </c>
      <c r="N442" s="185" t="s">
        <v>7096</v>
      </c>
      <c r="O442" s="161">
        <v>0</v>
      </c>
      <c r="P442" s="161">
        <v>0</v>
      </c>
      <c r="Q442" s="161">
        <v>0</v>
      </c>
      <c r="R442" s="161">
        <v>0</v>
      </c>
      <c r="S442" s="161">
        <v>0</v>
      </c>
      <c r="T442" s="161">
        <v>0</v>
      </c>
      <c r="U442" s="161">
        <v>0</v>
      </c>
      <c r="V442" s="161">
        <v>0</v>
      </c>
      <c r="W442" s="161">
        <v>0</v>
      </c>
      <c r="X442" s="161">
        <v>0</v>
      </c>
      <c r="Y442" s="161">
        <v>0</v>
      </c>
      <c r="Z442" s="161">
        <v>0</v>
      </c>
      <c r="AA442" s="161">
        <v>0</v>
      </c>
      <c r="AB442" s="161">
        <v>0</v>
      </c>
      <c r="AC442" s="161">
        <v>0</v>
      </c>
      <c r="AD442" s="161">
        <v>0</v>
      </c>
      <c r="AE442" s="161">
        <v>0</v>
      </c>
      <c r="AF442" s="161" t="s">
        <v>1823</v>
      </c>
      <c r="AG442" s="161" t="s">
        <v>4437</v>
      </c>
      <c r="AH442" s="162"/>
      <c r="AI442" s="162"/>
      <c r="AJ442" s="162"/>
      <c r="AK442" s="162"/>
      <c r="AL442" s="162"/>
      <c r="AM442" s="162"/>
      <c r="AN442" s="162"/>
      <c r="AO442" s="162"/>
      <c r="AP442" s="162"/>
      <c r="AQ442" s="162"/>
      <c r="AR442" s="162"/>
      <c r="AS442" s="162"/>
      <c r="AT442" s="162"/>
      <c r="AU442" s="162"/>
      <c r="AV442" s="162"/>
      <c r="AW442" s="162"/>
      <c r="AX442" s="162"/>
    </row>
    <row r="443" spans="1:50" hidden="1">
      <c r="A443" s="153" t="s">
        <v>2926</v>
      </c>
      <c r="B443" s="153" t="s">
        <v>962</v>
      </c>
      <c r="C443" s="153" t="s">
        <v>1185</v>
      </c>
      <c r="D443" s="177" t="s">
        <v>10514</v>
      </c>
      <c r="E443" s="161" t="s">
        <v>10515</v>
      </c>
      <c r="F443" s="161" t="s">
        <v>12997</v>
      </c>
      <c r="G443" s="161" t="s">
        <v>10516</v>
      </c>
      <c r="H443" s="161" t="s">
        <v>8995</v>
      </c>
      <c r="I443" s="161" t="s">
        <v>10517</v>
      </c>
      <c r="J443" s="161" t="s">
        <v>10518</v>
      </c>
      <c r="K443" s="161" t="s">
        <v>10519</v>
      </c>
      <c r="L443" s="161" t="s">
        <v>10520</v>
      </c>
      <c r="M443" s="161" t="s">
        <v>10521</v>
      </c>
      <c r="N443" s="185" t="s">
        <v>7096</v>
      </c>
      <c r="O443" s="161">
        <v>0</v>
      </c>
      <c r="P443" s="161">
        <v>0</v>
      </c>
      <c r="Q443" s="161">
        <v>0</v>
      </c>
      <c r="R443" s="161">
        <v>0</v>
      </c>
      <c r="S443" s="161">
        <v>0</v>
      </c>
      <c r="T443" s="161">
        <v>0</v>
      </c>
      <c r="U443" s="161">
        <v>0</v>
      </c>
      <c r="V443" s="161">
        <v>0</v>
      </c>
      <c r="W443" s="161">
        <v>0</v>
      </c>
      <c r="X443" s="161">
        <v>0</v>
      </c>
      <c r="Y443" s="161">
        <v>0</v>
      </c>
      <c r="Z443" s="161">
        <v>0</v>
      </c>
      <c r="AA443" s="161">
        <v>0</v>
      </c>
      <c r="AB443" s="161">
        <v>0</v>
      </c>
      <c r="AC443" s="161">
        <v>0</v>
      </c>
      <c r="AD443" s="161">
        <v>0</v>
      </c>
      <c r="AE443" s="161">
        <v>0</v>
      </c>
      <c r="AF443" s="161" t="s">
        <v>1823</v>
      </c>
      <c r="AG443" s="161" t="s">
        <v>4437</v>
      </c>
      <c r="AH443" s="162"/>
      <c r="AI443" s="162"/>
      <c r="AJ443" s="162"/>
      <c r="AK443" s="162"/>
      <c r="AL443" s="162"/>
      <c r="AM443" s="162"/>
      <c r="AN443" s="162"/>
      <c r="AO443" s="162"/>
      <c r="AP443" s="162"/>
      <c r="AQ443" s="162"/>
      <c r="AR443" s="162"/>
      <c r="AS443" s="162"/>
      <c r="AT443" s="162"/>
      <c r="AU443" s="162"/>
      <c r="AV443" s="162"/>
      <c r="AW443" s="162"/>
      <c r="AX443" s="162"/>
    </row>
    <row r="444" spans="1:50" hidden="1">
      <c r="A444" s="153" t="s">
        <v>2927</v>
      </c>
      <c r="B444" s="153" t="s">
        <v>962</v>
      </c>
      <c r="C444" s="153" t="s">
        <v>1185</v>
      </c>
      <c r="D444" s="177" t="s">
        <v>10514</v>
      </c>
      <c r="E444" s="161" t="s">
        <v>10515</v>
      </c>
      <c r="F444" s="161" t="s">
        <v>12998</v>
      </c>
      <c r="G444" s="161" t="s">
        <v>10516</v>
      </c>
      <c r="H444" s="161" t="s">
        <v>8995</v>
      </c>
      <c r="I444" s="161" t="s">
        <v>10517</v>
      </c>
      <c r="J444" s="161" t="s">
        <v>10518</v>
      </c>
      <c r="K444" s="161" t="s">
        <v>10519</v>
      </c>
      <c r="L444" s="161" t="s">
        <v>10520</v>
      </c>
      <c r="M444" s="161" t="s">
        <v>10521</v>
      </c>
      <c r="N444" s="185" t="s">
        <v>7096</v>
      </c>
      <c r="O444" s="161">
        <v>0</v>
      </c>
      <c r="P444" s="161">
        <v>0</v>
      </c>
      <c r="Q444" s="161">
        <v>0</v>
      </c>
      <c r="R444" s="161">
        <v>0</v>
      </c>
      <c r="S444" s="161">
        <v>0</v>
      </c>
      <c r="T444" s="161">
        <v>0</v>
      </c>
      <c r="U444" s="161">
        <v>0</v>
      </c>
      <c r="V444" s="161">
        <v>0</v>
      </c>
      <c r="W444" s="161">
        <v>0</v>
      </c>
      <c r="X444" s="161">
        <v>0</v>
      </c>
      <c r="Y444" s="161">
        <v>0</v>
      </c>
      <c r="Z444" s="161">
        <v>0</v>
      </c>
      <c r="AA444" s="161">
        <v>0</v>
      </c>
      <c r="AB444" s="161">
        <v>0</v>
      </c>
      <c r="AC444" s="161">
        <v>0</v>
      </c>
      <c r="AD444" s="161">
        <v>0</v>
      </c>
      <c r="AE444" s="161">
        <v>0</v>
      </c>
      <c r="AF444" s="161" t="s">
        <v>1823</v>
      </c>
      <c r="AG444" s="161" t="s">
        <v>4437</v>
      </c>
      <c r="AH444" s="162"/>
      <c r="AI444" s="162"/>
      <c r="AJ444" s="162"/>
      <c r="AK444" s="162"/>
      <c r="AL444" s="162"/>
      <c r="AM444" s="162"/>
      <c r="AN444" s="162"/>
      <c r="AO444" s="162"/>
      <c r="AP444" s="162"/>
      <c r="AQ444" s="162"/>
      <c r="AR444" s="162"/>
      <c r="AS444" s="162"/>
      <c r="AT444" s="162"/>
      <c r="AU444" s="162"/>
      <c r="AV444" s="162"/>
      <c r="AW444" s="162"/>
      <c r="AX444" s="162"/>
    </row>
    <row r="445" spans="1:50" hidden="1">
      <c r="A445" s="153" t="s">
        <v>2928</v>
      </c>
      <c r="B445" s="153" t="s">
        <v>962</v>
      </c>
      <c r="C445" s="153" t="s">
        <v>1185</v>
      </c>
      <c r="D445" s="177" t="s">
        <v>10514</v>
      </c>
      <c r="E445" s="161" t="s">
        <v>10515</v>
      </c>
      <c r="F445" s="161" t="s">
        <v>12999</v>
      </c>
      <c r="G445" s="161" t="s">
        <v>10516</v>
      </c>
      <c r="H445" s="161" t="s">
        <v>8995</v>
      </c>
      <c r="I445" s="161" t="s">
        <v>10517</v>
      </c>
      <c r="J445" s="161" t="s">
        <v>10518</v>
      </c>
      <c r="K445" s="161" t="s">
        <v>10519</v>
      </c>
      <c r="L445" s="161" t="s">
        <v>10520</v>
      </c>
      <c r="M445" s="161" t="s">
        <v>10521</v>
      </c>
      <c r="N445" s="185" t="s">
        <v>7096</v>
      </c>
      <c r="O445" s="161">
        <v>0</v>
      </c>
      <c r="P445" s="161">
        <v>0</v>
      </c>
      <c r="Q445" s="161">
        <v>0</v>
      </c>
      <c r="R445" s="161">
        <v>0</v>
      </c>
      <c r="S445" s="161">
        <v>0</v>
      </c>
      <c r="T445" s="161">
        <v>0</v>
      </c>
      <c r="U445" s="161">
        <v>0</v>
      </c>
      <c r="V445" s="161">
        <v>0</v>
      </c>
      <c r="W445" s="161">
        <v>0</v>
      </c>
      <c r="X445" s="161">
        <v>0</v>
      </c>
      <c r="Y445" s="161">
        <v>0</v>
      </c>
      <c r="Z445" s="161">
        <v>0</v>
      </c>
      <c r="AA445" s="161">
        <v>0</v>
      </c>
      <c r="AB445" s="161">
        <v>0</v>
      </c>
      <c r="AC445" s="161">
        <v>0</v>
      </c>
      <c r="AD445" s="161">
        <v>0</v>
      </c>
      <c r="AE445" s="161">
        <v>0</v>
      </c>
      <c r="AF445" s="161" t="s">
        <v>1823</v>
      </c>
      <c r="AG445" s="161" t="s">
        <v>4437</v>
      </c>
      <c r="AH445" s="162"/>
      <c r="AI445" s="162"/>
      <c r="AJ445" s="162"/>
      <c r="AK445" s="162"/>
      <c r="AL445" s="162"/>
      <c r="AM445" s="162"/>
      <c r="AN445" s="162"/>
      <c r="AO445" s="162"/>
      <c r="AP445" s="162"/>
      <c r="AQ445" s="162"/>
      <c r="AR445" s="162"/>
      <c r="AS445" s="162"/>
      <c r="AT445" s="162"/>
      <c r="AU445" s="162"/>
      <c r="AV445" s="162"/>
      <c r="AW445" s="162"/>
      <c r="AX445" s="162"/>
    </row>
    <row r="446" spans="1:50" hidden="1">
      <c r="A446" s="153" t="s">
        <v>2929</v>
      </c>
      <c r="B446" s="153" t="s">
        <v>962</v>
      </c>
      <c r="C446" s="153" t="s">
        <v>2930</v>
      </c>
      <c r="D446" s="177" t="s">
        <v>10514</v>
      </c>
      <c r="E446" s="161" t="s">
        <v>10515</v>
      </c>
      <c r="F446" s="161" t="s">
        <v>13000</v>
      </c>
      <c r="G446" s="161" t="s">
        <v>10516</v>
      </c>
      <c r="H446" s="161" t="s">
        <v>8995</v>
      </c>
      <c r="I446" s="161" t="s">
        <v>10517</v>
      </c>
      <c r="J446" s="161" t="s">
        <v>10518</v>
      </c>
      <c r="K446" s="161" t="s">
        <v>10519</v>
      </c>
      <c r="L446" s="161" t="s">
        <v>10520</v>
      </c>
      <c r="M446" s="161" t="s">
        <v>10521</v>
      </c>
      <c r="N446" s="185" t="s">
        <v>7096</v>
      </c>
      <c r="O446" s="161">
        <v>0</v>
      </c>
      <c r="P446" s="161">
        <v>0</v>
      </c>
      <c r="Q446" s="161">
        <v>0</v>
      </c>
      <c r="R446" s="161">
        <v>0</v>
      </c>
      <c r="S446" s="161">
        <v>0</v>
      </c>
      <c r="T446" s="161">
        <v>0</v>
      </c>
      <c r="U446" s="161">
        <v>0</v>
      </c>
      <c r="V446" s="161">
        <v>0</v>
      </c>
      <c r="W446" s="161">
        <v>0</v>
      </c>
      <c r="X446" s="161">
        <v>0</v>
      </c>
      <c r="Y446" s="161">
        <v>0</v>
      </c>
      <c r="Z446" s="161">
        <v>0</v>
      </c>
      <c r="AA446" s="161">
        <v>0</v>
      </c>
      <c r="AB446" s="161">
        <v>0</v>
      </c>
      <c r="AC446" s="161">
        <v>0</v>
      </c>
      <c r="AD446" s="161">
        <v>0</v>
      </c>
      <c r="AE446" s="161">
        <v>0</v>
      </c>
      <c r="AF446" s="161" t="s">
        <v>1823</v>
      </c>
      <c r="AG446" s="161" t="s">
        <v>4437</v>
      </c>
      <c r="AH446" s="162"/>
      <c r="AI446" s="162"/>
      <c r="AJ446" s="162"/>
      <c r="AK446" s="162"/>
      <c r="AL446" s="162"/>
      <c r="AM446" s="162"/>
      <c r="AN446" s="162"/>
      <c r="AO446" s="162"/>
      <c r="AP446" s="162"/>
      <c r="AQ446" s="162"/>
      <c r="AR446" s="162"/>
      <c r="AS446" s="162"/>
      <c r="AT446" s="162"/>
      <c r="AU446" s="162"/>
      <c r="AV446" s="162"/>
      <c r="AW446" s="162"/>
      <c r="AX446" s="162"/>
    </row>
    <row r="447" spans="1:50" hidden="1">
      <c r="A447" s="153" t="s">
        <v>2931</v>
      </c>
      <c r="B447" s="153" t="s">
        <v>962</v>
      </c>
      <c r="C447" s="153" t="s">
        <v>2930</v>
      </c>
      <c r="D447" s="177" t="s">
        <v>10514</v>
      </c>
      <c r="E447" s="161" t="s">
        <v>10515</v>
      </c>
      <c r="F447" s="161" t="s">
        <v>13001</v>
      </c>
      <c r="G447" s="161" t="s">
        <v>10516</v>
      </c>
      <c r="H447" s="161" t="s">
        <v>8995</v>
      </c>
      <c r="I447" s="161" t="s">
        <v>10517</v>
      </c>
      <c r="J447" s="161" t="s">
        <v>10518</v>
      </c>
      <c r="K447" s="161" t="s">
        <v>10519</v>
      </c>
      <c r="L447" s="161" t="s">
        <v>10520</v>
      </c>
      <c r="M447" s="161" t="s">
        <v>10521</v>
      </c>
      <c r="N447" s="185" t="s">
        <v>7096</v>
      </c>
      <c r="O447" s="161">
        <v>0</v>
      </c>
      <c r="P447" s="161">
        <v>0</v>
      </c>
      <c r="Q447" s="161">
        <v>0</v>
      </c>
      <c r="R447" s="161">
        <v>0</v>
      </c>
      <c r="S447" s="161">
        <v>0</v>
      </c>
      <c r="T447" s="161">
        <v>0</v>
      </c>
      <c r="U447" s="161">
        <v>0</v>
      </c>
      <c r="V447" s="161">
        <v>0</v>
      </c>
      <c r="W447" s="161">
        <v>0</v>
      </c>
      <c r="X447" s="161">
        <v>0</v>
      </c>
      <c r="Y447" s="161">
        <v>0</v>
      </c>
      <c r="Z447" s="161">
        <v>0</v>
      </c>
      <c r="AA447" s="161">
        <v>0</v>
      </c>
      <c r="AB447" s="161">
        <v>0</v>
      </c>
      <c r="AC447" s="161">
        <v>0</v>
      </c>
      <c r="AD447" s="161">
        <v>0</v>
      </c>
      <c r="AE447" s="161">
        <v>0</v>
      </c>
      <c r="AF447" s="161" t="s">
        <v>1823</v>
      </c>
      <c r="AG447" s="161" t="s">
        <v>4437</v>
      </c>
      <c r="AH447" s="162"/>
      <c r="AI447" s="162"/>
      <c r="AJ447" s="162"/>
      <c r="AK447" s="162"/>
      <c r="AL447" s="162"/>
      <c r="AM447" s="162"/>
      <c r="AN447" s="162"/>
      <c r="AO447" s="162"/>
      <c r="AP447" s="162"/>
      <c r="AQ447" s="162"/>
      <c r="AR447" s="162"/>
      <c r="AS447" s="162"/>
      <c r="AT447" s="162"/>
      <c r="AU447" s="162"/>
      <c r="AV447" s="162"/>
      <c r="AW447" s="162"/>
      <c r="AX447" s="162"/>
    </row>
    <row r="448" spans="1:50" hidden="1">
      <c r="A448" s="153" t="s">
        <v>1235</v>
      </c>
      <c r="B448" s="153" t="s">
        <v>962</v>
      </c>
      <c r="C448" s="153" t="s">
        <v>2930</v>
      </c>
      <c r="D448" s="177" t="s">
        <v>10514</v>
      </c>
      <c r="E448" s="161" t="s">
        <v>10515</v>
      </c>
      <c r="F448" s="161" t="s">
        <v>13002</v>
      </c>
      <c r="G448" s="161" t="s">
        <v>10516</v>
      </c>
      <c r="H448" s="161" t="s">
        <v>8995</v>
      </c>
      <c r="I448" s="161" t="s">
        <v>10517</v>
      </c>
      <c r="J448" s="161" t="s">
        <v>10518</v>
      </c>
      <c r="K448" s="161" t="s">
        <v>10519</v>
      </c>
      <c r="L448" s="161" t="s">
        <v>10520</v>
      </c>
      <c r="M448" s="161" t="s">
        <v>10521</v>
      </c>
      <c r="N448" s="185" t="s">
        <v>7096</v>
      </c>
      <c r="O448" s="161">
        <v>0</v>
      </c>
      <c r="P448" s="161">
        <v>0</v>
      </c>
      <c r="Q448" s="161">
        <v>0</v>
      </c>
      <c r="R448" s="161">
        <v>0</v>
      </c>
      <c r="S448" s="161">
        <v>0</v>
      </c>
      <c r="T448" s="161">
        <v>0</v>
      </c>
      <c r="U448" s="161">
        <v>0</v>
      </c>
      <c r="V448" s="161">
        <v>0</v>
      </c>
      <c r="W448" s="161">
        <v>0</v>
      </c>
      <c r="X448" s="161">
        <v>0</v>
      </c>
      <c r="Y448" s="161">
        <v>0</v>
      </c>
      <c r="Z448" s="161">
        <v>0</v>
      </c>
      <c r="AA448" s="161">
        <v>0</v>
      </c>
      <c r="AB448" s="161">
        <v>0</v>
      </c>
      <c r="AC448" s="161">
        <v>0</v>
      </c>
      <c r="AD448" s="161">
        <v>0</v>
      </c>
      <c r="AE448" s="161">
        <v>0</v>
      </c>
      <c r="AF448" s="161" t="s">
        <v>1823</v>
      </c>
      <c r="AG448" s="161" t="s">
        <v>4437</v>
      </c>
      <c r="AH448" s="162"/>
      <c r="AI448" s="162"/>
      <c r="AJ448" s="162"/>
      <c r="AK448" s="162"/>
      <c r="AL448" s="162"/>
      <c r="AM448" s="162"/>
      <c r="AN448" s="162"/>
      <c r="AO448" s="162"/>
      <c r="AP448" s="162"/>
      <c r="AQ448" s="162"/>
      <c r="AR448" s="162"/>
      <c r="AS448" s="162"/>
      <c r="AT448" s="162"/>
      <c r="AU448" s="162"/>
      <c r="AV448" s="162"/>
      <c r="AW448" s="162"/>
      <c r="AX448" s="162"/>
    </row>
    <row r="449" spans="1:50" hidden="1">
      <c r="A449" s="153" t="s">
        <v>1236</v>
      </c>
      <c r="B449" s="153" t="s">
        <v>962</v>
      </c>
      <c r="C449" s="153" t="s">
        <v>2930</v>
      </c>
      <c r="D449" s="177" t="s">
        <v>10514</v>
      </c>
      <c r="E449" s="161" t="s">
        <v>10515</v>
      </c>
      <c r="F449" s="161" t="s">
        <v>12068</v>
      </c>
      <c r="G449" s="161" t="s">
        <v>10516</v>
      </c>
      <c r="H449" s="161" t="s">
        <v>8995</v>
      </c>
      <c r="I449" s="161" t="s">
        <v>10517</v>
      </c>
      <c r="J449" s="161" t="s">
        <v>10518</v>
      </c>
      <c r="K449" s="161" t="s">
        <v>10519</v>
      </c>
      <c r="L449" s="161" t="s">
        <v>10520</v>
      </c>
      <c r="M449" s="161" t="s">
        <v>10521</v>
      </c>
      <c r="N449" s="185" t="s">
        <v>7096</v>
      </c>
      <c r="O449" s="161">
        <v>0</v>
      </c>
      <c r="P449" s="161">
        <v>0</v>
      </c>
      <c r="Q449" s="161">
        <v>0</v>
      </c>
      <c r="R449" s="161">
        <v>0</v>
      </c>
      <c r="S449" s="161">
        <v>0</v>
      </c>
      <c r="T449" s="161">
        <v>0</v>
      </c>
      <c r="U449" s="161">
        <v>0</v>
      </c>
      <c r="V449" s="161">
        <v>0</v>
      </c>
      <c r="W449" s="161">
        <v>0</v>
      </c>
      <c r="X449" s="161">
        <v>0</v>
      </c>
      <c r="Y449" s="161">
        <v>0</v>
      </c>
      <c r="Z449" s="161">
        <v>0</v>
      </c>
      <c r="AA449" s="161">
        <v>0</v>
      </c>
      <c r="AB449" s="161">
        <v>0</v>
      </c>
      <c r="AC449" s="161">
        <v>0</v>
      </c>
      <c r="AD449" s="161">
        <v>0</v>
      </c>
      <c r="AE449" s="161">
        <v>0</v>
      </c>
      <c r="AF449" s="161" t="s">
        <v>1823</v>
      </c>
      <c r="AG449" s="161" t="s">
        <v>4437</v>
      </c>
      <c r="AH449" s="162"/>
      <c r="AI449" s="162"/>
      <c r="AJ449" s="162"/>
      <c r="AK449" s="162"/>
      <c r="AL449" s="162"/>
      <c r="AM449" s="162"/>
      <c r="AN449" s="162"/>
      <c r="AO449" s="162"/>
      <c r="AP449" s="162"/>
      <c r="AQ449" s="162"/>
      <c r="AR449" s="162"/>
      <c r="AS449" s="162"/>
      <c r="AT449" s="162"/>
      <c r="AU449" s="162"/>
      <c r="AV449" s="162"/>
      <c r="AW449" s="162"/>
      <c r="AX449" s="162"/>
    </row>
    <row r="450" spans="1:50" hidden="1">
      <c r="A450" s="153" t="s">
        <v>1923</v>
      </c>
      <c r="B450" s="153" t="s">
        <v>1914</v>
      </c>
      <c r="C450" s="153" t="s">
        <v>1924</v>
      </c>
      <c r="D450" s="177" t="s">
        <v>8006</v>
      </c>
      <c r="E450" s="161" t="s">
        <v>8007</v>
      </c>
      <c r="F450" s="161" t="s">
        <v>12134</v>
      </c>
      <c r="G450" s="161" t="s">
        <v>8008</v>
      </c>
      <c r="H450" s="161" t="s">
        <v>8009</v>
      </c>
      <c r="I450" s="161" t="s">
        <v>2042</v>
      </c>
      <c r="J450" s="161" t="s">
        <v>8010</v>
      </c>
      <c r="K450" s="161" t="s">
        <v>8011</v>
      </c>
      <c r="L450" s="161" t="s">
        <v>8012</v>
      </c>
      <c r="M450" s="161" t="s">
        <v>8013</v>
      </c>
      <c r="N450" s="185" t="s">
        <v>6318</v>
      </c>
      <c r="O450" s="161">
        <v>0</v>
      </c>
      <c r="P450" s="161">
        <v>0</v>
      </c>
      <c r="Q450" s="161">
        <v>0</v>
      </c>
      <c r="R450" s="161">
        <v>0</v>
      </c>
      <c r="S450" s="161">
        <v>0</v>
      </c>
      <c r="T450" s="161">
        <v>0</v>
      </c>
      <c r="U450" s="161">
        <v>0</v>
      </c>
      <c r="V450" s="161">
        <v>0</v>
      </c>
      <c r="W450" s="161">
        <v>0</v>
      </c>
      <c r="X450" s="161">
        <v>0</v>
      </c>
      <c r="Y450" s="161">
        <v>0</v>
      </c>
      <c r="Z450" s="161">
        <v>0</v>
      </c>
      <c r="AA450" s="161">
        <v>0</v>
      </c>
      <c r="AB450" s="161">
        <v>0</v>
      </c>
      <c r="AC450" s="161">
        <v>0</v>
      </c>
      <c r="AD450" s="161">
        <v>0</v>
      </c>
      <c r="AE450" s="161">
        <v>0</v>
      </c>
      <c r="AF450" s="161" t="s">
        <v>12135</v>
      </c>
      <c r="AG450" s="161" t="s">
        <v>4388</v>
      </c>
      <c r="AH450" s="162" t="s">
        <v>15031</v>
      </c>
      <c r="AI450" s="162"/>
      <c r="AJ450" s="162"/>
      <c r="AK450" s="162"/>
      <c r="AL450" s="162"/>
      <c r="AM450" s="162"/>
      <c r="AN450" s="162"/>
      <c r="AO450" s="162"/>
      <c r="AP450" s="162"/>
      <c r="AQ450" s="162"/>
      <c r="AR450" s="162"/>
      <c r="AS450" s="162"/>
      <c r="AT450" s="162"/>
      <c r="AU450" s="162"/>
      <c r="AV450" s="162"/>
      <c r="AW450" s="162"/>
      <c r="AX450" s="162"/>
    </row>
    <row r="451" spans="1:50" hidden="1">
      <c r="A451" s="153" t="s">
        <v>1126</v>
      </c>
      <c r="B451" s="153" t="s">
        <v>1127</v>
      </c>
      <c r="C451" s="153" t="s">
        <v>1128</v>
      </c>
      <c r="D451" s="177" t="s">
        <v>12</v>
      </c>
      <c r="E451" s="161" t="s">
        <v>13</v>
      </c>
      <c r="F451" s="161" t="s">
        <v>6228</v>
      </c>
      <c r="G451" s="161" t="s">
        <v>15</v>
      </c>
      <c r="H451" s="161" t="s">
        <v>2024</v>
      </c>
      <c r="I451" s="161" t="s">
        <v>2031</v>
      </c>
      <c r="J451" s="161" t="s">
        <v>16</v>
      </c>
      <c r="K451" s="161" t="s">
        <v>3737</v>
      </c>
      <c r="L451" s="161" t="s">
        <v>6223</v>
      </c>
      <c r="M451" s="161" t="s">
        <v>6224</v>
      </c>
      <c r="N451" s="185" t="s">
        <v>6310</v>
      </c>
      <c r="O451" s="161">
        <v>0</v>
      </c>
      <c r="P451" s="161">
        <v>0</v>
      </c>
      <c r="Q451" s="161">
        <v>0</v>
      </c>
      <c r="R451" s="161">
        <v>0</v>
      </c>
      <c r="S451" s="161">
        <v>0</v>
      </c>
      <c r="T451" s="161">
        <v>0</v>
      </c>
      <c r="U451" s="161">
        <v>0</v>
      </c>
      <c r="V451" s="161">
        <v>0</v>
      </c>
      <c r="W451" s="161">
        <v>0</v>
      </c>
      <c r="X451" s="161">
        <v>0</v>
      </c>
      <c r="Y451" s="161">
        <v>0</v>
      </c>
      <c r="Z451" s="161">
        <v>0</v>
      </c>
      <c r="AA451" s="161">
        <v>1</v>
      </c>
      <c r="AB451" s="161" t="s">
        <v>6225</v>
      </c>
      <c r="AC451" s="161" t="s">
        <v>6226</v>
      </c>
      <c r="AD451" s="161" t="s">
        <v>2031</v>
      </c>
      <c r="AE451" s="161" t="s">
        <v>6227</v>
      </c>
      <c r="AF451" s="161" t="s">
        <v>6333</v>
      </c>
      <c r="AG451" s="161" t="s">
        <v>6334</v>
      </c>
      <c r="AH451" s="162" t="s">
        <v>6546</v>
      </c>
      <c r="AI451" s="162" t="s">
        <v>11858</v>
      </c>
      <c r="AJ451" s="162"/>
      <c r="AK451" s="162"/>
      <c r="AL451" s="162"/>
      <c r="AM451" s="162"/>
      <c r="AN451" s="162"/>
      <c r="AO451" s="162"/>
      <c r="AP451" s="162"/>
      <c r="AQ451" s="162"/>
      <c r="AR451" s="162"/>
      <c r="AS451" s="162"/>
      <c r="AT451" s="162"/>
      <c r="AU451" s="162"/>
      <c r="AV451" s="162"/>
      <c r="AW451" s="162"/>
      <c r="AX451" s="162"/>
    </row>
    <row r="452" spans="1:50" hidden="1">
      <c r="A452" s="153" t="s">
        <v>1129</v>
      </c>
      <c r="B452" s="153" t="s">
        <v>1127</v>
      </c>
      <c r="C452" s="153" t="s">
        <v>1130</v>
      </c>
      <c r="D452" s="177" t="s">
        <v>12</v>
      </c>
      <c r="E452" s="161" t="s">
        <v>13</v>
      </c>
      <c r="F452" s="161" t="s">
        <v>14</v>
      </c>
      <c r="G452" s="161" t="s">
        <v>15</v>
      </c>
      <c r="H452" s="161" t="s">
        <v>2024</v>
      </c>
      <c r="I452" s="161" t="s">
        <v>2031</v>
      </c>
      <c r="J452" s="161" t="s">
        <v>16</v>
      </c>
      <c r="K452" s="161" t="s">
        <v>3737</v>
      </c>
      <c r="L452" s="161" t="s">
        <v>6223</v>
      </c>
      <c r="M452" s="161" t="s">
        <v>6224</v>
      </c>
      <c r="N452" s="185" t="s">
        <v>6310</v>
      </c>
      <c r="O452" s="161">
        <v>0</v>
      </c>
      <c r="P452" s="161">
        <v>0</v>
      </c>
      <c r="Q452" s="161">
        <v>0</v>
      </c>
      <c r="R452" s="161">
        <v>0</v>
      </c>
      <c r="S452" s="161">
        <v>0</v>
      </c>
      <c r="T452" s="161">
        <v>0</v>
      </c>
      <c r="U452" s="161">
        <v>0</v>
      </c>
      <c r="V452" s="161">
        <v>0</v>
      </c>
      <c r="W452" s="161">
        <v>0</v>
      </c>
      <c r="X452" s="161">
        <v>0</v>
      </c>
      <c r="Y452" s="161">
        <v>0</v>
      </c>
      <c r="Z452" s="161">
        <v>0</v>
      </c>
      <c r="AA452" s="161">
        <v>1</v>
      </c>
      <c r="AB452" s="161" t="s">
        <v>6225</v>
      </c>
      <c r="AC452" s="161" t="s">
        <v>6226</v>
      </c>
      <c r="AD452" s="161" t="s">
        <v>2031</v>
      </c>
      <c r="AE452" s="161" t="s">
        <v>6227</v>
      </c>
      <c r="AF452" s="161" t="s">
        <v>6333</v>
      </c>
      <c r="AG452" s="161" t="s">
        <v>6334</v>
      </c>
      <c r="AH452" s="162" t="s">
        <v>6546</v>
      </c>
      <c r="AI452" s="162" t="s">
        <v>11858</v>
      </c>
      <c r="AJ452" s="162"/>
      <c r="AK452" s="162"/>
      <c r="AL452" s="162"/>
      <c r="AM452" s="162"/>
      <c r="AN452" s="162"/>
      <c r="AO452" s="162"/>
      <c r="AP452" s="162"/>
      <c r="AQ452" s="162"/>
      <c r="AR452" s="162"/>
      <c r="AS452" s="162"/>
      <c r="AT452" s="162"/>
      <c r="AU452" s="162"/>
      <c r="AV452" s="162"/>
      <c r="AW452" s="162"/>
      <c r="AX452" s="162"/>
    </row>
    <row r="453" spans="1:50" hidden="1">
      <c r="A453" s="153" t="s">
        <v>660</v>
      </c>
      <c r="B453" s="153" t="s">
        <v>5492</v>
      </c>
      <c r="C453" s="153" t="s">
        <v>661</v>
      </c>
      <c r="D453" s="177" t="s">
        <v>8014</v>
      </c>
      <c r="E453" s="161" t="s">
        <v>8015</v>
      </c>
      <c r="F453" s="161" t="s">
        <v>11942</v>
      </c>
      <c r="G453" s="161" t="s">
        <v>8016</v>
      </c>
      <c r="H453" s="161" t="s">
        <v>2024</v>
      </c>
      <c r="I453" s="161" t="s">
        <v>2031</v>
      </c>
      <c r="J453" s="161" t="s">
        <v>8017</v>
      </c>
      <c r="K453" s="161" t="s">
        <v>8018</v>
      </c>
      <c r="L453" s="161" t="s">
        <v>8019</v>
      </c>
      <c r="M453" s="161" t="s">
        <v>8020</v>
      </c>
      <c r="N453" s="185" t="s">
        <v>6318</v>
      </c>
      <c r="O453" s="161">
        <v>0</v>
      </c>
      <c r="P453" s="161">
        <v>0</v>
      </c>
      <c r="Q453" s="161">
        <v>0</v>
      </c>
      <c r="R453" s="161">
        <v>0</v>
      </c>
      <c r="S453" s="161">
        <v>0</v>
      </c>
      <c r="T453" s="161">
        <v>0</v>
      </c>
      <c r="U453" s="161">
        <v>0</v>
      </c>
      <c r="V453" s="161">
        <v>0</v>
      </c>
      <c r="W453" s="161">
        <v>0</v>
      </c>
      <c r="X453" s="161">
        <v>0</v>
      </c>
      <c r="Y453" s="161">
        <v>0</v>
      </c>
      <c r="Z453" s="161">
        <v>0</v>
      </c>
      <c r="AA453" s="161">
        <v>0</v>
      </c>
      <c r="AB453" s="161">
        <v>0</v>
      </c>
      <c r="AC453" s="161">
        <v>0</v>
      </c>
      <c r="AD453" s="161">
        <v>0</v>
      </c>
      <c r="AE453" s="161">
        <v>0</v>
      </c>
      <c r="AF453" s="161" t="s">
        <v>6746</v>
      </c>
      <c r="AG453" s="161" t="s">
        <v>4388</v>
      </c>
      <c r="AH453" s="162" t="s">
        <v>15088</v>
      </c>
      <c r="AI453" s="162" t="s">
        <v>15090</v>
      </c>
      <c r="AJ453" s="162"/>
      <c r="AK453" s="162"/>
      <c r="AL453" s="162"/>
      <c r="AM453" s="162"/>
      <c r="AN453" s="162"/>
      <c r="AO453" s="162"/>
      <c r="AP453" s="162"/>
      <c r="AQ453" s="162"/>
      <c r="AR453" s="162"/>
      <c r="AS453" s="162"/>
      <c r="AT453" s="162"/>
      <c r="AU453" s="162"/>
      <c r="AV453" s="162"/>
      <c r="AW453" s="162"/>
      <c r="AX453" s="162"/>
    </row>
    <row r="454" spans="1:50" hidden="1">
      <c r="A454" s="153" t="s">
        <v>750</v>
      </c>
      <c r="B454" s="153" t="s">
        <v>751</v>
      </c>
      <c r="C454" s="153" t="s">
        <v>752</v>
      </c>
      <c r="D454" s="177" t="s">
        <v>7790</v>
      </c>
      <c r="E454" s="161" t="s">
        <v>7791</v>
      </c>
      <c r="F454" s="161" t="s">
        <v>7792</v>
      </c>
      <c r="G454" s="161" t="s">
        <v>7793</v>
      </c>
      <c r="H454" s="161" t="s">
        <v>3782</v>
      </c>
      <c r="I454" s="161" t="s">
        <v>3783</v>
      </c>
      <c r="J454" s="161" t="s">
        <v>7794</v>
      </c>
      <c r="K454" s="161" t="s">
        <v>7795</v>
      </c>
      <c r="L454" s="161" t="s">
        <v>6309</v>
      </c>
      <c r="M454" s="161" t="s">
        <v>13583</v>
      </c>
      <c r="N454" s="185" t="s">
        <v>6310</v>
      </c>
      <c r="O454" s="161" t="s">
        <v>13584</v>
      </c>
      <c r="P454" s="161" t="s">
        <v>13585</v>
      </c>
      <c r="Q454" s="161" t="s">
        <v>13586</v>
      </c>
      <c r="R454" s="161" t="s">
        <v>6266</v>
      </c>
      <c r="S454" s="161" t="s">
        <v>6267</v>
      </c>
      <c r="T454" s="161" t="s">
        <v>13587</v>
      </c>
      <c r="U454" s="161">
        <v>0</v>
      </c>
      <c r="V454" s="161">
        <v>0</v>
      </c>
      <c r="W454" s="161">
        <v>0</v>
      </c>
      <c r="X454" s="161">
        <v>0</v>
      </c>
      <c r="Y454" s="161">
        <v>0</v>
      </c>
      <c r="Z454" s="161">
        <v>0</v>
      </c>
      <c r="AA454" s="161">
        <v>0</v>
      </c>
      <c r="AB454" s="161">
        <v>0</v>
      </c>
      <c r="AC454" s="161">
        <v>0</v>
      </c>
      <c r="AD454" s="161">
        <v>0</v>
      </c>
      <c r="AE454" s="161">
        <v>0</v>
      </c>
      <c r="AF454" s="161" t="s">
        <v>6309</v>
      </c>
      <c r="AG454" s="161" t="s">
        <v>6497</v>
      </c>
      <c r="AH454" s="162" t="s">
        <v>13610</v>
      </c>
      <c r="AI454" s="162" t="s">
        <v>14931</v>
      </c>
      <c r="AJ454" s="162" t="s">
        <v>14698</v>
      </c>
      <c r="AK454" s="162" t="s">
        <v>14699</v>
      </c>
      <c r="AL454" s="162" t="s">
        <v>14932</v>
      </c>
      <c r="AM454" s="162" t="s">
        <v>15140</v>
      </c>
      <c r="AN454" s="162" t="s">
        <v>15141</v>
      </c>
      <c r="AO454" s="162"/>
      <c r="AP454" s="162"/>
      <c r="AQ454" s="162"/>
      <c r="AR454" s="162"/>
      <c r="AS454" s="162"/>
      <c r="AT454" s="162"/>
      <c r="AU454" s="162"/>
      <c r="AV454" s="162"/>
      <c r="AW454" s="162"/>
      <c r="AX454" s="162"/>
    </row>
    <row r="455" spans="1:50" hidden="1">
      <c r="A455" s="153" t="s">
        <v>5491</v>
      </c>
      <c r="B455" s="153" t="s">
        <v>5492</v>
      </c>
      <c r="C455" s="153" t="s">
        <v>662</v>
      </c>
      <c r="D455" s="177" t="s">
        <v>8014</v>
      </c>
      <c r="E455" s="161" t="s">
        <v>8015</v>
      </c>
      <c r="F455" s="161" t="s">
        <v>11943</v>
      </c>
      <c r="G455" s="161" t="s">
        <v>8016</v>
      </c>
      <c r="H455" s="161" t="s">
        <v>2024</v>
      </c>
      <c r="I455" s="161" t="s">
        <v>2031</v>
      </c>
      <c r="J455" s="161" t="s">
        <v>8017</v>
      </c>
      <c r="K455" s="161" t="s">
        <v>8018</v>
      </c>
      <c r="L455" s="161" t="s">
        <v>8019</v>
      </c>
      <c r="M455" s="161" t="s">
        <v>8020</v>
      </c>
      <c r="N455" s="185" t="s">
        <v>6318</v>
      </c>
      <c r="O455" s="161">
        <v>0</v>
      </c>
      <c r="P455" s="161">
        <v>0</v>
      </c>
      <c r="Q455" s="161">
        <v>0</v>
      </c>
      <c r="R455" s="161">
        <v>0</v>
      </c>
      <c r="S455" s="161">
        <v>0</v>
      </c>
      <c r="T455" s="161">
        <v>0</v>
      </c>
      <c r="U455" s="161">
        <v>0</v>
      </c>
      <c r="V455" s="161">
        <v>0</v>
      </c>
      <c r="W455" s="161">
        <v>0</v>
      </c>
      <c r="X455" s="161">
        <v>0</v>
      </c>
      <c r="Y455" s="161">
        <v>0</v>
      </c>
      <c r="Z455" s="161">
        <v>0</v>
      </c>
      <c r="AA455" s="161">
        <v>0</v>
      </c>
      <c r="AB455" s="161">
        <v>0</v>
      </c>
      <c r="AC455" s="161">
        <v>0</v>
      </c>
      <c r="AD455" s="161">
        <v>0</v>
      </c>
      <c r="AE455" s="161">
        <v>0</v>
      </c>
      <c r="AF455" s="161" t="s">
        <v>6746</v>
      </c>
      <c r="AG455" s="161" t="s">
        <v>4388</v>
      </c>
      <c r="AH455" s="162" t="s">
        <v>15089</v>
      </c>
      <c r="AI455" s="162" t="s">
        <v>15090</v>
      </c>
      <c r="AJ455" s="162"/>
      <c r="AK455" s="162"/>
      <c r="AL455" s="162"/>
      <c r="AM455" s="162"/>
      <c r="AN455" s="162"/>
      <c r="AO455" s="162"/>
      <c r="AP455" s="162"/>
      <c r="AQ455" s="162"/>
      <c r="AR455" s="162"/>
      <c r="AS455" s="162"/>
      <c r="AT455" s="162"/>
      <c r="AU455" s="162"/>
      <c r="AV455" s="162"/>
      <c r="AW455" s="162"/>
      <c r="AX455" s="162"/>
    </row>
    <row r="456" spans="1:50" hidden="1">
      <c r="A456" s="153" t="s">
        <v>1123</v>
      </c>
      <c r="B456" s="153" t="s">
        <v>1124</v>
      </c>
      <c r="C456" s="153" t="s">
        <v>1125</v>
      </c>
      <c r="D456" s="177" t="s">
        <v>7690</v>
      </c>
      <c r="E456" s="161" t="s">
        <v>6309</v>
      </c>
      <c r="F456" s="161" t="s">
        <v>7691</v>
      </c>
      <c r="G456" s="161" t="s">
        <v>7692</v>
      </c>
      <c r="H456" s="161" t="s">
        <v>7693</v>
      </c>
      <c r="I456" s="161" t="s">
        <v>7694</v>
      </c>
      <c r="J456" s="161" t="s">
        <v>7695</v>
      </c>
      <c r="K456" s="161" t="s">
        <v>7696</v>
      </c>
      <c r="L456" s="161" t="s">
        <v>6309</v>
      </c>
      <c r="M456" s="161" t="s">
        <v>6309</v>
      </c>
      <c r="N456" s="185" t="s">
        <v>6310</v>
      </c>
      <c r="O456" s="161">
        <v>0</v>
      </c>
      <c r="P456" s="161">
        <v>0</v>
      </c>
      <c r="Q456" s="161">
        <v>0</v>
      </c>
      <c r="R456" s="161">
        <v>0</v>
      </c>
      <c r="S456" s="161">
        <v>0</v>
      </c>
      <c r="T456" s="161">
        <v>0</v>
      </c>
      <c r="U456" s="161">
        <v>0</v>
      </c>
      <c r="V456" s="161">
        <v>0</v>
      </c>
      <c r="W456" s="161">
        <v>0</v>
      </c>
      <c r="X456" s="161">
        <v>0</v>
      </c>
      <c r="Y456" s="161">
        <v>0</v>
      </c>
      <c r="Z456" s="161">
        <v>0</v>
      </c>
      <c r="AA456" s="161">
        <v>0</v>
      </c>
      <c r="AB456" s="161">
        <v>0</v>
      </c>
      <c r="AC456" s="161">
        <v>0</v>
      </c>
      <c r="AD456" s="161">
        <v>0</v>
      </c>
      <c r="AE456" s="161">
        <v>0</v>
      </c>
      <c r="AF456" s="161" t="s">
        <v>6309</v>
      </c>
      <c r="AG456" s="161" t="s">
        <v>6497</v>
      </c>
      <c r="AH456" s="162" t="s">
        <v>14458</v>
      </c>
      <c r="AI456" s="162" t="s">
        <v>15029</v>
      </c>
      <c r="AJ456" s="162" t="s">
        <v>15092</v>
      </c>
      <c r="AK456" s="162"/>
      <c r="AL456" s="162"/>
      <c r="AM456" s="162"/>
      <c r="AN456" s="162"/>
      <c r="AO456" s="162"/>
      <c r="AP456" s="162"/>
      <c r="AQ456" s="162"/>
      <c r="AR456" s="162"/>
      <c r="AS456" s="162"/>
      <c r="AT456" s="162"/>
      <c r="AU456" s="162"/>
      <c r="AV456" s="162"/>
      <c r="AW456" s="162"/>
      <c r="AX456" s="162"/>
    </row>
    <row r="457" spans="1:50" hidden="1">
      <c r="A457" s="153" t="s">
        <v>4943</v>
      </c>
      <c r="B457" s="153" t="s">
        <v>6321</v>
      </c>
      <c r="C457" s="153" t="s">
        <v>4944</v>
      </c>
      <c r="D457" s="177" t="s">
        <v>6421</v>
      </c>
      <c r="E457" s="161" t="s">
        <v>6422</v>
      </c>
      <c r="F457" s="161" t="s">
        <v>4250</v>
      </c>
      <c r="G457" s="161" t="s">
        <v>6424</v>
      </c>
      <c r="H457" s="161" t="s">
        <v>2024</v>
      </c>
      <c r="I457" s="161" t="s">
        <v>2031</v>
      </c>
      <c r="J457" s="161" t="s">
        <v>6425</v>
      </c>
      <c r="K457" s="161" t="s">
        <v>4242</v>
      </c>
      <c r="L457" s="161" t="s">
        <v>4243</v>
      </c>
      <c r="M457" s="161" t="s">
        <v>4244</v>
      </c>
      <c r="N457" s="185" t="s">
        <v>6322</v>
      </c>
      <c r="O457" s="161">
        <v>0</v>
      </c>
      <c r="P457" s="161">
        <v>0</v>
      </c>
      <c r="Q457" s="161">
        <v>0</v>
      </c>
      <c r="R457" s="161">
        <v>0</v>
      </c>
      <c r="S457" s="161">
        <v>0</v>
      </c>
      <c r="T457" s="161">
        <v>0</v>
      </c>
      <c r="U457" s="161">
        <v>0</v>
      </c>
      <c r="V457" s="161">
        <v>0</v>
      </c>
      <c r="W457" s="161">
        <v>0</v>
      </c>
      <c r="X457" s="161">
        <v>0</v>
      </c>
      <c r="Y457" s="161">
        <v>0</v>
      </c>
      <c r="Z457" s="161">
        <v>0</v>
      </c>
      <c r="AA457" s="161">
        <v>0</v>
      </c>
      <c r="AB457" s="161">
        <v>0</v>
      </c>
      <c r="AC457" s="161">
        <v>0</v>
      </c>
      <c r="AD457" s="161">
        <v>0</v>
      </c>
      <c r="AE457" s="161">
        <v>0</v>
      </c>
      <c r="AF457" s="161" t="s">
        <v>1922</v>
      </c>
      <c r="AG457" s="161" t="s">
        <v>4388</v>
      </c>
      <c r="AH457" s="162" t="s">
        <v>15245</v>
      </c>
      <c r="AI457" s="162" t="s">
        <v>15253</v>
      </c>
      <c r="AJ457" s="162"/>
      <c r="AK457" s="162"/>
      <c r="AL457" s="162"/>
      <c r="AM457" s="162"/>
      <c r="AN457" s="162"/>
      <c r="AO457" s="162"/>
      <c r="AP457" s="162"/>
      <c r="AQ457" s="162"/>
      <c r="AR457" s="162"/>
      <c r="AS457" s="162"/>
      <c r="AT457" s="162"/>
      <c r="AU457" s="162"/>
      <c r="AV457" s="162"/>
      <c r="AW457" s="162"/>
      <c r="AX457" s="162"/>
    </row>
    <row r="458" spans="1:50" hidden="1">
      <c r="A458" s="153" t="s">
        <v>4945</v>
      </c>
      <c r="B458" s="153" t="s">
        <v>6321</v>
      </c>
      <c r="C458" s="153" t="s">
        <v>6501</v>
      </c>
      <c r="D458" s="177" t="s">
        <v>6421</v>
      </c>
      <c r="E458" s="161" t="s">
        <v>6422</v>
      </c>
      <c r="F458" s="161" t="s">
        <v>4251</v>
      </c>
      <c r="G458" s="161" t="s">
        <v>6424</v>
      </c>
      <c r="H458" s="161" t="s">
        <v>2024</v>
      </c>
      <c r="I458" s="161" t="s">
        <v>2031</v>
      </c>
      <c r="J458" s="161" t="s">
        <v>6425</v>
      </c>
      <c r="K458" s="161" t="s">
        <v>4242</v>
      </c>
      <c r="L458" s="161" t="s">
        <v>4243</v>
      </c>
      <c r="M458" s="161" t="s">
        <v>4244</v>
      </c>
      <c r="N458" s="185" t="s">
        <v>6322</v>
      </c>
      <c r="O458" s="161">
        <v>0</v>
      </c>
      <c r="P458" s="161">
        <v>0</v>
      </c>
      <c r="Q458" s="161">
        <v>0</v>
      </c>
      <c r="R458" s="161">
        <v>0</v>
      </c>
      <c r="S458" s="161">
        <v>0</v>
      </c>
      <c r="T458" s="161">
        <v>0</v>
      </c>
      <c r="U458" s="161">
        <v>0</v>
      </c>
      <c r="V458" s="161">
        <v>0</v>
      </c>
      <c r="W458" s="161">
        <v>0</v>
      </c>
      <c r="X458" s="161">
        <v>0</v>
      </c>
      <c r="Y458" s="161">
        <v>0</v>
      </c>
      <c r="Z458" s="161">
        <v>0</v>
      </c>
      <c r="AA458" s="161">
        <v>0</v>
      </c>
      <c r="AB458" s="161">
        <v>0</v>
      </c>
      <c r="AC458" s="161">
        <v>0</v>
      </c>
      <c r="AD458" s="161">
        <v>0</v>
      </c>
      <c r="AE458" s="161">
        <v>0</v>
      </c>
      <c r="AF458" s="161" t="s">
        <v>1922</v>
      </c>
      <c r="AG458" s="161" t="s">
        <v>4388</v>
      </c>
      <c r="AH458" s="162" t="s">
        <v>15245</v>
      </c>
      <c r="AI458" s="162" t="s">
        <v>15253</v>
      </c>
      <c r="AJ458" s="162"/>
      <c r="AK458" s="162"/>
      <c r="AL458" s="162"/>
      <c r="AM458" s="162"/>
      <c r="AN458" s="162"/>
      <c r="AO458" s="162"/>
      <c r="AP458" s="162"/>
      <c r="AQ458" s="162"/>
      <c r="AR458" s="162"/>
      <c r="AS458" s="162"/>
      <c r="AT458" s="162"/>
      <c r="AU458" s="162"/>
      <c r="AV458" s="162"/>
      <c r="AW458" s="162"/>
      <c r="AX458" s="162"/>
    </row>
    <row r="459" spans="1:50" hidden="1">
      <c r="A459" s="153" t="s">
        <v>1930</v>
      </c>
      <c r="B459" s="153" t="s">
        <v>2092</v>
      </c>
      <c r="C459" s="153" t="s">
        <v>6325</v>
      </c>
      <c r="D459" s="177" t="s">
        <v>6837</v>
      </c>
      <c r="E459" s="161" t="s">
        <v>6838</v>
      </c>
      <c r="F459" s="161" t="s">
        <v>12345</v>
      </c>
      <c r="G459" s="161" t="s">
        <v>6839</v>
      </c>
      <c r="H459" s="161" t="s">
        <v>2024</v>
      </c>
      <c r="I459" s="161" t="s">
        <v>2031</v>
      </c>
      <c r="J459" s="161" t="s">
        <v>6840</v>
      </c>
      <c r="K459" s="161" t="s">
        <v>6841</v>
      </c>
      <c r="L459" s="161" t="s">
        <v>6842</v>
      </c>
      <c r="M459" s="161" t="s">
        <v>6843</v>
      </c>
      <c r="N459" s="185" t="s">
        <v>6313</v>
      </c>
      <c r="O459" s="161">
        <v>0</v>
      </c>
      <c r="P459" s="161">
        <v>0</v>
      </c>
      <c r="Q459" s="161">
        <v>0</v>
      </c>
      <c r="R459" s="161">
        <v>0</v>
      </c>
      <c r="S459" s="161">
        <v>0</v>
      </c>
      <c r="T459" s="161">
        <v>0</v>
      </c>
      <c r="U459" s="161">
        <v>0</v>
      </c>
      <c r="V459" s="161">
        <v>0</v>
      </c>
      <c r="W459" s="161">
        <v>0</v>
      </c>
      <c r="X459" s="161">
        <v>0</v>
      </c>
      <c r="Y459" s="161">
        <v>0</v>
      </c>
      <c r="Z459" s="161">
        <v>0</v>
      </c>
      <c r="AA459" s="161">
        <v>0</v>
      </c>
      <c r="AB459" s="161">
        <v>0</v>
      </c>
      <c r="AC459" s="161">
        <v>0</v>
      </c>
      <c r="AD459" s="161">
        <v>0</v>
      </c>
      <c r="AE459" s="161">
        <v>0</v>
      </c>
      <c r="AF459" s="161" t="s">
        <v>6746</v>
      </c>
      <c r="AG459" s="161" t="s">
        <v>4388</v>
      </c>
      <c r="AH459" s="162" t="s">
        <v>14756</v>
      </c>
      <c r="AI459" s="162"/>
      <c r="AJ459" s="162"/>
      <c r="AK459" s="162"/>
      <c r="AL459" s="162"/>
      <c r="AM459" s="162"/>
      <c r="AN459" s="162"/>
      <c r="AO459" s="162"/>
      <c r="AP459" s="162"/>
      <c r="AQ459" s="162"/>
      <c r="AR459" s="162"/>
      <c r="AS459" s="162"/>
      <c r="AT459" s="162"/>
      <c r="AU459" s="162"/>
      <c r="AV459" s="162"/>
      <c r="AW459" s="162"/>
      <c r="AX459" s="162"/>
    </row>
    <row r="460" spans="1:50" hidden="1">
      <c r="A460" s="153" t="s">
        <v>1298</v>
      </c>
      <c r="B460" s="153" t="s">
        <v>4394</v>
      </c>
      <c r="C460" s="153" t="s">
        <v>1297</v>
      </c>
      <c r="D460" s="177" t="s">
        <v>7565</v>
      </c>
      <c r="E460" s="161" t="s">
        <v>7566</v>
      </c>
      <c r="F460" s="161" t="s">
        <v>13500</v>
      </c>
      <c r="G460" s="161" t="s">
        <v>7567</v>
      </c>
      <c r="H460" s="161" t="s">
        <v>2024</v>
      </c>
      <c r="I460" s="161" t="s">
        <v>2031</v>
      </c>
      <c r="J460" s="161" t="s">
        <v>7568</v>
      </c>
      <c r="K460" s="161" t="s">
        <v>7569</v>
      </c>
      <c r="L460" s="161" t="s">
        <v>7570</v>
      </c>
      <c r="M460" s="161" t="s">
        <v>7571</v>
      </c>
      <c r="N460" s="185" t="s">
        <v>6313</v>
      </c>
      <c r="O460" s="161">
        <v>0</v>
      </c>
      <c r="P460" s="161">
        <v>0</v>
      </c>
      <c r="Q460" s="161">
        <v>0</v>
      </c>
      <c r="R460" s="161">
        <v>0</v>
      </c>
      <c r="S460" s="161">
        <v>0</v>
      </c>
      <c r="T460" s="161">
        <v>0</v>
      </c>
      <c r="U460" s="161">
        <v>0</v>
      </c>
      <c r="V460" s="161">
        <v>0</v>
      </c>
      <c r="W460" s="161">
        <v>0</v>
      </c>
      <c r="X460" s="161">
        <v>0</v>
      </c>
      <c r="Y460" s="161">
        <v>0</v>
      </c>
      <c r="Z460" s="161">
        <v>0</v>
      </c>
      <c r="AA460" s="161">
        <v>0</v>
      </c>
      <c r="AB460" s="161">
        <v>0</v>
      </c>
      <c r="AC460" s="161">
        <v>0</v>
      </c>
      <c r="AD460" s="161">
        <v>0</v>
      </c>
      <c r="AE460" s="161">
        <v>0</v>
      </c>
      <c r="AF460" s="161" t="s">
        <v>6765</v>
      </c>
      <c r="AG460" s="161" t="s">
        <v>4392</v>
      </c>
      <c r="AH460" s="162" t="s">
        <v>14250</v>
      </c>
      <c r="AI460" s="162"/>
      <c r="AJ460" s="162"/>
      <c r="AK460" s="162"/>
      <c r="AL460" s="162"/>
      <c r="AM460" s="162"/>
      <c r="AN460" s="162"/>
      <c r="AO460" s="162"/>
      <c r="AP460" s="162"/>
      <c r="AQ460" s="162"/>
      <c r="AR460" s="162"/>
      <c r="AS460" s="162"/>
      <c r="AT460" s="162"/>
      <c r="AU460" s="162"/>
      <c r="AV460" s="162"/>
      <c r="AW460" s="162"/>
      <c r="AX460" s="162"/>
    </row>
    <row r="461" spans="1:50" hidden="1">
      <c r="A461" s="153" t="s">
        <v>1237</v>
      </c>
      <c r="B461" s="153" t="s">
        <v>962</v>
      </c>
      <c r="C461" s="153" t="s">
        <v>1238</v>
      </c>
      <c r="D461" s="177" t="s">
        <v>10514</v>
      </c>
      <c r="E461" s="161" t="s">
        <v>10515</v>
      </c>
      <c r="F461" s="161" t="s">
        <v>13003</v>
      </c>
      <c r="G461" s="161" t="s">
        <v>10516</v>
      </c>
      <c r="H461" s="161" t="s">
        <v>8995</v>
      </c>
      <c r="I461" s="161" t="s">
        <v>10517</v>
      </c>
      <c r="J461" s="161" t="s">
        <v>10518</v>
      </c>
      <c r="K461" s="161" t="s">
        <v>10519</v>
      </c>
      <c r="L461" s="161" t="s">
        <v>10520</v>
      </c>
      <c r="M461" s="161" t="s">
        <v>10521</v>
      </c>
      <c r="N461" s="185" t="s">
        <v>7096</v>
      </c>
      <c r="O461" s="161">
        <v>0</v>
      </c>
      <c r="P461" s="161">
        <v>0</v>
      </c>
      <c r="Q461" s="161">
        <v>0</v>
      </c>
      <c r="R461" s="161">
        <v>0</v>
      </c>
      <c r="S461" s="161">
        <v>0</v>
      </c>
      <c r="T461" s="161">
        <v>0</v>
      </c>
      <c r="U461" s="161">
        <v>0</v>
      </c>
      <c r="V461" s="161">
        <v>0</v>
      </c>
      <c r="W461" s="161">
        <v>0</v>
      </c>
      <c r="X461" s="161">
        <v>0</v>
      </c>
      <c r="Y461" s="161">
        <v>0</v>
      </c>
      <c r="Z461" s="161">
        <v>0</v>
      </c>
      <c r="AA461" s="161">
        <v>0</v>
      </c>
      <c r="AB461" s="161">
        <v>0</v>
      </c>
      <c r="AC461" s="161">
        <v>0</v>
      </c>
      <c r="AD461" s="161">
        <v>0</v>
      </c>
      <c r="AE461" s="161">
        <v>0</v>
      </c>
      <c r="AF461" s="161" t="s">
        <v>1823</v>
      </c>
      <c r="AG461" s="161" t="s">
        <v>4437</v>
      </c>
      <c r="AH461" s="162"/>
      <c r="AI461" s="162"/>
      <c r="AJ461" s="162"/>
      <c r="AK461" s="162"/>
      <c r="AL461" s="162"/>
      <c r="AM461" s="162"/>
      <c r="AN461" s="162"/>
      <c r="AO461" s="162"/>
      <c r="AP461" s="162"/>
      <c r="AQ461" s="162"/>
      <c r="AR461" s="162"/>
      <c r="AS461" s="162"/>
      <c r="AT461" s="162"/>
      <c r="AU461" s="162"/>
      <c r="AV461" s="162"/>
      <c r="AW461" s="162"/>
      <c r="AX461" s="162"/>
    </row>
    <row r="462" spans="1:50" hidden="1">
      <c r="A462" s="153" t="s">
        <v>1239</v>
      </c>
      <c r="B462" s="153" t="s">
        <v>962</v>
      </c>
      <c r="C462" s="153" t="s">
        <v>1238</v>
      </c>
      <c r="D462" s="177" t="s">
        <v>10514</v>
      </c>
      <c r="E462" s="161" t="s">
        <v>10515</v>
      </c>
      <c r="F462" s="161" t="s">
        <v>13004</v>
      </c>
      <c r="G462" s="161" t="s">
        <v>10516</v>
      </c>
      <c r="H462" s="161" t="s">
        <v>8995</v>
      </c>
      <c r="I462" s="161" t="s">
        <v>10517</v>
      </c>
      <c r="J462" s="161" t="s">
        <v>10518</v>
      </c>
      <c r="K462" s="161" t="s">
        <v>10519</v>
      </c>
      <c r="L462" s="161" t="s">
        <v>10520</v>
      </c>
      <c r="M462" s="161" t="s">
        <v>10521</v>
      </c>
      <c r="N462" s="185" t="s">
        <v>7096</v>
      </c>
      <c r="O462" s="161">
        <v>0</v>
      </c>
      <c r="P462" s="161">
        <v>0</v>
      </c>
      <c r="Q462" s="161">
        <v>0</v>
      </c>
      <c r="R462" s="161">
        <v>0</v>
      </c>
      <c r="S462" s="161">
        <v>0</v>
      </c>
      <c r="T462" s="161">
        <v>0</v>
      </c>
      <c r="U462" s="161">
        <v>0</v>
      </c>
      <c r="V462" s="161">
        <v>0</v>
      </c>
      <c r="W462" s="161">
        <v>0</v>
      </c>
      <c r="X462" s="161">
        <v>0</v>
      </c>
      <c r="Y462" s="161">
        <v>0</v>
      </c>
      <c r="Z462" s="161">
        <v>0</v>
      </c>
      <c r="AA462" s="161">
        <v>0</v>
      </c>
      <c r="AB462" s="161">
        <v>0</v>
      </c>
      <c r="AC462" s="161">
        <v>0</v>
      </c>
      <c r="AD462" s="161">
        <v>0</v>
      </c>
      <c r="AE462" s="161">
        <v>0</v>
      </c>
      <c r="AF462" s="161" t="s">
        <v>1823</v>
      </c>
      <c r="AG462" s="161" t="s">
        <v>4437</v>
      </c>
      <c r="AH462" s="162"/>
      <c r="AI462" s="162"/>
      <c r="AJ462" s="162"/>
      <c r="AK462" s="162"/>
      <c r="AL462" s="162"/>
      <c r="AM462" s="162"/>
      <c r="AN462" s="162"/>
      <c r="AO462" s="162"/>
      <c r="AP462" s="162"/>
      <c r="AQ462" s="162"/>
      <c r="AR462" s="162"/>
      <c r="AS462" s="162"/>
      <c r="AT462" s="162"/>
      <c r="AU462" s="162"/>
      <c r="AV462" s="162"/>
      <c r="AW462" s="162"/>
      <c r="AX462" s="162"/>
    </row>
    <row r="463" spans="1:50" hidden="1">
      <c r="A463" s="153" t="s">
        <v>1240</v>
      </c>
      <c r="B463" s="153" t="s">
        <v>962</v>
      </c>
      <c r="C463" s="153" t="s">
        <v>1238</v>
      </c>
      <c r="D463" s="177" t="s">
        <v>10514</v>
      </c>
      <c r="E463" s="161" t="s">
        <v>10515</v>
      </c>
      <c r="F463" s="161" t="s">
        <v>13005</v>
      </c>
      <c r="G463" s="161" t="s">
        <v>10516</v>
      </c>
      <c r="H463" s="161" t="s">
        <v>8995</v>
      </c>
      <c r="I463" s="161" t="s">
        <v>10517</v>
      </c>
      <c r="J463" s="161" t="s">
        <v>10518</v>
      </c>
      <c r="K463" s="161" t="s">
        <v>10519</v>
      </c>
      <c r="L463" s="161" t="s">
        <v>10520</v>
      </c>
      <c r="M463" s="161" t="s">
        <v>10521</v>
      </c>
      <c r="N463" s="185" t="s">
        <v>7096</v>
      </c>
      <c r="O463" s="161">
        <v>0</v>
      </c>
      <c r="P463" s="161">
        <v>0</v>
      </c>
      <c r="Q463" s="161">
        <v>0</v>
      </c>
      <c r="R463" s="161">
        <v>0</v>
      </c>
      <c r="S463" s="161">
        <v>0</v>
      </c>
      <c r="T463" s="161">
        <v>0</v>
      </c>
      <c r="U463" s="161">
        <v>0</v>
      </c>
      <c r="V463" s="161">
        <v>0</v>
      </c>
      <c r="W463" s="161">
        <v>0</v>
      </c>
      <c r="X463" s="161">
        <v>0</v>
      </c>
      <c r="Y463" s="161">
        <v>0</v>
      </c>
      <c r="Z463" s="161">
        <v>0</v>
      </c>
      <c r="AA463" s="161">
        <v>0</v>
      </c>
      <c r="AB463" s="161">
        <v>0</v>
      </c>
      <c r="AC463" s="161">
        <v>0</v>
      </c>
      <c r="AD463" s="161">
        <v>0</v>
      </c>
      <c r="AE463" s="161">
        <v>0</v>
      </c>
      <c r="AF463" s="161" t="s">
        <v>1823</v>
      </c>
      <c r="AG463" s="161" t="s">
        <v>4437</v>
      </c>
      <c r="AH463" s="162"/>
      <c r="AI463" s="162"/>
      <c r="AJ463" s="162"/>
      <c r="AK463" s="162"/>
      <c r="AL463" s="162"/>
      <c r="AM463" s="162"/>
      <c r="AN463" s="162"/>
      <c r="AO463" s="162"/>
      <c r="AP463" s="162"/>
      <c r="AQ463" s="162"/>
      <c r="AR463" s="162"/>
      <c r="AS463" s="162"/>
      <c r="AT463" s="162"/>
      <c r="AU463" s="162"/>
      <c r="AV463" s="162"/>
      <c r="AW463" s="162"/>
      <c r="AX463" s="162"/>
    </row>
    <row r="464" spans="1:50" hidden="1">
      <c r="A464" s="153" t="s">
        <v>1241</v>
      </c>
      <c r="B464" s="153" t="s">
        <v>962</v>
      </c>
      <c r="C464" s="153" t="s">
        <v>1238</v>
      </c>
      <c r="D464" s="177" t="s">
        <v>10514</v>
      </c>
      <c r="E464" s="161" t="s">
        <v>10515</v>
      </c>
      <c r="F464" s="161" t="s">
        <v>13006</v>
      </c>
      <c r="G464" s="161" t="s">
        <v>10516</v>
      </c>
      <c r="H464" s="161" t="s">
        <v>8995</v>
      </c>
      <c r="I464" s="161" t="s">
        <v>10517</v>
      </c>
      <c r="J464" s="161" t="s">
        <v>10518</v>
      </c>
      <c r="K464" s="161" t="s">
        <v>10519</v>
      </c>
      <c r="L464" s="161" t="s">
        <v>10520</v>
      </c>
      <c r="M464" s="161" t="s">
        <v>10521</v>
      </c>
      <c r="N464" s="185" t="s">
        <v>7096</v>
      </c>
      <c r="O464" s="161">
        <v>0</v>
      </c>
      <c r="P464" s="161">
        <v>0</v>
      </c>
      <c r="Q464" s="161">
        <v>0</v>
      </c>
      <c r="R464" s="161">
        <v>0</v>
      </c>
      <c r="S464" s="161">
        <v>0</v>
      </c>
      <c r="T464" s="161">
        <v>0</v>
      </c>
      <c r="U464" s="161">
        <v>0</v>
      </c>
      <c r="V464" s="161">
        <v>0</v>
      </c>
      <c r="W464" s="161">
        <v>0</v>
      </c>
      <c r="X464" s="161">
        <v>0</v>
      </c>
      <c r="Y464" s="161">
        <v>0</v>
      </c>
      <c r="Z464" s="161">
        <v>0</v>
      </c>
      <c r="AA464" s="161">
        <v>0</v>
      </c>
      <c r="AB464" s="161">
        <v>0</v>
      </c>
      <c r="AC464" s="161">
        <v>0</v>
      </c>
      <c r="AD464" s="161">
        <v>0</v>
      </c>
      <c r="AE464" s="161">
        <v>0</v>
      </c>
      <c r="AF464" s="161" t="s">
        <v>1823</v>
      </c>
      <c r="AG464" s="161" t="s">
        <v>4437</v>
      </c>
      <c r="AH464" s="162"/>
      <c r="AI464" s="162"/>
      <c r="AJ464" s="162"/>
      <c r="AK464" s="162"/>
      <c r="AL464" s="162"/>
      <c r="AM464" s="162"/>
      <c r="AN464" s="162"/>
      <c r="AO464" s="162"/>
      <c r="AP464" s="162"/>
      <c r="AQ464" s="162"/>
      <c r="AR464" s="162"/>
      <c r="AS464" s="162"/>
      <c r="AT464" s="162"/>
      <c r="AU464" s="162"/>
      <c r="AV464" s="162"/>
      <c r="AW464" s="162"/>
      <c r="AX464" s="162"/>
    </row>
    <row r="465" spans="1:50" hidden="1">
      <c r="A465" s="153" t="s">
        <v>1629</v>
      </c>
      <c r="B465" s="153" t="s">
        <v>962</v>
      </c>
      <c r="C465" s="153" t="s">
        <v>1238</v>
      </c>
      <c r="D465" s="177" t="s">
        <v>10514</v>
      </c>
      <c r="E465" s="161" t="s">
        <v>10515</v>
      </c>
      <c r="F465" s="161" t="s">
        <v>13007</v>
      </c>
      <c r="G465" s="161" t="s">
        <v>10516</v>
      </c>
      <c r="H465" s="161" t="s">
        <v>8995</v>
      </c>
      <c r="I465" s="161" t="s">
        <v>10517</v>
      </c>
      <c r="J465" s="161" t="s">
        <v>10518</v>
      </c>
      <c r="K465" s="161" t="s">
        <v>10519</v>
      </c>
      <c r="L465" s="161" t="s">
        <v>10520</v>
      </c>
      <c r="M465" s="161" t="s">
        <v>10521</v>
      </c>
      <c r="N465" s="185" t="s">
        <v>7096</v>
      </c>
      <c r="O465" s="161">
        <v>0</v>
      </c>
      <c r="P465" s="161">
        <v>0</v>
      </c>
      <c r="Q465" s="161">
        <v>0</v>
      </c>
      <c r="R465" s="161">
        <v>0</v>
      </c>
      <c r="S465" s="161">
        <v>0</v>
      </c>
      <c r="T465" s="161">
        <v>0</v>
      </c>
      <c r="U465" s="161">
        <v>0</v>
      </c>
      <c r="V465" s="161">
        <v>0</v>
      </c>
      <c r="W465" s="161">
        <v>0</v>
      </c>
      <c r="X465" s="161">
        <v>0</v>
      </c>
      <c r="Y465" s="161">
        <v>0</v>
      </c>
      <c r="Z465" s="161">
        <v>0</v>
      </c>
      <c r="AA465" s="161">
        <v>0</v>
      </c>
      <c r="AB465" s="161">
        <v>0</v>
      </c>
      <c r="AC465" s="161">
        <v>0</v>
      </c>
      <c r="AD465" s="161">
        <v>0</v>
      </c>
      <c r="AE465" s="161">
        <v>0</v>
      </c>
      <c r="AF465" s="161" t="s">
        <v>1823</v>
      </c>
      <c r="AG465" s="161" t="s">
        <v>4437</v>
      </c>
      <c r="AH465" s="162"/>
      <c r="AI465" s="162"/>
      <c r="AJ465" s="162"/>
      <c r="AK465" s="162"/>
      <c r="AL465" s="162"/>
      <c r="AM465" s="162"/>
      <c r="AN465" s="162"/>
      <c r="AO465" s="162"/>
      <c r="AP465" s="162"/>
      <c r="AQ465" s="162"/>
      <c r="AR465" s="162"/>
      <c r="AS465" s="162"/>
      <c r="AT465" s="162"/>
      <c r="AU465" s="162"/>
      <c r="AV465" s="162"/>
      <c r="AW465" s="162"/>
      <c r="AX465" s="162"/>
    </row>
    <row r="466" spans="1:50" hidden="1">
      <c r="A466" s="153" t="s">
        <v>1630</v>
      </c>
      <c r="B466" s="153" t="s">
        <v>962</v>
      </c>
      <c r="C466" s="153" t="s">
        <v>1238</v>
      </c>
      <c r="D466" s="177" t="s">
        <v>10514</v>
      </c>
      <c r="E466" s="161" t="s">
        <v>10515</v>
      </c>
      <c r="F466" s="161" t="s">
        <v>13008</v>
      </c>
      <c r="G466" s="161" t="s">
        <v>10516</v>
      </c>
      <c r="H466" s="161" t="s">
        <v>8995</v>
      </c>
      <c r="I466" s="161" t="s">
        <v>10517</v>
      </c>
      <c r="J466" s="161" t="s">
        <v>10518</v>
      </c>
      <c r="K466" s="161" t="s">
        <v>10519</v>
      </c>
      <c r="L466" s="161" t="s">
        <v>10520</v>
      </c>
      <c r="M466" s="161" t="s">
        <v>10521</v>
      </c>
      <c r="N466" s="185" t="s">
        <v>7096</v>
      </c>
      <c r="O466" s="161">
        <v>0</v>
      </c>
      <c r="P466" s="161">
        <v>0</v>
      </c>
      <c r="Q466" s="161">
        <v>0</v>
      </c>
      <c r="R466" s="161">
        <v>0</v>
      </c>
      <c r="S466" s="161">
        <v>0</v>
      </c>
      <c r="T466" s="161">
        <v>0</v>
      </c>
      <c r="U466" s="161">
        <v>0</v>
      </c>
      <c r="V466" s="161">
        <v>0</v>
      </c>
      <c r="W466" s="161">
        <v>0</v>
      </c>
      <c r="X466" s="161">
        <v>0</v>
      </c>
      <c r="Y466" s="161">
        <v>0</v>
      </c>
      <c r="Z466" s="161">
        <v>0</v>
      </c>
      <c r="AA466" s="161">
        <v>0</v>
      </c>
      <c r="AB466" s="161">
        <v>0</v>
      </c>
      <c r="AC466" s="161">
        <v>0</v>
      </c>
      <c r="AD466" s="161">
        <v>0</v>
      </c>
      <c r="AE466" s="161">
        <v>0</v>
      </c>
      <c r="AF466" s="161" t="s">
        <v>1823</v>
      </c>
      <c r="AG466" s="161" t="s">
        <v>4437</v>
      </c>
      <c r="AH466" s="162"/>
      <c r="AI466" s="162"/>
      <c r="AJ466" s="162"/>
      <c r="AK466" s="162"/>
      <c r="AL466" s="162"/>
      <c r="AM466" s="162"/>
      <c r="AN466" s="162"/>
      <c r="AO466" s="162"/>
      <c r="AP466" s="162"/>
      <c r="AQ466" s="162"/>
      <c r="AR466" s="162"/>
      <c r="AS466" s="162"/>
      <c r="AT466" s="162"/>
      <c r="AU466" s="162"/>
      <c r="AV466" s="162"/>
      <c r="AW466" s="162"/>
      <c r="AX466" s="162"/>
    </row>
    <row r="467" spans="1:50" hidden="1">
      <c r="A467" s="153" t="s">
        <v>210</v>
      </c>
      <c r="B467" s="153" t="s">
        <v>211</v>
      </c>
      <c r="C467" s="153" t="s">
        <v>212</v>
      </c>
      <c r="D467" s="177" t="s">
        <v>11276</v>
      </c>
      <c r="E467" s="161" t="s">
        <v>11277</v>
      </c>
      <c r="F467" s="161" t="s">
        <v>13347</v>
      </c>
      <c r="G467" s="161" t="s">
        <v>11278</v>
      </c>
      <c r="H467" s="161" t="s">
        <v>11264</v>
      </c>
      <c r="I467" s="161" t="s">
        <v>11265</v>
      </c>
      <c r="J467" s="161" t="s">
        <v>11279</v>
      </c>
      <c r="K467" s="161" t="s">
        <v>11280</v>
      </c>
      <c r="L467" s="161" t="s">
        <v>11281</v>
      </c>
      <c r="M467" s="161" t="s">
        <v>11282</v>
      </c>
      <c r="N467" s="185" t="s">
        <v>6310</v>
      </c>
      <c r="O467" s="161" t="s">
        <v>213</v>
      </c>
      <c r="P467" s="161" t="s">
        <v>13818</v>
      </c>
      <c r="Q467" s="161" t="s">
        <v>13819</v>
      </c>
      <c r="R467" s="161" t="s">
        <v>11264</v>
      </c>
      <c r="S467" s="161" t="s">
        <v>11265</v>
      </c>
      <c r="T467" s="161" t="s">
        <v>6309</v>
      </c>
      <c r="U467" s="161">
        <v>0</v>
      </c>
      <c r="V467" s="161">
        <v>0</v>
      </c>
      <c r="W467" s="161">
        <v>0</v>
      </c>
      <c r="X467" s="161">
        <v>0</v>
      </c>
      <c r="Y467" s="161">
        <v>0</v>
      </c>
      <c r="Z467" s="161">
        <v>0</v>
      </c>
      <c r="AA467" s="161">
        <v>1</v>
      </c>
      <c r="AB467" s="161" t="s">
        <v>3820</v>
      </c>
      <c r="AC467" s="161" t="s">
        <v>3821</v>
      </c>
      <c r="AD467" s="161" t="s">
        <v>2026</v>
      </c>
      <c r="AE467" s="161" t="s">
        <v>3822</v>
      </c>
      <c r="AF467" s="161" t="s">
        <v>6309</v>
      </c>
      <c r="AG467" s="161" t="s">
        <v>6317</v>
      </c>
      <c r="AH467" s="162"/>
      <c r="AI467" s="162"/>
      <c r="AJ467" s="162"/>
      <c r="AK467" s="162"/>
      <c r="AL467" s="162"/>
      <c r="AM467" s="162"/>
      <c r="AN467" s="162"/>
      <c r="AO467" s="162"/>
      <c r="AP467" s="162"/>
      <c r="AQ467" s="162"/>
      <c r="AR467" s="162"/>
      <c r="AS467" s="162"/>
      <c r="AT467" s="162"/>
      <c r="AU467" s="162"/>
      <c r="AV467" s="162"/>
      <c r="AW467" s="162"/>
      <c r="AX467" s="162"/>
    </row>
    <row r="468" spans="1:50" hidden="1">
      <c r="A468" s="153" t="s">
        <v>5487</v>
      </c>
      <c r="B468" s="153" t="s">
        <v>2099</v>
      </c>
      <c r="C468" s="153" t="s">
        <v>2905</v>
      </c>
      <c r="D468" s="177" t="s">
        <v>7049</v>
      </c>
      <c r="E468" s="161" t="s">
        <v>7050</v>
      </c>
      <c r="F468" s="161" t="s">
        <v>7670</v>
      </c>
      <c r="G468" s="161" t="s">
        <v>7051</v>
      </c>
      <c r="H468" s="161" t="s">
        <v>6286</v>
      </c>
      <c r="I468" s="161" t="s">
        <v>6222</v>
      </c>
      <c r="J468" s="161" t="s">
        <v>7052</v>
      </c>
      <c r="K468" s="161" t="s">
        <v>7053</v>
      </c>
      <c r="L468" s="161" t="s">
        <v>7054</v>
      </c>
      <c r="M468" s="161" t="s">
        <v>7055</v>
      </c>
      <c r="N468" s="185" t="s">
        <v>6318</v>
      </c>
      <c r="O468" s="161">
        <v>0</v>
      </c>
      <c r="P468" s="161">
        <v>0</v>
      </c>
      <c r="Q468" s="161">
        <v>0</v>
      </c>
      <c r="R468" s="161">
        <v>0</v>
      </c>
      <c r="S468" s="161">
        <v>0</v>
      </c>
      <c r="T468" s="161">
        <v>0</v>
      </c>
      <c r="U468" s="161">
        <v>0</v>
      </c>
      <c r="V468" s="161">
        <v>0</v>
      </c>
      <c r="W468" s="161">
        <v>0</v>
      </c>
      <c r="X468" s="161">
        <v>0</v>
      </c>
      <c r="Y468" s="161">
        <v>0</v>
      </c>
      <c r="Z468" s="161">
        <v>0</v>
      </c>
      <c r="AA468" s="161">
        <v>0</v>
      </c>
      <c r="AB468" s="161">
        <v>0</v>
      </c>
      <c r="AC468" s="161">
        <v>0</v>
      </c>
      <c r="AD468" s="161">
        <v>0</v>
      </c>
      <c r="AE468" s="161">
        <v>0</v>
      </c>
      <c r="AF468" s="161" t="s">
        <v>6746</v>
      </c>
      <c r="AG468" s="161" t="s">
        <v>4388</v>
      </c>
      <c r="AH468" s="162" t="s">
        <v>15159</v>
      </c>
      <c r="AI468" s="162"/>
      <c r="AJ468" s="162"/>
      <c r="AK468" s="162"/>
      <c r="AL468" s="162"/>
      <c r="AM468" s="162"/>
      <c r="AN468" s="162"/>
      <c r="AO468" s="162"/>
      <c r="AP468" s="162"/>
      <c r="AQ468" s="162"/>
      <c r="AR468" s="162"/>
      <c r="AS468" s="162"/>
      <c r="AT468" s="162"/>
      <c r="AU468" s="162"/>
      <c r="AV468" s="162"/>
      <c r="AW468" s="162"/>
      <c r="AX468" s="162"/>
    </row>
    <row r="469" spans="1:50" hidden="1">
      <c r="A469" s="153" t="s">
        <v>2839</v>
      </c>
      <c r="B469" s="153" t="s">
        <v>2836</v>
      </c>
      <c r="C469" s="153" t="s">
        <v>2840</v>
      </c>
      <c r="D469" s="177" t="e">
        <v>#N/A</v>
      </c>
      <c r="E469" s="161" t="e">
        <v>#N/A</v>
      </c>
      <c r="F469" s="161" t="e">
        <v>#N/A</v>
      </c>
      <c r="G469" s="161" t="e">
        <v>#N/A</v>
      </c>
      <c r="H469" s="161" t="e">
        <v>#N/A</v>
      </c>
      <c r="I469" s="161" t="e">
        <v>#N/A</v>
      </c>
      <c r="J469" s="161" t="e">
        <v>#N/A</v>
      </c>
      <c r="K469" s="161" t="e">
        <v>#N/A</v>
      </c>
      <c r="L469" s="161" t="e">
        <v>#N/A</v>
      </c>
      <c r="M469" s="161"/>
      <c r="N469" s="185"/>
      <c r="O469" s="161"/>
      <c r="P469" s="161"/>
      <c r="Q469" s="161"/>
      <c r="R469" s="161"/>
      <c r="S469" s="161"/>
      <c r="T469" s="161"/>
      <c r="U469" s="161"/>
      <c r="V469" s="161"/>
      <c r="W469" s="161"/>
      <c r="X469" s="161"/>
      <c r="Y469" s="161"/>
      <c r="Z469" s="161"/>
      <c r="AA469" s="161"/>
      <c r="AB469" s="161"/>
      <c r="AC469" s="161"/>
      <c r="AD469" s="161"/>
      <c r="AE469" s="161"/>
      <c r="AF469" s="161"/>
      <c r="AG469" s="161"/>
      <c r="AH469" s="162"/>
      <c r="AI469" s="162"/>
      <c r="AJ469" s="162"/>
      <c r="AK469" s="162"/>
      <c r="AL469" s="162"/>
      <c r="AM469" s="162"/>
      <c r="AN469" s="162"/>
      <c r="AO469" s="162"/>
      <c r="AP469" s="162"/>
      <c r="AQ469" s="162"/>
      <c r="AR469" s="162"/>
      <c r="AS469" s="162"/>
      <c r="AT469" s="162"/>
      <c r="AU469" s="162"/>
      <c r="AV469" s="162"/>
      <c r="AW469" s="162"/>
      <c r="AX469" s="162"/>
    </row>
    <row r="470" spans="1:50" hidden="1">
      <c r="A470" s="153" t="s">
        <v>2120</v>
      </c>
      <c r="B470" s="153" t="s">
        <v>5429</v>
      </c>
      <c r="C470" s="153" t="s">
        <v>2121</v>
      </c>
      <c r="D470" s="177" t="s">
        <v>6652</v>
      </c>
      <c r="E470" s="161" t="s">
        <v>7526</v>
      </c>
      <c r="F470" s="161" t="s">
        <v>12266</v>
      </c>
      <c r="G470" s="161" t="s">
        <v>7527</v>
      </c>
      <c r="H470" s="161" t="s">
        <v>2024</v>
      </c>
      <c r="I470" s="161" t="s">
        <v>2031</v>
      </c>
      <c r="J470" s="161" t="s">
        <v>7528</v>
      </c>
      <c r="K470" s="161" t="s">
        <v>7529</v>
      </c>
      <c r="L470" s="161" t="s">
        <v>7530</v>
      </c>
      <c r="M470" s="161" t="s">
        <v>7531</v>
      </c>
      <c r="N470" s="185" t="s">
        <v>6310</v>
      </c>
      <c r="O470" s="161" t="s">
        <v>14192</v>
      </c>
      <c r="P470" s="161" t="s">
        <v>14193</v>
      </c>
      <c r="Q470" s="161" t="s">
        <v>14194</v>
      </c>
      <c r="R470" s="161" t="s">
        <v>2024</v>
      </c>
      <c r="S470" s="161" t="s">
        <v>2031</v>
      </c>
      <c r="T470" s="161" t="s">
        <v>6309</v>
      </c>
      <c r="U470" s="161">
        <v>0</v>
      </c>
      <c r="V470" s="161">
        <v>0</v>
      </c>
      <c r="W470" s="161">
        <v>0</v>
      </c>
      <c r="X470" s="161">
        <v>0</v>
      </c>
      <c r="Y470" s="161">
        <v>0</v>
      </c>
      <c r="Z470" s="161">
        <v>0</v>
      </c>
      <c r="AA470" s="161">
        <v>0</v>
      </c>
      <c r="AB470" s="161">
        <v>0</v>
      </c>
      <c r="AC470" s="161">
        <v>0</v>
      </c>
      <c r="AD470" s="161">
        <v>0</v>
      </c>
      <c r="AE470" s="161">
        <v>0</v>
      </c>
      <c r="AF470" s="161" t="s">
        <v>6309</v>
      </c>
      <c r="AG470" s="161" t="s">
        <v>6317</v>
      </c>
      <c r="AH470" s="162" t="s">
        <v>6727</v>
      </c>
      <c r="AI470" s="162"/>
      <c r="AJ470" s="162"/>
      <c r="AK470" s="162"/>
      <c r="AL470" s="162"/>
      <c r="AM470" s="162"/>
      <c r="AN470" s="162"/>
      <c r="AO470" s="162"/>
      <c r="AP470" s="162"/>
      <c r="AQ470" s="162"/>
      <c r="AR470" s="162"/>
      <c r="AS470" s="162"/>
      <c r="AT470" s="162"/>
      <c r="AU470" s="162"/>
      <c r="AV470" s="162"/>
      <c r="AW470" s="162"/>
      <c r="AX470" s="162"/>
    </row>
    <row r="471" spans="1:50" hidden="1">
      <c r="A471" s="153" t="s">
        <v>543</v>
      </c>
      <c r="B471" s="153" t="s">
        <v>544</v>
      </c>
      <c r="C471" s="153" t="s">
        <v>545</v>
      </c>
      <c r="D471" s="177" t="s">
        <v>11683</v>
      </c>
      <c r="E471" s="161" t="s">
        <v>6309</v>
      </c>
      <c r="F471" s="161" t="s">
        <v>13517</v>
      </c>
      <c r="G471" s="161" t="s">
        <v>11684</v>
      </c>
      <c r="H471" s="161" t="s">
        <v>2024</v>
      </c>
      <c r="I471" s="161" t="s">
        <v>2031</v>
      </c>
      <c r="J471" s="161" t="s">
        <v>11685</v>
      </c>
      <c r="K471" s="161" t="s">
        <v>11686</v>
      </c>
      <c r="L471" s="161" t="s">
        <v>6309</v>
      </c>
      <c r="M471" s="161" t="s">
        <v>11687</v>
      </c>
      <c r="N471" s="185" t="s">
        <v>6310</v>
      </c>
      <c r="O471" s="161">
        <v>0</v>
      </c>
      <c r="P471" s="161">
        <v>0</v>
      </c>
      <c r="Q471" s="161">
        <v>0</v>
      </c>
      <c r="R471" s="161">
        <v>0</v>
      </c>
      <c r="S471" s="161">
        <v>0</v>
      </c>
      <c r="T471" s="161">
        <v>0</v>
      </c>
      <c r="U471" s="161">
        <v>0</v>
      </c>
      <c r="V471" s="161">
        <v>0</v>
      </c>
      <c r="W471" s="161">
        <v>0</v>
      </c>
      <c r="X471" s="161">
        <v>0</v>
      </c>
      <c r="Y471" s="161">
        <v>0</v>
      </c>
      <c r="Z471" s="161">
        <v>0</v>
      </c>
      <c r="AA471" s="161">
        <v>0</v>
      </c>
      <c r="AB471" s="161">
        <v>0</v>
      </c>
      <c r="AC471" s="161">
        <v>0</v>
      </c>
      <c r="AD471" s="161">
        <v>0</v>
      </c>
      <c r="AE471" s="161">
        <v>0</v>
      </c>
      <c r="AF471" s="161" t="s">
        <v>6309</v>
      </c>
      <c r="AG471" s="161" t="s">
        <v>6312</v>
      </c>
      <c r="AH471" s="162"/>
      <c r="AI471" s="162"/>
      <c r="AJ471" s="162"/>
      <c r="AK471" s="162"/>
      <c r="AL471" s="162"/>
      <c r="AM471" s="162"/>
      <c r="AN471" s="162"/>
      <c r="AO471" s="162"/>
      <c r="AP471" s="162"/>
      <c r="AQ471" s="162"/>
      <c r="AR471" s="162"/>
      <c r="AS471" s="162"/>
      <c r="AT471" s="162"/>
      <c r="AU471" s="162"/>
      <c r="AV471" s="162"/>
      <c r="AW471" s="162"/>
      <c r="AX471" s="162"/>
    </row>
    <row r="472" spans="1:50" hidden="1">
      <c r="A472" s="153" t="s">
        <v>6030</v>
      </c>
      <c r="B472" s="153" t="s">
        <v>6031</v>
      </c>
      <c r="C472" s="153" t="s">
        <v>6032</v>
      </c>
      <c r="D472" s="177" t="s">
        <v>11021</v>
      </c>
      <c r="E472" s="161" t="s">
        <v>11022</v>
      </c>
      <c r="F472" s="161" t="s">
        <v>13281</v>
      </c>
      <c r="G472" s="161" t="s">
        <v>11023</v>
      </c>
      <c r="H472" s="161" t="s">
        <v>6247</v>
      </c>
      <c r="I472" s="161" t="s">
        <v>6248</v>
      </c>
      <c r="J472" s="161" t="s">
        <v>11024</v>
      </c>
      <c r="K472" s="161" t="s">
        <v>11025</v>
      </c>
      <c r="L472" s="161" t="s">
        <v>1265</v>
      </c>
      <c r="M472" s="161" t="s">
        <v>11026</v>
      </c>
      <c r="N472" s="185" t="s">
        <v>6313</v>
      </c>
      <c r="O472" s="161">
        <v>0</v>
      </c>
      <c r="P472" s="161">
        <v>0</v>
      </c>
      <c r="Q472" s="161">
        <v>0</v>
      </c>
      <c r="R472" s="161">
        <v>0</v>
      </c>
      <c r="S472" s="161">
        <v>0</v>
      </c>
      <c r="T472" s="161">
        <v>0</v>
      </c>
      <c r="U472" s="161">
        <v>0</v>
      </c>
      <c r="V472" s="161">
        <v>0</v>
      </c>
      <c r="W472" s="161">
        <v>0</v>
      </c>
      <c r="X472" s="161">
        <v>0</v>
      </c>
      <c r="Y472" s="161">
        <v>0</v>
      </c>
      <c r="Z472" s="161">
        <v>0</v>
      </c>
      <c r="AA472" s="161">
        <v>0</v>
      </c>
      <c r="AB472" s="161">
        <v>0</v>
      </c>
      <c r="AC472" s="161">
        <v>0</v>
      </c>
      <c r="AD472" s="161">
        <v>0</v>
      </c>
      <c r="AE472" s="161">
        <v>0</v>
      </c>
      <c r="AF472" s="161" t="s">
        <v>4678</v>
      </c>
      <c r="AG472" s="161" t="s">
        <v>6317</v>
      </c>
      <c r="AH472" s="162"/>
      <c r="AI472" s="162"/>
      <c r="AJ472" s="162"/>
      <c r="AK472" s="162"/>
      <c r="AL472" s="162"/>
      <c r="AM472" s="162"/>
      <c r="AN472" s="162"/>
      <c r="AO472" s="162"/>
      <c r="AP472" s="162"/>
      <c r="AQ472" s="162"/>
      <c r="AR472" s="162"/>
      <c r="AS472" s="162"/>
      <c r="AT472" s="162"/>
      <c r="AU472" s="162"/>
      <c r="AV472" s="162"/>
      <c r="AW472" s="162"/>
      <c r="AX472" s="162"/>
    </row>
    <row r="473" spans="1:50" hidden="1">
      <c r="A473" s="153" t="s">
        <v>1131</v>
      </c>
      <c r="B473" s="153" t="s">
        <v>1120</v>
      </c>
      <c r="C473" s="153" t="s">
        <v>1132</v>
      </c>
      <c r="D473" s="177" t="s">
        <v>3336</v>
      </c>
      <c r="E473" s="161" t="s">
        <v>3337</v>
      </c>
      <c r="F473" s="161" t="s">
        <v>3344</v>
      </c>
      <c r="G473" s="161" t="s">
        <v>3339</v>
      </c>
      <c r="H473" s="161" t="s">
        <v>2024</v>
      </c>
      <c r="I473" s="161" t="s">
        <v>2031</v>
      </c>
      <c r="J473" s="161" t="s">
        <v>3340</v>
      </c>
      <c r="K473" s="161" t="s">
        <v>3341</v>
      </c>
      <c r="L473" s="161" t="s">
        <v>6309</v>
      </c>
      <c r="M473" s="161" t="s">
        <v>3342</v>
      </c>
      <c r="N473" s="185" t="s">
        <v>6310</v>
      </c>
      <c r="O473" s="161" t="s">
        <v>1122</v>
      </c>
      <c r="P473" s="161" t="s">
        <v>3343</v>
      </c>
      <c r="Q473" s="161" t="s">
        <v>13653</v>
      </c>
      <c r="R473" s="161" t="s">
        <v>2024</v>
      </c>
      <c r="S473" s="161" t="s">
        <v>2031</v>
      </c>
      <c r="T473" s="161" t="s">
        <v>6309</v>
      </c>
      <c r="U473" s="161">
        <v>0</v>
      </c>
      <c r="V473" s="161">
        <v>0</v>
      </c>
      <c r="W473" s="161">
        <v>0</v>
      </c>
      <c r="X473" s="161">
        <v>0</v>
      </c>
      <c r="Y473" s="161">
        <v>0</v>
      </c>
      <c r="Z473" s="161">
        <v>0</v>
      </c>
      <c r="AA473" s="161">
        <v>0</v>
      </c>
      <c r="AB473" s="161">
        <v>0</v>
      </c>
      <c r="AC473" s="161">
        <v>0</v>
      </c>
      <c r="AD473" s="161">
        <v>0</v>
      </c>
      <c r="AE473" s="161">
        <v>0</v>
      </c>
      <c r="AF473" s="161" t="s">
        <v>6309</v>
      </c>
      <c r="AG473" s="161" t="s">
        <v>6334</v>
      </c>
      <c r="AH473" s="162" t="s">
        <v>3699</v>
      </c>
      <c r="AI473" s="162" t="s">
        <v>370</v>
      </c>
      <c r="AJ473" s="162" t="s">
        <v>121</v>
      </c>
      <c r="AK473" s="162" t="s">
        <v>6720</v>
      </c>
      <c r="AL473" s="162" t="s">
        <v>7800</v>
      </c>
      <c r="AM473" s="162" t="s">
        <v>14340</v>
      </c>
      <c r="AN473" s="162"/>
      <c r="AO473" s="162"/>
      <c r="AP473" s="162"/>
      <c r="AQ473" s="162"/>
      <c r="AR473" s="162"/>
      <c r="AS473" s="162"/>
      <c r="AT473" s="162"/>
      <c r="AU473" s="162"/>
      <c r="AV473" s="162"/>
      <c r="AW473" s="162"/>
      <c r="AX473" s="162"/>
    </row>
    <row r="474" spans="1:50" hidden="1">
      <c r="A474" s="153" t="s">
        <v>2870</v>
      </c>
      <c r="B474" s="153" t="s">
        <v>1133</v>
      </c>
      <c r="C474" s="153" t="s">
        <v>2871</v>
      </c>
      <c r="D474" s="177" t="s">
        <v>2971</v>
      </c>
      <c r="E474" s="161" t="s">
        <v>7910</v>
      </c>
      <c r="F474" s="161" t="e">
        <v>#N/A</v>
      </c>
      <c r="G474" s="161" t="s">
        <v>2972</v>
      </c>
      <c r="H474" s="161" t="s">
        <v>2024</v>
      </c>
      <c r="I474" s="161" t="s">
        <v>2031</v>
      </c>
      <c r="J474" s="161" t="s">
        <v>2973</v>
      </c>
      <c r="K474" s="161" t="s">
        <v>7911</v>
      </c>
      <c r="L474" s="161" t="s">
        <v>6309</v>
      </c>
      <c r="M474" s="161"/>
      <c r="N474" s="185"/>
      <c r="O474" s="161"/>
      <c r="P474" s="161"/>
      <c r="Q474" s="161"/>
      <c r="R474" s="161"/>
      <c r="S474" s="161"/>
      <c r="T474" s="161"/>
      <c r="U474" s="161"/>
      <c r="V474" s="161"/>
      <c r="W474" s="161"/>
      <c r="X474" s="161"/>
      <c r="Y474" s="161"/>
      <c r="Z474" s="161"/>
      <c r="AA474" s="161"/>
      <c r="AB474" s="161"/>
      <c r="AC474" s="161"/>
      <c r="AD474" s="161"/>
      <c r="AE474" s="161"/>
      <c r="AF474" s="161"/>
      <c r="AG474" s="161"/>
      <c r="AH474" s="162"/>
      <c r="AI474" s="162"/>
      <c r="AJ474" s="162"/>
      <c r="AK474" s="162"/>
      <c r="AL474" s="162"/>
      <c r="AM474" s="162"/>
      <c r="AN474" s="162"/>
      <c r="AO474" s="162"/>
      <c r="AP474" s="162"/>
      <c r="AQ474" s="162"/>
      <c r="AR474" s="162"/>
      <c r="AS474" s="162"/>
      <c r="AT474" s="162"/>
      <c r="AU474" s="162"/>
      <c r="AV474" s="162"/>
      <c r="AW474" s="162"/>
      <c r="AX474" s="162"/>
    </row>
    <row r="475" spans="1:50" hidden="1">
      <c r="A475" s="153" t="s">
        <v>1134</v>
      </c>
      <c r="B475" s="153" t="s">
        <v>1135</v>
      </c>
      <c r="C475" s="153" t="s">
        <v>1136</v>
      </c>
      <c r="D475" s="177" t="s">
        <v>7742</v>
      </c>
      <c r="E475" s="161" t="s">
        <v>7743</v>
      </c>
      <c r="F475" s="161" t="s">
        <v>7744</v>
      </c>
      <c r="G475" s="161" t="s">
        <v>7745</v>
      </c>
      <c r="H475" s="161" t="s">
        <v>1338</v>
      </c>
      <c r="I475" s="161" t="s">
        <v>2031</v>
      </c>
      <c r="J475" s="161" t="s">
        <v>7746</v>
      </c>
      <c r="K475" s="161" t="s">
        <v>7747</v>
      </c>
      <c r="L475" s="161" t="s">
        <v>7748</v>
      </c>
      <c r="M475" s="161" t="s">
        <v>6309</v>
      </c>
      <c r="N475" s="185" t="s">
        <v>6310</v>
      </c>
      <c r="O475" s="161">
        <v>0</v>
      </c>
      <c r="P475" s="161">
        <v>0</v>
      </c>
      <c r="Q475" s="161">
        <v>0</v>
      </c>
      <c r="R475" s="161">
        <v>0</v>
      </c>
      <c r="S475" s="161">
        <v>0</v>
      </c>
      <c r="T475" s="161">
        <v>0</v>
      </c>
      <c r="U475" s="161">
        <v>0</v>
      </c>
      <c r="V475" s="161">
        <v>0</v>
      </c>
      <c r="W475" s="161">
        <v>0</v>
      </c>
      <c r="X475" s="161">
        <v>0</v>
      </c>
      <c r="Y475" s="161">
        <v>0</v>
      </c>
      <c r="Z475" s="161">
        <v>0</v>
      </c>
      <c r="AA475" s="161">
        <v>0</v>
      </c>
      <c r="AB475" s="161">
        <v>0</v>
      </c>
      <c r="AC475" s="161">
        <v>0</v>
      </c>
      <c r="AD475" s="161">
        <v>0</v>
      </c>
      <c r="AE475" s="161">
        <v>0</v>
      </c>
      <c r="AF475" s="161" t="s">
        <v>6309</v>
      </c>
      <c r="AG475" s="161" t="s">
        <v>6497</v>
      </c>
      <c r="AH475" s="162" t="s">
        <v>14358</v>
      </c>
      <c r="AI475" s="162" t="s">
        <v>15137</v>
      </c>
      <c r="AJ475" s="162" t="s">
        <v>15136</v>
      </c>
      <c r="AK475" s="162" t="s">
        <v>15246</v>
      </c>
      <c r="AL475" s="162" t="s">
        <v>15476</v>
      </c>
      <c r="AM475" s="162"/>
      <c r="AN475" s="162"/>
      <c r="AO475" s="162"/>
      <c r="AP475" s="162"/>
      <c r="AQ475" s="162"/>
      <c r="AR475" s="162"/>
      <c r="AS475" s="162"/>
      <c r="AT475" s="162"/>
      <c r="AU475" s="162"/>
      <c r="AV475" s="162"/>
      <c r="AW475" s="162"/>
      <c r="AX475" s="162"/>
    </row>
    <row r="476" spans="1:50" hidden="1">
      <c r="A476" s="153" t="s">
        <v>1137</v>
      </c>
      <c r="B476" s="153" t="s">
        <v>1138</v>
      </c>
      <c r="C476" s="153" t="s">
        <v>1139</v>
      </c>
      <c r="D476" s="177" t="s">
        <v>3650</v>
      </c>
      <c r="E476" s="161" t="s">
        <v>3651</v>
      </c>
      <c r="F476" s="161" t="s">
        <v>3660</v>
      </c>
      <c r="G476" s="161" t="s">
        <v>3653</v>
      </c>
      <c r="H476" s="161" t="s">
        <v>3654</v>
      </c>
      <c r="I476" s="161" t="s">
        <v>3655</v>
      </c>
      <c r="J476" s="161" t="s">
        <v>3656</v>
      </c>
      <c r="K476" s="161" t="s">
        <v>3657</v>
      </c>
      <c r="L476" s="161" t="s">
        <v>3658</v>
      </c>
      <c r="M476" s="161" t="s">
        <v>3659</v>
      </c>
      <c r="N476" s="185" t="s">
        <v>6447</v>
      </c>
      <c r="O476" s="161">
        <v>0</v>
      </c>
      <c r="P476" s="161">
        <v>0</v>
      </c>
      <c r="Q476" s="161">
        <v>0</v>
      </c>
      <c r="R476" s="161">
        <v>0</v>
      </c>
      <c r="S476" s="161">
        <v>0</v>
      </c>
      <c r="T476" s="161">
        <v>0</v>
      </c>
      <c r="U476" s="161">
        <v>0</v>
      </c>
      <c r="V476" s="161">
        <v>0</v>
      </c>
      <c r="W476" s="161">
        <v>0</v>
      </c>
      <c r="X476" s="161">
        <v>0</v>
      </c>
      <c r="Y476" s="161">
        <v>0</v>
      </c>
      <c r="Z476" s="161">
        <v>0</v>
      </c>
      <c r="AA476" s="161">
        <v>1</v>
      </c>
      <c r="AB476" s="161" t="s">
        <v>2060</v>
      </c>
      <c r="AC476" s="161" t="s">
        <v>2061</v>
      </c>
      <c r="AD476" s="161" t="s">
        <v>2042</v>
      </c>
      <c r="AE476" s="161" t="s">
        <v>2062</v>
      </c>
      <c r="AF476" s="161" t="s">
        <v>6333</v>
      </c>
      <c r="AG476" s="161" t="s">
        <v>6334</v>
      </c>
      <c r="AH476" s="162" t="s">
        <v>139</v>
      </c>
      <c r="AI476" s="162" t="s">
        <v>14230</v>
      </c>
      <c r="AJ476" s="162"/>
      <c r="AK476" s="162"/>
      <c r="AL476" s="162"/>
      <c r="AM476" s="162"/>
      <c r="AN476" s="162"/>
      <c r="AO476" s="162"/>
      <c r="AP476" s="162"/>
      <c r="AQ476" s="162"/>
      <c r="AR476" s="162"/>
      <c r="AS476" s="162"/>
      <c r="AT476" s="162"/>
      <c r="AU476" s="162"/>
      <c r="AV476" s="162"/>
      <c r="AW476" s="162"/>
      <c r="AX476" s="162"/>
    </row>
    <row r="477" spans="1:50" hidden="1">
      <c r="A477" s="153" t="s">
        <v>1140</v>
      </c>
      <c r="B477" s="153" t="s">
        <v>1138</v>
      </c>
      <c r="C477" s="153" t="s">
        <v>1141</v>
      </c>
      <c r="D477" s="177" t="s">
        <v>3650</v>
      </c>
      <c r="E477" s="161" t="s">
        <v>3651</v>
      </c>
      <c r="F477" s="161" t="s">
        <v>3652</v>
      </c>
      <c r="G477" s="161" t="s">
        <v>3653</v>
      </c>
      <c r="H477" s="161" t="s">
        <v>3654</v>
      </c>
      <c r="I477" s="161" t="s">
        <v>3655</v>
      </c>
      <c r="J477" s="161" t="s">
        <v>3656</v>
      </c>
      <c r="K477" s="161" t="s">
        <v>3657</v>
      </c>
      <c r="L477" s="161" t="s">
        <v>3658</v>
      </c>
      <c r="M477" s="161" t="s">
        <v>3659</v>
      </c>
      <c r="N477" s="185" t="s">
        <v>6447</v>
      </c>
      <c r="O477" s="161">
        <v>0</v>
      </c>
      <c r="P477" s="161">
        <v>0</v>
      </c>
      <c r="Q477" s="161">
        <v>0</v>
      </c>
      <c r="R477" s="161">
        <v>0</v>
      </c>
      <c r="S477" s="161">
        <v>0</v>
      </c>
      <c r="T477" s="161">
        <v>0</v>
      </c>
      <c r="U477" s="161">
        <v>0</v>
      </c>
      <c r="V477" s="161">
        <v>0</v>
      </c>
      <c r="W477" s="161">
        <v>0</v>
      </c>
      <c r="X477" s="161">
        <v>0</v>
      </c>
      <c r="Y477" s="161">
        <v>0</v>
      </c>
      <c r="Z477" s="161">
        <v>0</v>
      </c>
      <c r="AA477" s="161">
        <v>1</v>
      </c>
      <c r="AB477" s="161" t="s">
        <v>2060</v>
      </c>
      <c r="AC477" s="161" t="s">
        <v>2061</v>
      </c>
      <c r="AD477" s="161" t="s">
        <v>2042</v>
      </c>
      <c r="AE477" s="161" t="s">
        <v>2062</v>
      </c>
      <c r="AF477" s="161" t="s">
        <v>6333</v>
      </c>
      <c r="AG477" s="161" t="s">
        <v>6334</v>
      </c>
      <c r="AH477" s="162" t="s">
        <v>139</v>
      </c>
      <c r="AI477" s="162" t="s">
        <v>14230</v>
      </c>
      <c r="AJ477" s="162"/>
      <c r="AK477" s="162"/>
      <c r="AL477" s="162"/>
      <c r="AM477" s="162"/>
      <c r="AN477" s="162"/>
      <c r="AO477" s="162"/>
      <c r="AP477" s="162"/>
      <c r="AQ477" s="162"/>
      <c r="AR477" s="162"/>
      <c r="AS477" s="162"/>
      <c r="AT477" s="162"/>
      <c r="AU477" s="162"/>
      <c r="AV477" s="162"/>
      <c r="AW477" s="162"/>
      <c r="AX477" s="162"/>
    </row>
    <row r="478" spans="1:50" hidden="1">
      <c r="A478" s="153" t="s">
        <v>535</v>
      </c>
      <c r="B478" s="153" t="s">
        <v>536</v>
      </c>
      <c r="C478" s="153" t="s">
        <v>537</v>
      </c>
      <c r="D478" s="177" t="s">
        <v>6229</v>
      </c>
      <c r="E478" s="161" t="s">
        <v>6230</v>
      </c>
      <c r="F478" s="161" t="s">
        <v>6231</v>
      </c>
      <c r="G478" s="161" t="s">
        <v>6232</v>
      </c>
      <c r="H478" s="161" t="s">
        <v>6233</v>
      </c>
      <c r="I478" s="161" t="s">
        <v>6234</v>
      </c>
      <c r="J478" s="161" t="s">
        <v>6235</v>
      </c>
      <c r="K478" s="161" t="s">
        <v>6309</v>
      </c>
      <c r="L478" s="161" t="s">
        <v>6236</v>
      </c>
      <c r="M478" s="161" t="s">
        <v>6237</v>
      </c>
      <c r="N478" s="185" t="s">
        <v>6447</v>
      </c>
      <c r="O478" s="161">
        <v>0</v>
      </c>
      <c r="P478" s="161">
        <v>0</v>
      </c>
      <c r="Q478" s="161">
        <v>0</v>
      </c>
      <c r="R478" s="161">
        <v>0</v>
      </c>
      <c r="S478" s="161">
        <v>0</v>
      </c>
      <c r="T478" s="161">
        <v>0</v>
      </c>
      <c r="U478" s="161">
        <v>0</v>
      </c>
      <c r="V478" s="161">
        <v>0</v>
      </c>
      <c r="W478" s="161">
        <v>0</v>
      </c>
      <c r="X478" s="161">
        <v>0</v>
      </c>
      <c r="Y478" s="161">
        <v>0</v>
      </c>
      <c r="Z478" s="161">
        <v>0</v>
      </c>
      <c r="AA478" s="161">
        <v>0</v>
      </c>
      <c r="AB478" s="161">
        <v>0</v>
      </c>
      <c r="AC478" s="161">
        <v>0</v>
      </c>
      <c r="AD478" s="161">
        <v>0</v>
      </c>
      <c r="AE478" s="161">
        <v>0</v>
      </c>
      <c r="AF478" s="161" t="s">
        <v>4285</v>
      </c>
      <c r="AG478" s="161" t="s">
        <v>6334</v>
      </c>
      <c r="AH478" s="162" t="s">
        <v>6547</v>
      </c>
      <c r="AI478" s="162" t="s">
        <v>6687</v>
      </c>
      <c r="AJ478" s="162" t="s">
        <v>14355</v>
      </c>
      <c r="AK478" s="162"/>
      <c r="AL478" s="162"/>
      <c r="AM478" s="162"/>
      <c r="AN478" s="162"/>
      <c r="AO478" s="162"/>
      <c r="AP478" s="162"/>
      <c r="AQ478" s="162"/>
      <c r="AR478" s="162"/>
      <c r="AS478" s="162"/>
      <c r="AT478" s="162"/>
      <c r="AU478" s="162"/>
      <c r="AV478" s="162"/>
      <c r="AW478" s="162"/>
      <c r="AX478" s="162"/>
    </row>
    <row r="479" spans="1:50" hidden="1">
      <c r="A479" s="153" t="s">
        <v>1142</v>
      </c>
      <c r="B479" s="153" t="s">
        <v>1143</v>
      </c>
      <c r="C479" s="153" t="s">
        <v>1144</v>
      </c>
      <c r="D479" s="177" t="s">
        <v>5012</v>
      </c>
      <c r="E479" s="161" t="s">
        <v>5013</v>
      </c>
      <c r="F479" s="161" t="s">
        <v>5014</v>
      </c>
      <c r="G479" s="161" t="s">
        <v>5015</v>
      </c>
      <c r="H479" s="161" t="s">
        <v>773</v>
      </c>
      <c r="I479" s="161" t="s">
        <v>774</v>
      </c>
      <c r="J479" s="161" t="s">
        <v>5016</v>
      </c>
      <c r="K479" s="161" t="s">
        <v>5017</v>
      </c>
      <c r="L479" s="161" t="s">
        <v>6309</v>
      </c>
      <c r="M479" s="161" t="s">
        <v>5018</v>
      </c>
      <c r="N479" s="185" t="s">
        <v>6310</v>
      </c>
      <c r="O479" s="161">
        <v>0</v>
      </c>
      <c r="P479" s="161">
        <v>0</v>
      </c>
      <c r="Q479" s="161">
        <v>0</v>
      </c>
      <c r="R479" s="161">
        <v>0</v>
      </c>
      <c r="S479" s="161">
        <v>0</v>
      </c>
      <c r="T479" s="161">
        <v>0</v>
      </c>
      <c r="U479" s="161">
        <v>0</v>
      </c>
      <c r="V479" s="161">
        <v>0</v>
      </c>
      <c r="W479" s="161">
        <v>0</v>
      </c>
      <c r="X479" s="161">
        <v>0</v>
      </c>
      <c r="Y479" s="161">
        <v>0</v>
      </c>
      <c r="Z479" s="161">
        <v>0</v>
      </c>
      <c r="AA479" s="161">
        <v>0</v>
      </c>
      <c r="AB479" s="161">
        <v>0</v>
      </c>
      <c r="AC479" s="161">
        <v>0</v>
      </c>
      <c r="AD479" s="161">
        <v>0</v>
      </c>
      <c r="AE479" s="161">
        <v>0</v>
      </c>
      <c r="AF479" s="161" t="s">
        <v>6309</v>
      </c>
      <c r="AG479" s="161" t="s">
        <v>6334</v>
      </c>
      <c r="AH479" s="162" t="s">
        <v>5005</v>
      </c>
      <c r="AI479" s="162" t="s">
        <v>6911</v>
      </c>
      <c r="AJ479" s="162"/>
      <c r="AK479" s="162"/>
      <c r="AL479" s="162"/>
      <c r="AM479" s="162"/>
      <c r="AN479" s="162"/>
      <c r="AO479" s="162"/>
      <c r="AP479" s="162"/>
      <c r="AQ479" s="162"/>
      <c r="AR479" s="162"/>
      <c r="AS479" s="162"/>
      <c r="AT479" s="162"/>
      <c r="AU479" s="162"/>
      <c r="AV479" s="162"/>
      <c r="AW479" s="162"/>
      <c r="AX479" s="162"/>
    </row>
    <row r="480" spans="1:50" hidden="1">
      <c r="A480" s="153" t="s">
        <v>1210</v>
      </c>
      <c r="B480" s="153" t="s">
        <v>4451</v>
      </c>
      <c r="C480" s="153" t="s">
        <v>3883</v>
      </c>
      <c r="D480" s="177" t="s">
        <v>6275</v>
      </c>
      <c r="E480" s="161" t="s">
        <v>6788</v>
      </c>
      <c r="F480" s="161" t="s">
        <v>13127</v>
      </c>
      <c r="G480" s="161" t="s">
        <v>6276</v>
      </c>
      <c r="H480" s="161" t="s">
        <v>3525</v>
      </c>
      <c r="I480" s="161" t="s">
        <v>3526</v>
      </c>
      <c r="J480" s="161" t="s">
        <v>6277</v>
      </c>
      <c r="K480" s="161" t="s">
        <v>6789</v>
      </c>
      <c r="L480" s="161" t="s">
        <v>6790</v>
      </c>
      <c r="M480" s="161" t="s">
        <v>6791</v>
      </c>
      <c r="N480" s="185" t="s">
        <v>6318</v>
      </c>
      <c r="O480" s="161">
        <v>0</v>
      </c>
      <c r="P480" s="161">
        <v>0</v>
      </c>
      <c r="Q480" s="161">
        <v>0</v>
      </c>
      <c r="R480" s="161">
        <v>0</v>
      </c>
      <c r="S480" s="161">
        <v>0</v>
      </c>
      <c r="T480" s="161">
        <v>0</v>
      </c>
      <c r="U480" s="161">
        <v>0</v>
      </c>
      <c r="V480" s="161">
        <v>0</v>
      </c>
      <c r="W480" s="161">
        <v>0</v>
      </c>
      <c r="X480" s="161">
        <v>0</v>
      </c>
      <c r="Y480" s="161">
        <v>0</v>
      </c>
      <c r="Z480" s="161">
        <v>0</v>
      </c>
      <c r="AA480" s="161">
        <v>0</v>
      </c>
      <c r="AB480" s="161">
        <v>0</v>
      </c>
      <c r="AC480" s="161">
        <v>0</v>
      </c>
      <c r="AD480" s="161">
        <v>0</v>
      </c>
      <c r="AE480" s="161">
        <v>0</v>
      </c>
      <c r="AF480" s="161" t="s">
        <v>1823</v>
      </c>
      <c r="AG480" s="161" t="s">
        <v>4437</v>
      </c>
      <c r="AH480" s="162"/>
      <c r="AI480" s="162"/>
      <c r="AJ480" s="162"/>
      <c r="AK480" s="162"/>
      <c r="AL480" s="162"/>
      <c r="AM480" s="162"/>
      <c r="AN480" s="162"/>
      <c r="AO480" s="162"/>
      <c r="AP480" s="162"/>
      <c r="AQ480" s="162"/>
      <c r="AR480" s="162"/>
      <c r="AS480" s="162"/>
      <c r="AT480" s="162"/>
      <c r="AU480" s="162"/>
      <c r="AV480" s="162"/>
      <c r="AW480" s="162"/>
      <c r="AX480" s="162"/>
    </row>
    <row r="481" spans="1:50" hidden="1">
      <c r="A481" s="153" t="s">
        <v>1948</v>
      </c>
      <c r="B481" s="153" t="s">
        <v>1949</v>
      </c>
      <c r="C481" s="153" t="s">
        <v>1950</v>
      </c>
      <c r="D481" s="177" t="s">
        <v>7727</v>
      </c>
      <c r="E481" s="161" t="s">
        <v>7728</v>
      </c>
      <c r="F481" s="161" t="s">
        <v>7729</v>
      </c>
      <c r="G481" s="161" t="s">
        <v>7730</v>
      </c>
      <c r="H481" s="161" t="s">
        <v>2024</v>
      </c>
      <c r="I481" s="161" t="s">
        <v>2031</v>
      </c>
      <c r="J481" s="161" t="s">
        <v>7731</v>
      </c>
      <c r="K481" s="161" t="s">
        <v>7732</v>
      </c>
      <c r="L481" s="161" t="s">
        <v>7733</v>
      </c>
      <c r="M481" s="161" t="s">
        <v>7734</v>
      </c>
      <c r="N481" s="185" t="s">
        <v>6310</v>
      </c>
      <c r="O481" s="161">
        <v>0</v>
      </c>
      <c r="P481" s="161">
        <v>0</v>
      </c>
      <c r="Q481" s="161">
        <v>0</v>
      </c>
      <c r="R481" s="161">
        <v>0</v>
      </c>
      <c r="S481" s="161">
        <v>0</v>
      </c>
      <c r="T481" s="161">
        <v>0</v>
      </c>
      <c r="U481" s="161">
        <v>0</v>
      </c>
      <c r="V481" s="161">
        <v>0</v>
      </c>
      <c r="W481" s="161">
        <v>0</v>
      </c>
      <c r="X481" s="161">
        <v>0</v>
      </c>
      <c r="Y481" s="161">
        <v>0</v>
      </c>
      <c r="Z481" s="161">
        <v>0</v>
      </c>
      <c r="AA481" s="161">
        <v>0</v>
      </c>
      <c r="AB481" s="161">
        <v>0</v>
      </c>
      <c r="AC481" s="161">
        <v>0</v>
      </c>
      <c r="AD481" s="161">
        <v>0</v>
      </c>
      <c r="AE481" s="161">
        <v>0</v>
      </c>
      <c r="AF481" s="161" t="s">
        <v>6309</v>
      </c>
      <c r="AG481" s="161" t="s">
        <v>6317</v>
      </c>
      <c r="AH481" s="162"/>
      <c r="AI481" s="162"/>
      <c r="AJ481" s="162"/>
      <c r="AK481" s="162"/>
      <c r="AL481" s="162"/>
      <c r="AM481" s="162"/>
      <c r="AN481" s="162"/>
      <c r="AO481" s="162"/>
      <c r="AP481" s="162"/>
      <c r="AQ481" s="162"/>
      <c r="AR481" s="162"/>
      <c r="AS481" s="162"/>
      <c r="AT481" s="162"/>
      <c r="AU481" s="162"/>
      <c r="AV481" s="162"/>
      <c r="AW481" s="162"/>
      <c r="AX481" s="162"/>
    </row>
    <row r="482" spans="1:50" hidden="1">
      <c r="A482" s="153" t="s">
        <v>1325</v>
      </c>
      <c r="B482" s="153" t="s">
        <v>1326</v>
      </c>
      <c r="C482" s="153" t="s">
        <v>1327</v>
      </c>
      <c r="D482" s="177" t="s">
        <v>11656</v>
      </c>
      <c r="E482" s="161" t="s">
        <v>6309</v>
      </c>
      <c r="F482" s="161" t="s">
        <v>13511</v>
      </c>
      <c r="G482" s="161" t="s">
        <v>11657</v>
      </c>
      <c r="H482" s="161" t="s">
        <v>2024</v>
      </c>
      <c r="I482" s="161" t="s">
        <v>2031</v>
      </c>
      <c r="J482" s="161" t="s">
        <v>11658</v>
      </c>
      <c r="K482" s="161" t="s">
        <v>11659</v>
      </c>
      <c r="L482" s="161" t="s">
        <v>6309</v>
      </c>
      <c r="M482" s="161" t="s">
        <v>11660</v>
      </c>
      <c r="N482" s="185" t="s">
        <v>6310</v>
      </c>
      <c r="O482" s="161">
        <v>0</v>
      </c>
      <c r="P482" s="161">
        <v>0</v>
      </c>
      <c r="Q482" s="161">
        <v>0</v>
      </c>
      <c r="R482" s="161">
        <v>0</v>
      </c>
      <c r="S482" s="161">
        <v>0</v>
      </c>
      <c r="T482" s="161">
        <v>0</v>
      </c>
      <c r="U482" s="161">
        <v>0</v>
      </c>
      <c r="V482" s="161">
        <v>0</v>
      </c>
      <c r="W482" s="161">
        <v>0</v>
      </c>
      <c r="X482" s="161">
        <v>0</v>
      </c>
      <c r="Y482" s="161">
        <v>0</v>
      </c>
      <c r="Z482" s="161">
        <v>0</v>
      </c>
      <c r="AA482" s="161">
        <v>0</v>
      </c>
      <c r="AB482" s="161">
        <v>0</v>
      </c>
      <c r="AC482" s="161">
        <v>0</v>
      </c>
      <c r="AD482" s="161">
        <v>0</v>
      </c>
      <c r="AE482" s="161">
        <v>0</v>
      </c>
      <c r="AF482" s="161" t="s">
        <v>6309</v>
      </c>
      <c r="AG482" s="161" t="s">
        <v>6312</v>
      </c>
      <c r="AH482" s="162"/>
      <c r="AI482" s="162"/>
      <c r="AJ482" s="162"/>
      <c r="AK482" s="162"/>
      <c r="AL482" s="162"/>
      <c r="AM482" s="162"/>
      <c r="AN482" s="162"/>
      <c r="AO482" s="162"/>
      <c r="AP482" s="162"/>
      <c r="AQ482" s="162"/>
      <c r="AR482" s="162"/>
      <c r="AS482" s="162"/>
      <c r="AT482" s="162"/>
      <c r="AU482" s="162"/>
      <c r="AV482" s="162"/>
      <c r="AW482" s="162"/>
      <c r="AX482" s="162"/>
    </row>
    <row r="483" spans="1:50" hidden="1">
      <c r="A483" s="153" t="s">
        <v>6118</v>
      </c>
      <c r="B483" s="153" t="s">
        <v>6119</v>
      </c>
      <c r="C483" s="153" t="s">
        <v>6120</v>
      </c>
      <c r="D483" s="177" t="s">
        <v>10744</v>
      </c>
      <c r="E483" s="161" t="s">
        <v>10745</v>
      </c>
      <c r="F483" s="161" t="s">
        <v>13178</v>
      </c>
      <c r="G483" s="161" t="s">
        <v>10746</v>
      </c>
      <c r="H483" s="161" t="s">
        <v>2025</v>
      </c>
      <c r="I483" s="161" t="s">
        <v>2026</v>
      </c>
      <c r="J483" s="161" t="s">
        <v>10747</v>
      </c>
      <c r="K483" s="161" t="s">
        <v>10748</v>
      </c>
      <c r="L483" s="161" t="s">
        <v>10749</v>
      </c>
      <c r="M483" s="161" t="s">
        <v>10750</v>
      </c>
      <c r="N483" s="185" t="s">
        <v>6310</v>
      </c>
      <c r="O483" s="161">
        <v>0</v>
      </c>
      <c r="P483" s="161">
        <v>0</v>
      </c>
      <c r="Q483" s="161">
        <v>0</v>
      </c>
      <c r="R483" s="161">
        <v>0</v>
      </c>
      <c r="S483" s="161">
        <v>0</v>
      </c>
      <c r="T483" s="161">
        <v>0</v>
      </c>
      <c r="U483" s="161">
        <v>0</v>
      </c>
      <c r="V483" s="161">
        <v>0</v>
      </c>
      <c r="W483" s="161">
        <v>0</v>
      </c>
      <c r="X483" s="161">
        <v>0</v>
      </c>
      <c r="Y483" s="161">
        <v>0</v>
      </c>
      <c r="Z483" s="161">
        <v>0</v>
      </c>
      <c r="AA483" s="161">
        <v>0</v>
      </c>
      <c r="AB483" s="161">
        <v>0</v>
      </c>
      <c r="AC483" s="161">
        <v>0</v>
      </c>
      <c r="AD483" s="161">
        <v>0</v>
      </c>
      <c r="AE483" s="161">
        <v>0</v>
      </c>
      <c r="AF483" s="161" t="s">
        <v>6309</v>
      </c>
      <c r="AG483" s="161" t="s">
        <v>6317</v>
      </c>
      <c r="AH483" s="162"/>
      <c r="AI483" s="162"/>
      <c r="AJ483" s="162"/>
      <c r="AK483" s="162"/>
      <c r="AL483" s="162"/>
      <c r="AM483" s="162"/>
      <c r="AN483" s="162"/>
      <c r="AO483" s="162"/>
      <c r="AP483" s="162"/>
      <c r="AQ483" s="162"/>
      <c r="AR483" s="162"/>
      <c r="AS483" s="162"/>
      <c r="AT483" s="162"/>
      <c r="AU483" s="162"/>
      <c r="AV483" s="162"/>
      <c r="AW483" s="162"/>
      <c r="AX483" s="162"/>
    </row>
    <row r="484" spans="1:50" hidden="1">
      <c r="A484" s="153" t="s">
        <v>2093</v>
      </c>
      <c r="B484" s="153" t="s">
        <v>2092</v>
      </c>
      <c r="C484" s="153" t="s">
        <v>6473</v>
      </c>
      <c r="D484" s="177" t="s">
        <v>6837</v>
      </c>
      <c r="E484" s="161" t="s">
        <v>6838</v>
      </c>
      <c r="F484" s="161" t="s">
        <v>12346</v>
      </c>
      <c r="G484" s="161" t="s">
        <v>6839</v>
      </c>
      <c r="H484" s="161" t="s">
        <v>2024</v>
      </c>
      <c r="I484" s="161" t="s">
        <v>2031</v>
      </c>
      <c r="J484" s="161" t="s">
        <v>6840</v>
      </c>
      <c r="K484" s="161" t="s">
        <v>6841</v>
      </c>
      <c r="L484" s="161" t="s">
        <v>6842</v>
      </c>
      <c r="M484" s="161" t="s">
        <v>6843</v>
      </c>
      <c r="N484" s="185" t="s">
        <v>6313</v>
      </c>
      <c r="O484" s="161">
        <v>0</v>
      </c>
      <c r="P484" s="161">
        <v>0</v>
      </c>
      <c r="Q484" s="161">
        <v>0</v>
      </c>
      <c r="R484" s="161">
        <v>0</v>
      </c>
      <c r="S484" s="161">
        <v>0</v>
      </c>
      <c r="T484" s="161">
        <v>0</v>
      </c>
      <c r="U484" s="161">
        <v>0</v>
      </c>
      <c r="V484" s="161">
        <v>0</v>
      </c>
      <c r="W484" s="161">
        <v>0</v>
      </c>
      <c r="X484" s="161">
        <v>0</v>
      </c>
      <c r="Y484" s="161">
        <v>0</v>
      </c>
      <c r="Z484" s="161">
        <v>0</v>
      </c>
      <c r="AA484" s="161">
        <v>0</v>
      </c>
      <c r="AB484" s="161">
        <v>0</v>
      </c>
      <c r="AC484" s="161">
        <v>0</v>
      </c>
      <c r="AD484" s="161">
        <v>0</v>
      </c>
      <c r="AE484" s="161">
        <v>0</v>
      </c>
      <c r="AF484" s="161" t="s">
        <v>6746</v>
      </c>
      <c r="AG484" s="161" t="s">
        <v>4388</v>
      </c>
      <c r="AH484" s="162" t="s">
        <v>14757</v>
      </c>
      <c r="AI484" s="162"/>
      <c r="AJ484" s="162"/>
      <c r="AK484" s="162"/>
      <c r="AL484" s="162"/>
      <c r="AM484" s="162"/>
      <c r="AN484" s="162"/>
      <c r="AO484" s="162"/>
      <c r="AP484" s="162"/>
      <c r="AQ484" s="162"/>
      <c r="AR484" s="162"/>
      <c r="AS484" s="162"/>
      <c r="AT484" s="162"/>
      <c r="AU484" s="162"/>
      <c r="AV484" s="162"/>
      <c r="AW484" s="162"/>
      <c r="AX484" s="162"/>
    </row>
    <row r="485" spans="1:50" hidden="1">
      <c r="A485" s="153" t="s">
        <v>2108</v>
      </c>
      <c r="B485" s="153" t="s">
        <v>2109</v>
      </c>
      <c r="C485" s="153" t="s">
        <v>2110</v>
      </c>
      <c r="D485" s="177" t="s">
        <v>11131</v>
      </c>
      <c r="E485" s="161" t="s">
        <v>11132</v>
      </c>
      <c r="F485" s="161" t="s">
        <v>13311</v>
      </c>
      <c r="G485" s="161" t="s">
        <v>11133</v>
      </c>
      <c r="H485" s="161" t="s">
        <v>11134</v>
      </c>
      <c r="I485" s="161" t="s">
        <v>11135</v>
      </c>
      <c r="J485" s="161" t="s">
        <v>11136</v>
      </c>
      <c r="K485" s="161" t="s">
        <v>11137</v>
      </c>
      <c r="L485" s="161" t="s">
        <v>11138</v>
      </c>
      <c r="M485" s="161" t="s">
        <v>11139</v>
      </c>
      <c r="N485" s="185" t="s">
        <v>6310</v>
      </c>
      <c r="O485" s="161" t="s">
        <v>13793</v>
      </c>
      <c r="P485" s="161" t="s">
        <v>13794</v>
      </c>
      <c r="Q485" s="161" t="s">
        <v>13795</v>
      </c>
      <c r="R485" s="161" t="s">
        <v>4825</v>
      </c>
      <c r="S485" s="161" t="s">
        <v>13796</v>
      </c>
      <c r="T485" s="161" t="s">
        <v>6309</v>
      </c>
      <c r="U485" s="161">
        <v>0</v>
      </c>
      <c r="V485" s="161">
        <v>0</v>
      </c>
      <c r="W485" s="161">
        <v>0</v>
      </c>
      <c r="X485" s="161">
        <v>0</v>
      </c>
      <c r="Y485" s="161">
        <v>0</v>
      </c>
      <c r="Z485" s="161">
        <v>0</v>
      </c>
      <c r="AA485" s="161">
        <v>1</v>
      </c>
      <c r="AB485" s="161" t="s">
        <v>261</v>
      </c>
      <c r="AC485" s="161" t="s">
        <v>3194</v>
      </c>
      <c r="AD485" s="161" t="s">
        <v>2016</v>
      </c>
      <c r="AE485" s="161" t="s">
        <v>3195</v>
      </c>
      <c r="AF485" s="161" t="s">
        <v>6309</v>
      </c>
      <c r="AG485" s="161" t="s">
        <v>6317</v>
      </c>
      <c r="AH485" s="162"/>
      <c r="AI485" s="162"/>
      <c r="AJ485" s="162"/>
      <c r="AK485" s="162"/>
      <c r="AL485" s="162"/>
      <c r="AM485" s="162"/>
      <c r="AN485" s="162"/>
      <c r="AO485" s="162"/>
      <c r="AP485" s="162"/>
      <c r="AQ485" s="162"/>
      <c r="AR485" s="162"/>
      <c r="AS485" s="162"/>
      <c r="AT485" s="162"/>
      <c r="AU485" s="162"/>
      <c r="AV485" s="162"/>
      <c r="AW485" s="162"/>
      <c r="AX485" s="162"/>
    </row>
    <row r="486" spans="1:50" hidden="1">
      <c r="A486" s="153" t="s">
        <v>2294</v>
      </c>
      <c r="B486" s="153" t="s">
        <v>2295</v>
      </c>
      <c r="C486" s="153" t="s">
        <v>2296</v>
      </c>
      <c r="D486" s="177" t="e">
        <v>#N/A</v>
      </c>
      <c r="E486" s="161" t="e">
        <v>#N/A</v>
      </c>
      <c r="F486" s="161" t="e">
        <v>#N/A</v>
      </c>
      <c r="G486" s="161" t="e">
        <v>#N/A</v>
      </c>
      <c r="H486" s="161" t="e">
        <v>#N/A</v>
      </c>
      <c r="I486" s="161" t="e">
        <v>#N/A</v>
      </c>
      <c r="J486" s="161" t="e">
        <v>#N/A</v>
      </c>
      <c r="K486" s="161" t="e">
        <v>#N/A</v>
      </c>
      <c r="L486" s="161" t="e">
        <v>#N/A</v>
      </c>
      <c r="M486" s="161"/>
      <c r="N486" s="185"/>
      <c r="O486" s="161"/>
      <c r="P486" s="161"/>
      <c r="Q486" s="161"/>
      <c r="R486" s="161"/>
      <c r="S486" s="161"/>
      <c r="T486" s="161"/>
      <c r="U486" s="161"/>
      <c r="V486" s="161"/>
      <c r="W486" s="161"/>
      <c r="X486" s="161"/>
      <c r="Y486" s="161"/>
      <c r="Z486" s="161"/>
      <c r="AA486" s="161"/>
      <c r="AB486" s="161"/>
      <c r="AC486" s="161"/>
      <c r="AD486" s="161"/>
      <c r="AE486" s="161"/>
      <c r="AF486" s="161"/>
      <c r="AG486" s="161"/>
      <c r="AH486" s="162"/>
      <c r="AI486" s="162"/>
      <c r="AJ486" s="162"/>
      <c r="AK486" s="162"/>
      <c r="AL486" s="162"/>
      <c r="AM486" s="162"/>
      <c r="AN486" s="162"/>
      <c r="AO486" s="162"/>
      <c r="AP486" s="162"/>
      <c r="AQ486" s="162"/>
      <c r="AR486" s="162"/>
      <c r="AS486" s="162"/>
      <c r="AT486" s="162"/>
      <c r="AU486" s="162"/>
      <c r="AV486" s="162"/>
      <c r="AW486" s="162"/>
      <c r="AX486" s="162"/>
    </row>
    <row r="487" spans="1:50" hidden="1">
      <c r="A487" s="153" t="s">
        <v>1214</v>
      </c>
      <c r="B487" s="153" t="s">
        <v>1215</v>
      </c>
      <c r="C487" s="153" t="s">
        <v>1216</v>
      </c>
      <c r="D487" s="177" t="s">
        <v>10554</v>
      </c>
      <c r="E487" s="161" t="s">
        <v>10555</v>
      </c>
      <c r="F487" s="161" t="s">
        <v>11927</v>
      </c>
      <c r="G487" s="161" t="s">
        <v>10556</v>
      </c>
      <c r="H487" s="161" t="s">
        <v>3525</v>
      </c>
      <c r="I487" s="161" t="s">
        <v>3526</v>
      </c>
      <c r="J487" s="161" t="s">
        <v>10557</v>
      </c>
      <c r="K487" s="161" t="s">
        <v>6309</v>
      </c>
      <c r="L487" s="161" t="s">
        <v>10558</v>
      </c>
      <c r="M487" s="161" t="s">
        <v>10559</v>
      </c>
      <c r="N487" s="185" t="s">
        <v>6318</v>
      </c>
      <c r="O487" s="161" t="s">
        <v>4451</v>
      </c>
      <c r="P487" s="161" t="s">
        <v>6275</v>
      </c>
      <c r="Q487" s="161" t="s">
        <v>6276</v>
      </c>
      <c r="R487" s="161" t="s">
        <v>3525</v>
      </c>
      <c r="S487" s="161" t="s">
        <v>3526</v>
      </c>
      <c r="T487" s="161" t="s">
        <v>6277</v>
      </c>
      <c r="U487" s="161">
        <v>0</v>
      </c>
      <c r="V487" s="161">
        <v>0</v>
      </c>
      <c r="W487" s="161">
        <v>0</v>
      </c>
      <c r="X487" s="161">
        <v>0</v>
      </c>
      <c r="Y487" s="161">
        <v>0</v>
      </c>
      <c r="Z487" s="161">
        <v>0</v>
      </c>
      <c r="AA487" s="161">
        <v>0</v>
      </c>
      <c r="AB487" s="161">
        <v>0</v>
      </c>
      <c r="AC487" s="161">
        <v>0</v>
      </c>
      <c r="AD487" s="161">
        <v>0</v>
      </c>
      <c r="AE487" s="161">
        <v>0</v>
      </c>
      <c r="AF487" s="161" t="s">
        <v>1823</v>
      </c>
      <c r="AG487" s="161" t="s">
        <v>4437</v>
      </c>
      <c r="AH487" s="162" t="s">
        <v>15341</v>
      </c>
      <c r="AI487" s="162" t="s">
        <v>15342</v>
      </c>
      <c r="AJ487" s="162" t="s">
        <v>15343</v>
      </c>
      <c r="AK487" s="162"/>
      <c r="AL487" s="162"/>
      <c r="AM487" s="162"/>
      <c r="AN487" s="162"/>
      <c r="AO487" s="162"/>
      <c r="AP487" s="162"/>
      <c r="AQ487" s="162"/>
      <c r="AR487" s="162"/>
      <c r="AS487" s="162"/>
      <c r="AT487" s="162"/>
      <c r="AU487" s="162"/>
      <c r="AV487" s="162"/>
      <c r="AW487" s="162"/>
      <c r="AX487" s="162"/>
    </row>
    <row r="488" spans="1:50" hidden="1">
      <c r="A488" s="153" t="s">
        <v>1270</v>
      </c>
      <c r="B488" s="153" t="s">
        <v>1215</v>
      </c>
      <c r="C488" s="153" t="s">
        <v>1271</v>
      </c>
      <c r="D488" s="177" t="s">
        <v>10554</v>
      </c>
      <c r="E488" s="161" t="s">
        <v>10555</v>
      </c>
      <c r="F488" s="161" t="s">
        <v>13128</v>
      </c>
      <c r="G488" s="161" t="s">
        <v>10556</v>
      </c>
      <c r="H488" s="161" t="s">
        <v>3525</v>
      </c>
      <c r="I488" s="161" t="s">
        <v>3526</v>
      </c>
      <c r="J488" s="161" t="s">
        <v>10557</v>
      </c>
      <c r="K488" s="161" t="s">
        <v>6309</v>
      </c>
      <c r="L488" s="161" t="s">
        <v>10558</v>
      </c>
      <c r="M488" s="161" t="s">
        <v>10559</v>
      </c>
      <c r="N488" s="185" t="s">
        <v>6318</v>
      </c>
      <c r="O488" s="161" t="s">
        <v>4451</v>
      </c>
      <c r="P488" s="161" t="s">
        <v>6275</v>
      </c>
      <c r="Q488" s="161" t="s">
        <v>6276</v>
      </c>
      <c r="R488" s="161" t="s">
        <v>3525</v>
      </c>
      <c r="S488" s="161" t="s">
        <v>3526</v>
      </c>
      <c r="T488" s="161" t="s">
        <v>6277</v>
      </c>
      <c r="U488" s="161">
        <v>0</v>
      </c>
      <c r="V488" s="161">
        <v>0</v>
      </c>
      <c r="W488" s="161">
        <v>0</v>
      </c>
      <c r="X488" s="161">
        <v>0</v>
      </c>
      <c r="Y488" s="161">
        <v>0</v>
      </c>
      <c r="Z488" s="161">
        <v>0</v>
      </c>
      <c r="AA488" s="161">
        <v>0</v>
      </c>
      <c r="AB488" s="161">
        <v>0</v>
      </c>
      <c r="AC488" s="161">
        <v>0</v>
      </c>
      <c r="AD488" s="161">
        <v>0</v>
      </c>
      <c r="AE488" s="161">
        <v>0</v>
      </c>
      <c r="AF488" s="161" t="s">
        <v>1823</v>
      </c>
      <c r="AG488" s="161" t="s">
        <v>4437</v>
      </c>
      <c r="AH488" s="162" t="s">
        <v>15341</v>
      </c>
      <c r="AI488" s="162" t="s">
        <v>15342</v>
      </c>
      <c r="AJ488" s="162" t="s">
        <v>15343</v>
      </c>
      <c r="AK488" s="162"/>
      <c r="AL488" s="162"/>
      <c r="AM488" s="162"/>
      <c r="AN488" s="162"/>
      <c r="AO488" s="162"/>
      <c r="AP488" s="162"/>
      <c r="AQ488" s="162"/>
      <c r="AR488" s="162"/>
      <c r="AS488" s="162"/>
      <c r="AT488" s="162"/>
      <c r="AU488" s="162"/>
      <c r="AV488" s="162"/>
      <c r="AW488" s="162"/>
      <c r="AX488" s="162"/>
    </row>
    <row r="489" spans="1:50" hidden="1">
      <c r="A489" s="153" t="s">
        <v>1274</v>
      </c>
      <c r="B489" s="153" t="s">
        <v>1215</v>
      </c>
      <c r="C489" s="153" t="s">
        <v>1275</v>
      </c>
      <c r="D489" s="177" t="s">
        <v>10554</v>
      </c>
      <c r="E489" s="161" t="s">
        <v>10555</v>
      </c>
      <c r="F489" s="161" t="s">
        <v>13130</v>
      </c>
      <c r="G489" s="161" t="s">
        <v>10556</v>
      </c>
      <c r="H489" s="161" t="s">
        <v>3525</v>
      </c>
      <c r="I489" s="161" t="s">
        <v>3526</v>
      </c>
      <c r="J489" s="161" t="s">
        <v>10557</v>
      </c>
      <c r="K489" s="161" t="s">
        <v>6309</v>
      </c>
      <c r="L489" s="161" t="s">
        <v>10558</v>
      </c>
      <c r="M489" s="161" t="s">
        <v>10559</v>
      </c>
      <c r="N489" s="185" t="s">
        <v>6318</v>
      </c>
      <c r="O489" s="161" t="s">
        <v>4451</v>
      </c>
      <c r="P489" s="161" t="s">
        <v>6275</v>
      </c>
      <c r="Q489" s="161" t="s">
        <v>6276</v>
      </c>
      <c r="R489" s="161" t="s">
        <v>3525</v>
      </c>
      <c r="S489" s="161" t="s">
        <v>3526</v>
      </c>
      <c r="T489" s="161" t="s">
        <v>6277</v>
      </c>
      <c r="U489" s="161">
        <v>0</v>
      </c>
      <c r="V489" s="161">
        <v>0</v>
      </c>
      <c r="W489" s="161">
        <v>0</v>
      </c>
      <c r="X489" s="161">
        <v>0</v>
      </c>
      <c r="Y489" s="161">
        <v>0</v>
      </c>
      <c r="Z489" s="161">
        <v>0</v>
      </c>
      <c r="AA489" s="161">
        <v>0</v>
      </c>
      <c r="AB489" s="161">
        <v>0</v>
      </c>
      <c r="AC489" s="161">
        <v>0</v>
      </c>
      <c r="AD489" s="161">
        <v>0</v>
      </c>
      <c r="AE489" s="161">
        <v>0</v>
      </c>
      <c r="AF489" s="161" t="s">
        <v>1823</v>
      </c>
      <c r="AG489" s="161" t="s">
        <v>4437</v>
      </c>
      <c r="AH489" s="162" t="s">
        <v>15341</v>
      </c>
      <c r="AI489" s="162" t="s">
        <v>15342</v>
      </c>
      <c r="AJ489" s="162" t="s">
        <v>15343</v>
      </c>
      <c r="AK489" s="162"/>
      <c r="AL489" s="162"/>
      <c r="AM489" s="162"/>
      <c r="AN489" s="162"/>
      <c r="AO489" s="162"/>
      <c r="AP489" s="162"/>
      <c r="AQ489" s="162"/>
      <c r="AR489" s="162"/>
      <c r="AS489" s="162"/>
      <c r="AT489" s="162"/>
      <c r="AU489" s="162"/>
      <c r="AV489" s="162"/>
      <c r="AW489" s="162"/>
      <c r="AX489" s="162"/>
    </row>
    <row r="490" spans="1:50" hidden="1">
      <c r="A490" s="153" t="s">
        <v>1276</v>
      </c>
      <c r="B490" s="153" t="s">
        <v>1215</v>
      </c>
      <c r="C490" s="153" t="s">
        <v>1453</v>
      </c>
      <c r="D490" s="177" t="s">
        <v>10554</v>
      </c>
      <c r="E490" s="161" t="s">
        <v>10555</v>
      </c>
      <c r="F490" s="161" t="s">
        <v>13131</v>
      </c>
      <c r="G490" s="161" t="s">
        <v>10556</v>
      </c>
      <c r="H490" s="161" t="s">
        <v>3525</v>
      </c>
      <c r="I490" s="161" t="s">
        <v>3526</v>
      </c>
      <c r="J490" s="161" t="s">
        <v>10557</v>
      </c>
      <c r="K490" s="161" t="s">
        <v>6309</v>
      </c>
      <c r="L490" s="161" t="s">
        <v>10558</v>
      </c>
      <c r="M490" s="161" t="s">
        <v>10559</v>
      </c>
      <c r="N490" s="185" t="s">
        <v>6318</v>
      </c>
      <c r="O490" s="161" t="s">
        <v>4451</v>
      </c>
      <c r="P490" s="161" t="s">
        <v>6275</v>
      </c>
      <c r="Q490" s="161" t="s">
        <v>6276</v>
      </c>
      <c r="R490" s="161" t="s">
        <v>3525</v>
      </c>
      <c r="S490" s="161" t="s">
        <v>3526</v>
      </c>
      <c r="T490" s="161" t="s">
        <v>6277</v>
      </c>
      <c r="U490" s="161">
        <v>0</v>
      </c>
      <c r="V490" s="161">
        <v>0</v>
      </c>
      <c r="W490" s="161">
        <v>0</v>
      </c>
      <c r="X490" s="161">
        <v>0</v>
      </c>
      <c r="Y490" s="161">
        <v>0</v>
      </c>
      <c r="Z490" s="161">
        <v>0</v>
      </c>
      <c r="AA490" s="161">
        <v>0</v>
      </c>
      <c r="AB490" s="161">
        <v>0</v>
      </c>
      <c r="AC490" s="161">
        <v>0</v>
      </c>
      <c r="AD490" s="161">
        <v>0</v>
      </c>
      <c r="AE490" s="161">
        <v>0</v>
      </c>
      <c r="AF490" s="161" t="s">
        <v>1823</v>
      </c>
      <c r="AG490" s="161" t="s">
        <v>4437</v>
      </c>
      <c r="AH490" s="162" t="s">
        <v>15341</v>
      </c>
      <c r="AI490" s="162" t="s">
        <v>15342</v>
      </c>
      <c r="AJ490" s="162" t="s">
        <v>15343</v>
      </c>
      <c r="AK490" s="162"/>
      <c r="AL490" s="162"/>
      <c r="AM490" s="162"/>
      <c r="AN490" s="162"/>
      <c r="AO490" s="162"/>
      <c r="AP490" s="162"/>
      <c r="AQ490" s="162"/>
      <c r="AR490" s="162"/>
      <c r="AS490" s="162"/>
      <c r="AT490" s="162"/>
      <c r="AU490" s="162"/>
      <c r="AV490" s="162"/>
      <c r="AW490" s="162"/>
      <c r="AX490" s="162"/>
    </row>
    <row r="491" spans="1:50" hidden="1">
      <c r="A491" s="153" t="s">
        <v>1272</v>
      </c>
      <c r="B491" s="153" t="s">
        <v>1215</v>
      </c>
      <c r="C491" s="153" t="s">
        <v>1273</v>
      </c>
      <c r="D491" s="177" t="s">
        <v>10554</v>
      </c>
      <c r="E491" s="161" t="s">
        <v>10555</v>
      </c>
      <c r="F491" s="161" t="s">
        <v>13129</v>
      </c>
      <c r="G491" s="161" t="s">
        <v>10556</v>
      </c>
      <c r="H491" s="161" t="s">
        <v>3525</v>
      </c>
      <c r="I491" s="161" t="s">
        <v>3526</v>
      </c>
      <c r="J491" s="161" t="s">
        <v>10557</v>
      </c>
      <c r="K491" s="161" t="s">
        <v>6309</v>
      </c>
      <c r="L491" s="161" t="s">
        <v>10558</v>
      </c>
      <c r="M491" s="161" t="s">
        <v>10559</v>
      </c>
      <c r="N491" s="185" t="s">
        <v>6318</v>
      </c>
      <c r="O491" s="161" t="s">
        <v>4451</v>
      </c>
      <c r="P491" s="161" t="s">
        <v>6275</v>
      </c>
      <c r="Q491" s="161" t="s">
        <v>6276</v>
      </c>
      <c r="R491" s="161" t="s">
        <v>3525</v>
      </c>
      <c r="S491" s="161" t="s">
        <v>3526</v>
      </c>
      <c r="T491" s="161" t="s">
        <v>6277</v>
      </c>
      <c r="U491" s="161">
        <v>0</v>
      </c>
      <c r="V491" s="161">
        <v>0</v>
      </c>
      <c r="W491" s="161">
        <v>0</v>
      </c>
      <c r="X491" s="161">
        <v>0</v>
      </c>
      <c r="Y491" s="161">
        <v>0</v>
      </c>
      <c r="Z491" s="161">
        <v>0</v>
      </c>
      <c r="AA491" s="161">
        <v>0</v>
      </c>
      <c r="AB491" s="161">
        <v>0</v>
      </c>
      <c r="AC491" s="161">
        <v>0</v>
      </c>
      <c r="AD491" s="161">
        <v>0</v>
      </c>
      <c r="AE491" s="161">
        <v>0</v>
      </c>
      <c r="AF491" s="161" t="s">
        <v>1823</v>
      </c>
      <c r="AG491" s="161" t="s">
        <v>4437</v>
      </c>
      <c r="AH491" s="162" t="s">
        <v>15341</v>
      </c>
      <c r="AI491" s="162" t="s">
        <v>15342</v>
      </c>
      <c r="AJ491" s="162" t="s">
        <v>15343</v>
      </c>
      <c r="AK491" s="162"/>
      <c r="AL491" s="162"/>
      <c r="AM491" s="162"/>
      <c r="AN491" s="162"/>
      <c r="AO491" s="162"/>
      <c r="AP491" s="162"/>
      <c r="AQ491" s="162"/>
      <c r="AR491" s="162"/>
      <c r="AS491" s="162"/>
      <c r="AT491" s="162"/>
      <c r="AU491" s="162"/>
      <c r="AV491" s="162"/>
      <c r="AW491" s="162"/>
      <c r="AX491" s="162"/>
    </row>
    <row r="492" spans="1:50" hidden="1">
      <c r="A492" s="153" t="s">
        <v>1145</v>
      </c>
      <c r="B492" s="153" t="s">
        <v>1146</v>
      </c>
      <c r="C492" s="153" t="s">
        <v>4047</v>
      </c>
      <c r="D492" s="177" t="s">
        <v>11176</v>
      </c>
      <c r="E492" s="161" t="s">
        <v>11177</v>
      </c>
      <c r="F492" s="161" t="s">
        <v>13321</v>
      </c>
      <c r="G492" s="161" t="s">
        <v>11178</v>
      </c>
      <c r="H492" s="161" t="s">
        <v>2024</v>
      </c>
      <c r="I492" s="161" t="s">
        <v>2031</v>
      </c>
      <c r="J492" s="161" t="s">
        <v>11179</v>
      </c>
      <c r="K492" s="161" t="s">
        <v>11180</v>
      </c>
      <c r="L492" s="161" t="s">
        <v>11181</v>
      </c>
      <c r="M492" s="161" t="s">
        <v>11182</v>
      </c>
      <c r="N492" s="185" t="s">
        <v>6310</v>
      </c>
      <c r="O492" s="161">
        <v>0</v>
      </c>
      <c r="P492" s="161">
        <v>0</v>
      </c>
      <c r="Q492" s="161">
        <v>0</v>
      </c>
      <c r="R492" s="161">
        <v>0</v>
      </c>
      <c r="S492" s="161">
        <v>0</v>
      </c>
      <c r="T492" s="161">
        <v>0</v>
      </c>
      <c r="U492" s="161">
        <v>0</v>
      </c>
      <c r="V492" s="161">
        <v>0</v>
      </c>
      <c r="W492" s="161">
        <v>0</v>
      </c>
      <c r="X492" s="161">
        <v>0</v>
      </c>
      <c r="Y492" s="161">
        <v>0</v>
      </c>
      <c r="Z492" s="161">
        <v>0</v>
      </c>
      <c r="AA492" s="161">
        <v>0</v>
      </c>
      <c r="AB492" s="161">
        <v>0</v>
      </c>
      <c r="AC492" s="161">
        <v>0</v>
      </c>
      <c r="AD492" s="161">
        <v>0</v>
      </c>
      <c r="AE492" s="161">
        <v>0</v>
      </c>
      <c r="AF492" s="161" t="s">
        <v>6309</v>
      </c>
      <c r="AG492" s="161" t="s">
        <v>6497</v>
      </c>
      <c r="AH492" s="162" t="s">
        <v>14226</v>
      </c>
      <c r="AI492" s="162"/>
      <c r="AJ492" s="162"/>
      <c r="AK492" s="162"/>
      <c r="AL492" s="162"/>
      <c r="AM492" s="162"/>
      <c r="AN492" s="162"/>
      <c r="AO492" s="162"/>
      <c r="AP492" s="162"/>
      <c r="AQ492" s="162"/>
      <c r="AR492" s="162"/>
      <c r="AS492" s="162"/>
      <c r="AT492" s="162"/>
      <c r="AU492" s="162"/>
      <c r="AV492" s="162"/>
      <c r="AW492" s="162"/>
      <c r="AX492" s="162"/>
    </row>
    <row r="493" spans="1:50" hidden="1">
      <c r="A493" s="153" t="s">
        <v>1147</v>
      </c>
      <c r="B493" s="153" t="s">
        <v>4957</v>
      </c>
      <c r="C493" s="153" t="s">
        <v>1148</v>
      </c>
      <c r="D493" s="177" t="s">
        <v>4850</v>
      </c>
      <c r="E493" s="161" t="s">
        <v>4851</v>
      </c>
      <c r="F493" s="161" t="s">
        <v>13308</v>
      </c>
      <c r="G493" s="161" t="s">
        <v>3199</v>
      </c>
      <c r="H493" s="161" t="s">
        <v>3916</v>
      </c>
      <c r="I493" s="161" t="s">
        <v>3917</v>
      </c>
      <c r="J493" s="161" t="s">
        <v>3200</v>
      </c>
      <c r="K493" s="161" t="s">
        <v>3201</v>
      </c>
      <c r="L493" s="161" t="s">
        <v>4958</v>
      </c>
      <c r="M493" s="161"/>
      <c r="N493" s="185"/>
      <c r="O493" s="161"/>
      <c r="P493" s="161"/>
      <c r="Q493" s="161"/>
      <c r="R493" s="161"/>
      <c r="S493" s="161"/>
      <c r="T493" s="161"/>
      <c r="U493" s="161"/>
      <c r="V493" s="161"/>
      <c r="W493" s="161"/>
      <c r="X493" s="161"/>
      <c r="Y493" s="161"/>
      <c r="Z493" s="161"/>
      <c r="AA493" s="161"/>
      <c r="AB493" s="161"/>
      <c r="AC493" s="161"/>
      <c r="AD493" s="161"/>
      <c r="AE493" s="161"/>
      <c r="AF493" s="161"/>
      <c r="AG493" s="161"/>
      <c r="AH493" s="162"/>
      <c r="AI493" s="162"/>
      <c r="AJ493" s="162"/>
      <c r="AK493" s="162"/>
      <c r="AL493" s="162"/>
      <c r="AM493" s="162"/>
      <c r="AN493" s="162"/>
      <c r="AO493" s="162"/>
      <c r="AP493" s="162"/>
      <c r="AQ493" s="162"/>
      <c r="AR493" s="162"/>
      <c r="AS493" s="162"/>
      <c r="AT493" s="162"/>
      <c r="AU493" s="162"/>
      <c r="AV493" s="162"/>
      <c r="AW493" s="162"/>
      <c r="AX493" s="162"/>
    </row>
    <row r="494" spans="1:50" hidden="1">
      <c r="A494" s="153" t="s">
        <v>4950</v>
      </c>
      <c r="B494" s="153" t="s">
        <v>6321</v>
      </c>
      <c r="C494" s="153" t="s">
        <v>4951</v>
      </c>
      <c r="D494" s="177" t="s">
        <v>6421</v>
      </c>
      <c r="E494" s="161" t="s">
        <v>6422</v>
      </c>
      <c r="F494" s="161" t="s">
        <v>4254</v>
      </c>
      <c r="G494" s="161" t="s">
        <v>6424</v>
      </c>
      <c r="H494" s="161" t="s">
        <v>2024</v>
      </c>
      <c r="I494" s="161" t="s">
        <v>2031</v>
      </c>
      <c r="J494" s="161" t="s">
        <v>6425</v>
      </c>
      <c r="K494" s="161" t="s">
        <v>4242</v>
      </c>
      <c r="L494" s="161" t="s">
        <v>4243</v>
      </c>
      <c r="M494" s="161" t="s">
        <v>4244</v>
      </c>
      <c r="N494" s="185" t="s">
        <v>6322</v>
      </c>
      <c r="O494" s="161">
        <v>0</v>
      </c>
      <c r="P494" s="161">
        <v>0</v>
      </c>
      <c r="Q494" s="161">
        <v>0</v>
      </c>
      <c r="R494" s="161">
        <v>0</v>
      </c>
      <c r="S494" s="161">
        <v>0</v>
      </c>
      <c r="T494" s="161">
        <v>0</v>
      </c>
      <c r="U494" s="161">
        <v>0</v>
      </c>
      <c r="V494" s="161">
        <v>0</v>
      </c>
      <c r="W494" s="161">
        <v>0</v>
      </c>
      <c r="X494" s="161">
        <v>0</v>
      </c>
      <c r="Y494" s="161">
        <v>0</v>
      </c>
      <c r="Z494" s="161">
        <v>0</v>
      </c>
      <c r="AA494" s="161">
        <v>0</v>
      </c>
      <c r="AB494" s="161">
        <v>0</v>
      </c>
      <c r="AC494" s="161">
        <v>0</v>
      </c>
      <c r="AD494" s="161">
        <v>0</v>
      </c>
      <c r="AE494" s="161">
        <v>0</v>
      </c>
      <c r="AF494" s="161" t="s">
        <v>1922</v>
      </c>
      <c r="AG494" s="161" t="s">
        <v>4388</v>
      </c>
      <c r="AH494" s="162" t="s">
        <v>15245</v>
      </c>
      <c r="AI494" s="162" t="s">
        <v>15253</v>
      </c>
      <c r="AJ494" s="162"/>
      <c r="AK494" s="162"/>
      <c r="AL494" s="162"/>
      <c r="AM494" s="162"/>
      <c r="AN494" s="162"/>
      <c r="AO494" s="162"/>
      <c r="AP494" s="162"/>
      <c r="AQ494" s="162"/>
      <c r="AR494" s="162"/>
      <c r="AS494" s="162"/>
      <c r="AT494" s="162"/>
      <c r="AU494" s="162"/>
      <c r="AV494" s="162"/>
      <c r="AW494" s="162"/>
      <c r="AX494" s="162"/>
    </row>
    <row r="495" spans="1:50" hidden="1">
      <c r="A495" s="153" t="s">
        <v>2495</v>
      </c>
      <c r="B495" s="153" t="s">
        <v>4278</v>
      </c>
      <c r="C495" s="153" t="s">
        <v>2496</v>
      </c>
      <c r="D495" s="177" t="s">
        <v>7735</v>
      </c>
      <c r="E495" s="161" t="s">
        <v>7736</v>
      </c>
      <c r="F495" s="161" t="s">
        <v>13305</v>
      </c>
      <c r="G495" s="161" t="s">
        <v>7738</v>
      </c>
      <c r="H495" s="161" t="s">
        <v>2024</v>
      </c>
      <c r="I495" s="161" t="s">
        <v>2031</v>
      </c>
      <c r="J495" s="161" t="s">
        <v>7739</v>
      </c>
      <c r="K495" s="161" t="s">
        <v>7740</v>
      </c>
      <c r="L495" s="161" t="s">
        <v>7741</v>
      </c>
      <c r="M495" s="161" t="s">
        <v>14688</v>
      </c>
      <c r="N495" s="185" t="s">
        <v>6318</v>
      </c>
      <c r="O495" s="161">
        <v>0</v>
      </c>
      <c r="P495" s="161">
        <v>0</v>
      </c>
      <c r="Q495" s="161">
        <v>0</v>
      </c>
      <c r="R495" s="161">
        <v>0</v>
      </c>
      <c r="S495" s="161">
        <v>0</v>
      </c>
      <c r="T495" s="161">
        <v>0</v>
      </c>
      <c r="U495" s="161">
        <v>0</v>
      </c>
      <c r="V495" s="161">
        <v>0</v>
      </c>
      <c r="W495" s="161">
        <v>0</v>
      </c>
      <c r="X495" s="161">
        <v>0</v>
      </c>
      <c r="Y495" s="161">
        <v>0</v>
      </c>
      <c r="Z495" s="161">
        <v>0</v>
      </c>
      <c r="AA495" s="161">
        <v>0</v>
      </c>
      <c r="AB495" s="161">
        <v>0</v>
      </c>
      <c r="AC495" s="161">
        <v>0</v>
      </c>
      <c r="AD495" s="161">
        <v>0</v>
      </c>
      <c r="AE495" s="161">
        <v>0</v>
      </c>
      <c r="AF495" s="161" t="s">
        <v>4678</v>
      </c>
      <c r="AG495" s="161" t="s">
        <v>6317</v>
      </c>
      <c r="AH495" s="162"/>
      <c r="AI495" s="162"/>
      <c r="AJ495" s="162"/>
      <c r="AK495" s="162"/>
      <c r="AL495" s="162"/>
      <c r="AM495" s="162"/>
      <c r="AN495" s="162"/>
      <c r="AO495" s="162"/>
      <c r="AP495" s="162"/>
      <c r="AQ495" s="162"/>
      <c r="AR495" s="162"/>
      <c r="AS495" s="162"/>
      <c r="AT495" s="162"/>
      <c r="AU495" s="162"/>
      <c r="AV495" s="162"/>
      <c r="AW495" s="162"/>
      <c r="AX495" s="162"/>
    </row>
    <row r="496" spans="1:50" hidden="1">
      <c r="A496" s="153" t="s">
        <v>5725</v>
      </c>
      <c r="B496" s="153" t="s">
        <v>5726</v>
      </c>
      <c r="C496" s="153" t="s">
        <v>5727</v>
      </c>
      <c r="D496" s="177" t="s">
        <v>8330</v>
      </c>
      <c r="E496" s="161" t="s">
        <v>8331</v>
      </c>
      <c r="F496" s="161" t="e">
        <v>#N/A</v>
      </c>
      <c r="G496" s="161" t="s">
        <v>8332</v>
      </c>
      <c r="H496" s="161" t="s">
        <v>8333</v>
      </c>
      <c r="I496" s="161" t="s">
        <v>2016</v>
      </c>
      <c r="J496" s="161" t="s">
        <v>8334</v>
      </c>
      <c r="K496" s="161" t="s">
        <v>8335</v>
      </c>
      <c r="L496" s="161" t="s">
        <v>8336</v>
      </c>
      <c r="M496" s="161"/>
      <c r="N496" s="185"/>
      <c r="O496" s="161"/>
      <c r="P496" s="161"/>
      <c r="Q496" s="161"/>
      <c r="R496" s="161"/>
      <c r="S496" s="161"/>
      <c r="T496" s="161"/>
      <c r="U496" s="161"/>
      <c r="V496" s="161"/>
      <c r="W496" s="161"/>
      <c r="X496" s="161"/>
      <c r="Y496" s="161"/>
      <c r="Z496" s="161"/>
      <c r="AA496" s="161"/>
      <c r="AB496" s="161"/>
      <c r="AC496" s="161"/>
      <c r="AD496" s="161"/>
      <c r="AE496" s="161"/>
      <c r="AF496" s="161"/>
      <c r="AG496" s="161"/>
      <c r="AH496" s="162"/>
      <c r="AI496" s="162"/>
      <c r="AJ496" s="162"/>
      <c r="AK496" s="162"/>
      <c r="AL496" s="162"/>
      <c r="AM496" s="162"/>
      <c r="AN496" s="162"/>
      <c r="AO496" s="162"/>
      <c r="AP496" s="162"/>
      <c r="AQ496" s="162"/>
      <c r="AR496" s="162"/>
      <c r="AS496" s="162"/>
      <c r="AT496" s="162"/>
      <c r="AU496" s="162"/>
      <c r="AV496" s="162"/>
      <c r="AW496" s="162"/>
      <c r="AX496" s="162"/>
    </row>
    <row r="497" spans="1:50" hidden="1">
      <c r="A497" s="153" t="s">
        <v>1149</v>
      </c>
      <c r="B497" s="153" t="s">
        <v>1150</v>
      </c>
      <c r="C497" s="153" t="s">
        <v>1151</v>
      </c>
      <c r="D497" s="177" t="s">
        <v>3256</v>
      </c>
      <c r="E497" s="161" t="s">
        <v>3257</v>
      </c>
      <c r="F497" s="161" t="s">
        <v>3258</v>
      </c>
      <c r="G497" s="161" t="s">
        <v>3259</v>
      </c>
      <c r="H497" s="161" t="s">
        <v>2015</v>
      </c>
      <c r="I497" s="161" t="s">
        <v>2016</v>
      </c>
      <c r="J497" s="161" t="s">
        <v>3260</v>
      </c>
      <c r="K497" s="161" t="s">
        <v>3261</v>
      </c>
      <c r="L497" s="161" t="s">
        <v>1069</v>
      </c>
      <c r="M497" s="161" t="s">
        <v>1070</v>
      </c>
      <c r="N497" s="185" t="s">
        <v>6310</v>
      </c>
      <c r="O497" s="161">
        <v>0</v>
      </c>
      <c r="P497" s="161">
        <v>0</v>
      </c>
      <c r="Q497" s="161">
        <v>0</v>
      </c>
      <c r="R497" s="161">
        <v>0</v>
      </c>
      <c r="S497" s="161">
        <v>0</v>
      </c>
      <c r="T497" s="161">
        <v>0</v>
      </c>
      <c r="U497" s="161">
        <v>0</v>
      </c>
      <c r="V497" s="161">
        <v>0</v>
      </c>
      <c r="W497" s="161">
        <v>0</v>
      </c>
      <c r="X497" s="161">
        <v>0</v>
      </c>
      <c r="Y497" s="161">
        <v>0</v>
      </c>
      <c r="Z497" s="161">
        <v>0</v>
      </c>
      <c r="AA497" s="161">
        <v>0</v>
      </c>
      <c r="AB497" s="161">
        <v>0</v>
      </c>
      <c r="AC497" s="161">
        <v>0</v>
      </c>
      <c r="AD497" s="161">
        <v>0</v>
      </c>
      <c r="AE497" s="161">
        <v>0</v>
      </c>
      <c r="AF497" s="161" t="s">
        <v>6309</v>
      </c>
      <c r="AG497" s="161" t="s">
        <v>6334</v>
      </c>
      <c r="AH497" s="162" t="s">
        <v>4293</v>
      </c>
      <c r="AI497" s="162" t="s">
        <v>6584</v>
      </c>
      <c r="AJ497" s="162" t="s">
        <v>14653</v>
      </c>
      <c r="AK497" s="162"/>
      <c r="AL497" s="162"/>
      <c r="AM497" s="162"/>
      <c r="AN497" s="162"/>
      <c r="AO497" s="162"/>
      <c r="AP497" s="162"/>
      <c r="AQ497" s="162"/>
      <c r="AR497" s="162"/>
      <c r="AS497" s="162"/>
      <c r="AT497" s="162"/>
      <c r="AU497" s="162"/>
      <c r="AV497" s="162"/>
      <c r="AW497" s="162"/>
      <c r="AX497" s="162"/>
    </row>
    <row r="498" spans="1:50" hidden="1">
      <c r="A498" s="153" t="s">
        <v>252</v>
      </c>
      <c r="B498" s="153" t="s">
        <v>5252</v>
      </c>
      <c r="C498" s="153" t="s">
        <v>5253</v>
      </c>
      <c r="D498" s="177" t="s">
        <v>11331</v>
      </c>
      <c r="E498" s="161" t="s">
        <v>11332</v>
      </c>
      <c r="F498" s="161" t="s">
        <v>13362</v>
      </c>
      <c r="G498" s="161" t="s">
        <v>11333</v>
      </c>
      <c r="H498" s="161" t="s">
        <v>11334</v>
      </c>
      <c r="I498" s="161" t="s">
        <v>2016</v>
      </c>
      <c r="J498" s="161" t="s">
        <v>13363</v>
      </c>
      <c r="K498" s="161" t="s">
        <v>13364</v>
      </c>
      <c r="L498" s="161" t="s">
        <v>11335</v>
      </c>
      <c r="M498" s="161" t="s">
        <v>11336</v>
      </c>
      <c r="N498" s="185" t="s">
        <v>6310</v>
      </c>
      <c r="O498" s="161" t="s">
        <v>5254</v>
      </c>
      <c r="P498" s="161" t="s">
        <v>13831</v>
      </c>
      <c r="Q498" s="161" t="s">
        <v>13832</v>
      </c>
      <c r="R498" s="161" t="s">
        <v>2015</v>
      </c>
      <c r="S498" s="161" t="s">
        <v>2016</v>
      </c>
      <c r="T498" s="161" t="s">
        <v>13833</v>
      </c>
      <c r="U498" s="161" t="s">
        <v>5255</v>
      </c>
      <c r="V498" s="161" t="s">
        <v>13834</v>
      </c>
      <c r="W498" s="161" t="s">
        <v>13835</v>
      </c>
      <c r="X498" s="161" t="s">
        <v>2015</v>
      </c>
      <c r="Y498" s="161" t="s">
        <v>2016</v>
      </c>
      <c r="Z498" s="161" t="s">
        <v>13833</v>
      </c>
      <c r="AA498" s="161">
        <v>0</v>
      </c>
      <c r="AB498" s="161">
        <v>0</v>
      </c>
      <c r="AC498" s="161">
        <v>0</v>
      </c>
      <c r="AD498" s="161">
        <v>0</v>
      </c>
      <c r="AE498" s="161">
        <v>0</v>
      </c>
      <c r="AF498" s="161" t="s">
        <v>6309</v>
      </c>
      <c r="AG498" s="161" t="s">
        <v>6317</v>
      </c>
      <c r="AH498" s="162"/>
      <c r="AI498" s="162"/>
      <c r="AJ498" s="162"/>
      <c r="AK498" s="162"/>
      <c r="AL498" s="162"/>
      <c r="AM498" s="162"/>
      <c r="AN498" s="162"/>
      <c r="AO498" s="162"/>
      <c r="AP498" s="162"/>
      <c r="AQ498" s="162"/>
      <c r="AR498" s="162"/>
      <c r="AS498" s="162"/>
      <c r="AT498" s="162"/>
      <c r="AU498" s="162"/>
      <c r="AV498" s="162"/>
      <c r="AW498" s="162"/>
      <c r="AX498" s="162"/>
    </row>
    <row r="499" spans="1:50" hidden="1">
      <c r="A499" s="153" t="s">
        <v>538</v>
      </c>
      <c r="B499" s="153" t="s">
        <v>539</v>
      </c>
      <c r="C499" s="153" t="s">
        <v>1091</v>
      </c>
      <c r="D499" s="177" t="s">
        <v>923</v>
      </c>
      <c r="E499" s="161" t="s">
        <v>6309</v>
      </c>
      <c r="F499" s="161" t="e">
        <v>#N/A</v>
      </c>
      <c r="G499" s="161" t="s">
        <v>924</v>
      </c>
      <c r="H499" s="161" t="s">
        <v>2024</v>
      </c>
      <c r="I499" s="161" t="s">
        <v>2031</v>
      </c>
      <c r="J499" s="161" t="s">
        <v>925</v>
      </c>
      <c r="K499" s="161" t="s">
        <v>926</v>
      </c>
      <c r="L499" s="161" t="s">
        <v>6309</v>
      </c>
      <c r="M499" s="161"/>
      <c r="N499" s="185"/>
      <c r="O499" s="161"/>
      <c r="P499" s="161"/>
      <c r="Q499" s="161"/>
      <c r="R499" s="161"/>
      <c r="S499" s="161"/>
      <c r="T499" s="161"/>
      <c r="U499" s="161"/>
      <c r="V499" s="161"/>
      <c r="W499" s="161"/>
      <c r="X499" s="161"/>
      <c r="Y499" s="161"/>
      <c r="Z499" s="161"/>
      <c r="AA499" s="161"/>
      <c r="AB499" s="161"/>
      <c r="AC499" s="161"/>
      <c r="AD499" s="161"/>
      <c r="AE499" s="161"/>
      <c r="AF499" s="161"/>
      <c r="AG499" s="161"/>
      <c r="AH499" s="162" t="s">
        <v>5066</v>
      </c>
      <c r="AI499" s="162" t="s">
        <v>6699</v>
      </c>
      <c r="AJ499" s="162" t="s">
        <v>13608</v>
      </c>
      <c r="AK499" s="162"/>
      <c r="AL499" s="162"/>
      <c r="AM499" s="162"/>
      <c r="AN499" s="162"/>
      <c r="AO499" s="162"/>
      <c r="AP499" s="162"/>
      <c r="AQ499" s="162"/>
      <c r="AR499" s="162"/>
      <c r="AS499" s="162"/>
      <c r="AT499" s="162"/>
      <c r="AU499" s="162"/>
      <c r="AV499" s="162"/>
      <c r="AW499" s="162"/>
      <c r="AX499" s="162"/>
    </row>
    <row r="500" spans="1:50" hidden="1">
      <c r="A500" s="153" t="s">
        <v>1162</v>
      </c>
      <c r="B500" s="153" t="s">
        <v>3870</v>
      </c>
      <c r="C500" s="153" t="s">
        <v>1163</v>
      </c>
      <c r="D500" s="177" t="s">
        <v>3527</v>
      </c>
      <c r="E500" s="161" t="s">
        <v>7155</v>
      </c>
      <c r="F500" s="161" t="s">
        <v>12016</v>
      </c>
      <c r="G500" s="161" t="s">
        <v>6782</v>
      </c>
      <c r="H500" s="161" t="s">
        <v>6783</v>
      </c>
      <c r="I500" s="161" t="s">
        <v>6784</v>
      </c>
      <c r="J500" s="161" t="s">
        <v>6785</v>
      </c>
      <c r="K500" s="161" t="s">
        <v>7156</v>
      </c>
      <c r="L500" s="161" t="s">
        <v>7157</v>
      </c>
      <c r="M500" s="161" t="s">
        <v>7158</v>
      </c>
      <c r="N500" s="185" t="s">
        <v>6322</v>
      </c>
      <c r="O500" s="161">
        <v>0</v>
      </c>
      <c r="P500" s="161">
        <v>0</v>
      </c>
      <c r="Q500" s="161">
        <v>0</v>
      </c>
      <c r="R500" s="161">
        <v>0</v>
      </c>
      <c r="S500" s="161">
        <v>0</v>
      </c>
      <c r="T500" s="161">
        <v>0</v>
      </c>
      <c r="U500" s="161">
        <v>0</v>
      </c>
      <c r="V500" s="161">
        <v>0</v>
      </c>
      <c r="W500" s="161">
        <v>0</v>
      </c>
      <c r="X500" s="161">
        <v>0</v>
      </c>
      <c r="Y500" s="161">
        <v>0</v>
      </c>
      <c r="Z500" s="161">
        <v>0</v>
      </c>
      <c r="AA500" s="161">
        <v>0</v>
      </c>
      <c r="AB500" s="161">
        <v>0</v>
      </c>
      <c r="AC500" s="161">
        <v>0</v>
      </c>
      <c r="AD500" s="161">
        <v>0</v>
      </c>
      <c r="AE500" s="161">
        <v>0</v>
      </c>
      <c r="AF500" s="161" t="s">
        <v>6309</v>
      </c>
      <c r="AG500" s="161" t="s">
        <v>6497</v>
      </c>
      <c r="AH500" s="165"/>
      <c r="AI500" s="162"/>
      <c r="AJ500" s="162"/>
      <c r="AK500" s="162"/>
      <c r="AL500" s="162"/>
      <c r="AM500" s="162"/>
      <c r="AN500" s="162"/>
      <c r="AO500" s="162"/>
      <c r="AP500" s="162"/>
      <c r="AQ500" s="162"/>
      <c r="AR500" s="162"/>
      <c r="AS500" s="162"/>
      <c r="AT500" s="162"/>
      <c r="AU500" s="162"/>
      <c r="AV500" s="162"/>
      <c r="AW500" s="162"/>
      <c r="AX500" s="162"/>
    </row>
    <row r="501" spans="1:50" hidden="1">
      <c r="A501" s="153" t="s">
        <v>5478</v>
      </c>
      <c r="B501" s="153" t="s">
        <v>5479</v>
      </c>
      <c r="C501" s="153" t="s">
        <v>2891</v>
      </c>
      <c r="D501" s="177" t="s">
        <v>7948</v>
      </c>
      <c r="E501" s="161" t="s">
        <v>7949</v>
      </c>
      <c r="F501" s="161" t="s">
        <v>12338</v>
      </c>
      <c r="G501" s="161" t="s">
        <v>7950</v>
      </c>
      <c r="H501" s="161" t="s">
        <v>2024</v>
      </c>
      <c r="I501" s="161" t="s">
        <v>2031</v>
      </c>
      <c r="J501" s="161" t="s">
        <v>7951</v>
      </c>
      <c r="K501" s="161" t="s">
        <v>6309</v>
      </c>
      <c r="L501" s="161" t="s">
        <v>6309</v>
      </c>
      <c r="M501" s="161" t="s">
        <v>14471</v>
      </c>
      <c r="N501" s="185" t="s">
        <v>6313</v>
      </c>
      <c r="O501" s="161">
        <v>0</v>
      </c>
      <c r="P501" s="161">
        <v>0</v>
      </c>
      <c r="Q501" s="161">
        <v>0</v>
      </c>
      <c r="R501" s="161">
        <v>0</v>
      </c>
      <c r="S501" s="161">
        <v>0</v>
      </c>
      <c r="T501" s="161">
        <v>0</v>
      </c>
      <c r="U501" s="161">
        <v>0</v>
      </c>
      <c r="V501" s="161">
        <v>0</v>
      </c>
      <c r="W501" s="161">
        <v>0</v>
      </c>
      <c r="X501" s="161">
        <v>0</v>
      </c>
      <c r="Y501" s="161">
        <v>0</v>
      </c>
      <c r="Z501" s="161">
        <v>0</v>
      </c>
      <c r="AA501" s="161">
        <v>0</v>
      </c>
      <c r="AB501" s="161">
        <v>0</v>
      </c>
      <c r="AC501" s="161">
        <v>0</v>
      </c>
      <c r="AD501" s="161">
        <v>0</v>
      </c>
      <c r="AE501" s="161">
        <v>0</v>
      </c>
      <c r="AF501" s="161" t="s">
        <v>6746</v>
      </c>
      <c r="AG501" s="161" t="s">
        <v>4388</v>
      </c>
      <c r="AH501" s="162"/>
      <c r="AI501" s="162"/>
      <c r="AJ501" s="162"/>
      <c r="AK501" s="162"/>
      <c r="AL501" s="162"/>
      <c r="AM501" s="162"/>
      <c r="AN501" s="162"/>
      <c r="AO501" s="162"/>
      <c r="AP501" s="162"/>
      <c r="AQ501" s="162"/>
      <c r="AR501" s="162"/>
      <c r="AS501" s="162"/>
      <c r="AT501" s="162"/>
      <c r="AU501" s="162"/>
      <c r="AV501" s="162"/>
      <c r="AW501" s="162"/>
      <c r="AX501" s="162"/>
    </row>
    <row r="502" spans="1:50" hidden="1">
      <c r="A502" s="153" t="s">
        <v>1152</v>
      </c>
      <c r="B502" s="153" t="s">
        <v>1153</v>
      </c>
      <c r="C502" s="153" t="s">
        <v>1154</v>
      </c>
      <c r="D502" s="177" t="s">
        <v>5505</v>
      </c>
      <c r="E502" s="161" t="s">
        <v>5506</v>
      </c>
      <c r="F502" s="161" t="s">
        <v>3777</v>
      </c>
      <c r="G502" s="161" t="s">
        <v>5508</v>
      </c>
      <c r="H502" s="161" t="s">
        <v>2024</v>
      </c>
      <c r="I502" s="161" t="s">
        <v>2031</v>
      </c>
      <c r="J502" s="161" t="s">
        <v>5509</v>
      </c>
      <c r="K502" s="161" t="s">
        <v>5510</v>
      </c>
      <c r="L502" s="161" t="s">
        <v>5511</v>
      </c>
      <c r="M502" s="161" t="s">
        <v>3775</v>
      </c>
      <c r="N502" s="185" t="s">
        <v>6310</v>
      </c>
      <c r="O502" s="161" t="s">
        <v>1155</v>
      </c>
      <c r="P502" s="161" t="s">
        <v>3776</v>
      </c>
      <c r="Q502" s="161" t="s">
        <v>13698</v>
      </c>
      <c r="R502" s="161" t="s">
        <v>2024</v>
      </c>
      <c r="S502" s="161" t="s">
        <v>2031</v>
      </c>
      <c r="T502" s="161" t="s">
        <v>13699</v>
      </c>
      <c r="U502" s="161">
        <v>0</v>
      </c>
      <c r="V502" s="161">
        <v>0</v>
      </c>
      <c r="W502" s="161">
        <v>0</v>
      </c>
      <c r="X502" s="161">
        <v>0</v>
      </c>
      <c r="Y502" s="161">
        <v>0</v>
      </c>
      <c r="Z502" s="161">
        <v>0</v>
      </c>
      <c r="AA502" s="161">
        <v>0</v>
      </c>
      <c r="AB502" s="161">
        <v>0</v>
      </c>
      <c r="AC502" s="161">
        <v>0</v>
      </c>
      <c r="AD502" s="161">
        <v>0</v>
      </c>
      <c r="AE502" s="161">
        <v>0</v>
      </c>
      <c r="AF502" s="161" t="s">
        <v>4285</v>
      </c>
      <c r="AG502" s="161" t="s">
        <v>6334</v>
      </c>
      <c r="AH502" s="162" t="s">
        <v>1856</v>
      </c>
      <c r="AI502" s="162" t="s">
        <v>5635</v>
      </c>
      <c r="AJ502" s="162" t="s">
        <v>6726</v>
      </c>
      <c r="AK502" s="162" t="s">
        <v>6924</v>
      </c>
      <c r="AL502" s="162" t="s">
        <v>7807</v>
      </c>
      <c r="AM502" s="162" t="s">
        <v>11894</v>
      </c>
      <c r="AN502" s="162"/>
      <c r="AO502" s="162"/>
      <c r="AP502" s="162"/>
      <c r="AQ502" s="162"/>
      <c r="AR502" s="162"/>
      <c r="AS502" s="162"/>
      <c r="AT502" s="162"/>
      <c r="AU502" s="162"/>
      <c r="AV502" s="162"/>
      <c r="AW502" s="162"/>
      <c r="AX502" s="162"/>
    </row>
    <row r="503" spans="1:50" hidden="1">
      <c r="A503" s="153" t="s">
        <v>1156</v>
      </c>
      <c r="B503" s="153" t="s">
        <v>1153</v>
      </c>
      <c r="C503" s="153" t="s">
        <v>1157</v>
      </c>
      <c r="D503" s="177" t="s">
        <v>5505</v>
      </c>
      <c r="E503" s="161" t="s">
        <v>5506</v>
      </c>
      <c r="F503" s="161" t="s">
        <v>5507</v>
      </c>
      <c r="G503" s="161" t="s">
        <v>5508</v>
      </c>
      <c r="H503" s="161" t="s">
        <v>2024</v>
      </c>
      <c r="I503" s="161" t="s">
        <v>2031</v>
      </c>
      <c r="J503" s="161" t="s">
        <v>5509</v>
      </c>
      <c r="K503" s="161" t="s">
        <v>5510</v>
      </c>
      <c r="L503" s="161" t="s">
        <v>5511</v>
      </c>
      <c r="M503" s="161" t="s">
        <v>3775</v>
      </c>
      <c r="N503" s="185" t="s">
        <v>6310</v>
      </c>
      <c r="O503" s="161" t="s">
        <v>1155</v>
      </c>
      <c r="P503" s="161" t="s">
        <v>3776</v>
      </c>
      <c r="Q503" s="161" t="s">
        <v>13698</v>
      </c>
      <c r="R503" s="161" t="s">
        <v>2024</v>
      </c>
      <c r="S503" s="161" t="s">
        <v>2031</v>
      </c>
      <c r="T503" s="161" t="s">
        <v>13699</v>
      </c>
      <c r="U503" s="161">
        <v>0</v>
      </c>
      <c r="V503" s="161">
        <v>0</v>
      </c>
      <c r="W503" s="161">
        <v>0</v>
      </c>
      <c r="X503" s="161">
        <v>0</v>
      </c>
      <c r="Y503" s="161">
        <v>0</v>
      </c>
      <c r="Z503" s="161">
        <v>0</v>
      </c>
      <c r="AA503" s="161">
        <v>0</v>
      </c>
      <c r="AB503" s="161">
        <v>0</v>
      </c>
      <c r="AC503" s="161">
        <v>0</v>
      </c>
      <c r="AD503" s="161">
        <v>0</v>
      </c>
      <c r="AE503" s="161">
        <v>0</v>
      </c>
      <c r="AF503" s="161" t="s">
        <v>4285</v>
      </c>
      <c r="AG503" s="161" t="s">
        <v>6334</v>
      </c>
      <c r="AH503" s="162" t="s">
        <v>1856</v>
      </c>
      <c r="AI503" s="162" t="s">
        <v>5635</v>
      </c>
      <c r="AJ503" s="162" t="s">
        <v>6726</v>
      </c>
      <c r="AK503" s="162" t="s">
        <v>6924</v>
      </c>
      <c r="AL503" s="162" t="s">
        <v>7807</v>
      </c>
      <c r="AM503" s="162" t="s">
        <v>11894</v>
      </c>
      <c r="AN503" s="162"/>
      <c r="AO503" s="162"/>
      <c r="AP503" s="162"/>
      <c r="AQ503" s="162"/>
      <c r="AR503" s="162"/>
      <c r="AS503" s="162"/>
      <c r="AT503" s="162"/>
      <c r="AU503" s="162"/>
      <c r="AV503" s="162"/>
      <c r="AW503" s="162"/>
      <c r="AX503" s="162"/>
    </row>
    <row r="504" spans="1:50" hidden="1">
      <c r="A504" s="153" t="s">
        <v>4772</v>
      </c>
      <c r="B504" s="153" t="s">
        <v>4773</v>
      </c>
      <c r="C504" s="153" t="s">
        <v>4774</v>
      </c>
      <c r="D504" s="177" t="s">
        <v>11493</v>
      </c>
      <c r="E504" s="161" t="s">
        <v>11494</v>
      </c>
      <c r="F504" s="161" t="s">
        <v>13396</v>
      </c>
      <c r="G504" s="161" t="s">
        <v>11495</v>
      </c>
      <c r="H504" s="161" t="s">
        <v>1338</v>
      </c>
      <c r="I504" s="161" t="s">
        <v>2031</v>
      </c>
      <c r="J504" s="161" t="s">
        <v>11496</v>
      </c>
      <c r="K504" s="161" t="s">
        <v>11497</v>
      </c>
      <c r="L504" s="161" t="s">
        <v>11498</v>
      </c>
      <c r="M504" s="161" t="s">
        <v>6309</v>
      </c>
      <c r="N504" s="185" t="s">
        <v>7096</v>
      </c>
      <c r="O504" s="161">
        <v>0</v>
      </c>
      <c r="P504" s="161">
        <v>0</v>
      </c>
      <c r="Q504" s="161">
        <v>0</v>
      </c>
      <c r="R504" s="161">
        <v>0</v>
      </c>
      <c r="S504" s="161">
        <v>0</v>
      </c>
      <c r="T504" s="161">
        <v>0</v>
      </c>
      <c r="U504" s="161">
        <v>0</v>
      </c>
      <c r="V504" s="161">
        <v>0</v>
      </c>
      <c r="W504" s="161">
        <v>0</v>
      </c>
      <c r="X504" s="161">
        <v>0</v>
      </c>
      <c r="Y504" s="161">
        <v>0</v>
      </c>
      <c r="Z504" s="161">
        <v>0</v>
      </c>
      <c r="AA504" s="161">
        <v>0</v>
      </c>
      <c r="AB504" s="161">
        <v>0</v>
      </c>
      <c r="AC504" s="161">
        <v>0</v>
      </c>
      <c r="AD504" s="161">
        <v>0</v>
      </c>
      <c r="AE504" s="161">
        <v>0</v>
      </c>
      <c r="AF504" s="161" t="s">
        <v>4678</v>
      </c>
      <c r="AG504" s="169" t="s">
        <v>6317</v>
      </c>
      <c r="AH504" s="162"/>
      <c r="AI504" s="162"/>
      <c r="AJ504" s="162"/>
      <c r="AK504" s="162"/>
      <c r="AL504" s="162"/>
      <c r="AM504" s="162"/>
      <c r="AN504" s="162"/>
      <c r="AO504" s="162"/>
      <c r="AP504" s="162"/>
      <c r="AQ504" s="162"/>
      <c r="AR504" s="162"/>
      <c r="AS504" s="162"/>
      <c r="AT504" s="162"/>
      <c r="AU504" s="162"/>
      <c r="AV504" s="162"/>
      <c r="AW504" s="162"/>
      <c r="AX504" s="162"/>
    </row>
    <row r="505" spans="1:50" hidden="1">
      <c r="A505" s="153" t="s">
        <v>2770</v>
      </c>
      <c r="B505" s="153" t="s">
        <v>5618</v>
      </c>
      <c r="C505" s="153" t="s">
        <v>5621</v>
      </c>
      <c r="D505" s="177" t="s">
        <v>7345</v>
      </c>
      <c r="E505" s="161" t="s">
        <v>7346</v>
      </c>
      <c r="F505" s="161" t="s">
        <v>11936</v>
      </c>
      <c r="G505" s="161" t="s">
        <v>7347</v>
      </c>
      <c r="H505" s="161" t="s">
        <v>2025</v>
      </c>
      <c r="I505" s="161" t="s">
        <v>2026</v>
      </c>
      <c r="J505" s="161" t="s">
        <v>7348</v>
      </c>
      <c r="K505" s="161" t="s">
        <v>7349</v>
      </c>
      <c r="L505" s="161" t="s">
        <v>7350</v>
      </c>
      <c r="M505" s="161" t="s">
        <v>7351</v>
      </c>
      <c r="N505" s="185" t="s">
        <v>6322</v>
      </c>
      <c r="O505" s="161">
        <v>0</v>
      </c>
      <c r="P505" s="161">
        <v>0</v>
      </c>
      <c r="Q505" s="161">
        <v>0</v>
      </c>
      <c r="R505" s="161">
        <v>0</v>
      </c>
      <c r="S505" s="161">
        <v>0</v>
      </c>
      <c r="T505" s="161">
        <v>0</v>
      </c>
      <c r="U505" s="161">
        <v>0</v>
      </c>
      <c r="V505" s="161">
        <v>0</v>
      </c>
      <c r="W505" s="161">
        <v>0</v>
      </c>
      <c r="X505" s="161">
        <v>0</v>
      </c>
      <c r="Y505" s="161">
        <v>0</v>
      </c>
      <c r="Z505" s="161">
        <v>0</v>
      </c>
      <c r="AA505" s="161">
        <v>0</v>
      </c>
      <c r="AB505" s="161">
        <v>0</v>
      </c>
      <c r="AC505" s="161">
        <v>0</v>
      </c>
      <c r="AD505" s="161">
        <v>0</v>
      </c>
      <c r="AE505" s="161">
        <v>0</v>
      </c>
      <c r="AF505" s="161" t="s">
        <v>1823</v>
      </c>
      <c r="AG505" s="161" t="s">
        <v>4437</v>
      </c>
      <c r="AH505" s="162" t="s">
        <v>14825</v>
      </c>
      <c r="AI505" s="162" t="s">
        <v>14824</v>
      </c>
      <c r="AJ505" s="162" t="s">
        <v>14830</v>
      </c>
      <c r="AK505" s="162" t="s">
        <v>14834</v>
      </c>
      <c r="AL505" s="162" t="s">
        <v>15279</v>
      </c>
      <c r="AM505" s="162"/>
      <c r="AN505" s="162"/>
      <c r="AO505" s="162"/>
      <c r="AP505" s="162"/>
      <c r="AQ505" s="162"/>
      <c r="AR505" s="162"/>
      <c r="AS505" s="162"/>
      <c r="AT505" s="162"/>
      <c r="AU505" s="162"/>
      <c r="AV505" s="162"/>
      <c r="AW505" s="162"/>
      <c r="AX505" s="162"/>
    </row>
    <row r="506" spans="1:50" hidden="1">
      <c r="A506" s="153" t="s">
        <v>2771</v>
      </c>
      <c r="B506" s="153" t="s">
        <v>5618</v>
      </c>
      <c r="C506" s="153" t="s">
        <v>2772</v>
      </c>
      <c r="D506" s="177" t="s">
        <v>7345</v>
      </c>
      <c r="E506" s="161" t="s">
        <v>7346</v>
      </c>
      <c r="F506" s="161" t="s">
        <v>12071</v>
      </c>
      <c r="G506" s="161" t="s">
        <v>7347</v>
      </c>
      <c r="H506" s="161" t="s">
        <v>2025</v>
      </c>
      <c r="I506" s="161" t="s">
        <v>2026</v>
      </c>
      <c r="J506" s="161" t="s">
        <v>7348</v>
      </c>
      <c r="K506" s="161" t="s">
        <v>7349</v>
      </c>
      <c r="L506" s="161" t="s">
        <v>7350</v>
      </c>
      <c r="M506" s="161" t="s">
        <v>7351</v>
      </c>
      <c r="N506" s="185" t="s">
        <v>6322</v>
      </c>
      <c r="O506" s="161">
        <v>0</v>
      </c>
      <c r="P506" s="161">
        <v>0</v>
      </c>
      <c r="Q506" s="161">
        <v>0</v>
      </c>
      <c r="R506" s="161">
        <v>0</v>
      </c>
      <c r="S506" s="161">
        <v>0</v>
      </c>
      <c r="T506" s="161">
        <v>0</v>
      </c>
      <c r="U506" s="161">
        <v>0</v>
      </c>
      <c r="V506" s="161">
        <v>0</v>
      </c>
      <c r="W506" s="161">
        <v>0</v>
      </c>
      <c r="X506" s="161">
        <v>0</v>
      </c>
      <c r="Y506" s="161">
        <v>0</v>
      </c>
      <c r="Z506" s="161">
        <v>0</v>
      </c>
      <c r="AA506" s="161">
        <v>0</v>
      </c>
      <c r="AB506" s="161">
        <v>0</v>
      </c>
      <c r="AC506" s="161">
        <v>0</v>
      </c>
      <c r="AD506" s="161">
        <v>0</v>
      </c>
      <c r="AE506" s="161">
        <v>0</v>
      </c>
      <c r="AF506" s="161" t="s">
        <v>1823</v>
      </c>
      <c r="AG506" s="161" t="s">
        <v>4437</v>
      </c>
      <c r="AH506" s="162" t="s">
        <v>14825</v>
      </c>
      <c r="AI506" s="162" t="s">
        <v>14824</v>
      </c>
      <c r="AJ506" s="162" t="s">
        <v>14830</v>
      </c>
      <c r="AK506" s="162" t="s">
        <v>14834</v>
      </c>
      <c r="AL506" s="162" t="s">
        <v>15279</v>
      </c>
      <c r="AM506" s="162"/>
      <c r="AN506" s="162"/>
      <c r="AO506" s="162"/>
      <c r="AP506" s="162"/>
      <c r="AQ506" s="162"/>
      <c r="AR506" s="162"/>
      <c r="AS506" s="162"/>
      <c r="AT506" s="162"/>
      <c r="AU506" s="162"/>
      <c r="AV506" s="162"/>
      <c r="AW506" s="162"/>
      <c r="AX506" s="162"/>
    </row>
    <row r="507" spans="1:50" hidden="1">
      <c r="A507" s="153" t="s">
        <v>1158</v>
      </c>
      <c r="B507" s="153" t="s">
        <v>4038</v>
      </c>
      <c r="C507" s="153" t="s">
        <v>1159</v>
      </c>
      <c r="D507" s="177" t="s">
        <v>2950</v>
      </c>
      <c r="E507" s="161" t="s">
        <v>2951</v>
      </c>
      <c r="F507" s="161" t="s">
        <v>3452</v>
      </c>
      <c r="G507" s="161" t="s">
        <v>2952</v>
      </c>
      <c r="H507" s="161" t="s">
        <v>2953</v>
      </c>
      <c r="I507" s="161" t="s">
        <v>2954</v>
      </c>
      <c r="J507" s="161" t="s">
        <v>2955</v>
      </c>
      <c r="K507" s="161" t="s">
        <v>4717</v>
      </c>
      <c r="L507" s="161" t="s">
        <v>6309</v>
      </c>
      <c r="M507" s="161" t="s">
        <v>2956</v>
      </c>
      <c r="N507" s="185" t="s">
        <v>6318</v>
      </c>
      <c r="O507" s="161">
        <v>0</v>
      </c>
      <c r="P507" s="161">
        <v>0</v>
      </c>
      <c r="Q507" s="161">
        <v>0</v>
      </c>
      <c r="R507" s="161">
        <v>0</v>
      </c>
      <c r="S507" s="161">
        <v>0</v>
      </c>
      <c r="T507" s="161">
        <v>0</v>
      </c>
      <c r="U507" s="161">
        <v>0</v>
      </c>
      <c r="V507" s="161">
        <v>0</v>
      </c>
      <c r="W507" s="161">
        <v>0</v>
      </c>
      <c r="X507" s="161">
        <v>0</v>
      </c>
      <c r="Y507" s="161">
        <v>0</v>
      </c>
      <c r="Z507" s="161">
        <v>0</v>
      </c>
      <c r="AA507" s="161">
        <v>0</v>
      </c>
      <c r="AB507" s="161">
        <v>0</v>
      </c>
      <c r="AC507" s="161">
        <v>0</v>
      </c>
      <c r="AD507" s="161">
        <v>0</v>
      </c>
      <c r="AE507" s="161">
        <v>0</v>
      </c>
      <c r="AF507" s="161" t="s">
        <v>6309</v>
      </c>
      <c r="AG507" s="161" t="s">
        <v>6497</v>
      </c>
      <c r="AH507" s="162" t="s">
        <v>3711</v>
      </c>
      <c r="AI507" s="162" t="s">
        <v>6707</v>
      </c>
      <c r="AJ507" s="162" t="s">
        <v>6944</v>
      </c>
      <c r="AK507" s="162"/>
      <c r="AL507" s="162"/>
      <c r="AM507" s="162"/>
      <c r="AN507" s="162"/>
      <c r="AO507" s="162"/>
      <c r="AP507" s="162"/>
      <c r="AQ507" s="162"/>
      <c r="AR507" s="162"/>
      <c r="AS507" s="162"/>
      <c r="AT507" s="162"/>
      <c r="AU507" s="162"/>
      <c r="AV507" s="162"/>
      <c r="AW507" s="162"/>
      <c r="AX507" s="162"/>
    </row>
    <row r="508" spans="1:50" hidden="1">
      <c r="A508" s="153" t="s">
        <v>4952</v>
      </c>
      <c r="B508" s="153" t="s">
        <v>6321</v>
      </c>
      <c r="C508" s="153" t="s">
        <v>4953</v>
      </c>
      <c r="D508" s="177" t="s">
        <v>6421</v>
      </c>
      <c r="E508" s="161" t="s">
        <v>6422</v>
      </c>
      <c r="F508" s="161" t="s">
        <v>4255</v>
      </c>
      <c r="G508" s="161" t="s">
        <v>6424</v>
      </c>
      <c r="H508" s="161" t="s">
        <v>2024</v>
      </c>
      <c r="I508" s="161" t="s">
        <v>2031</v>
      </c>
      <c r="J508" s="161" t="s">
        <v>6425</v>
      </c>
      <c r="K508" s="161" t="s">
        <v>4242</v>
      </c>
      <c r="L508" s="161" t="s">
        <v>4243</v>
      </c>
      <c r="M508" s="161" t="s">
        <v>4244</v>
      </c>
      <c r="N508" s="185" t="s">
        <v>6322</v>
      </c>
      <c r="O508" s="161">
        <v>0</v>
      </c>
      <c r="P508" s="161">
        <v>0</v>
      </c>
      <c r="Q508" s="161">
        <v>0</v>
      </c>
      <c r="R508" s="161">
        <v>0</v>
      </c>
      <c r="S508" s="161">
        <v>0</v>
      </c>
      <c r="T508" s="161">
        <v>0</v>
      </c>
      <c r="U508" s="161">
        <v>0</v>
      </c>
      <c r="V508" s="161">
        <v>0</v>
      </c>
      <c r="W508" s="161">
        <v>0</v>
      </c>
      <c r="X508" s="161">
        <v>0</v>
      </c>
      <c r="Y508" s="161">
        <v>0</v>
      </c>
      <c r="Z508" s="161">
        <v>0</v>
      </c>
      <c r="AA508" s="161">
        <v>0</v>
      </c>
      <c r="AB508" s="161">
        <v>0</v>
      </c>
      <c r="AC508" s="161">
        <v>0</v>
      </c>
      <c r="AD508" s="161">
        <v>0</v>
      </c>
      <c r="AE508" s="161">
        <v>0</v>
      </c>
      <c r="AF508" s="161" t="s">
        <v>1922</v>
      </c>
      <c r="AG508" s="161" t="s">
        <v>4388</v>
      </c>
      <c r="AH508" s="162" t="s">
        <v>15245</v>
      </c>
      <c r="AI508" s="162" t="s">
        <v>15253</v>
      </c>
      <c r="AJ508" s="162"/>
      <c r="AK508" s="162"/>
      <c r="AL508" s="162"/>
      <c r="AM508" s="162"/>
      <c r="AN508" s="162"/>
      <c r="AO508" s="162"/>
      <c r="AP508" s="162"/>
      <c r="AQ508" s="162"/>
      <c r="AR508" s="162"/>
      <c r="AS508" s="162"/>
      <c r="AT508" s="162"/>
      <c r="AU508" s="162"/>
      <c r="AV508" s="162"/>
      <c r="AW508" s="162"/>
      <c r="AX508" s="162"/>
    </row>
    <row r="509" spans="1:50" hidden="1">
      <c r="A509" s="153" t="s">
        <v>1160</v>
      </c>
      <c r="B509" s="153" t="s">
        <v>3959</v>
      </c>
      <c r="C509" s="153" t="s">
        <v>1161</v>
      </c>
      <c r="D509" s="177" t="s">
        <v>4085</v>
      </c>
      <c r="E509" s="161" t="s">
        <v>4086</v>
      </c>
      <c r="F509" s="161" t="s">
        <v>4087</v>
      </c>
      <c r="G509" s="161" t="s">
        <v>4088</v>
      </c>
      <c r="H509" s="161" t="s">
        <v>2024</v>
      </c>
      <c r="I509" s="161" t="s">
        <v>4089</v>
      </c>
      <c r="J509" s="161" t="s">
        <v>4090</v>
      </c>
      <c r="K509" s="161" t="s">
        <v>4091</v>
      </c>
      <c r="L509" s="161" t="s">
        <v>4092</v>
      </c>
      <c r="M509" s="161" t="s">
        <v>6309</v>
      </c>
      <c r="N509" s="185" t="s">
        <v>6310</v>
      </c>
      <c r="O509" s="161">
        <v>0</v>
      </c>
      <c r="P509" s="161">
        <v>0</v>
      </c>
      <c r="Q509" s="161">
        <v>0</v>
      </c>
      <c r="R509" s="161">
        <v>0</v>
      </c>
      <c r="S509" s="161">
        <v>0</v>
      </c>
      <c r="T509" s="161">
        <v>0</v>
      </c>
      <c r="U509" s="161">
        <v>0</v>
      </c>
      <c r="V509" s="161">
        <v>0</v>
      </c>
      <c r="W509" s="161">
        <v>0</v>
      </c>
      <c r="X509" s="161">
        <v>0</v>
      </c>
      <c r="Y509" s="161">
        <v>0</v>
      </c>
      <c r="Z509" s="161">
        <v>0</v>
      </c>
      <c r="AA509" s="161">
        <v>1</v>
      </c>
      <c r="AB509" s="161" t="s">
        <v>3682</v>
      </c>
      <c r="AC509" s="161" t="s">
        <v>14361</v>
      </c>
      <c r="AD509" s="161" t="s">
        <v>8146</v>
      </c>
      <c r="AE509" s="161" t="s">
        <v>3684</v>
      </c>
      <c r="AF509" s="161" t="s">
        <v>6333</v>
      </c>
      <c r="AG509" s="161" t="s">
        <v>6334</v>
      </c>
      <c r="AH509" s="162" t="s">
        <v>1860</v>
      </c>
      <c r="AI509" s="162" t="s">
        <v>138</v>
      </c>
      <c r="AJ509" s="162" t="s">
        <v>14653</v>
      </c>
      <c r="AK509" s="162"/>
      <c r="AL509" s="162"/>
      <c r="AM509" s="162"/>
      <c r="AN509" s="162"/>
      <c r="AO509" s="162"/>
      <c r="AP509" s="162"/>
      <c r="AQ509" s="162"/>
      <c r="AR509" s="162"/>
      <c r="AS509" s="162"/>
      <c r="AT509" s="162"/>
      <c r="AU509" s="162"/>
      <c r="AV509" s="162"/>
      <c r="AW509" s="162"/>
      <c r="AX509" s="162"/>
    </row>
    <row r="510" spans="1:50" hidden="1">
      <c r="A510" s="153" t="s">
        <v>540</v>
      </c>
      <c r="B510" s="153" t="s">
        <v>541</v>
      </c>
      <c r="C510" s="153" t="s">
        <v>542</v>
      </c>
      <c r="D510" s="177" t="s">
        <v>6530</v>
      </c>
      <c r="E510" s="161" t="s">
        <v>6531</v>
      </c>
      <c r="F510" s="161" t="s">
        <v>6532</v>
      </c>
      <c r="G510" s="161" t="s">
        <v>6533</v>
      </c>
      <c r="H510" s="161" t="s">
        <v>6534</v>
      </c>
      <c r="I510" s="161" t="s">
        <v>6535</v>
      </c>
      <c r="J510" s="161" t="s">
        <v>6536</v>
      </c>
      <c r="K510" s="161" t="s">
        <v>6537</v>
      </c>
      <c r="L510" s="161" t="s">
        <v>6309</v>
      </c>
      <c r="M510" s="161" t="s">
        <v>6538</v>
      </c>
      <c r="N510" s="185" t="s">
        <v>6310</v>
      </c>
      <c r="O510" s="161">
        <v>0</v>
      </c>
      <c r="P510" s="161">
        <v>0</v>
      </c>
      <c r="Q510" s="161">
        <v>0</v>
      </c>
      <c r="R510" s="161">
        <v>0</v>
      </c>
      <c r="S510" s="161">
        <v>0</v>
      </c>
      <c r="T510" s="161">
        <v>0</v>
      </c>
      <c r="U510" s="161">
        <v>0</v>
      </c>
      <c r="V510" s="161">
        <v>0</v>
      </c>
      <c r="W510" s="161">
        <v>0</v>
      </c>
      <c r="X510" s="161">
        <v>0</v>
      </c>
      <c r="Y510" s="161">
        <v>0</v>
      </c>
      <c r="Z510" s="161">
        <v>0</v>
      </c>
      <c r="AA510" s="161">
        <v>0</v>
      </c>
      <c r="AB510" s="161">
        <v>0</v>
      </c>
      <c r="AC510" s="161">
        <v>0</v>
      </c>
      <c r="AD510" s="161">
        <v>0</v>
      </c>
      <c r="AE510" s="161">
        <v>0</v>
      </c>
      <c r="AF510" s="161" t="s">
        <v>6450</v>
      </c>
      <c r="AG510" s="161" t="s">
        <v>6334</v>
      </c>
      <c r="AH510" s="162" t="s">
        <v>126</v>
      </c>
      <c r="AI510" s="162"/>
      <c r="AJ510" s="162"/>
      <c r="AK510" s="162"/>
      <c r="AL510" s="162"/>
      <c r="AM510" s="162"/>
      <c r="AN510" s="162"/>
      <c r="AO510" s="162"/>
      <c r="AP510" s="162"/>
      <c r="AQ510" s="162"/>
      <c r="AR510" s="162"/>
      <c r="AS510" s="162"/>
      <c r="AT510" s="162"/>
      <c r="AU510" s="162"/>
      <c r="AV510" s="162"/>
      <c r="AW510" s="162"/>
      <c r="AX510" s="162"/>
    </row>
    <row r="511" spans="1:50" hidden="1">
      <c r="A511" s="153" t="s">
        <v>1164</v>
      </c>
      <c r="B511" s="153" t="s">
        <v>6483</v>
      </c>
      <c r="C511" s="153" t="s">
        <v>1165</v>
      </c>
      <c r="D511" s="177" t="s">
        <v>1400</v>
      </c>
      <c r="E511" s="161" t="s">
        <v>1401</v>
      </c>
      <c r="F511" s="161" t="s">
        <v>1411</v>
      </c>
      <c r="G511" s="161" t="s">
        <v>1403</v>
      </c>
      <c r="H511" s="161" t="s">
        <v>4644</v>
      </c>
      <c r="I511" s="161" t="s">
        <v>4645</v>
      </c>
      <c r="J511" s="161" t="s">
        <v>1404</v>
      </c>
      <c r="K511" s="161" t="s">
        <v>1405</v>
      </c>
      <c r="L511" s="161" t="s">
        <v>1406</v>
      </c>
      <c r="M511" s="161" t="s">
        <v>1407</v>
      </c>
      <c r="N511" s="185" t="s">
        <v>6310</v>
      </c>
      <c r="O511" s="161">
        <v>0</v>
      </c>
      <c r="P511" s="161">
        <v>0</v>
      </c>
      <c r="Q511" s="161">
        <v>0</v>
      </c>
      <c r="R511" s="161">
        <v>0</v>
      </c>
      <c r="S511" s="161">
        <v>0</v>
      </c>
      <c r="T511" s="161">
        <v>0</v>
      </c>
      <c r="U511" s="161">
        <v>0</v>
      </c>
      <c r="V511" s="161">
        <v>0</v>
      </c>
      <c r="W511" s="161">
        <v>0</v>
      </c>
      <c r="X511" s="161">
        <v>0</v>
      </c>
      <c r="Y511" s="161">
        <v>0</v>
      </c>
      <c r="Z511" s="161">
        <v>0</v>
      </c>
      <c r="AA511" s="161">
        <v>0</v>
      </c>
      <c r="AB511" s="161">
        <v>0</v>
      </c>
      <c r="AC511" s="161">
        <v>0</v>
      </c>
      <c r="AD511" s="161">
        <v>0</v>
      </c>
      <c r="AE511" s="161">
        <v>0</v>
      </c>
      <c r="AF511" s="161" t="s">
        <v>4285</v>
      </c>
      <c r="AG511" s="161" t="s">
        <v>6334</v>
      </c>
      <c r="AH511" s="162" t="s">
        <v>1853</v>
      </c>
      <c r="AI511" s="162" t="s">
        <v>6908</v>
      </c>
      <c r="AJ511" s="162"/>
      <c r="AK511" s="162"/>
      <c r="AL511" s="162"/>
      <c r="AM511" s="162"/>
      <c r="AN511" s="162"/>
      <c r="AO511" s="162"/>
      <c r="AP511" s="162"/>
      <c r="AQ511" s="162"/>
      <c r="AR511" s="162"/>
      <c r="AS511" s="162"/>
      <c r="AT511" s="162"/>
      <c r="AU511" s="162"/>
      <c r="AV511" s="162"/>
      <c r="AW511" s="162"/>
      <c r="AX511" s="162"/>
    </row>
    <row r="512" spans="1:50" hidden="1">
      <c r="A512" s="153" t="s">
        <v>2406</v>
      </c>
      <c r="B512" s="153" t="s">
        <v>5062</v>
      </c>
      <c r="C512" s="153" t="s">
        <v>2407</v>
      </c>
      <c r="D512" s="177" t="s">
        <v>8093</v>
      </c>
      <c r="E512" s="161" t="s">
        <v>8094</v>
      </c>
      <c r="F512" s="161" t="s">
        <v>11953</v>
      </c>
      <c r="G512" s="161" t="s">
        <v>8095</v>
      </c>
      <c r="H512" s="161" t="s">
        <v>8096</v>
      </c>
      <c r="I512" s="161" t="s">
        <v>8097</v>
      </c>
      <c r="J512" s="161" t="s">
        <v>8098</v>
      </c>
      <c r="K512" s="161" t="s">
        <v>8099</v>
      </c>
      <c r="L512" s="161" t="s">
        <v>8100</v>
      </c>
      <c r="M512" s="161" t="s">
        <v>8101</v>
      </c>
      <c r="N512" s="185" t="s">
        <v>6953</v>
      </c>
      <c r="O512" s="161" t="s">
        <v>2060</v>
      </c>
      <c r="P512" s="161" t="s">
        <v>13612</v>
      </c>
      <c r="Q512" s="161" t="s">
        <v>2061</v>
      </c>
      <c r="R512" s="161" t="s">
        <v>2041</v>
      </c>
      <c r="S512" s="161" t="s">
        <v>2042</v>
      </c>
      <c r="T512" s="161" t="s">
        <v>2062</v>
      </c>
      <c r="U512" s="161">
        <v>0</v>
      </c>
      <c r="V512" s="161">
        <v>0</v>
      </c>
      <c r="W512" s="161">
        <v>0</v>
      </c>
      <c r="X512" s="161">
        <v>0</v>
      </c>
      <c r="Y512" s="161">
        <v>0</v>
      </c>
      <c r="Z512" s="161">
        <v>0</v>
      </c>
      <c r="AA512" s="161">
        <v>0</v>
      </c>
      <c r="AB512" s="161">
        <v>0</v>
      </c>
      <c r="AC512" s="161">
        <v>0</v>
      </c>
      <c r="AD512" s="161">
        <v>0</v>
      </c>
      <c r="AE512" s="161">
        <v>0</v>
      </c>
      <c r="AF512" s="161" t="s">
        <v>1912</v>
      </c>
      <c r="AG512" s="161" t="s">
        <v>4388</v>
      </c>
      <c r="AH512" s="162"/>
      <c r="AI512" s="162"/>
      <c r="AJ512" s="162"/>
      <c r="AK512" s="162"/>
      <c r="AL512" s="162"/>
      <c r="AM512" s="162"/>
      <c r="AN512" s="162"/>
      <c r="AO512" s="162"/>
      <c r="AP512" s="162"/>
      <c r="AQ512" s="162"/>
      <c r="AR512" s="162"/>
      <c r="AS512" s="162"/>
      <c r="AT512" s="162"/>
      <c r="AU512" s="162"/>
      <c r="AV512" s="162"/>
      <c r="AW512" s="162"/>
      <c r="AX512" s="162"/>
    </row>
    <row r="513" spans="1:50" hidden="1">
      <c r="A513" s="153" t="s">
        <v>4946</v>
      </c>
      <c r="B513" s="153" t="s">
        <v>6321</v>
      </c>
      <c r="C513" s="153" t="s">
        <v>4947</v>
      </c>
      <c r="D513" s="177" t="s">
        <v>6421</v>
      </c>
      <c r="E513" s="161" t="s">
        <v>6422</v>
      </c>
      <c r="F513" s="161" t="s">
        <v>4252</v>
      </c>
      <c r="G513" s="161" t="s">
        <v>6424</v>
      </c>
      <c r="H513" s="161" t="s">
        <v>2024</v>
      </c>
      <c r="I513" s="161" t="s">
        <v>2031</v>
      </c>
      <c r="J513" s="161" t="s">
        <v>6425</v>
      </c>
      <c r="K513" s="161" t="s">
        <v>4242</v>
      </c>
      <c r="L513" s="161" t="s">
        <v>4243</v>
      </c>
      <c r="M513" s="161" t="s">
        <v>4244</v>
      </c>
      <c r="N513" s="185" t="s">
        <v>6322</v>
      </c>
      <c r="O513" s="161">
        <v>0</v>
      </c>
      <c r="P513" s="161">
        <v>0</v>
      </c>
      <c r="Q513" s="161">
        <v>0</v>
      </c>
      <c r="R513" s="161">
        <v>0</v>
      </c>
      <c r="S513" s="161">
        <v>0</v>
      </c>
      <c r="T513" s="161">
        <v>0</v>
      </c>
      <c r="U513" s="161">
        <v>0</v>
      </c>
      <c r="V513" s="161">
        <v>0</v>
      </c>
      <c r="W513" s="161">
        <v>0</v>
      </c>
      <c r="X513" s="161">
        <v>0</v>
      </c>
      <c r="Y513" s="161">
        <v>0</v>
      </c>
      <c r="Z513" s="161">
        <v>0</v>
      </c>
      <c r="AA513" s="161">
        <v>0</v>
      </c>
      <c r="AB513" s="161">
        <v>0</v>
      </c>
      <c r="AC513" s="161">
        <v>0</v>
      </c>
      <c r="AD513" s="161">
        <v>0</v>
      </c>
      <c r="AE513" s="161">
        <v>0</v>
      </c>
      <c r="AF513" s="161" t="s">
        <v>1922</v>
      </c>
      <c r="AG513" s="161" t="s">
        <v>4388</v>
      </c>
      <c r="AH513" s="162" t="s">
        <v>15245</v>
      </c>
      <c r="AI513" s="162" t="s">
        <v>15253</v>
      </c>
      <c r="AJ513" s="162"/>
      <c r="AK513" s="162"/>
      <c r="AL513" s="162"/>
      <c r="AM513" s="162"/>
      <c r="AN513" s="162"/>
      <c r="AO513" s="162"/>
      <c r="AP513" s="162"/>
      <c r="AQ513" s="162"/>
      <c r="AR513" s="162"/>
      <c r="AS513" s="162"/>
      <c r="AT513" s="162"/>
      <c r="AU513" s="162"/>
      <c r="AV513" s="162"/>
      <c r="AW513" s="162"/>
      <c r="AX513" s="162"/>
    </row>
    <row r="514" spans="1:50" hidden="1">
      <c r="A514" s="153" t="s">
        <v>1166</v>
      </c>
      <c r="B514" s="153" t="s">
        <v>6522</v>
      </c>
      <c r="C514" s="153" t="s">
        <v>1167</v>
      </c>
      <c r="D514" s="177" t="s">
        <v>894</v>
      </c>
      <c r="E514" s="161" t="s">
        <v>895</v>
      </c>
      <c r="F514" s="161" t="s">
        <v>2343</v>
      </c>
      <c r="G514" s="161" t="s">
        <v>897</v>
      </c>
      <c r="H514" s="161" t="s">
        <v>2024</v>
      </c>
      <c r="I514" s="161" t="s">
        <v>2031</v>
      </c>
      <c r="J514" s="161" t="s">
        <v>898</v>
      </c>
      <c r="K514" s="161" t="s">
        <v>899</v>
      </c>
      <c r="L514" s="161" t="s">
        <v>900</v>
      </c>
      <c r="M514" s="161" t="s">
        <v>901</v>
      </c>
      <c r="N514" s="185" t="s">
        <v>6520</v>
      </c>
      <c r="O514" s="161" t="s">
        <v>6523</v>
      </c>
      <c r="P514" s="161" t="s">
        <v>2344</v>
      </c>
      <c r="Q514" s="161" t="s">
        <v>13652</v>
      </c>
      <c r="R514" s="161" t="s">
        <v>2024</v>
      </c>
      <c r="S514" s="161" t="s">
        <v>2031</v>
      </c>
      <c r="T514" s="161" t="s">
        <v>6309</v>
      </c>
      <c r="U514" s="161" t="s">
        <v>4004</v>
      </c>
      <c r="V514" s="161" t="s">
        <v>902</v>
      </c>
      <c r="W514" s="161" t="s">
        <v>2333</v>
      </c>
      <c r="X514" s="161" t="s">
        <v>2024</v>
      </c>
      <c r="Y514" s="161" t="s">
        <v>2031</v>
      </c>
      <c r="Z514" s="161" t="s">
        <v>6309</v>
      </c>
      <c r="AA514" s="161">
        <v>0</v>
      </c>
      <c r="AB514" s="161">
        <v>0</v>
      </c>
      <c r="AC514" s="161">
        <v>0</v>
      </c>
      <c r="AD514" s="161">
        <v>0</v>
      </c>
      <c r="AE514" s="161">
        <v>0</v>
      </c>
      <c r="AF514" s="161" t="s">
        <v>6309</v>
      </c>
      <c r="AG514" s="161" t="s">
        <v>6497</v>
      </c>
      <c r="AH514" s="162" t="s">
        <v>14196</v>
      </c>
      <c r="AI514" s="162" t="s">
        <v>15350</v>
      </c>
      <c r="AJ514" s="162" t="s">
        <v>15379</v>
      </c>
      <c r="AK514" s="162"/>
      <c r="AL514" s="162"/>
      <c r="AM514" s="162"/>
      <c r="AN514" s="162"/>
      <c r="AO514" s="162"/>
      <c r="AP514" s="162"/>
      <c r="AQ514" s="162"/>
      <c r="AR514" s="162"/>
      <c r="AS514" s="162"/>
      <c r="AT514" s="162"/>
      <c r="AU514" s="162"/>
      <c r="AV514" s="162"/>
      <c r="AW514" s="162"/>
      <c r="AX514" s="162"/>
    </row>
    <row r="515" spans="1:50" hidden="1">
      <c r="A515" s="153" t="s">
        <v>3236</v>
      </c>
      <c r="B515" s="153" t="s">
        <v>3237</v>
      </c>
      <c r="C515" s="153" t="s">
        <v>3238</v>
      </c>
      <c r="D515" s="177" t="e">
        <v>#N/A</v>
      </c>
      <c r="E515" s="161" t="e">
        <v>#N/A</v>
      </c>
      <c r="F515" s="161" t="e">
        <v>#N/A</v>
      </c>
      <c r="G515" s="161" t="e">
        <v>#N/A</v>
      </c>
      <c r="H515" s="161" t="e">
        <v>#N/A</v>
      </c>
      <c r="I515" s="161" t="e">
        <v>#N/A</v>
      </c>
      <c r="J515" s="161" t="e">
        <v>#N/A</v>
      </c>
      <c r="K515" s="161" t="e">
        <v>#N/A</v>
      </c>
      <c r="L515" s="161" t="e">
        <v>#N/A</v>
      </c>
      <c r="M515" s="161"/>
      <c r="N515" s="185"/>
      <c r="O515" s="161"/>
      <c r="P515" s="161"/>
      <c r="Q515" s="161"/>
      <c r="R515" s="161"/>
      <c r="S515" s="161"/>
      <c r="T515" s="161"/>
      <c r="U515" s="161"/>
      <c r="V515" s="161"/>
      <c r="W515" s="161"/>
      <c r="X515" s="161"/>
      <c r="Y515" s="161"/>
      <c r="Z515" s="161"/>
      <c r="AA515" s="161"/>
      <c r="AB515" s="161"/>
      <c r="AC515" s="161"/>
      <c r="AD515" s="161"/>
      <c r="AE515" s="161"/>
      <c r="AF515" s="161"/>
      <c r="AG515" s="161"/>
      <c r="AH515" s="162"/>
      <c r="AI515" s="162"/>
      <c r="AJ515" s="162"/>
      <c r="AK515" s="162"/>
      <c r="AL515" s="162"/>
      <c r="AM515" s="162"/>
      <c r="AN515" s="162"/>
      <c r="AO515" s="162"/>
      <c r="AP515" s="162"/>
      <c r="AQ515" s="162"/>
      <c r="AR515" s="162"/>
      <c r="AS515" s="162"/>
      <c r="AT515" s="162"/>
      <c r="AU515" s="162"/>
      <c r="AV515" s="162"/>
      <c r="AW515" s="162"/>
      <c r="AX515" s="162"/>
    </row>
    <row r="516" spans="1:50" hidden="1">
      <c r="A516" s="153" t="s">
        <v>243</v>
      </c>
      <c r="B516" s="153" t="s">
        <v>244</v>
      </c>
      <c r="C516" s="153" t="s">
        <v>245</v>
      </c>
      <c r="D516" s="177" t="s">
        <v>11320</v>
      </c>
      <c r="E516" s="161" t="s">
        <v>11321</v>
      </c>
      <c r="F516" s="161" t="s">
        <v>13359</v>
      </c>
      <c r="G516" s="161" t="s">
        <v>11322</v>
      </c>
      <c r="H516" s="161" t="s">
        <v>7693</v>
      </c>
      <c r="I516" s="161" t="s">
        <v>7694</v>
      </c>
      <c r="J516" s="161" t="s">
        <v>11323</v>
      </c>
      <c r="K516" s="161" t="s">
        <v>11324</v>
      </c>
      <c r="L516" s="161" t="s">
        <v>6309</v>
      </c>
      <c r="M516" s="161" t="s">
        <v>6309</v>
      </c>
      <c r="N516" s="185" t="s">
        <v>6310</v>
      </c>
      <c r="O516" s="161" t="s">
        <v>246</v>
      </c>
      <c r="P516" s="161" t="s">
        <v>13824</v>
      </c>
      <c r="Q516" s="161" t="s">
        <v>11322</v>
      </c>
      <c r="R516" s="161" t="s">
        <v>7693</v>
      </c>
      <c r="S516" s="161" t="s">
        <v>7694</v>
      </c>
      <c r="T516" s="161" t="s">
        <v>6309</v>
      </c>
      <c r="U516" s="161">
        <v>0</v>
      </c>
      <c r="V516" s="161">
        <v>0</v>
      </c>
      <c r="W516" s="161">
        <v>0</v>
      </c>
      <c r="X516" s="161">
        <v>0</v>
      </c>
      <c r="Y516" s="161">
        <v>0</v>
      </c>
      <c r="Z516" s="161">
        <v>0</v>
      </c>
      <c r="AA516" s="161">
        <v>1</v>
      </c>
      <c r="AB516" s="161" t="s">
        <v>2060</v>
      </c>
      <c r="AC516" s="161" t="s">
        <v>2061</v>
      </c>
      <c r="AD516" s="161" t="s">
        <v>2042</v>
      </c>
      <c r="AE516" s="161" t="s">
        <v>2062</v>
      </c>
      <c r="AF516" s="161" t="s">
        <v>6309</v>
      </c>
      <c r="AG516" s="161" t="s">
        <v>6317</v>
      </c>
      <c r="AH516" s="162" t="s">
        <v>14761</v>
      </c>
      <c r="AI516" s="162" t="s">
        <v>14940</v>
      </c>
      <c r="AJ516" s="162" t="s">
        <v>16137</v>
      </c>
      <c r="AK516" s="162"/>
      <c r="AL516" s="162"/>
      <c r="AM516" s="162"/>
      <c r="AN516" s="162"/>
      <c r="AO516" s="162"/>
      <c r="AP516" s="162"/>
      <c r="AQ516" s="162"/>
      <c r="AR516" s="162"/>
      <c r="AS516" s="162"/>
      <c r="AT516" s="162"/>
      <c r="AU516" s="162"/>
      <c r="AV516" s="162"/>
      <c r="AW516" s="162"/>
      <c r="AX516" s="162"/>
    </row>
    <row r="517" spans="1:50" hidden="1">
      <c r="A517" s="153" t="s">
        <v>5371</v>
      </c>
      <c r="B517" s="153" t="s">
        <v>5372</v>
      </c>
      <c r="C517" s="153" t="s">
        <v>5373</v>
      </c>
      <c r="D517" s="177" t="s">
        <v>9495</v>
      </c>
      <c r="E517" s="161" t="s">
        <v>9496</v>
      </c>
      <c r="F517" s="161" t="s">
        <v>12717</v>
      </c>
      <c r="G517" s="161" t="s">
        <v>9497</v>
      </c>
      <c r="H517" s="161" t="s">
        <v>9498</v>
      </c>
      <c r="I517" s="161" t="s">
        <v>9499</v>
      </c>
      <c r="J517" s="161" t="s">
        <v>9500</v>
      </c>
      <c r="K517" s="161" t="s">
        <v>9501</v>
      </c>
      <c r="L517" s="161" t="s">
        <v>6309</v>
      </c>
      <c r="M517" s="161" t="s">
        <v>6309</v>
      </c>
      <c r="N517" s="185" t="s">
        <v>6310</v>
      </c>
      <c r="O517" s="161" t="s">
        <v>5374</v>
      </c>
      <c r="P517" s="161" t="s">
        <v>9495</v>
      </c>
      <c r="Q517" s="161" t="s">
        <v>9497</v>
      </c>
      <c r="R517" s="161" t="s">
        <v>9498</v>
      </c>
      <c r="S517" s="161" t="s">
        <v>9499</v>
      </c>
      <c r="T517" s="161" t="s">
        <v>6309</v>
      </c>
      <c r="U517" s="161">
        <v>0</v>
      </c>
      <c r="V517" s="161">
        <v>0</v>
      </c>
      <c r="W517" s="161">
        <v>0</v>
      </c>
      <c r="X517" s="161">
        <v>0</v>
      </c>
      <c r="Y517" s="161">
        <v>0</v>
      </c>
      <c r="Z517" s="161">
        <v>0</v>
      </c>
      <c r="AA517" s="161">
        <v>1</v>
      </c>
      <c r="AB517" s="161" t="s">
        <v>2060</v>
      </c>
      <c r="AC517" s="161" t="s">
        <v>2061</v>
      </c>
      <c r="AD517" s="161" t="s">
        <v>2042</v>
      </c>
      <c r="AE517" s="161" t="s">
        <v>2062</v>
      </c>
      <c r="AF517" s="161" t="s">
        <v>6309</v>
      </c>
      <c r="AG517" s="161" t="s">
        <v>6312</v>
      </c>
      <c r="AH517" s="162"/>
      <c r="AI517" s="162"/>
      <c r="AJ517" s="162"/>
      <c r="AK517" s="162"/>
      <c r="AL517" s="162"/>
      <c r="AM517" s="162"/>
      <c r="AN517" s="162"/>
      <c r="AO517" s="162"/>
      <c r="AP517" s="162"/>
      <c r="AQ517" s="162"/>
      <c r="AR517" s="162"/>
      <c r="AS517" s="162"/>
      <c r="AT517" s="162"/>
      <c r="AU517" s="162"/>
      <c r="AV517" s="162"/>
      <c r="AW517" s="162"/>
      <c r="AX517" s="162"/>
    </row>
    <row r="518" spans="1:50" hidden="1">
      <c r="A518" s="153" t="s">
        <v>3767</v>
      </c>
      <c r="B518" s="153" t="s">
        <v>3768</v>
      </c>
      <c r="C518" s="153" t="s">
        <v>3769</v>
      </c>
      <c r="D518" s="177" t="s">
        <v>1367</v>
      </c>
      <c r="E518" s="161" t="s">
        <v>1368</v>
      </c>
      <c r="F518" s="161" t="s">
        <v>1369</v>
      </c>
      <c r="G518" s="161" t="s">
        <v>1370</v>
      </c>
      <c r="H518" s="161" t="s">
        <v>1371</v>
      </c>
      <c r="I518" s="161" t="s">
        <v>1372</v>
      </c>
      <c r="J518" s="161" t="s">
        <v>1373</v>
      </c>
      <c r="K518" s="161" t="s">
        <v>1374</v>
      </c>
      <c r="L518" s="161" t="s">
        <v>6309</v>
      </c>
      <c r="M518" s="161" t="s">
        <v>1375</v>
      </c>
      <c r="N518" s="185" t="s">
        <v>6310</v>
      </c>
      <c r="O518" s="161">
        <v>0</v>
      </c>
      <c r="P518" s="161">
        <v>0</v>
      </c>
      <c r="Q518" s="161">
        <v>0</v>
      </c>
      <c r="R518" s="161">
        <v>0</v>
      </c>
      <c r="S518" s="161">
        <v>0</v>
      </c>
      <c r="T518" s="161">
        <v>0</v>
      </c>
      <c r="U518" s="161">
        <v>0</v>
      </c>
      <c r="V518" s="161">
        <v>0</v>
      </c>
      <c r="W518" s="161">
        <v>0</v>
      </c>
      <c r="X518" s="161">
        <v>0</v>
      </c>
      <c r="Y518" s="161">
        <v>0</v>
      </c>
      <c r="Z518" s="161">
        <v>0</v>
      </c>
      <c r="AA518" s="161">
        <v>0</v>
      </c>
      <c r="AB518" s="161">
        <v>0</v>
      </c>
      <c r="AC518" s="161">
        <v>0</v>
      </c>
      <c r="AD518" s="161">
        <v>0</v>
      </c>
      <c r="AE518" s="161">
        <v>0</v>
      </c>
      <c r="AF518" s="161" t="s">
        <v>6450</v>
      </c>
      <c r="AG518" s="161" t="s">
        <v>6334</v>
      </c>
      <c r="AH518" s="162" t="s">
        <v>15411</v>
      </c>
      <c r="AI518" s="162" t="s">
        <v>15412</v>
      </c>
      <c r="AJ518" s="162" t="s">
        <v>15413</v>
      </c>
      <c r="AK518" s="162"/>
      <c r="AL518" s="162"/>
      <c r="AM518" s="162"/>
      <c r="AN518" s="162"/>
      <c r="AO518" s="162"/>
      <c r="AP518" s="162"/>
      <c r="AQ518" s="162"/>
      <c r="AR518" s="162"/>
      <c r="AS518" s="162"/>
      <c r="AT518" s="162"/>
      <c r="AU518" s="162"/>
      <c r="AV518" s="162"/>
      <c r="AW518" s="162"/>
      <c r="AX518" s="162"/>
    </row>
    <row r="519" spans="1:50" hidden="1">
      <c r="A519" s="153" t="s">
        <v>2486</v>
      </c>
      <c r="B519" s="153" t="s">
        <v>2481</v>
      </c>
      <c r="C519" s="153" t="s">
        <v>2487</v>
      </c>
      <c r="D519" s="177" t="s">
        <v>8150</v>
      </c>
      <c r="E519" s="161" t="s">
        <v>8151</v>
      </c>
      <c r="F519" s="161" t="s">
        <v>12426</v>
      </c>
      <c r="G519" s="161" t="s">
        <v>8152</v>
      </c>
      <c r="H519" s="161" t="s">
        <v>1338</v>
      </c>
      <c r="I519" s="161" t="s">
        <v>2031</v>
      </c>
      <c r="J519" s="161" t="s">
        <v>8153</v>
      </c>
      <c r="K519" s="161" t="s">
        <v>8154</v>
      </c>
      <c r="L519" s="161" t="s">
        <v>8155</v>
      </c>
      <c r="M519" s="161" t="s">
        <v>8156</v>
      </c>
      <c r="N519" s="185" t="s">
        <v>6313</v>
      </c>
      <c r="O519" s="161">
        <v>0</v>
      </c>
      <c r="P519" s="161">
        <v>0</v>
      </c>
      <c r="Q519" s="161">
        <v>0</v>
      </c>
      <c r="R519" s="161">
        <v>0</v>
      </c>
      <c r="S519" s="161">
        <v>0</v>
      </c>
      <c r="T519" s="161">
        <v>0</v>
      </c>
      <c r="U519" s="161">
        <v>0</v>
      </c>
      <c r="V519" s="161">
        <v>0</v>
      </c>
      <c r="W519" s="161">
        <v>0</v>
      </c>
      <c r="X519" s="161">
        <v>0</v>
      </c>
      <c r="Y519" s="161">
        <v>0</v>
      </c>
      <c r="Z519" s="161">
        <v>0</v>
      </c>
      <c r="AA519" s="161">
        <v>0</v>
      </c>
      <c r="AB519" s="161">
        <v>0</v>
      </c>
      <c r="AC519" s="161">
        <v>0</v>
      </c>
      <c r="AD519" s="161">
        <v>0</v>
      </c>
      <c r="AE519" s="161">
        <v>0</v>
      </c>
      <c r="AF519" s="161" t="s">
        <v>4384</v>
      </c>
      <c r="AG519" s="161" t="s">
        <v>4392</v>
      </c>
      <c r="AH519" s="162"/>
      <c r="AI519" s="162"/>
      <c r="AJ519" s="162"/>
      <c r="AK519" s="162"/>
      <c r="AL519" s="162"/>
      <c r="AM519" s="162"/>
      <c r="AN519" s="162"/>
      <c r="AO519" s="162"/>
      <c r="AP519" s="162"/>
      <c r="AQ519" s="162"/>
      <c r="AR519" s="162"/>
      <c r="AS519" s="162"/>
      <c r="AT519" s="162"/>
      <c r="AU519" s="162"/>
      <c r="AV519" s="162"/>
      <c r="AW519" s="162"/>
      <c r="AX519" s="162"/>
    </row>
    <row r="520" spans="1:50" hidden="1">
      <c r="A520" s="153" t="s">
        <v>5054</v>
      </c>
      <c r="B520" s="153" t="s">
        <v>5055</v>
      </c>
      <c r="C520" s="153" t="s">
        <v>5056</v>
      </c>
      <c r="D520" s="177" t="s">
        <v>11678</v>
      </c>
      <c r="E520" s="161" t="s">
        <v>6309</v>
      </c>
      <c r="F520" s="161" t="s">
        <v>13516</v>
      </c>
      <c r="G520" s="161" t="s">
        <v>11679</v>
      </c>
      <c r="H520" s="161" t="s">
        <v>3554</v>
      </c>
      <c r="I520" s="161" t="s">
        <v>3555</v>
      </c>
      <c r="J520" s="161" t="s">
        <v>11680</v>
      </c>
      <c r="K520" s="161" t="s">
        <v>11681</v>
      </c>
      <c r="L520" s="161" t="s">
        <v>6309</v>
      </c>
      <c r="M520" s="161" t="s">
        <v>11682</v>
      </c>
      <c r="N520" s="185" t="s">
        <v>6310</v>
      </c>
      <c r="O520" s="161">
        <v>0</v>
      </c>
      <c r="P520" s="161">
        <v>0</v>
      </c>
      <c r="Q520" s="161">
        <v>0</v>
      </c>
      <c r="R520" s="161">
        <v>0</v>
      </c>
      <c r="S520" s="161">
        <v>0</v>
      </c>
      <c r="T520" s="161">
        <v>0</v>
      </c>
      <c r="U520" s="161">
        <v>0</v>
      </c>
      <c r="V520" s="161">
        <v>0</v>
      </c>
      <c r="W520" s="161">
        <v>0</v>
      </c>
      <c r="X520" s="161">
        <v>0</v>
      </c>
      <c r="Y520" s="161">
        <v>0</v>
      </c>
      <c r="Z520" s="161">
        <v>0</v>
      </c>
      <c r="AA520" s="161">
        <v>0</v>
      </c>
      <c r="AB520" s="161">
        <v>0</v>
      </c>
      <c r="AC520" s="161">
        <v>0</v>
      </c>
      <c r="AD520" s="161">
        <v>0</v>
      </c>
      <c r="AE520" s="161">
        <v>0</v>
      </c>
      <c r="AF520" s="161" t="s">
        <v>6309</v>
      </c>
      <c r="AG520" s="161" t="s">
        <v>6312</v>
      </c>
      <c r="AH520" s="162"/>
      <c r="AI520" s="162"/>
      <c r="AJ520" s="162"/>
      <c r="AK520" s="162"/>
      <c r="AL520" s="162"/>
      <c r="AM520" s="162"/>
      <c r="AN520" s="162"/>
      <c r="AO520" s="162"/>
      <c r="AP520" s="162"/>
      <c r="AQ520" s="162"/>
      <c r="AR520" s="162"/>
      <c r="AS520" s="162"/>
      <c r="AT520" s="162"/>
      <c r="AU520" s="162"/>
      <c r="AV520" s="162"/>
      <c r="AW520" s="162"/>
      <c r="AX520" s="162"/>
    </row>
    <row r="521" spans="1:50" hidden="1">
      <c r="A521" s="153" t="s">
        <v>1916</v>
      </c>
      <c r="B521" s="153" t="s">
        <v>1917</v>
      </c>
      <c r="C521" s="153" t="s">
        <v>1918</v>
      </c>
      <c r="D521" s="177" t="s">
        <v>1366</v>
      </c>
      <c r="E521" s="161" t="s">
        <v>6742</v>
      </c>
      <c r="F521" s="161" t="e">
        <v>#N/A</v>
      </c>
      <c r="G521" s="161" t="s">
        <v>6743</v>
      </c>
      <c r="H521" s="161" t="s">
        <v>2024</v>
      </c>
      <c r="I521" s="161" t="s">
        <v>2031</v>
      </c>
      <c r="J521" s="161" t="s">
        <v>6744</v>
      </c>
      <c r="K521" s="161" t="s">
        <v>6745</v>
      </c>
      <c r="L521" s="161" t="s">
        <v>6309</v>
      </c>
      <c r="M521" s="161"/>
      <c r="N521" s="185"/>
      <c r="O521" s="161"/>
      <c r="P521" s="161"/>
      <c r="Q521" s="161"/>
      <c r="R521" s="161"/>
      <c r="S521" s="161"/>
      <c r="T521" s="161"/>
      <c r="U521" s="161"/>
      <c r="V521" s="161"/>
      <c r="W521" s="161"/>
      <c r="X521" s="161"/>
      <c r="Y521" s="161"/>
      <c r="Z521" s="161"/>
      <c r="AA521" s="161"/>
      <c r="AB521" s="161"/>
      <c r="AC521" s="161"/>
      <c r="AD521" s="161"/>
      <c r="AE521" s="161"/>
      <c r="AF521" s="161"/>
      <c r="AG521" s="161"/>
      <c r="AH521" s="162" t="s">
        <v>381</v>
      </c>
      <c r="AI521" s="162" t="s">
        <v>1845</v>
      </c>
      <c r="AJ521" s="162"/>
      <c r="AK521" s="162"/>
      <c r="AL521" s="162"/>
      <c r="AM521" s="162"/>
      <c r="AN521" s="162"/>
      <c r="AO521" s="162"/>
      <c r="AP521" s="162"/>
      <c r="AQ521" s="162"/>
      <c r="AR521" s="162"/>
      <c r="AS521" s="162"/>
      <c r="AT521" s="162"/>
      <c r="AU521" s="162"/>
      <c r="AV521" s="162"/>
      <c r="AW521" s="162"/>
      <c r="AX521" s="162"/>
    </row>
    <row r="522" spans="1:50" hidden="1">
      <c r="A522" s="153" t="s">
        <v>1171</v>
      </c>
      <c r="B522" s="153" t="s">
        <v>1153</v>
      </c>
      <c r="C522" s="153" t="s">
        <v>1172</v>
      </c>
      <c r="D522" s="177" t="s">
        <v>5505</v>
      </c>
      <c r="E522" s="161" t="s">
        <v>5506</v>
      </c>
      <c r="F522" s="161" t="s">
        <v>13147</v>
      </c>
      <c r="G522" s="161" t="s">
        <v>5508</v>
      </c>
      <c r="H522" s="161" t="s">
        <v>2024</v>
      </c>
      <c r="I522" s="161" t="s">
        <v>2031</v>
      </c>
      <c r="J522" s="161" t="s">
        <v>5509</v>
      </c>
      <c r="K522" s="161" t="s">
        <v>5510</v>
      </c>
      <c r="L522" s="161" t="s">
        <v>5511</v>
      </c>
      <c r="M522" s="161" t="s">
        <v>3775</v>
      </c>
      <c r="N522" s="185" t="s">
        <v>6310</v>
      </c>
      <c r="O522" s="161" t="s">
        <v>1155</v>
      </c>
      <c r="P522" s="161" t="s">
        <v>3776</v>
      </c>
      <c r="Q522" s="161" t="s">
        <v>13698</v>
      </c>
      <c r="R522" s="161" t="s">
        <v>2024</v>
      </c>
      <c r="S522" s="161" t="s">
        <v>2031</v>
      </c>
      <c r="T522" s="161" t="s">
        <v>13699</v>
      </c>
      <c r="U522" s="161">
        <v>0</v>
      </c>
      <c r="V522" s="161">
        <v>0</v>
      </c>
      <c r="W522" s="161">
        <v>0</v>
      </c>
      <c r="X522" s="161">
        <v>0</v>
      </c>
      <c r="Y522" s="161">
        <v>0</v>
      </c>
      <c r="Z522" s="161">
        <v>0</v>
      </c>
      <c r="AA522" s="161">
        <v>0</v>
      </c>
      <c r="AB522" s="161">
        <v>0</v>
      </c>
      <c r="AC522" s="161">
        <v>0</v>
      </c>
      <c r="AD522" s="161">
        <v>0</v>
      </c>
      <c r="AE522" s="161">
        <v>0</v>
      </c>
      <c r="AF522" s="161" t="s">
        <v>4285</v>
      </c>
      <c r="AG522" s="161" t="s">
        <v>6334</v>
      </c>
      <c r="AH522" s="162" t="s">
        <v>1856</v>
      </c>
      <c r="AI522" s="162" t="s">
        <v>5635</v>
      </c>
      <c r="AJ522" s="162" t="s">
        <v>6726</v>
      </c>
      <c r="AK522" s="162" t="s">
        <v>6924</v>
      </c>
      <c r="AL522" s="162" t="s">
        <v>7807</v>
      </c>
      <c r="AM522" s="162" t="s">
        <v>11894</v>
      </c>
      <c r="AN522" s="162"/>
      <c r="AO522" s="162"/>
      <c r="AP522" s="162"/>
      <c r="AQ522" s="162"/>
      <c r="AR522" s="162"/>
      <c r="AS522" s="162"/>
      <c r="AT522" s="162"/>
      <c r="AU522" s="162"/>
      <c r="AV522" s="162"/>
      <c r="AW522" s="162"/>
      <c r="AX522" s="162"/>
    </row>
    <row r="523" spans="1:50" hidden="1">
      <c r="A523" s="153" t="s">
        <v>5428</v>
      </c>
      <c r="B523" s="153" t="s">
        <v>5429</v>
      </c>
      <c r="C523" s="153" t="s">
        <v>5430</v>
      </c>
      <c r="D523" s="177" t="s">
        <v>6652</v>
      </c>
      <c r="E523" s="161" t="s">
        <v>7526</v>
      </c>
      <c r="F523" s="161" t="s">
        <v>12151</v>
      </c>
      <c r="G523" s="161" t="s">
        <v>7527</v>
      </c>
      <c r="H523" s="161" t="s">
        <v>2024</v>
      </c>
      <c r="I523" s="161" t="s">
        <v>2031</v>
      </c>
      <c r="J523" s="161" t="s">
        <v>7528</v>
      </c>
      <c r="K523" s="161" t="s">
        <v>7529</v>
      </c>
      <c r="L523" s="161" t="s">
        <v>7530</v>
      </c>
      <c r="M523" s="161" t="s">
        <v>7531</v>
      </c>
      <c r="N523" s="185" t="s">
        <v>6310</v>
      </c>
      <c r="O523" s="161" t="s">
        <v>14192</v>
      </c>
      <c r="P523" s="161" t="s">
        <v>14193</v>
      </c>
      <c r="Q523" s="161" t="s">
        <v>14194</v>
      </c>
      <c r="R523" s="161" t="s">
        <v>2024</v>
      </c>
      <c r="S523" s="161" t="s">
        <v>2031</v>
      </c>
      <c r="T523" s="161" t="s">
        <v>6309</v>
      </c>
      <c r="U523" s="161">
        <v>0</v>
      </c>
      <c r="V523" s="161">
        <v>0</v>
      </c>
      <c r="W523" s="161">
        <v>0</v>
      </c>
      <c r="X523" s="161">
        <v>0</v>
      </c>
      <c r="Y523" s="161">
        <v>0</v>
      </c>
      <c r="Z523" s="161">
        <v>0</v>
      </c>
      <c r="AA523" s="161">
        <v>0</v>
      </c>
      <c r="AB523" s="161">
        <v>0</v>
      </c>
      <c r="AC523" s="161">
        <v>0</v>
      </c>
      <c r="AD523" s="161">
        <v>0</v>
      </c>
      <c r="AE523" s="161">
        <v>0</v>
      </c>
      <c r="AF523" s="161" t="s">
        <v>6309</v>
      </c>
      <c r="AG523" s="161" t="s">
        <v>6317</v>
      </c>
      <c r="AH523" s="162" t="s">
        <v>6727</v>
      </c>
      <c r="AI523" s="162"/>
      <c r="AJ523" s="162"/>
      <c r="AK523" s="162"/>
      <c r="AL523" s="162"/>
      <c r="AM523" s="162"/>
      <c r="AN523" s="162"/>
      <c r="AO523" s="162"/>
      <c r="AP523" s="162"/>
      <c r="AQ523" s="162"/>
      <c r="AR523" s="162"/>
      <c r="AS523" s="162"/>
      <c r="AT523" s="162"/>
      <c r="AU523" s="162"/>
      <c r="AV523" s="162"/>
      <c r="AW523" s="162"/>
      <c r="AX523" s="162"/>
    </row>
    <row r="524" spans="1:50" hidden="1">
      <c r="A524" s="153" t="s">
        <v>5059</v>
      </c>
      <c r="B524" s="153" t="s">
        <v>5060</v>
      </c>
      <c r="C524" s="153" t="s">
        <v>5061</v>
      </c>
      <c r="D524" s="177" t="e">
        <v>#N/A</v>
      </c>
      <c r="E524" s="161" t="e">
        <v>#N/A</v>
      </c>
      <c r="F524" s="161" t="e">
        <v>#N/A</v>
      </c>
      <c r="G524" s="161" t="e">
        <v>#N/A</v>
      </c>
      <c r="H524" s="161" t="e">
        <v>#N/A</v>
      </c>
      <c r="I524" s="161" t="e">
        <v>#N/A</v>
      </c>
      <c r="J524" s="161" t="e">
        <v>#N/A</v>
      </c>
      <c r="K524" s="161" t="e">
        <v>#N/A</v>
      </c>
      <c r="L524" s="161" t="e">
        <v>#N/A</v>
      </c>
      <c r="M524" s="161"/>
      <c r="N524" s="185"/>
      <c r="O524" s="161"/>
      <c r="P524" s="161"/>
      <c r="Q524" s="161"/>
      <c r="R524" s="161"/>
      <c r="S524" s="161"/>
      <c r="T524" s="161"/>
      <c r="U524" s="161"/>
      <c r="V524" s="161"/>
      <c r="W524" s="161"/>
      <c r="X524" s="161"/>
      <c r="Y524" s="161"/>
      <c r="Z524" s="161"/>
      <c r="AA524" s="161"/>
      <c r="AB524" s="161"/>
      <c r="AC524" s="161"/>
      <c r="AD524" s="161"/>
      <c r="AE524" s="161"/>
      <c r="AF524" s="161"/>
      <c r="AG524" s="161"/>
      <c r="AH524" s="162"/>
      <c r="AI524" s="162"/>
      <c r="AJ524" s="162"/>
      <c r="AK524" s="162"/>
      <c r="AL524" s="162"/>
      <c r="AM524" s="162"/>
      <c r="AN524" s="162"/>
      <c r="AO524" s="162"/>
      <c r="AP524" s="162"/>
      <c r="AQ524" s="162"/>
      <c r="AR524" s="162"/>
      <c r="AS524" s="162"/>
      <c r="AT524" s="162"/>
      <c r="AU524" s="162"/>
      <c r="AV524" s="162"/>
      <c r="AW524" s="162"/>
      <c r="AX524" s="162"/>
    </row>
    <row r="525" spans="1:50" hidden="1">
      <c r="A525" s="153" t="s">
        <v>5755</v>
      </c>
      <c r="B525" s="153" t="s">
        <v>5756</v>
      </c>
      <c r="C525" s="153" t="s">
        <v>5757</v>
      </c>
      <c r="D525" s="177" t="s">
        <v>4706</v>
      </c>
      <c r="E525" s="161" t="s">
        <v>8392</v>
      </c>
      <c r="F525" s="161" t="s">
        <v>11887</v>
      </c>
      <c r="G525" s="161" t="s">
        <v>8393</v>
      </c>
      <c r="H525" s="161" t="s">
        <v>3507</v>
      </c>
      <c r="I525" s="161" t="s">
        <v>3508</v>
      </c>
      <c r="J525" s="161" t="s">
        <v>8394</v>
      </c>
      <c r="K525" s="161" t="s">
        <v>8395</v>
      </c>
      <c r="L525" s="161" t="s">
        <v>6309</v>
      </c>
      <c r="M525" s="161" t="s">
        <v>6309</v>
      </c>
      <c r="N525" s="185" t="s">
        <v>6310</v>
      </c>
      <c r="O525" s="161" t="s">
        <v>5756</v>
      </c>
      <c r="P525" s="161" t="s">
        <v>4706</v>
      </c>
      <c r="Q525" s="161" t="s">
        <v>8393</v>
      </c>
      <c r="R525" s="161" t="s">
        <v>3507</v>
      </c>
      <c r="S525" s="161" t="s">
        <v>3508</v>
      </c>
      <c r="T525" s="161" t="s">
        <v>8394</v>
      </c>
      <c r="U525" s="161">
        <v>0</v>
      </c>
      <c r="V525" s="161">
        <v>0</v>
      </c>
      <c r="W525" s="161">
        <v>0</v>
      </c>
      <c r="X525" s="161">
        <v>0</v>
      </c>
      <c r="Y525" s="161">
        <v>0</v>
      </c>
      <c r="Z525" s="161">
        <v>0</v>
      </c>
      <c r="AA525" s="161">
        <v>1</v>
      </c>
      <c r="AB525" s="161" t="s">
        <v>2060</v>
      </c>
      <c r="AC525" s="161" t="s">
        <v>2061</v>
      </c>
      <c r="AD525" s="161" t="s">
        <v>2042</v>
      </c>
      <c r="AE525" s="161" t="s">
        <v>2062</v>
      </c>
      <c r="AF525" s="161" t="s">
        <v>6309</v>
      </c>
      <c r="AG525" s="161" t="s">
        <v>6497</v>
      </c>
      <c r="AH525" s="162" t="s">
        <v>1844</v>
      </c>
      <c r="AI525" s="162" t="s">
        <v>1843</v>
      </c>
      <c r="AJ525" s="162" t="s">
        <v>1832</v>
      </c>
      <c r="AK525" s="162" t="s">
        <v>14232</v>
      </c>
      <c r="AL525" s="162" t="s">
        <v>14900</v>
      </c>
      <c r="AM525" s="162" t="s">
        <v>14926</v>
      </c>
      <c r="AN525" s="162"/>
      <c r="AO525" s="162" t="s">
        <v>16023</v>
      </c>
      <c r="AP525" s="162"/>
      <c r="AQ525" s="162"/>
      <c r="AR525" s="162"/>
      <c r="AS525" s="162"/>
      <c r="AT525" s="162"/>
      <c r="AU525" s="162"/>
      <c r="AV525" s="162"/>
      <c r="AW525" s="162"/>
      <c r="AX525" s="162"/>
    </row>
    <row r="526" spans="1:50" hidden="1">
      <c r="A526" s="153" t="s">
        <v>1168</v>
      </c>
      <c r="B526" s="153" t="s">
        <v>1118</v>
      </c>
      <c r="C526" s="153" t="s">
        <v>1170</v>
      </c>
      <c r="D526" s="177" t="s">
        <v>2368</v>
      </c>
      <c r="E526" s="161" t="s">
        <v>4151</v>
      </c>
      <c r="F526" s="161" t="s">
        <v>4152</v>
      </c>
      <c r="G526" s="161" t="s">
        <v>2369</v>
      </c>
      <c r="H526" s="161" t="s">
        <v>2370</v>
      </c>
      <c r="I526" s="161" t="s">
        <v>2371</v>
      </c>
      <c r="J526" s="161" t="s">
        <v>1337</v>
      </c>
      <c r="K526" s="161" t="s">
        <v>4153</v>
      </c>
      <c r="L526" s="161" t="s">
        <v>1169</v>
      </c>
      <c r="M526" s="161" t="s">
        <v>6309</v>
      </c>
      <c r="N526" s="185" t="s">
        <v>6310</v>
      </c>
      <c r="O526" s="161" t="s">
        <v>1169</v>
      </c>
      <c r="P526" s="161" t="s">
        <v>4154</v>
      </c>
      <c r="Q526" s="161" t="s">
        <v>13717</v>
      </c>
      <c r="R526" s="161" t="s">
        <v>2024</v>
      </c>
      <c r="S526" s="161" t="s">
        <v>2031</v>
      </c>
      <c r="T526" s="161" t="s">
        <v>6309</v>
      </c>
      <c r="U526" s="161">
        <v>0</v>
      </c>
      <c r="V526" s="161">
        <v>0</v>
      </c>
      <c r="W526" s="161">
        <v>0</v>
      </c>
      <c r="X526" s="161">
        <v>0</v>
      </c>
      <c r="Y526" s="161">
        <v>0</v>
      </c>
      <c r="Z526" s="161">
        <v>0</v>
      </c>
      <c r="AA526" s="161">
        <v>0</v>
      </c>
      <c r="AB526" s="161">
        <v>0</v>
      </c>
      <c r="AC526" s="161">
        <v>0</v>
      </c>
      <c r="AD526" s="161">
        <v>0</v>
      </c>
      <c r="AE526" s="161">
        <v>0</v>
      </c>
      <c r="AF526" s="161" t="s">
        <v>6333</v>
      </c>
      <c r="AG526" s="161" t="s">
        <v>6334</v>
      </c>
      <c r="AH526" s="162" t="s">
        <v>5004</v>
      </c>
      <c r="AI526" s="162" t="s">
        <v>125</v>
      </c>
      <c r="AJ526" s="162" t="s">
        <v>13943</v>
      </c>
      <c r="AK526" s="162" t="s">
        <v>14872</v>
      </c>
      <c r="AL526" s="162" t="s">
        <v>14873</v>
      </c>
      <c r="AM526" s="162"/>
      <c r="AN526" s="162"/>
      <c r="AO526" s="162"/>
      <c r="AP526" s="162"/>
      <c r="AQ526" s="162"/>
      <c r="AR526" s="162"/>
      <c r="AS526" s="162"/>
      <c r="AT526" s="162"/>
      <c r="AU526" s="162"/>
      <c r="AV526" s="162"/>
      <c r="AW526" s="162"/>
      <c r="AX526" s="162"/>
    </row>
    <row r="527" spans="1:50" hidden="1">
      <c r="A527" s="153" t="s">
        <v>6132</v>
      </c>
      <c r="B527" s="153" t="s">
        <v>6133</v>
      </c>
      <c r="C527" s="153" t="s">
        <v>6134</v>
      </c>
      <c r="D527" s="177" t="s">
        <v>10772</v>
      </c>
      <c r="E527" s="161" t="s">
        <v>10773</v>
      </c>
      <c r="F527" s="161" t="s">
        <v>12250</v>
      </c>
      <c r="G527" s="161" t="s">
        <v>10774</v>
      </c>
      <c r="H527" s="161" t="s">
        <v>6201</v>
      </c>
      <c r="I527" s="161" t="s">
        <v>2031</v>
      </c>
      <c r="J527" s="161" t="s">
        <v>10775</v>
      </c>
      <c r="K527" s="161" t="s">
        <v>10776</v>
      </c>
      <c r="L527" s="161" t="s">
        <v>10777</v>
      </c>
      <c r="M527" s="161"/>
      <c r="N527" s="185"/>
      <c r="O527" s="161"/>
      <c r="P527" s="161"/>
      <c r="Q527" s="161"/>
      <c r="R527" s="161"/>
      <c r="S527" s="161"/>
      <c r="T527" s="161"/>
      <c r="U527" s="161"/>
      <c r="V527" s="161"/>
      <c r="W527" s="161"/>
      <c r="X527" s="161"/>
      <c r="Y527" s="161"/>
      <c r="Z527" s="161"/>
      <c r="AA527" s="161"/>
      <c r="AB527" s="161"/>
      <c r="AC527" s="161"/>
      <c r="AD527" s="161"/>
      <c r="AE527" s="161"/>
      <c r="AF527" s="161"/>
      <c r="AG527" s="161"/>
      <c r="AH527" s="162"/>
      <c r="AI527" s="162"/>
      <c r="AJ527" s="162"/>
      <c r="AK527" s="162"/>
      <c r="AL527" s="162"/>
      <c r="AM527" s="162"/>
      <c r="AN527" s="162"/>
      <c r="AO527" s="162"/>
      <c r="AP527" s="162"/>
      <c r="AQ527" s="162"/>
      <c r="AR527" s="162"/>
      <c r="AS527" s="162"/>
      <c r="AT527" s="162"/>
      <c r="AU527" s="162"/>
      <c r="AV527" s="162"/>
      <c r="AW527" s="162"/>
      <c r="AX527" s="162"/>
    </row>
    <row r="528" spans="1:50" hidden="1">
      <c r="A528" s="153" t="s">
        <v>3239</v>
      </c>
      <c r="B528" s="153" t="s">
        <v>3237</v>
      </c>
      <c r="C528" s="153" t="s">
        <v>3240</v>
      </c>
      <c r="D528" s="177" t="s">
        <v>7079</v>
      </c>
      <c r="E528" s="161" t="s">
        <v>7080</v>
      </c>
      <c r="F528" s="161" t="s">
        <v>7081</v>
      </c>
      <c r="G528" s="161" t="s">
        <v>7082</v>
      </c>
      <c r="H528" s="161" t="s">
        <v>7083</v>
      </c>
      <c r="I528" s="161" t="s">
        <v>7084</v>
      </c>
      <c r="J528" s="161" t="s">
        <v>7085</v>
      </c>
      <c r="K528" s="161" t="s">
        <v>7086</v>
      </c>
      <c r="L528" s="161" t="s">
        <v>7087</v>
      </c>
      <c r="M528" s="161"/>
      <c r="N528" s="185"/>
      <c r="O528" s="161"/>
      <c r="P528" s="161"/>
      <c r="Q528" s="161"/>
      <c r="R528" s="161"/>
      <c r="S528" s="161"/>
      <c r="T528" s="161"/>
      <c r="U528" s="161"/>
      <c r="V528" s="161"/>
      <c r="W528" s="161"/>
      <c r="X528" s="161"/>
      <c r="Y528" s="161"/>
      <c r="Z528" s="161"/>
      <c r="AA528" s="161"/>
      <c r="AB528" s="161"/>
      <c r="AC528" s="161"/>
      <c r="AD528" s="161"/>
      <c r="AE528" s="161"/>
      <c r="AF528" s="161"/>
      <c r="AG528" s="161"/>
      <c r="AH528" s="162"/>
      <c r="AI528" s="162"/>
      <c r="AJ528" s="162"/>
      <c r="AK528" s="162"/>
      <c r="AL528" s="162"/>
      <c r="AM528" s="162"/>
      <c r="AN528" s="162"/>
      <c r="AO528" s="162"/>
      <c r="AP528" s="162"/>
      <c r="AQ528" s="162"/>
      <c r="AR528" s="162"/>
      <c r="AS528" s="162"/>
      <c r="AT528" s="162"/>
      <c r="AU528" s="162"/>
      <c r="AV528" s="162"/>
      <c r="AW528" s="162"/>
      <c r="AX528" s="162"/>
    </row>
    <row r="529" spans="1:50" hidden="1">
      <c r="A529" s="153" t="s">
        <v>4948</v>
      </c>
      <c r="B529" s="153" t="s">
        <v>6321</v>
      </c>
      <c r="C529" s="153" t="s">
        <v>4949</v>
      </c>
      <c r="D529" s="177" t="s">
        <v>6421</v>
      </c>
      <c r="E529" s="161" t="s">
        <v>6422</v>
      </c>
      <c r="F529" s="161" t="s">
        <v>4253</v>
      </c>
      <c r="G529" s="161" t="s">
        <v>6424</v>
      </c>
      <c r="H529" s="161" t="s">
        <v>2024</v>
      </c>
      <c r="I529" s="161" t="s">
        <v>2031</v>
      </c>
      <c r="J529" s="161" t="s">
        <v>6425</v>
      </c>
      <c r="K529" s="161" t="s">
        <v>4242</v>
      </c>
      <c r="L529" s="161" t="s">
        <v>4243</v>
      </c>
      <c r="M529" s="161" t="s">
        <v>4244</v>
      </c>
      <c r="N529" s="185" t="s">
        <v>6322</v>
      </c>
      <c r="O529" s="161">
        <v>0</v>
      </c>
      <c r="P529" s="161">
        <v>0</v>
      </c>
      <c r="Q529" s="161">
        <v>0</v>
      </c>
      <c r="R529" s="161">
        <v>0</v>
      </c>
      <c r="S529" s="161">
        <v>0</v>
      </c>
      <c r="T529" s="161">
        <v>0</v>
      </c>
      <c r="U529" s="161">
        <v>0</v>
      </c>
      <c r="V529" s="161">
        <v>0</v>
      </c>
      <c r="W529" s="161">
        <v>0</v>
      </c>
      <c r="X529" s="161">
        <v>0</v>
      </c>
      <c r="Y529" s="161">
        <v>0</v>
      </c>
      <c r="Z529" s="161">
        <v>0</v>
      </c>
      <c r="AA529" s="161">
        <v>0</v>
      </c>
      <c r="AB529" s="161">
        <v>0</v>
      </c>
      <c r="AC529" s="161">
        <v>0</v>
      </c>
      <c r="AD529" s="161">
        <v>0</v>
      </c>
      <c r="AE529" s="161">
        <v>0</v>
      </c>
      <c r="AF529" s="161" t="s">
        <v>1922</v>
      </c>
      <c r="AG529" s="161" t="s">
        <v>4388</v>
      </c>
      <c r="AH529" s="162" t="s">
        <v>15245</v>
      </c>
      <c r="AI529" s="162" t="s">
        <v>15253</v>
      </c>
      <c r="AJ529" s="162"/>
      <c r="AK529" s="162"/>
      <c r="AL529" s="162"/>
      <c r="AM529" s="162"/>
      <c r="AN529" s="162"/>
      <c r="AO529" s="162"/>
      <c r="AP529" s="162"/>
      <c r="AQ529" s="162"/>
      <c r="AR529" s="162"/>
      <c r="AS529" s="162"/>
      <c r="AT529" s="162"/>
      <c r="AU529" s="162"/>
      <c r="AV529" s="162"/>
      <c r="AW529" s="162"/>
      <c r="AX529" s="162"/>
    </row>
    <row r="530" spans="1:50" ht="11.25" hidden="1">
      <c r="A530" s="153" t="s">
        <v>3470</v>
      </c>
      <c r="B530" s="153" t="s">
        <v>3471</v>
      </c>
      <c r="C530" s="153" t="s">
        <v>3472</v>
      </c>
      <c r="D530" s="177" t="s">
        <v>7582</v>
      </c>
      <c r="E530" s="161" t="s">
        <v>6309</v>
      </c>
      <c r="F530" s="161" t="s">
        <v>12116</v>
      </c>
      <c r="G530" s="161" t="s">
        <v>7583</v>
      </c>
      <c r="H530" s="161" t="s">
        <v>7584</v>
      </c>
      <c r="I530" s="161" t="s">
        <v>7585</v>
      </c>
      <c r="J530" s="161" t="s">
        <v>7586</v>
      </c>
      <c r="K530" s="161" t="s">
        <v>7587</v>
      </c>
      <c r="L530" s="161" t="s">
        <v>6309</v>
      </c>
      <c r="M530" s="161" t="s">
        <v>7588</v>
      </c>
      <c r="N530" s="185" t="s">
        <v>6310</v>
      </c>
      <c r="O530" s="161">
        <v>0</v>
      </c>
      <c r="P530" s="161">
        <v>0</v>
      </c>
      <c r="Q530" s="161">
        <v>0</v>
      </c>
      <c r="R530" s="161">
        <v>0</v>
      </c>
      <c r="S530" s="161">
        <v>0</v>
      </c>
      <c r="T530" s="161">
        <v>0</v>
      </c>
      <c r="U530" s="161">
        <v>0</v>
      </c>
      <c r="V530" s="161">
        <v>0</v>
      </c>
      <c r="W530" s="161">
        <v>0</v>
      </c>
      <c r="X530" s="161">
        <v>0</v>
      </c>
      <c r="Y530" s="161">
        <v>0</v>
      </c>
      <c r="Z530" s="161">
        <v>0</v>
      </c>
      <c r="AA530" s="161">
        <v>0</v>
      </c>
      <c r="AB530" s="161">
        <v>0</v>
      </c>
      <c r="AC530" s="161">
        <v>0</v>
      </c>
      <c r="AD530" s="161">
        <v>0</v>
      </c>
      <c r="AE530" s="161">
        <v>0</v>
      </c>
      <c r="AF530" s="161" t="s">
        <v>6309</v>
      </c>
      <c r="AG530" s="161" t="s">
        <v>6312</v>
      </c>
      <c r="AH530" s="339" t="s">
        <v>15395</v>
      </c>
      <c r="AI530" s="162"/>
      <c r="AJ530" s="162"/>
      <c r="AK530" s="162"/>
      <c r="AL530" s="162"/>
      <c r="AM530" s="162"/>
      <c r="AN530" s="162"/>
      <c r="AO530" s="162"/>
      <c r="AP530" s="162"/>
      <c r="AQ530" s="162"/>
      <c r="AR530" s="162"/>
      <c r="AS530" s="162"/>
      <c r="AT530" s="162"/>
      <c r="AU530" s="162"/>
      <c r="AV530" s="162"/>
      <c r="AW530" s="162"/>
      <c r="AX530" s="162"/>
    </row>
    <row r="531" spans="1:50" hidden="1">
      <c r="A531" s="153" t="s">
        <v>1631</v>
      </c>
      <c r="B531" s="153" t="s">
        <v>962</v>
      </c>
      <c r="C531" s="153" t="s">
        <v>1632</v>
      </c>
      <c r="D531" s="177" t="s">
        <v>10514</v>
      </c>
      <c r="E531" s="161" t="s">
        <v>10515</v>
      </c>
      <c r="F531" s="161" t="s">
        <v>13009</v>
      </c>
      <c r="G531" s="161" t="s">
        <v>10516</v>
      </c>
      <c r="H531" s="161" t="s">
        <v>8995</v>
      </c>
      <c r="I531" s="161" t="s">
        <v>10517</v>
      </c>
      <c r="J531" s="161" t="s">
        <v>10518</v>
      </c>
      <c r="K531" s="161" t="s">
        <v>10519</v>
      </c>
      <c r="L531" s="161" t="s">
        <v>10520</v>
      </c>
      <c r="M531" s="161" t="s">
        <v>10521</v>
      </c>
      <c r="N531" s="185" t="s">
        <v>7096</v>
      </c>
      <c r="O531" s="161">
        <v>0</v>
      </c>
      <c r="P531" s="161">
        <v>0</v>
      </c>
      <c r="Q531" s="161">
        <v>0</v>
      </c>
      <c r="R531" s="161">
        <v>0</v>
      </c>
      <c r="S531" s="161">
        <v>0</v>
      </c>
      <c r="T531" s="161">
        <v>0</v>
      </c>
      <c r="U531" s="161">
        <v>0</v>
      </c>
      <c r="V531" s="161">
        <v>0</v>
      </c>
      <c r="W531" s="161">
        <v>0</v>
      </c>
      <c r="X531" s="161">
        <v>0</v>
      </c>
      <c r="Y531" s="161">
        <v>0</v>
      </c>
      <c r="Z531" s="161">
        <v>0</v>
      </c>
      <c r="AA531" s="161">
        <v>0</v>
      </c>
      <c r="AB531" s="161">
        <v>0</v>
      </c>
      <c r="AC531" s="161">
        <v>0</v>
      </c>
      <c r="AD531" s="161">
        <v>0</v>
      </c>
      <c r="AE531" s="161">
        <v>0</v>
      </c>
      <c r="AF531" s="161" t="s">
        <v>1823</v>
      </c>
      <c r="AG531" s="161" t="s">
        <v>4437</v>
      </c>
      <c r="AH531" s="162"/>
      <c r="AI531" s="162"/>
      <c r="AJ531" s="162"/>
      <c r="AK531" s="162"/>
      <c r="AL531" s="162"/>
      <c r="AM531" s="162"/>
      <c r="AN531" s="162"/>
      <c r="AO531" s="162"/>
      <c r="AP531" s="162"/>
      <c r="AQ531" s="162"/>
      <c r="AR531" s="162"/>
      <c r="AS531" s="162"/>
      <c r="AT531" s="162"/>
      <c r="AU531" s="162"/>
      <c r="AV531" s="162"/>
      <c r="AW531" s="162"/>
      <c r="AX531" s="162"/>
    </row>
    <row r="532" spans="1:50" hidden="1">
      <c r="A532" s="153" t="s">
        <v>1633</v>
      </c>
      <c r="B532" s="153" t="s">
        <v>962</v>
      </c>
      <c r="C532" s="153" t="s">
        <v>1632</v>
      </c>
      <c r="D532" s="177" t="s">
        <v>10514</v>
      </c>
      <c r="E532" s="161" t="s">
        <v>10515</v>
      </c>
      <c r="F532" s="161" t="s">
        <v>13010</v>
      </c>
      <c r="G532" s="161" t="s">
        <v>10516</v>
      </c>
      <c r="H532" s="161" t="s">
        <v>8995</v>
      </c>
      <c r="I532" s="161" t="s">
        <v>10517</v>
      </c>
      <c r="J532" s="161" t="s">
        <v>10518</v>
      </c>
      <c r="K532" s="161" t="s">
        <v>10519</v>
      </c>
      <c r="L532" s="161" t="s">
        <v>10520</v>
      </c>
      <c r="M532" s="161" t="s">
        <v>10521</v>
      </c>
      <c r="N532" s="185" t="s">
        <v>7096</v>
      </c>
      <c r="O532" s="161">
        <v>0</v>
      </c>
      <c r="P532" s="161">
        <v>0</v>
      </c>
      <c r="Q532" s="161">
        <v>0</v>
      </c>
      <c r="R532" s="161">
        <v>0</v>
      </c>
      <c r="S532" s="161">
        <v>0</v>
      </c>
      <c r="T532" s="161">
        <v>0</v>
      </c>
      <c r="U532" s="161">
        <v>0</v>
      </c>
      <c r="V532" s="161">
        <v>0</v>
      </c>
      <c r="W532" s="161">
        <v>0</v>
      </c>
      <c r="X532" s="161">
        <v>0</v>
      </c>
      <c r="Y532" s="161">
        <v>0</v>
      </c>
      <c r="Z532" s="161">
        <v>0</v>
      </c>
      <c r="AA532" s="161">
        <v>0</v>
      </c>
      <c r="AB532" s="161">
        <v>0</v>
      </c>
      <c r="AC532" s="161">
        <v>0</v>
      </c>
      <c r="AD532" s="161">
        <v>0</v>
      </c>
      <c r="AE532" s="161">
        <v>0</v>
      </c>
      <c r="AF532" s="161" t="s">
        <v>1823</v>
      </c>
      <c r="AG532" s="161" t="s">
        <v>4437</v>
      </c>
      <c r="AH532" s="162"/>
      <c r="AI532" s="162"/>
      <c r="AJ532" s="162"/>
      <c r="AK532" s="162"/>
      <c r="AL532" s="162"/>
      <c r="AM532" s="162"/>
      <c r="AN532" s="162"/>
      <c r="AO532" s="162"/>
      <c r="AP532" s="162"/>
      <c r="AQ532" s="162"/>
      <c r="AR532" s="162"/>
      <c r="AS532" s="162"/>
      <c r="AT532" s="162"/>
      <c r="AU532" s="162"/>
      <c r="AV532" s="162"/>
      <c r="AW532" s="162"/>
      <c r="AX532" s="162"/>
    </row>
    <row r="533" spans="1:50" hidden="1">
      <c r="A533" s="153" t="s">
        <v>1634</v>
      </c>
      <c r="B533" s="153" t="s">
        <v>962</v>
      </c>
      <c r="C533" s="153" t="s">
        <v>1632</v>
      </c>
      <c r="D533" s="177" t="s">
        <v>10514</v>
      </c>
      <c r="E533" s="161" t="s">
        <v>10515</v>
      </c>
      <c r="F533" s="161" t="s">
        <v>13011</v>
      </c>
      <c r="G533" s="161" t="s">
        <v>10516</v>
      </c>
      <c r="H533" s="161" t="s">
        <v>8995</v>
      </c>
      <c r="I533" s="161" t="s">
        <v>10517</v>
      </c>
      <c r="J533" s="161" t="s">
        <v>10518</v>
      </c>
      <c r="K533" s="161" t="s">
        <v>10519</v>
      </c>
      <c r="L533" s="161" t="s">
        <v>10520</v>
      </c>
      <c r="M533" s="161" t="s">
        <v>10521</v>
      </c>
      <c r="N533" s="185" t="s">
        <v>7096</v>
      </c>
      <c r="O533" s="161">
        <v>0</v>
      </c>
      <c r="P533" s="161">
        <v>0</v>
      </c>
      <c r="Q533" s="161">
        <v>0</v>
      </c>
      <c r="R533" s="161">
        <v>0</v>
      </c>
      <c r="S533" s="161">
        <v>0</v>
      </c>
      <c r="T533" s="161">
        <v>0</v>
      </c>
      <c r="U533" s="161">
        <v>0</v>
      </c>
      <c r="V533" s="161">
        <v>0</v>
      </c>
      <c r="W533" s="161">
        <v>0</v>
      </c>
      <c r="X533" s="161">
        <v>0</v>
      </c>
      <c r="Y533" s="161">
        <v>0</v>
      </c>
      <c r="Z533" s="161">
        <v>0</v>
      </c>
      <c r="AA533" s="161">
        <v>0</v>
      </c>
      <c r="AB533" s="161">
        <v>0</v>
      </c>
      <c r="AC533" s="161">
        <v>0</v>
      </c>
      <c r="AD533" s="161">
        <v>0</v>
      </c>
      <c r="AE533" s="161">
        <v>0</v>
      </c>
      <c r="AF533" s="161" t="s">
        <v>1823</v>
      </c>
      <c r="AG533" s="161" t="s">
        <v>4437</v>
      </c>
      <c r="AH533" s="162"/>
      <c r="AI533" s="162"/>
      <c r="AJ533" s="162"/>
      <c r="AK533" s="162"/>
      <c r="AL533" s="162"/>
      <c r="AM533" s="162"/>
      <c r="AN533" s="162"/>
      <c r="AO533" s="162"/>
      <c r="AP533" s="162"/>
      <c r="AQ533" s="162"/>
      <c r="AR533" s="162"/>
      <c r="AS533" s="162"/>
      <c r="AT533" s="162"/>
      <c r="AU533" s="162"/>
      <c r="AV533" s="162"/>
      <c r="AW533" s="162"/>
      <c r="AX533" s="162"/>
    </row>
    <row r="534" spans="1:50" hidden="1">
      <c r="A534" s="153" t="s">
        <v>1635</v>
      </c>
      <c r="B534" s="153" t="s">
        <v>962</v>
      </c>
      <c r="C534" s="153" t="s">
        <v>1632</v>
      </c>
      <c r="D534" s="177" t="s">
        <v>10514</v>
      </c>
      <c r="E534" s="161" t="s">
        <v>10515</v>
      </c>
      <c r="F534" s="161" t="s">
        <v>13012</v>
      </c>
      <c r="G534" s="161" t="s">
        <v>10516</v>
      </c>
      <c r="H534" s="161" t="s">
        <v>8995</v>
      </c>
      <c r="I534" s="161" t="s">
        <v>10517</v>
      </c>
      <c r="J534" s="161" t="s">
        <v>10518</v>
      </c>
      <c r="K534" s="161" t="s">
        <v>10519</v>
      </c>
      <c r="L534" s="161" t="s">
        <v>10520</v>
      </c>
      <c r="M534" s="161" t="s">
        <v>10521</v>
      </c>
      <c r="N534" s="185" t="s">
        <v>7096</v>
      </c>
      <c r="O534" s="161">
        <v>0</v>
      </c>
      <c r="P534" s="161">
        <v>0</v>
      </c>
      <c r="Q534" s="161">
        <v>0</v>
      </c>
      <c r="R534" s="161">
        <v>0</v>
      </c>
      <c r="S534" s="161">
        <v>0</v>
      </c>
      <c r="T534" s="161">
        <v>0</v>
      </c>
      <c r="U534" s="161">
        <v>0</v>
      </c>
      <c r="V534" s="161">
        <v>0</v>
      </c>
      <c r="W534" s="161">
        <v>0</v>
      </c>
      <c r="X534" s="161">
        <v>0</v>
      </c>
      <c r="Y534" s="161">
        <v>0</v>
      </c>
      <c r="Z534" s="161">
        <v>0</v>
      </c>
      <c r="AA534" s="161">
        <v>0</v>
      </c>
      <c r="AB534" s="161">
        <v>0</v>
      </c>
      <c r="AC534" s="161">
        <v>0</v>
      </c>
      <c r="AD534" s="161">
        <v>0</v>
      </c>
      <c r="AE534" s="161">
        <v>0</v>
      </c>
      <c r="AF534" s="161" t="s">
        <v>1823</v>
      </c>
      <c r="AG534" s="161" t="s">
        <v>4437</v>
      </c>
      <c r="AH534" s="162"/>
      <c r="AI534" s="162"/>
      <c r="AJ534" s="162"/>
      <c r="AK534" s="162"/>
      <c r="AL534" s="162"/>
      <c r="AM534" s="162"/>
      <c r="AN534" s="162"/>
      <c r="AO534" s="162"/>
      <c r="AP534" s="162"/>
      <c r="AQ534" s="162"/>
      <c r="AR534" s="162"/>
      <c r="AS534" s="162"/>
      <c r="AT534" s="162"/>
      <c r="AU534" s="162"/>
      <c r="AV534" s="162"/>
      <c r="AW534" s="162"/>
      <c r="AX534" s="162"/>
    </row>
    <row r="535" spans="1:50" hidden="1">
      <c r="A535" s="153" t="s">
        <v>3266</v>
      </c>
      <c r="B535" s="153" t="s">
        <v>3267</v>
      </c>
      <c r="C535" s="153" t="s">
        <v>3268</v>
      </c>
      <c r="D535" s="177" t="s">
        <v>8238</v>
      </c>
      <c r="E535" s="161" t="s">
        <v>8239</v>
      </c>
      <c r="F535" s="161" t="s">
        <v>12007</v>
      </c>
      <c r="G535" s="161" t="s">
        <v>8240</v>
      </c>
      <c r="H535" s="161" t="s">
        <v>3928</v>
      </c>
      <c r="I535" s="161" t="s">
        <v>3929</v>
      </c>
      <c r="J535" s="161" t="s">
        <v>8241</v>
      </c>
      <c r="K535" s="161" t="s">
        <v>8242</v>
      </c>
      <c r="L535" s="161" t="s">
        <v>6309</v>
      </c>
      <c r="M535" s="161" t="s">
        <v>8243</v>
      </c>
      <c r="N535" s="185" t="s">
        <v>6313</v>
      </c>
      <c r="O535" s="161">
        <v>0</v>
      </c>
      <c r="P535" s="161">
        <v>0</v>
      </c>
      <c r="Q535" s="161">
        <v>0</v>
      </c>
      <c r="R535" s="161">
        <v>0</v>
      </c>
      <c r="S535" s="161">
        <v>0</v>
      </c>
      <c r="T535" s="161">
        <v>0</v>
      </c>
      <c r="U535" s="161">
        <v>0</v>
      </c>
      <c r="V535" s="161">
        <v>0</v>
      </c>
      <c r="W535" s="161">
        <v>0</v>
      </c>
      <c r="X535" s="161">
        <v>0</v>
      </c>
      <c r="Y535" s="161">
        <v>0</v>
      </c>
      <c r="Z535" s="161">
        <v>0</v>
      </c>
      <c r="AA535" s="161">
        <v>0</v>
      </c>
      <c r="AB535" s="161">
        <v>0</v>
      </c>
      <c r="AC535" s="161">
        <v>0</v>
      </c>
      <c r="AD535" s="161">
        <v>0</v>
      </c>
      <c r="AE535" s="161">
        <v>0</v>
      </c>
      <c r="AF535" s="161" t="s">
        <v>4399</v>
      </c>
      <c r="AG535" s="161" t="s">
        <v>4400</v>
      </c>
      <c r="AH535" s="162" t="s">
        <v>16048</v>
      </c>
      <c r="AI535" s="162"/>
      <c r="AJ535" s="162"/>
      <c r="AK535" s="162"/>
      <c r="AL535" s="162"/>
      <c r="AM535" s="162"/>
      <c r="AN535" s="162"/>
      <c r="AO535" s="162"/>
      <c r="AP535" s="162"/>
      <c r="AQ535" s="162"/>
      <c r="AR535" s="162"/>
      <c r="AS535" s="162"/>
      <c r="AT535" s="162"/>
      <c r="AU535" s="162"/>
      <c r="AV535" s="162"/>
      <c r="AW535" s="162"/>
      <c r="AX535" s="162"/>
    </row>
    <row r="536" spans="1:50" hidden="1">
      <c r="A536" s="153" t="s">
        <v>1636</v>
      </c>
      <c r="B536" s="153" t="s">
        <v>962</v>
      </c>
      <c r="C536" s="153" t="s">
        <v>1632</v>
      </c>
      <c r="D536" s="177" t="s">
        <v>10514</v>
      </c>
      <c r="E536" s="161" t="s">
        <v>10515</v>
      </c>
      <c r="F536" s="161" t="s">
        <v>13013</v>
      </c>
      <c r="G536" s="161" t="s">
        <v>10516</v>
      </c>
      <c r="H536" s="161" t="s">
        <v>8995</v>
      </c>
      <c r="I536" s="161" t="s">
        <v>10517</v>
      </c>
      <c r="J536" s="161" t="s">
        <v>10518</v>
      </c>
      <c r="K536" s="161" t="s">
        <v>10519</v>
      </c>
      <c r="L536" s="161" t="s">
        <v>10520</v>
      </c>
      <c r="M536" s="161" t="s">
        <v>10521</v>
      </c>
      <c r="N536" s="185" t="s">
        <v>7096</v>
      </c>
      <c r="O536" s="161">
        <v>0</v>
      </c>
      <c r="P536" s="161">
        <v>0</v>
      </c>
      <c r="Q536" s="161">
        <v>0</v>
      </c>
      <c r="R536" s="161">
        <v>0</v>
      </c>
      <c r="S536" s="161">
        <v>0</v>
      </c>
      <c r="T536" s="161">
        <v>0</v>
      </c>
      <c r="U536" s="161">
        <v>0</v>
      </c>
      <c r="V536" s="161">
        <v>0</v>
      </c>
      <c r="W536" s="161">
        <v>0</v>
      </c>
      <c r="X536" s="161">
        <v>0</v>
      </c>
      <c r="Y536" s="161">
        <v>0</v>
      </c>
      <c r="Z536" s="161">
        <v>0</v>
      </c>
      <c r="AA536" s="161">
        <v>0</v>
      </c>
      <c r="AB536" s="161">
        <v>0</v>
      </c>
      <c r="AC536" s="161">
        <v>0</v>
      </c>
      <c r="AD536" s="161">
        <v>0</v>
      </c>
      <c r="AE536" s="161">
        <v>0</v>
      </c>
      <c r="AF536" s="161" t="s">
        <v>1823</v>
      </c>
      <c r="AG536" s="161" t="s">
        <v>4437</v>
      </c>
      <c r="AH536" s="162"/>
      <c r="AI536" s="162"/>
      <c r="AJ536" s="162"/>
      <c r="AK536" s="162"/>
      <c r="AL536" s="162"/>
      <c r="AM536" s="162"/>
      <c r="AN536" s="162"/>
      <c r="AO536" s="162"/>
      <c r="AP536" s="162"/>
      <c r="AQ536" s="162"/>
      <c r="AR536" s="162"/>
      <c r="AS536" s="162"/>
      <c r="AT536" s="162"/>
      <c r="AU536" s="162"/>
      <c r="AV536" s="162"/>
      <c r="AW536" s="162"/>
      <c r="AX536" s="162"/>
    </row>
    <row r="537" spans="1:50" hidden="1">
      <c r="A537" s="153" t="s">
        <v>1637</v>
      </c>
      <c r="B537" s="153" t="s">
        <v>962</v>
      </c>
      <c r="C537" s="153" t="s">
        <v>1632</v>
      </c>
      <c r="D537" s="177" t="s">
        <v>10514</v>
      </c>
      <c r="E537" s="161" t="s">
        <v>10515</v>
      </c>
      <c r="F537" s="161" t="s">
        <v>13014</v>
      </c>
      <c r="G537" s="161" t="s">
        <v>10516</v>
      </c>
      <c r="H537" s="161" t="s">
        <v>8995</v>
      </c>
      <c r="I537" s="161" t="s">
        <v>10517</v>
      </c>
      <c r="J537" s="161" t="s">
        <v>10518</v>
      </c>
      <c r="K537" s="161" t="s">
        <v>10519</v>
      </c>
      <c r="L537" s="161" t="s">
        <v>10520</v>
      </c>
      <c r="M537" s="161" t="s">
        <v>10521</v>
      </c>
      <c r="N537" s="185" t="s">
        <v>7096</v>
      </c>
      <c r="O537" s="161">
        <v>0</v>
      </c>
      <c r="P537" s="161">
        <v>0</v>
      </c>
      <c r="Q537" s="161">
        <v>0</v>
      </c>
      <c r="R537" s="161">
        <v>0</v>
      </c>
      <c r="S537" s="161">
        <v>0</v>
      </c>
      <c r="T537" s="161">
        <v>0</v>
      </c>
      <c r="U537" s="161">
        <v>0</v>
      </c>
      <c r="V537" s="161">
        <v>0</v>
      </c>
      <c r="W537" s="161">
        <v>0</v>
      </c>
      <c r="X537" s="161">
        <v>0</v>
      </c>
      <c r="Y537" s="161">
        <v>0</v>
      </c>
      <c r="Z537" s="161">
        <v>0</v>
      </c>
      <c r="AA537" s="161">
        <v>0</v>
      </c>
      <c r="AB537" s="161">
        <v>0</v>
      </c>
      <c r="AC537" s="161">
        <v>0</v>
      </c>
      <c r="AD537" s="161">
        <v>0</v>
      </c>
      <c r="AE537" s="161">
        <v>0</v>
      </c>
      <c r="AF537" s="161" t="s">
        <v>1823</v>
      </c>
      <c r="AG537" s="161" t="s">
        <v>4437</v>
      </c>
      <c r="AH537" s="162"/>
      <c r="AI537" s="162"/>
      <c r="AJ537" s="162"/>
      <c r="AK537" s="162"/>
      <c r="AL537" s="162"/>
      <c r="AM537" s="162"/>
      <c r="AN537" s="162"/>
      <c r="AO537" s="162"/>
      <c r="AP537" s="162"/>
      <c r="AQ537" s="162"/>
      <c r="AR537" s="162"/>
      <c r="AS537" s="162"/>
      <c r="AT537" s="162"/>
      <c r="AU537" s="162"/>
      <c r="AV537" s="162"/>
      <c r="AW537" s="162"/>
      <c r="AX537" s="162"/>
    </row>
    <row r="538" spans="1:50" hidden="1">
      <c r="A538" s="153" t="s">
        <v>5774</v>
      </c>
      <c r="B538" s="153" t="s">
        <v>1178</v>
      </c>
      <c r="C538" s="153" t="s">
        <v>5775</v>
      </c>
      <c r="D538" s="177" t="e">
        <v>#N/A</v>
      </c>
      <c r="E538" s="161" t="e">
        <v>#N/A</v>
      </c>
      <c r="F538" s="161" t="e">
        <v>#N/A</v>
      </c>
      <c r="G538" s="161" t="e">
        <v>#N/A</v>
      </c>
      <c r="H538" s="161" t="e">
        <v>#N/A</v>
      </c>
      <c r="I538" s="161" t="e">
        <v>#N/A</v>
      </c>
      <c r="J538" s="161" t="e">
        <v>#N/A</v>
      </c>
      <c r="K538" s="161" t="e">
        <v>#N/A</v>
      </c>
      <c r="L538" s="161" t="e">
        <v>#N/A</v>
      </c>
      <c r="M538" s="161"/>
      <c r="N538" s="185"/>
      <c r="O538" s="161"/>
      <c r="P538" s="161"/>
      <c r="Q538" s="161"/>
      <c r="R538" s="161"/>
      <c r="S538" s="161"/>
      <c r="T538" s="161"/>
      <c r="U538" s="161"/>
      <c r="V538" s="161"/>
      <c r="W538" s="161"/>
      <c r="X538" s="161"/>
      <c r="Y538" s="161"/>
      <c r="Z538" s="161"/>
      <c r="AA538" s="161"/>
      <c r="AB538" s="161"/>
      <c r="AC538" s="161"/>
      <c r="AD538" s="161"/>
      <c r="AE538" s="161"/>
      <c r="AF538" s="161"/>
      <c r="AG538" s="161"/>
      <c r="AH538" s="162"/>
      <c r="AI538" s="162"/>
      <c r="AJ538" s="162"/>
      <c r="AK538" s="162"/>
      <c r="AL538" s="162"/>
      <c r="AM538" s="162"/>
      <c r="AN538" s="162"/>
      <c r="AO538" s="162"/>
      <c r="AP538" s="162"/>
      <c r="AQ538" s="162"/>
      <c r="AR538" s="162"/>
      <c r="AS538" s="162"/>
      <c r="AT538" s="162"/>
      <c r="AU538" s="162"/>
      <c r="AV538" s="162"/>
      <c r="AW538" s="162"/>
      <c r="AX538" s="162"/>
    </row>
    <row r="539" spans="1:50" hidden="1">
      <c r="A539" s="153" t="s">
        <v>5772</v>
      </c>
      <c r="B539" s="153" t="s">
        <v>1178</v>
      </c>
      <c r="C539" s="153" t="s">
        <v>5773</v>
      </c>
      <c r="D539" s="177" t="e">
        <v>#N/A</v>
      </c>
      <c r="E539" s="161" t="e">
        <v>#N/A</v>
      </c>
      <c r="F539" s="161" t="e">
        <v>#N/A</v>
      </c>
      <c r="G539" s="161" t="e">
        <v>#N/A</v>
      </c>
      <c r="H539" s="161" t="e">
        <v>#N/A</v>
      </c>
      <c r="I539" s="161" t="e">
        <v>#N/A</v>
      </c>
      <c r="J539" s="161" t="e">
        <v>#N/A</v>
      </c>
      <c r="K539" s="161" t="e">
        <v>#N/A</v>
      </c>
      <c r="L539" s="161" t="e">
        <v>#N/A</v>
      </c>
      <c r="M539" s="161"/>
      <c r="N539" s="185"/>
      <c r="O539" s="161"/>
      <c r="P539" s="161"/>
      <c r="Q539" s="161"/>
      <c r="R539" s="161"/>
      <c r="S539" s="161"/>
      <c r="T539" s="161"/>
      <c r="U539" s="161"/>
      <c r="V539" s="161"/>
      <c r="W539" s="161"/>
      <c r="X539" s="161"/>
      <c r="Y539" s="161"/>
      <c r="Z539" s="161"/>
      <c r="AA539" s="161"/>
      <c r="AB539" s="161"/>
      <c r="AC539" s="161"/>
      <c r="AD539" s="161"/>
      <c r="AE539" s="161"/>
      <c r="AF539" s="161"/>
      <c r="AG539" s="161"/>
      <c r="AH539" s="162"/>
      <c r="AI539" s="162"/>
      <c r="AJ539" s="162"/>
      <c r="AK539" s="162"/>
      <c r="AL539" s="162"/>
      <c r="AM539" s="162"/>
      <c r="AN539" s="162"/>
      <c r="AO539" s="162"/>
      <c r="AP539" s="162"/>
      <c r="AQ539" s="162"/>
      <c r="AR539" s="162"/>
      <c r="AS539" s="162"/>
      <c r="AT539" s="162"/>
      <c r="AU539" s="162"/>
      <c r="AV539" s="162"/>
      <c r="AW539" s="162"/>
      <c r="AX539" s="162"/>
    </row>
    <row r="540" spans="1:50" hidden="1">
      <c r="A540" s="153" t="s">
        <v>1638</v>
      </c>
      <c r="B540" s="153" t="s">
        <v>962</v>
      </c>
      <c r="C540" s="153" t="s">
        <v>1632</v>
      </c>
      <c r="D540" s="177" t="s">
        <v>10514</v>
      </c>
      <c r="E540" s="161" t="s">
        <v>10515</v>
      </c>
      <c r="F540" s="161" t="s">
        <v>13015</v>
      </c>
      <c r="G540" s="161" t="s">
        <v>10516</v>
      </c>
      <c r="H540" s="161" t="s">
        <v>8995</v>
      </c>
      <c r="I540" s="161" t="s">
        <v>10517</v>
      </c>
      <c r="J540" s="161" t="s">
        <v>10518</v>
      </c>
      <c r="K540" s="161" t="s">
        <v>10519</v>
      </c>
      <c r="L540" s="161" t="s">
        <v>10520</v>
      </c>
      <c r="M540" s="161" t="s">
        <v>10521</v>
      </c>
      <c r="N540" s="185" t="s">
        <v>7096</v>
      </c>
      <c r="O540" s="161">
        <v>0</v>
      </c>
      <c r="P540" s="161">
        <v>0</v>
      </c>
      <c r="Q540" s="161">
        <v>0</v>
      </c>
      <c r="R540" s="161">
        <v>0</v>
      </c>
      <c r="S540" s="161">
        <v>0</v>
      </c>
      <c r="T540" s="161">
        <v>0</v>
      </c>
      <c r="U540" s="161">
        <v>0</v>
      </c>
      <c r="V540" s="161">
        <v>0</v>
      </c>
      <c r="W540" s="161">
        <v>0</v>
      </c>
      <c r="X540" s="161">
        <v>0</v>
      </c>
      <c r="Y540" s="161">
        <v>0</v>
      </c>
      <c r="Z540" s="161">
        <v>0</v>
      </c>
      <c r="AA540" s="161">
        <v>0</v>
      </c>
      <c r="AB540" s="161">
        <v>0</v>
      </c>
      <c r="AC540" s="161">
        <v>0</v>
      </c>
      <c r="AD540" s="161">
        <v>0</v>
      </c>
      <c r="AE540" s="161">
        <v>0</v>
      </c>
      <c r="AF540" s="161" t="s">
        <v>1823</v>
      </c>
      <c r="AG540" s="161" t="s">
        <v>4437</v>
      </c>
      <c r="AH540" s="162"/>
      <c r="AI540" s="162"/>
      <c r="AJ540" s="162"/>
      <c r="AK540" s="162"/>
      <c r="AL540" s="162"/>
      <c r="AM540" s="162"/>
      <c r="AN540" s="162"/>
      <c r="AO540" s="162"/>
      <c r="AP540" s="162"/>
      <c r="AQ540" s="162"/>
      <c r="AR540" s="162"/>
      <c r="AS540" s="162"/>
      <c r="AT540" s="162"/>
      <c r="AU540" s="162"/>
      <c r="AV540" s="162"/>
      <c r="AW540" s="162"/>
      <c r="AX540" s="162"/>
    </row>
    <row r="541" spans="1:50" hidden="1">
      <c r="A541" s="153" t="s">
        <v>196</v>
      </c>
      <c r="B541" s="153" t="s">
        <v>193</v>
      </c>
      <c r="C541" s="153" t="s">
        <v>6107</v>
      </c>
      <c r="D541" s="177" t="s">
        <v>11255</v>
      </c>
      <c r="E541" s="161" t="s">
        <v>11256</v>
      </c>
      <c r="F541" s="161" t="s">
        <v>13341</v>
      </c>
      <c r="G541" s="161" t="s">
        <v>11257</v>
      </c>
      <c r="H541" s="161" t="s">
        <v>4125</v>
      </c>
      <c r="I541" s="161" t="s">
        <v>4126</v>
      </c>
      <c r="J541" s="161" t="s">
        <v>11258</v>
      </c>
      <c r="K541" s="161" t="s">
        <v>11259</v>
      </c>
      <c r="L541" s="161" t="s">
        <v>11260</v>
      </c>
      <c r="M541" s="161" t="s">
        <v>14273</v>
      </c>
      <c r="N541" s="185" t="s">
        <v>6310</v>
      </c>
      <c r="O541" s="161" t="s">
        <v>195</v>
      </c>
      <c r="P541" s="161" t="s">
        <v>13813</v>
      </c>
      <c r="Q541" s="161" t="s">
        <v>11257</v>
      </c>
      <c r="R541" s="161" t="s">
        <v>4125</v>
      </c>
      <c r="S541" s="161" t="s">
        <v>4126</v>
      </c>
      <c r="T541" s="161" t="s">
        <v>11258</v>
      </c>
      <c r="U541" s="161">
        <v>0</v>
      </c>
      <c r="V541" s="161">
        <v>0</v>
      </c>
      <c r="W541" s="161">
        <v>0</v>
      </c>
      <c r="X541" s="161">
        <v>0</v>
      </c>
      <c r="Y541" s="161">
        <v>0</v>
      </c>
      <c r="Z541" s="161">
        <v>0</v>
      </c>
      <c r="AA541" s="161">
        <v>0</v>
      </c>
      <c r="AB541" s="161">
        <v>0</v>
      </c>
      <c r="AC541" s="161">
        <v>0</v>
      </c>
      <c r="AD541" s="161">
        <v>0</v>
      </c>
      <c r="AE541" s="161">
        <v>0</v>
      </c>
      <c r="AF541" s="161" t="s">
        <v>6309</v>
      </c>
      <c r="AG541" s="161" t="s">
        <v>6317</v>
      </c>
      <c r="AH541" s="162"/>
      <c r="AI541" s="162"/>
      <c r="AJ541" s="162"/>
      <c r="AK541" s="162"/>
      <c r="AL541" s="162"/>
      <c r="AM541" s="162"/>
      <c r="AN541" s="162"/>
      <c r="AO541" s="162"/>
      <c r="AP541" s="162"/>
      <c r="AQ541" s="162"/>
      <c r="AR541" s="162"/>
      <c r="AS541" s="162"/>
      <c r="AT541" s="162"/>
      <c r="AU541" s="162"/>
      <c r="AV541" s="162"/>
      <c r="AW541" s="162"/>
      <c r="AX541" s="162"/>
    </row>
    <row r="542" spans="1:50" hidden="1">
      <c r="A542" s="153" t="s">
        <v>6106</v>
      </c>
      <c r="B542" s="153" t="s">
        <v>6103</v>
      </c>
      <c r="C542" s="153" t="s">
        <v>6107</v>
      </c>
      <c r="D542" s="177" t="s">
        <v>10720</v>
      </c>
      <c r="E542" s="161" t="s">
        <v>10721</v>
      </c>
      <c r="F542" s="161" t="s">
        <v>13174</v>
      </c>
      <c r="G542" s="161" t="s">
        <v>10722</v>
      </c>
      <c r="H542" s="161" t="s">
        <v>4125</v>
      </c>
      <c r="I542" s="161" t="s">
        <v>4126</v>
      </c>
      <c r="J542" s="161" t="s">
        <v>10723</v>
      </c>
      <c r="K542" s="161" t="s">
        <v>10724</v>
      </c>
      <c r="L542" s="161" t="s">
        <v>6309</v>
      </c>
      <c r="M542" s="161" t="s">
        <v>10725</v>
      </c>
      <c r="N542" s="185" t="s">
        <v>6310</v>
      </c>
      <c r="O542" s="161" t="s">
        <v>6105</v>
      </c>
      <c r="P542" s="161" t="s">
        <v>13744</v>
      </c>
      <c r="Q542" s="161" t="s">
        <v>10722</v>
      </c>
      <c r="R542" s="161" t="s">
        <v>4125</v>
      </c>
      <c r="S542" s="161" t="s">
        <v>4126</v>
      </c>
      <c r="T542" s="161" t="s">
        <v>6309</v>
      </c>
      <c r="U542" s="161">
        <v>0</v>
      </c>
      <c r="V542" s="161">
        <v>0</v>
      </c>
      <c r="W542" s="161">
        <v>0</v>
      </c>
      <c r="X542" s="161">
        <v>0</v>
      </c>
      <c r="Y542" s="161">
        <v>0</v>
      </c>
      <c r="Z542" s="161">
        <v>0</v>
      </c>
      <c r="AA542" s="161">
        <v>0</v>
      </c>
      <c r="AB542" s="161">
        <v>0</v>
      </c>
      <c r="AC542" s="161">
        <v>0</v>
      </c>
      <c r="AD542" s="161">
        <v>0</v>
      </c>
      <c r="AE542" s="161">
        <v>0</v>
      </c>
      <c r="AF542" s="161" t="s">
        <v>6309</v>
      </c>
      <c r="AG542" s="161" t="s">
        <v>6317</v>
      </c>
      <c r="AH542" s="162"/>
      <c r="AI542" s="162"/>
      <c r="AJ542" s="162"/>
      <c r="AK542" s="162"/>
      <c r="AL542" s="162"/>
      <c r="AM542" s="162"/>
      <c r="AN542" s="162"/>
      <c r="AO542" s="162"/>
      <c r="AP542" s="162"/>
      <c r="AQ542" s="162"/>
      <c r="AR542" s="162"/>
      <c r="AS542" s="162"/>
      <c r="AT542" s="162"/>
      <c r="AU542" s="162"/>
      <c r="AV542" s="162"/>
      <c r="AW542" s="162"/>
      <c r="AX542" s="162"/>
    </row>
    <row r="543" spans="1:50" hidden="1">
      <c r="A543" s="153" t="s">
        <v>1173</v>
      </c>
      <c r="B543" s="153" t="s">
        <v>1174</v>
      </c>
      <c r="C543" s="153" t="s">
        <v>1175</v>
      </c>
      <c r="D543" s="177" t="s">
        <v>6397</v>
      </c>
      <c r="E543" s="161" t="s">
        <v>6398</v>
      </c>
      <c r="F543" s="161" t="s">
        <v>6411</v>
      </c>
      <c r="G543" s="161" t="s">
        <v>6400</v>
      </c>
      <c r="H543" s="161" t="s">
        <v>2024</v>
      </c>
      <c r="I543" s="161" t="s">
        <v>6401</v>
      </c>
      <c r="J543" s="161" t="s">
        <v>6402</v>
      </c>
      <c r="K543" s="161" t="s">
        <v>6403</v>
      </c>
      <c r="L543" s="161" t="s">
        <v>6404</v>
      </c>
      <c r="M543" s="161" t="s">
        <v>6405</v>
      </c>
      <c r="N543" s="185" t="s">
        <v>6447</v>
      </c>
      <c r="O543" s="161">
        <v>0</v>
      </c>
      <c r="P543" s="161">
        <v>0</v>
      </c>
      <c r="Q543" s="161">
        <v>0</v>
      </c>
      <c r="R543" s="161">
        <v>0</v>
      </c>
      <c r="S543" s="161">
        <v>0</v>
      </c>
      <c r="T543" s="161">
        <v>0</v>
      </c>
      <c r="U543" s="161">
        <v>0</v>
      </c>
      <c r="V543" s="161">
        <v>0</v>
      </c>
      <c r="W543" s="161">
        <v>0</v>
      </c>
      <c r="X543" s="161">
        <v>0</v>
      </c>
      <c r="Y543" s="161">
        <v>0</v>
      </c>
      <c r="Z543" s="161">
        <v>0</v>
      </c>
      <c r="AA543" s="161">
        <v>0</v>
      </c>
      <c r="AB543" s="161">
        <v>0</v>
      </c>
      <c r="AC543" s="161">
        <v>0</v>
      </c>
      <c r="AD543" s="161">
        <v>0</v>
      </c>
      <c r="AE543" s="161">
        <v>0</v>
      </c>
      <c r="AF543" s="161" t="s">
        <v>4036</v>
      </c>
      <c r="AG543" s="161" t="s">
        <v>6334</v>
      </c>
      <c r="AH543" s="162" t="s">
        <v>4367</v>
      </c>
      <c r="AI543" s="162" t="s">
        <v>6591</v>
      </c>
      <c r="AJ543" s="162"/>
      <c r="AK543" s="162"/>
      <c r="AL543" s="162"/>
      <c r="AM543" s="162"/>
      <c r="AN543" s="162"/>
      <c r="AO543" s="162"/>
      <c r="AP543" s="162"/>
      <c r="AQ543" s="162"/>
      <c r="AR543" s="162"/>
      <c r="AS543" s="162"/>
      <c r="AT543" s="162"/>
      <c r="AU543" s="162"/>
      <c r="AV543" s="162"/>
      <c r="AW543" s="162"/>
      <c r="AX543" s="162"/>
    </row>
    <row r="544" spans="1:50" hidden="1">
      <c r="A544" s="153" t="s">
        <v>1176</v>
      </c>
      <c r="B544" s="153" t="s">
        <v>1174</v>
      </c>
      <c r="C544" s="153" t="s">
        <v>1175</v>
      </c>
      <c r="D544" s="177" t="s">
        <v>6397</v>
      </c>
      <c r="E544" s="161" t="s">
        <v>6398</v>
      </c>
      <c r="F544" s="161" t="s">
        <v>6412</v>
      </c>
      <c r="G544" s="161" t="s">
        <v>6400</v>
      </c>
      <c r="H544" s="161" t="s">
        <v>2024</v>
      </c>
      <c r="I544" s="161" t="s">
        <v>6401</v>
      </c>
      <c r="J544" s="161" t="s">
        <v>6402</v>
      </c>
      <c r="K544" s="161" t="s">
        <v>6403</v>
      </c>
      <c r="L544" s="161" t="s">
        <v>6404</v>
      </c>
      <c r="M544" s="161" t="s">
        <v>6405</v>
      </c>
      <c r="N544" s="185" t="s">
        <v>6447</v>
      </c>
      <c r="O544" s="161">
        <v>0</v>
      </c>
      <c r="P544" s="161">
        <v>0</v>
      </c>
      <c r="Q544" s="161">
        <v>0</v>
      </c>
      <c r="R544" s="161">
        <v>0</v>
      </c>
      <c r="S544" s="161">
        <v>0</v>
      </c>
      <c r="T544" s="161">
        <v>0</v>
      </c>
      <c r="U544" s="161">
        <v>0</v>
      </c>
      <c r="V544" s="161">
        <v>0</v>
      </c>
      <c r="W544" s="161">
        <v>0</v>
      </c>
      <c r="X544" s="161">
        <v>0</v>
      </c>
      <c r="Y544" s="161">
        <v>0</v>
      </c>
      <c r="Z544" s="161">
        <v>0</v>
      </c>
      <c r="AA544" s="161">
        <v>0</v>
      </c>
      <c r="AB544" s="161">
        <v>0</v>
      </c>
      <c r="AC544" s="161">
        <v>0</v>
      </c>
      <c r="AD544" s="161">
        <v>0</v>
      </c>
      <c r="AE544" s="161">
        <v>0</v>
      </c>
      <c r="AF544" s="161" t="s">
        <v>4036</v>
      </c>
      <c r="AG544" s="161" t="s">
        <v>6334</v>
      </c>
      <c r="AH544" s="162" t="s">
        <v>4367</v>
      </c>
      <c r="AI544" s="162" t="s">
        <v>6590</v>
      </c>
      <c r="AJ544" s="162"/>
      <c r="AK544" s="162"/>
      <c r="AL544" s="162"/>
      <c r="AM544" s="162"/>
      <c r="AN544" s="162"/>
      <c r="AO544" s="162"/>
      <c r="AP544" s="162"/>
      <c r="AQ544" s="162"/>
      <c r="AR544" s="162"/>
      <c r="AS544" s="162"/>
      <c r="AT544" s="162"/>
      <c r="AU544" s="162"/>
      <c r="AV544" s="162"/>
      <c r="AW544" s="162"/>
      <c r="AX544" s="162"/>
    </row>
    <row r="545" spans="1:50" hidden="1">
      <c r="A545" s="153" t="s">
        <v>1177</v>
      </c>
      <c r="B545" s="153" t="s">
        <v>1174</v>
      </c>
      <c r="C545" s="153" t="s">
        <v>1175</v>
      </c>
      <c r="D545" s="177" t="s">
        <v>6397</v>
      </c>
      <c r="E545" s="161" t="s">
        <v>6398</v>
      </c>
      <c r="F545" s="161" t="s">
        <v>6413</v>
      </c>
      <c r="G545" s="161" t="s">
        <v>6400</v>
      </c>
      <c r="H545" s="161" t="s">
        <v>2024</v>
      </c>
      <c r="I545" s="161" t="s">
        <v>6401</v>
      </c>
      <c r="J545" s="161" t="s">
        <v>6402</v>
      </c>
      <c r="K545" s="161" t="s">
        <v>6403</v>
      </c>
      <c r="L545" s="161" t="s">
        <v>6404</v>
      </c>
      <c r="M545" s="161" t="s">
        <v>6405</v>
      </c>
      <c r="N545" s="185" t="s">
        <v>6447</v>
      </c>
      <c r="O545" s="161">
        <v>0</v>
      </c>
      <c r="P545" s="161">
        <v>0</v>
      </c>
      <c r="Q545" s="161">
        <v>0</v>
      </c>
      <c r="R545" s="161">
        <v>0</v>
      </c>
      <c r="S545" s="161">
        <v>0</v>
      </c>
      <c r="T545" s="161">
        <v>0</v>
      </c>
      <c r="U545" s="161">
        <v>0</v>
      </c>
      <c r="V545" s="161">
        <v>0</v>
      </c>
      <c r="W545" s="161">
        <v>0</v>
      </c>
      <c r="X545" s="161">
        <v>0</v>
      </c>
      <c r="Y545" s="161">
        <v>0</v>
      </c>
      <c r="Z545" s="161">
        <v>0</v>
      </c>
      <c r="AA545" s="161">
        <v>0</v>
      </c>
      <c r="AB545" s="161">
        <v>0</v>
      </c>
      <c r="AC545" s="161">
        <v>0</v>
      </c>
      <c r="AD545" s="161">
        <v>0</v>
      </c>
      <c r="AE545" s="161">
        <v>0</v>
      </c>
      <c r="AF545" s="161" t="s">
        <v>4036</v>
      </c>
      <c r="AG545" s="161" t="s">
        <v>6334</v>
      </c>
      <c r="AH545" s="162" t="s">
        <v>4367</v>
      </c>
      <c r="AI545" s="162" t="s">
        <v>6590</v>
      </c>
      <c r="AJ545" s="162"/>
      <c r="AK545" s="162"/>
      <c r="AL545" s="162"/>
      <c r="AM545" s="162"/>
      <c r="AN545" s="162"/>
      <c r="AO545" s="162"/>
      <c r="AP545" s="162"/>
      <c r="AQ545" s="162"/>
      <c r="AR545" s="162"/>
      <c r="AS545" s="162"/>
      <c r="AT545" s="162"/>
      <c r="AU545" s="162"/>
      <c r="AV545" s="162"/>
      <c r="AW545" s="162"/>
      <c r="AX545" s="162"/>
    </row>
    <row r="546" spans="1:50" hidden="1">
      <c r="A546" s="153" t="s">
        <v>1639</v>
      </c>
      <c r="B546" s="153" t="s">
        <v>962</v>
      </c>
      <c r="C546" s="153" t="s">
        <v>1632</v>
      </c>
      <c r="D546" s="177" t="s">
        <v>10514</v>
      </c>
      <c r="E546" s="161" t="s">
        <v>10515</v>
      </c>
      <c r="F546" s="161" t="s">
        <v>13016</v>
      </c>
      <c r="G546" s="161" t="s">
        <v>10516</v>
      </c>
      <c r="H546" s="161" t="s">
        <v>8995</v>
      </c>
      <c r="I546" s="161" t="s">
        <v>10517</v>
      </c>
      <c r="J546" s="161" t="s">
        <v>10518</v>
      </c>
      <c r="K546" s="161" t="s">
        <v>10519</v>
      </c>
      <c r="L546" s="161" t="s">
        <v>10520</v>
      </c>
      <c r="M546" s="161" t="s">
        <v>10521</v>
      </c>
      <c r="N546" s="185" t="s">
        <v>7096</v>
      </c>
      <c r="O546" s="161">
        <v>0</v>
      </c>
      <c r="P546" s="161">
        <v>0</v>
      </c>
      <c r="Q546" s="161">
        <v>0</v>
      </c>
      <c r="R546" s="161">
        <v>0</v>
      </c>
      <c r="S546" s="161">
        <v>0</v>
      </c>
      <c r="T546" s="161">
        <v>0</v>
      </c>
      <c r="U546" s="161">
        <v>0</v>
      </c>
      <c r="V546" s="161">
        <v>0</v>
      </c>
      <c r="W546" s="161">
        <v>0</v>
      </c>
      <c r="X546" s="161">
        <v>0</v>
      </c>
      <c r="Y546" s="161">
        <v>0</v>
      </c>
      <c r="Z546" s="161">
        <v>0</v>
      </c>
      <c r="AA546" s="161">
        <v>0</v>
      </c>
      <c r="AB546" s="161">
        <v>0</v>
      </c>
      <c r="AC546" s="161">
        <v>0</v>
      </c>
      <c r="AD546" s="161">
        <v>0</v>
      </c>
      <c r="AE546" s="161">
        <v>0</v>
      </c>
      <c r="AF546" s="161" t="s">
        <v>1823</v>
      </c>
      <c r="AG546" s="161" t="s">
        <v>4437</v>
      </c>
      <c r="AH546" s="162"/>
      <c r="AI546" s="162"/>
      <c r="AJ546" s="162"/>
      <c r="AK546" s="162"/>
      <c r="AL546" s="162"/>
      <c r="AM546" s="162"/>
      <c r="AN546" s="162"/>
      <c r="AO546" s="162"/>
      <c r="AP546" s="162"/>
      <c r="AQ546" s="162"/>
      <c r="AR546" s="162"/>
      <c r="AS546" s="162"/>
      <c r="AT546" s="162"/>
      <c r="AU546" s="162"/>
      <c r="AV546" s="162"/>
      <c r="AW546" s="162"/>
      <c r="AX546" s="162"/>
    </row>
    <row r="547" spans="1:50" hidden="1">
      <c r="A547" s="153" t="s">
        <v>5020</v>
      </c>
      <c r="B547" s="153" t="s">
        <v>5021</v>
      </c>
      <c r="C547" s="153" t="s">
        <v>2707</v>
      </c>
      <c r="D547" s="177" t="s">
        <v>2708</v>
      </c>
      <c r="E547" s="161" t="s">
        <v>2709</v>
      </c>
      <c r="F547" s="161" t="s">
        <v>2710</v>
      </c>
      <c r="G547" s="161" t="s">
        <v>2711</v>
      </c>
      <c r="H547" s="161" t="s">
        <v>2712</v>
      </c>
      <c r="I547" s="161" t="s">
        <v>2713</v>
      </c>
      <c r="J547" s="161" t="s">
        <v>2714</v>
      </c>
      <c r="K547" s="161" t="s">
        <v>2715</v>
      </c>
      <c r="L547" s="161" t="s">
        <v>6309</v>
      </c>
      <c r="M547" s="161" t="s">
        <v>2716</v>
      </c>
      <c r="N547" s="185" t="s">
        <v>6310</v>
      </c>
      <c r="O547" s="161" t="s">
        <v>2717</v>
      </c>
      <c r="P547" s="161" t="s">
        <v>2718</v>
      </c>
      <c r="Q547" s="161" t="s">
        <v>2711</v>
      </c>
      <c r="R547" s="161" t="s">
        <v>2712</v>
      </c>
      <c r="S547" s="161" t="s">
        <v>2713</v>
      </c>
      <c r="T547" s="161" t="s">
        <v>2719</v>
      </c>
      <c r="U547" s="161">
        <v>0</v>
      </c>
      <c r="V547" s="161">
        <v>0</v>
      </c>
      <c r="W547" s="161">
        <v>0</v>
      </c>
      <c r="X547" s="161">
        <v>0</v>
      </c>
      <c r="Y547" s="161">
        <v>0</v>
      </c>
      <c r="Z547" s="161">
        <v>0</v>
      </c>
      <c r="AA547" s="161">
        <v>0</v>
      </c>
      <c r="AB547" s="161">
        <v>0</v>
      </c>
      <c r="AC547" s="161">
        <v>0</v>
      </c>
      <c r="AD547" s="161">
        <v>0</v>
      </c>
      <c r="AE547" s="161">
        <v>0</v>
      </c>
      <c r="AF547" s="161" t="s">
        <v>6309</v>
      </c>
      <c r="AG547" s="161" t="s">
        <v>6334</v>
      </c>
      <c r="AH547" s="162" t="s">
        <v>928</v>
      </c>
      <c r="AI547" s="162" t="s">
        <v>377</v>
      </c>
      <c r="AJ547" s="162" t="s">
        <v>378</v>
      </c>
      <c r="AK547" s="162" t="s">
        <v>379</v>
      </c>
      <c r="AL547" s="162" t="s">
        <v>933</v>
      </c>
      <c r="AM547" s="162" t="s">
        <v>4889</v>
      </c>
      <c r="AN547" s="162" t="s">
        <v>966</v>
      </c>
      <c r="AO547" s="162" t="s">
        <v>967</v>
      </c>
      <c r="AP547" s="162" t="s">
        <v>122</v>
      </c>
      <c r="AQ547" s="162" t="s">
        <v>6723</v>
      </c>
      <c r="AR547" s="162" t="s">
        <v>7802</v>
      </c>
      <c r="AS547" s="162" t="s">
        <v>14930</v>
      </c>
      <c r="AT547" s="162" t="s">
        <v>15079</v>
      </c>
      <c r="AU547" s="162"/>
      <c r="AV547" s="162"/>
      <c r="AW547" s="162"/>
      <c r="AX547" s="162"/>
    </row>
    <row r="548" spans="1:50" hidden="1">
      <c r="A548" s="153" t="s">
        <v>1640</v>
      </c>
      <c r="B548" s="153" t="s">
        <v>962</v>
      </c>
      <c r="C548" s="153" t="s">
        <v>1632</v>
      </c>
      <c r="D548" s="177" t="s">
        <v>10514</v>
      </c>
      <c r="E548" s="161" t="s">
        <v>10515</v>
      </c>
      <c r="F548" s="161" t="s">
        <v>13017</v>
      </c>
      <c r="G548" s="161" t="s">
        <v>10516</v>
      </c>
      <c r="H548" s="161" t="s">
        <v>8995</v>
      </c>
      <c r="I548" s="161" t="s">
        <v>10517</v>
      </c>
      <c r="J548" s="161" t="s">
        <v>10518</v>
      </c>
      <c r="K548" s="161" t="s">
        <v>10519</v>
      </c>
      <c r="L548" s="161" t="s">
        <v>10520</v>
      </c>
      <c r="M548" s="161" t="s">
        <v>10521</v>
      </c>
      <c r="N548" s="185" t="s">
        <v>7096</v>
      </c>
      <c r="O548" s="161">
        <v>0</v>
      </c>
      <c r="P548" s="161">
        <v>0</v>
      </c>
      <c r="Q548" s="161">
        <v>0</v>
      </c>
      <c r="R548" s="161">
        <v>0</v>
      </c>
      <c r="S548" s="161">
        <v>0</v>
      </c>
      <c r="T548" s="161">
        <v>0</v>
      </c>
      <c r="U548" s="161">
        <v>0</v>
      </c>
      <c r="V548" s="161">
        <v>0</v>
      </c>
      <c r="W548" s="161">
        <v>0</v>
      </c>
      <c r="X548" s="161">
        <v>0</v>
      </c>
      <c r="Y548" s="161">
        <v>0</v>
      </c>
      <c r="Z548" s="161">
        <v>0</v>
      </c>
      <c r="AA548" s="161">
        <v>0</v>
      </c>
      <c r="AB548" s="161">
        <v>0</v>
      </c>
      <c r="AC548" s="161">
        <v>0</v>
      </c>
      <c r="AD548" s="161">
        <v>0</v>
      </c>
      <c r="AE548" s="161">
        <v>0</v>
      </c>
      <c r="AF548" s="161" t="s">
        <v>1823</v>
      </c>
      <c r="AG548" s="161" t="s">
        <v>4437</v>
      </c>
      <c r="AH548" s="162"/>
      <c r="AI548" s="162"/>
      <c r="AJ548" s="162"/>
      <c r="AK548" s="162"/>
      <c r="AL548" s="162"/>
      <c r="AM548" s="162"/>
      <c r="AN548" s="162"/>
      <c r="AO548" s="162"/>
      <c r="AP548" s="162"/>
      <c r="AQ548" s="162"/>
      <c r="AR548" s="162"/>
      <c r="AS548" s="162"/>
      <c r="AT548" s="162"/>
      <c r="AU548" s="162"/>
      <c r="AV548" s="162"/>
      <c r="AW548" s="162"/>
      <c r="AX548" s="162"/>
    </row>
    <row r="549" spans="1:50" hidden="1">
      <c r="A549" s="153" t="s">
        <v>1641</v>
      </c>
      <c r="B549" s="153" t="s">
        <v>962</v>
      </c>
      <c r="C549" s="153" t="s">
        <v>1632</v>
      </c>
      <c r="D549" s="177" t="s">
        <v>10514</v>
      </c>
      <c r="E549" s="161" t="s">
        <v>10515</v>
      </c>
      <c r="F549" s="161" t="s">
        <v>13018</v>
      </c>
      <c r="G549" s="161" t="s">
        <v>10516</v>
      </c>
      <c r="H549" s="161" t="s">
        <v>8995</v>
      </c>
      <c r="I549" s="161" t="s">
        <v>10517</v>
      </c>
      <c r="J549" s="161" t="s">
        <v>10518</v>
      </c>
      <c r="K549" s="161" t="s">
        <v>10519</v>
      </c>
      <c r="L549" s="161" t="s">
        <v>10520</v>
      </c>
      <c r="M549" s="161" t="s">
        <v>10521</v>
      </c>
      <c r="N549" s="185" t="s">
        <v>7096</v>
      </c>
      <c r="O549" s="161">
        <v>0</v>
      </c>
      <c r="P549" s="161">
        <v>0</v>
      </c>
      <c r="Q549" s="161">
        <v>0</v>
      </c>
      <c r="R549" s="161">
        <v>0</v>
      </c>
      <c r="S549" s="161">
        <v>0</v>
      </c>
      <c r="T549" s="161">
        <v>0</v>
      </c>
      <c r="U549" s="161">
        <v>0</v>
      </c>
      <c r="V549" s="161">
        <v>0</v>
      </c>
      <c r="W549" s="161">
        <v>0</v>
      </c>
      <c r="X549" s="161">
        <v>0</v>
      </c>
      <c r="Y549" s="161">
        <v>0</v>
      </c>
      <c r="Z549" s="161">
        <v>0</v>
      </c>
      <c r="AA549" s="161">
        <v>0</v>
      </c>
      <c r="AB549" s="161">
        <v>0</v>
      </c>
      <c r="AC549" s="161">
        <v>0</v>
      </c>
      <c r="AD549" s="161">
        <v>0</v>
      </c>
      <c r="AE549" s="161">
        <v>0</v>
      </c>
      <c r="AF549" s="161" t="s">
        <v>1823</v>
      </c>
      <c r="AG549" s="161" t="s">
        <v>4437</v>
      </c>
      <c r="AH549" s="162"/>
      <c r="AI549" s="162"/>
      <c r="AJ549" s="162"/>
      <c r="AK549" s="162"/>
      <c r="AL549" s="162"/>
      <c r="AM549" s="162"/>
      <c r="AN549" s="162"/>
      <c r="AO549" s="162"/>
      <c r="AP549" s="162"/>
      <c r="AQ549" s="162"/>
      <c r="AR549" s="162"/>
      <c r="AS549" s="162"/>
      <c r="AT549" s="162"/>
      <c r="AU549" s="162"/>
      <c r="AV549" s="162"/>
      <c r="AW549" s="162"/>
      <c r="AX549" s="162"/>
    </row>
    <row r="550" spans="1:50" hidden="1">
      <c r="A550" s="153" t="s">
        <v>1642</v>
      </c>
      <c r="B550" s="153" t="s">
        <v>962</v>
      </c>
      <c r="C550" s="153" t="s">
        <v>1643</v>
      </c>
      <c r="D550" s="177" t="s">
        <v>10514</v>
      </c>
      <c r="E550" s="161" t="s">
        <v>10515</v>
      </c>
      <c r="F550" s="161" t="s">
        <v>13019</v>
      </c>
      <c r="G550" s="161" t="s">
        <v>10516</v>
      </c>
      <c r="H550" s="161" t="s">
        <v>8995</v>
      </c>
      <c r="I550" s="161" t="s">
        <v>10517</v>
      </c>
      <c r="J550" s="161" t="s">
        <v>10518</v>
      </c>
      <c r="K550" s="161" t="s">
        <v>10519</v>
      </c>
      <c r="L550" s="161" t="s">
        <v>10520</v>
      </c>
      <c r="M550" s="161" t="s">
        <v>10521</v>
      </c>
      <c r="N550" s="185" t="s">
        <v>7096</v>
      </c>
      <c r="O550" s="161">
        <v>0</v>
      </c>
      <c r="P550" s="161">
        <v>0</v>
      </c>
      <c r="Q550" s="161">
        <v>0</v>
      </c>
      <c r="R550" s="161">
        <v>0</v>
      </c>
      <c r="S550" s="161">
        <v>0</v>
      </c>
      <c r="T550" s="161">
        <v>0</v>
      </c>
      <c r="U550" s="161">
        <v>0</v>
      </c>
      <c r="V550" s="161">
        <v>0</v>
      </c>
      <c r="W550" s="161">
        <v>0</v>
      </c>
      <c r="X550" s="161">
        <v>0</v>
      </c>
      <c r="Y550" s="161">
        <v>0</v>
      </c>
      <c r="Z550" s="161">
        <v>0</v>
      </c>
      <c r="AA550" s="161">
        <v>0</v>
      </c>
      <c r="AB550" s="161">
        <v>0</v>
      </c>
      <c r="AC550" s="161">
        <v>0</v>
      </c>
      <c r="AD550" s="161">
        <v>0</v>
      </c>
      <c r="AE550" s="161">
        <v>0</v>
      </c>
      <c r="AF550" s="161" t="s">
        <v>1823</v>
      </c>
      <c r="AG550" s="161" t="s">
        <v>4437</v>
      </c>
      <c r="AH550" s="162"/>
      <c r="AI550" s="162"/>
      <c r="AJ550" s="162"/>
      <c r="AK550" s="162"/>
      <c r="AL550" s="162"/>
      <c r="AM550" s="162"/>
      <c r="AN550" s="162"/>
      <c r="AO550" s="162"/>
      <c r="AP550" s="162"/>
      <c r="AQ550" s="162"/>
      <c r="AR550" s="162"/>
      <c r="AS550" s="162"/>
      <c r="AT550" s="162"/>
      <c r="AU550" s="162"/>
      <c r="AV550" s="162"/>
      <c r="AW550" s="162"/>
      <c r="AX550" s="162"/>
    </row>
    <row r="551" spans="1:50" hidden="1">
      <c r="A551" s="153" t="s">
        <v>1644</v>
      </c>
      <c r="B551" s="153" t="s">
        <v>962</v>
      </c>
      <c r="C551" s="153" t="s">
        <v>1643</v>
      </c>
      <c r="D551" s="177" t="s">
        <v>10514</v>
      </c>
      <c r="E551" s="161" t="s">
        <v>10515</v>
      </c>
      <c r="F551" s="161" t="s">
        <v>13020</v>
      </c>
      <c r="G551" s="161" t="s">
        <v>10516</v>
      </c>
      <c r="H551" s="161" t="s">
        <v>8995</v>
      </c>
      <c r="I551" s="161" t="s">
        <v>10517</v>
      </c>
      <c r="J551" s="161" t="s">
        <v>10518</v>
      </c>
      <c r="K551" s="161" t="s">
        <v>10519</v>
      </c>
      <c r="L551" s="161" t="s">
        <v>10520</v>
      </c>
      <c r="M551" s="161" t="s">
        <v>10521</v>
      </c>
      <c r="N551" s="185" t="s">
        <v>7096</v>
      </c>
      <c r="O551" s="161">
        <v>0</v>
      </c>
      <c r="P551" s="161">
        <v>0</v>
      </c>
      <c r="Q551" s="161">
        <v>0</v>
      </c>
      <c r="R551" s="161">
        <v>0</v>
      </c>
      <c r="S551" s="161">
        <v>0</v>
      </c>
      <c r="T551" s="161">
        <v>0</v>
      </c>
      <c r="U551" s="161">
        <v>0</v>
      </c>
      <c r="V551" s="161">
        <v>0</v>
      </c>
      <c r="W551" s="161">
        <v>0</v>
      </c>
      <c r="X551" s="161">
        <v>0</v>
      </c>
      <c r="Y551" s="161">
        <v>0</v>
      </c>
      <c r="Z551" s="161">
        <v>0</v>
      </c>
      <c r="AA551" s="161">
        <v>0</v>
      </c>
      <c r="AB551" s="161">
        <v>0</v>
      </c>
      <c r="AC551" s="161">
        <v>0</v>
      </c>
      <c r="AD551" s="161">
        <v>0</v>
      </c>
      <c r="AE551" s="161">
        <v>0</v>
      </c>
      <c r="AF551" s="161" t="s">
        <v>1823</v>
      </c>
      <c r="AG551" s="161" t="s">
        <v>4437</v>
      </c>
      <c r="AH551" s="162"/>
      <c r="AI551" s="162"/>
      <c r="AJ551" s="162"/>
      <c r="AK551" s="162"/>
      <c r="AL551" s="162"/>
      <c r="AM551" s="162"/>
      <c r="AN551" s="162"/>
      <c r="AO551" s="162"/>
      <c r="AP551" s="162"/>
      <c r="AQ551" s="162"/>
      <c r="AR551" s="162"/>
      <c r="AS551" s="162"/>
      <c r="AT551" s="162"/>
      <c r="AU551" s="162"/>
      <c r="AV551" s="162"/>
      <c r="AW551" s="162"/>
      <c r="AX551" s="162"/>
    </row>
    <row r="552" spans="1:50" hidden="1">
      <c r="A552" s="153" t="s">
        <v>1645</v>
      </c>
      <c r="B552" s="153" t="s">
        <v>962</v>
      </c>
      <c r="C552" s="153" t="s">
        <v>1185</v>
      </c>
      <c r="D552" s="177" t="s">
        <v>10514</v>
      </c>
      <c r="E552" s="161" t="s">
        <v>10515</v>
      </c>
      <c r="F552" s="161" t="s">
        <v>13021</v>
      </c>
      <c r="G552" s="161" t="s">
        <v>10516</v>
      </c>
      <c r="H552" s="161" t="s">
        <v>8995</v>
      </c>
      <c r="I552" s="161" t="s">
        <v>10517</v>
      </c>
      <c r="J552" s="161" t="s">
        <v>10518</v>
      </c>
      <c r="K552" s="161" t="s">
        <v>10519</v>
      </c>
      <c r="L552" s="161" t="s">
        <v>10520</v>
      </c>
      <c r="M552" s="161" t="s">
        <v>10521</v>
      </c>
      <c r="N552" s="185" t="s">
        <v>7096</v>
      </c>
      <c r="O552" s="161">
        <v>0</v>
      </c>
      <c r="P552" s="161">
        <v>0</v>
      </c>
      <c r="Q552" s="161">
        <v>0</v>
      </c>
      <c r="R552" s="161">
        <v>0</v>
      </c>
      <c r="S552" s="161">
        <v>0</v>
      </c>
      <c r="T552" s="161">
        <v>0</v>
      </c>
      <c r="U552" s="161">
        <v>0</v>
      </c>
      <c r="V552" s="161">
        <v>0</v>
      </c>
      <c r="W552" s="161">
        <v>0</v>
      </c>
      <c r="X552" s="161">
        <v>0</v>
      </c>
      <c r="Y552" s="161">
        <v>0</v>
      </c>
      <c r="Z552" s="161">
        <v>0</v>
      </c>
      <c r="AA552" s="161">
        <v>0</v>
      </c>
      <c r="AB552" s="161">
        <v>0</v>
      </c>
      <c r="AC552" s="161">
        <v>0</v>
      </c>
      <c r="AD552" s="161">
        <v>0</v>
      </c>
      <c r="AE552" s="161">
        <v>0</v>
      </c>
      <c r="AF552" s="161" t="s">
        <v>1823</v>
      </c>
      <c r="AG552" s="161" t="s">
        <v>4437</v>
      </c>
      <c r="AH552" s="162"/>
      <c r="AI552" s="162"/>
      <c r="AJ552" s="162"/>
      <c r="AK552" s="162"/>
      <c r="AL552" s="162"/>
      <c r="AM552" s="162"/>
      <c r="AN552" s="162"/>
      <c r="AO552" s="162"/>
      <c r="AP552" s="162"/>
      <c r="AQ552" s="162"/>
      <c r="AR552" s="162"/>
      <c r="AS552" s="162"/>
      <c r="AT552" s="162"/>
      <c r="AU552" s="162"/>
      <c r="AV552" s="162"/>
      <c r="AW552" s="162"/>
      <c r="AX552" s="162"/>
    </row>
    <row r="553" spans="1:50" hidden="1">
      <c r="A553" s="153" t="s">
        <v>1646</v>
      </c>
      <c r="B553" s="153" t="s">
        <v>962</v>
      </c>
      <c r="C553" s="153" t="s">
        <v>1185</v>
      </c>
      <c r="D553" s="177" t="s">
        <v>10514</v>
      </c>
      <c r="E553" s="161" t="s">
        <v>10515</v>
      </c>
      <c r="F553" s="161" t="s">
        <v>13022</v>
      </c>
      <c r="G553" s="161" t="s">
        <v>10516</v>
      </c>
      <c r="H553" s="161" t="s">
        <v>8995</v>
      </c>
      <c r="I553" s="161" t="s">
        <v>10517</v>
      </c>
      <c r="J553" s="161" t="s">
        <v>10518</v>
      </c>
      <c r="K553" s="161" t="s">
        <v>10519</v>
      </c>
      <c r="L553" s="161" t="s">
        <v>10520</v>
      </c>
      <c r="M553" s="161" t="s">
        <v>10521</v>
      </c>
      <c r="N553" s="185" t="s">
        <v>7096</v>
      </c>
      <c r="O553" s="161">
        <v>0</v>
      </c>
      <c r="P553" s="161">
        <v>0</v>
      </c>
      <c r="Q553" s="161">
        <v>0</v>
      </c>
      <c r="R553" s="161">
        <v>0</v>
      </c>
      <c r="S553" s="161">
        <v>0</v>
      </c>
      <c r="T553" s="161">
        <v>0</v>
      </c>
      <c r="U553" s="161">
        <v>0</v>
      </c>
      <c r="V553" s="161">
        <v>0</v>
      </c>
      <c r="W553" s="161">
        <v>0</v>
      </c>
      <c r="X553" s="161">
        <v>0</v>
      </c>
      <c r="Y553" s="161">
        <v>0</v>
      </c>
      <c r="Z553" s="161">
        <v>0</v>
      </c>
      <c r="AA553" s="161">
        <v>0</v>
      </c>
      <c r="AB553" s="161">
        <v>0</v>
      </c>
      <c r="AC553" s="161">
        <v>0</v>
      </c>
      <c r="AD553" s="161">
        <v>0</v>
      </c>
      <c r="AE553" s="161">
        <v>0</v>
      </c>
      <c r="AF553" s="161" t="s">
        <v>1823</v>
      </c>
      <c r="AG553" s="161" t="s">
        <v>4437</v>
      </c>
      <c r="AH553" s="162"/>
      <c r="AI553" s="162"/>
      <c r="AJ553" s="162"/>
      <c r="AK553" s="162"/>
      <c r="AL553" s="162"/>
      <c r="AM553" s="162"/>
      <c r="AN553" s="162"/>
      <c r="AO553" s="162"/>
      <c r="AP553" s="162"/>
      <c r="AQ553" s="162"/>
      <c r="AR553" s="162"/>
      <c r="AS553" s="162"/>
      <c r="AT553" s="162"/>
      <c r="AU553" s="162"/>
      <c r="AV553" s="162"/>
      <c r="AW553" s="162"/>
      <c r="AX553" s="162"/>
    </row>
    <row r="554" spans="1:50" hidden="1">
      <c r="A554" s="153" t="s">
        <v>1647</v>
      </c>
      <c r="B554" s="153" t="s">
        <v>962</v>
      </c>
      <c r="C554" s="153" t="s">
        <v>1185</v>
      </c>
      <c r="D554" s="177" t="s">
        <v>10514</v>
      </c>
      <c r="E554" s="161" t="s">
        <v>10515</v>
      </c>
      <c r="F554" s="161" t="s">
        <v>13023</v>
      </c>
      <c r="G554" s="161" t="s">
        <v>10516</v>
      </c>
      <c r="H554" s="161" t="s">
        <v>8995</v>
      </c>
      <c r="I554" s="161" t="s">
        <v>10517</v>
      </c>
      <c r="J554" s="161" t="s">
        <v>10518</v>
      </c>
      <c r="K554" s="161" t="s">
        <v>10519</v>
      </c>
      <c r="L554" s="161" t="s">
        <v>10520</v>
      </c>
      <c r="M554" s="161" t="s">
        <v>10521</v>
      </c>
      <c r="N554" s="185" t="s">
        <v>7096</v>
      </c>
      <c r="O554" s="161">
        <v>0</v>
      </c>
      <c r="P554" s="161">
        <v>0</v>
      </c>
      <c r="Q554" s="161">
        <v>0</v>
      </c>
      <c r="R554" s="161">
        <v>0</v>
      </c>
      <c r="S554" s="161">
        <v>0</v>
      </c>
      <c r="T554" s="161">
        <v>0</v>
      </c>
      <c r="U554" s="161">
        <v>0</v>
      </c>
      <c r="V554" s="161">
        <v>0</v>
      </c>
      <c r="W554" s="161">
        <v>0</v>
      </c>
      <c r="X554" s="161">
        <v>0</v>
      </c>
      <c r="Y554" s="161">
        <v>0</v>
      </c>
      <c r="Z554" s="161">
        <v>0</v>
      </c>
      <c r="AA554" s="161">
        <v>0</v>
      </c>
      <c r="AB554" s="161">
        <v>0</v>
      </c>
      <c r="AC554" s="161">
        <v>0</v>
      </c>
      <c r="AD554" s="161">
        <v>0</v>
      </c>
      <c r="AE554" s="161">
        <v>0</v>
      </c>
      <c r="AF554" s="161" t="s">
        <v>1823</v>
      </c>
      <c r="AG554" s="161" t="s">
        <v>4437</v>
      </c>
      <c r="AH554" s="162"/>
      <c r="AI554" s="162"/>
      <c r="AJ554" s="162"/>
      <c r="AK554" s="162"/>
      <c r="AL554" s="162"/>
      <c r="AM554" s="162"/>
      <c r="AN554" s="162"/>
      <c r="AO554" s="162"/>
      <c r="AP554" s="162"/>
      <c r="AQ554" s="162"/>
      <c r="AR554" s="162"/>
      <c r="AS554" s="162"/>
      <c r="AT554" s="162"/>
      <c r="AU554" s="162"/>
      <c r="AV554" s="162"/>
      <c r="AW554" s="162"/>
      <c r="AX554" s="162"/>
    </row>
    <row r="555" spans="1:50" hidden="1">
      <c r="A555" s="153" t="s">
        <v>1648</v>
      </c>
      <c r="B555" s="153" t="s">
        <v>962</v>
      </c>
      <c r="C555" s="153" t="s">
        <v>1185</v>
      </c>
      <c r="D555" s="177" t="s">
        <v>10514</v>
      </c>
      <c r="E555" s="161" t="s">
        <v>10515</v>
      </c>
      <c r="F555" s="161" t="s">
        <v>13024</v>
      </c>
      <c r="G555" s="161" t="s">
        <v>10516</v>
      </c>
      <c r="H555" s="161" t="s">
        <v>8995</v>
      </c>
      <c r="I555" s="161" t="s">
        <v>10517</v>
      </c>
      <c r="J555" s="161" t="s">
        <v>10518</v>
      </c>
      <c r="K555" s="161" t="s">
        <v>10519</v>
      </c>
      <c r="L555" s="161" t="s">
        <v>10520</v>
      </c>
      <c r="M555" s="161" t="s">
        <v>10521</v>
      </c>
      <c r="N555" s="185" t="s">
        <v>7096</v>
      </c>
      <c r="O555" s="161">
        <v>0</v>
      </c>
      <c r="P555" s="161">
        <v>0</v>
      </c>
      <c r="Q555" s="161">
        <v>0</v>
      </c>
      <c r="R555" s="161">
        <v>0</v>
      </c>
      <c r="S555" s="161">
        <v>0</v>
      </c>
      <c r="T555" s="161">
        <v>0</v>
      </c>
      <c r="U555" s="161">
        <v>0</v>
      </c>
      <c r="V555" s="161">
        <v>0</v>
      </c>
      <c r="W555" s="161">
        <v>0</v>
      </c>
      <c r="X555" s="161">
        <v>0</v>
      </c>
      <c r="Y555" s="161">
        <v>0</v>
      </c>
      <c r="Z555" s="161">
        <v>0</v>
      </c>
      <c r="AA555" s="161">
        <v>0</v>
      </c>
      <c r="AB555" s="161">
        <v>0</v>
      </c>
      <c r="AC555" s="161">
        <v>0</v>
      </c>
      <c r="AD555" s="161">
        <v>0</v>
      </c>
      <c r="AE555" s="161">
        <v>0</v>
      </c>
      <c r="AF555" s="161" t="s">
        <v>1823</v>
      </c>
      <c r="AG555" s="161" t="s">
        <v>4437</v>
      </c>
      <c r="AH555" s="162"/>
      <c r="AI555" s="162"/>
      <c r="AJ555" s="162"/>
      <c r="AK555" s="162"/>
      <c r="AL555" s="162"/>
      <c r="AM555" s="162"/>
      <c r="AN555" s="162"/>
      <c r="AO555" s="162"/>
      <c r="AP555" s="162"/>
      <c r="AQ555" s="162"/>
      <c r="AR555" s="162"/>
      <c r="AS555" s="162"/>
      <c r="AT555" s="162"/>
      <c r="AU555" s="162"/>
      <c r="AV555" s="162"/>
      <c r="AW555" s="162"/>
      <c r="AX555" s="162"/>
    </row>
    <row r="556" spans="1:50" hidden="1">
      <c r="A556" s="153" t="s">
        <v>1649</v>
      </c>
      <c r="B556" s="153" t="s">
        <v>962</v>
      </c>
      <c r="C556" s="153" t="s">
        <v>1185</v>
      </c>
      <c r="D556" s="177" t="s">
        <v>10514</v>
      </c>
      <c r="E556" s="161" t="s">
        <v>10515</v>
      </c>
      <c r="F556" s="161" t="s">
        <v>13025</v>
      </c>
      <c r="G556" s="161" t="s">
        <v>10516</v>
      </c>
      <c r="H556" s="161" t="s">
        <v>8995</v>
      </c>
      <c r="I556" s="161" t="s">
        <v>10517</v>
      </c>
      <c r="J556" s="161" t="s">
        <v>10518</v>
      </c>
      <c r="K556" s="161" t="s">
        <v>10519</v>
      </c>
      <c r="L556" s="161" t="s">
        <v>10520</v>
      </c>
      <c r="M556" s="161" t="s">
        <v>10521</v>
      </c>
      <c r="N556" s="185" t="s">
        <v>7096</v>
      </c>
      <c r="O556" s="161">
        <v>0</v>
      </c>
      <c r="P556" s="161">
        <v>0</v>
      </c>
      <c r="Q556" s="161">
        <v>0</v>
      </c>
      <c r="R556" s="161">
        <v>0</v>
      </c>
      <c r="S556" s="161">
        <v>0</v>
      </c>
      <c r="T556" s="161">
        <v>0</v>
      </c>
      <c r="U556" s="161">
        <v>0</v>
      </c>
      <c r="V556" s="161">
        <v>0</v>
      </c>
      <c r="W556" s="161">
        <v>0</v>
      </c>
      <c r="X556" s="161">
        <v>0</v>
      </c>
      <c r="Y556" s="161">
        <v>0</v>
      </c>
      <c r="Z556" s="161">
        <v>0</v>
      </c>
      <c r="AA556" s="161">
        <v>0</v>
      </c>
      <c r="AB556" s="161">
        <v>0</v>
      </c>
      <c r="AC556" s="161">
        <v>0</v>
      </c>
      <c r="AD556" s="161">
        <v>0</v>
      </c>
      <c r="AE556" s="161">
        <v>0</v>
      </c>
      <c r="AF556" s="161" t="s">
        <v>1823</v>
      </c>
      <c r="AG556" s="161" t="s">
        <v>4437</v>
      </c>
      <c r="AH556" s="162"/>
      <c r="AI556" s="162"/>
      <c r="AJ556" s="162"/>
      <c r="AK556" s="162"/>
      <c r="AL556" s="162"/>
      <c r="AM556" s="162"/>
      <c r="AN556" s="162"/>
      <c r="AO556" s="162"/>
      <c r="AP556" s="162"/>
      <c r="AQ556" s="162"/>
      <c r="AR556" s="162"/>
      <c r="AS556" s="162"/>
      <c r="AT556" s="162"/>
      <c r="AU556" s="162"/>
      <c r="AV556" s="162"/>
      <c r="AW556" s="162"/>
      <c r="AX556" s="162"/>
    </row>
    <row r="557" spans="1:50" hidden="1">
      <c r="A557" s="153" t="s">
        <v>1650</v>
      </c>
      <c r="B557" s="153" t="s">
        <v>962</v>
      </c>
      <c r="C557" s="153" t="s">
        <v>1185</v>
      </c>
      <c r="D557" s="177" t="s">
        <v>10514</v>
      </c>
      <c r="E557" s="161" t="s">
        <v>10515</v>
      </c>
      <c r="F557" s="161" t="s">
        <v>13026</v>
      </c>
      <c r="G557" s="161" t="s">
        <v>10516</v>
      </c>
      <c r="H557" s="161" t="s">
        <v>8995</v>
      </c>
      <c r="I557" s="161" t="s">
        <v>10517</v>
      </c>
      <c r="J557" s="161" t="s">
        <v>10518</v>
      </c>
      <c r="K557" s="161" t="s">
        <v>10519</v>
      </c>
      <c r="L557" s="161" t="s">
        <v>10520</v>
      </c>
      <c r="M557" s="161" t="s">
        <v>10521</v>
      </c>
      <c r="N557" s="185" t="s">
        <v>7096</v>
      </c>
      <c r="O557" s="161">
        <v>0</v>
      </c>
      <c r="P557" s="161">
        <v>0</v>
      </c>
      <c r="Q557" s="161">
        <v>0</v>
      </c>
      <c r="R557" s="161">
        <v>0</v>
      </c>
      <c r="S557" s="161">
        <v>0</v>
      </c>
      <c r="T557" s="161">
        <v>0</v>
      </c>
      <c r="U557" s="161">
        <v>0</v>
      </c>
      <c r="V557" s="161">
        <v>0</v>
      </c>
      <c r="W557" s="161">
        <v>0</v>
      </c>
      <c r="X557" s="161">
        <v>0</v>
      </c>
      <c r="Y557" s="161">
        <v>0</v>
      </c>
      <c r="Z557" s="161">
        <v>0</v>
      </c>
      <c r="AA557" s="161">
        <v>0</v>
      </c>
      <c r="AB557" s="161">
        <v>0</v>
      </c>
      <c r="AC557" s="161">
        <v>0</v>
      </c>
      <c r="AD557" s="161">
        <v>0</v>
      </c>
      <c r="AE557" s="161">
        <v>0</v>
      </c>
      <c r="AF557" s="161" t="s">
        <v>1823</v>
      </c>
      <c r="AG557" s="161" t="s">
        <v>4437</v>
      </c>
      <c r="AH557" s="162"/>
      <c r="AI557" s="162"/>
      <c r="AJ557" s="162"/>
      <c r="AK557" s="162"/>
      <c r="AL557" s="162"/>
      <c r="AM557" s="162"/>
      <c r="AN557" s="162"/>
      <c r="AO557" s="162"/>
      <c r="AP557" s="162"/>
      <c r="AQ557" s="162"/>
      <c r="AR557" s="162"/>
      <c r="AS557" s="162"/>
      <c r="AT557" s="162"/>
      <c r="AU557" s="162"/>
      <c r="AV557" s="162"/>
      <c r="AW557" s="162"/>
      <c r="AX557" s="162"/>
    </row>
    <row r="558" spans="1:50" hidden="1">
      <c r="A558" s="153" t="s">
        <v>1312</v>
      </c>
      <c r="B558" s="153" t="s">
        <v>1313</v>
      </c>
      <c r="C558" s="153" t="s">
        <v>1314</v>
      </c>
      <c r="D558" s="177" t="s">
        <v>7572</v>
      </c>
      <c r="E558" s="161" t="s">
        <v>6309</v>
      </c>
      <c r="F558" s="161" t="s">
        <v>7573</v>
      </c>
      <c r="G558" s="161" t="s">
        <v>7574</v>
      </c>
      <c r="H558" s="161" t="s">
        <v>2024</v>
      </c>
      <c r="I558" s="161" t="s">
        <v>2031</v>
      </c>
      <c r="J558" s="161" t="s">
        <v>7575</v>
      </c>
      <c r="K558" s="161" t="s">
        <v>7576</v>
      </c>
      <c r="L558" s="161" t="s">
        <v>6309</v>
      </c>
      <c r="M558" s="161" t="s">
        <v>11892</v>
      </c>
      <c r="N558" s="185" t="s">
        <v>6310</v>
      </c>
      <c r="O558" s="161">
        <v>0</v>
      </c>
      <c r="P558" s="161">
        <v>0</v>
      </c>
      <c r="Q558" s="161">
        <v>0</v>
      </c>
      <c r="R558" s="161">
        <v>0</v>
      </c>
      <c r="S558" s="161">
        <v>0</v>
      </c>
      <c r="T558" s="161">
        <v>0</v>
      </c>
      <c r="U558" s="161">
        <v>0</v>
      </c>
      <c r="V558" s="161">
        <v>0</v>
      </c>
      <c r="W558" s="161">
        <v>0</v>
      </c>
      <c r="X558" s="161">
        <v>0</v>
      </c>
      <c r="Y558" s="161">
        <v>0</v>
      </c>
      <c r="Z558" s="161">
        <v>0</v>
      </c>
      <c r="AA558" s="161">
        <v>0</v>
      </c>
      <c r="AB558" s="161">
        <v>0</v>
      </c>
      <c r="AC558" s="161">
        <v>0</v>
      </c>
      <c r="AD558" s="161">
        <v>0</v>
      </c>
      <c r="AE558" s="161">
        <v>0</v>
      </c>
      <c r="AF558" s="161" t="s">
        <v>6309</v>
      </c>
      <c r="AG558" s="161" t="s">
        <v>6312</v>
      </c>
      <c r="AH558" s="162"/>
      <c r="AI558" s="162"/>
      <c r="AJ558" s="162"/>
      <c r="AK558" s="162"/>
      <c r="AL558" s="162"/>
      <c r="AM558" s="162"/>
      <c r="AN558" s="162"/>
      <c r="AO558" s="162"/>
      <c r="AP558" s="162"/>
      <c r="AQ558" s="162"/>
      <c r="AR558" s="162"/>
      <c r="AS558" s="162"/>
      <c r="AT558" s="162"/>
      <c r="AU558" s="162"/>
      <c r="AV558" s="162"/>
      <c r="AW558" s="162"/>
      <c r="AX558" s="162"/>
    </row>
    <row r="559" spans="1:50" hidden="1">
      <c r="A559" s="153" t="s">
        <v>1651</v>
      </c>
      <c r="B559" s="153" t="s">
        <v>962</v>
      </c>
      <c r="C559" s="153" t="s">
        <v>1185</v>
      </c>
      <c r="D559" s="177" t="s">
        <v>10514</v>
      </c>
      <c r="E559" s="161" t="s">
        <v>10515</v>
      </c>
      <c r="F559" s="161" t="s">
        <v>13027</v>
      </c>
      <c r="G559" s="161" t="s">
        <v>10516</v>
      </c>
      <c r="H559" s="161" t="s">
        <v>8995</v>
      </c>
      <c r="I559" s="161" t="s">
        <v>10517</v>
      </c>
      <c r="J559" s="161" t="s">
        <v>10518</v>
      </c>
      <c r="K559" s="161" t="s">
        <v>10519</v>
      </c>
      <c r="L559" s="161" t="s">
        <v>10520</v>
      </c>
      <c r="M559" s="161" t="s">
        <v>10521</v>
      </c>
      <c r="N559" s="185" t="s">
        <v>7096</v>
      </c>
      <c r="O559" s="161">
        <v>0</v>
      </c>
      <c r="P559" s="161">
        <v>0</v>
      </c>
      <c r="Q559" s="161">
        <v>0</v>
      </c>
      <c r="R559" s="161">
        <v>0</v>
      </c>
      <c r="S559" s="161">
        <v>0</v>
      </c>
      <c r="T559" s="161">
        <v>0</v>
      </c>
      <c r="U559" s="161">
        <v>0</v>
      </c>
      <c r="V559" s="161">
        <v>0</v>
      </c>
      <c r="W559" s="161">
        <v>0</v>
      </c>
      <c r="X559" s="161">
        <v>0</v>
      </c>
      <c r="Y559" s="161">
        <v>0</v>
      </c>
      <c r="Z559" s="161">
        <v>0</v>
      </c>
      <c r="AA559" s="161">
        <v>0</v>
      </c>
      <c r="AB559" s="161">
        <v>0</v>
      </c>
      <c r="AC559" s="161">
        <v>0</v>
      </c>
      <c r="AD559" s="161">
        <v>0</v>
      </c>
      <c r="AE559" s="161">
        <v>0</v>
      </c>
      <c r="AF559" s="161" t="s">
        <v>1823</v>
      </c>
      <c r="AG559" s="161" t="s">
        <v>4437</v>
      </c>
      <c r="AH559" s="162"/>
      <c r="AI559" s="162"/>
      <c r="AJ559" s="162"/>
      <c r="AK559" s="162"/>
      <c r="AL559" s="162"/>
      <c r="AM559" s="162"/>
      <c r="AN559" s="162"/>
      <c r="AO559" s="162"/>
      <c r="AP559" s="162"/>
      <c r="AQ559" s="162"/>
      <c r="AR559" s="162"/>
      <c r="AS559" s="162"/>
      <c r="AT559" s="162"/>
      <c r="AU559" s="162"/>
      <c r="AV559" s="162"/>
      <c r="AW559" s="162"/>
      <c r="AX559" s="162"/>
    </row>
    <row r="560" spans="1:50" hidden="1">
      <c r="A560" s="153" t="s">
        <v>1179</v>
      </c>
      <c r="B560" s="153" t="s">
        <v>4038</v>
      </c>
      <c r="C560" s="153" t="s">
        <v>3418</v>
      </c>
      <c r="D560" s="177" t="s">
        <v>2950</v>
      </c>
      <c r="E560" s="161" t="s">
        <v>2951</v>
      </c>
      <c r="F560" s="161" t="s">
        <v>6658</v>
      </c>
      <c r="G560" s="161" t="s">
        <v>2952</v>
      </c>
      <c r="H560" s="161" t="s">
        <v>2953</v>
      </c>
      <c r="I560" s="161" t="s">
        <v>2954</v>
      </c>
      <c r="J560" s="161" t="s">
        <v>2955</v>
      </c>
      <c r="K560" s="161" t="s">
        <v>4717</v>
      </c>
      <c r="L560" s="161" t="s">
        <v>6309</v>
      </c>
      <c r="M560" s="161" t="s">
        <v>2956</v>
      </c>
      <c r="N560" s="185" t="s">
        <v>6318</v>
      </c>
      <c r="O560" s="161" t="s">
        <v>3419</v>
      </c>
      <c r="P560" s="161" t="s">
        <v>2957</v>
      </c>
      <c r="Q560" s="161" t="s">
        <v>13656</v>
      </c>
      <c r="R560" s="161" t="s">
        <v>2953</v>
      </c>
      <c r="S560" s="161" t="s">
        <v>2954</v>
      </c>
      <c r="T560" s="161" t="s">
        <v>6309</v>
      </c>
      <c r="U560" s="161">
        <v>0</v>
      </c>
      <c r="V560" s="161">
        <v>0</v>
      </c>
      <c r="W560" s="161">
        <v>0</v>
      </c>
      <c r="X560" s="161">
        <v>0</v>
      </c>
      <c r="Y560" s="161">
        <v>0</v>
      </c>
      <c r="Z560" s="161">
        <v>0</v>
      </c>
      <c r="AA560" s="161">
        <v>1</v>
      </c>
      <c r="AB560" s="161" t="s">
        <v>2060</v>
      </c>
      <c r="AC560" s="161" t="s">
        <v>2061</v>
      </c>
      <c r="AD560" s="161" t="s">
        <v>2042</v>
      </c>
      <c r="AE560" s="161" t="s">
        <v>2062</v>
      </c>
      <c r="AF560" s="161" t="s">
        <v>6309</v>
      </c>
      <c r="AG560" s="161" t="s">
        <v>6497</v>
      </c>
      <c r="AH560" s="162" t="s">
        <v>3711</v>
      </c>
      <c r="AI560" s="165" t="s">
        <v>6708</v>
      </c>
      <c r="AJ560" s="162" t="s">
        <v>6944</v>
      </c>
      <c r="AK560" s="162"/>
      <c r="AL560" s="162"/>
      <c r="AM560" s="162"/>
      <c r="AN560" s="162"/>
      <c r="AO560" s="162"/>
      <c r="AP560" s="162"/>
      <c r="AQ560" s="162"/>
      <c r="AR560" s="162"/>
      <c r="AS560" s="162"/>
      <c r="AT560" s="162"/>
      <c r="AU560" s="162"/>
      <c r="AV560" s="162"/>
      <c r="AW560" s="162"/>
      <c r="AX560" s="162"/>
    </row>
    <row r="561" spans="1:50" hidden="1">
      <c r="A561" s="153" t="s">
        <v>3420</v>
      </c>
      <c r="B561" s="153" t="s">
        <v>4038</v>
      </c>
      <c r="C561" s="153" t="s">
        <v>3421</v>
      </c>
      <c r="D561" s="177" t="s">
        <v>2950</v>
      </c>
      <c r="E561" s="161" t="s">
        <v>2951</v>
      </c>
      <c r="F561" s="161" t="s">
        <v>6659</v>
      </c>
      <c r="G561" s="161" t="s">
        <v>2952</v>
      </c>
      <c r="H561" s="161" t="s">
        <v>2953</v>
      </c>
      <c r="I561" s="161" t="s">
        <v>2954</v>
      </c>
      <c r="J561" s="161" t="s">
        <v>2955</v>
      </c>
      <c r="K561" s="161" t="s">
        <v>4717</v>
      </c>
      <c r="L561" s="161" t="s">
        <v>6309</v>
      </c>
      <c r="M561" s="161" t="s">
        <v>2956</v>
      </c>
      <c r="N561" s="185" t="s">
        <v>6318</v>
      </c>
      <c r="O561" s="161" t="s">
        <v>3419</v>
      </c>
      <c r="P561" s="161" t="s">
        <v>2957</v>
      </c>
      <c r="Q561" s="161" t="s">
        <v>13656</v>
      </c>
      <c r="R561" s="161" t="s">
        <v>2953</v>
      </c>
      <c r="S561" s="161" t="s">
        <v>2954</v>
      </c>
      <c r="T561" s="161" t="s">
        <v>6309</v>
      </c>
      <c r="U561" s="161">
        <v>0</v>
      </c>
      <c r="V561" s="161">
        <v>0</v>
      </c>
      <c r="W561" s="161">
        <v>0</v>
      </c>
      <c r="X561" s="161">
        <v>0</v>
      </c>
      <c r="Y561" s="161">
        <v>0</v>
      </c>
      <c r="Z561" s="161">
        <v>0</v>
      </c>
      <c r="AA561" s="161">
        <v>1</v>
      </c>
      <c r="AB561" s="161" t="s">
        <v>2060</v>
      </c>
      <c r="AC561" s="161" t="s">
        <v>2061</v>
      </c>
      <c r="AD561" s="161" t="s">
        <v>2042</v>
      </c>
      <c r="AE561" s="161" t="s">
        <v>2062</v>
      </c>
      <c r="AF561" s="161" t="s">
        <v>6309</v>
      </c>
      <c r="AG561" s="161" t="s">
        <v>6497</v>
      </c>
      <c r="AH561" s="162" t="s">
        <v>3711</v>
      </c>
      <c r="AI561" s="165" t="s">
        <v>6708</v>
      </c>
      <c r="AJ561" s="162" t="s">
        <v>6944</v>
      </c>
      <c r="AK561" s="162"/>
      <c r="AL561" s="162"/>
      <c r="AM561" s="162"/>
      <c r="AN561" s="162"/>
      <c r="AO561" s="162"/>
      <c r="AP561" s="162"/>
      <c r="AQ561" s="162"/>
      <c r="AR561" s="162"/>
      <c r="AS561" s="162"/>
      <c r="AT561" s="162"/>
      <c r="AU561" s="162"/>
      <c r="AV561" s="162"/>
      <c r="AW561" s="162"/>
      <c r="AX561" s="162"/>
    </row>
    <row r="562" spans="1:50" hidden="1">
      <c r="A562" s="153" t="s">
        <v>3422</v>
      </c>
      <c r="B562" s="153" t="s">
        <v>6426</v>
      </c>
      <c r="C562" s="153" t="s">
        <v>6427</v>
      </c>
      <c r="D562" s="177" t="s">
        <v>7429</v>
      </c>
      <c r="E562" s="161" t="s">
        <v>7430</v>
      </c>
      <c r="F562" s="161" t="s">
        <v>7718</v>
      </c>
      <c r="G562" s="161" t="s">
        <v>7432</v>
      </c>
      <c r="H562" s="161" t="s">
        <v>7433</v>
      </c>
      <c r="I562" s="161" t="s">
        <v>2031</v>
      </c>
      <c r="J562" s="161" t="s">
        <v>7434</v>
      </c>
      <c r="K562" s="161" t="s">
        <v>7435</v>
      </c>
      <c r="L562" s="161" t="s">
        <v>7436</v>
      </c>
      <c r="M562" s="161" t="s">
        <v>7437</v>
      </c>
      <c r="N562" s="185" t="s">
        <v>6310</v>
      </c>
      <c r="O562" s="161">
        <v>0</v>
      </c>
      <c r="P562" s="161">
        <v>0</v>
      </c>
      <c r="Q562" s="161">
        <v>0</v>
      </c>
      <c r="R562" s="161">
        <v>0</v>
      </c>
      <c r="S562" s="161">
        <v>0</v>
      </c>
      <c r="T562" s="161">
        <v>0</v>
      </c>
      <c r="U562" s="161">
        <v>0</v>
      </c>
      <c r="V562" s="161">
        <v>0</v>
      </c>
      <c r="W562" s="161">
        <v>0</v>
      </c>
      <c r="X562" s="161">
        <v>0</v>
      </c>
      <c r="Y562" s="161">
        <v>0</v>
      </c>
      <c r="Z562" s="161">
        <v>0</v>
      </c>
      <c r="AA562" s="161">
        <v>0</v>
      </c>
      <c r="AB562" s="161">
        <v>0</v>
      </c>
      <c r="AC562" s="161">
        <v>0</v>
      </c>
      <c r="AD562" s="161">
        <v>0</v>
      </c>
      <c r="AE562" s="161">
        <v>0</v>
      </c>
      <c r="AF562" s="161" t="s">
        <v>6309</v>
      </c>
      <c r="AG562" s="161" t="s">
        <v>6317</v>
      </c>
      <c r="AH562" s="162" t="s">
        <v>1849</v>
      </c>
      <c r="AI562" s="162"/>
      <c r="AJ562" s="162"/>
      <c r="AK562" s="162"/>
      <c r="AL562" s="162"/>
      <c r="AM562" s="162"/>
      <c r="AN562" s="162"/>
      <c r="AO562" s="162"/>
      <c r="AP562" s="162"/>
      <c r="AQ562" s="162"/>
      <c r="AR562" s="162"/>
      <c r="AS562" s="162"/>
      <c r="AT562" s="162"/>
      <c r="AU562" s="162"/>
      <c r="AV562" s="162"/>
      <c r="AW562" s="162"/>
      <c r="AX562" s="162"/>
    </row>
    <row r="563" spans="1:50" hidden="1">
      <c r="A563" s="153" t="s">
        <v>5547</v>
      </c>
      <c r="B563" s="153" t="s">
        <v>5548</v>
      </c>
      <c r="C563" s="153" t="s">
        <v>5549</v>
      </c>
      <c r="D563" s="177" t="s">
        <v>11734</v>
      </c>
      <c r="E563" s="161" t="s">
        <v>6309</v>
      </c>
      <c r="F563" s="161" t="s">
        <v>13525</v>
      </c>
      <c r="G563" s="161" t="s">
        <v>11735</v>
      </c>
      <c r="H563" s="161" t="s">
        <v>2024</v>
      </c>
      <c r="I563" s="161" t="s">
        <v>2031</v>
      </c>
      <c r="J563" s="161" t="s">
        <v>11736</v>
      </c>
      <c r="K563" s="161" t="s">
        <v>11737</v>
      </c>
      <c r="L563" s="161" t="s">
        <v>6309</v>
      </c>
      <c r="M563" s="161" t="s">
        <v>11738</v>
      </c>
      <c r="N563" s="185" t="s">
        <v>6310</v>
      </c>
      <c r="O563" s="161">
        <v>0</v>
      </c>
      <c r="P563" s="161">
        <v>0</v>
      </c>
      <c r="Q563" s="161">
        <v>0</v>
      </c>
      <c r="R563" s="161">
        <v>0</v>
      </c>
      <c r="S563" s="161">
        <v>0</v>
      </c>
      <c r="T563" s="161">
        <v>0</v>
      </c>
      <c r="U563" s="161">
        <v>0</v>
      </c>
      <c r="V563" s="161">
        <v>0</v>
      </c>
      <c r="W563" s="161">
        <v>0</v>
      </c>
      <c r="X563" s="161">
        <v>0</v>
      </c>
      <c r="Y563" s="161">
        <v>0</v>
      </c>
      <c r="Z563" s="161">
        <v>0</v>
      </c>
      <c r="AA563" s="161">
        <v>0</v>
      </c>
      <c r="AB563" s="161">
        <v>0</v>
      </c>
      <c r="AC563" s="161">
        <v>0</v>
      </c>
      <c r="AD563" s="161">
        <v>0</v>
      </c>
      <c r="AE563" s="161">
        <v>0</v>
      </c>
      <c r="AF563" s="161" t="s">
        <v>6309</v>
      </c>
      <c r="AG563" s="161" t="s">
        <v>6312</v>
      </c>
      <c r="AH563" s="162"/>
      <c r="AI563" s="162"/>
      <c r="AJ563" s="162"/>
      <c r="AK563" s="162"/>
      <c r="AL563" s="162"/>
      <c r="AM563" s="162"/>
      <c r="AN563" s="162"/>
      <c r="AO563" s="162"/>
      <c r="AP563" s="162"/>
      <c r="AQ563" s="162"/>
      <c r="AR563" s="162"/>
      <c r="AS563" s="162"/>
      <c r="AT563" s="162"/>
      <c r="AU563" s="162"/>
      <c r="AV563" s="162"/>
      <c r="AW563" s="162"/>
      <c r="AX563" s="162"/>
    </row>
    <row r="564" spans="1:50" hidden="1">
      <c r="A564" s="153" t="s">
        <v>6428</v>
      </c>
      <c r="B564" s="153" t="s">
        <v>6426</v>
      </c>
      <c r="C564" s="153" t="s">
        <v>6429</v>
      </c>
      <c r="D564" s="177" t="s">
        <v>7429</v>
      </c>
      <c r="E564" s="161" t="s">
        <v>7430</v>
      </c>
      <c r="F564" s="161" t="s">
        <v>7431</v>
      </c>
      <c r="G564" s="161" t="s">
        <v>7432</v>
      </c>
      <c r="H564" s="161" t="s">
        <v>7433</v>
      </c>
      <c r="I564" s="161" t="s">
        <v>2031</v>
      </c>
      <c r="J564" s="161" t="s">
        <v>7434</v>
      </c>
      <c r="K564" s="161" t="s">
        <v>7435</v>
      </c>
      <c r="L564" s="161" t="s">
        <v>7436</v>
      </c>
      <c r="M564" s="161" t="s">
        <v>7437</v>
      </c>
      <c r="N564" s="185" t="s">
        <v>6310</v>
      </c>
      <c r="O564" s="161">
        <v>0</v>
      </c>
      <c r="P564" s="161">
        <v>0</v>
      </c>
      <c r="Q564" s="161">
        <v>0</v>
      </c>
      <c r="R564" s="161">
        <v>0</v>
      </c>
      <c r="S564" s="161">
        <v>0</v>
      </c>
      <c r="T564" s="161">
        <v>0</v>
      </c>
      <c r="U564" s="161">
        <v>0</v>
      </c>
      <c r="V564" s="161">
        <v>0</v>
      </c>
      <c r="W564" s="161">
        <v>0</v>
      </c>
      <c r="X564" s="161">
        <v>0</v>
      </c>
      <c r="Y564" s="161">
        <v>0</v>
      </c>
      <c r="Z564" s="161">
        <v>0</v>
      </c>
      <c r="AA564" s="161">
        <v>0</v>
      </c>
      <c r="AB564" s="161">
        <v>0</v>
      </c>
      <c r="AC564" s="161">
        <v>0</v>
      </c>
      <c r="AD564" s="161">
        <v>0</v>
      </c>
      <c r="AE564" s="161">
        <v>0</v>
      </c>
      <c r="AF564" s="161" t="s">
        <v>6309</v>
      </c>
      <c r="AG564" s="161" t="s">
        <v>6317</v>
      </c>
      <c r="AH564" s="162"/>
      <c r="AI564" s="162"/>
      <c r="AJ564" s="162"/>
      <c r="AK564" s="162"/>
      <c r="AL564" s="162"/>
      <c r="AM564" s="162"/>
      <c r="AN564" s="162"/>
      <c r="AO564" s="162"/>
      <c r="AP564" s="162"/>
      <c r="AQ564" s="162"/>
      <c r="AR564" s="162"/>
      <c r="AS564" s="162"/>
      <c r="AT564" s="162"/>
      <c r="AU564" s="162"/>
      <c r="AV564" s="162"/>
      <c r="AW564" s="162"/>
      <c r="AX564" s="162"/>
    </row>
    <row r="565" spans="1:50" hidden="1">
      <c r="A565" s="153" t="s">
        <v>227</v>
      </c>
      <c r="B565" s="153" t="s">
        <v>228</v>
      </c>
      <c r="C565" s="153" t="s">
        <v>229</v>
      </c>
      <c r="D565" s="177" t="s">
        <v>6802</v>
      </c>
      <c r="E565" s="161" t="s">
        <v>6803</v>
      </c>
      <c r="F565" s="161" t="s">
        <v>6804</v>
      </c>
      <c r="G565" s="161" t="s">
        <v>6805</v>
      </c>
      <c r="H565" s="161" t="s">
        <v>2015</v>
      </c>
      <c r="I565" s="161" t="s">
        <v>2016</v>
      </c>
      <c r="J565" s="161" t="s">
        <v>6806</v>
      </c>
      <c r="K565" s="161" t="s">
        <v>6807</v>
      </c>
      <c r="L565" s="161" t="s">
        <v>6309</v>
      </c>
      <c r="M565" s="161" t="s">
        <v>6808</v>
      </c>
      <c r="N565" s="185" t="s">
        <v>6318</v>
      </c>
      <c r="O565" s="161">
        <v>0</v>
      </c>
      <c r="P565" s="161">
        <v>0</v>
      </c>
      <c r="Q565" s="161">
        <v>0</v>
      </c>
      <c r="R565" s="161">
        <v>0</v>
      </c>
      <c r="S565" s="161">
        <v>0</v>
      </c>
      <c r="T565" s="161">
        <v>0</v>
      </c>
      <c r="U565" s="161">
        <v>0</v>
      </c>
      <c r="V565" s="161">
        <v>0</v>
      </c>
      <c r="W565" s="161">
        <v>0</v>
      </c>
      <c r="X565" s="161">
        <v>0</v>
      </c>
      <c r="Y565" s="161">
        <v>0</v>
      </c>
      <c r="Z565" s="161">
        <v>0</v>
      </c>
      <c r="AA565" s="161">
        <v>0</v>
      </c>
      <c r="AB565" s="161">
        <v>0</v>
      </c>
      <c r="AC565" s="161">
        <v>0</v>
      </c>
      <c r="AD565" s="161">
        <v>0</v>
      </c>
      <c r="AE565" s="161">
        <v>0</v>
      </c>
      <c r="AF565" s="161" t="s">
        <v>4678</v>
      </c>
      <c r="AG565" s="161" t="s">
        <v>6317</v>
      </c>
      <c r="AH565" s="162"/>
      <c r="AI565" s="162"/>
      <c r="AJ565" s="162"/>
      <c r="AK565" s="162"/>
      <c r="AL565" s="162"/>
      <c r="AM565" s="162"/>
      <c r="AN565" s="162"/>
      <c r="AO565" s="162"/>
      <c r="AP565" s="162"/>
      <c r="AQ565" s="162"/>
      <c r="AR565" s="162"/>
      <c r="AS565" s="162"/>
      <c r="AT565" s="162"/>
      <c r="AU565" s="162"/>
      <c r="AV565" s="162"/>
      <c r="AW565" s="162"/>
      <c r="AX565" s="162"/>
    </row>
    <row r="566" spans="1:50" hidden="1">
      <c r="A566" s="153" t="s">
        <v>1652</v>
      </c>
      <c r="B566" s="153" t="s">
        <v>962</v>
      </c>
      <c r="C566" s="153" t="s">
        <v>1653</v>
      </c>
      <c r="D566" s="177" t="s">
        <v>10514</v>
      </c>
      <c r="E566" s="161" t="s">
        <v>10515</v>
      </c>
      <c r="F566" s="161" t="s">
        <v>13028</v>
      </c>
      <c r="G566" s="161" t="s">
        <v>10516</v>
      </c>
      <c r="H566" s="161" t="s">
        <v>8995</v>
      </c>
      <c r="I566" s="161" t="s">
        <v>10517</v>
      </c>
      <c r="J566" s="161" t="s">
        <v>10518</v>
      </c>
      <c r="K566" s="161" t="s">
        <v>10519</v>
      </c>
      <c r="L566" s="161" t="s">
        <v>10520</v>
      </c>
      <c r="M566" s="161" t="s">
        <v>10521</v>
      </c>
      <c r="N566" s="185" t="s">
        <v>7096</v>
      </c>
      <c r="O566" s="161">
        <v>0</v>
      </c>
      <c r="P566" s="161">
        <v>0</v>
      </c>
      <c r="Q566" s="161">
        <v>0</v>
      </c>
      <c r="R566" s="161">
        <v>0</v>
      </c>
      <c r="S566" s="161">
        <v>0</v>
      </c>
      <c r="T566" s="161">
        <v>0</v>
      </c>
      <c r="U566" s="161">
        <v>0</v>
      </c>
      <c r="V566" s="161">
        <v>0</v>
      </c>
      <c r="W566" s="161">
        <v>0</v>
      </c>
      <c r="X566" s="161">
        <v>0</v>
      </c>
      <c r="Y566" s="161">
        <v>0</v>
      </c>
      <c r="Z566" s="161">
        <v>0</v>
      </c>
      <c r="AA566" s="161">
        <v>0</v>
      </c>
      <c r="AB566" s="161">
        <v>0</v>
      </c>
      <c r="AC566" s="161">
        <v>0</v>
      </c>
      <c r="AD566" s="161">
        <v>0</v>
      </c>
      <c r="AE566" s="161">
        <v>0</v>
      </c>
      <c r="AF566" s="161" t="s">
        <v>1823</v>
      </c>
      <c r="AG566" s="161" t="s">
        <v>4437</v>
      </c>
      <c r="AH566" s="162"/>
      <c r="AI566" s="162"/>
      <c r="AJ566" s="162"/>
      <c r="AK566" s="162"/>
      <c r="AL566" s="162"/>
      <c r="AM566" s="162"/>
      <c r="AN566" s="162"/>
      <c r="AO566" s="162"/>
      <c r="AP566" s="162"/>
      <c r="AQ566" s="162"/>
      <c r="AR566" s="162"/>
      <c r="AS566" s="162"/>
      <c r="AT566" s="162"/>
      <c r="AU566" s="162"/>
      <c r="AV566" s="162"/>
      <c r="AW566" s="162"/>
      <c r="AX566" s="162"/>
    </row>
    <row r="567" spans="1:50" hidden="1">
      <c r="A567" s="153" t="s">
        <v>1654</v>
      </c>
      <c r="B567" s="153" t="s">
        <v>962</v>
      </c>
      <c r="C567" s="153" t="s">
        <v>1653</v>
      </c>
      <c r="D567" s="177" t="s">
        <v>10514</v>
      </c>
      <c r="E567" s="161" t="s">
        <v>10515</v>
      </c>
      <c r="F567" s="161" t="s">
        <v>13029</v>
      </c>
      <c r="G567" s="161" t="s">
        <v>10516</v>
      </c>
      <c r="H567" s="161" t="s">
        <v>8995</v>
      </c>
      <c r="I567" s="161" t="s">
        <v>10517</v>
      </c>
      <c r="J567" s="161" t="s">
        <v>10518</v>
      </c>
      <c r="K567" s="161" t="s">
        <v>10519</v>
      </c>
      <c r="L567" s="161" t="s">
        <v>10520</v>
      </c>
      <c r="M567" s="161" t="s">
        <v>10521</v>
      </c>
      <c r="N567" s="185" t="s">
        <v>7096</v>
      </c>
      <c r="O567" s="161">
        <v>0</v>
      </c>
      <c r="P567" s="161">
        <v>0</v>
      </c>
      <c r="Q567" s="161">
        <v>0</v>
      </c>
      <c r="R567" s="161">
        <v>0</v>
      </c>
      <c r="S567" s="161">
        <v>0</v>
      </c>
      <c r="T567" s="161">
        <v>0</v>
      </c>
      <c r="U567" s="161">
        <v>0</v>
      </c>
      <c r="V567" s="161">
        <v>0</v>
      </c>
      <c r="W567" s="161">
        <v>0</v>
      </c>
      <c r="X567" s="161">
        <v>0</v>
      </c>
      <c r="Y567" s="161">
        <v>0</v>
      </c>
      <c r="Z567" s="161">
        <v>0</v>
      </c>
      <c r="AA567" s="161">
        <v>0</v>
      </c>
      <c r="AB567" s="161">
        <v>0</v>
      </c>
      <c r="AC567" s="161">
        <v>0</v>
      </c>
      <c r="AD567" s="161">
        <v>0</v>
      </c>
      <c r="AE567" s="161">
        <v>0</v>
      </c>
      <c r="AF567" s="161" t="s">
        <v>1823</v>
      </c>
      <c r="AG567" s="161" t="s">
        <v>4437</v>
      </c>
      <c r="AH567" s="162"/>
      <c r="AI567" s="162"/>
      <c r="AJ567" s="162"/>
      <c r="AK567" s="162"/>
      <c r="AL567" s="162"/>
      <c r="AM567" s="162"/>
      <c r="AN567" s="162"/>
      <c r="AO567" s="162"/>
      <c r="AP567" s="162"/>
      <c r="AQ567" s="162"/>
      <c r="AR567" s="162"/>
      <c r="AS567" s="162"/>
      <c r="AT567" s="162"/>
      <c r="AU567" s="162"/>
      <c r="AV567" s="162"/>
      <c r="AW567" s="162"/>
      <c r="AX567" s="162"/>
    </row>
    <row r="568" spans="1:50" hidden="1">
      <c r="A568" s="153" t="s">
        <v>1655</v>
      </c>
      <c r="B568" s="153" t="s">
        <v>962</v>
      </c>
      <c r="C568" s="153" t="s">
        <v>1653</v>
      </c>
      <c r="D568" s="177" t="s">
        <v>10514</v>
      </c>
      <c r="E568" s="161" t="s">
        <v>10515</v>
      </c>
      <c r="F568" s="161" t="s">
        <v>13030</v>
      </c>
      <c r="G568" s="161" t="s">
        <v>10516</v>
      </c>
      <c r="H568" s="161" t="s">
        <v>8995</v>
      </c>
      <c r="I568" s="161" t="s">
        <v>10517</v>
      </c>
      <c r="J568" s="161" t="s">
        <v>10518</v>
      </c>
      <c r="K568" s="161" t="s">
        <v>10519</v>
      </c>
      <c r="L568" s="161" t="s">
        <v>10520</v>
      </c>
      <c r="M568" s="161" t="s">
        <v>10521</v>
      </c>
      <c r="N568" s="185" t="s">
        <v>7096</v>
      </c>
      <c r="O568" s="161">
        <v>0</v>
      </c>
      <c r="P568" s="161">
        <v>0</v>
      </c>
      <c r="Q568" s="161">
        <v>0</v>
      </c>
      <c r="R568" s="161">
        <v>0</v>
      </c>
      <c r="S568" s="161">
        <v>0</v>
      </c>
      <c r="T568" s="161">
        <v>0</v>
      </c>
      <c r="U568" s="161">
        <v>0</v>
      </c>
      <c r="V568" s="161">
        <v>0</v>
      </c>
      <c r="W568" s="161">
        <v>0</v>
      </c>
      <c r="X568" s="161">
        <v>0</v>
      </c>
      <c r="Y568" s="161">
        <v>0</v>
      </c>
      <c r="Z568" s="161">
        <v>0</v>
      </c>
      <c r="AA568" s="161">
        <v>0</v>
      </c>
      <c r="AB568" s="161">
        <v>0</v>
      </c>
      <c r="AC568" s="161">
        <v>0</v>
      </c>
      <c r="AD568" s="161">
        <v>0</v>
      </c>
      <c r="AE568" s="161">
        <v>0</v>
      </c>
      <c r="AF568" s="161" t="s">
        <v>1823</v>
      </c>
      <c r="AG568" s="161" t="s">
        <v>4437</v>
      </c>
      <c r="AH568" s="162"/>
      <c r="AI568" s="162"/>
      <c r="AJ568" s="162"/>
      <c r="AK568" s="162"/>
      <c r="AL568" s="162"/>
      <c r="AM568" s="162"/>
      <c r="AN568" s="162"/>
      <c r="AO568" s="162"/>
      <c r="AP568" s="162"/>
      <c r="AQ568" s="162"/>
      <c r="AR568" s="162"/>
      <c r="AS568" s="162"/>
      <c r="AT568" s="162"/>
      <c r="AU568" s="162"/>
      <c r="AV568" s="162"/>
      <c r="AW568" s="162"/>
      <c r="AX568" s="162"/>
    </row>
    <row r="569" spans="1:50" hidden="1">
      <c r="A569" s="153" t="s">
        <v>1656</v>
      </c>
      <c r="B569" s="153" t="s">
        <v>962</v>
      </c>
      <c r="C569" s="153" t="s">
        <v>1653</v>
      </c>
      <c r="D569" s="177" t="s">
        <v>10514</v>
      </c>
      <c r="E569" s="161" t="s">
        <v>10515</v>
      </c>
      <c r="F569" s="161" t="s">
        <v>13031</v>
      </c>
      <c r="G569" s="161" t="s">
        <v>10516</v>
      </c>
      <c r="H569" s="161" t="s">
        <v>8995</v>
      </c>
      <c r="I569" s="161" t="s">
        <v>10517</v>
      </c>
      <c r="J569" s="161" t="s">
        <v>10518</v>
      </c>
      <c r="K569" s="161" t="s">
        <v>10519</v>
      </c>
      <c r="L569" s="161" t="s">
        <v>10520</v>
      </c>
      <c r="M569" s="161" t="s">
        <v>10521</v>
      </c>
      <c r="N569" s="185" t="s">
        <v>7096</v>
      </c>
      <c r="O569" s="161">
        <v>0</v>
      </c>
      <c r="P569" s="161">
        <v>0</v>
      </c>
      <c r="Q569" s="161">
        <v>0</v>
      </c>
      <c r="R569" s="161">
        <v>0</v>
      </c>
      <c r="S569" s="161">
        <v>0</v>
      </c>
      <c r="T569" s="161">
        <v>0</v>
      </c>
      <c r="U569" s="161">
        <v>0</v>
      </c>
      <c r="V569" s="161">
        <v>0</v>
      </c>
      <c r="W569" s="161">
        <v>0</v>
      </c>
      <c r="X569" s="161">
        <v>0</v>
      </c>
      <c r="Y569" s="161">
        <v>0</v>
      </c>
      <c r="Z569" s="161">
        <v>0</v>
      </c>
      <c r="AA569" s="161">
        <v>0</v>
      </c>
      <c r="AB569" s="161">
        <v>0</v>
      </c>
      <c r="AC569" s="161">
        <v>0</v>
      </c>
      <c r="AD569" s="161">
        <v>0</v>
      </c>
      <c r="AE569" s="161">
        <v>0</v>
      </c>
      <c r="AF569" s="161" t="s">
        <v>1823</v>
      </c>
      <c r="AG569" s="161" t="s">
        <v>4437</v>
      </c>
      <c r="AH569" s="162"/>
      <c r="AI569" s="162"/>
      <c r="AJ569" s="162"/>
      <c r="AK569" s="162"/>
      <c r="AL569" s="162"/>
      <c r="AM569" s="162"/>
      <c r="AN569" s="162"/>
      <c r="AO569" s="162"/>
      <c r="AP569" s="162"/>
      <c r="AQ569" s="162"/>
      <c r="AR569" s="162"/>
      <c r="AS569" s="162"/>
      <c r="AT569" s="162"/>
      <c r="AU569" s="162"/>
      <c r="AV569" s="162"/>
      <c r="AW569" s="162"/>
      <c r="AX569" s="162"/>
    </row>
    <row r="570" spans="1:50" hidden="1">
      <c r="A570" s="153" t="s">
        <v>1657</v>
      </c>
      <c r="B570" s="153" t="s">
        <v>962</v>
      </c>
      <c r="C570" s="153" t="s">
        <v>1653</v>
      </c>
      <c r="D570" s="177" t="s">
        <v>10514</v>
      </c>
      <c r="E570" s="161" t="s">
        <v>10515</v>
      </c>
      <c r="F570" s="161" t="s">
        <v>13032</v>
      </c>
      <c r="G570" s="161" t="s">
        <v>10516</v>
      </c>
      <c r="H570" s="161" t="s">
        <v>8995</v>
      </c>
      <c r="I570" s="161" t="s">
        <v>10517</v>
      </c>
      <c r="J570" s="161" t="s">
        <v>10518</v>
      </c>
      <c r="K570" s="161" t="s">
        <v>10519</v>
      </c>
      <c r="L570" s="161" t="s">
        <v>10520</v>
      </c>
      <c r="M570" s="161" t="s">
        <v>10521</v>
      </c>
      <c r="N570" s="185" t="s">
        <v>7096</v>
      </c>
      <c r="O570" s="161">
        <v>0</v>
      </c>
      <c r="P570" s="161">
        <v>0</v>
      </c>
      <c r="Q570" s="161">
        <v>0</v>
      </c>
      <c r="R570" s="161">
        <v>0</v>
      </c>
      <c r="S570" s="161">
        <v>0</v>
      </c>
      <c r="T570" s="161">
        <v>0</v>
      </c>
      <c r="U570" s="161">
        <v>0</v>
      </c>
      <c r="V570" s="161">
        <v>0</v>
      </c>
      <c r="W570" s="161">
        <v>0</v>
      </c>
      <c r="X570" s="161">
        <v>0</v>
      </c>
      <c r="Y570" s="161">
        <v>0</v>
      </c>
      <c r="Z570" s="161">
        <v>0</v>
      </c>
      <c r="AA570" s="161">
        <v>0</v>
      </c>
      <c r="AB570" s="161">
        <v>0</v>
      </c>
      <c r="AC570" s="161">
        <v>0</v>
      </c>
      <c r="AD570" s="161">
        <v>0</v>
      </c>
      <c r="AE570" s="161">
        <v>0</v>
      </c>
      <c r="AF570" s="161" t="s">
        <v>1823</v>
      </c>
      <c r="AG570" s="161" t="s">
        <v>4437</v>
      </c>
      <c r="AH570" s="162"/>
      <c r="AI570" s="162"/>
      <c r="AJ570" s="162"/>
      <c r="AK570" s="162"/>
      <c r="AL570" s="162"/>
      <c r="AM570" s="162"/>
      <c r="AN570" s="162"/>
      <c r="AO570" s="162"/>
      <c r="AP570" s="162"/>
      <c r="AQ570" s="162"/>
      <c r="AR570" s="162"/>
      <c r="AS570" s="162"/>
      <c r="AT570" s="162"/>
      <c r="AU570" s="162"/>
      <c r="AV570" s="162"/>
      <c r="AW570" s="162"/>
      <c r="AX570" s="162"/>
    </row>
    <row r="571" spans="1:50" hidden="1">
      <c r="A571" s="153" t="s">
        <v>1658</v>
      </c>
      <c r="B571" s="153" t="s">
        <v>962</v>
      </c>
      <c r="C571" s="153" t="s">
        <v>1653</v>
      </c>
      <c r="D571" s="177" t="s">
        <v>10514</v>
      </c>
      <c r="E571" s="161" t="s">
        <v>10515</v>
      </c>
      <c r="F571" s="161" t="s">
        <v>13033</v>
      </c>
      <c r="G571" s="161" t="s">
        <v>10516</v>
      </c>
      <c r="H571" s="161" t="s">
        <v>8995</v>
      </c>
      <c r="I571" s="161" t="s">
        <v>10517</v>
      </c>
      <c r="J571" s="161" t="s">
        <v>10518</v>
      </c>
      <c r="K571" s="161" t="s">
        <v>10519</v>
      </c>
      <c r="L571" s="161" t="s">
        <v>10520</v>
      </c>
      <c r="M571" s="161" t="s">
        <v>10521</v>
      </c>
      <c r="N571" s="185" t="s">
        <v>7096</v>
      </c>
      <c r="O571" s="161">
        <v>0</v>
      </c>
      <c r="P571" s="161">
        <v>0</v>
      </c>
      <c r="Q571" s="161">
        <v>0</v>
      </c>
      <c r="R571" s="161">
        <v>0</v>
      </c>
      <c r="S571" s="161">
        <v>0</v>
      </c>
      <c r="T571" s="161">
        <v>0</v>
      </c>
      <c r="U571" s="161">
        <v>0</v>
      </c>
      <c r="V571" s="161">
        <v>0</v>
      </c>
      <c r="W571" s="161">
        <v>0</v>
      </c>
      <c r="X571" s="161">
        <v>0</v>
      </c>
      <c r="Y571" s="161">
        <v>0</v>
      </c>
      <c r="Z571" s="161">
        <v>0</v>
      </c>
      <c r="AA571" s="161">
        <v>0</v>
      </c>
      <c r="AB571" s="161">
        <v>0</v>
      </c>
      <c r="AC571" s="161">
        <v>0</v>
      </c>
      <c r="AD571" s="161">
        <v>0</v>
      </c>
      <c r="AE571" s="161">
        <v>0</v>
      </c>
      <c r="AF571" s="161" t="s">
        <v>1823</v>
      </c>
      <c r="AG571" s="161" t="s">
        <v>4437</v>
      </c>
      <c r="AH571" s="162"/>
      <c r="AI571" s="162"/>
      <c r="AJ571" s="162"/>
      <c r="AK571" s="162"/>
      <c r="AL571" s="162"/>
      <c r="AM571" s="162"/>
      <c r="AN571" s="162"/>
      <c r="AO571" s="162"/>
      <c r="AP571" s="162"/>
      <c r="AQ571" s="162"/>
      <c r="AR571" s="162"/>
      <c r="AS571" s="162"/>
      <c r="AT571" s="162"/>
      <c r="AU571" s="162"/>
      <c r="AV571" s="162"/>
      <c r="AW571" s="162"/>
      <c r="AX571" s="162"/>
    </row>
    <row r="572" spans="1:50" hidden="1">
      <c r="A572" s="153" t="s">
        <v>397</v>
      </c>
      <c r="B572" s="153" t="s">
        <v>398</v>
      </c>
      <c r="C572" s="153" t="s">
        <v>399</v>
      </c>
      <c r="D572" s="177" t="s">
        <v>6872</v>
      </c>
      <c r="E572" s="161" t="s">
        <v>6873</v>
      </c>
      <c r="F572" s="161" t="s">
        <v>6874</v>
      </c>
      <c r="G572" s="161" t="s">
        <v>6875</v>
      </c>
      <c r="H572" s="161" t="s">
        <v>1338</v>
      </c>
      <c r="I572" s="161" t="s">
        <v>2031</v>
      </c>
      <c r="J572" s="161" t="s">
        <v>6876</v>
      </c>
      <c r="K572" s="161" t="s">
        <v>6309</v>
      </c>
      <c r="L572" s="161" t="s">
        <v>6309</v>
      </c>
      <c r="M572" s="161" t="s">
        <v>6877</v>
      </c>
      <c r="N572" s="185" t="s">
        <v>6310</v>
      </c>
      <c r="O572" s="161">
        <v>0</v>
      </c>
      <c r="P572" s="161">
        <v>0</v>
      </c>
      <c r="Q572" s="161">
        <v>0</v>
      </c>
      <c r="R572" s="161">
        <v>0</v>
      </c>
      <c r="S572" s="161">
        <v>0</v>
      </c>
      <c r="T572" s="161">
        <v>0</v>
      </c>
      <c r="U572" s="161">
        <v>0</v>
      </c>
      <c r="V572" s="161">
        <v>0</v>
      </c>
      <c r="W572" s="161">
        <v>0</v>
      </c>
      <c r="X572" s="161">
        <v>0</v>
      </c>
      <c r="Y572" s="161">
        <v>0</v>
      </c>
      <c r="Z572" s="161">
        <v>0</v>
      </c>
      <c r="AA572" s="161">
        <v>0</v>
      </c>
      <c r="AB572" s="161">
        <v>0</v>
      </c>
      <c r="AC572" s="161">
        <v>0</v>
      </c>
      <c r="AD572" s="161">
        <v>0</v>
      </c>
      <c r="AE572" s="161">
        <v>0</v>
      </c>
      <c r="AF572" s="161" t="s">
        <v>6309</v>
      </c>
      <c r="AG572" s="161" t="s">
        <v>6497</v>
      </c>
      <c r="AH572" s="162" t="s">
        <v>13575</v>
      </c>
      <c r="AI572" s="162" t="s">
        <v>13574</v>
      </c>
      <c r="AJ572" s="162" t="s">
        <v>13910</v>
      </c>
      <c r="AK572" s="162" t="s">
        <v>13954</v>
      </c>
      <c r="AL572" s="162" t="s">
        <v>14195</v>
      </c>
      <c r="AM572" s="162" t="s">
        <v>14294</v>
      </c>
      <c r="AN572" s="162" t="s">
        <v>14695</v>
      </c>
      <c r="AO572" s="162" t="s">
        <v>14928</v>
      </c>
      <c r="AP572" s="162"/>
      <c r="AQ572" s="162"/>
      <c r="AR572" s="162"/>
      <c r="AS572" s="162"/>
      <c r="AT572" s="162"/>
      <c r="AU572" s="162"/>
      <c r="AV572" s="162"/>
      <c r="AW572" s="162"/>
      <c r="AX572" s="162"/>
    </row>
    <row r="573" spans="1:50" hidden="1">
      <c r="A573" s="153" t="s">
        <v>1659</v>
      </c>
      <c r="B573" s="153" t="s">
        <v>962</v>
      </c>
      <c r="C573" s="153" t="s">
        <v>1653</v>
      </c>
      <c r="D573" s="177" t="s">
        <v>10514</v>
      </c>
      <c r="E573" s="161" t="s">
        <v>10515</v>
      </c>
      <c r="F573" s="161" t="s">
        <v>13034</v>
      </c>
      <c r="G573" s="161" t="s">
        <v>10516</v>
      </c>
      <c r="H573" s="161" t="s">
        <v>8995</v>
      </c>
      <c r="I573" s="161" t="s">
        <v>10517</v>
      </c>
      <c r="J573" s="161" t="s">
        <v>10518</v>
      </c>
      <c r="K573" s="161" t="s">
        <v>10519</v>
      </c>
      <c r="L573" s="161" t="s">
        <v>10520</v>
      </c>
      <c r="M573" s="161" t="s">
        <v>10521</v>
      </c>
      <c r="N573" s="185" t="s">
        <v>7096</v>
      </c>
      <c r="O573" s="161">
        <v>0</v>
      </c>
      <c r="P573" s="161">
        <v>0</v>
      </c>
      <c r="Q573" s="161">
        <v>0</v>
      </c>
      <c r="R573" s="161">
        <v>0</v>
      </c>
      <c r="S573" s="161">
        <v>0</v>
      </c>
      <c r="T573" s="161">
        <v>0</v>
      </c>
      <c r="U573" s="161">
        <v>0</v>
      </c>
      <c r="V573" s="161">
        <v>0</v>
      </c>
      <c r="W573" s="161">
        <v>0</v>
      </c>
      <c r="X573" s="161">
        <v>0</v>
      </c>
      <c r="Y573" s="161">
        <v>0</v>
      </c>
      <c r="Z573" s="161">
        <v>0</v>
      </c>
      <c r="AA573" s="161">
        <v>0</v>
      </c>
      <c r="AB573" s="161">
        <v>0</v>
      </c>
      <c r="AC573" s="161">
        <v>0</v>
      </c>
      <c r="AD573" s="161">
        <v>0</v>
      </c>
      <c r="AE573" s="161">
        <v>0</v>
      </c>
      <c r="AF573" s="161" t="s">
        <v>1823</v>
      </c>
      <c r="AG573" s="161" t="s">
        <v>4437</v>
      </c>
      <c r="AH573" s="162"/>
      <c r="AI573" s="162"/>
      <c r="AJ573" s="162"/>
      <c r="AK573" s="162"/>
      <c r="AL573" s="162"/>
      <c r="AM573" s="162"/>
      <c r="AN573" s="162"/>
      <c r="AO573" s="162"/>
      <c r="AP573" s="162"/>
      <c r="AQ573" s="162"/>
      <c r="AR573" s="162"/>
      <c r="AS573" s="162"/>
      <c r="AT573" s="162"/>
      <c r="AU573" s="162"/>
      <c r="AV573" s="162"/>
      <c r="AW573" s="162"/>
      <c r="AX573" s="162"/>
    </row>
    <row r="574" spans="1:50" hidden="1">
      <c r="A574" s="153" t="s">
        <v>1662</v>
      </c>
      <c r="B574" s="153" t="s">
        <v>962</v>
      </c>
      <c r="C574" s="153" t="s">
        <v>1653</v>
      </c>
      <c r="D574" s="177" t="s">
        <v>10514</v>
      </c>
      <c r="E574" s="161" t="s">
        <v>10515</v>
      </c>
      <c r="F574" s="161" t="s">
        <v>13036</v>
      </c>
      <c r="G574" s="161" t="s">
        <v>10516</v>
      </c>
      <c r="H574" s="161" t="s">
        <v>8995</v>
      </c>
      <c r="I574" s="161" t="s">
        <v>10517</v>
      </c>
      <c r="J574" s="161" t="s">
        <v>10518</v>
      </c>
      <c r="K574" s="161" t="s">
        <v>10519</v>
      </c>
      <c r="L574" s="161" t="s">
        <v>10520</v>
      </c>
      <c r="M574" s="161" t="s">
        <v>10521</v>
      </c>
      <c r="N574" s="185" t="s">
        <v>7096</v>
      </c>
      <c r="O574" s="161">
        <v>0</v>
      </c>
      <c r="P574" s="161">
        <v>0</v>
      </c>
      <c r="Q574" s="161">
        <v>0</v>
      </c>
      <c r="R574" s="161">
        <v>0</v>
      </c>
      <c r="S574" s="161">
        <v>0</v>
      </c>
      <c r="T574" s="161">
        <v>0</v>
      </c>
      <c r="U574" s="161">
        <v>0</v>
      </c>
      <c r="V574" s="161">
        <v>0</v>
      </c>
      <c r="W574" s="161">
        <v>0</v>
      </c>
      <c r="X574" s="161">
        <v>0</v>
      </c>
      <c r="Y574" s="161">
        <v>0</v>
      </c>
      <c r="Z574" s="161">
        <v>0</v>
      </c>
      <c r="AA574" s="161">
        <v>0</v>
      </c>
      <c r="AB574" s="161">
        <v>0</v>
      </c>
      <c r="AC574" s="161">
        <v>0</v>
      </c>
      <c r="AD574" s="161">
        <v>0</v>
      </c>
      <c r="AE574" s="161">
        <v>0</v>
      </c>
      <c r="AF574" s="161" t="s">
        <v>1823</v>
      </c>
      <c r="AG574" s="161" t="s">
        <v>4437</v>
      </c>
      <c r="AH574" s="162"/>
      <c r="AI574" s="162"/>
      <c r="AJ574" s="162"/>
      <c r="AK574" s="162"/>
      <c r="AL574" s="162"/>
      <c r="AM574" s="162"/>
      <c r="AN574" s="162"/>
      <c r="AO574" s="162"/>
      <c r="AP574" s="162"/>
      <c r="AQ574" s="162"/>
      <c r="AR574" s="162"/>
      <c r="AS574" s="162"/>
      <c r="AT574" s="162"/>
      <c r="AU574" s="162"/>
      <c r="AV574" s="162"/>
      <c r="AW574" s="162"/>
      <c r="AX574" s="162"/>
    </row>
    <row r="575" spans="1:50" hidden="1">
      <c r="A575" s="153" t="s">
        <v>1665</v>
      </c>
      <c r="B575" s="153" t="s">
        <v>962</v>
      </c>
      <c r="C575" s="153" t="s">
        <v>1661</v>
      </c>
      <c r="D575" s="177" t="s">
        <v>10514</v>
      </c>
      <c r="E575" s="161" t="s">
        <v>10515</v>
      </c>
      <c r="F575" s="161" t="s">
        <v>13038</v>
      </c>
      <c r="G575" s="161" t="s">
        <v>10516</v>
      </c>
      <c r="H575" s="161" t="s">
        <v>8995</v>
      </c>
      <c r="I575" s="161" t="s">
        <v>10517</v>
      </c>
      <c r="J575" s="161" t="s">
        <v>10518</v>
      </c>
      <c r="K575" s="161" t="s">
        <v>10519</v>
      </c>
      <c r="L575" s="161" t="s">
        <v>10520</v>
      </c>
      <c r="M575" s="161" t="s">
        <v>10521</v>
      </c>
      <c r="N575" s="185" t="s">
        <v>7096</v>
      </c>
      <c r="O575" s="161">
        <v>0</v>
      </c>
      <c r="P575" s="161">
        <v>0</v>
      </c>
      <c r="Q575" s="161">
        <v>0</v>
      </c>
      <c r="R575" s="161">
        <v>0</v>
      </c>
      <c r="S575" s="161">
        <v>0</v>
      </c>
      <c r="T575" s="161">
        <v>0</v>
      </c>
      <c r="U575" s="161">
        <v>0</v>
      </c>
      <c r="V575" s="161">
        <v>0</v>
      </c>
      <c r="W575" s="161">
        <v>0</v>
      </c>
      <c r="X575" s="161">
        <v>0</v>
      </c>
      <c r="Y575" s="161">
        <v>0</v>
      </c>
      <c r="Z575" s="161">
        <v>0</v>
      </c>
      <c r="AA575" s="161">
        <v>0</v>
      </c>
      <c r="AB575" s="161">
        <v>0</v>
      </c>
      <c r="AC575" s="161">
        <v>0</v>
      </c>
      <c r="AD575" s="161">
        <v>0</v>
      </c>
      <c r="AE575" s="161">
        <v>0</v>
      </c>
      <c r="AF575" s="161" t="s">
        <v>1823</v>
      </c>
      <c r="AG575" s="161" t="s">
        <v>4437</v>
      </c>
      <c r="AH575" s="162"/>
      <c r="AI575" s="162"/>
      <c r="AJ575" s="162"/>
      <c r="AK575" s="162"/>
      <c r="AL575" s="162"/>
      <c r="AM575" s="162"/>
      <c r="AN575" s="162"/>
      <c r="AO575" s="162"/>
      <c r="AP575" s="162"/>
      <c r="AQ575" s="162"/>
      <c r="AR575" s="162"/>
      <c r="AS575" s="162"/>
      <c r="AT575" s="162"/>
      <c r="AU575" s="162"/>
      <c r="AV575" s="162"/>
      <c r="AW575" s="162"/>
      <c r="AX575" s="162"/>
    </row>
    <row r="576" spans="1:50" hidden="1">
      <c r="A576" s="153" t="s">
        <v>1660</v>
      </c>
      <c r="B576" s="153" t="s">
        <v>962</v>
      </c>
      <c r="C576" s="153" t="s">
        <v>1661</v>
      </c>
      <c r="D576" s="177" t="s">
        <v>10514</v>
      </c>
      <c r="E576" s="161" t="s">
        <v>10515</v>
      </c>
      <c r="F576" s="161" t="s">
        <v>13035</v>
      </c>
      <c r="G576" s="161" t="s">
        <v>10516</v>
      </c>
      <c r="H576" s="161" t="s">
        <v>8995</v>
      </c>
      <c r="I576" s="161" t="s">
        <v>10517</v>
      </c>
      <c r="J576" s="161" t="s">
        <v>10518</v>
      </c>
      <c r="K576" s="161" t="s">
        <v>10519</v>
      </c>
      <c r="L576" s="161" t="s">
        <v>10520</v>
      </c>
      <c r="M576" s="161" t="s">
        <v>10521</v>
      </c>
      <c r="N576" s="185" t="s">
        <v>7096</v>
      </c>
      <c r="O576" s="161">
        <v>0</v>
      </c>
      <c r="P576" s="161">
        <v>0</v>
      </c>
      <c r="Q576" s="161">
        <v>0</v>
      </c>
      <c r="R576" s="161">
        <v>0</v>
      </c>
      <c r="S576" s="161">
        <v>0</v>
      </c>
      <c r="T576" s="161">
        <v>0</v>
      </c>
      <c r="U576" s="161">
        <v>0</v>
      </c>
      <c r="V576" s="161">
        <v>0</v>
      </c>
      <c r="W576" s="161">
        <v>0</v>
      </c>
      <c r="X576" s="161">
        <v>0</v>
      </c>
      <c r="Y576" s="161">
        <v>0</v>
      </c>
      <c r="Z576" s="161">
        <v>0</v>
      </c>
      <c r="AA576" s="161">
        <v>0</v>
      </c>
      <c r="AB576" s="161">
        <v>0</v>
      </c>
      <c r="AC576" s="161">
        <v>0</v>
      </c>
      <c r="AD576" s="161">
        <v>0</v>
      </c>
      <c r="AE576" s="161">
        <v>0</v>
      </c>
      <c r="AF576" s="161" t="s">
        <v>1823</v>
      </c>
      <c r="AG576" s="161" t="s">
        <v>4437</v>
      </c>
      <c r="AH576" s="162"/>
      <c r="AI576" s="162"/>
      <c r="AJ576" s="162"/>
      <c r="AK576" s="162"/>
      <c r="AL576" s="162"/>
      <c r="AM576" s="162"/>
      <c r="AN576" s="162"/>
      <c r="AO576" s="162"/>
      <c r="AP576" s="162"/>
      <c r="AQ576" s="162"/>
      <c r="AR576" s="162"/>
      <c r="AS576" s="162"/>
      <c r="AT576" s="162"/>
      <c r="AU576" s="162"/>
      <c r="AV576" s="162"/>
      <c r="AW576" s="162"/>
      <c r="AX576" s="162"/>
    </row>
    <row r="577" spans="1:50" hidden="1">
      <c r="A577" s="153" t="s">
        <v>1666</v>
      </c>
      <c r="B577" s="153" t="s">
        <v>962</v>
      </c>
      <c r="C577" s="153" t="s">
        <v>1661</v>
      </c>
      <c r="D577" s="177" t="s">
        <v>10514</v>
      </c>
      <c r="E577" s="161" t="s">
        <v>10515</v>
      </c>
      <c r="F577" s="161" t="s">
        <v>13039</v>
      </c>
      <c r="G577" s="161" t="s">
        <v>10516</v>
      </c>
      <c r="H577" s="161" t="s">
        <v>8995</v>
      </c>
      <c r="I577" s="161" t="s">
        <v>10517</v>
      </c>
      <c r="J577" s="161" t="s">
        <v>10518</v>
      </c>
      <c r="K577" s="161" t="s">
        <v>10519</v>
      </c>
      <c r="L577" s="161" t="s">
        <v>10520</v>
      </c>
      <c r="M577" s="161" t="s">
        <v>10521</v>
      </c>
      <c r="N577" s="185" t="s">
        <v>7096</v>
      </c>
      <c r="O577" s="161">
        <v>0</v>
      </c>
      <c r="P577" s="161">
        <v>0</v>
      </c>
      <c r="Q577" s="161">
        <v>0</v>
      </c>
      <c r="R577" s="161">
        <v>0</v>
      </c>
      <c r="S577" s="161">
        <v>0</v>
      </c>
      <c r="T577" s="161">
        <v>0</v>
      </c>
      <c r="U577" s="161">
        <v>0</v>
      </c>
      <c r="V577" s="161">
        <v>0</v>
      </c>
      <c r="W577" s="161">
        <v>0</v>
      </c>
      <c r="X577" s="161">
        <v>0</v>
      </c>
      <c r="Y577" s="161">
        <v>0</v>
      </c>
      <c r="Z577" s="161">
        <v>0</v>
      </c>
      <c r="AA577" s="161">
        <v>0</v>
      </c>
      <c r="AB577" s="161">
        <v>0</v>
      </c>
      <c r="AC577" s="161">
        <v>0</v>
      </c>
      <c r="AD577" s="161">
        <v>0</v>
      </c>
      <c r="AE577" s="161">
        <v>0</v>
      </c>
      <c r="AF577" s="161" t="s">
        <v>1823</v>
      </c>
      <c r="AG577" s="161" t="s">
        <v>4437</v>
      </c>
      <c r="AH577" s="162"/>
      <c r="AI577" s="162"/>
      <c r="AJ577" s="162"/>
      <c r="AK577" s="162"/>
      <c r="AL577" s="162"/>
      <c r="AM577" s="162"/>
      <c r="AN577" s="162"/>
      <c r="AO577" s="162"/>
      <c r="AP577" s="162"/>
      <c r="AQ577" s="162"/>
      <c r="AR577" s="162"/>
      <c r="AS577" s="162"/>
      <c r="AT577" s="162"/>
      <c r="AU577" s="162"/>
      <c r="AV577" s="162"/>
      <c r="AW577" s="162"/>
      <c r="AX577" s="162"/>
    </row>
    <row r="578" spans="1:50" hidden="1">
      <c r="A578" s="153" t="s">
        <v>1667</v>
      </c>
      <c r="B578" s="153" t="s">
        <v>962</v>
      </c>
      <c r="C578" s="153" t="s">
        <v>1661</v>
      </c>
      <c r="D578" s="177" t="s">
        <v>10514</v>
      </c>
      <c r="E578" s="161" t="s">
        <v>10515</v>
      </c>
      <c r="F578" s="161" t="s">
        <v>13040</v>
      </c>
      <c r="G578" s="161" t="s">
        <v>10516</v>
      </c>
      <c r="H578" s="161" t="s">
        <v>8995</v>
      </c>
      <c r="I578" s="161" t="s">
        <v>10517</v>
      </c>
      <c r="J578" s="161" t="s">
        <v>10518</v>
      </c>
      <c r="K578" s="161" t="s">
        <v>10519</v>
      </c>
      <c r="L578" s="161" t="s">
        <v>10520</v>
      </c>
      <c r="M578" s="161" t="s">
        <v>10521</v>
      </c>
      <c r="N578" s="185" t="s">
        <v>7096</v>
      </c>
      <c r="O578" s="161">
        <v>0</v>
      </c>
      <c r="P578" s="161">
        <v>0</v>
      </c>
      <c r="Q578" s="161">
        <v>0</v>
      </c>
      <c r="R578" s="161">
        <v>0</v>
      </c>
      <c r="S578" s="161">
        <v>0</v>
      </c>
      <c r="T578" s="161">
        <v>0</v>
      </c>
      <c r="U578" s="161">
        <v>0</v>
      </c>
      <c r="V578" s="161">
        <v>0</v>
      </c>
      <c r="W578" s="161">
        <v>0</v>
      </c>
      <c r="X578" s="161">
        <v>0</v>
      </c>
      <c r="Y578" s="161">
        <v>0</v>
      </c>
      <c r="Z578" s="161">
        <v>0</v>
      </c>
      <c r="AA578" s="161">
        <v>0</v>
      </c>
      <c r="AB578" s="161">
        <v>0</v>
      </c>
      <c r="AC578" s="161">
        <v>0</v>
      </c>
      <c r="AD578" s="161">
        <v>0</v>
      </c>
      <c r="AE578" s="161">
        <v>0</v>
      </c>
      <c r="AF578" s="161" t="s">
        <v>1823</v>
      </c>
      <c r="AG578" s="161" t="s">
        <v>4437</v>
      </c>
      <c r="AH578" s="162"/>
      <c r="AI578" s="162"/>
      <c r="AJ578" s="162"/>
      <c r="AK578" s="162"/>
      <c r="AL578" s="162"/>
      <c r="AM578" s="162"/>
      <c r="AN578" s="162"/>
      <c r="AO578" s="162"/>
      <c r="AP578" s="162"/>
      <c r="AQ578" s="162"/>
      <c r="AR578" s="162"/>
      <c r="AS578" s="162"/>
      <c r="AT578" s="162"/>
      <c r="AU578" s="162"/>
      <c r="AV578" s="162"/>
      <c r="AW578" s="162"/>
      <c r="AX578" s="162"/>
    </row>
    <row r="579" spans="1:50" hidden="1">
      <c r="A579" s="153" t="s">
        <v>1668</v>
      </c>
      <c r="B579" s="153" t="s">
        <v>962</v>
      </c>
      <c r="C579" s="153" t="s">
        <v>1661</v>
      </c>
      <c r="D579" s="177" t="s">
        <v>10514</v>
      </c>
      <c r="E579" s="161" t="s">
        <v>10515</v>
      </c>
      <c r="F579" s="161" t="s">
        <v>13041</v>
      </c>
      <c r="G579" s="161" t="s">
        <v>10516</v>
      </c>
      <c r="H579" s="161" t="s">
        <v>8995</v>
      </c>
      <c r="I579" s="161" t="s">
        <v>10517</v>
      </c>
      <c r="J579" s="161" t="s">
        <v>10518</v>
      </c>
      <c r="K579" s="161" t="s">
        <v>10519</v>
      </c>
      <c r="L579" s="161" t="s">
        <v>10520</v>
      </c>
      <c r="M579" s="161" t="s">
        <v>10521</v>
      </c>
      <c r="N579" s="185" t="s">
        <v>7096</v>
      </c>
      <c r="O579" s="161">
        <v>0</v>
      </c>
      <c r="P579" s="161">
        <v>0</v>
      </c>
      <c r="Q579" s="161">
        <v>0</v>
      </c>
      <c r="R579" s="161">
        <v>0</v>
      </c>
      <c r="S579" s="161">
        <v>0</v>
      </c>
      <c r="T579" s="161">
        <v>0</v>
      </c>
      <c r="U579" s="161">
        <v>0</v>
      </c>
      <c r="V579" s="161">
        <v>0</v>
      </c>
      <c r="W579" s="161">
        <v>0</v>
      </c>
      <c r="X579" s="161">
        <v>0</v>
      </c>
      <c r="Y579" s="161">
        <v>0</v>
      </c>
      <c r="Z579" s="161">
        <v>0</v>
      </c>
      <c r="AA579" s="161">
        <v>0</v>
      </c>
      <c r="AB579" s="161">
        <v>0</v>
      </c>
      <c r="AC579" s="161">
        <v>0</v>
      </c>
      <c r="AD579" s="161">
        <v>0</v>
      </c>
      <c r="AE579" s="161">
        <v>0</v>
      </c>
      <c r="AF579" s="161" t="s">
        <v>1823</v>
      </c>
      <c r="AG579" s="161" t="s">
        <v>4437</v>
      </c>
      <c r="AH579" s="162"/>
      <c r="AI579" s="162"/>
      <c r="AJ579" s="162"/>
      <c r="AK579" s="162"/>
      <c r="AL579" s="162"/>
      <c r="AM579" s="162"/>
      <c r="AN579" s="162"/>
      <c r="AO579" s="162"/>
      <c r="AP579" s="162"/>
      <c r="AQ579" s="162"/>
      <c r="AR579" s="162"/>
      <c r="AS579" s="162"/>
      <c r="AT579" s="162"/>
      <c r="AU579" s="162"/>
      <c r="AV579" s="162"/>
      <c r="AW579" s="162"/>
      <c r="AX579" s="162"/>
    </row>
    <row r="580" spans="1:50" hidden="1">
      <c r="A580" s="153" t="s">
        <v>1669</v>
      </c>
      <c r="B580" s="153" t="s">
        <v>962</v>
      </c>
      <c r="C580" s="153" t="s">
        <v>1661</v>
      </c>
      <c r="D580" s="177" t="s">
        <v>10514</v>
      </c>
      <c r="E580" s="161" t="s">
        <v>10515</v>
      </c>
      <c r="F580" s="161" t="s">
        <v>13042</v>
      </c>
      <c r="G580" s="161" t="s">
        <v>10516</v>
      </c>
      <c r="H580" s="161" t="s">
        <v>8995</v>
      </c>
      <c r="I580" s="161" t="s">
        <v>10517</v>
      </c>
      <c r="J580" s="161" t="s">
        <v>10518</v>
      </c>
      <c r="K580" s="161" t="s">
        <v>10519</v>
      </c>
      <c r="L580" s="161" t="s">
        <v>10520</v>
      </c>
      <c r="M580" s="161" t="s">
        <v>10521</v>
      </c>
      <c r="N580" s="185" t="s">
        <v>7096</v>
      </c>
      <c r="O580" s="161">
        <v>0</v>
      </c>
      <c r="P580" s="161">
        <v>0</v>
      </c>
      <c r="Q580" s="161">
        <v>0</v>
      </c>
      <c r="R580" s="161">
        <v>0</v>
      </c>
      <c r="S580" s="161">
        <v>0</v>
      </c>
      <c r="T580" s="161">
        <v>0</v>
      </c>
      <c r="U580" s="161">
        <v>0</v>
      </c>
      <c r="V580" s="161">
        <v>0</v>
      </c>
      <c r="W580" s="161">
        <v>0</v>
      </c>
      <c r="X580" s="161">
        <v>0</v>
      </c>
      <c r="Y580" s="161">
        <v>0</v>
      </c>
      <c r="Z580" s="161">
        <v>0</v>
      </c>
      <c r="AA580" s="161">
        <v>0</v>
      </c>
      <c r="AB580" s="161">
        <v>0</v>
      </c>
      <c r="AC580" s="161">
        <v>0</v>
      </c>
      <c r="AD580" s="161">
        <v>0</v>
      </c>
      <c r="AE580" s="161">
        <v>0</v>
      </c>
      <c r="AF580" s="161" t="s">
        <v>1823</v>
      </c>
      <c r="AG580" s="161" t="s">
        <v>4437</v>
      </c>
      <c r="AH580" s="162"/>
      <c r="AI580" s="162"/>
      <c r="AJ580" s="162"/>
      <c r="AK580" s="162"/>
      <c r="AL580" s="162"/>
      <c r="AM580" s="162"/>
      <c r="AN580" s="162"/>
      <c r="AO580" s="162"/>
      <c r="AP580" s="162"/>
      <c r="AQ580" s="162"/>
      <c r="AR580" s="162"/>
      <c r="AS580" s="162"/>
      <c r="AT580" s="162"/>
      <c r="AU580" s="162"/>
      <c r="AV580" s="162"/>
      <c r="AW580" s="162"/>
      <c r="AX580" s="162"/>
    </row>
    <row r="581" spans="1:50" hidden="1">
      <c r="A581" s="153" t="s">
        <v>1670</v>
      </c>
      <c r="B581" s="153" t="s">
        <v>962</v>
      </c>
      <c r="C581" s="153" t="s">
        <v>1661</v>
      </c>
      <c r="D581" s="177" t="s">
        <v>10514</v>
      </c>
      <c r="E581" s="161" t="s">
        <v>10515</v>
      </c>
      <c r="F581" s="161" t="s">
        <v>13043</v>
      </c>
      <c r="G581" s="161" t="s">
        <v>10516</v>
      </c>
      <c r="H581" s="161" t="s">
        <v>8995</v>
      </c>
      <c r="I581" s="161" t="s">
        <v>10517</v>
      </c>
      <c r="J581" s="161" t="s">
        <v>10518</v>
      </c>
      <c r="K581" s="161" t="s">
        <v>10519</v>
      </c>
      <c r="L581" s="161" t="s">
        <v>10520</v>
      </c>
      <c r="M581" s="161" t="s">
        <v>10521</v>
      </c>
      <c r="N581" s="185" t="s">
        <v>7096</v>
      </c>
      <c r="O581" s="161">
        <v>0</v>
      </c>
      <c r="P581" s="161">
        <v>0</v>
      </c>
      <c r="Q581" s="161">
        <v>0</v>
      </c>
      <c r="R581" s="161">
        <v>0</v>
      </c>
      <c r="S581" s="161">
        <v>0</v>
      </c>
      <c r="T581" s="161">
        <v>0</v>
      </c>
      <c r="U581" s="161">
        <v>0</v>
      </c>
      <c r="V581" s="161">
        <v>0</v>
      </c>
      <c r="W581" s="161">
        <v>0</v>
      </c>
      <c r="X581" s="161">
        <v>0</v>
      </c>
      <c r="Y581" s="161">
        <v>0</v>
      </c>
      <c r="Z581" s="161">
        <v>0</v>
      </c>
      <c r="AA581" s="161">
        <v>0</v>
      </c>
      <c r="AB581" s="161">
        <v>0</v>
      </c>
      <c r="AC581" s="161">
        <v>0</v>
      </c>
      <c r="AD581" s="161">
        <v>0</v>
      </c>
      <c r="AE581" s="161">
        <v>0</v>
      </c>
      <c r="AF581" s="161" t="s">
        <v>1823</v>
      </c>
      <c r="AG581" s="161" t="s">
        <v>4437</v>
      </c>
      <c r="AH581" s="162"/>
      <c r="AI581" s="162"/>
      <c r="AJ581" s="162"/>
      <c r="AK581" s="162"/>
      <c r="AL581" s="162"/>
      <c r="AM581" s="162"/>
      <c r="AN581" s="162"/>
      <c r="AO581" s="162"/>
      <c r="AP581" s="162"/>
      <c r="AQ581" s="162"/>
      <c r="AR581" s="162"/>
      <c r="AS581" s="162"/>
      <c r="AT581" s="162"/>
      <c r="AU581" s="162"/>
      <c r="AV581" s="162"/>
      <c r="AW581" s="162"/>
      <c r="AX581" s="162"/>
    </row>
    <row r="582" spans="1:50" hidden="1">
      <c r="A582" s="153" t="s">
        <v>1671</v>
      </c>
      <c r="B582" s="153" t="s">
        <v>962</v>
      </c>
      <c r="C582" s="153" t="s">
        <v>1664</v>
      </c>
      <c r="D582" s="177" t="s">
        <v>10514</v>
      </c>
      <c r="E582" s="161" t="s">
        <v>10515</v>
      </c>
      <c r="F582" s="161" t="s">
        <v>13044</v>
      </c>
      <c r="G582" s="161" t="s">
        <v>10516</v>
      </c>
      <c r="H582" s="161" t="s">
        <v>8995</v>
      </c>
      <c r="I582" s="161" t="s">
        <v>10517</v>
      </c>
      <c r="J582" s="161" t="s">
        <v>10518</v>
      </c>
      <c r="K582" s="161" t="s">
        <v>10519</v>
      </c>
      <c r="L582" s="161" t="s">
        <v>10520</v>
      </c>
      <c r="M582" s="161" t="s">
        <v>10521</v>
      </c>
      <c r="N582" s="185" t="s">
        <v>7096</v>
      </c>
      <c r="O582" s="161">
        <v>0</v>
      </c>
      <c r="P582" s="161">
        <v>0</v>
      </c>
      <c r="Q582" s="161">
        <v>0</v>
      </c>
      <c r="R582" s="161">
        <v>0</v>
      </c>
      <c r="S582" s="161">
        <v>0</v>
      </c>
      <c r="T582" s="161">
        <v>0</v>
      </c>
      <c r="U582" s="161">
        <v>0</v>
      </c>
      <c r="V582" s="161">
        <v>0</v>
      </c>
      <c r="W582" s="161">
        <v>0</v>
      </c>
      <c r="X582" s="161">
        <v>0</v>
      </c>
      <c r="Y582" s="161">
        <v>0</v>
      </c>
      <c r="Z582" s="161">
        <v>0</v>
      </c>
      <c r="AA582" s="161">
        <v>0</v>
      </c>
      <c r="AB582" s="161">
        <v>0</v>
      </c>
      <c r="AC582" s="161">
        <v>0</v>
      </c>
      <c r="AD582" s="161">
        <v>0</v>
      </c>
      <c r="AE582" s="161">
        <v>0</v>
      </c>
      <c r="AF582" s="161" t="s">
        <v>1823</v>
      </c>
      <c r="AG582" s="161" t="s">
        <v>4437</v>
      </c>
      <c r="AH582" s="162"/>
      <c r="AI582" s="162"/>
      <c r="AJ582" s="162"/>
      <c r="AK582" s="162"/>
      <c r="AL582" s="162"/>
      <c r="AM582" s="162"/>
      <c r="AN582" s="162"/>
      <c r="AO582" s="162"/>
      <c r="AP582" s="162"/>
      <c r="AQ582" s="162"/>
      <c r="AR582" s="162"/>
      <c r="AS582" s="162"/>
      <c r="AT582" s="162"/>
      <c r="AU582" s="162"/>
      <c r="AV582" s="162"/>
      <c r="AW582" s="162"/>
      <c r="AX582" s="162"/>
    </row>
    <row r="583" spans="1:50" hidden="1">
      <c r="A583" s="153" t="s">
        <v>725</v>
      </c>
      <c r="B583" s="153" t="s">
        <v>5259</v>
      </c>
      <c r="C583" s="153" t="s">
        <v>726</v>
      </c>
      <c r="D583" s="177" t="s">
        <v>11779</v>
      </c>
      <c r="E583" s="161" t="s">
        <v>11780</v>
      </c>
      <c r="F583" s="161" t="s">
        <v>13542</v>
      </c>
      <c r="G583" s="161" t="s">
        <v>11781</v>
      </c>
      <c r="H583" s="161" t="s">
        <v>2024</v>
      </c>
      <c r="I583" s="161" t="s">
        <v>9566</v>
      </c>
      <c r="J583" s="161" t="s">
        <v>11782</v>
      </c>
      <c r="K583" s="161" t="s">
        <v>11783</v>
      </c>
      <c r="L583" s="161" t="s">
        <v>6309</v>
      </c>
      <c r="M583" s="161" t="s">
        <v>11784</v>
      </c>
      <c r="N583" s="185" t="s">
        <v>6310</v>
      </c>
      <c r="O583" s="161">
        <v>0</v>
      </c>
      <c r="P583" s="161">
        <v>0</v>
      </c>
      <c r="Q583" s="161">
        <v>0</v>
      </c>
      <c r="R583" s="161">
        <v>0</v>
      </c>
      <c r="S583" s="161">
        <v>0</v>
      </c>
      <c r="T583" s="161">
        <v>0</v>
      </c>
      <c r="U583" s="161">
        <v>0</v>
      </c>
      <c r="V583" s="161">
        <v>0</v>
      </c>
      <c r="W583" s="161">
        <v>0</v>
      </c>
      <c r="X583" s="161">
        <v>0</v>
      </c>
      <c r="Y583" s="161">
        <v>0</v>
      </c>
      <c r="Z583" s="161">
        <v>0</v>
      </c>
      <c r="AA583" s="161">
        <v>0</v>
      </c>
      <c r="AB583" s="161">
        <v>0</v>
      </c>
      <c r="AC583" s="161">
        <v>0</v>
      </c>
      <c r="AD583" s="161">
        <v>0</v>
      </c>
      <c r="AE583" s="161">
        <v>0</v>
      </c>
      <c r="AF583" s="161" t="s">
        <v>6309</v>
      </c>
      <c r="AG583" s="161" t="s">
        <v>6317</v>
      </c>
      <c r="AH583" s="162"/>
      <c r="AI583" s="162"/>
      <c r="AJ583" s="162"/>
      <c r="AK583" s="162"/>
      <c r="AL583" s="162"/>
      <c r="AM583" s="162"/>
      <c r="AN583" s="162"/>
      <c r="AO583" s="162"/>
      <c r="AP583" s="162"/>
      <c r="AQ583" s="162"/>
      <c r="AR583" s="162"/>
      <c r="AS583" s="162"/>
      <c r="AT583" s="162"/>
      <c r="AU583" s="162"/>
      <c r="AV583" s="162"/>
      <c r="AW583" s="162"/>
      <c r="AX583" s="162"/>
    </row>
    <row r="584" spans="1:50" hidden="1">
      <c r="A584" s="153" t="s">
        <v>1672</v>
      </c>
      <c r="B584" s="153" t="s">
        <v>962</v>
      </c>
      <c r="C584" s="153" t="s">
        <v>1664</v>
      </c>
      <c r="D584" s="177" t="s">
        <v>10514</v>
      </c>
      <c r="E584" s="161" t="s">
        <v>10515</v>
      </c>
      <c r="F584" s="161" t="s">
        <v>13045</v>
      </c>
      <c r="G584" s="161" t="s">
        <v>10516</v>
      </c>
      <c r="H584" s="161" t="s">
        <v>8995</v>
      </c>
      <c r="I584" s="161" t="s">
        <v>10517</v>
      </c>
      <c r="J584" s="161" t="s">
        <v>10518</v>
      </c>
      <c r="K584" s="161" t="s">
        <v>10519</v>
      </c>
      <c r="L584" s="161" t="s">
        <v>10520</v>
      </c>
      <c r="M584" s="161" t="s">
        <v>10521</v>
      </c>
      <c r="N584" s="185" t="s">
        <v>7096</v>
      </c>
      <c r="O584" s="161">
        <v>0</v>
      </c>
      <c r="P584" s="161">
        <v>0</v>
      </c>
      <c r="Q584" s="161">
        <v>0</v>
      </c>
      <c r="R584" s="161">
        <v>0</v>
      </c>
      <c r="S584" s="161">
        <v>0</v>
      </c>
      <c r="T584" s="161">
        <v>0</v>
      </c>
      <c r="U584" s="161">
        <v>0</v>
      </c>
      <c r="V584" s="161">
        <v>0</v>
      </c>
      <c r="W584" s="161">
        <v>0</v>
      </c>
      <c r="X584" s="161">
        <v>0</v>
      </c>
      <c r="Y584" s="161">
        <v>0</v>
      </c>
      <c r="Z584" s="161">
        <v>0</v>
      </c>
      <c r="AA584" s="161">
        <v>0</v>
      </c>
      <c r="AB584" s="161">
        <v>0</v>
      </c>
      <c r="AC584" s="161">
        <v>0</v>
      </c>
      <c r="AD584" s="161">
        <v>0</v>
      </c>
      <c r="AE584" s="161">
        <v>0</v>
      </c>
      <c r="AF584" s="161" t="s">
        <v>1823</v>
      </c>
      <c r="AG584" s="161" t="s">
        <v>4437</v>
      </c>
      <c r="AH584" s="162"/>
      <c r="AI584" s="162"/>
      <c r="AJ584" s="162"/>
      <c r="AK584" s="162"/>
      <c r="AL584" s="162"/>
      <c r="AM584" s="162"/>
      <c r="AN584" s="162"/>
      <c r="AO584" s="162"/>
      <c r="AP584" s="162"/>
      <c r="AQ584" s="162"/>
      <c r="AR584" s="162"/>
      <c r="AS584" s="162"/>
      <c r="AT584" s="162"/>
      <c r="AU584" s="162"/>
      <c r="AV584" s="162"/>
      <c r="AW584" s="162"/>
      <c r="AX584" s="162"/>
    </row>
    <row r="585" spans="1:50" hidden="1">
      <c r="A585" s="153" t="s">
        <v>1663</v>
      </c>
      <c r="B585" s="153" t="s">
        <v>962</v>
      </c>
      <c r="C585" s="153" t="s">
        <v>1664</v>
      </c>
      <c r="D585" s="177" t="s">
        <v>10514</v>
      </c>
      <c r="E585" s="161" t="s">
        <v>10515</v>
      </c>
      <c r="F585" s="161" t="s">
        <v>13037</v>
      </c>
      <c r="G585" s="161" t="s">
        <v>10516</v>
      </c>
      <c r="H585" s="161" t="s">
        <v>8995</v>
      </c>
      <c r="I585" s="161" t="s">
        <v>10517</v>
      </c>
      <c r="J585" s="161" t="s">
        <v>10518</v>
      </c>
      <c r="K585" s="161" t="s">
        <v>10519</v>
      </c>
      <c r="L585" s="161" t="s">
        <v>10520</v>
      </c>
      <c r="M585" s="161" t="s">
        <v>10521</v>
      </c>
      <c r="N585" s="185" t="s">
        <v>7096</v>
      </c>
      <c r="O585" s="161">
        <v>0</v>
      </c>
      <c r="P585" s="161">
        <v>0</v>
      </c>
      <c r="Q585" s="161">
        <v>0</v>
      </c>
      <c r="R585" s="161">
        <v>0</v>
      </c>
      <c r="S585" s="161">
        <v>0</v>
      </c>
      <c r="T585" s="161">
        <v>0</v>
      </c>
      <c r="U585" s="161">
        <v>0</v>
      </c>
      <c r="V585" s="161">
        <v>0</v>
      </c>
      <c r="W585" s="161">
        <v>0</v>
      </c>
      <c r="X585" s="161">
        <v>0</v>
      </c>
      <c r="Y585" s="161">
        <v>0</v>
      </c>
      <c r="Z585" s="161">
        <v>0</v>
      </c>
      <c r="AA585" s="161">
        <v>0</v>
      </c>
      <c r="AB585" s="161">
        <v>0</v>
      </c>
      <c r="AC585" s="161">
        <v>0</v>
      </c>
      <c r="AD585" s="161">
        <v>0</v>
      </c>
      <c r="AE585" s="161">
        <v>0</v>
      </c>
      <c r="AF585" s="161" t="s">
        <v>1823</v>
      </c>
      <c r="AG585" s="161" t="s">
        <v>4437</v>
      </c>
      <c r="AH585" s="162"/>
      <c r="AI585" s="162"/>
      <c r="AJ585" s="162"/>
      <c r="AK585" s="162"/>
      <c r="AL585" s="162"/>
      <c r="AM585" s="162"/>
      <c r="AN585" s="162"/>
      <c r="AO585" s="162"/>
      <c r="AP585" s="162"/>
      <c r="AQ585" s="162"/>
      <c r="AR585" s="162"/>
      <c r="AS585" s="162"/>
      <c r="AT585" s="162"/>
      <c r="AU585" s="162"/>
      <c r="AV585" s="162"/>
      <c r="AW585" s="162"/>
      <c r="AX585" s="162"/>
    </row>
    <row r="586" spans="1:50" hidden="1">
      <c r="A586" s="153" t="s">
        <v>3765</v>
      </c>
      <c r="B586" s="153" t="s">
        <v>1527</v>
      </c>
      <c r="C586" s="153" t="s">
        <v>3766</v>
      </c>
      <c r="D586" s="177" t="s">
        <v>3319</v>
      </c>
      <c r="E586" s="161" t="s">
        <v>3320</v>
      </c>
      <c r="F586" s="161" t="s">
        <v>3321</v>
      </c>
      <c r="G586" s="161" t="s">
        <v>3322</v>
      </c>
      <c r="H586" s="161" t="s">
        <v>2024</v>
      </c>
      <c r="I586" s="161" t="s">
        <v>2031</v>
      </c>
      <c r="J586" s="161" t="s">
        <v>3323</v>
      </c>
      <c r="K586" s="161" t="s">
        <v>3324</v>
      </c>
      <c r="L586" s="161" t="s">
        <v>6309</v>
      </c>
      <c r="M586" s="161" t="s">
        <v>3325</v>
      </c>
      <c r="N586" s="185" t="s">
        <v>6447</v>
      </c>
      <c r="O586" s="161">
        <v>0</v>
      </c>
      <c r="P586" s="161">
        <v>0</v>
      </c>
      <c r="Q586" s="161">
        <v>0</v>
      </c>
      <c r="R586" s="161">
        <v>0</v>
      </c>
      <c r="S586" s="161">
        <v>0</v>
      </c>
      <c r="T586" s="161">
        <v>0</v>
      </c>
      <c r="U586" s="161">
        <v>0</v>
      </c>
      <c r="V586" s="161">
        <v>0</v>
      </c>
      <c r="W586" s="161">
        <v>0</v>
      </c>
      <c r="X586" s="161">
        <v>0</v>
      </c>
      <c r="Y586" s="161">
        <v>0</v>
      </c>
      <c r="Z586" s="161">
        <v>0</v>
      </c>
      <c r="AA586" s="161">
        <v>1</v>
      </c>
      <c r="AB586" s="161" t="s">
        <v>2060</v>
      </c>
      <c r="AC586" s="161" t="s">
        <v>2061</v>
      </c>
      <c r="AD586" s="161" t="s">
        <v>2042</v>
      </c>
      <c r="AE586" s="161" t="s">
        <v>2062</v>
      </c>
      <c r="AF586" s="161" t="s">
        <v>6309</v>
      </c>
      <c r="AG586" s="161" t="s">
        <v>6334</v>
      </c>
      <c r="AH586" s="162" t="s">
        <v>5632</v>
      </c>
      <c r="AI586" s="162" t="s">
        <v>5633</v>
      </c>
      <c r="AJ586" s="162" t="s">
        <v>11856</v>
      </c>
      <c r="AK586" s="162" t="s">
        <v>14261</v>
      </c>
      <c r="AL586" s="162"/>
      <c r="AM586" s="162"/>
      <c r="AN586" s="162"/>
      <c r="AO586" s="162"/>
      <c r="AP586" s="162"/>
      <c r="AQ586" s="162"/>
      <c r="AR586" s="162"/>
      <c r="AS586" s="162"/>
      <c r="AT586" s="162"/>
      <c r="AU586" s="162"/>
      <c r="AV586" s="162"/>
      <c r="AW586" s="162"/>
      <c r="AX586" s="162"/>
    </row>
    <row r="587" spans="1:50" hidden="1">
      <c r="A587" s="153" t="s">
        <v>2841</v>
      </c>
      <c r="B587" s="153" t="s">
        <v>2836</v>
      </c>
      <c r="C587" s="153" t="s">
        <v>2842</v>
      </c>
      <c r="D587" s="177" t="s">
        <v>7044</v>
      </c>
      <c r="E587" s="161" t="s">
        <v>7045</v>
      </c>
      <c r="F587" s="161" t="s">
        <v>12321</v>
      </c>
      <c r="G587" s="161" t="s">
        <v>7046</v>
      </c>
      <c r="H587" s="161" t="s">
        <v>2025</v>
      </c>
      <c r="I587" s="161" t="s">
        <v>2026</v>
      </c>
      <c r="J587" s="161" t="s">
        <v>7871</v>
      </c>
      <c r="K587" s="161" t="s">
        <v>6309</v>
      </c>
      <c r="L587" s="161" t="s">
        <v>7047</v>
      </c>
      <c r="M587" s="161"/>
      <c r="N587" s="185"/>
      <c r="O587" s="161"/>
      <c r="P587" s="161"/>
      <c r="Q587" s="161"/>
      <c r="R587" s="161"/>
      <c r="S587" s="161"/>
      <c r="T587" s="161"/>
      <c r="U587" s="161"/>
      <c r="V587" s="161"/>
      <c r="W587" s="161"/>
      <c r="X587" s="161"/>
      <c r="Y587" s="161"/>
      <c r="Z587" s="161"/>
      <c r="AA587" s="161"/>
      <c r="AB587" s="161"/>
      <c r="AC587" s="161"/>
      <c r="AD587" s="161"/>
      <c r="AE587" s="161"/>
      <c r="AF587" s="161"/>
      <c r="AG587" s="161"/>
      <c r="AH587" s="162"/>
      <c r="AI587" s="162"/>
      <c r="AJ587" s="162"/>
      <c r="AK587" s="162"/>
      <c r="AL587" s="162"/>
      <c r="AM587" s="162"/>
      <c r="AN587" s="162"/>
      <c r="AO587" s="162"/>
      <c r="AP587" s="162"/>
      <c r="AQ587" s="162"/>
      <c r="AR587" s="162"/>
      <c r="AS587" s="162"/>
      <c r="AT587" s="162"/>
      <c r="AU587" s="162"/>
      <c r="AV587" s="162"/>
      <c r="AW587" s="162"/>
      <c r="AX587" s="162"/>
    </row>
    <row r="588" spans="1:50" hidden="1">
      <c r="A588" s="153" t="s">
        <v>1673</v>
      </c>
      <c r="B588" s="153" t="s">
        <v>962</v>
      </c>
      <c r="C588" s="153" t="s">
        <v>1664</v>
      </c>
      <c r="D588" s="177" t="s">
        <v>10514</v>
      </c>
      <c r="E588" s="161" t="s">
        <v>10515</v>
      </c>
      <c r="F588" s="161" t="s">
        <v>13046</v>
      </c>
      <c r="G588" s="161" t="s">
        <v>10516</v>
      </c>
      <c r="H588" s="161" t="s">
        <v>8995</v>
      </c>
      <c r="I588" s="161" t="s">
        <v>10517</v>
      </c>
      <c r="J588" s="161" t="s">
        <v>10518</v>
      </c>
      <c r="K588" s="161" t="s">
        <v>10519</v>
      </c>
      <c r="L588" s="161" t="s">
        <v>10520</v>
      </c>
      <c r="M588" s="161" t="s">
        <v>10521</v>
      </c>
      <c r="N588" s="185" t="s">
        <v>7096</v>
      </c>
      <c r="O588" s="161">
        <v>0</v>
      </c>
      <c r="P588" s="161">
        <v>0</v>
      </c>
      <c r="Q588" s="161">
        <v>0</v>
      </c>
      <c r="R588" s="161">
        <v>0</v>
      </c>
      <c r="S588" s="161">
        <v>0</v>
      </c>
      <c r="T588" s="161">
        <v>0</v>
      </c>
      <c r="U588" s="161">
        <v>0</v>
      </c>
      <c r="V588" s="161">
        <v>0</v>
      </c>
      <c r="W588" s="161">
        <v>0</v>
      </c>
      <c r="X588" s="161">
        <v>0</v>
      </c>
      <c r="Y588" s="161">
        <v>0</v>
      </c>
      <c r="Z588" s="161">
        <v>0</v>
      </c>
      <c r="AA588" s="161">
        <v>0</v>
      </c>
      <c r="AB588" s="161">
        <v>0</v>
      </c>
      <c r="AC588" s="161">
        <v>0</v>
      </c>
      <c r="AD588" s="161">
        <v>0</v>
      </c>
      <c r="AE588" s="161">
        <v>0</v>
      </c>
      <c r="AF588" s="161" t="s">
        <v>1823</v>
      </c>
      <c r="AG588" s="161" t="s">
        <v>4437</v>
      </c>
      <c r="AH588" s="162"/>
      <c r="AI588" s="162"/>
      <c r="AJ588" s="162"/>
      <c r="AK588" s="162"/>
      <c r="AL588" s="162"/>
      <c r="AM588" s="162"/>
      <c r="AN588" s="162"/>
      <c r="AO588" s="162"/>
      <c r="AP588" s="162"/>
      <c r="AQ588" s="162"/>
      <c r="AR588" s="162"/>
      <c r="AS588" s="162"/>
      <c r="AT588" s="162"/>
      <c r="AU588" s="162"/>
      <c r="AV588" s="162"/>
      <c r="AW588" s="162"/>
      <c r="AX588" s="162"/>
    </row>
    <row r="589" spans="1:50" hidden="1">
      <c r="A589" s="153" t="s">
        <v>1674</v>
      </c>
      <c r="B589" s="153" t="s">
        <v>962</v>
      </c>
      <c r="C589" s="153" t="s">
        <v>1664</v>
      </c>
      <c r="D589" s="177" t="s">
        <v>10514</v>
      </c>
      <c r="E589" s="161" t="s">
        <v>10515</v>
      </c>
      <c r="F589" s="161" t="s">
        <v>13047</v>
      </c>
      <c r="G589" s="161" t="s">
        <v>10516</v>
      </c>
      <c r="H589" s="161" t="s">
        <v>8995</v>
      </c>
      <c r="I589" s="161" t="s">
        <v>10517</v>
      </c>
      <c r="J589" s="161" t="s">
        <v>10518</v>
      </c>
      <c r="K589" s="161" t="s">
        <v>10519</v>
      </c>
      <c r="L589" s="161" t="s">
        <v>10520</v>
      </c>
      <c r="M589" s="161" t="s">
        <v>10521</v>
      </c>
      <c r="N589" s="185" t="s">
        <v>7096</v>
      </c>
      <c r="O589" s="161">
        <v>0</v>
      </c>
      <c r="P589" s="161">
        <v>0</v>
      </c>
      <c r="Q589" s="161">
        <v>0</v>
      </c>
      <c r="R589" s="161">
        <v>0</v>
      </c>
      <c r="S589" s="161">
        <v>0</v>
      </c>
      <c r="T589" s="161">
        <v>0</v>
      </c>
      <c r="U589" s="161">
        <v>0</v>
      </c>
      <c r="V589" s="161">
        <v>0</v>
      </c>
      <c r="W589" s="161">
        <v>0</v>
      </c>
      <c r="X589" s="161">
        <v>0</v>
      </c>
      <c r="Y589" s="161">
        <v>0</v>
      </c>
      <c r="Z589" s="161">
        <v>0</v>
      </c>
      <c r="AA589" s="161">
        <v>0</v>
      </c>
      <c r="AB589" s="161">
        <v>0</v>
      </c>
      <c r="AC589" s="161">
        <v>0</v>
      </c>
      <c r="AD589" s="161">
        <v>0</v>
      </c>
      <c r="AE589" s="161">
        <v>0</v>
      </c>
      <c r="AF589" s="161" t="s">
        <v>1823</v>
      </c>
      <c r="AG589" s="161" t="s">
        <v>4437</v>
      </c>
      <c r="AH589" s="162"/>
      <c r="AI589" s="162"/>
      <c r="AJ589" s="162"/>
      <c r="AK589" s="162"/>
      <c r="AL589" s="162"/>
      <c r="AM589" s="162"/>
      <c r="AN589" s="162"/>
      <c r="AO589" s="162"/>
      <c r="AP589" s="162"/>
      <c r="AQ589" s="162"/>
      <c r="AR589" s="162"/>
      <c r="AS589" s="162"/>
      <c r="AT589" s="162"/>
      <c r="AU589" s="162"/>
      <c r="AV589" s="162"/>
      <c r="AW589" s="162"/>
      <c r="AX589" s="162"/>
    </row>
    <row r="590" spans="1:50" hidden="1">
      <c r="A590" s="153" t="s">
        <v>6142</v>
      </c>
      <c r="B590" s="153" t="s">
        <v>6136</v>
      </c>
      <c r="C590" s="153" t="s">
        <v>6143</v>
      </c>
      <c r="D590" s="177" t="s">
        <v>10778</v>
      </c>
      <c r="E590" s="161" t="s">
        <v>10779</v>
      </c>
      <c r="F590" s="161" t="e">
        <v>#N/A</v>
      </c>
      <c r="G590" s="161" t="s">
        <v>10780</v>
      </c>
      <c r="H590" s="161" t="s">
        <v>10781</v>
      </c>
      <c r="I590" s="161" t="s">
        <v>10782</v>
      </c>
      <c r="J590" s="161" t="s">
        <v>10783</v>
      </c>
      <c r="K590" s="161" t="s">
        <v>10784</v>
      </c>
      <c r="L590" s="161" t="s">
        <v>10785</v>
      </c>
      <c r="M590" s="161"/>
      <c r="N590" s="185"/>
      <c r="O590" s="161"/>
      <c r="P590" s="161"/>
      <c r="Q590" s="161"/>
      <c r="R590" s="161"/>
      <c r="S590" s="161"/>
      <c r="T590" s="161"/>
      <c r="U590" s="161"/>
      <c r="V590" s="161"/>
      <c r="W590" s="161"/>
      <c r="X590" s="161"/>
      <c r="Y590" s="161"/>
      <c r="Z590" s="161"/>
      <c r="AA590" s="161"/>
      <c r="AB590" s="161"/>
      <c r="AC590" s="161"/>
      <c r="AD590" s="161"/>
      <c r="AE590" s="161"/>
      <c r="AF590" s="161"/>
      <c r="AG590" s="161"/>
      <c r="AH590" s="162"/>
      <c r="AI590" s="162"/>
      <c r="AJ590" s="162"/>
      <c r="AK590" s="162"/>
      <c r="AL590" s="162"/>
      <c r="AM590" s="162"/>
      <c r="AN590" s="162"/>
      <c r="AO590" s="162"/>
      <c r="AP590" s="162"/>
      <c r="AQ590" s="162"/>
      <c r="AR590" s="162"/>
      <c r="AS590" s="162"/>
      <c r="AT590" s="162"/>
      <c r="AU590" s="162"/>
      <c r="AV590" s="162"/>
      <c r="AW590" s="162"/>
      <c r="AX590" s="162"/>
    </row>
    <row r="591" spans="1:50" hidden="1">
      <c r="A591" s="153" t="s">
        <v>6430</v>
      </c>
      <c r="B591" s="153" t="s">
        <v>6431</v>
      </c>
      <c r="C591" s="153" t="s">
        <v>6432</v>
      </c>
      <c r="D591" s="177" t="s">
        <v>6298</v>
      </c>
      <c r="E591" s="161" t="s">
        <v>6299</v>
      </c>
      <c r="F591" s="161" t="s">
        <v>6300</v>
      </c>
      <c r="G591" s="161" t="s">
        <v>6301</v>
      </c>
      <c r="H591" s="161" t="s">
        <v>3507</v>
      </c>
      <c r="I591" s="161" t="s">
        <v>3508</v>
      </c>
      <c r="J591" s="161" t="s">
        <v>6302</v>
      </c>
      <c r="K591" s="161" t="s">
        <v>6303</v>
      </c>
      <c r="L591" s="161" t="s">
        <v>6309</v>
      </c>
      <c r="M591" s="161" t="s">
        <v>6304</v>
      </c>
      <c r="N591" s="185" t="s">
        <v>6310</v>
      </c>
      <c r="O591" s="161" t="s">
        <v>6433</v>
      </c>
      <c r="P591" s="161" t="s">
        <v>6298</v>
      </c>
      <c r="Q591" s="161" t="s">
        <v>6301</v>
      </c>
      <c r="R591" s="161" t="s">
        <v>3507</v>
      </c>
      <c r="S591" s="161" t="s">
        <v>3508</v>
      </c>
      <c r="T591" s="161" t="s">
        <v>6309</v>
      </c>
      <c r="U591" s="161">
        <v>0</v>
      </c>
      <c r="V591" s="161">
        <v>0</v>
      </c>
      <c r="W591" s="161">
        <v>0</v>
      </c>
      <c r="X591" s="161">
        <v>0</v>
      </c>
      <c r="Y591" s="161">
        <v>0</v>
      </c>
      <c r="Z591" s="161">
        <v>0</v>
      </c>
      <c r="AA591" s="161">
        <v>1</v>
      </c>
      <c r="AB591" s="161" t="s">
        <v>2060</v>
      </c>
      <c r="AC591" s="161" t="s">
        <v>2061</v>
      </c>
      <c r="AD591" s="161" t="s">
        <v>2042</v>
      </c>
      <c r="AE591" s="161" t="s">
        <v>2062</v>
      </c>
      <c r="AF591" s="161" t="s">
        <v>6309</v>
      </c>
      <c r="AG591" s="161" t="s">
        <v>6497</v>
      </c>
      <c r="AH591" s="162" t="s">
        <v>3709</v>
      </c>
      <c r="AI591" s="162" t="s">
        <v>6706</v>
      </c>
      <c r="AJ591" s="162"/>
      <c r="AK591" s="162"/>
      <c r="AL591" s="162"/>
      <c r="AM591" s="162"/>
      <c r="AN591" s="162"/>
      <c r="AO591" s="162"/>
      <c r="AP591" s="162"/>
      <c r="AQ591" s="162"/>
      <c r="AR591" s="162"/>
      <c r="AS591" s="162"/>
      <c r="AT591" s="162"/>
      <c r="AU591" s="162"/>
      <c r="AV591" s="162"/>
      <c r="AW591" s="162"/>
      <c r="AX591" s="162"/>
    </row>
    <row r="592" spans="1:50" hidden="1">
      <c r="A592" s="153" t="s">
        <v>6434</v>
      </c>
      <c r="B592" s="153" t="s">
        <v>6435</v>
      </c>
      <c r="C592" s="153" t="s">
        <v>6436</v>
      </c>
      <c r="D592" s="177" t="s">
        <v>3887</v>
      </c>
      <c r="E592" s="161" t="s">
        <v>3888</v>
      </c>
      <c r="F592" s="161" t="s">
        <v>3889</v>
      </c>
      <c r="G592" s="161" t="s">
        <v>6301</v>
      </c>
      <c r="H592" s="161" t="s">
        <v>3507</v>
      </c>
      <c r="I592" s="161" t="s">
        <v>3508</v>
      </c>
      <c r="J592" s="161" t="s">
        <v>3890</v>
      </c>
      <c r="K592" s="161" t="s">
        <v>6303</v>
      </c>
      <c r="L592" s="161" t="s">
        <v>6309</v>
      </c>
      <c r="M592" s="161" t="s">
        <v>6304</v>
      </c>
      <c r="N592" s="185" t="s">
        <v>6318</v>
      </c>
      <c r="O592" s="161" t="s">
        <v>6437</v>
      </c>
      <c r="P592" s="161" t="s">
        <v>3891</v>
      </c>
      <c r="Q592" s="161" t="s">
        <v>6301</v>
      </c>
      <c r="R592" s="161" t="s">
        <v>3507</v>
      </c>
      <c r="S592" s="161" t="s">
        <v>3508</v>
      </c>
      <c r="T592" s="161" t="s">
        <v>6309</v>
      </c>
      <c r="U592" s="161">
        <v>0</v>
      </c>
      <c r="V592" s="161">
        <v>0</v>
      </c>
      <c r="W592" s="161">
        <v>0</v>
      </c>
      <c r="X592" s="161">
        <v>0</v>
      </c>
      <c r="Y592" s="161">
        <v>0</v>
      </c>
      <c r="Z592" s="161">
        <v>0</v>
      </c>
      <c r="AA592" s="161">
        <v>0</v>
      </c>
      <c r="AB592" s="161">
        <v>0</v>
      </c>
      <c r="AC592" s="161">
        <v>0</v>
      </c>
      <c r="AD592" s="161">
        <v>0</v>
      </c>
      <c r="AE592" s="161">
        <v>0</v>
      </c>
      <c r="AF592" s="161" t="s">
        <v>6309</v>
      </c>
      <c r="AG592" s="161" t="s">
        <v>6497</v>
      </c>
      <c r="AH592" s="162" t="s">
        <v>3711</v>
      </c>
      <c r="AI592" s="162" t="s">
        <v>6709</v>
      </c>
      <c r="AJ592" s="162"/>
      <c r="AK592" s="162"/>
      <c r="AL592" s="162"/>
      <c r="AM592" s="162"/>
      <c r="AN592" s="162"/>
      <c r="AO592" s="162"/>
      <c r="AP592" s="162"/>
      <c r="AQ592" s="162"/>
      <c r="AR592" s="162"/>
      <c r="AS592" s="162"/>
      <c r="AT592" s="162"/>
      <c r="AU592" s="162"/>
      <c r="AV592" s="162"/>
      <c r="AW592" s="162"/>
      <c r="AX592" s="162"/>
    </row>
    <row r="593" spans="1:50" hidden="1">
      <c r="A593" s="153" t="s">
        <v>4799</v>
      </c>
      <c r="B593" s="153" t="s">
        <v>4800</v>
      </c>
      <c r="C593" s="153" t="s">
        <v>4801</v>
      </c>
      <c r="D593" s="177" t="s">
        <v>11539</v>
      </c>
      <c r="E593" s="161" t="s">
        <v>11540</v>
      </c>
      <c r="F593" s="161" t="s">
        <v>12110</v>
      </c>
      <c r="G593" s="161" t="s">
        <v>11541</v>
      </c>
      <c r="H593" s="161" t="s">
        <v>4125</v>
      </c>
      <c r="I593" s="161" t="s">
        <v>4126</v>
      </c>
      <c r="J593" s="161" t="s">
        <v>11542</v>
      </c>
      <c r="K593" s="161" t="s">
        <v>11543</v>
      </c>
      <c r="L593" s="161" t="s">
        <v>6309</v>
      </c>
      <c r="M593" s="161" t="s">
        <v>6309</v>
      </c>
      <c r="N593" s="185" t="s">
        <v>6310</v>
      </c>
      <c r="O593" s="161" t="s">
        <v>4802</v>
      </c>
      <c r="P593" s="161" t="s">
        <v>13874</v>
      </c>
      <c r="Q593" s="161" t="s">
        <v>11541</v>
      </c>
      <c r="R593" s="161" t="s">
        <v>4125</v>
      </c>
      <c r="S593" s="161" t="s">
        <v>4126</v>
      </c>
      <c r="T593" s="161" t="s">
        <v>6309</v>
      </c>
      <c r="U593" s="161">
        <v>0</v>
      </c>
      <c r="V593" s="161">
        <v>0</v>
      </c>
      <c r="W593" s="161">
        <v>0</v>
      </c>
      <c r="X593" s="161">
        <v>0</v>
      </c>
      <c r="Y593" s="161">
        <v>0</v>
      </c>
      <c r="Z593" s="161">
        <v>0</v>
      </c>
      <c r="AA593" s="161">
        <v>1</v>
      </c>
      <c r="AB593" s="161" t="s">
        <v>2060</v>
      </c>
      <c r="AC593" s="161" t="s">
        <v>2061</v>
      </c>
      <c r="AD593" s="161" t="s">
        <v>2042</v>
      </c>
      <c r="AE593" s="161" t="s">
        <v>2062</v>
      </c>
      <c r="AF593" s="161" t="s">
        <v>6309</v>
      </c>
      <c r="AG593" s="161" t="s">
        <v>6317</v>
      </c>
      <c r="AH593" s="162"/>
      <c r="AI593" s="162"/>
      <c r="AJ593" s="162"/>
      <c r="AK593" s="162"/>
      <c r="AL593" s="162"/>
      <c r="AM593" s="162"/>
      <c r="AN593" s="162"/>
      <c r="AO593" s="162"/>
      <c r="AP593" s="162"/>
      <c r="AQ593" s="162"/>
      <c r="AR593" s="162"/>
      <c r="AS593" s="162"/>
      <c r="AT593" s="162"/>
      <c r="AU593" s="162"/>
      <c r="AV593" s="162"/>
      <c r="AW593" s="162"/>
      <c r="AX593" s="162"/>
    </row>
    <row r="594" spans="1:50" hidden="1">
      <c r="A594" s="153" t="s">
        <v>4803</v>
      </c>
      <c r="B594" s="153" t="s">
        <v>4800</v>
      </c>
      <c r="C594" s="153" t="s">
        <v>4804</v>
      </c>
      <c r="D594" s="177" t="s">
        <v>11539</v>
      </c>
      <c r="E594" s="161" t="s">
        <v>11540</v>
      </c>
      <c r="F594" s="161" t="s">
        <v>12111</v>
      </c>
      <c r="G594" s="161" t="s">
        <v>11541</v>
      </c>
      <c r="H594" s="161" t="s">
        <v>4125</v>
      </c>
      <c r="I594" s="161" t="s">
        <v>4126</v>
      </c>
      <c r="J594" s="161" t="s">
        <v>11542</v>
      </c>
      <c r="K594" s="161" t="s">
        <v>11543</v>
      </c>
      <c r="L594" s="161" t="s">
        <v>6309</v>
      </c>
      <c r="M594" s="161" t="s">
        <v>6309</v>
      </c>
      <c r="N594" s="185" t="s">
        <v>6310</v>
      </c>
      <c r="O594" s="161" t="s">
        <v>4802</v>
      </c>
      <c r="P594" s="161" t="s">
        <v>13874</v>
      </c>
      <c r="Q594" s="161" t="s">
        <v>11541</v>
      </c>
      <c r="R594" s="161" t="s">
        <v>4125</v>
      </c>
      <c r="S594" s="161" t="s">
        <v>4126</v>
      </c>
      <c r="T594" s="161" t="s">
        <v>6309</v>
      </c>
      <c r="U594" s="161">
        <v>0</v>
      </c>
      <c r="V594" s="161">
        <v>0</v>
      </c>
      <c r="W594" s="161">
        <v>0</v>
      </c>
      <c r="X594" s="161">
        <v>0</v>
      </c>
      <c r="Y594" s="161">
        <v>0</v>
      </c>
      <c r="Z594" s="161">
        <v>0</v>
      </c>
      <c r="AA594" s="161">
        <v>1</v>
      </c>
      <c r="AB594" s="161" t="s">
        <v>2060</v>
      </c>
      <c r="AC594" s="161" t="s">
        <v>2061</v>
      </c>
      <c r="AD594" s="161" t="s">
        <v>2042</v>
      </c>
      <c r="AE594" s="161" t="s">
        <v>2062</v>
      </c>
      <c r="AF594" s="161" t="s">
        <v>6309</v>
      </c>
      <c r="AG594" s="161" t="s">
        <v>6317</v>
      </c>
      <c r="AH594" s="162"/>
      <c r="AI594" s="162"/>
      <c r="AJ594" s="162"/>
      <c r="AK594" s="162"/>
      <c r="AL594" s="162"/>
      <c r="AM594" s="162"/>
      <c r="AN594" s="162"/>
      <c r="AO594" s="162"/>
      <c r="AP594" s="162"/>
      <c r="AQ594" s="162"/>
      <c r="AR594" s="162"/>
      <c r="AS594" s="162"/>
      <c r="AT594" s="162"/>
      <c r="AU594" s="162"/>
      <c r="AV594" s="162"/>
      <c r="AW594" s="162"/>
      <c r="AX594" s="162"/>
    </row>
    <row r="595" spans="1:50" hidden="1">
      <c r="A595" s="153" t="s">
        <v>6441</v>
      </c>
      <c r="B595" s="153" t="s">
        <v>1174</v>
      </c>
      <c r="C595" s="153" t="s">
        <v>6442</v>
      </c>
      <c r="D595" s="177" t="s">
        <v>6397</v>
      </c>
      <c r="E595" s="161" t="s">
        <v>6398</v>
      </c>
      <c r="F595" s="161" t="s">
        <v>6414</v>
      </c>
      <c r="G595" s="161" t="s">
        <v>6400</v>
      </c>
      <c r="H595" s="161" t="s">
        <v>2024</v>
      </c>
      <c r="I595" s="161" t="s">
        <v>6401</v>
      </c>
      <c r="J595" s="161" t="s">
        <v>6402</v>
      </c>
      <c r="K595" s="161" t="s">
        <v>6403</v>
      </c>
      <c r="L595" s="161" t="s">
        <v>6404</v>
      </c>
      <c r="M595" s="161" t="s">
        <v>6405</v>
      </c>
      <c r="N595" s="185" t="s">
        <v>6447</v>
      </c>
      <c r="O595" s="161">
        <v>0</v>
      </c>
      <c r="P595" s="161">
        <v>0</v>
      </c>
      <c r="Q595" s="161">
        <v>0</v>
      </c>
      <c r="R595" s="161">
        <v>0</v>
      </c>
      <c r="S595" s="161">
        <v>0</v>
      </c>
      <c r="T595" s="161">
        <v>0</v>
      </c>
      <c r="U595" s="161">
        <v>0</v>
      </c>
      <c r="V595" s="161">
        <v>0</v>
      </c>
      <c r="W595" s="161">
        <v>0</v>
      </c>
      <c r="X595" s="161">
        <v>0</v>
      </c>
      <c r="Y595" s="161">
        <v>0</v>
      </c>
      <c r="Z595" s="161">
        <v>0</v>
      </c>
      <c r="AA595" s="161">
        <v>0</v>
      </c>
      <c r="AB595" s="161">
        <v>0</v>
      </c>
      <c r="AC595" s="161">
        <v>0</v>
      </c>
      <c r="AD595" s="161">
        <v>0</v>
      </c>
      <c r="AE595" s="161">
        <v>0</v>
      </c>
      <c r="AF595" s="161" t="s">
        <v>4036</v>
      </c>
      <c r="AG595" s="161" t="s">
        <v>6334</v>
      </c>
      <c r="AH595" s="162" t="s">
        <v>4367</v>
      </c>
      <c r="AI595" s="162" t="s">
        <v>6590</v>
      </c>
      <c r="AJ595" s="162" t="s">
        <v>11882</v>
      </c>
      <c r="AK595" s="162"/>
      <c r="AL595" s="162"/>
      <c r="AM595" s="162"/>
      <c r="AN595" s="162"/>
      <c r="AO595" s="162"/>
      <c r="AP595" s="162"/>
      <c r="AQ595" s="162"/>
      <c r="AR595" s="162"/>
      <c r="AS595" s="162"/>
      <c r="AT595" s="162"/>
      <c r="AU595" s="162"/>
      <c r="AV595" s="162"/>
      <c r="AW595" s="162"/>
      <c r="AX595" s="162"/>
    </row>
    <row r="596" spans="1:50" hidden="1">
      <c r="A596" s="153" t="s">
        <v>5758</v>
      </c>
      <c r="B596" s="153" t="s">
        <v>5759</v>
      </c>
      <c r="C596" s="153" t="s">
        <v>5760</v>
      </c>
      <c r="D596" s="177" t="s">
        <v>7145</v>
      </c>
      <c r="E596" s="161" t="s">
        <v>7146</v>
      </c>
      <c r="F596" s="161" t="s">
        <v>12014</v>
      </c>
      <c r="G596" s="161" t="s">
        <v>7147</v>
      </c>
      <c r="H596" s="161" t="s">
        <v>7148</v>
      </c>
      <c r="I596" s="161" t="s">
        <v>7149</v>
      </c>
      <c r="J596" s="161" t="s">
        <v>7150</v>
      </c>
      <c r="K596" s="161" t="s">
        <v>6309</v>
      </c>
      <c r="L596" s="161" t="s">
        <v>6309</v>
      </c>
      <c r="M596" s="161" t="s">
        <v>7151</v>
      </c>
      <c r="N596" s="185" t="s">
        <v>6322</v>
      </c>
      <c r="O596" s="161">
        <v>0</v>
      </c>
      <c r="P596" s="161">
        <v>0</v>
      </c>
      <c r="Q596" s="161">
        <v>0</v>
      </c>
      <c r="R596" s="161">
        <v>0</v>
      </c>
      <c r="S596" s="161">
        <v>0</v>
      </c>
      <c r="T596" s="161">
        <v>0</v>
      </c>
      <c r="U596" s="161">
        <v>0</v>
      </c>
      <c r="V596" s="161">
        <v>0</v>
      </c>
      <c r="W596" s="161">
        <v>0</v>
      </c>
      <c r="X596" s="161">
        <v>0</v>
      </c>
      <c r="Y596" s="161">
        <v>0</v>
      </c>
      <c r="Z596" s="161">
        <v>0</v>
      </c>
      <c r="AA596" s="161">
        <v>0</v>
      </c>
      <c r="AB596" s="161">
        <v>0</v>
      </c>
      <c r="AC596" s="161">
        <v>0</v>
      </c>
      <c r="AD596" s="161">
        <v>0</v>
      </c>
      <c r="AE596" s="161">
        <v>0</v>
      </c>
      <c r="AF596" s="161" t="s">
        <v>6309</v>
      </c>
      <c r="AG596" s="161" t="s">
        <v>6497</v>
      </c>
      <c r="AH596" s="162"/>
      <c r="AI596" s="162"/>
      <c r="AJ596" s="162"/>
      <c r="AK596" s="162"/>
      <c r="AL596" s="162"/>
      <c r="AM596" s="162"/>
      <c r="AN596" s="162"/>
      <c r="AO596" s="162"/>
      <c r="AP596" s="162"/>
      <c r="AQ596" s="162"/>
      <c r="AR596" s="162"/>
      <c r="AS596" s="162"/>
      <c r="AT596" s="162"/>
      <c r="AU596" s="162"/>
      <c r="AV596" s="162"/>
      <c r="AW596" s="162"/>
      <c r="AX596" s="162"/>
    </row>
    <row r="597" spans="1:50" hidden="1">
      <c r="A597" s="153" t="s">
        <v>5484</v>
      </c>
      <c r="B597" s="153" t="s">
        <v>5485</v>
      </c>
      <c r="C597" s="153" t="s">
        <v>4883</v>
      </c>
      <c r="D597" s="177" t="s">
        <v>11589</v>
      </c>
      <c r="E597" s="161" t="s">
        <v>11590</v>
      </c>
      <c r="F597" s="161" t="s">
        <v>13492</v>
      </c>
      <c r="G597" s="161" t="s">
        <v>11591</v>
      </c>
      <c r="H597" s="161" t="s">
        <v>11592</v>
      </c>
      <c r="I597" s="161" t="s">
        <v>11593</v>
      </c>
      <c r="J597" s="161" t="s">
        <v>11594</v>
      </c>
      <c r="K597" s="161" t="s">
        <v>11595</v>
      </c>
      <c r="L597" s="161" t="s">
        <v>6309</v>
      </c>
      <c r="M597" s="161" t="s">
        <v>11596</v>
      </c>
      <c r="N597" s="185" t="s">
        <v>7096</v>
      </c>
      <c r="O597" s="161">
        <v>0</v>
      </c>
      <c r="P597" s="161">
        <v>0</v>
      </c>
      <c r="Q597" s="161">
        <v>0</v>
      </c>
      <c r="R597" s="161">
        <v>0</v>
      </c>
      <c r="S597" s="161">
        <v>0</v>
      </c>
      <c r="T597" s="161">
        <v>0</v>
      </c>
      <c r="U597" s="161">
        <v>0</v>
      </c>
      <c r="V597" s="161">
        <v>0</v>
      </c>
      <c r="W597" s="161">
        <v>0</v>
      </c>
      <c r="X597" s="161">
        <v>0</v>
      </c>
      <c r="Y597" s="161">
        <v>0</v>
      </c>
      <c r="Z597" s="161">
        <v>0</v>
      </c>
      <c r="AA597" s="161">
        <v>0</v>
      </c>
      <c r="AB597" s="161">
        <v>0</v>
      </c>
      <c r="AC597" s="161">
        <v>0</v>
      </c>
      <c r="AD597" s="161">
        <v>0</v>
      </c>
      <c r="AE597" s="161">
        <v>0</v>
      </c>
      <c r="AF597" s="161" t="s">
        <v>4381</v>
      </c>
      <c r="AG597" s="161" t="s">
        <v>4388</v>
      </c>
      <c r="AH597" s="162" t="s">
        <v>15565</v>
      </c>
      <c r="AI597" s="162"/>
      <c r="AJ597" s="162"/>
      <c r="AK597" s="162"/>
      <c r="AL597" s="162"/>
      <c r="AM597" s="162"/>
      <c r="AN597" s="162"/>
      <c r="AO597" s="162"/>
      <c r="AP597" s="162"/>
      <c r="AQ597" s="162"/>
      <c r="AR597" s="162"/>
      <c r="AS597" s="162"/>
      <c r="AT597" s="162"/>
      <c r="AU597" s="162"/>
      <c r="AV597" s="162"/>
      <c r="AW597" s="162"/>
      <c r="AX597" s="162"/>
    </row>
    <row r="598" spans="1:50" hidden="1">
      <c r="A598" s="153" t="s">
        <v>4422</v>
      </c>
      <c r="B598" s="153" t="s">
        <v>4403</v>
      </c>
      <c r="C598" s="153" t="s">
        <v>4423</v>
      </c>
      <c r="D598" s="177" t="s">
        <v>7108</v>
      </c>
      <c r="E598" s="161" t="s">
        <v>7109</v>
      </c>
      <c r="F598" s="161" t="s">
        <v>7110</v>
      </c>
      <c r="G598" s="161" t="s">
        <v>7111</v>
      </c>
      <c r="H598" s="161" t="s">
        <v>2015</v>
      </c>
      <c r="I598" s="161" t="s">
        <v>2016</v>
      </c>
      <c r="J598" s="161" t="s">
        <v>7112</v>
      </c>
      <c r="K598" s="161" t="s">
        <v>7113</v>
      </c>
      <c r="L598" s="161" t="s">
        <v>6309</v>
      </c>
      <c r="M598" s="161" t="s">
        <v>7114</v>
      </c>
      <c r="N598" s="185" t="s">
        <v>6318</v>
      </c>
      <c r="O598" s="161">
        <v>0</v>
      </c>
      <c r="P598" s="161">
        <v>0</v>
      </c>
      <c r="Q598" s="161">
        <v>0</v>
      </c>
      <c r="R598" s="161">
        <v>0</v>
      </c>
      <c r="S598" s="161">
        <v>0</v>
      </c>
      <c r="T598" s="161">
        <v>0</v>
      </c>
      <c r="U598" s="161">
        <v>0</v>
      </c>
      <c r="V598" s="161">
        <v>0</v>
      </c>
      <c r="W598" s="161">
        <v>0</v>
      </c>
      <c r="X598" s="161">
        <v>0</v>
      </c>
      <c r="Y598" s="161">
        <v>0</v>
      </c>
      <c r="Z598" s="161">
        <v>0</v>
      </c>
      <c r="AA598" s="161">
        <v>0</v>
      </c>
      <c r="AB598" s="161">
        <v>0</v>
      </c>
      <c r="AC598" s="161">
        <v>0</v>
      </c>
      <c r="AD598" s="161">
        <v>0</v>
      </c>
      <c r="AE598" s="161">
        <v>0</v>
      </c>
      <c r="AF598" s="161" t="s">
        <v>7115</v>
      </c>
      <c r="AG598" s="161" t="s">
        <v>4405</v>
      </c>
      <c r="AH598" s="162" t="s">
        <v>15139</v>
      </c>
      <c r="AI598" s="162" t="s">
        <v>15394</v>
      </c>
      <c r="AJ598" s="162"/>
      <c r="AK598" s="162"/>
      <c r="AL598" s="162"/>
      <c r="AM598" s="162"/>
      <c r="AN598" s="162"/>
      <c r="AO598" s="162"/>
      <c r="AP598" s="162"/>
      <c r="AQ598" s="162"/>
      <c r="AR598" s="162"/>
      <c r="AS598" s="162"/>
      <c r="AT598" s="162"/>
      <c r="AU598" s="162"/>
      <c r="AV598" s="162"/>
      <c r="AW598" s="162"/>
      <c r="AX598" s="162"/>
    </row>
    <row r="599" spans="1:50" hidden="1">
      <c r="A599" s="153" t="s">
        <v>777</v>
      </c>
      <c r="B599" s="153" t="s">
        <v>775</v>
      </c>
      <c r="C599" s="153" t="s">
        <v>778</v>
      </c>
      <c r="D599" s="177" t="e">
        <v>#N/A</v>
      </c>
      <c r="E599" s="161" t="e">
        <v>#N/A</v>
      </c>
      <c r="F599" s="161" t="e">
        <v>#N/A</v>
      </c>
      <c r="G599" s="161" t="e">
        <v>#N/A</v>
      </c>
      <c r="H599" s="161" t="e">
        <v>#N/A</v>
      </c>
      <c r="I599" s="161" t="e">
        <v>#N/A</v>
      </c>
      <c r="J599" s="161" t="e">
        <v>#N/A</v>
      </c>
      <c r="K599" s="161" t="e">
        <v>#N/A</v>
      </c>
      <c r="L599" s="161" t="e">
        <v>#N/A</v>
      </c>
      <c r="M599" s="161"/>
      <c r="N599" s="185"/>
      <c r="O599" s="161"/>
      <c r="P599" s="161"/>
      <c r="Q599" s="161"/>
      <c r="R599" s="161"/>
      <c r="S599" s="161"/>
      <c r="T599" s="161"/>
      <c r="U599" s="161"/>
      <c r="V599" s="161"/>
      <c r="W599" s="161"/>
      <c r="X599" s="161"/>
      <c r="Y599" s="161"/>
      <c r="Z599" s="161"/>
      <c r="AA599" s="161"/>
      <c r="AB599" s="161"/>
      <c r="AC599" s="161"/>
      <c r="AD599" s="161"/>
      <c r="AE599" s="161"/>
      <c r="AF599" s="161"/>
      <c r="AG599" s="161"/>
      <c r="AH599" s="162"/>
      <c r="AI599" s="162"/>
      <c r="AJ599" s="162"/>
      <c r="AK599" s="162"/>
      <c r="AL599" s="162"/>
      <c r="AM599" s="162"/>
      <c r="AN599" s="162"/>
      <c r="AO599" s="162"/>
      <c r="AP599" s="162"/>
      <c r="AQ599" s="162"/>
      <c r="AR599" s="162"/>
      <c r="AS599" s="162"/>
      <c r="AT599" s="162"/>
      <c r="AU599" s="162"/>
      <c r="AV599" s="162"/>
      <c r="AW599" s="162"/>
      <c r="AX599" s="162"/>
    </row>
    <row r="600" spans="1:50" hidden="1">
      <c r="A600" s="153" t="s">
        <v>4757</v>
      </c>
      <c r="B600" s="153" t="s">
        <v>6438</v>
      </c>
      <c r="C600" s="153" t="s">
        <v>6439</v>
      </c>
      <c r="D600" s="177" t="s">
        <v>7546</v>
      </c>
      <c r="E600" s="161" t="s">
        <v>7547</v>
      </c>
      <c r="F600" s="161" t="e">
        <v>#N/A</v>
      </c>
      <c r="G600" s="161" t="s">
        <v>7548</v>
      </c>
      <c r="H600" s="161" t="s">
        <v>2025</v>
      </c>
      <c r="I600" s="161" t="s">
        <v>2026</v>
      </c>
      <c r="J600" s="161" t="s">
        <v>7549</v>
      </c>
      <c r="K600" s="161" t="s">
        <v>7550</v>
      </c>
      <c r="L600" s="161" t="s">
        <v>6309</v>
      </c>
      <c r="M600" s="161"/>
      <c r="N600" s="185"/>
      <c r="O600" s="161"/>
      <c r="P600" s="161"/>
      <c r="Q600" s="161"/>
      <c r="R600" s="161"/>
      <c r="S600" s="161"/>
      <c r="T600" s="161"/>
      <c r="U600" s="161"/>
      <c r="V600" s="161"/>
      <c r="W600" s="161"/>
      <c r="X600" s="161"/>
      <c r="Y600" s="161"/>
      <c r="Z600" s="161"/>
      <c r="AA600" s="161"/>
      <c r="AB600" s="161"/>
      <c r="AC600" s="161"/>
      <c r="AD600" s="161"/>
      <c r="AE600" s="161"/>
      <c r="AF600" s="161"/>
      <c r="AG600" s="169"/>
      <c r="AH600" s="162"/>
      <c r="AI600" s="162"/>
      <c r="AJ600" s="162"/>
      <c r="AK600" s="162"/>
      <c r="AL600" s="162"/>
      <c r="AM600" s="162"/>
      <c r="AN600" s="162"/>
      <c r="AO600" s="162"/>
      <c r="AP600" s="162"/>
      <c r="AQ600" s="162"/>
      <c r="AR600" s="162"/>
      <c r="AS600" s="162"/>
      <c r="AT600" s="162"/>
      <c r="AU600" s="162"/>
      <c r="AV600" s="162"/>
      <c r="AW600" s="162"/>
      <c r="AX600" s="162"/>
    </row>
    <row r="601" spans="1:50" hidden="1">
      <c r="A601" s="153" t="s">
        <v>546</v>
      </c>
      <c r="B601" s="153" t="s">
        <v>547</v>
      </c>
      <c r="C601" s="153" t="s">
        <v>548</v>
      </c>
      <c r="D601" s="177" t="s">
        <v>7600</v>
      </c>
      <c r="E601" s="161" t="s">
        <v>6309</v>
      </c>
      <c r="F601" s="161" t="s">
        <v>7601</v>
      </c>
      <c r="G601" s="161" t="s">
        <v>7602</v>
      </c>
      <c r="H601" s="161" t="s">
        <v>2025</v>
      </c>
      <c r="I601" s="161" t="s">
        <v>2026</v>
      </c>
      <c r="J601" s="161" t="s">
        <v>7603</v>
      </c>
      <c r="K601" s="161" t="s">
        <v>7604</v>
      </c>
      <c r="L601" s="161" t="s">
        <v>6309</v>
      </c>
      <c r="M601" s="161"/>
      <c r="N601" s="185"/>
      <c r="O601" s="161"/>
      <c r="P601" s="161"/>
      <c r="Q601" s="161"/>
      <c r="R601" s="161"/>
      <c r="S601" s="161"/>
      <c r="T601" s="161"/>
      <c r="U601" s="161"/>
      <c r="V601" s="161"/>
      <c r="W601" s="161"/>
      <c r="X601" s="161"/>
      <c r="Y601" s="161"/>
      <c r="Z601" s="161"/>
      <c r="AA601" s="161"/>
      <c r="AB601" s="161"/>
      <c r="AC601" s="161"/>
      <c r="AD601" s="161"/>
      <c r="AE601" s="161"/>
      <c r="AF601" s="161"/>
      <c r="AG601" s="169"/>
      <c r="AH601" s="162"/>
      <c r="AI601" s="162"/>
      <c r="AJ601" s="162"/>
      <c r="AK601" s="162"/>
      <c r="AL601" s="162"/>
      <c r="AM601" s="162"/>
      <c r="AN601" s="162"/>
      <c r="AO601" s="162"/>
      <c r="AP601" s="162"/>
      <c r="AQ601" s="162"/>
      <c r="AR601" s="162"/>
      <c r="AS601" s="162"/>
      <c r="AT601" s="162"/>
      <c r="AU601" s="162"/>
      <c r="AV601" s="162"/>
      <c r="AW601" s="162"/>
      <c r="AX601" s="162"/>
    </row>
    <row r="602" spans="1:50" hidden="1">
      <c r="A602" s="153" t="s">
        <v>6440</v>
      </c>
      <c r="B602" s="153" t="s">
        <v>6438</v>
      </c>
      <c r="C602" s="153" t="s">
        <v>6439</v>
      </c>
      <c r="D602" s="177" t="s">
        <v>7546</v>
      </c>
      <c r="E602" s="161" t="s">
        <v>7547</v>
      </c>
      <c r="F602" s="161" t="e">
        <v>#N/A</v>
      </c>
      <c r="G602" s="161" t="s">
        <v>7548</v>
      </c>
      <c r="H602" s="161" t="s">
        <v>2025</v>
      </c>
      <c r="I602" s="161" t="s">
        <v>2026</v>
      </c>
      <c r="J602" s="161" t="s">
        <v>7549</v>
      </c>
      <c r="K602" s="161" t="s">
        <v>7550</v>
      </c>
      <c r="L602" s="161" t="s">
        <v>6309</v>
      </c>
      <c r="M602" s="161"/>
      <c r="N602" s="185"/>
      <c r="O602" s="161"/>
      <c r="P602" s="161"/>
      <c r="Q602" s="161"/>
      <c r="R602" s="161"/>
      <c r="S602" s="161"/>
      <c r="T602" s="161"/>
      <c r="U602" s="161"/>
      <c r="V602" s="161"/>
      <c r="W602" s="161"/>
      <c r="X602" s="161"/>
      <c r="Y602" s="161"/>
      <c r="Z602" s="161"/>
      <c r="AA602" s="161"/>
      <c r="AB602" s="161"/>
      <c r="AC602" s="161"/>
      <c r="AD602" s="161"/>
      <c r="AE602" s="161"/>
      <c r="AF602" s="161"/>
      <c r="AG602" s="169"/>
      <c r="AH602" s="162"/>
      <c r="AI602" s="162"/>
      <c r="AJ602" s="162"/>
      <c r="AK602" s="162"/>
      <c r="AL602" s="162"/>
      <c r="AM602" s="162"/>
      <c r="AN602" s="162"/>
      <c r="AO602" s="162"/>
      <c r="AP602" s="162"/>
      <c r="AQ602" s="162"/>
      <c r="AR602" s="162"/>
      <c r="AS602" s="162"/>
      <c r="AT602" s="162"/>
      <c r="AU602" s="162"/>
      <c r="AV602" s="162"/>
      <c r="AW602" s="162"/>
      <c r="AX602" s="162"/>
    </row>
    <row r="603" spans="1:50" hidden="1">
      <c r="A603" s="153" t="s">
        <v>4902</v>
      </c>
      <c r="B603" s="153" t="s">
        <v>4903</v>
      </c>
      <c r="C603" s="153" t="s">
        <v>4904</v>
      </c>
      <c r="D603" s="177" t="s">
        <v>1423</v>
      </c>
      <c r="E603" s="161" t="s">
        <v>1424</v>
      </c>
      <c r="F603" s="161" t="s">
        <v>1425</v>
      </c>
      <c r="G603" s="161" t="s">
        <v>1426</v>
      </c>
      <c r="H603" s="161" t="s">
        <v>1427</v>
      </c>
      <c r="I603" s="161" t="s">
        <v>1428</v>
      </c>
      <c r="J603" s="161" t="s">
        <v>1429</v>
      </c>
      <c r="K603" s="161" t="s">
        <v>1430</v>
      </c>
      <c r="L603" s="161" t="s">
        <v>6309</v>
      </c>
      <c r="M603" s="161" t="s">
        <v>1431</v>
      </c>
      <c r="N603" s="185" t="s">
        <v>6310</v>
      </c>
      <c r="O603" s="161" t="s">
        <v>4905</v>
      </c>
      <c r="P603" s="161" t="s">
        <v>1432</v>
      </c>
      <c r="Q603" s="161" t="s">
        <v>13697</v>
      </c>
      <c r="R603" s="161" t="s">
        <v>1427</v>
      </c>
      <c r="S603" s="161" t="s">
        <v>1428</v>
      </c>
      <c r="T603" s="161" t="s">
        <v>6309</v>
      </c>
      <c r="U603" s="161">
        <v>0</v>
      </c>
      <c r="V603" s="161">
        <v>0</v>
      </c>
      <c r="W603" s="161">
        <v>0</v>
      </c>
      <c r="X603" s="161">
        <v>0</v>
      </c>
      <c r="Y603" s="161">
        <v>0</v>
      </c>
      <c r="Z603" s="161">
        <v>0</v>
      </c>
      <c r="AA603" s="161">
        <v>0</v>
      </c>
      <c r="AB603" s="161">
        <v>0</v>
      </c>
      <c r="AC603" s="161">
        <v>0</v>
      </c>
      <c r="AD603" s="161">
        <v>0</v>
      </c>
      <c r="AE603" s="161">
        <v>0</v>
      </c>
      <c r="AF603" s="161" t="s">
        <v>4285</v>
      </c>
      <c r="AG603" s="161" t="s">
        <v>6334</v>
      </c>
      <c r="AH603" s="162" t="s">
        <v>1855</v>
      </c>
      <c r="AI603" s="162" t="s">
        <v>5631</v>
      </c>
      <c r="AJ603" s="162" t="s">
        <v>11885</v>
      </c>
      <c r="AK603" s="162"/>
      <c r="AL603" s="162"/>
      <c r="AM603" s="162"/>
      <c r="AN603" s="162"/>
      <c r="AO603" s="162"/>
      <c r="AP603" s="162"/>
      <c r="AQ603" s="162"/>
      <c r="AR603" s="162"/>
      <c r="AS603" s="162"/>
      <c r="AT603" s="162"/>
      <c r="AU603" s="162"/>
      <c r="AV603" s="162"/>
      <c r="AW603" s="162"/>
      <c r="AX603" s="162"/>
    </row>
    <row r="604" spans="1:50" hidden="1">
      <c r="A604" s="153" t="s">
        <v>4891</v>
      </c>
      <c r="B604" s="153" t="s">
        <v>1174</v>
      </c>
      <c r="C604" s="153" t="s">
        <v>6442</v>
      </c>
      <c r="D604" s="177" t="s">
        <v>6397</v>
      </c>
      <c r="E604" s="161" t="s">
        <v>6398</v>
      </c>
      <c r="F604" s="161" t="s">
        <v>6415</v>
      </c>
      <c r="G604" s="161" t="s">
        <v>6400</v>
      </c>
      <c r="H604" s="161" t="s">
        <v>2024</v>
      </c>
      <c r="I604" s="161" t="s">
        <v>6401</v>
      </c>
      <c r="J604" s="161" t="s">
        <v>6402</v>
      </c>
      <c r="K604" s="161" t="s">
        <v>6403</v>
      </c>
      <c r="L604" s="161" t="s">
        <v>6404</v>
      </c>
      <c r="M604" s="161" t="s">
        <v>6405</v>
      </c>
      <c r="N604" s="185" t="s">
        <v>6447</v>
      </c>
      <c r="O604" s="161">
        <v>0</v>
      </c>
      <c r="P604" s="161">
        <v>0</v>
      </c>
      <c r="Q604" s="161">
        <v>0</v>
      </c>
      <c r="R604" s="161">
        <v>0</v>
      </c>
      <c r="S604" s="161">
        <v>0</v>
      </c>
      <c r="T604" s="161">
        <v>0</v>
      </c>
      <c r="U604" s="161">
        <v>0</v>
      </c>
      <c r="V604" s="161">
        <v>0</v>
      </c>
      <c r="W604" s="161">
        <v>0</v>
      </c>
      <c r="X604" s="161">
        <v>0</v>
      </c>
      <c r="Y604" s="161">
        <v>0</v>
      </c>
      <c r="Z604" s="161">
        <v>0</v>
      </c>
      <c r="AA604" s="161">
        <v>0</v>
      </c>
      <c r="AB604" s="161">
        <v>0</v>
      </c>
      <c r="AC604" s="161">
        <v>0</v>
      </c>
      <c r="AD604" s="161">
        <v>0</v>
      </c>
      <c r="AE604" s="161">
        <v>0</v>
      </c>
      <c r="AF604" s="161" t="s">
        <v>4036</v>
      </c>
      <c r="AG604" s="161" t="s">
        <v>6334</v>
      </c>
      <c r="AH604" s="162" t="s">
        <v>4367</v>
      </c>
      <c r="AI604" s="162" t="s">
        <v>6590</v>
      </c>
      <c r="AJ604" s="162"/>
      <c r="AK604" s="162"/>
      <c r="AL604" s="162"/>
      <c r="AM604" s="162"/>
      <c r="AN604" s="162"/>
      <c r="AO604" s="162"/>
      <c r="AP604" s="162"/>
      <c r="AQ604" s="162"/>
      <c r="AR604" s="162"/>
      <c r="AS604" s="162"/>
      <c r="AT604" s="162"/>
      <c r="AU604" s="162"/>
      <c r="AV604" s="162"/>
      <c r="AW604" s="162"/>
      <c r="AX604" s="162"/>
    </row>
    <row r="605" spans="1:50" hidden="1">
      <c r="A605" s="153" t="s">
        <v>4892</v>
      </c>
      <c r="B605" s="153" t="s">
        <v>1174</v>
      </c>
      <c r="C605" s="153" t="s">
        <v>6442</v>
      </c>
      <c r="D605" s="177" t="s">
        <v>6397</v>
      </c>
      <c r="E605" s="161" t="s">
        <v>6398</v>
      </c>
      <c r="F605" s="161" t="s">
        <v>6418</v>
      </c>
      <c r="G605" s="161" t="s">
        <v>6400</v>
      </c>
      <c r="H605" s="161" t="s">
        <v>2024</v>
      </c>
      <c r="I605" s="161" t="s">
        <v>6401</v>
      </c>
      <c r="J605" s="161" t="s">
        <v>6402</v>
      </c>
      <c r="K605" s="161" t="s">
        <v>6403</v>
      </c>
      <c r="L605" s="161" t="s">
        <v>6404</v>
      </c>
      <c r="M605" s="161" t="s">
        <v>6405</v>
      </c>
      <c r="N605" s="185" t="s">
        <v>6447</v>
      </c>
      <c r="O605" s="161">
        <v>0</v>
      </c>
      <c r="P605" s="161">
        <v>0</v>
      </c>
      <c r="Q605" s="161">
        <v>0</v>
      </c>
      <c r="R605" s="161">
        <v>0</v>
      </c>
      <c r="S605" s="161">
        <v>0</v>
      </c>
      <c r="T605" s="161">
        <v>0</v>
      </c>
      <c r="U605" s="161">
        <v>0</v>
      </c>
      <c r="V605" s="161">
        <v>0</v>
      </c>
      <c r="W605" s="161">
        <v>0</v>
      </c>
      <c r="X605" s="161">
        <v>0</v>
      </c>
      <c r="Y605" s="161">
        <v>0</v>
      </c>
      <c r="Z605" s="161">
        <v>0</v>
      </c>
      <c r="AA605" s="161">
        <v>0</v>
      </c>
      <c r="AB605" s="161">
        <v>0</v>
      </c>
      <c r="AC605" s="161">
        <v>0</v>
      </c>
      <c r="AD605" s="161">
        <v>0</v>
      </c>
      <c r="AE605" s="161">
        <v>0</v>
      </c>
      <c r="AF605" s="161" t="s">
        <v>4036</v>
      </c>
      <c r="AG605" s="161" t="s">
        <v>6334</v>
      </c>
      <c r="AH605" s="162" t="s">
        <v>4367</v>
      </c>
      <c r="AI605" s="162" t="s">
        <v>6590</v>
      </c>
      <c r="AJ605" s="162"/>
      <c r="AK605" s="162"/>
      <c r="AL605" s="162"/>
      <c r="AM605" s="162"/>
      <c r="AN605" s="162"/>
      <c r="AO605" s="162"/>
      <c r="AP605" s="162"/>
      <c r="AQ605" s="162"/>
      <c r="AR605" s="162"/>
      <c r="AS605" s="162"/>
      <c r="AT605" s="162"/>
      <c r="AU605" s="162"/>
      <c r="AV605" s="162"/>
      <c r="AW605" s="162"/>
      <c r="AX605" s="162"/>
    </row>
    <row r="606" spans="1:50" hidden="1">
      <c r="A606" s="153" t="s">
        <v>4893</v>
      </c>
      <c r="B606" s="153" t="s">
        <v>4894</v>
      </c>
      <c r="C606" s="153" t="s">
        <v>4895</v>
      </c>
      <c r="D606" s="177" t="s">
        <v>3203</v>
      </c>
      <c r="E606" s="161" t="s">
        <v>3204</v>
      </c>
      <c r="F606" s="161" t="s">
        <v>3205</v>
      </c>
      <c r="G606" s="161" t="s">
        <v>3206</v>
      </c>
      <c r="H606" s="161" t="s">
        <v>2015</v>
      </c>
      <c r="I606" s="161" t="s">
        <v>2016</v>
      </c>
      <c r="J606" s="161" t="s">
        <v>3207</v>
      </c>
      <c r="K606" s="161" t="s">
        <v>3208</v>
      </c>
      <c r="L606" s="161" t="s">
        <v>6309</v>
      </c>
      <c r="M606" s="161" t="s">
        <v>3209</v>
      </c>
      <c r="N606" s="185" t="s">
        <v>6447</v>
      </c>
      <c r="O606" s="161">
        <v>0</v>
      </c>
      <c r="P606" s="161">
        <v>0</v>
      </c>
      <c r="Q606" s="161">
        <v>0</v>
      </c>
      <c r="R606" s="161">
        <v>0</v>
      </c>
      <c r="S606" s="161">
        <v>0</v>
      </c>
      <c r="T606" s="161">
        <v>0</v>
      </c>
      <c r="U606" s="161">
        <v>0</v>
      </c>
      <c r="V606" s="161">
        <v>0</v>
      </c>
      <c r="W606" s="161">
        <v>0</v>
      </c>
      <c r="X606" s="161">
        <v>0</v>
      </c>
      <c r="Y606" s="161">
        <v>0</v>
      </c>
      <c r="Z606" s="161">
        <v>0</v>
      </c>
      <c r="AA606" s="161">
        <v>0</v>
      </c>
      <c r="AB606" s="161">
        <v>0</v>
      </c>
      <c r="AC606" s="161">
        <v>0</v>
      </c>
      <c r="AD606" s="161">
        <v>0</v>
      </c>
      <c r="AE606" s="161">
        <v>0</v>
      </c>
      <c r="AF606" s="161" t="s">
        <v>6450</v>
      </c>
      <c r="AG606" s="161" t="s">
        <v>6334</v>
      </c>
      <c r="AH606" s="162" t="s">
        <v>6557</v>
      </c>
      <c r="AI606" s="162" t="s">
        <v>6582</v>
      </c>
      <c r="AJ606" s="162"/>
      <c r="AK606" s="162"/>
      <c r="AL606" s="162"/>
      <c r="AM606" s="162"/>
      <c r="AN606" s="162"/>
      <c r="AO606" s="162"/>
      <c r="AP606" s="162"/>
      <c r="AQ606" s="162"/>
      <c r="AR606" s="162"/>
      <c r="AS606" s="162"/>
      <c r="AT606" s="162"/>
      <c r="AU606" s="162"/>
      <c r="AV606" s="162"/>
      <c r="AW606" s="162"/>
      <c r="AX606" s="162"/>
    </row>
    <row r="607" spans="1:50" hidden="1">
      <c r="A607" s="153" t="s">
        <v>4896</v>
      </c>
      <c r="B607" s="153" t="s">
        <v>4894</v>
      </c>
      <c r="C607" s="153" t="s">
        <v>4895</v>
      </c>
      <c r="D607" s="177" t="s">
        <v>3203</v>
      </c>
      <c r="E607" s="161" t="s">
        <v>3204</v>
      </c>
      <c r="F607" s="161" t="s">
        <v>3210</v>
      </c>
      <c r="G607" s="161" t="s">
        <v>3206</v>
      </c>
      <c r="H607" s="161" t="s">
        <v>2015</v>
      </c>
      <c r="I607" s="161" t="s">
        <v>2016</v>
      </c>
      <c r="J607" s="161" t="s">
        <v>3207</v>
      </c>
      <c r="K607" s="161" t="s">
        <v>3208</v>
      </c>
      <c r="L607" s="161" t="s">
        <v>6309</v>
      </c>
      <c r="M607" s="161" t="s">
        <v>3209</v>
      </c>
      <c r="N607" s="185" t="s">
        <v>6447</v>
      </c>
      <c r="O607" s="161">
        <v>0</v>
      </c>
      <c r="P607" s="161">
        <v>0</v>
      </c>
      <c r="Q607" s="161">
        <v>0</v>
      </c>
      <c r="R607" s="161">
        <v>0</v>
      </c>
      <c r="S607" s="161">
        <v>0</v>
      </c>
      <c r="T607" s="161">
        <v>0</v>
      </c>
      <c r="U607" s="161">
        <v>0</v>
      </c>
      <c r="V607" s="161">
        <v>0</v>
      </c>
      <c r="W607" s="161">
        <v>0</v>
      </c>
      <c r="X607" s="161">
        <v>0</v>
      </c>
      <c r="Y607" s="161">
        <v>0</v>
      </c>
      <c r="Z607" s="161">
        <v>0</v>
      </c>
      <c r="AA607" s="161">
        <v>0</v>
      </c>
      <c r="AB607" s="161">
        <v>0</v>
      </c>
      <c r="AC607" s="161">
        <v>0</v>
      </c>
      <c r="AD607" s="161">
        <v>0</v>
      </c>
      <c r="AE607" s="161">
        <v>0</v>
      </c>
      <c r="AF607" s="161" t="s">
        <v>6450</v>
      </c>
      <c r="AG607" s="161" t="s">
        <v>6334</v>
      </c>
      <c r="AH607" s="162" t="s">
        <v>6557</v>
      </c>
      <c r="AI607" s="162" t="s">
        <v>6582</v>
      </c>
      <c r="AJ607" s="162"/>
      <c r="AK607" s="162"/>
      <c r="AL607" s="162"/>
      <c r="AM607" s="162"/>
      <c r="AN607" s="162"/>
      <c r="AO607" s="162"/>
      <c r="AP607" s="162"/>
      <c r="AQ607" s="162"/>
      <c r="AR607" s="162"/>
      <c r="AS607" s="162"/>
      <c r="AT607" s="162"/>
      <c r="AU607" s="162"/>
      <c r="AV607" s="162"/>
      <c r="AW607" s="162"/>
      <c r="AX607" s="162"/>
    </row>
    <row r="608" spans="1:50" hidden="1">
      <c r="A608" s="153" t="s">
        <v>4897</v>
      </c>
      <c r="B608" s="153" t="s">
        <v>4894</v>
      </c>
      <c r="C608" s="153" t="s">
        <v>4895</v>
      </c>
      <c r="D608" s="177" t="s">
        <v>3203</v>
      </c>
      <c r="E608" s="161" t="s">
        <v>3204</v>
      </c>
      <c r="F608" s="161" t="s">
        <v>3211</v>
      </c>
      <c r="G608" s="161" t="s">
        <v>3206</v>
      </c>
      <c r="H608" s="161" t="s">
        <v>2015</v>
      </c>
      <c r="I608" s="161" t="s">
        <v>2016</v>
      </c>
      <c r="J608" s="161" t="s">
        <v>3207</v>
      </c>
      <c r="K608" s="161" t="s">
        <v>3208</v>
      </c>
      <c r="L608" s="161" t="s">
        <v>6309</v>
      </c>
      <c r="M608" s="161" t="s">
        <v>3209</v>
      </c>
      <c r="N608" s="185" t="s">
        <v>6447</v>
      </c>
      <c r="O608" s="161">
        <v>0</v>
      </c>
      <c r="P608" s="161">
        <v>0</v>
      </c>
      <c r="Q608" s="161">
        <v>0</v>
      </c>
      <c r="R608" s="161">
        <v>0</v>
      </c>
      <c r="S608" s="161">
        <v>0</v>
      </c>
      <c r="T608" s="161">
        <v>0</v>
      </c>
      <c r="U608" s="161">
        <v>0</v>
      </c>
      <c r="V608" s="161">
        <v>0</v>
      </c>
      <c r="W608" s="161">
        <v>0</v>
      </c>
      <c r="X608" s="161">
        <v>0</v>
      </c>
      <c r="Y608" s="161">
        <v>0</v>
      </c>
      <c r="Z608" s="161">
        <v>0</v>
      </c>
      <c r="AA608" s="161">
        <v>0</v>
      </c>
      <c r="AB608" s="161">
        <v>0</v>
      </c>
      <c r="AC608" s="161">
        <v>0</v>
      </c>
      <c r="AD608" s="161">
        <v>0</v>
      </c>
      <c r="AE608" s="161">
        <v>0</v>
      </c>
      <c r="AF608" s="161" t="s">
        <v>6450</v>
      </c>
      <c r="AG608" s="161" t="s">
        <v>6334</v>
      </c>
      <c r="AH608" s="162" t="s">
        <v>6557</v>
      </c>
      <c r="AI608" s="162" t="s">
        <v>6582</v>
      </c>
      <c r="AJ608" s="162"/>
      <c r="AK608" s="162"/>
      <c r="AL608" s="162"/>
      <c r="AM608" s="162"/>
      <c r="AN608" s="162"/>
      <c r="AO608" s="162"/>
      <c r="AP608" s="162"/>
      <c r="AQ608" s="162"/>
      <c r="AR608" s="162"/>
      <c r="AS608" s="162"/>
      <c r="AT608" s="162"/>
      <c r="AU608" s="162"/>
      <c r="AV608" s="162"/>
      <c r="AW608" s="162"/>
      <c r="AX608" s="162"/>
    </row>
    <row r="609" spans="1:50" hidden="1">
      <c r="A609" s="153" t="s">
        <v>4898</v>
      </c>
      <c r="B609" s="153" t="s">
        <v>4894</v>
      </c>
      <c r="C609" s="153" t="s">
        <v>4895</v>
      </c>
      <c r="D609" s="177" t="s">
        <v>3203</v>
      </c>
      <c r="E609" s="161" t="s">
        <v>3204</v>
      </c>
      <c r="F609" s="161" t="s">
        <v>3212</v>
      </c>
      <c r="G609" s="161" t="s">
        <v>3206</v>
      </c>
      <c r="H609" s="161" t="s">
        <v>2015</v>
      </c>
      <c r="I609" s="161" t="s">
        <v>2016</v>
      </c>
      <c r="J609" s="161" t="s">
        <v>3207</v>
      </c>
      <c r="K609" s="161" t="s">
        <v>3208</v>
      </c>
      <c r="L609" s="161" t="s">
        <v>6309</v>
      </c>
      <c r="M609" s="161" t="s">
        <v>3209</v>
      </c>
      <c r="N609" s="185" t="s">
        <v>6447</v>
      </c>
      <c r="O609" s="161">
        <v>0</v>
      </c>
      <c r="P609" s="161">
        <v>0</v>
      </c>
      <c r="Q609" s="161">
        <v>0</v>
      </c>
      <c r="R609" s="161">
        <v>0</v>
      </c>
      <c r="S609" s="161">
        <v>0</v>
      </c>
      <c r="T609" s="161">
        <v>0</v>
      </c>
      <c r="U609" s="161">
        <v>0</v>
      </c>
      <c r="V609" s="161">
        <v>0</v>
      </c>
      <c r="W609" s="161">
        <v>0</v>
      </c>
      <c r="X609" s="161">
        <v>0</v>
      </c>
      <c r="Y609" s="161">
        <v>0</v>
      </c>
      <c r="Z609" s="161">
        <v>0</v>
      </c>
      <c r="AA609" s="161">
        <v>0</v>
      </c>
      <c r="AB609" s="161">
        <v>0</v>
      </c>
      <c r="AC609" s="161">
        <v>0</v>
      </c>
      <c r="AD609" s="161">
        <v>0</v>
      </c>
      <c r="AE609" s="161">
        <v>0</v>
      </c>
      <c r="AF609" s="161" t="s">
        <v>6450</v>
      </c>
      <c r="AG609" s="161" t="s">
        <v>6334</v>
      </c>
      <c r="AH609" s="162" t="s">
        <v>6557</v>
      </c>
      <c r="AI609" s="162" t="s">
        <v>6582</v>
      </c>
      <c r="AJ609" s="162"/>
      <c r="AK609" s="162"/>
      <c r="AL609" s="162"/>
      <c r="AM609" s="162"/>
      <c r="AN609" s="162"/>
      <c r="AO609" s="162"/>
      <c r="AP609" s="162"/>
      <c r="AQ609" s="162"/>
      <c r="AR609" s="162"/>
      <c r="AS609" s="162"/>
      <c r="AT609" s="162"/>
      <c r="AU609" s="162"/>
      <c r="AV609" s="162"/>
      <c r="AW609" s="162"/>
      <c r="AX609" s="162"/>
    </row>
    <row r="610" spans="1:50" hidden="1">
      <c r="A610" s="153" t="s">
        <v>4899</v>
      </c>
      <c r="B610" s="153" t="s">
        <v>4894</v>
      </c>
      <c r="C610" s="153" t="s">
        <v>4895</v>
      </c>
      <c r="D610" s="177" t="s">
        <v>3203</v>
      </c>
      <c r="E610" s="161" t="s">
        <v>3204</v>
      </c>
      <c r="F610" s="161" t="s">
        <v>3213</v>
      </c>
      <c r="G610" s="161" t="s">
        <v>3206</v>
      </c>
      <c r="H610" s="161" t="s">
        <v>2015</v>
      </c>
      <c r="I610" s="161" t="s">
        <v>2016</v>
      </c>
      <c r="J610" s="161" t="s">
        <v>3207</v>
      </c>
      <c r="K610" s="161" t="s">
        <v>3208</v>
      </c>
      <c r="L610" s="161" t="s">
        <v>6309</v>
      </c>
      <c r="M610" s="161" t="s">
        <v>3209</v>
      </c>
      <c r="N610" s="185" t="s">
        <v>6447</v>
      </c>
      <c r="O610" s="161">
        <v>0</v>
      </c>
      <c r="P610" s="161">
        <v>0</v>
      </c>
      <c r="Q610" s="161">
        <v>0</v>
      </c>
      <c r="R610" s="161">
        <v>0</v>
      </c>
      <c r="S610" s="161">
        <v>0</v>
      </c>
      <c r="T610" s="161">
        <v>0</v>
      </c>
      <c r="U610" s="161">
        <v>0</v>
      </c>
      <c r="V610" s="161">
        <v>0</v>
      </c>
      <c r="W610" s="161">
        <v>0</v>
      </c>
      <c r="X610" s="161">
        <v>0</v>
      </c>
      <c r="Y610" s="161">
        <v>0</v>
      </c>
      <c r="Z610" s="161">
        <v>0</v>
      </c>
      <c r="AA610" s="161">
        <v>0</v>
      </c>
      <c r="AB610" s="161">
        <v>0</v>
      </c>
      <c r="AC610" s="161">
        <v>0</v>
      </c>
      <c r="AD610" s="161">
        <v>0</v>
      </c>
      <c r="AE610" s="161">
        <v>0</v>
      </c>
      <c r="AF610" s="161" t="s">
        <v>6450</v>
      </c>
      <c r="AG610" s="161" t="s">
        <v>6334</v>
      </c>
      <c r="AH610" s="162" t="s">
        <v>6557</v>
      </c>
      <c r="AI610" s="162" t="s">
        <v>6582</v>
      </c>
      <c r="AJ610" s="162"/>
      <c r="AK610" s="162"/>
      <c r="AL610" s="162"/>
      <c r="AM610" s="162"/>
      <c r="AN610" s="162"/>
      <c r="AO610" s="162"/>
      <c r="AP610" s="162"/>
      <c r="AQ610" s="162"/>
      <c r="AR610" s="162"/>
      <c r="AS610" s="162"/>
      <c r="AT610" s="162"/>
      <c r="AU610" s="162"/>
      <c r="AV610" s="162"/>
      <c r="AW610" s="162"/>
      <c r="AX610" s="162"/>
    </row>
    <row r="611" spans="1:50" hidden="1">
      <c r="A611" s="153" t="s">
        <v>1304</v>
      </c>
      <c r="B611" s="153" t="s">
        <v>1305</v>
      </c>
      <c r="C611" s="153" t="s">
        <v>1306</v>
      </c>
      <c r="D611" s="177" t="s">
        <v>7755</v>
      </c>
      <c r="E611" s="161" t="s">
        <v>7756</v>
      </c>
      <c r="F611" s="161" t="s">
        <v>11937</v>
      </c>
      <c r="G611" s="161" t="s">
        <v>7757</v>
      </c>
      <c r="H611" s="161" t="s">
        <v>7674</v>
      </c>
      <c r="I611" s="161" t="s">
        <v>7675</v>
      </c>
      <c r="J611" s="161" t="s">
        <v>7758</v>
      </c>
      <c r="K611" s="161" t="s">
        <v>7759</v>
      </c>
      <c r="L611" s="161" t="s">
        <v>6309</v>
      </c>
      <c r="M611" s="161"/>
      <c r="N611" s="185"/>
      <c r="O611" s="161"/>
      <c r="P611" s="161"/>
      <c r="Q611" s="161"/>
      <c r="R611" s="161"/>
      <c r="S611" s="161"/>
      <c r="T611" s="161"/>
      <c r="U611" s="161"/>
      <c r="V611" s="161"/>
      <c r="W611" s="161"/>
      <c r="X611" s="161"/>
      <c r="Y611" s="161"/>
      <c r="Z611" s="161"/>
      <c r="AA611" s="161"/>
      <c r="AB611" s="161"/>
      <c r="AC611" s="161"/>
      <c r="AD611" s="161"/>
      <c r="AE611" s="161"/>
      <c r="AF611" s="161"/>
      <c r="AG611" s="161"/>
      <c r="AH611" s="162"/>
      <c r="AI611" s="162"/>
      <c r="AJ611" s="162"/>
      <c r="AK611" s="162"/>
      <c r="AL611" s="162"/>
      <c r="AM611" s="162"/>
      <c r="AN611" s="162"/>
      <c r="AO611" s="162"/>
      <c r="AP611" s="162"/>
      <c r="AQ611" s="162"/>
      <c r="AR611" s="162"/>
      <c r="AS611" s="162"/>
      <c r="AT611" s="162"/>
      <c r="AU611" s="162"/>
      <c r="AV611" s="162"/>
      <c r="AW611" s="162"/>
      <c r="AX611" s="162"/>
    </row>
    <row r="612" spans="1:50" hidden="1">
      <c r="A612" s="153" t="s">
        <v>4900</v>
      </c>
      <c r="B612" s="153" t="s">
        <v>4894</v>
      </c>
      <c r="C612" s="153" t="s">
        <v>4895</v>
      </c>
      <c r="D612" s="177" t="s">
        <v>3203</v>
      </c>
      <c r="E612" s="161" t="s">
        <v>3204</v>
      </c>
      <c r="F612" s="161" t="s">
        <v>3214</v>
      </c>
      <c r="G612" s="161" t="s">
        <v>3206</v>
      </c>
      <c r="H612" s="161" t="s">
        <v>2015</v>
      </c>
      <c r="I612" s="161" t="s">
        <v>2016</v>
      </c>
      <c r="J612" s="161" t="s">
        <v>3207</v>
      </c>
      <c r="K612" s="161" t="s">
        <v>3208</v>
      </c>
      <c r="L612" s="161" t="s">
        <v>6309</v>
      </c>
      <c r="M612" s="161" t="s">
        <v>3209</v>
      </c>
      <c r="N612" s="185" t="s">
        <v>6447</v>
      </c>
      <c r="O612" s="161">
        <v>0</v>
      </c>
      <c r="P612" s="161">
        <v>0</v>
      </c>
      <c r="Q612" s="161">
        <v>0</v>
      </c>
      <c r="R612" s="161">
        <v>0</v>
      </c>
      <c r="S612" s="161">
        <v>0</v>
      </c>
      <c r="T612" s="161">
        <v>0</v>
      </c>
      <c r="U612" s="161">
        <v>0</v>
      </c>
      <c r="V612" s="161">
        <v>0</v>
      </c>
      <c r="W612" s="161">
        <v>0</v>
      </c>
      <c r="X612" s="161">
        <v>0</v>
      </c>
      <c r="Y612" s="161">
        <v>0</v>
      </c>
      <c r="Z612" s="161">
        <v>0</v>
      </c>
      <c r="AA612" s="161">
        <v>0</v>
      </c>
      <c r="AB612" s="161">
        <v>0</v>
      </c>
      <c r="AC612" s="161">
        <v>0</v>
      </c>
      <c r="AD612" s="161">
        <v>0</v>
      </c>
      <c r="AE612" s="161">
        <v>0</v>
      </c>
      <c r="AF612" s="161" t="s">
        <v>6450</v>
      </c>
      <c r="AG612" s="161" t="s">
        <v>6334</v>
      </c>
      <c r="AH612" s="162" t="s">
        <v>6557</v>
      </c>
      <c r="AI612" s="162" t="s">
        <v>6582</v>
      </c>
      <c r="AJ612" s="162"/>
      <c r="AK612" s="162"/>
      <c r="AL612" s="162"/>
      <c r="AM612" s="162"/>
      <c r="AN612" s="162"/>
      <c r="AO612" s="162"/>
      <c r="AP612" s="162"/>
      <c r="AQ612" s="162"/>
      <c r="AR612" s="162"/>
      <c r="AS612" s="162"/>
      <c r="AT612" s="162"/>
      <c r="AU612" s="162"/>
      <c r="AV612" s="162"/>
      <c r="AW612" s="162"/>
      <c r="AX612" s="162"/>
    </row>
    <row r="613" spans="1:50" hidden="1">
      <c r="A613" s="153" t="s">
        <v>4901</v>
      </c>
      <c r="B613" s="153" t="s">
        <v>4894</v>
      </c>
      <c r="C613" s="153" t="s">
        <v>4895</v>
      </c>
      <c r="D613" s="177" t="s">
        <v>3203</v>
      </c>
      <c r="E613" s="161" t="s">
        <v>3204</v>
      </c>
      <c r="F613" s="161" t="s">
        <v>3215</v>
      </c>
      <c r="G613" s="161" t="s">
        <v>3206</v>
      </c>
      <c r="H613" s="161" t="s">
        <v>2015</v>
      </c>
      <c r="I613" s="161" t="s">
        <v>2016</v>
      </c>
      <c r="J613" s="161" t="s">
        <v>3207</v>
      </c>
      <c r="K613" s="161" t="s">
        <v>3208</v>
      </c>
      <c r="L613" s="161" t="s">
        <v>6309</v>
      </c>
      <c r="M613" s="161" t="s">
        <v>3209</v>
      </c>
      <c r="N613" s="185" t="s">
        <v>6447</v>
      </c>
      <c r="O613" s="161">
        <v>0</v>
      </c>
      <c r="P613" s="161">
        <v>0</v>
      </c>
      <c r="Q613" s="161">
        <v>0</v>
      </c>
      <c r="R613" s="161">
        <v>0</v>
      </c>
      <c r="S613" s="161">
        <v>0</v>
      </c>
      <c r="T613" s="161">
        <v>0</v>
      </c>
      <c r="U613" s="161">
        <v>0</v>
      </c>
      <c r="V613" s="161">
        <v>0</v>
      </c>
      <c r="W613" s="161">
        <v>0</v>
      </c>
      <c r="X613" s="161">
        <v>0</v>
      </c>
      <c r="Y613" s="161">
        <v>0</v>
      </c>
      <c r="Z613" s="161">
        <v>0</v>
      </c>
      <c r="AA613" s="161">
        <v>0</v>
      </c>
      <c r="AB613" s="161">
        <v>0</v>
      </c>
      <c r="AC613" s="161">
        <v>0</v>
      </c>
      <c r="AD613" s="161">
        <v>0</v>
      </c>
      <c r="AE613" s="161">
        <v>0</v>
      </c>
      <c r="AF613" s="161" t="s">
        <v>6450</v>
      </c>
      <c r="AG613" s="161" t="s">
        <v>6334</v>
      </c>
      <c r="AH613" s="162" t="s">
        <v>6557</v>
      </c>
      <c r="AI613" s="162" t="s">
        <v>6582</v>
      </c>
      <c r="AJ613" s="162"/>
      <c r="AK613" s="162"/>
      <c r="AL613" s="162"/>
      <c r="AM613" s="162"/>
      <c r="AN613" s="162"/>
      <c r="AO613" s="162"/>
      <c r="AP613" s="162"/>
      <c r="AQ613" s="162"/>
      <c r="AR613" s="162"/>
      <c r="AS613" s="162"/>
      <c r="AT613" s="162"/>
      <c r="AU613" s="162"/>
      <c r="AV613" s="162"/>
      <c r="AW613" s="162"/>
      <c r="AX613" s="162"/>
    </row>
    <row r="614" spans="1:50" hidden="1">
      <c r="A614" s="153" t="s">
        <v>4906</v>
      </c>
      <c r="B614" s="153" t="s">
        <v>4907</v>
      </c>
      <c r="C614" s="153" t="s">
        <v>4908</v>
      </c>
      <c r="D614" s="177" t="e">
        <v>#N/A</v>
      </c>
      <c r="E614" s="161" t="e">
        <v>#N/A</v>
      </c>
      <c r="F614" s="161" t="e">
        <v>#N/A</v>
      </c>
      <c r="G614" s="161" t="e">
        <v>#N/A</v>
      </c>
      <c r="H614" s="161" t="e">
        <v>#N/A</v>
      </c>
      <c r="I614" s="161" t="e">
        <v>#N/A</v>
      </c>
      <c r="J614" s="161" t="e">
        <v>#N/A</v>
      </c>
      <c r="K614" s="161" t="e">
        <v>#N/A</v>
      </c>
      <c r="L614" s="161" t="e">
        <v>#N/A</v>
      </c>
      <c r="M614" s="161"/>
      <c r="N614" s="185"/>
      <c r="O614" s="161"/>
      <c r="P614" s="161"/>
      <c r="Q614" s="161"/>
      <c r="R614" s="161"/>
      <c r="S614" s="161"/>
      <c r="T614" s="161"/>
      <c r="U614" s="161"/>
      <c r="V614" s="161"/>
      <c r="W614" s="161"/>
      <c r="X614" s="161"/>
      <c r="Y614" s="161"/>
      <c r="Z614" s="161"/>
      <c r="AA614" s="161"/>
      <c r="AB614" s="161"/>
      <c r="AC614" s="161"/>
      <c r="AD614" s="161"/>
      <c r="AE614" s="161"/>
      <c r="AF614" s="161"/>
      <c r="AG614" s="161"/>
      <c r="AH614" s="162"/>
      <c r="AI614" s="162"/>
      <c r="AJ614" s="162"/>
      <c r="AK614" s="162"/>
      <c r="AL614" s="162"/>
      <c r="AM614" s="162"/>
      <c r="AN614" s="162"/>
      <c r="AO614" s="162"/>
      <c r="AP614" s="162"/>
      <c r="AQ614" s="162"/>
      <c r="AR614" s="162"/>
      <c r="AS614" s="162"/>
      <c r="AT614" s="162"/>
      <c r="AU614" s="162"/>
      <c r="AV614" s="162"/>
      <c r="AW614" s="162"/>
      <c r="AX614" s="162"/>
    </row>
    <row r="615" spans="1:50" hidden="1">
      <c r="A615" s="153" t="s">
        <v>3312</v>
      </c>
      <c r="B615" s="153" t="s">
        <v>3313</v>
      </c>
      <c r="C615" s="153" t="s">
        <v>1062</v>
      </c>
      <c r="D615" s="177" t="s">
        <v>7117</v>
      </c>
      <c r="E615" s="161" t="s">
        <v>7118</v>
      </c>
      <c r="F615" s="161" t="s">
        <v>12008</v>
      </c>
      <c r="G615" s="161" t="s">
        <v>7119</v>
      </c>
      <c r="H615" s="161" t="s">
        <v>7120</v>
      </c>
      <c r="I615" s="161" t="s">
        <v>7121</v>
      </c>
      <c r="J615" s="161" t="s">
        <v>7122</v>
      </c>
      <c r="K615" s="161" t="s">
        <v>7123</v>
      </c>
      <c r="L615" s="161" t="s">
        <v>6309</v>
      </c>
      <c r="M615" s="161" t="s">
        <v>7124</v>
      </c>
      <c r="N615" s="185" t="s">
        <v>6313</v>
      </c>
      <c r="O615" s="161">
        <v>0</v>
      </c>
      <c r="P615" s="161">
        <v>0</v>
      </c>
      <c r="Q615" s="161">
        <v>0</v>
      </c>
      <c r="R615" s="161">
        <v>0</v>
      </c>
      <c r="S615" s="161">
        <v>0</v>
      </c>
      <c r="T615" s="161">
        <v>0</v>
      </c>
      <c r="U615" s="161">
        <v>0</v>
      </c>
      <c r="V615" s="161">
        <v>0</v>
      </c>
      <c r="W615" s="161">
        <v>0</v>
      </c>
      <c r="X615" s="161">
        <v>0</v>
      </c>
      <c r="Y615" s="161">
        <v>0</v>
      </c>
      <c r="Z615" s="161">
        <v>0</v>
      </c>
      <c r="AA615" s="161">
        <v>0</v>
      </c>
      <c r="AB615" s="161">
        <v>0</v>
      </c>
      <c r="AC615" s="161">
        <v>0</v>
      </c>
      <c r="AD615" s="161">
        <v>0</v>
      </c>
      <c r="AE615" s="161">
        <v>0</v>
      </c>
      <c r="AF615" s="161" t="s">
        <v>4409</v>
      </c>
      <c r="AG615" s="161" t="s">
        <v>4405</v>
      </c>
      <c r="AH615" s="162"/>
      <c r="AI615" s="162"/>
      <c r="AJ615" s="162"/>
      <c r="AK615" s="162"/>
      <c r="AL615" s="162"/>
      <c r="AM615" s="162"/>
      <c r="AN615" s="162"/>
      <c r="AO615" s="162"/>
      <c r="AP615" s="162"/>
      <c r="AQ615" s="162"/>
      <c r="AR615" s="162"/>
      <c r="AS615" s="162"/>
      <c r="AT615" s="162"/>
      <c r="AU615" s="162"/>
      <c r="AV615" s="162"/>
      <c r="AW615" s="162"/>
      <c r="AX615" s="162"/>
    </row>
    <row r="616" spans="1:50" hidden="1">
      <c r="A616" s="153" t="s">
        <v>1525</v>
      </c>
      <c r="B616" s="153" t="s">
        <v>6321</v>
      </c>
      <c r="C616" s="153" t="s">
        <v>4976</v>
      </c>
      <c r="D616" s="177" t="s">
        <v>6421</v>
      </c>
      <c r="E616" s="161" t="s">
        <v>6422</v>
      </c>
      <c r="F616" s="161" t="s">
        <v>4256</v>
      </c>
      <c r="G616" s="161" t="s">
        <v>6424</v>
      </c>
      <c r="H616" s="161" t="s">
        <v>2024</v>
      </c>
      <c r="I616" s="161" t="s">
        <v>2031</v>
      </c>
      <c r="J616" s="161" t="s">
        <v>6425</v>
      </c>
      <c r="K616" s="161" t="s">
        <v>4242</v>
      </c>
      <c r="L616" s="161" t="s">
        <v>4243</v>
      </c>
      <c r="M616" s="161" t="s">
        <v>4244</v>
      </c>
      <c r="N616" s="185" t="s">
        <v>6322</v>
      </c>
      <c r="O616" s="161">
        <v>0</v>
      </c>
      <c r="P616" s="161">
        <v>0</v>
      </c>
      <c r="Q616" s="161">
        <v>0</v>
      </c>
      <c r="R616" s="161">
        <v>0</v>
      </c>
      <c r="S616" s="161">
        <v>0</v>
      </c>
      <c r="T616" s="161">
        <v>0</v>
      </c>
      <c r="U616" s="161">
        <v>0</v>
      </c>
      <c r="V616" s="161">
        <v>0</v>
      </c>
      <c r="W616" s="161">
        <v>0</v>
      </c>
      <c r="X616" s="161">
        <v>0</v>
      </c>
      <c r="Y616" s="161">
        <v>0</v>
      </c>
      <c r="Z616" s="161">
        <v>0</v>
      </c>
      <c r="AA616" s="161">
        <v>0</v>
      </c>
      <c r="AB616" s="161">
        <v>0</v>
      </c>
      <c r="AC616" s="161">
        <v>0</v>
      </c>
      <c r="AD616" s="161">
        <v>0</v>
      </c>
      <c r="AE616" s="161">
        <v>0</v>
      </c>
      <c r="AF616" s="161" t="s">
        <v>1922</v>
      </c>
      <c r="AG616" s="161" t="s">
        <v>4388</v>
      </c>
      <c r="AH616" s="162" t="s">
        <v>15245</v>
      </c>
      <c r="AI616" s="162" t="s">
        <v>15253</v>
      </c>
      <c r="AJ616" s="162"/>
      <c r="AK616" s="162"/>
      <c r="AL616" s="162"/>
      <c r="AM616" s="162"/>
      <c r="AN616" s="162"/>
      <c r="AO616" s="162"/>
      <c r="AP616" s="162"/>
      <c r="AQ616" s="162"/>
      <c r="AR616" s="162"/>
      <c r="AS616" s="162"/>
      <c r="AT616" s="162"/>
      <c r="AU616" s="162"/>
      <c r="AV616" s="162"/>
      <c r="AW616" s="162"/>
      <c r="AX616" s="162"/>
    </row>
    <row r="617" spans="1:50" hidden="1">
      <c r="A617" s="153" t="s">
        <v>3586</v>
      </c>
      <c r="B617" s="153" t="s">
        <v>4290</v>
      </c>
      <c r="C617" s="153" t="s">
        <v>3587</v>
      </c>
      <c r="D617" s="177" t="s">
        <v>6376</v>
      </c>
      <c r="E617" s="161" t="s">
        <v>6377</v>
      </c>
      <c r="F617" s="161" t="s">
        <v>13155</v>
      </c>
      <c r="G617" s="161" t="s">
        <v>6379</v>
      </c>
      <c r="H617" s="161" t="s">
        <v>4688</v>
      </c>
      <c r="I617" s="161" t="s">
        <v>4689</v>
      </c>
      <c r="J617" s="161" t="s">
        <v>3424</v>
      </c>
      <c r="K617" s="161" t="s">
        <v>6380</v>
      </c>
      <c r="L617" s="161" t="s">
        <v>6381</v>
      </c>
      <c r="M617" s="161"/>
      <c r="N617" s="185"/>
      <c r="O617" s="161"/>
      <c r="P617" s="161"/>
      <c r="Q617" s="161"/>
      <c r="R617" s="161"/>
      <c r="S617" s="161"/>
      <c r="T617" s="161"/>
      <c r="U617" s="161"/>
      <c r="V617" s="161"/>
      <c r="W617" s="161"/>
      <c r="X617" s="161"/>
      <c r="Y617" s="161"/>
      <c r="Z617" s="161"/>
      <c r="AA617" s="161"/>
      <c r="AB617" s="161"/>
      <c r="AC617" s="161"/>
      <c r="AD617" s="161"/>
      <c r="AE617" s="161"/>
      <c r="AF617" s="161"/>
      <c r="AG617" s="161"/>
      <c r="AH617" s="162" t="s">
        <v>4366</v>
      </c>
      <c r="AI617" s="162" t="s">
        <v>6588</v>
      </c>
      <c r="AJ617" s="162" t="s">
        <v>13556</v>
      </c>
      <c r="AK617" s="162"/>
      <c r="AL617" s="162"/>
      <c r="AM617" s="162"/>
      <c r="AN617" s="162"/>
      <c r="AO617" s="162"/>
      <c r="AP617" s="162"/>
      <c r="AQ617" s="162"/>
      <c r="AR617" s="162"/>
      <c r="AS617" s="162"/>
      <c r="AT617" s="162"/>
      <c r="AU617" s="162"/>
      <c r="AV617" s="162"/>
      <c r="AW617" s="162"/>
      <c r="AX617" s="162"/>
    </row>
    <row r="618" spans="1:50" hidden="1">
      <c r="A618" s="153" t="s">
        <v>4909</v>
      </c>
      <c r="B618" s="153" t="s">
        <v>4910</v>
      </c>
      <c r="C618" s="153" t="s">
        <v>4911</v>
      </c>
      <c r="D618" s="177" t="s">
        <v>4111</v>
      </c>
      <c r="E618" s="161" t="s">
        <v>4112</v>
      </c>
      <c r="F618" s="161" t="s">
        <v>4113</v>
      </c>
      <c r="G618" s="161" t="s">
        <v>4114</v>
      </c>
      <c r="H618" s="161" t="s">
        <v>2024</v>
      </c>
      <c r="I618" s="161" t="s">
        <v>3409</v>
      </c>
      <c r="J618" s="161" t="s">
        <v>4115</v>
      </c>
      <c r="K618" s="161" t="s">
        <v>6309</v>
      </c>
      <c r="L618" s="161" t="s">
        <v>4116</v>
      </c>
      <c r="M618" s="161" t="s">
        <v>4117</v>
      </c>
      <c r="N618" s="185" t="s">
        <v>6447</v>
      </c>
      <c r="O618" s="161" t="s">
        <v>4912</v>
      </c>
      <c r="P618" s="161" t="s">
        <v>4118</v>
      </c>
      <c r="Q618" s="161" t="s">
        <v>13715</v>
      </c>
      <c r="R618" s="161" t="s">
        <v>2025</v>
      </c>
      <c r="S618" s="161" t="s">
        <v>2026</v>
      </c>
      <c r="T618" s="161" t="s">
        <v>13716</v>
      </c>
      <c r="U618" s="161">
        <v>0</v>
      </c>
      <c r="V618" s="161">
        <v>0</v>
      </c>
      <c r="W618" s="161">
        <v>0</v>
      </c>
      <c r="X618" s="161">
        <v>0</v>
      </c>
      <c r="Y618" s="161">
        <v>0</v>
      </c>
      <c r="Z618" s="161">
        <v>0</v>
      </c>
      <c r="AA618" s="161">
        <v>0</v>
      </c>
      <c r="AB618" s="161">
        <v>0</v>
      </c>
      <c r="AC618" s="161">
        <v>0</v>
      </c>
      <c r="AD618" s="161">
        <v>0</v>
      </c>
      <c r="AE618" s="161">
        <v>0</v>
      </c>
      <c r="AF618" s="161" t="s">
        <v>4285</v>
      </c>
      <c r="AG618" s="161" t="s">
        <v>6334</v>
      </c>
      <c r="AH618" s="162" t="s">
        <v>5003</v>
      </c>
      <c r="AI618" s="162" t="s">
        <v>13929</v>
      </c>
      <c r="AJ618" s="162"/>
      <c r="AK618" s="162"/>
      <c r="AL618" s="162"/>
      <c r="AM618" s="162"/>
      <c r="AN618" s="162"/>
      <c r="AO618" s="162"/>
      <c r="AP618" s="162"/>
      <c r="AQ618" s="162"/>
      <c r="AR618" s="162"/>
      <c r="AS618" s="162"/>
      <c r="AT618" s="162"/>
      <c r="AU618" s="162"/>
      <c r="AV618" s="162"/>
      <c r="AW618" s="162"/>
      <c r="AX618" s="162"/>
    </row>
    <row r="619" spans="1:50" hidden="1">
      <c r="A619" s="153" t="s">
        <v>4913</v>
      </c>
      <c r="B619" s="153" t="s">
        <v>4910</v>
      </c>
      <c r="C619" s="153" t="s">
        <v>4911</v>
      </c>
      <c r="D619" s="177" t="s">
        <v>4111</v>
      </c>
      <c r="E619" s="161" t="s">
        <v>4112</v>
      </c>
      <c r="F619" s="161" t="s">
        <v>4119</v>
      </c>
      <c r="G619" s="161" t="s">
        <v>4114</v>
      </c>
      <c r="H619" s="161" t="s">
        <v>2024</v>
      </c>
      <c r="I619" s="161" t="s">
        <v>3409</v>
      </c>
      <c r="J619" s="161" t="s">
        <v>4115</v>
      </c>
      <c r="K619" s="161" t="s">
        <v>6309</v>
      </c>
      <c r="L619" s="161" t="s">
        <v>4116</v>
      </c>
      <c r="M619" s="161" t="s">
        <v>4117</v>
      </c>
      <c r="N619" s="185" t="s">
        <v>6447</v>
      </c>
      <c r="O619" s="161" t="s">
        <v>4912</v>
      </c>
      <c r="P619" s="161" t="s">
        <v>4118</v>
      </c>
      <c r="Q619" s="161" t="s">
        <v>13715</v>
      </c>
      <c r="R619" s="161" t="s">
        <v>2025</v>
      </c>
      <c r="S619" s="161" t="s">
        <v>2026</v>
      </c>
      <c r="T619" s="161" t="s">
        <v>13716</v>
      </c>
      <c r="U619" s="161">
        <v>0</v>
      </c>
      <c r="V619" s="161">
        <v>0</v>
      </c>
      <c r="W619" s="161">
        <v>0</v>
      </c>
      <c r="X619" s="161">
        <v>0</v>
      </c>
      <c r="Y619" s="161">
        <v>0</v>
      </c>
      <c r="Z619" s="161">
        <v>0</v>
      </c>
      <c r="AA619" s="161">
        <v>0</v>
      </c>
      <c r="AB619" s="161">
        <v>0</v>
      </c>
      <c r="AC619" s="161">
        <v>0</v>
      </c>
      <c r="AD619" s="161">
        <v>0</v>
      </c>
      <c r="AE619" s="161">
        <v>0</v>
      </c>
      <c r="AF619" s="161" t="s">
        <v>4285</v>
      </c>
      <c r="AG619" s="161" t="s">
        <v>6334</v>
      </c>
      <c r="AH619" s="162" t="s">
        <v>5003</v>
      </c>
      <c r="AI619" s="162" t="s">
        <v>13929</v>
      </c>
      <c r="AJ619" s="162"/>
      <c r="AK619" s="162"/>
      <c r="AL619" s="162"/>
      <c r="AM619" s="162"/>
      <c r="AN619" s="162"/>
      <c r="AO619" s="162"/>
      <c r="AP619" s="162"/>
      <c r="AQ619" s="162"/>
      <c r="AR619" s="162"/>
      <c r="AS619" s="162"/>
      <c r="AT619" s="162"/>
      <c r="AU619" s="162"/>
      <c r="AV619" s="162"/>
      <c r="AW619" s="162"/>
      <c r="AX619" s="162"/>
    </row>
    <row r="620" spans="1:50" hidden="1">
      <c r="A620" s="153" t="s">
        <v>742</v>
      </c>
      <c r="B620" s="153" t="s">
        <v>743</v>
      </c>
      <c r="C620" s="153" t="s">
        <v>744</v>
      </c>
      <c r="D620" s="177" t="s">
        <v>11830</v>
      </c>
      <c r="E620" s="161" t="s">
        <v>11831</v>
      </c>
      <c r="F620" s="161" t="s">
        <v>12131</v>
      </c>
      <c r="G620" s="161" t="s">
        <v>11832</v>
      </c>
      <c r="H620" s="161" t="s">
        <v>2024</v>
      </c>
      <c r="I620" s="161" t="s">
        <v>2031</v>
      </c>
      <c r="J620" s="161" t="s">
        <v>11833</v>
      </c>
      <c r="K620" s="161" t="s">
        <v>11834</v>
      </c>
      <c r="L620" s="161" t="s">
        <v>6309</v>
      </c>
      <c r="M620" s="161" t="s">
        <v>11835</v>
      </c>
      <c r="N620" s="185" t="s">
        <v>6310</v>
      </c>
      <c r="O620" s="161">
        <v>0</v>
      </c>
      <c r="P620" s="161">
        <v>0</v>
      </c>
      <c r="Q620" s="161">
        <v>0</v>
      </c>
      <c r="R620" s="161">
        <v>0</v>
      </c>
      <c r="S620" s="161">
        <v>0</v>
      </c>
      <c r="T620" s="161">
        <v>0</v>
      </c>
      <c r="U620" s="161">
        <v>0</v>
      </c>
      <c r="V620" s="161">
        <v>0</v>
      </c>
      <c r="W620" s="161">
        <v>0</v>
      </c>
      <c r="X620" s="161">
        <v>0</v>
      </c>
      <c r="Y620" s="161">
        <v>0</v>
      </c>
      <c r="Z620" s="161">
        <v>0</v>
      </c>
      <c r="AA620" s="161">
        <v>0</v>
      </c>
      <c r="AB620" s="161">
        <v>0</v>
      </c>
      <c r="AC620" s="161">
        <v>0</v>
      </c>
      <c r="AD620" s="161">
        <v>0</v>
      </c>
      <c r="AE620" s="161">
        <v>0</v>
      </c>
      <c r="AF620" s="161" t="s">
        <v>6309</v>
      </c>
      <c r="AG620" s="161" t="s">
        <v>6317</v>
      </c>
      <c r="AH620" s="162"/>
      <c r="AI620" s="162"/>
      <c r="AJ620" s="162"/>
      <c r="AK620" s="162"/>
      <c r="AL620" s="162"/>
      <c r="AM620" s="162"/>
      <c r="AN620" s="162"/>
      <c r="AO620" s="162"/>
      <c r="AP620" s="162"/>
      <c r="AQ620" s="162"/>
      <c r="AR620" s="162"/>
      <c r="AS620" s="162"/>
      <c r="AT620" s="162"/>
      <c r="AU620" s="162"/>
      <c r="AV620" s="162"/>
      <c r="AW620" s="162"/>
      <c r="AX620" s="162"/>
    </row>
    <row r="621" spans="1:50" hidden="1">
      <c r="A621" s="153" t="s">
        <v>4914</v>
      </c>
      <c r="B621" s="153" t="s">
        <v>4910</v>
      </c>
      <c r="C621" s="153" t="s">
        <v>4911</v>
      </c>
      <c r="D621" s="177" t="s">
        <v>4111</v>
      </c>
      <c r="E621" s="161" t="s">
        <v>4112</v>
      </c>
      <c r="F621" s="161" t="s">
        <v>4120</v>
      </c>
      <c r="G621" s="161" t="s">
        <v>4114</v>
      </c>
      <c r="H621" s="161" t="s">
        <v>2024</v>
      </c>
      <c r="I621" s="161" t="s">
        <v>3409</v>
      </c>
      <c r="J621" s="161" t="s">
        <v>4115</v>
      </c>
      <c r="K621" s="161" t="s">
        <v>6309</v>
      </c>
      <c r="L621" s="161" t="s">
        <v>4116</v>
      </c>
      <c r="M621" s="161" t="s">
        <v>4117</v>
      </c>
      <c r="N621" s="185" t="s">
        <v>6447</v>
      </c>
      <c r="O621" s="161" t="s">
        <v>4912</v>
      </c>
      <c r="P621" s="161" t="s">
        <v>4118</v>
      </c>
      <c r="Q621" s="161" t="s">
        <v>13715</v>
      </c>
      <c r="R621" s="161" t="s">
        <v>2025</v>
      </c>
      <c r="S621" s="161" t="s">
        <v>2026</v>
      </c>
      <c r="T621" s="161" t="s">
        <v>13716</v>
      </c>
      <c r="U621" s="161">
        <v>0</v>
      </c>
      <c r="V621" s="161">
        <v>0</v>
      </c>
      <c r="W621" s="161">
        <v>0</v>
      </c>
      <c r="X621" s="161">
        <v>0</v>
      </c>
      <c r="Y621" s="161">
        <v>0</v>
      </c>
      <c r="Z621" s="161">
        <v>0</v>
      </c>
      <c r="AA621" s="161">
        <v>0</v>
      </c>
      <c r="AB621" s="161">
        <v>0</v>
      </c>
      <c r="AC621" s="161">
        <v>0</v>
      </c>
      <c r="AD621" s="161">
        <v>0</v>
      </c>
      <c r="AE621" s="161">
        <v>0</v>
      </c>
      <c r="AF621" s="161" t="s">
        <v>4285</v>
      </c>
      <c r="AG621" s="161" t="s">
        <v>6334</v>
      </c>
      <c r="AH621" s="162" t="s">
        <v>5003</v>
      </c>
      <c r="AI621" s="162" t="s">
        <v>13929</v>
      </c>
      <c r="AJ621" s="162"/>
      <c r="AK621" s="162"/>
      <c r="AL621" s="162"/>
      <c r="AM621" s="162"/>
      <c r="AN621" s="162"/>
      <c r="AO621" s="162"/>
      <c r="AP621" s="162"/>
      <c r="AQ621" s="162"/>
      <c r="AR621" s="162"/>
      <c r="AS621" s="162"/>
      <c r="AT621" s="162"/>
      <c r="AU621" s="162"/>
      <c r="AV621" s="162"/>
      <c r="AW621" s="162"/>
      <c r="AX621" s="162"/>
    </row>
    <row r="622" spans="1:50" hidden="1">
      <c r="A622" s="153" t="s">
        <v>5251</v>
      </c>
      <c r="B622" s="153" t="s">
        <v>5252</v>
      </c>
      <c r="C622" s="153" t="s">
        <v>5253</v>
      </c>
      <c r="D622" s="177" t="s">
        <v>11331</v>
      </c>
      <c r="E622" s="161" t="s">
        <v>11332</v>
      </c>
      <c r="F622" s="161" t="s">
        <v>13365</v>
      </c>
      <c r="G622" s="161" t="s">
        <v>11333</v>
      </c>
      <c r="H622" s="161" t="s">
        <v>11334</v>
      </c>
      <c r="I622" s="161" t="s">
        <v>2016</v>
      </c>
      <c r="J622" s="161" t="s">
        <v>13363</v>
      </c>
      <c r="K622" s="161" t="s">
        <v>13364</v>
      </c>
      <c r="L622" s="161" t="s">
        <v>11335</v>
      </c>
      <c r="M622" s="161" t="s">
        <v>11336</v>
      </c>
      <c r="N622" s="185" t="s">
        <v>6310</v>
      </c>
      <c r="O622" s="161" t="s">
        <v>5254</v>
      </c>
      <c r="P622" s="161" t="s">
        <v>13831</v>
      </c>
      <c r="Q622" s="161" t="s">
        <v>13832</v>
      </c>
      <c r="R622" s="161" t="s">
        <v>2015</v>
      </c>
      <c r="S622" s="161" t="s">
        <v>2016</v>
      </c>
      <c r="T622" s="161" t="s">
        <v>13833</v>
      </c>
      <c r="U622" s="161" t="s">
        <v>5255</v>
      </c>
      <c r="V622" s="161" t="s">
        <v>13834</v>
      </c>
      <c r="W622" s="161" t="s">
        <v>13835</v>
      </c>
      <c r="X622" s="161" t="s">
        <v>2015</v>
      </c>
      <c r="Y622" s="161" t="s">
        <v>2016</v>
      </c>
      <c r="Z622" s="161" t="s">
        <v>13833</v>
      </c>
      <c r="AA622" s="161">
        <v>0</v>
      </c>
      <c r="AB622" s="161">
        <v>0</v>
      </c>
      <c r="AC622" s="161">
        <v>0</v>
      </c>
      <c r="AD622" s="161">
        <v>0</v>
      </c>
      <c r="AE622" s="161">
        <v>0</v>
      </c>
      <c r="AF622" s="161" t="s">
        <v>6309</v>
      </c>
      <c r="AG622" s="161" t="s">
        <v>6317</v>
      </c>
      <c r="AH622" s="162"/>
      <c r="AI622" s="162"/>
      <c r="AJ622" s="162"/>
      <c r="AK622" s="162"/>
      <c r="AL622" s="162"/>
      <c r="AM622" s="162"/>
      <c r="AN622" s="162"/>
      <c r="AO622" s="162"/>
      <c r="AP622" s="162"/>
      <c r="AQ622" s="162"/>
      <c r="AR622" s="162"/>
      <c r="AS622" s="162"/>
      <c r="AT622" s="162"/>
      <c r="AU622" s="162"/>
      <c r="AV622" s="162"/>
      <c r="AW622" s="162"/>
      <c r="AX622" s="162"/>
    </row>
    <row r="623" spans="1:50" hidden="1">
      <c r="A623" s="153" t="s">
        <v>4434</v>
      </c>
      <c r="B623" s="153" t="s">
        <v>4435</v>
      </c>
      <c r="C623" s="153" t="s">
        <v>4436</v>
      </c>
      <c r="D623" s="177" t="s">
        <v>1280</v>
      </c>
      <c r="E623" s="161" t="s">
        <v>1281</v>
      </c>
      <c r="F623" s="161" t="s">
        <v>1282</v>
      </c>
      <c r="G623" s="161" t="s">
        <v>1283</v>
      </c>
      <c r="H623" s="161" t="s">
        <v>2024</v>
      </c>
      <c r="I623" s="161" t="s">
        <v>2031</v>
      </c>
      <c r="J623" s="161" t="s">
        <v>1284</v>
      </c>
      <c r="K623" s="161" t="s">
        <v>1285</v>
      </c>
      <c r="L623" s="161" t="s">
        <v>1286</v>
      </c>
      <c r="M623" s="161"/>
      <c r="N623" s="185"/>
      <c r="O623" s="161"/>
      <c r="P623" s="161"/>
      <c r="Q623" s="161"/>
      <c r="R623" s="161"/>
      <c r="S623" s="161"/>
      <c r="T623" s="161"/>
      <c r="U623" s="161"/>
      <c r="V623" s="161"/>
      <c r="W623" s="161"/>
      <c r="X623" s="161"/>
      <c r="Y623" s="161"/>
      <c r="Z623" s="161"/>
      <c r="AA623" s="161"/>
      <c r="AB623" s="161"/>
      <c r="AC623" s="161"/>
      <c r="AD623" s="161"/>
      <c r="AE623" s="161"/>
      <c r="AF623" s="161"/>
      <c r="AG623" s="161"/>
      <c r="AH623" s="162"/>
      <c r="AI623" s="162"/>
      <c r="AJ623" s="162"/>
      <c r="AK623" s="162"/>
      <c r="AL623" s="162"/>
      <c r="AM623" s="162"/>
      <c r="AN623" s="162"/>
      <c r="AO623" s="162"/>
      <c r="AP623" s="162"/>
      <c r="AQ623" s="162"/>
      <c r="AR623" s="162"/>
      <c r="AS623" s="162"/>
      <c r="AT623" s="162"/>
      <c r="AU623" s="162"/>
      <c r="AV623" s="162"/>
      <c r="AW623" s="162"/>
      <c r="AX623" s="162"/>
    </row>
    <row r="624" spans="1:50" hidden="1">
      <c r="A624" s="153" t="s">
        <v>4438</v>
      </c>
      <c r="B624" s="153" t="s">
        <v>4435</v>
      </c>
      <c r="C624" s="153" t="s">
        <v>4436</v>
      </c>
      <c r="D624" s="177" t="s">
        <v>1280</v>
      </c>
      <c r="E624" s="161" t="s">
        <v>1281</v>
      </c>
      <c r="F624" s="161" t="s">
        <v>1287</v>
      </c>
      <c r="G624" s="161" t="s">
        <v>1283</v>
      </c>
      <c r="H624" s="161" t="s">
        <v>2024</v>
      </c>
      <c r="I624" s="161" t="s">
        <v>2031</v>
      </c>
      <c r="J624" s="161" t="s">
        <v>1284</v>
      </c>
      <c r="K624" s="161" t="s">
        <v>1285</v>
      </c>
      <c r="L624" s="161" t="s">
        <v>1286</v>
      </c>
      <c r="M624" s="161"/>
      <c r="N624" s="185"/>
      <c r="O624" s="161"/>
      <c r="P624" s="161"/>
      <c r="Q624" s="161"/>
      <c r="R624" s="161"/>
      <c r="S624" s="161"/>
      <c r="T624" s="161"/>
      <c r="U624" s="161"/>
      <c r="V624" s="161"/>
      <c r="W624" s="161"/>
      <c r="X624" s="161"/>
      <c r="Y624" s="161"/>
      <c r="Z624" s="161"/>
      <c r="AA624" s="161"/>
      <c r="AB624" s="161"/>
      <c r="AC624" s="161"/>
      <c r="AD624" s="161"/>
      <c r="AE624" s="161"/>
      <c r="AF624" s="161"/>
      <c r="AG624" s="161"/>
      <c r="AH624" s="162"/>
      <c r="AI624" s="162"/>
      <c r="AJ624" s="162"/>
      <c r="AK624" s="162"/>
      <c r="AL624" s="162"/>
      <c r="AM624" s="162"/>
      <c r="AN624" s="162"/>
      <c r="AO624" s="162"/>
      <c r="AP624" s="162"/>
      <c r="AQ624" s="162"/>
      <c r="AR624" s="162"/>
      <c r="AS624" s="162"/>
      <c r="AT624" s="162"/>
      <c r="AU624" s="162"/>
      <c r="AV624" s="162"/>
      <c r="AW624" s="162"/>
      <c r="AX624" s="162"/>
    </row>
    <row r="625" spans="1:50" hidden="1">
      <c r="A625" s="153" t="s">
        <v>4439</v>
      </c>
      <c r="B625" s="153" t="s">
        <v>4435</v>
      </c>
      <c r="C625" s="153" t="s">
        <v>4436</v>
      </c>
      <c r="D625" s="177" t="s">
        <v>1280</v>
      </c>
      <c r="E625" s="161" t="s">
        <v>1281</v>
      </c>
      <c r="F625" s="161" t="s">
        <v>1862</v>
      </c>
      <c r="G625" s="161" t="s">
        <v>1283</v>
      </c>
      <c r="H625" s="161" t="s">
        <v>2024</v>
      </c>
      <c r="I625" s="161" t="s">
        <v>2031</v>
      </c>
      <c r="J625" s="161" t="s">
        <v>1284</v>
      </c>
      <c r="K625" s="161" t="s">
        <v>1285</v>
      </c>
      <c r="L625" s="161" t="s">
        <v>1286</v>
      </c>
      <c r="M625" s="161"/>
      <c r="N625" s="185"/>
      <c r="O625" s="161"/>
      <c r="P625" s="161"/>
      <c r="Q625" s="161"/>
      <c r="R625" s="161"/>
      <c r="S625" s="161"/>
      <c r="T625" s="161"/>
      <c r="U625" s="161"/>
      <c r="V625" s="161"/>
      <c r="W625" s="161"/>
      <c r="X625" s="161"/>
      <c r="Y625" s="161"/>
      <c r="Z625" s="161"/>
      <c r="AA625" s="161"/>
      <c r="AB625" s="161"/>
      <c r="AC625" s="161"/>
      <c r="AD625" s="161"/>
      <c r="AE625" s="161"/>
      <c r="AF625" s="161"/>
      <c r="AG625" s="161"/>
      <c r="AH625" s="162"/>
      <c r="AI625" s="162"/>
      <c r="AJ625" s="162"/>
      <c r="AK625" s="162"/>
      <c r="AL625" s="162"/>
      <c r="AM625" s="162"/>
      <c r="AN625" s="162"/>
      <c r="AO625" s="162"/>
      <c r="AP625" s="162"/>
      <c r="AQ625" s="162"/>
      <c r="AR625" s="162"/>
      <c r="AS625" s="162"/>
      <c r="AT625" s="162"/>
      <c r="AU625" s="162"/>
      <c r="AV625" s="162"/>
      <c r="AW625" s="162"/>
      <c r="AX625" s="162"/>
    </row>
    <row r="626" spans="1:50" hidden="1">
      <c r="A626" s="153" t="s">
        <v>4440</v>
      </c>
      <c r="B626" s="153" t="s">
        <v>4435</v>
      </c>
      <c r="C626" s="153" t="s">
        <v>4436</v>
      </c>
      <c r="D626" s="177" t="s">
        <v>1280</v>
      </c>
      <c r="E626" s="161" t="s">
        <v>1281</v>
      </c>
      <c r="F626" s="161" t="s">
        <v>1863</v>
      </c>
      <c r="G626" s="161" t="s">
        <v>1283</v>
      </c>
      <c r="H626" s="161" t="s">
        <v>2024</v>
      </c>
      <c r="I626" s="161" t="s">
        <v>2031</v>
      </c>
      <c r="J626" s="161" t="s">
        <v>1284</v>
      </c>
      <c r="K626" s="161" t="s">
        <v>1285</v>
      </c>
      <c r="L626" s="161" t="s">
        <v>1286</v>
      </c>
      <c r="M626" s="161"/>
      <c r="N626" s="185"/>
      <c r="O626" s="161"/>
      <c r="P626" s="161"/>
      <c r="Q626" s="161"/>
      <c r="R626" s="161"/>
      <c r="S626" s="161"/>
      <c r="T626" s="161"/>
      <c r="U626" s="161"/>
      <c r="V626" s="161"/>
      <c r="W626" s="161"/>
      <c r="X626" s="161"/>
      <c r="Y626" s="161"/>
      <c r="Z626" s="161"/>
      <c r="AA626" s="161"/>
      <c r="AB626" s="161"/>
      <c r="AC626" s="161"/>
      <c r="AD626" s="161"/>
      <c r="AE626" s="161"/>
      <c r="AF626" s="161"/>
      <c r="AG626" s="161"/>
      <c r="AH626" s="162"/>
      <c r="AI626" s="162"/>
      <c r="AJ626" s="162"/>
      <c r="AK626" s="162"/>
      <c r="AL626" s="162"/>
      <c r="AM626" s="162"/>
      <c r="AN626" s="162"/>
      <c r="AO626" s="162"/>
      <c r="AP626" s="162"/>
      <c r="AQ626" s="162"/>
      <c r="AR626" s="162"/>
      <c r="AS626" s="162"/>
      <c r="AT626" s="162"/>
      <c r="AU626" s="162"/>
      <c r="AV626" s="162"/>
      <c r="AW626" s="162"/>
      <c r="AX626" s="162"/>
    </row>
    <row r="627" spans="1:50" hidden="1">
      <c r="A627" s="153" t="s">
        <v>4459</v>
      </c>
      <c r="B627" s="153" t="s">
        <v>4435</v>
      </c>
      <c r="C627" s="153" t="s">
        <v>4436</v>
      </c>
      <c r="D627" s="177" t="s">
        <v>1280</v>
      </c>
      <c r="E627" s="161" t="s">
        <v>1281</v>
      </c>
      <c r="F627" s="161" t="s">
        <v>1864</v>
      </c>
      <c r="G627" s="161" t="s">
        <v>1283</v>
      </c>
      <c r="H627" s="161" t="s">
        <v>2024</v>
      </c>
      <c r="I627" s="161" t="s">
        <v>2031</v>
      </c>
      <c r="J627" s="161" t="s">
        <v>1284</v>
      </c>
      <c r="K627" s="161" t="s">
        <v>1285</v>
      </c>
      <c r="L627" s="161" t="s">
        <v>1286</v>
      </c>
      <c r="M627" s="161"/>
      <c r="N627" s="185"/>
      <c r="O627" s="161"/>
      <c r="P627" s="161"/>
      <c r="Q627" s="161"/>
      <c r="R627" s="161"/>
      <c r="S627" s="161"/>
      <c r="T627" s="161"/>
      <c r="U627" s="161"/>
      <c r="V627" s="161"/>
      <c r="W627" s="161"/>
      <c r="X627" s="161"/>
      <c r="Y627" s="161"/>
      <c r="Z627" s="161"/>
      <c r="AA627" s="161"/>
      <c r="AB627" s="161"/>
      <c r="AC627" s="161"/>
      <c r="AD627" s="161"/>
      <c r="AE627" s="161"/>
      <c r="AF627" s="161"/>
      <c r="AG627" s="161"/>
      <c r="AH627" s="162"/>
      <c r="AI627" s="162"/>
      <c r="AJ627" s="162"/>
      <c r="AK627" s="162"/>
      <c r="AL627" s="162"/>
      <c r="AM627" s="162"/>
      <c r="AN627" s="162"/>
      <c r="AO627" s="162"/>
      <c r="AP627" s="162"/>
      <c r="AQ627" s="162"/>
      <c r="AR627" s="162"/>
      <c r="AS627" s="162"/>
      <c r="AT627" s="162"/>
      <c r="AU627" s="162"/>
      <c r="AV627" s="162"/>
      <c r="AW627" s="162"/>
      <c r="AX627" s="162"/>
    </row>
    <row r="628" spans="1:50" hidden="1">
      <c r="A628" s="153" t="s">
        <v>1211</v>
      </c>
      <c r="B628" s="153" t="s">
        <v>4435</v>
      </c>
      <c r="C628" s="153" t="s">
        <v>1212</v>
      </c>
      <c r="D628" s="177" t="e">
        <v>#N/A</v>
      </c>
      <c r="E628" s="161" t="e">
        <v>#N/A</v>
      </c>
      <c r="F628" s="161" t="e">
        <v>#N/A</v>
      </c>
      <c r="G628" s="161" t="e">
        <v>#N/A</v>
      </c>
      <c r="H628" s="161" t="e">
        <v>#N/A</v>
      </c>
      <c r="I628" s="161" t="e">
        <v>#N/A</v>
      </c>
      <c r="J628" s="161" t="e">
        <v>#N/A</v>
      </c>
      <c r="K628" s="161" t="e">
        <v>#N/A</v>
      </c>
      <c r="L628" s="161" t="e">
        <v>#N/A</v>
      </c>
      <c r="M628" s="161"/>
      <c r="N628" s="185"/>
      <c r="O628" s="161"/>
      <c r="P628" s="161"/>
      <c r="Q628" s="161"/>
      <c r="R628" s="161"/>
      <c r="S628" s="161"/>
      <c r="T628" s="161"/>
      <c r="U628" s="161"/>
      <c r="V628" s="161"/>
      <c r="W628" s="161"/>
      <c r="X628" s="161"/>
      <c r="Y628" s="161"/>
      <c r="Z628" s="161"/>
      <c r="AA628" s="161"/>
      <c r="AB628" s="161"/>
      <c r="AC628" s="161"/>
      <c r="AD628" s="161"/>
      <c r="AE628" s="161"/>
      <c r="AF628" s="161"/>
      <c r="AG628" s="161"/>
      <c r="AH628" s="162"/>
      <c r="AI628" s="162"/>
      <c r="AJ628" s="162"/>
      <c r="AK628" s="162"/>
      <c r="AL628" s="162"/>
      <c r="AM628" s="162"/>
      <c r="AN628" s="162"/>
      <c r="AO628" s="162"/>
      <c r="AP628" s="162"/>
      <c r="AQ628" s="162"/>
      <c r="AR628" s="162"/>
      <c r="AS628" s="162"/>
      <c r="AT628" s="162"/>
      <c r="AU628" s="162"/>
      <c r="AV628" s="162"/>
      <c r="AW628" s="162"/>
      <c r="AX628" s="162"/>
    </row>
    <row r="629" spans="1:50" hidden="1">
      <c r="A629" s="153" t="s">
        <v>1213</v>
      </c>
      <c r="B629" s="153" t="s">
        <v>4435</v>
      </c>
      <c r="C629" s="153" t="s">
        <v>1212</v>
      </c>
      <c r="D629" s="177" t="e">
        <v>#N/A</v>
      </c>
      <c r="E629" s="161" t="e">
        <v>#N/A</v>
      </c>
      <c r="F629" s="161" t="e">
        <v>#N/A</v>
      </c>
      <c r="G629" s="161" t="e">
        <v>#N/A</v>
      </c>
      <c r="H629" s="161" t="e">
        <v>#N/A</v>
      </c>
      <c r="I629" s="161" t="e">
        <v>#N/A</v>
      </c>
      <c r="J629" s="161" t="e">
        <v>#N/A</v>
      </c>
      <c r="K629" s="161" t="e">
        <v>#N/A</v>
      </c>
      <c r="L629" s="161" t="e">
        <v>#N/A</v>
      </c>
      <c r="M629" s="161"/>
      <c r="N629" s="185"/>
      <c r="O629" s="161"/>
      <c r="P629" s="161"/>
      <c r="Q629" s="161"/>
      <c r="R629" s="161"/>
      <c r="S629" s="161"/>
      <c r="T629" s="161"/>
      <c r="U629" s="161"/>
      <c r="V629" s="161"/>
      <c r="W629" s="161"/>
      <c r="X629" s="161"/>
      <c r="Y629" s="161"/>
      <c r="Z629" s="161"/>
      <c r="AA629" s="161"/>
      <c r="AB629" s="161"/>
      <c r="AC629" s="161"/>
      <c r="AD629" s="161"/>
      <c r="AE629" s="161"/>
      <c r="AF629" s="161"/>
      <c r="AG629" s="161"/>
      <c r="AH629" s="162"/>
      <c r="AI629" s="162"/>
      <c r="AJ629" s="162"/>
      <c r="AK629" s="162"/>
      <c r="AL629" s="162"/>
      <c r="AM629" s="162"/>
      <c r="AN629" s="162"/>
      <c r="AO629" s="162"/>
      <c r="AP629" s="162"/>
      <c r="AQ629" s="162"/>
      <c r="AR629" s="162"/>
      <c r="AS629" s="162"/>
      <c r="AT629" s="162"/>
      <c r="AU629" s="162"/>
      <c r="AV629" s="162"/>
      <c r="AW629" s="162"/>
      <c r="AX629" s="162"/>
    </row>
    <row r="630" spans="1:50" hidden="1">
      <c r="A630" s="153" t="s">
        <v>745</v>
      </c>
      <c r="B630" s="153" t="s">
        <v>743</v>
      </c>
      <c r="C630" s="153" t="s">
        <v>744</v>
      </c>
      <c r="D630" s="177" t="s">
        <v>11830</v>
      </c>
      <c r="E630" s="161" t="s">
        <v>11831</v>
      </c>
      <c r="F630" s="161" t="s">
        <v>12132</v>
      </c>
      <c r="G630" s="161" t="s">
        <v>11832</v>
      </c>
      <c r="H630" s="161" t="s">
        <v>2024</v>
      </c>
      <c r="I630" s="161" t="s">
        <v>2031</v>
      </c>
      <c r="J630" s="161" t="s">
        <v>11833</v>
      </c>
      <c r="K630" s="161" t="s">
        <v>11834</v>
      </c>
      <c r="L630" s="161" t="s">
        <v>6309</v>
      </c>
      <c r="M630" s="161" t="s">
        <v>11835</v>
      </c>
      <c r="N630" s="185" t="s">
        <v>6310</v>
      </c>
      <c r="O630" s="161">
        <v>0</v>
      </c>
      <c r="P630" s="161">
        <v>0</v>
      </c>
      <c r="Q630" s="161">
        <v>0</v>
      </c>
      <c r="R630" s="161">
        <v>0</v>
      </c>
      <c r="S630" s="161">
        <v>0</v>
      </c>
      <c r="T630" s="161">
        <v>0</v>
      </c>
      <c r="U630" s="161">
        <v>0</v>
      </c>
      <c r="V630" s="161">
        <v>0</v>
      </c>
      <c r="W630" s="161">
        <v>0</v>
      </c>
      <c r="X630" s="161">
        <v>0</v>
      </c>
      <c r="Y630" s="161">
        <v>0</v>
      </c>
      <c r="Z630" s="161">
        <v>0</v>
      </c>
      <c r="AA630" s="161">
        <v>0</v>
      </c>
      <c r="AB630" s="161">
        <v>0</v>
      </c>
      <c r="AC630" s="161">
        <v>0</v>
      </c>
      <c r="AD630" s="161">
        <v>0</v>
      </c>
      <c r="AE630" s="161">
        <v>0</v>
      </c>
      <c r="AF630" s="161" t="s">
        <v>6309</v>
      </c>
      <c r="AG630" s="161" t="s">
        <v>6317</v>
      </c>
      <c r="AH630" s="162"/>
      <c r="AI630" s="162"/>
      <c r="AJ630" s="162"/>
      <c r="AK630" s="162"/>
      <c r="AL630" s="162"/>
      <c r="AM630" s="162"/>
      <c r="AN630" s="162"/>
      <c r="AO630" s="162"/>
      <c r="AP630" s="162"/>
      <c r="AQ630" s="162"/>
      <c r="AR630" s="162"/>
      <c r="AS630" s="162"/>
      <c r="AT630" s="162"/>
      <c r="AU630" s="162"/>
      <c r="AV630" s="162"/>
      <c r="AW630" s="162"/>
      <c r="AX630" s="162"/>
    </row>
    <row r="631" spans="1:50" hidden="1">
      <c r="A631" s="153" t="s">
        <v>4915</v>
      </c>
      <c r="B631" s="153" t="s">
        <v>4916</v>
      </c>
      <c r="C631" s="153" t="s">
        <v>4917</v>
      </c>
      <c r="D631" s="177" t="s">
        <v>3811</v>
      </c>
      <c r="E631" s="161" t="s">
        <v>3812</v>
      </c>
      <c r="F631" s="161" t="e">
        <v>#N/A</v>
      </c>
      <c r="G631" s="161" t="s">
        <v>3813</v>
      </c>
      <c r="H631" s="161" t="s">
        <v>2024</v>
      </c>
      <c r="I631" s="161" t="s">
        <v>2031</v>
      </c>
      <c r="J631" s="161" t="s">
        <v>3814</v>
      </c>
      <c r="K631" s="161" t="s">
        <v>3815</v>
      </c>
      <c r="L631" s="161" t="s">
        <v>6309</v>
      </c>
      <c r="M631" s="161"/>
      <c r="N631" s="185"/>
      <c r="O631" s="161"/>
      <c r="P631" s="161"/>
      <c r="Q631" s="161"/>
      <c r="R631" s="161"/>
      <c r="S631" s="161"/>
      <c r="T631" s="161"/>
      <c r="U631" s="161"/>
      <c r="V631" s="161"/>
      <c r="W631" s="161"/>
      <c r="X631" s="161"/>
      <c r="Y631" s="161"/>
      <c r="Z631" s="161"/>
      <c r="AA631" s="161"/>
      <c r="AB631" s="161"/>
      <c r="AC631" s="161"/>
      <c r="AD631" s="161"/>
      <c r="AE631" s="161"/>
      <c r="AF631" s="161"/>
      <c r="AG631" s="161"/>
      <c r="AH631" s="162" t="s">
        <v>3702</v>
      </c>
      <c r="AI631" s="162" t="s">
        <v>370</v>
      </c>
      <c r="AJ631" s="162" t="s">
        <v>13582</v>
      </c>
      <c r="AK631" s="162" t="s">
        <v>14170</v>
      </c>
      <c r="AL631" s="162"/>
      <c r="AM631" s="162"/>
      <c r="AN631" s="162"/>
      <c r="AO631" s="162"/>
      <c r="AP631" s="162"/>
      <c r="AQ631" s="162"/>
      <c r="AR631" s="162"/>
      <c r="AS631" s="162"/>
      <c r="AT631" s="162"/>
      <c r="AU631" s="162"/>
      <c r="AV631" s="162"/>
      <c r="AW631" s="162"/>
      <c r="AX631" s="162"/>
    </row>
    <row r="632" spans="1:50" hidden="1">
      <c r="A632" s="153" t="s">
        <v>3584</v>
      </c>
      <c r="B632" s="153" t="s">
        <v>3585</v>
      </c>
      <c r="C632" s="153" t="s">
        <v>4918</v>
      </c>
      <c r="D632" s="177" t="s">
        <v>373</v>
      </c>
      <c r="E632" s="161" t="s">
        <v>10578</v>
      </c>
      <c r="F632" s="161" t="s">
        <v>13153</v>
      </c>
      <c r="G632" s="161" t="s">
        <v>10579</v>
      </c>
      <c r="H632" s="161" t="s">
        <v>10580</v>
      </c>
      <c r="I632" s="161" t="s">
        <v>10581</v>
      </c>
      <c r="J632" s="161" t="s">
        <v>10582</v>
      </c>
      <c r="K632" s="161" t="s">
        <v>10583</v>
      </c>
      <c r="L632" s="161" t="s">
        <v>6309</v>
      </c>
      <c r="M632" s="161"/>
      <c r="N632" s="185"/>
      <c r="O632" s="161"/>
      <c r="P632" s="161"/>
      <c r="Q632" s="161"/>
      <c r="R632" s="161"/>
      <c r="S632" s="161"/>
      <c r="T632" s="161"/>
      <c r="U632" s="161"/>
      <c r="V632" s="161"/>
      <c r="W632" s="161"/>
      <c r="X632" s="161"/>
      <c r="Y632" s="161"/>
      <c r="Z632" s="161"/>
      <c r="AA632" s="161"/>
      <c r="AB632" s="161"/>
      <c r="AC632" s="161"/>
      <c r="AD632" s="161"/>
      <c r="AE632" s="161"/>
      <c r="AF632" s="161"/>
      <c r="AG632" s="161"/>
      <c r="AH632" s="162" t="s">
        <v>6556</v>
      </c>
      <c r="AI632" s="162"/>
      <c r="AJ632" s="162"/>
      <c r="AK632" s="162"/>
      <c r="AL632" s="162"/>
      <c r="AM632" s="162"/>
      <c r="AN632" s="162"/>
      <c r="AO632" s="162"/>
      <c r="AP632" s="162"/>
      <c r="AQ632" s="162"/>
      <c r="AR632" s="162"/>
      <c r="AS632" s="162"/>
      <c r="AT632" s="162"/>
      <c r="AU632" s="162"/>
      <c r="AV632" s="162"/>
      <c r="AW632" s="162"/>
      <c r="AX632" s="162"/>
    </row>
    <row r="633" spans="1:50" hidden="1">
      <c r="A633" s="153" t="s">
        <v>3310</v>
      </c>
      <c r="B633" s="153" t="s">
        <v>4403</v>
      </c>
      <c r="C633" s="153" t="s">
        <v>3311</v>
      </c>
      <c r="D633" s="177" t="e">
        <v>#N/A</v>
      </c>
      <c r="E633" s="161" t="e">
        <v>#N/A</v>
      </c>
      <c r="F633" s="161" t="e">
        <v>#N/A</v>
      </c>
      <c r="G633" s="161" t="e">
        <v>#N/A</v>
      </c>
      <c r="H633" s="161" t="e">
        <v>#N/A</v>
      </c>
      <c r="I633" s="161" t="e">
        <v>#N/A</v>
      </c>
      <c r="J633" s="161" t="e">
        <v>#N/A</v>
      </c>
      <c r="K633" s="161" t="e">
        <v>#N/A</v>
      </c>
      <c r="L633" s="161" t="e">
        <v>#N/A</v>
      </c>
      <c r="M633" s="161"/>
      <c r="N633" s="185"/>
      <c r="O633" s="161"/>
      <c r="P633" s="161"/>
      <c r="Q633" s="161"/>
      <c r="R633" s="161"/>
      <c r="S633" s="161"/>
      <c r="T633" s="161"/>
      <c r="U633" s="161"/>
      <c r="V633" s="161"/>
      <c r="W633" s="161"/>
      <c r="X633" s="161"/>
      <c r="Y633" s="161"/>
      <c r="Z633" s="161"/>
      <c r="AA633" s="161"/>
      <c r="AB633" s="161"/>
      <c r="AC633" s="161"/>
      <c r="AD633" s="161"/>
      <c r="AE633" s="161"/>
      <c r="AF633" s="161"/>
      <c r="AG633" s="161"/>
      <c r="AH633" s="162"/>
      <c r="AI633" s="162"/>
      <c r="AJ633" s="162"/>
      <c r="AK633" s="162"/>
      <c r="AL633" s="162"/>
      <c r="AM633" s="162"/>
      <c r="AN633" s="162"/>
      <c r="AO633" s="162"/>
      <c r="AP633" s="162"/>
      <c r="AQ633" s="162"/>
      <c r="AR633" s="162"/>
      <c r="AS633" s="162"/>
      <c r="AT633" s="162"/>
      <c r="AU633" s="162"/>
      <c r="AV633" s="162"/>
      <c r="AW633" s="162"/>
      <c r="AX633" s="162"/>
    </row>
    <row r="634" spans="1:50" hidden="1">
      <c r="A634" s="153" t="s">
        <v>1925</v>
      </c>
      <c r="B634" s="153" t="s">
        <v>1917</v>
      </c>
      <c r="C634" s="153" t="s">
        <v>1926</v>
      </c>
      <c r="D634" s="177" t="s">
        <v>1366</v>
      </c>
      <c r="E634" s="161" t="s">
        <v>6742</v>
      </c>
      <c r="F634" s="161" t="e">
        <v>#N/A</v>
      </c>
      <c r="G634" s="161" t="s">
        <v>6743</v>
      </c>
      <c r="H634" s="161" t="s">
        <v>2024</v>
      </c>
      <c r="I634" s="161" t="s">
        <v>2031</v>
      </c>
      <c r="J634" s="161" t="s">
        <v>6744</v>
      </c>
      <c r="K634" s="161" t="s">
        <v>6745</v>
      </c>
      <c r="L634" s="161" t="s">
        <v>6309</v>
      </c>
      <c r="M634" s="161"/>
      <c r="N634" s="185"/>
      <c r="O634" s="161"/>
      <c r="P634" s="161"/>
      <c r="Q634" s="161"/>
      <c r="R634" s="161"/>
      <c r="S634" s="161"/>
      <c r="T634" s="161"/>
      <c r="U634" s="161"/>
      <c r="V634" s="161"/>
      <c r="W634" s="161"/>
      <c r="X634" s="161"/>
      <c r="Y634" s="161"/>
      <c r="Z634" s="161"/>
      <c r="AA634" s="161"/>
      <c r="AB634" s="161"/>
      <c r="AC634" s="161"/>
      <c r="AD634" s="161"/>
      <c r="AE634" s="161"/>
      <c r="AF634" s="161"/>
      <c r="AG634" s="161"/>
      <c r="AH634" s="162" t="s">
        <v>1023</v>
      </c>
      <c r="AI634" s="162"/>
      <c r="AJ634" s="162"/>
      <c r="AK634" s="162"/>
      <c r="AL634" s="162"/>
      <c r="AM634" s="162"/>
      <c r="AN634" s="162"/>
      <c r="AO634" s="162"/>
      <c r="AP634" s="162"/>
      <c r="AQ634" s="162"/>
      <c r="AR634" s="162"/>
      <c r="AS634" s="162"/>
      <c r="AT634" s="162"/>
      <c r="AU634" s="162"/>
      <c r="AV634" s="162"/>
      <c r="AW634" s="162"/>
      <c r="AX634" s="162"/>
    </row>
    <row r="635" spans="1:50" hidden="1">
      <c r="A635" s="153" t="s">
        <v>5214</v>
      </c>
      <c r="B635" s="153" t="s">
        <v>5215</v>
      </c>
      <c r="C635" s="153" t="s">
        <v>5216</v>
      </c>
      <c r="D635" s="177" t="e">
        <v>#N/A</v>
      </c>
      <c r="E635" s="161" t="e">
        <v>#N/A</v>
      </c>
      <c r="F635" s="161" t="e">
        <v>#N/A</v>
      </c>
      <c r="G635" s="161" t="e">
        <v>#N/A</v>
      </c>
      <c r="H635" s="161" t="e">
        <v>#N/A</v>
      </c>
      <c r="I635" s="161" t="e">
        <v>#N/A</v>
      </c>
      <c r="J635" s="161" t="e">
        <v>#N/A</v>
      </c>
      <c r="K635" s="161" t="e">
        <v>#N/A</v>
      </c>
      <c r="L635" s="161" t="e">
        <v>#N/A</v>
      </c>
      <c r="M635" s="161"/>
      <c r="N635" s="185"/>
      <c r="O635" s="161"/>
      <c r="P635" s="161"/>
      <c r="Q635" s="161"/>
      <c r="R635" s="161"/>
      <c r="S635" s="161"/>
      <c r="T635" s="161"/>
      <c r="U635" s="161"/>
      <c r="V635" s="161"/>
      <c r="W635" s="161"/>
      <c r="X635" s="161"/>
      <c r="Y635" s="161"/>
      <c r="Z635" s="161"/>
      <c r="AA635" s="161"/>
      <c r="AB635" s="161"/>
      <c r="AC635" s="161"/>
      <c r="AD635" s="161"/>
      <c r="AE635" s="161"/>
      <c r="AF635" s="161"/>
      <c r="AG635" s="161"/>
      <c r="AH635" s="162" t="s">
        <v>3704</v>
      </c>
      <c r="AI635" s="162" t="s">
        <v>6705</v>
      </c>
      <c r="AJ635" s="162"/>
      <c r="AK635" s="162"/>
      <c r="AL635" s="162"/>
      <c r="AM635" s="162"/>
      <c r="AN635" s="162"/>
      <c r="AO635" s="162"/>
      <c r="AP635" s="162"/>
      <c r="AQ635" s="162"/>
      <c r="AR635" s="162"/>
      <c r="AS635" s="162"/>
      <c r="AT635" s="162"/>
      <c r="AU635" s="162"/>
      <c r="AV635" s="162"/>
      <c r="AW635" s="162"/>
      <c r="AX635" s="162"/>
    </row>
    <row r="636" spans="1:50" hidden="1">
      <c r="A636" s="153" t="s">
        <v>746</v>
      </c>
      <c r="B636" s="153" t="s">
        <v>743</v>
      </c>
      <c r="C636" s="153" t="s">
        <v>747</v>
      </c>
      <c r="D636" s="177" t="s">
        <v>11830</v>
      </c>
      <c r="E636" s="161" t="s">
        <v>11831</v>
      </c>
      <c r="F636" s="161" t="s">
        <v>12313</v>
      </c>
      <c r="G636" s="161" t="s">
        <v>11832</v>
      </c>
      <c r="H636" s="161" t="s">
        <v>2024</v>
      </c>
      <c r="I636" s="161" t="s">
        <v>2031</v>
      </c>
      <c r="J636" s="161" t="s">
        <v>11833</v>
      </c>
      <c r="K636" s="161" t="s">
        <v>11834</v>
      </c>
      <c r="L636" s="161" t="s">
        <v>6309</v>
      </c>
      <c r="M636" s="161" t="s">
        <v>11835</v>
      </c>
      <c r="N636" s="185" t="s">
        <v>6310</v>
      </c>
      <c r="O636" s="161">
        <v>0</v>
      </c>
      <c r="P636" s="161">
        <v>0</v>
      </c>
      <c r="Q636" s="161">
        <v>0</v>
      </c>
      <c r="R636" s="161">
        <v>0</v>
      </c>
      <c r="S636" s="161">
        <v>0</v>
      </c>
      <c r="T636" s="161">
        <v>0</v>
      </c>
      <c r="U636" s="161">
        <v>0</v>
      </c>
      <c r="V636" s="161">
        <v>0</v>
      </c>
      <c r="W636" s="161">
        <v>0</v>
      </c>
      <c r="X636" s="161">
        <v>0</v>
      </c>
      <c r="Y636" s="161">
        <v>0</v>
      </c>
      <c r="Z636" s="161">
        <v>0</v>
      </c>
      <c r="AA636" s="161">
        <v>0</v>
      </c>
      <c r="AB636" s="161">
        <v>0</v>
      </c>
      <c r="AC636" s="161">
        <v>0</v>
      </c>
      <c r="AD636" s="161">
        <v>0</v>
      </c>
      <c r="AE636" s="161">
        <v>0</v>
      </c>
      <c r="AF636" s="161" t="s">
        <v>6309</v>
      </c>
      <c r="AG636" s="161" t="s">
        <v>6317</v>
      </c>
      <c r="AH636" s="162"/>
      <c r="AI636" s="162"/>
      <c r="AJ636" s="162"/>
      <c r="AK636" s="162"/>
      <c r="AL636" s="162"/>
      <c r="AM636" s="162"/>
      <c r="AN636" s="162"/>
      <c r="AO636" s="162"/>
      <c r="AP636" s="162"/>
      <c r="AQ636" s="162"/>
      <c r="AR636" s="162"/>
      <c r="AS636" s="162"/>
      <c r="AT636" s="162"/>
      <c r="AU636" s="162"/>
      <c r="AV636" s="162"/>
      <c r="AW636" s="162"/>
      <c r="AX636" s="162"/>
    </row>
    <row r="637" spans="1:50" hidden="1">
      <c r="A637" s="153" t="s">
        <v>4919</v>
      </c>
      <c r="B637" s="153" t="s">
        <v>4920</v>
      </c>
      <c r="C637" s="153" t="s">
        <v>4921</v>
      </c>
      <c r="D637" s="177" t="s">
        <v>3050</v>
      </c>
      <c r="E637" s="161" t="s">
        <v>3051</v>
      </c>
      <c r="F637" s="161" t="s">
        <v>3052</v>
      </c>
      <c r="G637" s="161" t="s">
        <v>3053</v>
      </c>
      <c r="H637" s="161" t="s">
        <v>3054</v>
      </c>
      <c r="I637" s="161" t="s">
        <v>3055</v>
      </c>
      <c r="J637" s="161" t="s">
        <v>4812</v>
      </c>
      <c r="K637" s="161" t="s">
        <v>4813</v>
      </c>
      <c r="L637" s="161" t="s">
        <v>6309</v>
      </c>
      <c r="M637" s="161" t="s">
        <v>4814</v>
      </c>
      <c r="N637" s="185" t="s">
        <v>6447</v>
      </c>
      <c r="O637" s="161" t="s">
        <v>4922</v>
      </c>
      <c r="P637" s="161" t="s">
        <v>4815</v>
      </c>
      <c r="Q637" s="161" t="s">
        <v>13710</v>
      </c>
      <c r="R637" s="161" t="s">
        <v>3054</v>
      </c>
      <c r="S637" s="161" t="s">
        <v>3055</v>
      </c>
      <c r="T637" s="161" t="s">
        <v>6309</v>
      </c>
      <c r="U637" s="161">
        <v>0</v>
      </c>
      <c r="V637" s="161">
        <v>0</v>
      </c>
      <c r="W637" s="161">
        <v>0</v>
      </c>
      <c r="X637" s="161">
        <v>0</v>
      </c>
      <c r="Y637" s="161">
        <v>0</v>
      </c>
      <c r="Z637" s="161">
        <v>0</v>
      </c>
      <c r="AA637" s="161">
        <v>0</v>
      </c>
      <c r="AB637" s="161">
        <v>0</v>
      </c>
      <c r="AC637" s="161">
        <v>0</v>
      </c>
      <c r="AD637" s="161">
        <v>0</v>
      </c>
      <c r="AE637" s="161">
        <v>0</v>
      </c>
      <c r="AF637" s="161" t="s">
        <v>4285</v>
      </c>
      <c r="AG637" s="161" t="s">
        <v>6334</v>
      </c>
      <c r="AH637" s="162" t="s">
        <v>6552</v>
      </c>
      <c r="AI637" s="162" t="s">
        <v>6579</v>
      </c>
      <c r="AJ637" s="162"/>
      <c r="AK637" s="162"/>
      <c r="AL637" s="162"/>
      <c r="AM637" s="162"/>
      <c r="AN637" s="162"/>
      <c r="AO637" s="162"/>
      <c r="AP637" s="162"/>
      <c r="AQ637" s="162"/>
      <c r="AR637" s="162"/>
      <c r="AS637" s="162"/>
      <c r="AT637" s="162"/>
      <c r="AU637" s="162"/>
      <c r="AV637" s="162"/>
      <c r="AW637" s="162"/>
      <c r="AX637" s="162"/>
    </row>
    <row r="638" spans="1:50" hidden="1">
      <c r="A638" s="153" t="s">
        <v>4923</v>
      </c>
      <c r="B638" s="153" t="s">
        <v>4920</v>
      </c>
      <c r="C638" s="153" t="s">
        <v>4921</v>
      </c>
      <c r="D638" s="177" t="s">
        <v>3050</v>
      </c>
      <c r="E638" s="161" t="s">
        <v>3051</v>
      </c>
      <c r="F638" s="161" t="s">
        <v>4816</v>
      </c>
      <c r="G638" s="161" t="s">
        <v>3053</v>
      </c>
      <c r="H638" s="161" t="s">
        <v>3054</v>
      </c>
      <c r="I638" s="161" t="s">
        <v>3055</v>
      </c>
      <c r="J638" s="161" t="s">
        <v>4812</v>
      </c>
      <c r="K638" s="161" t="s">
        <v>4813</v>
      </c>
      <c r="L638" s="161" t="s">
        <v>6309</v>
      </c>
      <c r="M638" s="161" t="s">
        <v>4814</v>
      </c>
      <c r="N638" s="185" t="s">
        <v>6447</v>
      </c>
      <c r="O638" s="161" t="s">
        <v>4922</v>
      </c>
      <c r="P638" s="161" t="s">
        <v>4815</v>
      </c>
      <c r="Q638" s="161" t="s">
        <v>13710</v>
      </c>
      <c r="R638" s="161" t="s">
        <v>3054</v>
      </c>
      <c r="S638" s="161" t="s">
        <v>3055</v>
      </c>
      <c r="T638" s="161" t="s">
        <v>6309</v>
      </c>
      <c r="U638" s="161">
        <v>0</v>
      </c>
      <c r="V638" s="161">
        <v>0</v>
      </c>
      <c r="W638" s="161">
        <v>0</v>
      </c>
      <c r="X638" s="161">
        <v>0</v>
      </c>
      <c r="Y638" s="161">
        <v>0</v>
      </c>
      <c r="Z638" s="161">
        <v>0</v>
      </c>
      <c r="AA638" s="161">
        <v>0</v>
      </c>
      <c r="AB638" s="161">
        <v>0</v>
      </c>
      <c r="AC638" s="161">
        <v>0</v>
      </c>
      <c r="AD638" s="161">
        <v>0</v>
      </c>
      <c r="AE638" s="161">
        <v>0</v>
      </c>
      <c r="AF638" s="161" t="s">
        <v>4285</v>
      </c>
      <c r="AG638" s="161" t="s">
        <v>6334</v>
      </c>
      <c r="AH638" s="162" t="s">
        <v>6552</v>
      </c>
      <c r="AI638" s="162" t="s">
        <v>6579</v>
      </c>
      <c r="AJ638" s="162"/>
      <c r="AK638" s="162"/>
      <c r="AL638" s="162"/>
      <c r="AM638" s="162"/>
      <c r="AN638" s="162"/>
      <c r="AO638" s="162"/>
      <c r="AP638" s="162"/>
      <c r="AQ638" s="162"/>
      <c r="AR638" s="162"/>
      <c r="AS638" s="162"/>
      <c r="AT638" s="162"/>
      <c r="AU638" s="162"/>
      <c r="AV638" s="162"/>
      <c r="AW638" s="162"/>
      <c r="AX638" s="162"/>
    </row>
    <row r="639" spans="1:50" hidden="1">
      <c r="A639" s="153" t="s">
        <v>4924</v>
      </c>
      <c r="B639" s="153" t="s">
        <v>4920</v>
      </c>
      <c r="C639" s="153" t="s">
        <v>4921</v>
      </c>
      <c r="D639" s="177" t="s">
        <v>3050</v>
      </c>
      <c r="E639" s="161" t="s">
        <v>3051</v>
      </c>
      <c r="F639" s="161" t="s">
        <v>4817</v>
      </c>
      <c r="G639" s="161" t="s">
        <v>3053</v>
      </c>
      <c r="H639" s="161" t="s">
        <v>3054</v>
      </c>
      <c r="I639" s="161" t="s">
        <v>3055</v>
      </c>
      <c r="J639" s="161" t="s">
        <v>4812</v>
      </c>
      <c r="K639" s="161" t="s">
        <v>4813</v>
      </c>
      <c r="L639" s="161" t="s">
        <v>6309</v>
      </c>
      <c r="M639" s="161" t="s">
        <v>4814</v>
      </c>
      <c r="N639" s="185" t="s">
        <v>6447</v>
      </c>
      <c r="O639" s="161" t="s">
        <v>4922</v>
      </c>
      <c r="P639" s="161" t="s">
        <v>4815</v>
      </c>
      <c r="Q639" s="161" t="s">
        <v>13710</v>
      </c>
      <c r="R639" s="161" t="s">
        <v>3054</v>
      </c>
      <c r="S639" s="161" t="s">
        <v>3055</v>
      </c>
      <c r="T639" s="161" t="s">
        <v>6309</v>
      </c>
      <c r="U639" s="161">
        <v>0</v>
      </c>
      <c r="V639" s="161">
        <v>0</v>
      </c>
      <c r="W639" s="161">
        <v>0</v>
      </c>
      <c r="X639" s="161">
        <v>0</v>
      </c>
      <c r="Y639" s="161">
        <v>0</v>
      </c>
      <c r="Z639" s="161">
        <v>0</v>
      </c>
      <c r="AA639" s="161">
        <v>0</v>
      </c>
      <c r="AB639" s="161">
        <v>0</v>
      </c>
      <c r="AC639" s="161">
        <v>0</v>
      </c>
      <c r="AD639" s="161">
        <v>0</v>
      </c>
      <c r="AE639" s="161">
        <v>0</v>
      </c>
      <c r="AF639" s="161" t="s">
        <v>4285</v>
      </c>
      <c r="AG639" s="161" t="s">
        <v>6334</v>
      </c>
      <c r="AH639" s="162" t="s">
        <v>6552</v>
      </c>
      <c r="AI639" s="162" t="s">
        <v>6579</v>
      </c>
      <c r="AJ639" s="162"/>
      <c r="AK639" s="162"/>
      <c r="AL639" s="162"/>
      <c r="AM639" s="162"/>
      <c r="AN639" s="162"/>
      <c r="AO639" s="162"/>
      <c r="AP639" s="162"/>
      <c r="AQ639" s="162"/>
      <c r="AR639" s="162"/>
      <c r="AS639" s="162"/>
      <c r="AT639" s="162"/>
      <c r="AU639" s="162"/>
      <c r="AV639" s="162"/>
      <c r="AW639" s="162"/>
      <c r="AX639" s="162"/>
    </row>
    <row r="640" spans="1:50" hidden="1">
      <c r="A640" s="153" t="s">
        <v>3575</v>
      </c>
      <c r="B640" s="153" t="s">
        <v>1455</v>
      </c>
      <c r="C640" s="153" t="s">
        <v>3576</v>
      </c>
      <c r="D640" s="177" t="s">
        <v>10560</v>
      </c>
      <c r="E640" s="161" t="s">
        <v>10561</v>
      </c>
      <c r="F640" s="161" t="s">
        <v>13136</v>
      </c>
      <c r="G640" s="161" t="s">
        <v>10516</v>
      </c>
      <c r="H640" s="161" t="s">
        <v>8995</v>
      </c>
      <c r="I640" s="161" t="s">
        <v>10517</v>
      </c>
      <c r="J640" s="161" t="s">
        <v>10562</v>
      </c>
      <c r="K640" s="161" t="s">
        <v>6309</v>
      </c>
      <c r="L640" s="161" t="s">
        <v>10563</v>
      </c>
      <c r="M640" s="161" t="s">
        <v>10564</v>
      </c>
      <c r="N640" s="185" t="s">
        <v>6318</v>
      </c>
      <c r="O640" s="161">
        <v>0</v>
      </c>
      <c r="P640" s="161">
        <v>0</v>
      </c>
      <c r="Q640" s="161">
        <v>0</v>
      </c>
      <c r="R640" s="161">
        <v>0</v>
      </c>
      <c r="S640" s="161">
        <v>0</v>
      </c>
      <c r="T640" s="161">
        <v>0</v>
      </c>
      <c r="U640" s="161">
        <v>0</v>
      </c>
      <c r="V640" s="161">
        <v>0</v>
      </c>
      <c r="W640" s="161">
        <v>0</v>
      </c>
      <c r="X640" s="161">
        <v>0</v>
      </c>
      <c r="Y640" s="161">
        <v>0</v>
      </c>
      <c r="Z640" s="161">
        <v>0</v>
      </c>
      <c r="AA640" s="161">
        <v>1</v>
      </c>
      <c r="AB640" s="161" t="s">
        <v>2060</v>
      </c>
      <c r="AC640" s="161" t="s">
        <v>2061</v>
      </c>
      <c r="AD640" s="161" t="s">
        <v>2042</v>
      </c>
      <c r="AE640" s="161" t="s">
        <v>2062</v>
      </c>
      <c r="AF640" s="161" t="s">
        <v>1824</v>
      </c>
      <c r="AG640" s="161" t="s">
        <v>4437</v>
      </c>
      <c r="AH640" s="162"/>
      <c r="AI640" s="162"/>
      <c r="AJ640" s="162"/>
      <c r="AK640" s="162"/>
      <c r="AL640" s="162"/>
      <c r="AM640" s="162"/>
      <c r="AN640" s="162"/>
      <c r="AO640" s="162"/>
      <c r="AP640" s="162"/>
      <c r="AQ640" s="162"/>
      <c r="AR640" s="162"/>
      <c r="AS640" s="162"/>
      <c r="AT640" s="162"/>
      <c r="AU640" s="162"/>
      <c r="AV640" s="162"/>
      <c r="AW640" s="162"/>
      <c r="AX640" s="162"/>
    </row>
    <row r="641" spans="1:50" hidden="1">
      <c r="A641" s="153" t="s">
        <v>1454</v>
      </c>
      <c r="B641" s="153" t="s">
        <v>1455</v>
      </c>
      <c r="C641" s="153" t="s">
        <v>1456</v>
      </c>
      <c r="D641" s="177" t="s">
        <v>10560</v>
      </c>
      <c r="E641" s="161" t="s">
        <v>10561</v>
      </c>
      <c r="F641" s="161" t="s">
        <v>13132</v>
      </c>
      <c r="G641" s="161" t="s">
        <v>10516</v>
      </c>
      <c r="H641" s="161" t="s">
        <v>8995</v>
      </c>
      <c r="I641" s="161" t="s">
        <v>10517</v>
      </c>
      <c r="J641" s="161" t="s">
        <v>10562</v>
      </c>
      <c r="K641" s="161" t="s">
        <v>6309</v>
      </c>
      <c r="L641" s="161" t="s">
        <v>10563</v>
      </c>
      <c r="M641" s="161" t="s">
        <v>10564</v>
      </c>
      <c r="N641" s="185" t="s">
        <v>6318</v>
      </c>
      <c r="O641" s="161">
        <v>0</v>
      </c>
      <c r="P641" s="161">
        <v>0</v>
      </c>
      <c r="Q641" s="161">
        <v>0</v>
      </c>
      <c r="R641" s="161">
        <v>0</v>
      </c>
      <c r="S641" s="161">
        <v>0</v>
      </c>
      <c r="T641" s="161">
        <v>0</v>
      </c>
      <c r="U641" s="161">
        <v>0</v>
      </c>
      <c r="V641" s="161">
        <v>0</v>
      </c>
      <c r="W641" s="161">
        <v>0</v>
      </c>
      <c r="X641" s="161">
        <v>0</v>
      </c>
      <c r="Y641" s="161">
        <v>0</v>
      </c>
      <c r="Z641" s="161">
        <v>0</v>
      </c>
      <c r="AA641" s="161">
        <v>1</v>
      </c>
      <c r="AB641" s="161" t="s">
        <v>2060</v>
      </c>
      <c r="AC641" s="161" t="s">
        <v>2061</v>
      </c>
      <c r="AD641" s="161" t="s">
        <v>2042</v>
      </c>
      <c r="AE641" s="161" t="s">
        <v>2062</v>
      </c>
      <c r="AF641" s="161" t="s">
        <v>1824</v>
      </c>
      <c r="AG641" s="161" t="s">
        <v>4437</v>
      </c>
      <c r="AH641" s="162"/>
      <c r="AI641" s="162"/>
      <c r="AJ641" s="162"/>
      <c r="AK641" s="162"/>
      <c r="AL641" s="162"/>
      <c r="AM641" s="162"/>
      <c r="AN641" s="162"/>
      <c r="AO641" s="162"/>
      <c r="AP641" s="162"/>
      <c r="AQ641" s="162"/>
      <c r="AR641" s="162"/>
      <c r="AS641" s="162"/>
      <c r="AT641" s="162"/>
      <c r="AU641" s="162"/>
      <c r="AV641" s="162"/>
      <c r="AW641" s="162"/>
      <c r="AX641" s="162"/>
    </row>
    <row r="642" spans="1:50" hidden="1">
      <c r="A642" s="153" t="s">
        <v>1457</v>
      </c>
      <c r="B642" s="153" t="s">
        <v>1455</v>
      </c>
      <c r="C642" s="153" t="s">
        <v>3570</v>
      </c>
      <c r="D642" s="177" t="s">
        <v>10560</v>
      </c>
      <c r="E642" s="161" t="s">
        <v>10561</v>
      </c>
      <c r="F642" s="161" t="s">
        <v>13133</v>
      </c>
      <c r="G642" s="161" t="s">
        <v>10516</v>
      </c>
      <c r="H642" s="161" t="s">
        <v>8995</v>
      </c>
      <c r="I642" s="161" t="s">
        <v>10517</v>
      </c>
      <c r="J642" s="161" t="s">
        <v>10562</v>
      </c>
      <c r="K642" s="161" t="s">
        <v>6309</v>
      </c>
      <c r="L642" s="161" t="s">
        <v>10563</v>
      </c>
      <c r="M642" s="161" t="s">
        <v>10564</v>
      </c>
      <c r="N642" s="185" t="s">
        <v>6318</v>
      </c>
      <c r="O642" s="161">
        <v>0</v>
      </c>
      <c r="P642" s="161">
        <v>0</v>
      </c>
      <c r="Q642" s="161">
        <v>0</v>
      </c>
      <c r="R642" s="161">
        <v>0</v>
      </c>
      <c r="S642" s="161">
        <v>0</v>
      </c>
      <c r="T642" s="161">
        <v>0</v>
      </c>
      <c r="U642" s="161">
        <v>0</v>
      </c>
      <c r="V642" s="161">
        <v>0</v>
      </c>
      <c r="W642" s="161">
        <v>0</v>
      </c>
      <c r="X642" s="161">
        <v>0</v>
      </c>
      <c r="Y642" s="161">
        <v>0</v>
      </c>
      <c r="Z642" s="161">
        <v>0</v>
      </c>
      <c r="AA642" s="161">
        <v>1</v>
      </c>
      <c r="AB642" s="161" t="s">
        <v>2060</v>
      </c>
      <c r="AC642" s="161" t="s">
        <v>2061</v>
      </c>
      <c r="AD642" s="161" t="s">
        <v>2042</v>
      </c>
      <c r="AE642" s="161" t="s">
        <v>2062</v>
      </c>
      <c r="AF642" s="161" t="s">
        <v>1824</v>
      </c>
      <c r="AG642" s="161" t="s">
        <v>4437</v>
      </c>
      <c r="AH642" s="162"/>
      <c r="AI642" s="162"/>
      <c r="AJ642" s="162"/>
      <c r="AK642" s="162"/>
      <c r="AL642" s="162"/>
      <c r="AM642" s="162"/>
      <c r="AN642" s="162"/>
      <c r="AO642" s="162"/>
      <c r="AP642" s="162"/>
      <c r="AQ642" s="162"/>
      <c r="AR642" s="162"/>
      <c r="AS642" s="162"/>
      <c r="AT642" s="162"/>
      <c r="AU642" s="162"/>
      <c r="AV642" s="162"/>
      <c r="AW642" s="162"/>
      <c r="AX642" s="162"/>
    </row>
    <row r="643" spans="1:50" hidden="1">
      <c r="A643" s="153" t="s">
        <v>2602</v>
      </c>
      <c r="B643" s="153" t="s">
        <v>2603</v>
      </c>
      <c r="C643" s="153" t="s">
        <v>2604</v>
      </c>
      <c r="D643" s="177" t="s">
        <v>11746</v>
      </c>
      <c r="E643" s="161" t="s">
        <v>11747</v>
      </c>
      <c r="F643" s="161" t="s">
        <v>13528</v>
      </c>
      <c r="G643" s="161" t="s">
        <v>11748</v>
      </c>
      <c r="H643" s="161" t="s">
        <v>7773</v>
      </c>
      <c r="I643" s="161" t="s">
        <v>11749</v>
      </c>
      <c r="J643" s="161" t="s">
        <v>11750</v>
      </c>
      <c r="K643" s="161" t="s">
        <v>11751</v>
      </c>
      <c r="L643" s="161" t="s">
        <v>6309</v>
      </c>
      <c r="M643" s="161" t="s">
        <v>6309</v>
      </c>
      <c r="N643" s="185" t="s">
        <v>6310</v>
      </c>
      <c r="O643" s="161">
        <v>0</v>
      </c>
      <c r="P643" s="161">
        <v>0</v>
      </c>
      <c r="Q643" s="161">
        <v>0</v>
      </c>
      <c r="R643" s="161">
        <v>0</v>
      </c>
      <c r="S643" s="161">
        <v>0</v>
      </c>
      <c r="T643" s="161">
        <v>0</v>
      </c>
      <c r="U643" s="161">
        <v>0</v>
      </c>
      <c r="V643" s="161">
        <v>0</v>
      </c>
      <c r="W643" s="161">
        <v>0</v>
      </c>
      <c r="X643" s="161">
        <v>0</v>
      </c>
      <c r="Y643" s="161">
        <v>0</v>
      </c>
      <c r="Z643" s="161">
        <v>0</v>
      </c>
      <c r="AA643" s="161">
        <v>0</v>
      </c>
      <c r="AB643" s="161">
        <v>0</v>
      </c>
      <c r="AC643" s="161">
        <v>0</v>
      </c>
      <c r="AD643" s="161">
        <v>0</v>
      </c>
      <c r="AE643" s="161">
        <v>0</v>
      </c>
      <c r="AF643" s="161" t="s">
        <v>6309</v>
      </c>
      <c r="AG643" s="161" t="s">
        <v>6317</v>
      </c>
      <c r="AH643" s="162"/>
      <c r="AI643" s="162"/>
      <c r="AJ643" s="162"/>
      <c r="AK643" s="162"/>
      <c r="AL643" s="162"/>
      <c r="AM643" s="162"/>
      <c r="AN643" s="162"/>
      <c r="AO643" s="162"/>
      <c r="AP643" s="162"/>
      <c r="AQ643" s="162"/>
      <c r="AR643" s="162"/>
      <c r="AS643" s="162"/>
      <c r="AT643" s="162"/>
      <c r="AU643" s="162"/>
      <c r="AV643" s="162"/>
      <c r="AW643" s="162"/>
      <c r="AX643" s="162"/>
    </row>
    <row r="644" spans="1:50" hidden="1">
      <c r="A644" s="153" t="s">
        <v>3573</v>
      </c>
      <c r="B644" s="153" t="s">
        <v>1455</v>
      </c>
      <c r="C644" s="153" t="s">
        <v>3574</v>
      </c>
      <c r="D644" s="177" t="s">
        <v>10560</v>
      </c>
      <c r="E644" s="161" t="s">
        <v>10561</v>
      </c>
      <c r="F644" s="161" t="s">
        <v>13135</v>
      </c>
      <c r="G644" s="161" t="s">
        <v>10516</v>
      </c>
      <c r="H644" s="161" t="s">
        <v>8995</v>
      </c>
      <c r="I644" s="161" t="s">
        <v>10517</v>
      </c>
      <c r="J644" s="161" t="s">
        <v>10562</v>
      </c>
      <c r="K644" s="161" t="s">
        <v>6309</v>
      </c>
      <c r="L644" s="161" t="s">
        <v>10563</v>
      </c>
      <c r="M644" s="161" t="s">
        <v>10564</v>
      </c>
      <c r="N644" s="185" t="s">
        <v>6318</v>
      </c>
      <c r="O644" s="161">
        <v>0</v>
      </c>
      <c r="P644" s="161">
        <v>0</v>
      </c>
      <c r="Q644" s="161">
        <v>0</v>
      </c>
      <c r="R644" s="161">
        <v>0</v>
      </c>
      <c r="S644" s="161">
        <v>0</v>
      </c>
      <c r="T644" s="161">
        <v>0</v>
      </c>
      <c r="U644" s="161">
        <v>0</v>
      </c>
      <c r="V644" s="161">
        <v>0</v>
      </c>
      <c r="W644" s="161">
        <v>0</v>
      </c>
      <c r="X644" s="161">
        <v>0</v>
      </c>
      <c r="Y644" s="161">
        <v>0</v>
      </c>
      <c r="Z644" s="161">
        <v>0</v>
      </c>
      <c r="AA644" s="161">
        <v>1</v>
      </c>
      <c r="AB644" s="161" t="s">
        <v>2060</v>
      </c>
      <c r="AC644" s="161" t="s">
        <v>2061</v>
      </c>
      <c r="AD644" s="161" t="s">
        <v>2042</v>
      </c>
      <c r="AE644" s="161" t="s">
        <v>2062</v>
      </c>
      <c r="AF644" s="161" t="s">
        <v>1824</v>
      </c>
      <c r="AG644" s="161" t="s">
        <v>4437</v>
      </c>
      <c r="AH644" s="162"/>
      <c r="AI644" s="162"/>
      <c r="AJ644" s="162"/>
      <c r="AK644" s="162"/>
      <c r="AL644" s="162"/>
      <c r="AM644" s="162"/>
      <c r="AN644" s="162"/>
      <c r="AO644" s="162"/>
      <c r="AP644" s="162"/>
      <c r="AQ644" s="162"/>
      <c r="AR644" s="162"/>
      <c r="AS644" s="162"/>
      <c r="AT644" s="162"/>
      <c r="AU644" s="162"/>
      <c r="AV644" s="162"/>
      <c r="AW644" s="162"/>
      <c r="AX644" s="162"/>
    </row>
    <row r="645" spans="1:50" hidden="1">
      <c r="A645" s="153" t="s">
        <v>3571</v>
      </c>
      <c r="B645" s="153" t="s">
        <v>1455</v>
      </c>
      <c r="C645" s="153" t="s">
        <v>3572</v>
      </c>
      <c r="D645" s="177" t="s">
        <v>10560</v>
      </c>
      <c r="E645" s="161" t="s">
        <v>10561</v>
      </c>
      <c r="F645" s="161" t="s">
        <v>13134</v>
      </c>
      <c r="G645" s="161" t="s">
        <v>10516</v>
      </c>
      <c r="H645" s="161" t="s">
        <v>8995</v>
      </c>
      <c r="I645" s="161" t="s">
        <v>10517</v>
      </c>
      <c r="J645" s="161" t="s">
        <v>10562</v>
      </c>
      <c r="K645" s="161" t="s">
        <v>6309</v>
      </c>
      <c r="L645" s="161" t="s">
        <v>10563</v>
      </c>
      <c r="M645" s="161" t="s">
        <v>10564</v>
      </c>
      <c r="N645" s="185" t="s">
        <v>6318</v>
      </c>
      <c r="O645" s="161">
        <v>0</v>
      </c>
      <c r="P645" s="161">
        <v>0</v>
      </c>
      <c r="Q645" s="161">
        <v>0</v>
      </c>
      <c r="R645" s="161">
        <v>0</v>
      </c>
      <c r="S645" s="161">
        <v>0</v>
      </c>
      <c r="T645" s="161">
        <v>0</v>
      </c>
      <c r="U645" s="161">
        <v>0</v>
      </c>
      <c r="V645" s="161">
        <v>0</v>
      </c>
      <c r="W645" s="161">
        <v>0</v>
      </c>
      <c r="X645" s="161">
        <v>0</v>
      </c>
      <c r="Y645" s="161">
        <v>0</v>
      </c>
      <c r="Z645" s="161">
        <v>0</v>
      </c>
      <c r="AA645" s="161">
        <v>1</v>
      </c>
      <c r="AB645" s="161" t="s">
        <v>2060</v>
      </c>
      <c r="AC645" s="161" t="s">
        <v>2061</v>
      </c>
      <c r="AD645" s="161" t="s">
        <v>2042</v>
      </c>
      <c r="AE645" s="161" t="s">
        <v>2062</v>
      </c>
      <c r="AF645" s="161" t="s">
        <v>1824</v>
      </c>
      <c r="AG645" s="161" t="s">
        <v>4437</v>
      </c>
      <c r="AH645" s="162"/>
      <c r="AI645" s="162"/>
      <c r="AJ645" s="162"/>
      <c r="AK645" s="162"/>
      <c r="AL645" s="162"/>
      <c r="AM645" s="162"/>
      <c r="AN645" s="162"/>
      <c r="AO645" s="162"/>
      <c r="AP645" s="162"/>
      <c r="AQ645" s="162"/>
      <c r="AR645" s="162"/>
      <c r="AS645" s="162"/>
      <c r="AT645" s="162"/>
      <c r="AU645" s="162"/>
      <c r="AV645" s="162"/>
      <c r="AW645" s="162"/>
      <c r="AX645" s="162"/>
    </row>
    <row r="646" spans="1:50" hidden="1">
      <c r="A646" s="153" t="s">
        <v>5526</v>
      </c>
      <c r="B646" s="153" t="s">
        <v>5527</v>
      </c>
      <c r="C646" s="153" t="s">
        <v>4374</v>
      </c>
      <c r="D646" s="177" t="s">
        <v>11702</v>
      </c>
      <c r="E646" s="161" t="s">
        <v>6309</v>
      </c>
      <c r="F646" s="161" t="s">
        <v>12293</v>
      </c>
      <c r="G646" s="161" t="s">
        <v>11703</v>
      </c>
      <c r="H646" s="161" t="s">
        <v>3554</v>
      </c>
      <c r="I646" s="161" t="s">
        <v>3555</v>
      </c>
      <c r="J646" s="161" t="s">
        <v>11704</v>
      </c>
      <c r="K646" s="161" t="s">
        <v>11705</v>
      </c>
      <c r="L646" s="161" t="s">
        <v>6309</v>
      </c>
      <c r="M646" s="161" t="s">
        <v>11706</v>
      </c>
      <c r="N646" s="185" t="s">
        <v>6310</v>
      </c>
      <c r="O646" s="161">
        <v>0</v>
      </c>
      <c r="P646" s="161">
        <v>0</v>
      </c>
      <c r="Q646" s="161">
        <v>0</v>
      </c>
      <c r="R646" s="161">
        <v>0</v>
      </c>
      <c r="S646" s="161">
        <v>0</v>
      </c>
      <c r="T646" s="161">
        <v>0</v>
      </c>
      <c r="U646" s="161">
        <v>0</v>
      </c>
      <c r="V646" s="161">
        <v>0</v>
      </c>
      <c r="W646" s="161">
        <v>0</v>
      </c>
      <c r="X646" s="161">
        <v>0</v>
      </c>
      <c r="Y646" s="161">
        <v>0</v>
      </c>
      <c r="Z646" s="161">
        <v>0</v>
      </c>
      <c r="AA646" s="161">
        <v>0</v>
      </c>
      <c r="AB646" s="161">
        <v>0</v>
      </c>
      <c r="AC646" s="161">
        <v>0</v>
      </c>
      <c r="AD646" s="161">
        <v>0</v>
      </c>
      <c r="AE646" s="161">
        <v>0</v>
      </c>
      <c r="AF646" s="161" t="s">
        <v>6309</v>
      </c>
      <c r="AG646" s="161" t="s">
        <v>6312</v>
      </c>
      <c r="AH646" s="162"/>
      <c r="AI646" s="162"/>
      <c r="AJ646" s="162"/>
      <c r="AK646" s="162"/>
      <c r="AL646" s="162"/>
      <c r="AM646" s="162"/>
      <c r="AN646" s="162"/>
      <c r="AO646" s="162"/>
      <c r="AP646" s="162"/>
      <c r="AQ646" s="162"/>
      <c r="AR646" s="162"/>
      <c r="AS646" s="162"/>
      <c r="AT646" s="162"/>
      <c r="AU646" s="162"/>
      <c r="AV646" s="162"/>
      <c r="AW646" s="162"/>
      <c r="AX646" s="162"/>
    </row>
    <row r="647" spans="1:50" hidden="1">
      <c r="A647" s="153" t="s">
        <v>4925</v>
      </c>
      <c r="B647" s="153" t="s">
        <v>4926</v>
      </c>
      <c r="C647" s="153" t="s">
        <v>4927</v>
      </c>
      <c r="D647" s="177" t="s">
        <v>3037</v>
      </c>
      <c r="E647" s="161" t="s">
        <v>3038</v>
      </c>
      <c r="F647" s="161" t="s">
        <v>3039</v>
      </c>
      <c r="G647" s="161" t="s">
        <v>3040</v>
      </c>
      <c r="H647" s="161" t="s">
        <v>3041</v>
      </c>
      <c r="I647" s="161" t="s">
        <v>3042</v>
      </c>
      <c r="J647" s="161" t="s">
        <v>3043</v>
      </c>
      <c r="K647" s="161" t="s">
        <v>3044</v>
      </c>
      <c r="L647" s="161" t="s">
        <v>6309</v>
      </c>
      <c r="M647" s="161" t="s">
        <v>3045</v>
      </c>
      <c r="N647" s="185" t="s">
        <v>6310</v>
      </c>
      <c r="O647" s="161">
        <v>0</v>
      </c>
      <c r="P647" s="161">
        <v>0</v>
      </c>
      <c r="Q647" s="161">
        <v>0</v>
      </c>
      <c r="R647" s="161">
        <v>0</v>
      </c>
      <c r="S647" s="161">
        <v>0</v>
      </c>
      <c r="T647" s="161">
        <v>0</v>
      </c>
      <c r="U647" s="161">
        <v>0</v>
      </c>
      <c r="V647" s="161">
        <v>0</v>
      </c>
      <c r="W647" s="161">
        <v>0</v>
      </c>
      <c r="X647" s="161">
        <v>0</v>
      </c>
      <c r="Y647" s="161">
        <v>0</v>
      </c>
      <c r="Z647" s="161">
        <v>0</v>
      </c>
      <c r="AA647" s="161">
        <v>1</v>
      </c>
      <c r="AB647" s="161" t="s">
        <v>3046</v>
      </c>
      <c r="AC647" s="161" t="s">
        <v>3047</v>
      </c>
      <c r="AD647" s="161" t="s">
        <v>2016</v>
      </c>
      <c r="AE647" s="161" t="s">
        <v>3048</v>
      </c>
      <c r="AF647" s="161" t="s">
        <v>6309</v>
      </c>
      <c r="AG647" s="161" t="s">
        <v>6334</v>
      </c>
      <c r="AH647" s="162" t="s">
        <v>6551</v>
      </c>
      <c r="AI647" s="162" t="s">
        <v>14351</v>
      </c>
      <c r="AJ647" s="162" t="s">
        <v>14480</v>
      </c>
      <c r="AK647" s="162"/>
      <c r="AL647" s="162"/>
      <c r="AM647" s="162"/>
      <c r="AN647" s="162"/>
      <c r="AO647" s="162"/>
      <c r="AP647" s="162"/>
      <c r="AQ647" s="162"/>
      <c r="AR647" s="162"/>
      <c r="AS647" s="162"/>
      <c r="AT647" s="162"/>
      <c r="AU647" s="162"/>
      <c r="AV647" s="162"/>
      <c r="AW647" s="162"/>
      <c r="AX647" s="162"/>
    </row>
    <row r="648" spans="1:50" hidden="1">
      <c r="A648" s="153" t="s">
        <v>3628</v>
      </c>
      <c r="B648" s="153" t="s">
        <v>331</v>
      </c>
      <c r="C648" s="153" t="s">
        <v>3629</v>
      </c>
      <c r="D648" s="177" t="s">
        <v>6642</v>
      </c>
      <c r="E648" s="161" t="s">
        <v>6643</v>
      </c>
      <c r="F648" s="161" t="s">
        <v>7713</v>
      </c>
      <c r="G648" s="161" t="s">
        <v>6645</v>
      </c>
      <c r="H648" s="161" t="s">
        <v>2024</v>
      </c>
      <c r="I648" s="161" t="s">
        <v>6646</v>
      </c>
      <c r="J648" s="161" t="s">
        <v>6647</v>
      </c>
      <c r="K648" s="161" t="s">
        <v>6648</v>
      </c>
      <c r="L648" s="161" t="s">
        <v>6649</v>
      </c>
      <c r="M648" s="161" t="s">
        <v>6650</v>
      </c>
      <c r="N648" s="185" t="s">
        <v>6310</v>
      </c>
      <c r="O648" s="161">
        <v>0</v>
      </c>
      <c r="P648" s="161">
        <v>0</v>
      </c>
      <c r="Q648" s="161">
        <v>0</v>
      </c>
      <c r="R648" s="161">
        <v>0</v>
      </c>
      <c r="S648" s="161">
        <v>0</v>
      </c>
      <c r="T648" s="161">
        <v>0</v>
      </c>
      <c r="U648" s="161">
        <v>0</v>
      </c>
      <c r="V648" s="161">
        <v>0</v>
      </c>
      <c r="W648" s="161">
        <v>0</v>
      </c>
      <c r="X648" s="161">
        <v>0</v>
      </c>
      <c r="Y648" s="161">
        <v>0</v>
      </c>
      <c r="Z648" s="161">
        <v>0</v>
      </c>
      <c r="AA648" s="161">
        <v>1</v>
      </c>
      <c r="AB648" s="161" t="s">
        <v>3630</v>
      </c>
      <c r="AC648" s="161" t="s">
        <v>7714</v>
      </c>
      <c r="AD648" s="161" t="s">
        <v>7715</v>
      </c>
      <c r="AE648" s="161" t="s">
        <v>7716</v>
      </c>
      <c r="AF648" s="161" t="s">
        <v>6309</v>
      </c>
      <c r="AG648" s="161" t="s">
        <v>6317</v>
      </c>
      <c r="AH648" s="162"/>
      <c r="AI648" s="162"/>
      <c r="AJ648" s="162"/>
      <c r="AK648" s="162"/>
      <c r="AL648" s="162"/>
      <c r="AM648" s="162"/>
      <c r="AN648" s="162"/>
      <c r="AO648" s="162"/>
      <c r="AP648" s="162"/>
      <c r="AQ648" s="162"/>
      <c r="AR648" s="162"/>
      <c r="AS648" s="162"/>
      <c r="AT648" s="162"/>
      <c r="AU648" s="162"/>
      <c r="AV648" s="162"/>
      <c r="AW648" s="162"/>
      <c r="AX648" s="162"/>
    </row>
    <row r="649" spans="1:50" hidden="1">
      <c r="A649" s="153" t="s">
        <v>3631</v>
      </c>
      <c r="B649" s="153" t="s">
        <v>331</v>
      </c>
      <c r="C649" s="153" t="s">
        <v>3632</v>
      </c>
      <c r="D649" s="177" t="s">
        <v>6642</v>
      </c>
      <c r="E649" s="161" t="s">
        <v>6643</v>
      </c>
      <c r="F649" s="161" t="s">
        <v>7717</v>
      </c>
      <c r="G649" s="161" t="s">
        <v>6645</v>
      </c>
      <c r="H649" s="161" t="s">
        <v>2024</v>
      </c>
      <c r="I649" s="161" t="s">
        <v>6646</v>
      </c>
      <c r="J649" s="161" t="s">
        <v>6647</v>
      </c>
      <c r="K649" s="161" t="s">
        <v>6648</v>
      </c>
      <c r="L649" s="161" t="s">
        <v>6649</v>
      </c>
      <c r="M649" s="161" t="s">
        <v>6650</v>
      </c>
      <c r="N649" s="185" t="s">
        <v>6310</v>
      </c>
      <c r="O649" s="161">
        <v>0</v>
      </c>
      <c r="P649" s="161">
        <v>0</v>
      </c>
      <c r="Q649" s="161">
        <v>0</v>
      </c>
      <c r="R649" s="161">
        <v>0</v>
      </c>
      <c r="S649" s="161">
        <v>0</v>
      </c>
      <c r="T649" s="161">
        <v>0</v>
      </c>
      <c r="U649" s="161">
        <v>0</v>
      </c>
      <c r="V649" s="161">
        <v>0</v>
      </c>
      <c r="W649" s="161">
        <v>0</v>
      </c>
      <c r="X649" s="161">
        <v>0</v>
      </c>
      <c r="Y649" s="161">
        <v>0</v>
      </c>
      <c r="Z649" s="161">
        <v>0</v>
      </c>
      <c r="AA649" s="161">
        <v>1</v>
      </c>
      <c r="AB649" s="161" t="s">
        <v>3630</v>
      </c>
      <c r="AC649" s="161" t="s">
        <v>7714</v>
      </c>
      <c r="AD649" s="161" t="s">
        <v>7715</v>
      </c>
      <c r="AE649" s="161" t="s">
        <v>7716</v>
      </c>
      <c r="AF649" s="161" t="s">
        <v>6309</v>
      </c>
      <c r="AG649" s="161" t="s">
        <v>6317</v>
      </c>
      <c r="AH649" s="162"/>
      <c r="AI649" s="162"/>
      <c r="AJ649" s="162"/>
      <c r="AK649" s="162"/>
      <c r="AL649" s="162"/>
      <c r="AM649" s="162"/>
      <c r="AN649" s="162"/>
      <c r="AO649" s="162"/>
      <c r="AP649" s="162"/>
      <c r="AQ649" s="162"/>
      <c r="AR649" s="162"/>
      <c r="AS649" s="162"/>
      <c r="AT649" s="162"/>
      <c r="AU649" s="162"/>
      <c r="AV649" s="162"/>
      <c r="AW649" s="162"/>
      <c r="AX649" s="162"/>
    </row>
    <row r="650" spans="1:50" hidden="1">
      <c r="A650" s="153" t="s">
        <v>2599</v>
      </c>
      <c r="B650" s="160" t="s">
        <v>2600</v>
      </c>
      <c r="C650" s="153" t="s">
        <v>2601</v>
      </c>
      <c r="D650" s="177" t="s">
        <v>11741</v>
      </c>
      <c r="E650" s="161" t="s">
        <v>11742</v>
      </c>
      <c r="F650" s="161" t="s">
        <v>12300</v>
      </c>
      <c r="G650" s="161" t="s">
        <v>11743</v>
      </c>
      <c r="H650" s="161" t="s">
        <v>2024</v>
      </c>
      <c r="I650" s="161" t="s">
        <v>6780</v>
      </c>
      <c r="J650" s="161" t="s">
        <v>11744</v>
      </c>
      <c r="K650" s="161" t="s">
        <v>11745</v>
      </c>
      <c r="L650" s="161" t="s">
        <v>6309</v>
      </c>
      <c r="M650" s="161" t="s">
        <v>14284</v>
      </c>
      <c r="N650" s="185" t="s">
        <v>6310</v>
      </c>
      <c r="O650" s="161" t="s">
        <v>264</v>
      </c>
      <c r="P650" s="161" t="s">
        <v>12301</v>
      </c>
      <c r="Q650" s="161" t="s">
        <v>12302</v>
      </c>
      <c r="R650" s="161" t="s">
        <v>2024</v>
      </c>
      <c r="S650" s="161" t="s">
        <v>2031</v>
      </c>
      <c r="T650" s="161" t="s">
        <v>12303</v>
      </c>
      <c r="U650" s="161">
        <v>0</v>
      </c>
      <c r="V650" s="161">
        <v>0</v>
      </c>
      <c r="W650" s="161">
        <v>0</v>
      </c>
      <c r="X650" s="161">
        <v>0</v>
      </c>
      <c r="Y650" s="161">
        <v>0</v>
      </c>
      <c r="Z650" s="161">
        <v>0</v>
      </c>
      <c r="AA650" s="161">
        <v>0</v>
      </c>
      <c r="AB650" s="161">
        <v>0</v>
      </c>
      <c r="AC650" s="161">
        <v>0</v>
      </c>
      <c r="AD650" s="161">
        <v>0</v>
      </c>
      <c r="AE650" s="161">
        <v>0</v>
      </c>
      <c r="AF650" s="161" t="s">
        <v>6309</v>
      </c>
      <c r="AG650" s="161" t="s">
        <v>6317</v>
      </c>
      <c r="AH650" s="162"/>
      <c r="AI650" s="162"/>
      <c r="AJ650" s="162"/>
      <c r="AK650" s="162"/>
      <c r="AL650" s="162"/>
      <c r="AM650" s="162"/>
      <c r="AN650" s="162"/>
      <c r="AO650" s="162"/>
      <c r="AP650" s="162"/>
      <c r="AQ650" s="162"/>
      <c r="AR650" s="162"/>
      <c r="AS650" s="162"/>
      <c r="AT650" s="162"/>
      <c r="AU650" s="162"/>
      <c r="AV650" s="162"/>
      <c r="AW650" s="162"/>
      <c r="AX650" s="162"/>
    </row>
    <row r="651" spans="1:50" hidden="1">
      <c r="A651" s="153" t="s">
        <v>4928</v>
      </c>
      <c r="B651" s="153" t="s">
        <v>4929</v>
      </c>
      <c r="C651" s="153" t="s">
        <v>4930</v>
      </c>
      <c r="D651" s="177" t="s">
        <v>6601</v>
      </c>
      <c r="E651" s="161" t="s">
        <v>6602</v>
      </c>
      <c r="F651" s="161" t="s">
        <v>6603</v>
      </c>
      <c r="G651" s="161" t="s">
        <v>6604</v>
      </c>
      <c r="H651" s="161" t="s">
        <v>2024</v>
      </c>
      <c r="I651" s="161" t="s">
        <v>2031</v>
      </c>
      <c r="J651" s="161" t="s">
        <v>6605</v>
      </c>
      <c r="K651" s="161" t="s">
        <v>6606</v>
      </c>
      <c r="L651" s="161" t="s">
        <v>6309</v>
      </c>
      <c r="M651" s="161" t="s">
        <v>6607</v>
      </c>
      <c r="N651" s="185" t="s">
        <v>6310</v>
      </c>
      <c r="O651" s="161">
        <v>0</v>
      </c>
      <c r="P651" s="161">
        <v>0</v>
      </c>
      <c r="Q651" s="161">
        <v>0</v>
      </c>
      <c r="R651" s="161">
        <v>0</v>
      </c>
      <c r="S651" s="161">
        <v>0</v>
      </c>
      <c r="T651" s="161">
        <v>0</v>
      </c>
      <c r="U651" s="161">
        <v>0</v>
      </c>
      <c r="V651" s="161">
        <v>0</v>
      </c>
      <c r="W651" s="161">
        <v>0</v>
      </c>
      <c r="X651" s="161">
        <v>0</v>
      </c>
      <c r="Y651" s="161">
        <v>0</v>
      </c>
      <c r="Z651" s="161">
        <v>0</v>
      </c>
      <c r="AA651" s="161">
        <v>0</v>
      </c>
      <c r="AB651" s="161">
        <v>0</v>
      </c>
      <c r="AC651" s="161">
        <v>0</v>
      </c>
      <c r="AD651" s="161">
        <v>0</v>
      </c>
      <c r="AE651" s="161">
        <v>0</v>
      </c>
      <c r="AF651" s="161" t="s">
        <v>6309</v>
      </c>
      <c r="AG651" s="161" t="s">
        <v>6317</v>
      </c>
      <c r="AH651" s="162"/>
      <c r="AI651" s="162"/>
      <c r="AJ651" s="162"/>
      <c r="AK651" s="162"/>
      <c r="AL651" s="162"/>
      <c r="AM651" s="162"/>
      <c r="AN651" s="162"/>
      <c r="AO651" s="162"/>
      <c r="AP651" s="162"/>
      <c r="AQ651" s="162"/>
      <c r="AR651" s="162"/>
      <c r="AS651" s="162"/>
      <c r="AT651" s="162"/>
      <c r="AU651" s="162"/>
      <c r="AV651" s="162"/>
      <c r="AW651" s="162"/>
      <c r="AX651" s="162"/>
    </row>
    <row r="652" spans="1:50" hidden="1">
      <c r="A652" s="153" t="s">
        <v>81</v>
      </c>
      <c r="B652" s="153" t="s">
        <v>82</v>
      </c>
      <c r="C652" s="153" t="s">
        <v>83</v>
      </c>
      <c r="D652" s="177" t="e">
        <v>#N/A</v>
      </c>
      <c r="E652" s="161" t="e">
        <v>#N/A</v>
      </c>
      <c r="F652" s="161" t="e">
        <v>#N/A</v>
      </c>
      <c r="G652" s="161" t="e">
        <v>#N/A</v>
      </c>
      <c r="H652" s="161" t="e">
        <v>#N/A</v>
      </c>
      <c r="I652" s="161" t="e">
        <v>#N/A</v>
      </c>
      <c r="J652" s="161" t="e">
        <v>#N/A</v>
      </c>
      <c r="K652" s="161" t="e">
        <v>#N/A</v>
      </c>
      <c r="L652" s="161" t="e">
        <v>#N/A</v>
      </c>
      <c r="M652" s="161"/>
      <c r="N652" s="185"/>
      <c r="O652" s="161"/>
      <c r="P652" s="161"/>
      <c r="Q652" s="161"/>
      <c r="R652" s="161"/>
      <c r="S652" s="161"/>
      <c r="T652" s="161"/>
      <c r="U652" s="161"/>
      <c r="V652" s="161"/>
      <c r="W652" s="161"/>
      <c r="X652" s="161"/>
      <c r="Y652" s="161"/>
      <c r="Z652" s="161"/>
      <c r="AA652" s="161"/>
      <c r="AB652" s="161"/>
      <c r="AC652" s="161"/>
      <c r="AD652" s="161"/>
      <c r="AE652" s="161"/>
      <c r="AF652" s="161"/>
      <c r="AG652" s="161"/>
      <c r="AH652" s="162"/>
      <c r="AI652" s="162"/>
      <c r="AJ652" s="162"/>
      <c r="AK652" s="162"/>
      <c r="AL652" s="162"/>
      <c r="AM652" s="162"/>
      <c r="AN652" s="162"/>
      <c r="AO652" s="162"/>
      <c r="AP652" s="162"/>
      <c r="AQ652" s="162"/>
      <c r="AR652" s="162"/>
      <c r="AS652" s="162"/>
      <c r="AT652" s="162"/>
      <c r="AU652" s="162"/>
      <c r="AV652" s="162"/>
      <c r="AW652" s="162"/>
      <c r="AX652" s="162"/>
    </row>
    <row r="653" spans="1:50" hidden="1">
      <c r="A653" s="153" t="s">
        <v>3622</v>
      </c>
      <c r="B653" s="153" t="s">
        <v>3623</v>
      </c>
      <c r="C653" s="153" t="s">
        <v>3624</v>
      </c>
      <c r="D653" s="177" t="s">
        <v>10678</v>
      </c>
      <c r="E653" s="161" t="s">
        <v>10679</v>
      </c>
      <c r="F653" s="161" t="s">
        <v>13169</v>
      </c>
      <c r="G653" s="161" t="s">
        <v>10680</v>
      </c>
      <c r="H653" s="161" t="s">
        <v>7106</v>
      </c>
      <c r="I653" s="161" t="s">
        <v>7107</v>
      </c>
      <c r="J653" s="161" t="s">
        <v>10681</v>
      </c>
      <c r="K653" s="161" t="s">
        <v>10682</v>
      </c>
      <c r="L653" s="161" t="s">
        <v>6309</v>
      </c>
      <c r="M653" s="161" t="s">
        <v>10683</v>
      </c>
      <c r="N653" s="185" t="s">
        <v>6310</v>
      </c>
      <c r="O653" s="161">
        <v>0</v>
      </c>
      <c r="P653" s="161">
        <v>0</v>
      </c>
      <c r="Q653" s="161">
        <v>0</v>
      </c>
      <c r="R653" s="161">
        <v>0</v>
      </c>
      <c r="S653" s="161">
        <v>0</v>
      </c>
      <c r="T653" s="161">
        <v>0</v>
      </c>
      <c r="U653" s="161">
        <v>0</v>
      </c>
      <c r="V653" s="161">
        <v>0</v>
      </c>
      <c r="W653" s="161">
        <v>0</v>
      </c>
      <c r="X653" s="161">
        <v>0</v>
      </c>
      <c r="Y653" s="161">
        <v>0</v>
      </c>
      <c r="Z653" s="161">
        <v>0</v>
      </c>
      <c r="AA653" s="161">
        <v>0</v>
      </c>
      <c r="AB653" s="161">
        <v>0</v>
      </c>
      <c r="AC653" s="161">
        <v>0</v>
      </c>
      <c r="AD653" s="161">
        <v>0</v>
      </c>
      <c r="AE653" s="161">
        <v>0</v>
      </c>
      <c r="AF653" s="161" t="s">
        <v>6309</v>
      </c>
      <c r="AG653" s="161" t="s">
        <v>6317</v>
      </c>
      <c r="AH653" s="162"/>
      <c r="AI653" s="162"/>
      <c r="AJ653" s="162"/>
      <c r="AK653" s="162"/>
      <c r="AL653" s="162"/>
      <c r="AM653" s="162"/>
      <c r="AN653" s="162"/>
      <c r="AO653" s="162"/>
      <c r="AP653" s="162"/>
      <c r="AQ653" s="162"/>
      <c r="AR653" s="162"/>
      <c r="AS653" s="162"/>
      <c r="AT653" s="162"/>
      <c r="AU653" s="162"/>
      <c r="AV653" s="162"/>
      <c r="AW653" s="162"/>
      <c r="AX653" s="162"/>
    </row>
    <row r="654" spans="1:50" hidden="1">
      <c r="A654" s="153" t="s">
        <v>4939</v>
      </c>
      <c r="B654" s="153" t="s">
        <v>4935</v>
      </c>
      <c r="C654" s="153" t="s">
        <v>4940</v>
      </c>
      <c r="D654" s="177" t="s">
        <v>4818</v>
      </c>
      <c r="E654" s="161" t="s">
        <v>4819</v>
      </c>
      <c r="F654" s="161" t="e">
        <v>#N/A</v>
      </c>
      <c r="G654" s="161" t="s">
        <v>4820</v>
      </c>
      <c r="H654" s="161" t="s">
        <v>4821</v>
      </c>
      <c r="I654" s="161" t="s">
        <v>4822</v>
      </c>
      <c r="J654" s="161" t="s">
        <v>4823</v>
      </c>
      <c r="K654" s="161" t="s">
        <v>4824</v>
      </c>
      <c r="L654" s="161" t="s">
        <v>6309</v>
      </c>
      <c r="M654" s="161"/>
      <c r="N654" s="185"/>
      <c r="O654" s="161"/>
      <c r="P654" s="161"/>
      <c r="Q654" s="161"/>
      <c r="R654" s="161"/>
      <c r="S654" s="161"/>
      <c r="T654" s="161"/>
      <c r="U654" s="161"/>
      <c r="V654" s="161"/>
      <c r="W654" s="161"/>
      <c r="X654" s="161"/>
      <c r="Y654" s="161"/>
      <c r="Z654" s="161"/>
      <c r="AA654" s="161"/>
      <c r="AB654" s="161"/>
      <c r="AC654" s="161"/>
      <c r="AD654" s="161"/>
      <c r="AE654" s="161"/>
      <c r="AF654" s="161"/>
      <c r="AG654" s="161"/>
      <c r="AH654" s="162" t="s">
        <v>6693</v>
      </c>
      <c r="AI654" s="162" t="s">
        <v>6694</v>
      </c>
      <c r="AJ654" s="162" t="s">
        <v>6724</v>
      </c>
      <c r="AK654" s="162" t="s">
        <v>11865</v>
      </c>
      <c r="AL654" s="162"/>
      <c r="AM654" s="162"/>
      <c r="AN654" s="162"/>
      <c r="AO654" s="162"/>
      <c r="AP654" s="162"/>
      <c r="AQ654" s="162"/>
      <c r="AR654" s="162"/>
      <c r="AS654" s="162"/>
      <c r="AT654" s="162"/>
      <c r="AU654" s="162"/>
      <c r="AV654" s="162"/>
      <c r="AW654" s="162"/>
      <c r="AX654" s="162"/>
    </row>
    <row r="655" spans="1:50" hidden="1">
      <c r="A655" s="153" t="s">
        <v>4941</v>
      </c>
      <c r="B655" s="153" t="s">
        <v>4935</v>
      </c>
      <c r="C655" s="153" t="s">
        <v>4942</v>
      </c>
      <c r="D655" s="177" t="s">
        <v>4818</v>
      </c>
      <c r="E655" s="161" t="s">
        <v>4819</v>
      </c>
      <c r="F655" s="161" t="e">
        <v>#N/A</v>
      </c>
      <c r="G655" s="161" t="s">
        <v>4820</v>
      </c>
      <c r="H655" s="161" t="s">
        <v>4821</v>
      </c>
      <c r="I655" s="161" t="s">
        <v>4822</v>
      </c>
      <c r="J655" s="161" t="s">
        <v>4823</v>
      </c>
      <c r="K655" s="161" t="s">
        <v>4824</v>
      </c>
      <c r="L655" s="161" t="s">
        <v>6309</v>
      </c>
      <c r="M655" s="161"/>
      <c r="N655" s="185"/>
      <c r="O655" s="161"/>
      <c r="P655" s="161"/>
      <c r="Q655" s="161"/>
      <c r="R655" s="161"/>
      <c r="S655" s="161"/>
      <c r="T655" s="161"/>
      <c r="U655" s="161"/>
      <c r="V655" s="161"/>
      <c r="W655" s="161"/>
      <c r="X655" s="161"/>
      <c r="Y655" s="161"/>
      <c r="Z655" s="161"/>
      <c r="AA655" s="161"/>
      <c r="AB655" s="161"/>
      <c r="AC655" s="161"/>
      <c r="AD655" s="161"/>
      <c r="AE655" s="161"/>
      <c r="AF655" s="161"/>
      <c r="AG655" s="161"/>
      <c r="AH655" s="162" t="s">
        <v>6693</v>
      </c>
      <c r="AI655" s="162" t="s">
        <v>6694</v>
      </c>
      <c r="AJ655" s="162" t="s">
        <v>6724</v>
      </c>
      <c r="AK655" s="162" t="s">
        <v>11865</v>
      </c>
      <c r="AL655" s="162"/>
      <c r="AM655" s="162"/>
      <c r="AN655" s="162"/>
      <c r="AO655" s="162"/>
      <c r="AP655" s="162"/>
      <c r="AQ655" s="162"/>
      <c r="AR655" s="162"/>
      <c r="AS655" s="162"/>
      <c r="AT655" s="162"/>
      <c r="AU655" s="162"/>
      <c r="AV655" s="162"/>
      <c r="AW655" s="162"/>
      <c r="AX655" s="162"/>
    </row>
    <row r="656" spans="1:50" hidden="1">
      <c r="A656" s="153" t="s">
        <v>4931</v>
      </c>
      <c r="B656" s="153" t="s">
        <v>4932</v>
      </c>
      <c r="C656" s="153" t="s">
        <v>4933</v>
      </c>
      <c r="D656" s="177" t="e">
        <v>#N/A</v>
      </c>
      <c r="E656" s="161" t="e">
        <v>#N/A</v>
      </c>
      <c r="F656" s="161" t="e">
        <v>#N/A</v>
      </c>
      <c r="G656" s="161" t="e">
        <v>#N/A</v>
      </c>
      <c r="H656" s="161" t="e">
        <v>#N/A</v>
      </c>
      <c r="I656" s="161" t="e">
        <v>#N/A</v>
      </c>
      <c r="J656" s="161" t="e">
        <v>#N/A</v>
      </c>
      <c r="K656" s="161" t="e">
        <v>#N/A</v>
      </c>
      <c r="L656" s="161" t="e">
        <v>#N/A</v>
      </c>
      <c r="M656" s="161"/>
      <c r="N656" s="185"/>
      <c r="O656" s="161"/>
      <c r="P656" s="161"/>
      <c r="Q656" s="161"/>
      <c r="R656" s="161"/>
      <c r="S656" s="161"/>
      <c r="T656" s="161"/>
      <c r="U656" s="161"/>
      <c r="V656" s="161"/>
      <c r="W656" s="161"/>
      <c r="X656" s="161"/>
      <c r="Y656" s="161"/>
      <c r="Z656" s="161"/>
      <c r="AA656" s="161"/>
      <c r="AB656" s="161"/>
      <c r="AC656" s="161"/>
      <c r="AD656" s="161"/>
      <c r="AE656" s="161"/>
      <c r="AF656" s="161"/>
      <c r="AG656" s="161"/>
      <c r="AH656" s="162" t="s">
        <v>6341</v>
      </c>
      <c r="AI656" s="162" t="s">
        <v>931</v>
      </c>
      <c r="AJ656" s="162" t="s">
        <v>6722</v>
      </c>
      <c r="AK656" s="162" t="s">
        <v>7799</v>
      </c>
      <c r="AL656" s="162"/>
      <c r="AM656" s="162"/>
      <c r="AN656" s="162"/>
      <c r="AO656" s="162"/>
      <c r="AP656" s="162"/>
      <c r="AQ656" s="162"/>
      <c r="AR656" s="162"/>
      <c r="AS656" s="162"/>
      <c r="AT656" s="162"/>
      <c r="AU656" s="162"/>
      <c r="AV656" s="162"/>
      <c r="AW656" s="162"/>
      <c r="AX656" s="162"/>
    </row>
    <row r="657" spans="1:50" hidden="1">
      <c r="A657" s="153" t="s">
        <v>4567</v>
      </c>
      <c r="B657" s="153" t="s">
        <v>775</v>
      </c>
      <c r="C657" s="153" t="s">
        <v>776</v>
      </c>
      <c r="D657" s="177" t="e">
        <v>#N/A</v>
      </c>
      <c r="E657" s="161" t="e">
        <v>#N/A</v>
      </c>
      <c r="F657" s="161" t="e">
        <v>#N/A</v>
      </c>
      <c r="G657" s="161" t="e">
        <v>#N/A</v>
      </c>
      <c r="H657" s="161" t="e">
        <v>#N/A</v>
      </c>
      <c r="I657" s="161" t="e">
        <v>#N/A</v>
      </c>
      <c r="J657" s="161" t="e">
        <v>#N/A</v>
      </c>
      <c r="K657" s="161" t="e">
        <v>#N/A</v>
      </c>
      <c r="L657" s="161" t="e">
        <v>#N/A</v>
      </c>
      <c r="M657" s="161"/>
      <c r="N657" s="185"/>
      <c r="O657" s="161"/>
      <c r="P657" s="161"/>
      <c r="Q657" s="161"/>
      <c r="R657" s="161"/>
      <c r="S657" s="161"/>
      <c r="T657" s="161"/>
      <c r="U657" s="161"/>
      <c r="V657" s="161"/>
      <c r="W657" s="161"/>
      <c r="X657" s="161"/>
      <c r="Y657" s="161"/>
      <c r="Z657" s="161"/>
      <c r="AA657" s="161"/>
      <c r="AB657" s="161"/>
      <c r="AC657" s="161"/>
      <c r="AD657" s="161"/>
      <c r="AE657" s="161"/>
      <c r="AF657" s="161"/>
      <c r="AG657" s="161"/>
      <c r="AH657" s="162"/>
      <c r="AI657" s="162"/>
      <c r="AJ657" s="162"/>
      <c r="AK657" s="162"/>
      <c r="AL657" s="162"/>
      <c r="AM657" s="162"/>
      <c r="AN657" s="162"/>
      <c r="AO657" s="162"/>
      <c r="AP657" s="162"/>
      <c r="AQ657" s="162"/>
      <c r="AR657" s="162"/>
      <c r="AS657" s="162"/>
      <c r="AT657" s="162"/>
      <c r="AU657" s="162"/>
      <c r="AV657" s="162"/>
      <c r="AW657" s="162"/>
      <c r="AX657" s="162"/>
    </row>
    <row r="658" spans="1:50" hidden="1">
      <c r="A658" s="153" t="s">
        <v>3305</v>
      </c>
      <c r="B658" s="153" t="s">
        <v>3306</v>
      </c>
      <c r="C658" s="153" t="s">
        <v>3307</v>
      </c>
      <c r="D658" s="177" t="s">
        <v>8290</v>
      </c>
      <c r="E658" s="161" t="s">
        <v>8291</v>
      </c>
      <c r="F658" s="161" t="s">
        <v>12489</v>
      </c>
      <c r="G658" s="161" t="s">
        <v>8292</v>
      </c>
      <c r="H658" s="161" t="s">
        <v>2015</v>
      </c>
      <c r="I658" s="161" t="s">
        <v>2016</v>
      </c>
      <c r="J658" s="161" t="s">
        <v>8293</v>
      </c>
      <c r="K658" s="161" t="s">
        <v>8294</v>
      </c>
      <c r="L658" s="161" t="s">
        <v>8295</v>
      </c>
      <c r="M658" s="161" t="s">
        <v>8296</v>
      </c>
      <c r="N658" s="185" t="s">
        <v>6313</v>
      </c>
      <c r="O658" s="161">
        <v>0</v>
      </c>
      <c r="P658" s="161">
        <v>0</v>
      </c>
      <c r="Q658" s="161">
        <v>0</v>
      </c>
      <c r="R658" s="161">
        <v>0</v>
      </c>
      <c r="S658" s="161">
        <v>0</v>
      </c>
      <c r="T658" s="161">
        <v>0</v>
      </c>
      <c r="U658" s="161">
        <v>0</v>
      </c>
      <c r="V658" s="161">
        <v>0</v>
      </c>
      <c r="W658" s="161">
        <v>0</v>
      </c>
      <c r="X658" s="161">
        <v>0</v>
      </c>
      <c r="Y658" s="161">
        <v>0</v>
      </c>
      <c r="Z658" s="161">
        <v>0</v>
      </c>
      <c r="AA658" s="161">
        <v>0</v>
      </c>
      <c r="AB658" s="161">
        <v>0</v>
      </c>
      <c r="AC658" s="161">
        <v>0</v>
      </c>
      <c r="AD658" s="161">
        <v>0</v>
      </c>
      <c r="AE658" s="161">
        <v>0</v>
      </c>
      <c r="AF658" s="161" t="s">
        <v>4409</v>
      </c>
      <c r="AG658" s="161" t="s">
        <v>4405</v>
      </c>
      <c r="AH658" s="162"/>
      <c r="AI658" s="162"/>
      <c r="AJ658" s="162"/>
      <c r="AK658" s="162"/>
      <c r="AL658" s="162"/>
      <c r="AM658" s="162"/>
      <c r="AN658" s="162"/>
      <c r="AO658" s="162"/>
      <c r="AP658" s="162"/>
      <c r="AQ658" s="162"/>
      <c r="AR658" s="162"/>
      <c r="AS658" s="162"/>
      <c r="AT658" s="162"/>
      <c r="AU658" s="162"/>
      <c r="AV658" s="162"/>
      <c r="AW658" s="162"/>
      <c r="AX658" s="162"/>
    </row>
    <row r="659" spans="1:50" hidden="1">
      <c r="A659" s="153" t="s">
        <v>4934</v>
      </c>
      <c r="B659" s="153" t="s">
        <v>4935</v>
      </c>
      <c r="C659" s="153" t="s">
        <v>4936</v>
      </c>
      <c r="D659" s="177" t="s">
        <v>4818</v>
      </c>
      <c r="E659" s="161" t="s">
        <v>4819</v>
      </c>
      <c r="F659" s="161" t="e">
        <v>#N/A</v>
      </c>
      <c r="G659" s="161" t="s">
        <v>4820</v>
      </c>
      <c r="H659" s="161" t="s">
        <v>4821</v>
      </c>
      <c r="I659" s="161" t="s">
        <v>4822</v>
      </c>
      <c r="J659" s="161" t="s">
        <v>4823</v>
      </c>
      <c r="K659" s="161" t="s">
        <v>4824</v>
      </c>
      <c r="L659" s="161" t="s">
        <v>6309</v>
      </c>
      <c r="M659" s="161"/>
      <c r="N659" s="185"/>
      <c r="O659" s="161"/>
      <c r="P659" s="161"/>
      <c r="Q659" s="161"/>
      <c r="R659" s="161"/>
      <c r="S659" s="161"/>
      <c r="T659" s="161"/>
      <c r="U659" s="161"/>
      <c r="V659" s="161"/>
      <c r="W659" s="161"/>
      <c r="X659" s="161"/>
      <c r="Y659" s="161"/>
      <c r="Z659" s="161"/>
      <c r="AA659" s="161"/>
      <c r="AB659" s="161"/>
      <c r="AC659" s="161"/>
      <c r="AD659" s="161"/>
      <c r="AE659" s="161"/>
      <c r="AF659" s="161"/>
      <c r="AG659" s="161"/>
      <c r="AH659" s="162" t="s">
        <v>6693</v>
      </c>
      <c r="AI659" s="162" t="s">
        <v>6694</v>
      </c>
      <c r="AJ659" s="162" t="s">
        <v>6724</v>
      </c>
      <c r="AK659" s="162" t="s">
        <v>11865</v>
      </c>
      <c r="AL659" s="162"/>
      <c r="AM659" s="162"/>
      <c r="AN659" s="162"/>
      <c r="AO659" s="162"/>
      <c r="AP659" s="162"/>
      <c r="AQ659" s="162"/>
      <c r="AR659" s="162"/>
      <c r="AS659" s="162"/>
      <c r="AT659" s="162"/>
      <c r="AU659" s="162"/>
      <c r="AV659" s="162"/>
      <c r="AW659" s="162"/>
      <c r="AX659" s="162"/>
    </row>
    <row r="660" spans="1:50" hidden="1">
      <c r="A660" s="153" t="s">
        <v>4937</v>
      </c>
      <c r="B660" s="153" t="s">
        <v>4935</v>
      </c>
      <c r="C660" s="153" t="s">
        <v>4938</v>
      </c>
      <c r="D660" s="177" t="s">
        <v>4818</v>
      </c>
      <c r="E660" s="161" t="s">
        <v>4819</v>
      </c>
      <c r="F660" s="161" t="e">
        <v>#N/A</v>
      </c>
      <c r="G660" s="161" t="s">
        <v>4820</v>
      </c>
      <c r="H660" s="161" t="s">
        <v>4821</v>
      </c>
      <c r="I660" s="161" t="s">
        <v>4822</v>
      </c>
      <c r="J660" s="161" t="s">
        <v>4823</v>
      </c>
      <c r="K660" s="161" t="s">
        <v>4824</v>
      </c>
      <c r="L660" s="161" t="s">
        <v>6309</v>
      </c>
      <c r="M660" s="161"/>
      <c r="N660" s="185"/>
      <c r="O660" s="161"/>
      <c r="P660" s="161"/>
      <c r="Q660" s="161"/>
      <c r="R660" s="161"/>
      <c r="S660" s="161"/>
      <c r="T660" s="161"/>
      <c r="U660" s="161"/>
      <c r="V660" s="161"/>
      <c r="W660" s="161"/>
      <c r="X660" s="161"/>
      <c r="Y660" s="161"/>
      <c r="Z660" s="161"/>
      <c r="AA660" s="161"/>
      <c r="AB660" s="161"/>
      <c r="AC660" s="161"/>
      <c r="AD660" s="161"/>
      <c r="AE660" s="161"/>
      <c r="AF660" s="161"/>
      <c r="AG660" s="161"/>
      <c r="AH660" s="162" t="s">
        <v>6693</v>
      </c>
      <c r="AI660" s="162" t="s">
        <v>6694</v>
      </c>
      <c r="AJ660" s="162" t="s">
        <v>6724</v>
      </c>
      <c r="AK660" s="162" t="s">
        <v>11865</v>
      </c>
      <c r="AL660" s="162"/>
      <c r="AM660" s="162"/>
      <c r="AN660" s="162"/>
      <c r="AO660" s="162"/>
      <c r="AP660" s="162"/>
      <c r="AQ660" s="162"/>
      <c r="AR660" s="162"/>
      <c r="AS660" s="162"/>
      <c r="AT660" s="162"/>
      <c r="AU660" s="162"/>
      <c r="AV660" s="162"/>
      <c r="AW660" s="162"/>
      <c r="AX660" s="162"/>
    </row>
    <row r="661" spans="1:50" hidden="1">
      <c r="A661" s="153" t="s">
        <v>4808</v>
      </c>
      <c r="B661" s="153" t="s">
        <v>5441</v>
      </c>
      <c r="C661" s="153" t="s">
        <v>4809</v>
      </c>
      <c r="D661" s="177" t="s">
        <v>11551</v>
      </c>
      <c r="E661" s="161" t="s">
        <v>11552</v>
      </c>
      <c r="F661" s="161" t="s">
        <v>13404</v>
      </c>
      <c r="G661" s="161" t="s">
        <v>11553</v>
      </c>
      <c r="H661" s="161" t="s">
        <v>2024</v>
      </c>
      <c r="I661" s="161" t="s">
        <v>2031</v>
      </c>
      <c r="J661" s="161" t="s">
        <v>11554</v>
      </c>
      <c r="K661" s="161" t="s">
        <v>11555</v>
      </c>
      <c r="L661" s="161" t="s">
        <v>11556</v>
      </c>
      <c r="M661" s="161" t="s">
        <v>11557</v>
      </c>
      <c r="N661" s="185" t="s">
        <v>6310</v>
      </c>
      <c r="O661" s="161">
        <v>0</v>
      </c>
      <c r="P661" s="161">
        <v>0</v>
      </c>
      <c r="Q661" s="161">
        <v>0</v>
      </c>
      <c r="R661" s="161">
        <v>0</v>
      </c>
      <c r="S661" s="161">
        <v>0</v>
      </c>
      <c r="T661" s="161">
        <v>0</v>
      </c>
      <c r="U661" s="161">
        <v>0</v>
      </c>
      <c r="V661" s="161">
        <v>0</v>
      </c>
      <c r="W661" s="161">
        <v>0</v>
      </c>
      <c r="X661" s="161">
        <v>0</v>
      </c>
      <c r="Y661" s="161">
        <v>0</v>
      </c>
      <c r="Z661" s="161">
        <v>0</v>
      </c>
      <c r="AA661" s="161">
        <v>0</v>
      </c>
      <c r="AB661" s="161">
        <v>0</v>
      </c>
      <c r="AC661" s="161">
        <v>0</v>
      </c>
      <c r="AD661" s="161">
        <v>0</v>
      </c>
      <c r="AE661" s="161">
        <v>0</v>
      </c>
      <c r="AF661" s="161" t="s">
        <v>6309</v>
      </c>
      <c r="AG661" s="169" t="s">
        <v>6317</v>
      </c>
      <c r="AH661" s="162"/>
      <c r="AI661" s="162"/>
      <c r="AJ661" s="162"/>
      <c r="AK661" s="162"/>
      <c r="AL661" s="162"/>
      <c r="AM661" s="162"/>
      <c r="AN661" s="162"/>
      <c r="AO661" s="162"/>
      <c r="AP661" s="162"/>
      <c r="AQ661" s="162"/>
      <c r="AR661" s="162"/>
      <c r="AS661" s="162"/>
      <c r="AT661" s="162"/>
      <c r="AU661" s="162"/>
      <c r="AV661" s="162"/>
      <c r="AW661" s="162"/>
      <c r="AX661" s="162"/>
    </row>
    <row r="662" spans="1:50" hidden="1">
      <c r="A662" s="153" t="s">
        <v>4385</v>
      </c>
      <c r="B662" s="153" t="s">
        <v>4386</v>
      </c>
      <c r="C662" s="153" t="s">
        <v>4387</v>
      </c>
      <c r="D662" s="177" t="s">
        <v>7621</v>
      </c>
      <c r="E662" s="161" t="s">
        <v>7622</v>
      </c>
      <c r="F662" s="161" t="s">
        <v>7623</v>
      </c>
      <c r="G662" s="161" t="s">
        <v>7624</v>
      </c>
      <c r="H662" s="161" t="s">
        <v>6763</v>
      </c>
      <c r="I662" s="161" t="s">
        <v>6764</v>
      </c>
      <c r="J662" s="161" t="s">
        <v>7625</v>
      </c>
      <c r="K662" s="161" t="s">
        <v>6309</v>
      </c>
      <c r="L662" s="161" t="s">
        <v>7626</v>
      </c>
      <c r="M662" s="161" t="s">
        <v>7627</v>
      </c>
      <c r="N662" s="185" t="s">
        <v>6318</v>
      </c>
      <c r="O662" s="161">
        <v>0</v>
      </c>
      <c r="P662" s="161">
        <v>0</v>
      </c>
      <c r="Q662" s="161">
        <v>0</v>
      </c>
      <c r="R662" s="161">
        <v>0</v>
      </c>
      <c r="S662" s="161">
        <v>0</v>
      </c>
      <c r="T662" s="161">
        <v>0</v>
      </c>
      <c r="U662" s="161">
        <v>0</v>
      </c>
      <c r="V662" s="161">
        <v>0</v>
      </c>
      <c r="W662" s="161">
        <v>0</v>
      </c>
      <c r="X662" s="161">
        <v>0</v>
      </c>
      <c r="Y662" s="161">
        <v>0</v>
      </c>
      <c r="Z662" s="161">
        <v>0</v>
      </c>
      <c r="AA662" s="161">
        <v>0</v>
      </c>
      <c r="AB662" s="161">
        <v>0</v>
      </c>
      <c r="AC662" s="161">
        <v>0</v>
      </c>
      <c r="AD662" s="161">
        <v>0</v>
      </c>
      <c r="AE662" s="161">
        <v>0</v>
      </c>
      <c r="AF662" s="161" t="s">
        <v>6765</v>
      </c>
      <c r="AG662" s="161" t="s">
        <v>4392</v>
      </c>
      <c r="AH662" s="162" t="s">
        <v>15085</v>
      </c>
      <c r="AI662" s="162" t="s">
        <v>15207</v>
      </c>
      <c r="AJ662" s="162" t="s">
        <v>15296</v>
      </c>
      <c r="AK662" s="162" t="s">
        <v>15352</v>
      </c>
      <c r="AL662" s="162" t="s">
        <v>15563</v>
      </c>
      <c r="AM662" s="162" t="s">
        <v>15564</v>
      </c>
      <c r="AN662" s="162" t="s">
        <v>15689</v>
      </c>
      <c r="AO662" s="162" t="s">
        <v>15690</v>
      </c>
      <c r="AP662" s="162" t="s">
        <v>16132</v>
      </c>
      <c r="AQ662" s="162" t="s">
        <v>16133</v>
      </c>
      <c r="AR662" s="162"/>
      <c r="AS662" s="162"/>
      <c r="AT662" s="162"/>
      <c r="AU662" s="162"/>
      <c r="AV662" s="162"/>
      <c r="AW662" s="162"/>
      <c r="AX662" s="162"/>
    </row>
    <row r="663" spans="1:50" hidden="1">
      <c r="A663" s="153" t="s">
        <v>5871</v>
      </c>
      <c r="B663" s="153" t="s">
        <v>5872</v>
      </c>
      <c r="C663" s="153" t="s">
        <v>5873</v>
      </c>
      <c r="D663" s="177" t="s">
        <v>10449</v>
      </c>
      <c r="E663" s="161" t="s">
        <v>10450</v>
      </c>
      <c r="F663" s="161" t="s">
        <v>12932</v>
      </c>
      <c r="G663" s="161" t="s">
        <v>10451</v>
      </c>
      <c r="H663" s="161" t="s">
        <v>2024</v>
      </c>
      <c r="I663" s="161" t="s">
        <v>2031</v>
      </c>
      <c r="J663" s="161" t="s">
        <v>10452</v>
      </c>
      <c r="K663" s="161" t="s">
        <v>6309</v>
      </c>
      <c r="L663" s="161" t="s">
        <v>6309</v>
      </c>
      <c r="M663" s="161" t="s">
        <v>10453</v>
      </c>
      <c r="N663" s="185" t="s">
        <v>6313</v>
      </c>
      <c r="O663" s="161">
        <v>0</v>
      </c>
      <c r="P663" s="161">
        <v>0</v>
      </c>
      <c r="Q663" s="161">
        <v>0</v>
      </c>
      <c r="R663" s="161">
        <v>0</v>
      </c>
      <c r="S663" s="161">
        <v>0</v>
      </c>
      <c r="T663" s="161">
        <v>0</v>
      </c>
      <c r="U663" s="161">
        <v>0</v>
      </c>
      <c r="V663" s="161">
        <v>0</v>
      </c>
      <c r="W663" s="161">
        <v>0</v>
      </c>
      <c r="X663" s="161">
        <v>0</v>
      </c>
      <c r="Y663" s="161">
        <v>0</v>
      </c>
      <c r="Z663" s="161">
        <v>0</v>
      </c>
      <c r="AA663" s="161">
        <v>0</v>
      </c>
      <c r="AB663" s="161">
        <v>0</v>
      </c>
      <c r="AC663" s="161">
        <v>0</v>
      </c>
      <c r="AD663" s="161">
        <v>0</v>
      </c>
      <c r="AE663" s="161">
        <v>0</v>
      </c>
      <c r="AF663" s="161" t="s">
        <v>1823</v>
      </c>
      <c r="AG663" s="161" t="s">
        <v>4437</v>
      </c>
      <c r="AH663" s="162"/>
      <c r="AI663" s="162"/>
      <c r="AJ663" s="162"/>
      <c r="AK663" s="162"/>
      <c r="AL663" s="162"/>
      <c r="AM663" s="162"/>
      <c r="AN663" s="162"/>
      <c r="AO663" s="162"/>
      <c r="AP663" s="162"/>
      <c r="AQ663" s="162"/>
      <c r="AR663" s="162"/>
      <c r="AS663" s="162"/>
      <c r="AT663" s="162"/>
      <c r="AU663" s="162"/>
      <c r="AV663" s="162"/>
      <c r="AW663" s="162"/>
      <c r="AX663" s="162"/>
    </row>
    <row r="664" spans="1:50" hidden="1">
      <c r="A664" s="153" t="s">
        <v>5874</v>
      </c>
      <c r="B664" s="153" t="s">
        <v>5872</v>
      </c>
      <c r="C664" s="153" t="s">
        <v>5873</v>
      </c>
      <c r="D664" s="177" t="s">
        <v>10449</v>
      </c>
      <c r="E664" s="161" t="s">
        <v>10450</v>
      </c>
      <c r="F664" s="161" t="s">
        <v>12933</v>
      </c>
      <c r="G664" s="161" t="s">
        <v>10451</v>
      </c>
      <c r="H664" s="161" t="s">
        <v>2024</v>
      </c>
      <c r="I664" s="161" t="s">
        <v>2031</v>
      </c>
      <c r="J664" s="161" t="s">
        <v>10452</v>
      </c>
      <c r="K664" s="161" t="s">
        <v>6309</v>
      </c>
      <c r="L664" s="161" t="s">
        <v>6309</v>
      </c>
      <c r="M664" s="161" t="s">
        <v>10453</v>
      </c>
      <c r="N664" s="185" t="s">
        <v>6313</v>
      </c>
      <c r="O664" s="161">
        <v>0</v>
      </c>
      <c r="P664" s="161">
        <v>0</v>
      </c>
      <c r="Q664" s="161">
        <v>0</v>
      </c>
      <c r="R664" s="161">
        <v>0</v>
      </c>
      <c r="S664" s="161">
        <v>0</v>
      </c>
      <c r="T664" s="161">
        <v>0</v>
      </c>
      <c r="U664" s="161">
        <v>0</v>
      </c>
      <c r="V664" s="161">
        <v>0</v>
      </c>
      <c r="W664" s="161">
        <v>0</v>
      </c>
      <c r="X664" s="161">
        <v>0</v>
      </c>
      <c r="Y664" s="161">
        <v>0</v>
      </c>
      <c r="Z664" s="161">
        <v>0</v>
      </c>
      <c r="AA664" s="161">
        <v>0</v>
      </c>
      <c r="AB664" s="161">
        <v>0</v>
      </c>
      <c r="AC664" s="161">
        <v>0</v>
      </c>
      <c r="AD664" s="161">
        <v>0</v>
      </c>
      <c r="AE664" s="161">
        <v>0</v>
      </c>
      <c r="AF664" s="161" t="s">
        <v>1823</v>
      </c>
      <c r="AG664" s="161" t="s">
        <v>4437</v>
      </c>
      <c r="AH664" s="162"/>
      <c r="AI664" s="162"/>
      <c r="AJ664" s="162"/>
      <c r="AK664" s="162"/>
      <c r="AL664" s="162"/>
      <c r="AM664" s="162"/>
      <c r="AN664" s="162"/>
      <c r="AO664" s="162"/>
      <c r="AP664" s="162"/>
      <c r="AQ664" s="162"/>
      <c r="AR664" s="162"/>
      <c r="AS664" s="162"/>
      <c r="AT664" s="162"/>
      <c r="AU664" s="162"/>
      <c r="AV664" s="162"/>
      <c r="AW664" s="162"/>
      <c r="AX664" s="162"/>
    </row>
    <row r="665" spans="1:50" hidden="1">
      <c r="A665" s="153" t="s">
        <v>5881</v>
      </c>
      <c r="B665" s="153" t="s">
        <v>5882</v>
      </c>
      <c r="C665" s="153" t="s">
        <v>5246</v>
      </c>
      <c r="D665" s="177" t="s">
        <v>10454</v>
      </c>
      <c r="E665" s="161" t="s">
        <v>10455</v>
      </c>
      <c r="F665" s="161" t="s">
        <v>12944</v>
      </c>
      <c r="G665" s="161" t="s">
        <v>10451</v>
      </c>
      <c r="H665" s="161" t="s">
        <v>2025</v>
      </c>
      <c r="I665" s="161" t="s">
        <v>2026</v>
      </c>
      <c r="J665" s="161" t="s">
        <v>10456</v>
      </c>
      <c r="K665" s="161" t="s">
        <v>10457</v>
      </c>
      <c r="L665" s="161" t="s">
        <v>10458</v>
      </c>
      <c r="M665" s="161" t="s">
        <v>10453</v>
      </c>
      <c r="N665" s="185" t="s">
        <v>6313</v>
      </c>
      <c r="O665" s="161">
        <v>0</v>
      </c>
      <c r="P665" s="161">
        <v>0</v>
      </c>
      <c r="Q665" s="161">
        <v>0</v>
      </c>
      <c r="R665" s="161">
        <v>0</v>
      </c>
      <c r="S665" s="161">
        <v>0</v>
      </c>
      <c r="T665" s="161">
        <v>0</v>
      </c>
      <c r="U665" s="161">
        <v>0</v>
      </c>
      <c r="V665" s="161">
        <v>0</v>
      </c>
      <c r="W665" s="161">
        <v>0</v>
      </c>
      <c r="X665" s="161">
        <v>0</v>
      </c>
      <c r="Y665" s="161">
        <v>0</v>
      </c>
      <c r="Z665" s="161">
        <v>0</v>
      </c>
      <c r="AA665" s="161">
        <v>0</v>
      </c>
      <c r="AB665" s="161">
        <v>0</v>
      </c>
      <c r="AC665" s="161">
        <v>0</v>
      </c>
      <c r="AD665" s="161">
        <v>0</v>
      </c>
      <c r="AE665" s="161">
        <v>0</v>
      </c>
      <c r="AF665" s="161" t="s">
        <v>1823</v>
      </c>
      <c r="AG665" s="161" t="s">
        <v>4437</v>
      </c>
      <c r="AH665" s="162"/>
      <c r="AI665" s="162"/>
      <c r="AJ665" s="162"/>
      <c r="AK665" s="162"/>
      <c r="AL665" s="162"/>
      <c r="AM665" s="162"/>
      <c r="AN665" s="162"/>
      <c r="AO665" s="162"/>
      <c r="AP665" s="162"/>
      <c r="AQ665" s="162"/>
      <c r="AR665" s="162"/>
      <c r="AS665" s="162"/>
      <c r="AT665" s="162"/>
      <c r="AU665" s="162"/>
      <c r="AV665" s="162"/>
      <c r="AW665" s="162"/>
      <c r="AX665" s="162"/>
    </row>
    <row r="666" spans="1:50" hidden="1">
      <c r="A666" s="153" t="s">
        <v>5883</v>
      </c>
      <c r="B666" s="153" t="s">
        <v>5882</v>
      </c>
      <c r="C666" s="153" t="s">
        <v>42</v>
      </c>
      <c r="D666" s="177" t="s">
        <v>10454</v>
      </c>
      <c r="E666" s="161" t="s">
        <v>10455</v>
      </c>
      <c r="F666" s="161" t="s">
        <v>12945</v>
      </c>
      <c r="G666" s="161" t="s">
        <v>10451</v>
      </c>
      <c r="H666" s="161" t="s">
        <v>2025</v>
      </c>
      <c r="I666" s="161" t="s">
        <v>2026</v>
      </c>
      <c r="J666" s="161" t="s">
        <v>10456</v>
      </c>
      <c r="K666" s="161" t="s">
        <v>10457</v>
      </c>
      <c r="L666" s="161" t="s">
        <v>10458</v>
      </c>
      <c r="M666" s="161" t="s">
        <v>10453</v>
      </c>
      <c r="N666" s="185" t="s">
        <v>6313</v>
      </c>
      <c r="O666" s="161">
        <v>0</v>
      </c>
      <c r="P666" s="161">
        <v>0</v>
      </c>
      <c r="Q666" s="161">
        <v>0</v>
      </c>
      <c r="R666" s="161">
        <v>0</v>
      </c>
      <c r="S666" s="161">
        <v>0</v>
      </c>
      <c r="T666" s="161">
        <v>0</v>
      </c>
      <c r="U666" s="161">
        <v>0</v>
      </c>
      <c r="V666" s="161">
        <v>0</v>
      </c>
      <c r="W666" s="161">
        <v>0</v>
      </c>
      <c r="X666" s="161">
        <v>0</v>
      </c>
      <c r="Y666" s="161">
        <v>0</v>
      </c>
      <c r="Z666" s="161">
        <v>0</v>
      </c>
      <c r="AA666" s="161">
        <v>0</v>
      </c>
      <c r="AB666" s="161">
        <v>0</v>
      </c>
      <c r="AC666" s="161">
        <v>0</v>
      </c>
      <c r="AD666" s="161">
        <v>0</v>
      </c>
      <c r="AE666" s="161">
        <v>0</v>
      </c>
      <c r="AF666" s="161" t="s">
        <v>1823</v>
      </c>
      <c r="AG666" s="161" t="s">
        <v>4437</v>
      </c>
      <c r="AH666" s="162"/>
      <c r="AI666" s="162"/>
      <c r="AJ666" s="162"/>
      <c r="AK666" s="162"/>
      <c r="AL666" s="162"/>
      <c r="AM666" s="162"/>
      <c r="AN666" s="162"/>
      <c r="AO666" s="162"/>
      <c r="AP666" s="162"/>
      <c r="AQ666" s="162"/>
      <c r="AR666" s="162"/>
      <c r="AS666" s="162"/>
      <c r="AT666" s="162"/>
      <c r="AU666" s="162"/>
      <c r="AV666" s="162"/>
      <c r="AW666" s="162"/>
      <c r="AX666" s="162"/>
    </row>
    <row r="667" spans="1:50" hidden="1">
      <c r="A667" s="153" t="s">
        <v>43</v>
      </c>
      <c r="B667" s="153" t="s">
        <v>5882</v>
      </c>
      <c r="C667" s="153" t="s">
        <v>44</v>
      </c>
      <c r="D667" s="177" t="s">
        <v>10454</v>
      </c>
      <c r="E667" s="161" t="s">
        <v>10455</v>
      </c>
      <c r="F667" s="161" t="s">
        <v>12946</v>
      </c>
      <c r="G667" s="161" t="s">
        <v>10451</v>
      </c>
      <c r="H667" s="161" t="s">
        <v>2025</v>
      </c>
      <c r="I667" s="161" t="s">
        <v>2026</v>
      </c>
      <c r="J667" s="161" t="s">
        <v>10456</v>
      </c>
      <c r="K667" s="161" t="s">
        <v>10457</v>
      </c>
      <c r="L667" s="161" t="s">
        <v>10458</v>
      </c>
      <c r="M667" s="161" t="s">
        <v>10453</v>
      </c>
      <c r="N667" s="185" t="s">
        <v>6313</v>
      </c>
      <c r="O667" s="161">
        <v>0</v>
      </c>
      <c r="P667" s="161">
        <v>0</v>
      </c>
      <c r="Q667" s="161">
        <v>0</v>
      </c>
      <c r="R667" s="161">
        <v>0</v>
      </c>
      <c r="S667" s="161">
        <v>0</v>
      </c>
      <c r="T667" s="161">
        <v>0</v>
      </c>
      <c r="U667" s="161">
        <v>0</v>
      </c>
      <c r="V667" s="161">
        <v>0</v>
      </c>
      <c r="W667" s="161">
        <v>0</v>
      </c>
      <c r="X667" s="161">
        <v>0</v>
      </c>
      <c r="Y667" s="161">
        <v>0</v>
      </c>
      <c r="Z667" s="161">
        <v>0</v>
      </c>
      <c r="AA667" s="161">
        <v>0</v>
      </c>
      <c r="AB667" s="161">
        <v>0</v>
      </c>
      <c r="AC667" s="161">
        <v>0</v>
      </c>
      <c r="AD667" s="161">
        <v>0</v>
      </c>
      <c r="AE667" s="161">
        <v>0</v>
      </c>
      <c r="AF667" s="161" t="s">
        <v>1823</v>
      </c>
      <c r="AG667" s="161" t="s">
        <v>4437</v>
      </c>
      <c r="AH667" s="162"/>
      <c r="AI667" s="162"/>
      <c r="AJ667" s="162"/>
      <c r="AK667" s="162"/>
      <c r="AL667" s="162"/>
      <c r="AM667" s="162"/>
      <c r="AN667" s="162"/>
      <c r="AO667" s="162"/>
      <c r="AP667" s="162"/>
      <c r="AQ667" s="162"/>
      <c r="AR667" s="162"/>
      <c r="AS667" s="162"/>
      <c r="AT667" s="162"/>
      <c r="AU667" s="162"/>
      <c r="AV667" s="162"/>
      <c r="AW667" s="162"/>
      <c r="AX667" s="162"/>
    </row>
    <row r="668" spans="1:50" hidden="1">
      <c r="A668" s="153" t="s">
        <v>45</v>
      </c>
      <c r="B668" s="153" t="s">
        <v>5882</v>
      </c>
      <c r="C668" s="153" t="s">
        <v>46</v>
      </c>
      <c r="D668" s="177" t="s">
        <v>10454</v>
      </c>
      <c r="E668" s="161" t="s">
        <v>10455</v>
      </c>
      <c r="F668" s="161" t="s">
        <v>12947</v>
      </c>
      <c r="G668" s="161" t="s">
        <v>10451</v>
      </c>
      <c r="H668" s="161" t="s">
        <v>2025</v>
      </c>
      <c r="I668" s="161" t="s">
        <v>2026</v>
      </c>
      <c r="J668" s="161" t="s">
        <v>10456</v>
      </c>
      <c r="K668" s="161" t="s">
        <v>10457</v>
      </c>
      <c r="L668" s="161" t="s">
        <v>10458</v>
      </c>
      <c r="M668" s="161" t="s">
        <v>10453</v>
      </c>
      <c r="N668" s="185" t="s">
        <v>6313</v>
      </c>
      <c r="O668" s="161">
        <v>0</v>
      </c>
      <c r="P668" s="161">
        <v>0</v>
      </c>
      <c r="Q668" s="161">
        <v>0</v>
      </c>
      <c r="R668" s="161">
        <v>0</v>
      </c>
      <c r="S668" s="161">
        <v>0</v>
      </c>
      <c r="T668" s="161">
        <v>0</v>
      </c>
      <c r="U668" s="161">
        <v>0</v>
      </c>
      <c r="V668" s="161">
        <v>0</v>
      </c>
      <c r="W668" s="161">
        <v>0</v>
      </c>
      <c r="X668" s="161">
        <v>0</v>
      </c>
      <c r="Y668" s="161">
        <v>0</v>
      </c>
      <c r="Z668" s="161">
        <v>0</v>
      </c>
      <c r="AA668" s="161">
        <v>0</v>
      </c>
      <c r="AB668" s="161">
        <v>0</v>
      </c>
      <c r="AC668" s="161">
        <v>0</v>
      </c>
      <c r="AD668" s="161">
        <v>0</v>
      </c>
      <c r="AE668" s="161">
        <v>0</v>
      </c>
      <c r="AF668" s="161" t="s">
        <v>1823</v>
      </c>
      <c r="AG668" s="161" t="s">
        <v>4437</v>
      </c>
      <c r="AH668" s="162"/>
      <c r="AI668" s="162"/>
      <c r="AJ668" s="162"/>
      <c r="AK668" s="162"/>
      <c r="AL668" s="162"/>
      <c r="AM668" s="162"/>
      <c r="AN668" s="162"/>
      <c r="AO668" s="162"/>
      <c r="AP668" s="162"/>
      <c r="AQ668" s="162"/>
      <c r="AR668" s="162"/>
      <c r="AS668" s="162"/>
      <c r="AT668" s="162"/>
      <c r="AU668" s="162"/>
      <c r="AV668" s="162"/>
      <c r="AW668" s="162"/>
      <c r="AX668" s="162"/>
    </row>
    <row r="669" spans="1:50" hidden="1">
      <c r="A669" s="153" t="s">
        <v>723</v>
      </c>
      <c r="B669" s="153" t="s">
        <v>5030</v>
      </c>
      <c r="C669" s="153" t="s">
        <v>724</v>
      </c>
      <c r="D669" s="177" t="s">
        <v>11120</v>
      </c>
      <c r="E669" s="161" t="s">
        <v>11121</v>
      </c>
      <c r="F669" s="161" t="s">
        <v>13541</v>
      </c>
      <c r="G669" s="161" t="s">
        <v>11122</v>
      </c>
      <c r="H669" s="161" t="s">
        <v>6207</v>
      </c>
      <c r="I669" s="161" t="s">
        <v>6208</v>
      </c>
      <c r="J669" s="161" t="s">
        <v>11123</v>
      </c>
      <c r="K669" s="161" t="s">
        <v>11124</v>
      </c>
      <c r="L669" s="161" t="s">
        <v>6309</v>
      </c>
      <c r="M669" s="161" t="s">
        <v>11125</v>
      </c>
      <c r="N669" s="185" t="s">
        <v>6310</v>
      </c>
      <c r="O669" s="161">
        <v>0</v>
      </c>
      <c r="P669" s="161">
        <v>0</v>
      </c>
      <c r="Q669" s="161">
        <v>0</v>
      </c>
      <c r="R669" s="161">
        <v>0</v>
      </c>
      <c r="S669" s="161">
        <v>0</v>
      </c>
      <c r="T669" s="161">
        <v>0</v>
      </c>
      <c r="U669" s="161">
        <v>0</v>
      </c>
      <c r="V669" s="161">
        <v>0</v>
      </c>
      <c r="W669" s="161">
        <v>0</v>
      </c>
      <c r="X669" s="161">
        <v>0</v>
      </c>
      <c r="Y669" s="161">
        <v>0</v>
      </c>
      <c r="Z669" s="161">
        <v>0</v>
      </c>
      <c r="AA669" s="161">
        <v>0</v>
      </c>
      <c r="AB669" s="161">
        <v>0</v>
      </c>
      <c r="AC669" s="161">
        <v>0</v>
      </c>
      <c r="AD669" s="161">
        <v>0</v>
      </c>
      <c r="AE669" s="161">
        <v>0</v>
      </c>
      <c r="AF669" s="161" t="s">
        <v>6309</v>
      </c>
      <c r="AG669" s="161" t="s">
        <v>6317</v>
      </c>
      <c r="AH669" s="162"/>
      <c r="AI669" s="162"/>
      <c r="AJ669" s="162"/>
      <c r="AK669" s="162"/>
      <c r="AL669" s="162"/>
      <c r="AM669" s="162"/>
      <c r="AN669" s="162"/>
      <c r="AO669" s="162"/>
      <c r="AP669" s="162"/>
      <c r="AQ669" s="162"/>
      <c r="AR669" s="162"/>
      <c r="AS669" s="162"/>
      <c r="AT669" s="162"/>
      <c r="AU669" s="162"/>
      <c r="AV669" s="162"/>
      <c r="AW669" s="162"/>
      <c r="AX669" s="162"/>
    </row>
    <row r="670" spans="1:50" hidden="1">
      <c r="A670" s="153" t="s">
        <v>47</v>
      </c>
      <c r="B670" s="153" t="s">
        <v>5882</v>
      </c>
      <c r="C670" s="153" t="s">
        <v>48</v>
      </c>
      <c r="D670" s="177" t="s">
        <v>10454</v>
      </c>
      <c r="E670" s="161" t="s">
        <v>10455</v>
      </c>
      <c r="F670" s="161" t="s">
        <v>12948</v>
      </c>
      <c r="G670" s="161" t="s">
        <v>10451</v>
      </c>
      <c r="H670" s="161" t="s">
        <v>2025</v>
      </c>
      <c r="I670" s="161" t="s">
        <v>2026</v>
      </c>
      <c r="J670" s="161" t="s">
        <v>10456</v>
      </c>
      <c r="K670" s="161" t="s">
        <v>10457</v>
      </c>
      <c r="L670" s="161" t="s">
        <v>10458</v>
      </c>
      <c r="M670" s="161" t="s">
        <v>10453</v>
      </c>
      <c r="N670" s="185" t="s">
        <v>6313</v>
      </c>
      <c r="O670" s="161">
        <v>0</v>
      </c>
      <c r="P670" s="161">
        <v>0</v>
      </c>
      <c r="Q670" s="161">
        <v>0</v>
      </c>
      <c r="R670" s="161">
        <v>0</v>
      </c>
      <c r="S670" s="161">
        <v>0</v>
      </c>
      <c r="T670" s="161">
        <v>0</v>
      </c>
      <c r="U670" s="161">
        <v>0</v>
      </c>
      <c r="V670" s="161">
        <v>0</v>
      </c>
      <c r="W670" s="161">
        <v>0</v>
      </c>
      <c r="X670" s="161">
        <v>0</v>
      </c>
      <c r="Y670" s="161">
        <v>0</v>
      </c>
      <c r="Z670" s="161">
        <v>0</v>
      </c>
      <c r="AA670" s="161">
        <v>0</v>
      </c>
      <c r="AB670" s="161">
        <v>0</v>
      </c>
      <c r="AC670" s="161">
        <v>0</v>
      </c>
      <c r="AD670" s="161">
        <v>0</v>
      </c>
      <c r="AE670" s="161">
        <v>0</v>
      </c>
      <c r="AF670" s="161" t="s">
        <v>1823</v>
      </c>
      <c r="AG670" s="161" t="s">
        <v>4437</v>
      </c>
      <c r="AH670" s="162"/>
      <c r="AI670" s="162"/>
      <c r="AJ670" s="162"/>
      <c r="AK670" s="162"/>
      <c r="AL670" s="162"/>
      <c r="AM670" s="162"/>
      <c r="AN670" s="162"/>
      <c r="AO670" s="162"/>
      <c r="AP670" s="162"/>
      <c r="AQ670" s="162"/>
      <c r="AR670" s="162"/>
      <c r="AS670" s="162"/>
      <c r="AT670" s="162"/>
      <c r="AU670" s="162"/>
      <c r="AV670" s="162"/>
      <c r="AW670" s="162"/>
      <c r="AX670" s="162"/>
    </row>
    <row r="671" spans="1:50" hidden="1">
      <c r="A671" s="153" t="s">
        <v>55</v>
      </c>
      <c r="B671" s="153" t="s">
        <v>5882</v>
      </c>
      <c r="C671" s="153" t="s">
        <v>56</v>
      </c>
      <c r="D671" s="177" t="s">
        <v>10454</v>
      </c>
      <c r="E671" s="161" t="s">
        <v>10455</v>
      </c>
      <c r="F671" s="161" t="s">
        <v>12953</v>
      </c>
      <c r="G671" s="161" t="s">
        <v>10451</v>
      </c>
      <c r="H671" s="161" t="s">
        <v>2025</v>
      </c>
      <c r="I671" s="161" t="s">
        <v>2026</v>
      </c>
      <c r="J671" s="161" t="s">
        <v>10456</v>
      </c>
      <c r="K671" s="161" t="s">
        <v>10457</v>
      </c>
      <c r="L671" s="161" t="s">
        <v>10458</v>
      </c>
      <c r="M671" s="161" t="s">
        <v>10453</v>
      </c>
      <c r="N671" s="185" t="s">
        <v>6313</v>
      </c>
      <c r="O671" s="161">
        <v>0</v>
      </c>
      <c r="P671" s="161">
        <v>0</v>
      </c>
      <c r="Q671" s="161">
        <v>0</v>
      </c>
      <c r="R671" s="161">
        <v>0</v>
      </c>
      <c r="S671" s="161">
        <v>0</v>
      </c>
      <c r="T671" s="161">
        <v>0</v>
      </c>
      <c r="U671" s="161">
        <v>0</v>
      </c>
      <c r="V671" s="161">
        <v>0</v>
      </c>
      <c r="W671" s="161">
        <v>0</v>
      </c>
      <c r="X671" s="161">
        <v>0</v>
      </c>
      <c r="Y671" s="161">
        <v>0</v>
      </c>
      <c r="Z671" s="161">
        <v>0</v>
      </c>
      <c r="AA671" s="161">
        <v>0</v>
      </c>
      <c r="AB671" s="161">
        <v>0</v>
      </c>
      <c r="AC671" s="161">
        <v>0</v>
      </c>
      <c r="AD671" s="161">
        <v>0</v>
      </c>
      <c r="AE671" s="161">
        <v>0</v>
      </c>
      <c r="AF671" s="161" t="s">
        <v>1823</v>
      </c>
      <c r="AG671" s="161" t="s">
        <v>4437</v>
      </c>
      <c r="AH671" s="162"/>
      <c r="AI671" s="162"/>
      <c r="AJ671" s="162"/>
      <c r="AK671" s="162"/>
      <c r="AL671" s="162"/>
      <c r="AM671" s="162"/>
      <c r="AN671" s="162"/>
      <c r="AO671" s="162"/>
      <c r="AP671" s="162"/>
      <c r="AQ671" s="162"/>
      <c r="AR671" s="162"/>
      <c r="AS671" s="162"/>
      <c r="AT671" s="162"/>
      <c r="AU671" s="162"/>
      <c r="AV671" s="162"/>
      <c r="AW671" s="162"/>
      <c r="AX671" s="162"/>
    </row>
    <row r="672" spans="1:50" hidden="1">
      <c r="A672" s="153" t="s">
        <v>4954</v>
      </c>
      <c r="B672" s="153" t="s">
        <v>4955</v>
      </c>
      <c r="C672" s="153" t="s">
        <v>1521</v>
      </c>
      <c r="D672" s="177" t="s">
        <v>301</v>
      </c>
      <c r="E672" s="161" t="s">
        <v>302</v>
      </c>
      <c r="F672" s="161" t="s">
        <v>303</v>
      </c>
      <c r="G672" s="161" t="s">
        <v>304</v>
      </c>
      <c r="H672" s="161" t="s">
        <v>2025</v>
      </c>
      <c r="I672" s="161" t="s">
        <v>2026</v>
      </c>
      <c r="J672" s="161" t="s">
        <v>305</v>
      </c>
      <c r="K672" s="161" t="s">
        <v>306</v>
      </c>
      <c r="L672" s="161" t="s">
        <v>6309</v>
      </c>
      <c r="M672" s="161" t="s">
        <v>307</v>
      </c>
      <c r="N672" s="185" t="s">
        <v>6447</v>
      </c>
      <c r="O672" s="161" t="s">
        <v>1522</v>
      </c>
      <c r="P672" s="161" t="s">
        <v>308</v>
      </c>
      <c r="Q672" s="161" t="s">
        <v>13700</v>
      </c>
      <c r="R672" s="161" t="s">
        <v>2025</v>
      </c>
      <c r="S672" s="161" t="s">
        <v>2026</v>
      </c>
      <c r="T672" s="161" t="s">
        <v>6309</v>
      </c>
      <c r="U672" s="161" t="s">
        <v>309</v>
      </c>
      <c r="V672" s="161" t="s">
        <v>310</v>
      </c>
      <c r="W672" s="161" t="s">
        <v>13701</v>
      </c>
      <c r="X672" s="161" t="s">
        <v>8</v>
      </c>
      <c r="Y672" s="161" t="s">
        <v>9</v>
      </c>
      <c r="Z672" s="161" t="s">
        <v>13702</v>
      </c>
      <c r="AA672" s="161">
        <v>0</v>
      </c>
      <c r="AB672" s="161">
        <v>0</v>
      </c>
      <c r="AC672" s="161">
        <v>0</v>
      </c>
      <c r="AD672" s="161">
        <v>0</v>
      </c>
      <c r="AE672" s="161">
        <v>0</v>
      </c>
      <c r="AF672" s="161" t="s">
        <v>6450</v>
      </c>
      <c r="AG672" s="161" t="s">
        <v>6334</v>
      </c>
      <c r="AH672" s="162" t="s">
        <v>1853</v>
      </c>
      <c r="AI672" s="162" t="s">
        <v>5636</v>
      </c>
      <c r="AJ672" s="162"/>
      <c r="AK672" s="162"/>
      <c r="AL672" s="162"/>
      <c r="AM672" s="162"/>
      <c r="AN672" s="162"/>
      <c r="AO672" s="162"/>
      <c r="AP672" s="162"/>
      <c r="AQ672" s="162"/>
      <c r="AR672" s="162"/>
      <c r="AS672" s="162"/>
      <c r="AT672" s="162"/>
      <c r="AU672" s="162"/>
      <c r="AV672" s="162"/>
      <c r="AW672" s="162"/>
      <c r="AX672" s="162"/>
    </row>
    <row r="673" spans="1:50" hidden="1">
      <c r="A673" s="153" t="s">
        <v>1523</v>
      </c>
      <c r="B673" s="153" t="s">
        <v>4955</v>
      </c>
      <c r="C673" s="153" t="s">
        <v>1521</v>
      </c>
      <c r="D673" s="177" t="s">
        <v>301</v>
      </c>
      <c r="E673" s="161" t="s">
        <v>302</v>
      </c>
      <c r="F673" s="161" t="s">
        <v>10</v>
      </c>
      <c r="G673" s="161" t="s">
        <v>304</v>
      </c>
      <c r="H673" s="161" t="s">
        <v>2025</v>
      </c>
      <c r="I673" s="161" t="s">
        <v>2026</v>
      </c>
      <c r="J673" s="161" t="s">
        <v>305</v>
      </c>
      <c r="K673" s="161" t="s">
        <v>306</v>
      </c>
      <c r="L673" s="161" t="s">
        <v>6309</v>
      </c>
      <c r="M673" s="161" t="s">
        <v>307</v>
      </c>
      <c r="N673" s="185" t="s">
        <v>6447</v>
      </c>
      <c r="O673" s="161" t="s">
        <v>1522</v>
      </c>
      <c r="P673" s="161" t="s">
        <v>308</v>
      </c>
      <c r="Q673" s="161" t="s">
        <v>13700</v>
      </c>
      <c r="R673" s="161" t="s">
        <v>2025</v>
      </c>
      <c r="S673" s="161" t="s">
        <v>2026</v>
      </c>
      <c r="T673" s="161" t="s">
        <v>6309</v>
      </c>
      <c r="U673" s="161" t="s">
        <v>309</v>
      </c>
      <c r="V673" s="161" t="s">
        <v>310</v>
      </c>
      <c r="W673" s="161" t="s">
        <v>13701</v>
      </c>
      <c r="X673" s="161" t="s">
        <v>8</v>
      </c>
      <c r="Y673" s="161" t="s">
        <v>9</v>
      </c>
      <c r="Z673" s="161" t="s">
        <v>13702</v>
      </c>
      <c r="AA673" s="161">
        <v>0</v>
      </c>
      <c r="AB673" s="161">
        <v>0</v>
      </c>
      <c r="AC673" s="161">
        <v>0</v>
      </c>
      <c r="AD673" s="161">
        <v>0</v>
      </c>
      <c r="AE673" s="161">
        <v>0</v>
      </c>
      <c r="AF673" s="161" t="s">
        <v>6450</v>
      </c>
      <c r="AG673" s="161" t="s">
        <v>6334</v>
      </c>
      <c r="AH673" s="162" t="s">
        <v>1849</v>
      </c>
      <c r="AI673" s="162" t="s">
        <v>5636</v>
      </c>
      <c r="AJ673" s="162"/>
      <c r="AK673" s="162"/>
      <c r="AL673" s="162"/>
      <c r="AM673" s="162"/>
      <c r="AN673" s="162"/>
      <c r="AO673" s="162"/>
      <c r="AP673" s="162"/>
      <c r="AQ673" s="162"/>
      <c r="AR673" s="162"/>
      <c r="AS673" s="162"/>
      <c r="AT673" s="162"/>
      <c r="AU673" s="162"/>
      <c r="AV673" s="162"/>
      <c r="AW673" s="162"/>
      <c r="AX673" s="162"/>
    </row>
    <row r="674" spans="1:50" hidden="1">
      <c r="A674" s="153" t="s">
        <v>1524</v>
      </c>
      <c r="B674" s="153" t="s">
        <v>4955</v>
      </c>
      <c r="C674" s="153" t="s">
        <v>1521</v>
      </c>
      <c r="D674" s="177" t="s">
        <v>301</v>
      </c>
      <c r="E674" s="161" t="s">
        <v>302</v>
      </c>
      <c r="F674" s="161" t="s">
        <v>11</v>
      </c>
      <c r="G674" s="161" t="s">
        <v>304</v>
      </c>
      <c r="H674" s="161" t="s">
        <v>2025</v>
      </c>
      <c r="I674" s="161" t="s">
        <v>2026</v>
      </c>
      <c r="J674" s="161" t="s">
        <v>305</v>
      </c>
      <c r="K674" s="161" t="s">
        <v>306</v>
      </c>
      <c r="L674" s="161" t="s">
        <v>6309</v>
      </c>
      <c r="M674" s="161" t="s">
        <v>307</v>
      </c>
      <c r="N674" s="185" t="s">
        <v>6447</v>
      </c>
      <c r="O674" s="161" t="s">
        <v>1522</v>
      </c>
      <c r="P674" s="161" t="s">
        <v>308</v>
      </c>
      <c r="Q674" s="161" t="s">
        <v>13700</v>
      </c>
      <c r="R674" s="161" t="s">
        <v>2025</v>
      </c>
      <c r="S674" s="161" t="s">
        <v>2026</v>
      </c>
      <c r="T674" s="161" t="s">
        <v>6309</v>
      </c>
      <c r="U674" s="161" t="s">
        <v>309</v>
      </c>
      <c r="V674" s="161" t="s">
        <v>310</v>
      </c>
      <c r="W674" s="161" t="s">
        <v>13701</v>
      </c>
      <c r="X674" s="161" t="s">
        <v>8</v>
      </c>
      <c r="Y674" s="161" t="s">
        <v>9</v>
      </c>
      <c r="Z674" s="161" t="s">
        <v>13702</v>
      </c>
      <c r="AA674" s="161">
        <v>0</v>
      </c>
      <c r="AB674" s="161">
        <v>0</v>
      </c>
      <c r="AC674" s="161">
        <v>0</v>
      </c>
      <c r="AD674" s="161">
        <v>0</v>
      </c>
      <c r="AE674" s="161">
        <v>0</v>
      </c>
      <c r="AF674" s="161" t="s">
        <v>6450</v>
      </c>
      <c r="AG674" s="161" t="s">
        <v>6334</v>
      </c>
      <c r="AH674" s="162" t="s">
        <v>1849</v>
      </c>
      <c r="AI674" s="162" t="s">
        <v>5636</v>
      </c>
      <c r="AJ674" s="162"/>
      <c r="AK674" s="162"/>
      <c r="AL674" s="162"/>
      <c r="AM674" s="162"/>
      <c r="AN674" s="162"/>
      <c r="AO674" s="162"/>
      <c r="AP674" s="162"/>
      <c r="AQ674" s="162"/>
      <c r="AR674" s="162"/>
      <c r="AS674" s="162"/>
      <c r="AT674" s="162"/>
      <c r="AU674" s="162"/>
      <c r="AV674" s="162"/>
      <c r="AW674" s="162"/>
      <c r="AX674" s="162"/>
    </row>
    <row r="675" spans="1:50" hidden="1">
      <c r="A675" s="153" t="s">
        <v>51</v>
      </c>
      <c r="B675" s="153" t="s">
        <v>5882</v>
      </c>
      <c r="C675" s="153" t="s">
        <v>52</v>
      </c>
      <c r="D675" s="177" t="s">
        <v>10454</v>
      </c>
      <c r="E675" s="161" t="s">
        <v>10455</v>
      </c>
      <c r="F675" s="161" t="s">
        <v>12950</v>
      </c>
      <c r="G675" s="161" t="s">
        <v>10451</v>
      </c>
      <c r="H675" s="161" t="s">
        <v>2025</v>
      </c>
      <c r="I675" s="161" t="s">
        <v>2026</v>
      </c>
      <c r="J675" s="161" t="s">
        <v>10456</v>
      </c>
      <c r="K675" s="161" t="s">
        <v>10457</v>
      </c>
      <c r="L675" s="161" t="s">
        <v>10458</v>
      </c>
      <c r="M675" s="161" t="s">
        <v>10453</v>
      </c>
      <c r="N675" s="185" t="s">
        <v>6313</v>
      </c>
      <c r="O675" s="161">
        <v>0</v>
      </c>
      <c r="P675" s="161">
        <v>0</v>
      </c>
      <c r="Q675" s="161">
        <v>0</v>
      </c>
      <c r="R675" s="161">
        <v>0</v>
      </c>
      <c r="S675" s="161">
        <v>0</v>
      </c>
      <c r="T675" s="161">
        <v>0</v>
      </c>
      <c r="U675" s="161">
        <v>0</v>
      </c>
      <c r="V675" s="161">
        <v>0</v>
      </c>
      <c r="W675" s="161">
        <v>0</v>
      </c>
      <c r="X675" s="161">
        <v>0</v>
      </c>
      <c r="Y675" s="161">
        <v>0</v>
      </c>
      <c r="Z675" s="161">
        <v>0</v>
      </c>
      <c r="AA675" s="161">
        <v>0</v>
      </c>
      <c r="AB675" s="161">
        <v>0</v>
      </c>
      <c r="AC675" s="161">
        <v>0</v>
      </c>
      <c r="AD675" s="161">
        <v>0</v>
      </c>
      <c r="AE675" s="161">
        <v>0</v>
      </c>
      <c r="AF675" s="161" t="s">
        <v>1823</v>
      </c>
      <c r="AG675" s="161" t="s">
        <v>4437</v>
      </c>
      <c r="AH675" s="162"/>
      <c r="AI675" s="162"/>
      <c r="AJ675" s="162"/>
      <c r="AK675" s="162"/>
      <c r="AL675" s="162"/>
      <c r="AM675" s="162"/>
      <c r="AN675" s="162"/>
      <c r="AO675" s="162"/>
      <c r="AP675" s="162"/>
      <c r="AQ675" s="162"/>
      <c r="AR675" s="162"/>
      <c r="AS675" s="162"/>
      <c r="AT675" s="162"/>
      <c r="AU675" s="162"/>
      <c r="AV675" s="162"/>
      <c r="AW675" s="162"/>
      <c r="AX675" s="162"/>
    </row>
    <row r="676" spans="1:50" hidden="1">
      <c r="A676" s="153" t="s">
        <v>49</v>
      </c>
      <c r="B676" s="153" t="s">
        <v>5882</v>
      </c>
      <c r="C676" s="153" t="s">
        <v>50</v>
      </c>
      <c r="D676" s="177" t="s">
        <v>10454</v>
      </c>
      <c r="E676" s="161" t="s">
        <v>10455</v>
      </c>
      <c r="F676" s="161" t="s">
        <v>12949</v>
      </c>
      <c r="G676" s="161" t="s">
        <v>10451</v>
      </c>
      <c r="H676" s="161" t="s">
        <v>2025</v>
      </c>
      <c r="I676" s="161" t="s">
        <v>2026</v>
      </c>
      <c r="J676" s="161" t="s">
        <v>10456</v>
      </c>
      <c r="K676" s="161" t="s">
        <v>10457</v>
      </c>
      <c r="L676" s="161" t="s">
        <v>10458</v>
      </c>
      <c r="M676" s="161" t="s">
        <v>10453</v>
      </c>
      <c r="N676" s="185" t="s">
        <v>6313</v>
      </c>
      <c r="O676" s="161">
        <v>0</v>
      </c>
      <c r="P676" s="161">
        <v>0</v>
      </c>
      <c r="Q676" s="161">
        <v>0</v>
      </c>
      <c r="R676" s="161">
        <v>0</v>
      </c>
      <c r="S676" s="161">
        <v>0</v>
      </c>
      <c r="T676" s="161">
        <v>0</v>
      </c>
      <c r="U676" s="161">
        <v>0</v>
      </c>
      <c r="V676" s="161">
        <v>0</v>
      </c>
      <c r="W676" s="161">
        <v>0</v>
      </c>
      <c r="X676" s="161">
        <v>0</v>
      </c>
      <c r="Y676" s="161">
        <v>0</v>
      </c>
      <c r="Z676" s="161">
        <v>0</v>
      </c>
      <c r="AA676" s="161">
        <v>0</v>
      </c>
      <c r="AB676" s="161">
        <v>0</v>
      </c>
      <c r="AC676" s="161">
        <v>0</v>
      </c>
      <c r="AD676" s="161">
        <v>0</v>
      </c>
      <c r="AE676" s="161">
        <v>0</v>
      </c>
      <c r="AF676" s="161" t="s">
        <v>1823</v>
      </c>
      <c r="AG676" s="161" t="s">
        <v>4437</v>
      </c>
      <c r="AH676" s="162"/>
      <c r="AI676" s="162"/>
      <c r="AJ676" s="162"/>
      <c r="AK676" s="162"/>
      <c r="AL676" s="162"/>
      <c r="AM676" s="162"/>
      <c r="AN676" s="162"/>
      <c r="AO676" s="162"/>
      <c r="AP676" s="162"/>
      <c r="AQ676" s="162"/>
      <c r="AR676" s="162"/>
      <c r="AS676" s="162"/>
      <c r="AT676" s="162"/>
      <c r="AU676" s="162"/>
      <c r="AV676" s="162"/>
      <c r="AW676" s="162"/>
      <c r="AX676" s="162"/>
    </row>
    <row r="677" spans="1:50" hidden="1">
      <c r="A677" s="153" t="s">
        <v>53</v>
      </c>
      <c r="B677" s="153" t="s">
        <v>5882</v>
      </c>
      <c r="C677" s="153" t="s">
        <v>5876</v>
      </c>
      <c r="D677" s="177" t="s">
        <v>10454</v>
      </c>
      <c r="E677" s="161" t="s">
        <v>10455</v>
      </c>
      <c r="F677" s="161" t="s">
        <v>12951</v>
      </c>
      <c r="G677" s="161" t="s">
        <v>10451</v>
      </c>
      <c r="H677" s="161" t="s">
        <v>2025</v>
      </c>
      <c r="I677" s="161" t="s">
        <v>2026</v>
      </c>
      <c r="J677" s="161" t="s">
        <v>10456</v>
      </c>
      <c r="K677" s="161" t="s">
        <v>10457</v>
      </c>
      <c r="L677" s="161" t="s">
        <v>10458</v>
      </c>
      <c r="M677" s="161" t="s">
        <v>10453</v>
      </c>
      <c r="N677" s="185" t="s">
        <v>6313</v>
      </c>
      <c r="O677" s="161">
        <v>0</v>
      </c>
      <c r="P677" s="161">
        <v>0</v>
      </c>
      <c r="Q677" s="161">
        <v>0</v>
      </c>
      <c r="R677" s="161">
        <v>0</v>
      </c>
      <c r="S677" s="161">
        <v>0</v>
      </c>
      <c r="T677" s="161">
        <v>0</v>
      </c>
      <c r="U677" s="161">
        <v>0</v>
      </c>
      <c r="V677" s="161">
        <v>0</v>
      </c>
      <c r="W677" s="161">
        <v>0</v>
      </c>
      <c r="X677" s="161">
        <v>0</v>
      </c>
      <c r="Y677" s="161">
        <v>0</v>
      </c>
      <c r="Z677" s="161">
        <v>0</v>
      </c>
      <c r="AA677" s="161">
        <v>0</v>
      </c>
      <c r="AB677" s="161">
        <v>0</v>
      </c>
      <c r="AC677" s="161">
        <v>0</v>
      </c>
      <c r="AD677" s="161">
        <v>0</v>
      </c>
      <c r="AE677" s="161">
        <v>0</v>
      </c>
      <c r="AF677" s="161" t="s">
        <v>1823</v>
      </c>
      <c r="AG677" s="161" t="s">
        <v>4437</v>
      </c>
      <c r="AH677" s="162"/>
      <c r="AI677" s="162"/>
      <c r="AJ677" s="162"/>
      <c r="AK677" s="162"/>
      <c r="AL677" s="162"/>
      <c r="AM677" s="162"/>
      <c r="AN677" s="162"/>
      <c r="AO677" s="162"/>
      <c r="AP677" s="162"/>
      <c r="AQ677" s="162"/>
      <c r="AR677" s="162"/>
      <c r="AS677" s="162"/>
      <c r="AT677" s="162"/>
      <c r="AU677" s="162"/>
      <c r="AV677" s="162"/>
      <c r="AW677" s="162"/>
      <c r="AX677" s="162"/>
    </row>
    <row r="678" spans="1:50" hidden="1">
      <c r="A678" s="153" t="s">
        <v>5875</v>
      </c>
      <c r="B678" s="153" t="s">
        <v>5872</v>
      </c>
      <c r="C678" s="153" t="s">
        <v>5876</v>
      </c>
      <c r="D678" s="177" t="s">
        <v>10449</v>
      </c>
      <c r="E678" s="161" t="s">
        <v>10450</v>
      </c>
      <c r="F678" s="161" t="s">
        <v>12934</v>
      </c>
      <c r="G678" s="161" t="s">
        <v>10451</v>
      </c>
      <c r="H678" s="161" t="s">
        <v>2024</v>
      </c>
      <c r="I678" s="161" t="s">
        <v>2031</v>
      </c>
      <c r="J678" s="161" t="s">
        <v>10452</v>
      </c>
      <c r="K678" s="161" t="s">
        <v>6309</v>
      </c>
      <c r="L678" s="161" t="s">
        <v>6309</v>
      </c>
      <c r="M678" s="161" t="s">
        <v>10453</v>
      </c>
      <c r="N678" s="185" t="s">
        <v>6313</v>
      </c>
      <c r="O678" s="161">
        <v>0</v>
      </c>
      <c r="P678" s="161">
        <v>0</v>
      </c>
      <c r="Q678" s="161">
        <v>0</v>
      </c>
      <c r="R678" s="161">
        <v>0</v>
      </c>
      <c r="S678" s="161">
        <v>0</v>
      </c>
      <c r="T678" s="161">
        <v>0</v>
      </c>
      <c r="U678" s="161">
        <v>0</v>
      </c>
      <c r="V678" s="161">
        <v>0</v>
      </c>
      <c r="W678" s="161">
        <v>0</v>
      </c>
      <c r="X678" s="161">
        <v>0</v>
      </c>
      <c r="Y678" s="161">
        <v>0</v>
      </c>
      <c r="Z678" s="161">
        <v>0</v>
      </c>
      <c r="AA678" s="161">
        <v>0</v>
      </c>
      <c r="AB678" s="161">
        <v>0</v>
      </c>
      <c r="AC678" s="161">
        <v>0</v>
      </c>
      <c r="AD678" s="161">
        <v>0</v>
      </c>
      <c r="AE678" s="161">
        <v>0</v>
      </c>
      <c r="AF678" s="161" t="s">
        <v>1823</v>
      </c>
      <c r="AG678" s="161" t="s">
        <v>4437</v>
      </c>
      <c r="AH678" s="162"/>
      <c r="AI678" s="162"/>
      <c r="AJ678" s="162"/>
      <c r="AK678" s="162"/>
      <c r="AL678" s="162"/>
      <c r="AM678" s="162"/>
      <c r="AN678" s="162"/>
      <c r="AO678" s="162"/>
      <c r="AP678" s="162"/>
      <c r="AQ678" s="162"/>
      <c r="AR678" s="162"/>
      <c r="AS678" s="162"/>
      <c r="AT678" s="162"/>
      <c r="AU678" s="162"/>
      <c r="AV678" s="162"/>
      <c r="AW678" s="162"/>
      <c r="AX678" s="162"/>
    </row>
    <row r="679" spans="1:50" hidden="1">
      <c r="A679" s="153" t="s">
        <v>54</v>
      </c>
      <c r="B679" s="153" t="s">
        <v>5882</v>
      </c>
      <c r="C679" s="153" t="s">
        <v>46</v>
      </c>
      <c r="D679" s="177" t="s">
        <v>10454</v>
      </c>
      <c r="E679" s="161" t="s">
        <v>10455</v>
      </c>
      <c r="F679" s="161" t="s">
        <v>12952</v>
      </c>
      <c r="G679" s="161" t="s">
        <v>10451</v>
      </c>
      <c r="H679" s="161" t="s">
        <v>2025</v>
      </c>
      <c r="I679" s="161" t="s">
        <v>2026</v>
      </c>
      <c r="J679" s="161" t="s">
        <v>10456</v>
      </c>
      <c r="K679" s="161" t="s">
        <v>10457</v>
      </c>
      <c r="L679" s="161" t="s">
        <v>10458</v>
      </c>
      <c r="M679" s="161" t="s">
        <v>10453</v>
      </c>
      <c r="N679" s="185" t="s">
        <v>6313</v>
      </c>
      <c r="O679" s="161">
        <v>0</v>
      </c>
      <c r="P679" s="161">
        <v>0</v>
      </c>
      <c r="Q679" s="161">
        <v>0</v>
      </c>
      <c r="R679" s="161">
        <v>0</v>
      </c>
      <c r="S679" s="161">
        <v>0</v>
      </c>
      <c r="T679" s="161">
        <v>0</v>
      </c>
      <c r="U679" s="161">
        <v>0</v>
      </c>
      <c r="V679" s="161">
        <v>0</v>
      </c>
      <c r="W679" s="161">
        <v>0</v>
      </c>
      <c r="X679" s="161">
        <v>0</v>
      </c>
      <c r="Y679" s="161">
        <v>0</v>
      </c>
      <c r="Z679" s="161">
        <v>0</v>
      </c>
      <c r="AA679" s="161">
        <v>0</v>
      </c>
      <c r="AB679" s="161">
        <v>0</v>
      </c>
      <c r="AC679" s="161">
        <v>0</v>
      </c>
      <c r="AD679" s="161">
        <v>0</v>
      </c>
      <c r="AE679" s="161">
        <v>0</v>
      </c>
      <c r="AF679" s="161" t="s">
        <v>1823</v>
      </c>
      <c r="AG679" s="161" t="s">
        <v>4437</v>
      </c>
      <c r="AH679" s="162"/>
      <c r="AI679" s="162"/>
      <c r="AJ679" s="162"/>
      <c r="AK679" s="162"/>
      <c r="AL679" s="162"/>
      <c r="AM679" s="162"/>
      <c r="AN679" s="162"/>
      <c r="AO679" s="162"/>
      <c r="AP679" s="162"/>
      <c r="AQ679" s="162"/>
      <c r="AR679" s="162"/>
      <c r="AS679" s="162"/>
      <c r="AT679" s="162"/>
      <c r="AU679" s="162"/>
      <c r="AV679" s="162"/>
      <c r="AW679" s="162"/>
      <c r="AX679" s="162"/>
    </row>
    <row r="680" spans="1:50" hidden="1">
      <c r="A680" s="153" t="s">
        <v>57</v>
      </c>
      <c r="B680" s="153" t="s">
        <v>5882</v>
      </c>
      <c r="C680" s="153" t="s">
        <v>58</v>
      </c>
      <c r="D680" s="177" t="s">
        <v>10454</v>
      </c>
      <c r="E680" s="161" t="s">
        <v>10455</v>
      </c>
      <c r="F680" s="161" t="s">
        <v>12954</v>
      </c>
      <c r="G680" s="161" t="s">
        <v>10451</v>
      </c>
      <c r="H680" s="161" t="s">
        <v>2025</v>
      </c>
      <c r="I680" s="161" t="s">
        <v>2026</v>
      </c>
      <c r="J680" s="161" t="s">
        <v>10456</v>
      </c>
      <c r="K680" s="161" t="s">
        <v>10457</v>
      </c>
      <c r="L680" s="161" t="s">
        <v>10458</v>
      </c>
      <c r="M680" s="161" t="s">
        <v>10453</v>
      </c>
      <c r="N680" s="185" t="s">
        <v>6313</v>
      </c>
      <c r="O680" s="161">
        <v>0</v>
      </c>
      <c r="P680" s="161">
        <v>0</v>
      </c>
      <c r="Q680" s="161">
        <v>0</v>
      </c>
      <c r="R680" s="161">
        <v>0</v>
      </c>
      <c r="S680" s="161">
        <v>0</v>
      </c>
      <c r="T680" s="161">
        <v>0</v>
      </c>
      <c r="U680" s="161">
        <v>0</v>
      </c>
      <c r="V680" s="161">
        <v>0</v>
      </c>
      <c r="W680" s="161">
        <v>0</v>
      </c>
      <c r="X680" s="161">
        <v>0</v>
      </c>
      <c r="Y680" s="161">
        <v>0</v>
      </c>
      <c r="Z680" s="161">
        <v>0</v>
      </c>
      <c r="AA680" s="161">
        <v>0</v>
      </c>
      <c r="AB680" s="161">
        <v>0</v>
      </c>
      <c r="AC680" s="161">
        <v>0</v>
      </c>
      <c r="AD680" s="161">
        <v>0</v>
      </c>
      <c r="AE680" s="161">
        <v>0</v>
      </c>
      <c r="AF680" s="161" t="s">
        <v>1823</v>
      </c>
      <c r="AG680" s="161" t="s">
        <v>4437</v>
      </c>
      <c r="AH680" s="162"/>
      <c r="AI680" s="162"/>
      <c r="AJ680" s="162"/>
      <c r="AK680" s="162"/>
      <c r="AL680" s="162"/>
      <c r="AM680" s="162"/>
      <c r="AN680" s="162"/>
      <c r="AO680" s="162"/>
      <c r="AP680" s="162"/>
      <c r="AQ680" s="162"/>
      <c r="AR680" s="162"/>
      <c r="AS680" s="162"/>
      <c r="AT680" s="162"/>
      <c r="AU680" s="162"/>
      <c r="AV680" s="162"/>
      <c r="AW680" s="162"/>
      <c r="AX680" s="162"/>
    </row>
    <row r="681" spans="1:50" hidden="1">
      <c r="A681" s="153" t="s">
        <v>59</v>
      </c>
      <c r="B681" s="153" t="s">
        <v>5882</v>
      </c>
      <c r="C681" s="153" t="s">
        <v>58</v>
      </c>
      <c r="D681" s="177" t="s">
        <v>10454</v>
      </c>
      <c r="E681" s="161" t="s">
        <v>10455</v>
      </c>
      <c r="F681" s="161" t="s">
        <v>12955</v>
      </c>
      <c r="G681" s="161" t="s">
        <v>10451</v>
      </c>
      <c r="H681" s="161" t="s">
        <v>2025</v>
      </c>
      <c r="I681" s="161" t="s">
        <v>2026</v>
      </c>
      <c r="J681" s="161" t="s">
        <v>10456</v>
      </c>
      <c r="K681" s="161" t="s">
        <v>10457</v>
      </c>
      <c r="L681" s="161" t="s">
        <v>10458</v>
      </c>
      <c r="M681" s="161" t="s">
        <v>10453</v>
      </c>
      <c r="N681" s="185" t="s">
        <v>6313</v>
      </c>
      <c r="O681" s="161">
        <v>0</v>
      </c>
      <c r="P681" s="161">
        <v>0</v>
      </c>
      <c r="Q681" s="161">
        <v>0</v>
      </c>
      <c r="R681" s="161">
        <v>0</v>
      </c>
      <c r="S681" s="161">
        <v>0</v>
      </c>
      <c r="T681" s="161">
        <v>0</v>
      </c>
      <c r="U681" s="161">
        <v>0</v>
      </c>
      <c r="V681" s="161">
        <v>0</v>
      </c>
      <c r="W681" s="161">
        <v>0</v>
      </c>
      <c r="X681" s="161">
        <v>0</v>
      </c>
      <c r="Y681" s="161">
        <v>0</v>
      </c>
      <c r="Z681" s="161">
        <v>0</v>
      </c>
      <c r="AA681" s="161">
        <v>0</v>
      </c>
      <c r="AB681" s="161">
        <v>0</v>
      </c>
      <c r="AC681" s="161">
        <v>0</v>
      </c>
      <c r="AD681" s="161">
        <v>0</v>
      </c>
      <c r="AE681" s="161">
        <v>0</v>
      </c>
      <c r="AF681" s="161" t="s">
        <v>1823</v>
      </c>
      <c r="AG681" s="161" t="s">
        <v>4437</v>
      </c>
      <c r="AH681" s="162"/>
      <c r="AI681" s="162"/>
      <c r="AJ681" s="162"/>
      <c r="AK681" s="162"/>
      <c r="AL681" s="162"/>
      <c r="AM681" s="162"/>
      <c r="AN681" s="162"/>
      <c r="AO681" s="162"/>
      <c r="AP681" s="162"/>
      <c r="AQ681" s="162"/>
      <c r="AR681" s="162"/>
      <c r="AS681" s="162"/>
      <c r="AT681" s="162"/>
      <c r="AU681" s="162"/>
      <c r="AV681" s="162"/>
      <c r="AW681" s="162"/>
      <c r="AX681" s="162"/>
    </row>
    <row r="682" spans="1:50" hidden="1">
      <c r="A682" s="153" t="s">
        <v>60</v>
      </c>
      <c r="B682" s="153" t="s">
        <v>5882</v>
      </c>
      <c r="C682" s="153" t="s">
        <v>58</v>
      </c>
      <c r="D682" s="177" t="s">
        <v>10454</v>
      </c>
      <c r="E682" s="161" t="s">
        <v>10455</v>
      </c>
      <c r="F682" s="161" t="s">
        <v>12956</v>
      </c>
      <c r="G682" s="161" t="s">
        <v>10451</v>
      </c>
      <c r="H682" s="161" t="s">
        <v>2025</v>
      </c>
      <c r="I682" s="161" t="s">
        <v>2026</v>
      </c>
      <c r="J682" s="161" t="s">
        <v>10456</v>
      </c>
      <c r="K682" s="161" t="s">
        <v>10457</v>
      </c>
      <c r="L682" s="161" t="s">
        <v>10458</v>
      </c>
      <c r="M682" s="161" t="s">
        <v>10453</v>
      </c>
      <c r="N682" s="185" t="s">
        <v>6313</v>
      </c>
      <c r="O682" s="161">
        <v>0</v>
      </c>
      <c r="P682" s="161">
        <v>0</v>
      </c>
      <c r="Q682" s="161">
        <v>0</v>
      </c>
      <c r="R682" s="161">
        <v>0</v>
      </c>
      <c r="S682" s="161">
        <v>0</v>
      </c>
      <c r="T682" s="161">
        <v>0</v>
      </c>
      <c r="U682" s="161">
        <v>0</v>
      </c>
      <c r="V682" s="161">
        <v>0</v>
      </c>
      <c r="W682" s="161">
        <v>0</v>
      </c>
      <c r="X682" s="161">
        <v>0</v>
      </c>
      <c r="Y682" s="161">
        <v>0</v>
      </c>
      <c r="Z682" s="161">
        <v>0</v>
      </c>
      <c r="AA682" s="161">
        <v>0</v>
      </c>
      <c r="AB682" s="161">
        <v>0</v>
      </c>
      <c r="AC682" s="161">
        <v>0</v>
      </c>
      <c r="AD682" s="161">
        <v>0</v>
      </c>
      <c r="AE682" s="161">
        <v>0</v>
      </c>
      <c r="AF682" s="161" t="s">
        <v>1823</v>
      </c>
      <c r="AG682" s="161" t="s">
        <v>4437</v>
      </c>
      <c r="AH682" s="162"/>
      <c r="AI682" s="162"/>
      <c r="AJ682" s="162"/>
      <c r="AK682" s="162"/>
      <c r="AL682" s="162"/>
      <c r="AM682" s="162"/>
      <c r="AN682" s="162"/>
      <c r="AO682" s="162"/>
      <c r="AP682" s="162"/>
      <c r="AQ682" s="162"/>
      <c r="AR682" s="162"/>
      <c r="AS682" s="162"/>
      <c r="AT682" s="162"/>
      <c r="AU682" s="162"/>
      <c r="AV682" s="162"/>
      <c r="AW682" s="162"/>
      <c r="AX682" s="162"/>
    </row>
    <row r="683" spans="1:50" hidden="1">
      <c r="A683" s="153" t="s">
        <v>61</v>
      </c>
      <c r="B683" s="153" t="s">
        <v>5882</v>
      </c>
      <c r="C683" s="153" t="s">
        <v>5246</v>
      </c>
      <c r="D683" s="177" t="s">
        <v>10454</v>
      </c>
      <c r="E683" s="161" t="s">
        <v>10455</v>
      </c>
      <c r="F683" s="161" t="s">
        <v>12957</v>
      </c>
      <c r="G683" s="161" t="s">
        <v>10451</v>
      </c>
      <c r="H683" s="161" t="s">
        <v>2025</v>
      </c>
      <c r="I683" s="161" t="s">
        <v>2026</v>
      </c>
      <c r="J683" s="161" t="s">
        <v>10456</v>
      </c>
      <c r="K683" s="161" t="s">
        <v>10457</v>
      </c>
      <c r="L683" s="161" t="s">
        <v>10458</v>
      </c>
      <c r="M683" s="161" t="s">
        <v>10453</v>
      </c>
      <c r="N683" s="185" t="s">
        <v>6313</v>
      </c>
      <c r="O683" s="161">
        <v>0</v>
      </c>
      <c r="P683" s="161">
        <v>0</v>
      </c>
      <c r="Q683" s="161">
        <v>0</v>
      </c>
      <c r="R683" s="161">
        <v>0</v>
      </c>
      <c r="S683" s="161">
        <v>0</v>
      </c>
      <c r="T683" s="161">
        <v>0</v>
      </c>
      <c r="U683" s="161">
        <v>0</v>
      </c>
      <c r="V683" s="161">
        <v>0</v>
      </c>
      <c r="W683" s="161">
        <v>0</v>
      </c>
      <c r="X683" s="161">
        <v>0</v>
      </c>
      <c r="Y683" s="161">
        <v>0</v>
      </c>
      <c r="Z683" s="161">
        <v>0</v>
      </c>
      <c r="AA683" s="161">
        <v>0</v>
      </c>
      <c r="AB683" s="161">
        <v>0</v>
      </c>
      <c r="AC683" s="161">
        <v>0</v>
      </c>
      <c r="AD683" s="161">
        <v>0</v>
      </c>
      <c r="AE683" s="161">
        <v>0</v>
      </c>
      <c r="AF683" s="161" t="s">
        <v>1823</v>
      </c>
      <c r="AG683" s="161" t="s">
        <v>4437</v>
      </c>
      <c r="AH683" s="162"/>
      <c r="AI683" s="162"/>
      <c r="AJ683" s="162"/>
      <c r="AK683" s="162"/>
      <c r="AL683" s="162"/>
      <c r="AM683" s="162"/>
      <c r="AN683" s="162"/>
      <c r="AO683" s="162"/>
      <c r="AP683" s="162"/>
      <c r="AQ683" s="162"/>
      <c r="AR683" s="162"/>
      <c r="AS683" s="162"/>
      <c r="AT683" s="162"/>
      <c r="AU683" s="162"/>
      <c r="AV683" s="162"/>
      <c r="AW683" s="162"/>
      <c r="AX683" s="162"/>
    </row>
    <row r="684" spans="1:50" hidden="1">
      <c r="A684" s="153" t="s">
        <v>62</v>
      </c>
      <c r="B684" s="153" t="s">
        <v>5882</v>
      </c>
      <c r="C684" s="153" t="s">
        <v>5246</v>
      </c>
      <c r="D684" s="177" t="e">
        <v>#N/A</v>
      </c>
      <c r="E684" s="161" t="e">
        <v>#N/A</v>
      </c>
      <c r="F684" s="161" t="e">
        <v>#N/A</v>
      </c>
      <c r="G684" s="161" t="e">
        <v>#N/A</v>
      </c>
      <c r="H684" s="161" t="e">
        <v>#N/A</v>
      </c>
      <c r="I684" s="161" t="e">
        <v>#N/A</v>
      </c>
      <c r="J684" s="161" t="e">
        <v>#N/A</v>
      </c>
      <c r="K684" s="161" t="e">
        <v>#N/A</v>
      </c>
      <c r="L684" s="161" t="e">
        <v>#N/A</v>
      </c>
      <c r="M684" s="161"/>
      <c r="N684" s="185"/>
      <c r="O684" s="161"/>
      <c r="P684" s="161"/>
      <c r="Q684" s="161"/>
      <c r="R684" s="161"/>
      <c r="S684" s="161"/>
      <c r="T684" s="161"/>
      <c r="U684" s="161"/>
      <c r="V684" s="161"/>
      <c r="W684" s="161"/>
      <c r="X684" s="161"/>
      <c r="Y684" s="161"/>
      <c r="Z684" s="161"/>
      <c r="AA684" s="161"/>
      <c r="AB684" s="161"/>
      <c r="AC684" s="161"/>
      <c r="AD684" s="161"/>
      <c r="AE684" s="161"/>
      <c r="AF684" s="161"/>
      <c r="AG684" s="161"/>
      <c r="AH684" s="162"/>
      <c r="AI684" s="162"/>
      <c r="AJ684" s="162"/>
      <c r="AK684" s="162"/>
      <c r="AL684" s="162"/>
      <c r="AM684" s="162"/>
      <c r="AN684" s="162"/>
      <c r="AO684" s="162"/>
      <c r="AP684" s="162"/>
      <c r="AQ684" s="162"/>
      <c r="AR684" s="162"/>
      <c r="AS684" s="162"/>
      <c r="AT684" s="162"/>
      <c r="AU684" s="162"/>
      <c r="AV684" s="162"/>
      <c r="AW684" s="162"/>
      <c r="AX684" s="162"/>
    </row>
    <row r="685" spans="1:50" hidden="1">
      <c r="A685" s="153" t="s">
        <v>63</v>
      </c>
      <c r="B685" s="153" t="s">
        <v>5882</v>
      </c>
      <c r="C685" s="153" t="s">
        <v>5246</v>
      </c>
      <c r="D685" s="177" t="s">
        <v>10454</v>
      </c>
      <c r="E685" s="161" t="s">
        <v>10455</v>
      </c>
      <c r="F685" s="161" t="s">
        <v>12958</v>
      </c>
      <c r="G685" s="161" t="s">
        <v>10451</v>
      </c>
      <c r="H685" s="161" t="s">
        <v>2025</v>
      </c>
      <c r="I685" s="161" t="s">
        <v>2026</v>
      </c>
      <c r="J685" s="161" t="s">
        <v>10456</v>
      </c>
      <c r="K685" s="161" t="s">
        <v>10457</v>
      </c>
      <c r="L685" s="161" t="s">
        <v>10458</v>
      </c>
      <c r="M685" s="161" t="s">
        <v>10453</v>
      </c>
      <c r="N685" s="185" t="s">
        <v>6313</v>
      </c>
      <c r="O685" s="161">
        <v>0</v>
      </c>
      <c r="P685" s="161">
        <v>0</v>
      </c>
      <c r="Q685" s="161">
        <v>0</v>
      </c>
      <c r="R685" s="161">
        <v>0</v>
      </c>
      <c r="S685" s="161">
        <v>0</v>
      </c>
      <c r="T685" s="161">
        <v>0</v>
      </c>
      <c r="U685" s="161">
        <v>0</v>
      </c>
      <c r="V685" s="161">
        <v>0</v>
      </c>
      <c r="W685" s="161">
        <v>0</v>
      </c>
      <c r="X685" s="161">
        <v>0</v>
      </c>
      <c r="Y685" s="161">
        <v>0</v>
      </c>
      <c r="Z685" s="161">
        <v>0</v>
      </c>
      <c r="AA685" s="161">
        <v>0</v>
      </c>
      <c r="AB685" s="161">
        <v>0</v>
      </c>
      <c r="AC685" s="161">
        <v>0</v>
      </c>
      <c r="AD685" s="161">
        <v>0</v>
      </c>
      <c r="AE685" s="161">
        <v>0</v>
      </c>
      <c r="AF685" s="161" t="s">
        <v>1823</v>
      </c>
      <c r="AG685" s="161" t="s">
        <v>4437</v>
      </c>
      <c r="AH685" s="162"/>
      <c r="AI685" s="162"/>
      <c r="AJ685" s="162"/>
      <c r="AK685" s="162"/>
      <c r="AL685" s="162"/>
      <c r="AM685" s="162"/>
      <c r="AN685" s="162"/>
      <c r="AO685" s="162"/>
      <c r="AP685" s="162"/>
      <c r="AQ685" s="162"/>
      <c r="AR685" s="162"/>
      <c r="AS685" s="162"/>
      <c r="AT685" s="162"/>
      <c r="AU685" s="162"/>
      <c r="AV685" s="162"/>
      <c r="AW685" s="162"/>
      <c r="AX685" s="162"/>
    </row>
    <row r="686" spans="1:50" hidden="1">
      <c r="A686" s="153" t="s">
        <v>64</v>
      </c>
      <c r="B686" s="153" t="s">
        <v>5882</v>
      </c>
      <c r="C686" s="153" t="s">
        <v>5246</v>
      </c>
      <c r="D686" s="177" t="e">
        <v>#N/A</v>
      </c>
      <c r="E686" s="161" t="e">
        <v>#N/A</v>
      </c>
      <c r="F686" s="161" t="e">
        <v>#N/A</v>
      </c>
      <c r="G686" s="161" t="e">
        <v>#N/A</v>
      </c>
      <c r="H686" s="161" t="e">
        <v>#N/A</v>
      </c>
      <c r="I686" s="161" t="e">
        <v>#N/A</v>
      </c>
      <c r="J686" s="161" t="e">
        <v>#N/A</v>
      </c>
      <c r="K686" s="161" t="e">
        <v>#N/A</v>
      </c>
      <c r="L686" s="161" t="e">
        <v>#N/A</v>
      </c>
      <c r="M686" s="161"/>
      <c r="N686" s="185"/>
      <c r="O686" s="161"/>
      <c r="P686" s="161"/>
      <c r="Q686" s="161"/>
      <c r="R686" s="161"/>
      <c r="S686" s="161"/>
      <c r="T686" s="161"/>
      <c r="U686" s="161"/>
      <c r="V686" s="161"/>
      <c r="W686" s="161"/>
      <c r="X686" s="161"/>
      <c r="Y686" s="161"/>
      <c r="Z686" s="161"/>
      <c r="AA686" s="161"/>
      <c r="AB686" s="161"/>
      <c r="AC686" s="161"/>
      <c r="AD686" s="161"/>
      <c r="AE686" s="161"/>
      <c r="AF686" s="161"/>
      <c r="AG686" s="161"/>
      <c r="AH686" s="162"/>
      <c r="AI686" s="162"/>
      <c r="AJ686" s="162"/>
      <c r="AK686" s="162"/>
      <c r="AL686" s="162"/>
      <c r="AM686" s="162"/>
      <c r="AN686" s="162"/>
      <c r="AO686" s="162"/>
      <c r="AP686" s="162"/>
      <c r="AQ686" s="162"/>
      <c r="AR686" s="162"/>
      <c r="AS686" s="162"/>
      <c r="AT686" s="162"/>
      <c r="AU686" s="162"/>
      <c r="AV686" s="162"/>
      <c r="AW686" s="162"/>
      <c r="AX686" s="162"/>
    </row>
    <row r="687" spans="1:50" hidden="1">
      <c r="A687" s="153" t="s">
        <v>5204</v>
      </c>
      <c r="B687" s="153" t="s">
        <v>5205</v>
      </c>
      <c r="C687" s="153" t="s">
        <v>5206</v>
      </c>
      <c r="D687" s="177" t="s">
        <v>3541</v>
      </c>
      <c r="E687" s="161" t="s">
        <v>3542</v>
      </c>
      <c r="F687" s="161" t="s">
        <v>3543</v>
      </c>
      <c r="G687" s="161" t="s">
        <v>3544</v>
      </c>
      <c r="H687" s="161" t="s">
        <v>3545</v>
      </c>
      <c r="I687" s="161" t="s">
        <v>3546</v>
      </c>
      <c r="J687" s="161" t="s">
        <v>3547</v>
      </c>
      <c r="K687" s="161" t="s">
        <v>3548</v>
      </c>
      <c r="L687" s="161" t="s">
        <v>6309</v>
      </c>
      <c r="M687" s="161" t="s">
        <v>3549</v>
      </c>
      <c r="N687" s="185" t="s">
        <v>6447</v>
      </c>
      <c r="O687" s="161" t="s">
        <v>5207</v>
      </c>
      <c r="P687" s="161" t="s">
        <v>3550</v>
      </c>
      <c r="Q687" s="161" t="s">
        <v>13688</v>
      </c>
      <c r="R687" s="161" t="s">
        <v>2015</v>
      </c>
      <c r="S687" s="161" t="s">
        <v>2016</v>
      </c>
      <c r="T687" s="161" t="s">
        <v>6309</v>
      </c>
      <c r="U687" s="161" t="s">
        <v>3551</v>
      </c>
      <c r="V687" s="161" t="s">
        <v>3552</v>
      </c>
      <c r="W687" s="161" t="s">
        <v>13689</v>
      </c>
      <c r="X687" s="161" t="s">
        <v>2055</v>
      </c>
      <c r="Y687" s="161" t="s">
        <v>2056</v>
      </c>
      <c r="Z687" s="161" t="s">
        <v>6309</v>
      </c>
      <c r="AA687" s="161">
        <v>1</v>
      </c>
      <c r="AB687" s="161" t="s">
        <v>2020</v>
      </c>
      <c r="AC687" s="161" t="s">
        <v>2021</v>
      </c>
      <c r="AD687" s="161" t="s">
        <v>2022</v>
      </c>
      <c r="AE687" s="161" t="s">
        <v>2023</v>
      </c>
      <c r="AF687" s="161" t="s">
        <v>6450</v>
      </c>
      <c r="AG687" s="161" t="s">
        <v>6334</v>
      </c>
      <c r="AH687" s="162" t="s">
        <v>1242</v>
      </c>
      <c r="AI687" s="162" t="s">
        <v>6685</v>
      </c>
      <c r="AJ687" s="162" t="s">
        <v>11852</v>
      </c>
      <c r="AK687" s="162" t="s">
        <v>13607</v>
      </c>
      <c r="AL687" s="162" t="s">
        <v>14759</v>
      </c>
      <c r="AM687" s="162" t="s">
        <v>15406</v>
      </c>
      <c r="AN687" s="162" t="s">
        <v>15729</v>
      </c>
      <c r="AO687" s="162" t="s">
        <v>15885</v>
      </c>
      <c r="AP687" s="162"/>
      <c r="AQ687" s="162"/>
      <c r="AR687" s="162"/>
      <c r="AS687" s="162"/>
      <c r="AT687" s="162"/>
      <c r="AU687" s="162"/>
      <c r="AV687" s="162"/>
      <c r="AW687" s="162"/>
      <c r="AX687" s="162"/>
    </row>
    <row r="688" spans="1:50" hidden="1">
      <c r="A688" s="153" t="s">
        <v>5274</v>
      </c>
      <c r="B688" s="153" t="s">
        <v>3313</v>
      </c>
      <c r="C688" s="153" t="s">
        <v>5275</v>
      </c>
      <c r="D688" s="177" t="s">
        <v>7117</v>
      </c>
      <c r="E688" s="161" t="s">
        <v>7118</v>
      </c>
      <c r="F688" s="161" t="s">
        <v>12180</v>
      </c>
      <c r="G688" s="161" t="s">
        <v>7119</v>
      </c>
      <c r="H688" s="161" t="s">
        <v>7120</v>
      </c>
      <c r="I688" s="161" t="s">
        <v>7121</v>
      </c>
      <c r="J688" s="161" t="s">
        <v>7122</v>
      </c>
      <c r="K688" s="161" t="s">
        <v>7123</v>
      </c>
      <c r="L688" s="161" t="s">
        <v>6309</v>
      </c>
      <c r="M688" s="161"/>
      <c r="N688" s="185"/>
      <c r="O688" s="161"/>
      <c r="P688" s="161"/>
      <c r="Q688" s="161"/>
      <c r="R688" s="161"/>
      <c r="S688" s="161"/>
      <c r="T688" s="161"/>
      <c r="U688" s="161"/>
      <c r="V688" s="161"/>
      <c r="W688" s="161"/>
      <c r="X688" s="161"/>
      <c r="Y688" s="161"/>
      <c r="Z688" s="161"/>
      <c r="AA688" s="161"/>
      <c r="AB688" s="161"/>
      <c r="AC688" s="161"/>
      <c r="AD688" s="161"/>
      <c r="AE688" s="161"/>
      <c r="AF688" s="161"/>
      <c r="AG688" s="161"/>
      <c r="AH688" s="162"/>
      <c r="AI688" s="162"/>
      <c r="AJ688" s="162"/>
      <c r="AK688" s="162"/>
      <c r="AL688" s="162"/>
      <c r="AM688" s="162"/>
      <c r="AN688" s="162"/>
      <c r="AO688" s="162"/>
      <c r="AP688" s="162"/>
      <c r="AQ688" s="162"/>
      <c r="AR688" s="162"/>
      <c r="AS688" s="162"/>
      <c r="AT688" s="162"/>
      <c r="AU688" s="162"/>
      <c r="AV688" s="162"/>
      <c r="AW688" s="162"/>
      <c r="AX688" s="162"/>
    </row>
    <row r="689" spans="1:50" hidden="1">
      <c r="A689" s="153" t="s">
        <v>4884</v>
      </c>
      <c r="B689" s="153" t="s">
        <v>4885</v>
      </c>
      <c r="C689" s="153" t="s">
        <v>4886</v>
      </c>
      <c r="D689" s="177" t="s">
        <v>11597</v>
      </c>
      <c r="E689" s="161" t="s">
        <v>11598</v>
      </c>
      <c r="F689" s="161" t="s">
        <v>13493</v>
      </c>
      <c r="G689" s="161" t="s">
        <v>11599</v>
      </c>
      <c r="H689" s="161" t="s">
        <v>2024</v>
      </c>
      <c r="I689" s="161" t="s">
        <v>2031</v>
      </c>
      <c r="J689" s="161" t="s">
        <v>11600</v>
      </c>
      <c r="K689" s="161" t="s">
        <v>11601</v>
      </c>
      <c r="L689" s="161" t="s">
        <v>11602</v>
      </c>
      <c r="M689" s="161" t="s">
        <v>11603</v>
      </c>
      <c r="N689" s="185" t="s">
        <v>6313</v>
      </c>
      <c r="O689" s="161">
        <v>0</v>
      </c>
      <c r="P689" s="161">
        <v>0</v>
      </c>
      <c r="Q689" s="161">
        <v>0</v>
      </c>
      <c r="R689" s="161">
        <v>0</v>
      </c>
      <c r="S689" s="161">
        <v>0</v>
      </c>
      <c r="T689" s="161">
        <v>0</v>
      </c>
      <c r="U689" s="161">
        <v>0</v>
      </c>
      <c r="V689" s="161">
        <v>0</v>
      </c>
      <c r="W689" s="161">
        <v>0</v>
      </c>
      <c r="X689" s="161">
        <v>0</v>
      </c>
      <c r="Y689" s="161">
        <v>0</v>
      </c>
      <c r="Z689" s="161">
        <v>0</v>
      </c>
      <c r="AA689" s="161">
        <v>0</v>
      </c>
      <c r="AB689" s="161">
        <v>0</v>
      </c>
      <c r="AC689" s="161">
        <v>0</v>
      </c>
      <c r="AD689" s="161">
        <v>0</v>
      </c>
      <c r="AE689" s="161">
        <v>0</v>
      </c>
      <c r="AF689" s="161" t="s">
        <v>1912</v>
      </c>
      <c r="AG689" s="161" t="s">
        <v>4388</v>
      </c>
      <c r="AH689" s="162"/>
      <c r="AI689" s="162"/>
      <c r="AJ689" s="162"/>
      <c r="AK689" s="162"/>
      <c r="AL689" s="162"/>
      <c r="AM689" s="162"/>
      <c r="AN689" s="162"/>
      <c r="AO689" s="162"/>
      <c r="AP689" s="162"/>
      <c r="AQ689" s="162"/>
      <c r="AR689" s="162"/>
      <c r="AS689" s="162"/>
      <c r="AT689" s="162"/>
      <c r="AU689" s="162"/>
      <c r="AV689" s="162"/>
      <c r="AW689" s="162"/>
      <c r="AX689" s="162"/>
    </row>
    <row r="690" spans="1:50" hidden="1">
      <c r="A690" s="153" t="s">
        <v>5208</v>
      </c>
      <c r="B690" s="153" t="s">
        <v>5209</v>
      </c>
      <c r="C690" s="153" t="s">
        <v>5210</v>
      </c>
      <c r="D690" s="177" t="s">
        <v>4074</v>
      </c>
      <c r="E690" s="161" t="s">
        <v>4075</v>
      </c>
      <c r="F690" s="161" t="s">
        <v>4083</v>
      </c>
      <c r="G690" s="161" t="s">
        <v>4077</v>
      </c>
      <c r="H690" s="161" t="s">
        <v>2058</v>
      </c>
      <c r="I690" s="161" t="s">
        <v>2059</v>
      </c>
      <c r="J690" s="161" t="s">
        <v>4078</v>
      </c>
      <c r="K690" s="161" t="s">
        <v>4079</v>
      </c>
      <c r="L690" s="161" t="s">
        <v>4080</v>
      </c>
      <c r="M690" s="161" t="s">
        <v>4081</v>
      </c>
      <c r="N690" s="185" t="s">
        <v>2035</v>
      </c>
      <c r="O690" s="161">
        <v>0</v>
      </c>
      <c r="P690" s="161">
        <v>0</v>
      </c>
      <c r="Q690" s="161">
        <v>0</v>
      </c>
      <c r="R690" s="161">
        <v>0</v>
      </c>
      <c r="S690" s="161">
        <v>0</v>
      </c>
      <c r="T690" s="161">
        <v>0</v>
      </c>
      <c r="U690" s="161">
        <v>0</v>
      </c>
      <c r="V690" s="161">
        <v>0</v>
      </c>
      <c r="W690" s="161">
        <v>0</v>
      </c>
      <c r="X690" s="161">
        <v>0</v>
      </c>
      <c r="Y690" s="161">
        <v>0</v>
      </c>
      <c r="Z690" s="161">
        <v>0</v>
      </c>
      <c r="AA690" s="161">
        <v>0</v>
      </c>
      <c r="AB690" s="161">
        <v>0</v>
      </c>
      <c r="AC690" s="161">
        <v>0</v>
      </c>
      <c r="AD690" s="161">
        <v>0</v>
      </c>
      <c r="AE690" s="161">
        <v>0</v>
      </c>
      <c r="AF690" s="161" t="s">
        <v>6309</v>
      </c>
      <c r="AG690" s="161" t="s">
        <v>6334</v>
      </c>
      <c r="AH690" s="162" t="s">
        <v>5070</v>
      </c>
      <c r="AI690" s="162" t="s">
        <v>358</v>
      </c>
      <c r="AJ690" s="162" t="s">
        <v>2066</v>
      </c>
      <c r="AK690" s="162" t="s">
        <v>1526</v>
      </c>
      <c r="AL690" s="162" t="s">
        <v>3819</v>
      </c>
      <c r="AM690" s="162" t="s">
        <v>6074</v>
      </c>
      <c r="AN690" s="162" t="s">
        <v>1833</v>
      </c>
      <c r="AO690" s="162" t="s">
        <v>6914</v>
      </c>
      <c r="AP690" s="162" t="s">
        <v>13928</v>
      </c>
      <c r="AQ690" s="162" t="s">
        <v>14202</v>
      </c>
      <c r="AR690" s="162" t="s">
        <v>14557</v>
      </c>
      <c r="AS690" s="162" t="s">
        <v>15078</v>
      </c>
      <c r="AT690" s="162" t="s">
        <v>15494</v>
      </c>
      <c r="AU690" s="162"/>
      <c r="AV690" s="162"/>
      <c r="AW690" s="162"/>
      <c r="AX690" s="162"/>
    </row>
    <row r="691" spans="1:50" hidden="1">
      <c r="A691" s="153" t="s">
        <v>65</v>
      </c>
      <c r="B691" s="153" t="s">
        <v>5882</v>
      </c>
      <c r="C691" s="153" t="s">
        <v>5876</v>
      </c>
      <c r="D691" s="177" t="s">
        <v>10454</v>
      </c>
      <c r="E691" s="161" t="s">
        <v>10455</v>
      </c>
      <c r="F691" s="161" t="s">
        <v>12959</v>
      </c>
      <c r="G691" s="161" t="s">
        <v>10451</v>
      </c>
      <c r="H691" s="161" t="s">
        <v>2025</v>
      </c>
      <c r="I691" s="161" t="s">
        <v>2026</v>
      </c>
      <c r="J691" s="161" t="s">
        <v>10456</v>
      </c>
      <c r="K691" s="161" t="s">
        <v>10457</v>
      </c>
      <c r="L691" s="161" t="s">
        <v>10458</v>
      </c>
      <c r="M691" s="161" t="s">
        <v>10453</v>
      </c>
      <c r="N691" s="185" t="s">
        <v>6313</v>
      </c>
      <c r="O691" s="161">
        <v>0</v>
      </c>
      <c r="P691" s="161">
        <v>0</v>
      </c>
      <c r="Q691" s="161">
        <v>0</v>
      </c>
      <c r="R691" s="161">
        <v>0</v>
      </c>
      <c r="S691" s="161">
        <v>0</v>
      </c>
      <c r="T691" s="161">
        <v>0</v>
      </c>
      <c r="U691" s="161">
        <v>0</v>
      </c>
      <c r="V691" s="161">
        <v>0</v>
      </c>
      <c r="W691" s="161">
        <v>0</v>
      </c>
      <c r="X691" s="161">
        <v>0</v>
      </c>
      <c r="Y691" s="161">
        <v>0</v>
      </c>
      <c r="Z691" s="161">
        <v>0</v>
      </c>
      <c r="AA691" s="161">
        <v>0</v>
      </c>
      <c r="AB691" s="161">
        <v>0</v>
      </c>
      <c r="AC691" s="161">
        <v>0</v>
      </c>
      <c r="AD691" s="161">
        <v>0</v>
      </c>
      <c r="AE691" s="161">
        <v>0</v>
      </c>
      <c r="AF691" s="161" t="s">
        <v>1823</v>
      </c>
      <c r="AG691" s="161" t="s">
        <v>4437</v>
      </c>
      <c r="AH691" s="162"/>
      <c r="AI691" s="162"/>
      <c r="AJ691" s="162"/>
      <c r="AK691" s="162"/>
      <c r="AL691" s="162"/>
      <c r="AM691" s="162"/>
      <c r="AN691" s="162"/>
      <c r="AO691" s="162"/>
      <c r="AP691" s="162"/>
      <c r="AQ691" s="162"/>
      <c r="AR691" s="162"/>
      <c r="AS691" s="162"/>
      <c r="AT691" s="162"/>
      <c r="AU691" s="162"/>
      <c r="AV691" s="162"/>
      <c r="AW691" s="162"/>
      <c r="AX691" s="162"/>
    </row>
    <row r="692" spans="1:50" hidden="1">
      <c r="A692" s="153" t="s">
        <v>6306</v>
      </c>
      <c r="B692" s="153" t="s">
        <v>6307</v>
      </c>
      <c r="C692" s="153" t="s">
        <v>3757</v>
      </c>
      <c r="D692" s="177" t="s">
        <v>3799</v>
      </c>
      <c r="E692" s="161" t="s">
        <v>3800</v>
      </c>
      <c r="F692" s="161" t="s">
        <v>3801</v>
      </c>
      <c r="G692" s="161" t="s">
        <v>3802</v>
      </c>
      <c r="H692" s="161" t="s">
        <v>2024</v>
      </c>
      <c r="I692" s="161" t="s">
        <v>2031</v>
      </c>
      <c r="J692" s="161" t="s">
        <v>3803</v>
      </c>
      <c r="K692" s="161" t="s">
        <v>3804</v>
      </c>
      <c r="L692" s="161" t="s">
        <v>3805</v>
      </c>
      <c r="M692" s="161" t="s">
        <v>3806</v>
      </c>
      <c r="N692" s="185" t="s">
        <v>2035</v>
      </c>
      <c r="O692" s="161" t="s">
        <v>3758</v>
      </c>
      <c r="P692" s="161" t="s">
        <v>3807</v>
      </c>
      <c r="Q692" s="161" t="s">
        <v>3808</v>
      </c>
      <c r="R692" s="161" t="s">
        <v>2024</v>
      </c>
      <c r="S692" s="161" t="s">
        <v>2031</v>
      </c>
      <c r="T692" s="161" t="s">
        <v>3809</v>
      </c>
      <c r="U692" s="161">
        <v>0</v>
      </c>
      <c r="V692" s="161">
        <v>0</v>
      </c>
      <c r="W692" s="161">
        <v>0</v>
      </c>
      <c r="X692" s="161">
        <v>0</v>
      </c>
      <c r="Y692" s="161">
        <v>0</v>
      </c>
      <c r="Z692" s="161">
        <v>0</v>
      </c>
      <c r="AA692" s="161">
        <v>0</v>
      </c>
      <c r="AB692" s="161">
        <v>0</v>
      </c>
      <c r="AC692" s="161">
        <v>0</v>
      </c>
      <c r="AD692" s="161">
        <v>0</v>
      </c>
      <c r="AE692" s="161">
        <v>0</v>
      </c>
      <c r="AF692" s="161" t="s">
        <v>6309</v>
      </c>
      <c r="AG692" s="161" t="s">
        <v>6334</v>
      </c>
      <c r="AH692" s="162" t="s">
        <v>6926</v>
      </c>
      <c r="AI692" s="162" t="s">
        <v>13887</v>
      </c>
      <c r="AJ692" s="162" t="s">
        <v>14254</v>
      </c>
      <c r="AK692" s="162" t="s">
        <v>14556</v>
      </c>
      <c r="AL692" s="162" t="s">
        <v>14817</v>
      </c>
      <c r="AM692" s="162"/>
      <c r="AN692" s="162"/>
      <c r="AO692" s="162"/>
      <c r="AP692" s="162"/>
      <c r="AQ692" s="162"/>
      <c r="AR692" s="162"/>
      <c r="AS692" s="162"/>
      <c r="AT692" s="162"/>
      <c r="AU692" s="162"/>
      <c r="AV692" s="162"/>
      <c r="AW692" s="162"/>
      <c r="AX692" s="162"/>
    </row>
    <row r="693" spans="1:50" hidden="1">
      <c r="A693" s="153" t="s">
        <v>5440</v>
      </c>
      <c r="B693" s="153" t="s">
        <v>5441</v>
      </c>
      <c r="C693" s="153" t="s">
        <v>5442</v>
      </c>
      <c r="D693" s="177" t="s">
        <v>11551</v>
      </c>
      <c r="E693" s="161" t="s">
        <v>11552</v>
      </c>
      <c r="F693" s="161" t="s">
        <v>12136</v>
      </c>
      <c r="G693" s="161" t="s">
        <v>11553</v>
      </c>
      <c r="H693" s="161" t="s">
        <v>2024</v>
      </c>
      <c r="I693" s="161" t="s">
        <v>2031</v>
      </c>
      <c r="J693" s="161" t="s">
        <v>11554</v>
      </c>
      <c r="K693" s="161" t="s">
        <v>11555</v>
      </c>
      <c r="L693" s="161" t="s">
        <v>11556</v>
      </c>
      <c r="M693" s="161"/>
      <c r="N693" s="185"/>
      <c r="O693" s="161"/>
      <c r="P693" s="161"/>
      <c r="Q693" s="161"/>
      <c r="R693" s="161"/>
      <c r="S693" s="161"/>
      <c r="T693" s="161"/>
      <c r="U693" s="161"/>
      <c r="V693" s="161"/>
      <c r="W693" s="161"/>
      <c r="X693" s="161"/>
      <c r="Y693" s="161"/>
      <c r="Z693" s="161"/>
      <c r="AA693" s="161"/>
      <c r="AB693" s="161"/>
      <c r="AC693" s="161"/>
      <c r="AD693" s="161"/>
      <c r="AE693" s="161"/>
      <c r="AF693" s="161"/>
      <c r="AG693" s="169"/>
      <c r="AH693" s="162"/>
      <c r="AI693" s="162"/>
      <c r="AJ693" s="162"/>
      <c r="AK693" s="162"/>
      <c r="AL693" s="162"/>
      <c r="AM693" s="162"/>
      <c r="AN693" s="162"/>
      <c r="AO693" s="162"/>
      <c r="AP693" s="162"/>
      <c r="AQ693" s="162"/>
      <c r="AR693" s="162"/>
      <c r="AS693" s="162"/>
      <c r="AT693" s="162"/>
      <c r="AU693" s="162"/>
      <c r="AV693" s="162"/>
      <c r="AW693" s="162"/>
      <c r="AX693" s="162"/>
    </row>
    <row r="694" spans="1:50" hidden="1">
      <c r="A694" s="153" t="s">
        <v>549</v>
      </c>
      <c r="B694" s="153" t="s">
        <v>550</v>
      </c>
      <c r="C694" s="153" t="s">
        <v>551</v>
      </c>
      <c r="D694" s="177" t="s">
        <v>461</v>
      </c>
      <c r="E694" s="161" t="s">
        <v>6309</v>
      </c>
      <c r="F694" s="161" t="s">
        <v>462</v>
      </c>
      <c r="G694" s="161" t="s">
        <v>463</v>
      </c>
      <c r="H694" s="161" t="s">
        <v>2024</v>
      </c>
      <c r="I694" s="161" t="s">
        <v>2031</v>
      </c>
      <c r="J694" s="161" t="s">
        <v>464</v>
      </c>
      <c r="K694" s="161" t="s">
        <v>465</v>
      </c>
      <c r="L694" s="161" t="s">
        <v>6309</v>
      </c>
      <c r="M694" s="161" t="s">
        <v>6309</v>
      </c>
      <c r="N694" s="185" t="s">
        <v>6310</v>
      </c>
      <c r="O694" s="161">
        <v>0</v>
      </c>
      <c r="P694" s="161">
        <v>0</v>
      </c>
      <c r="Q694" s="161">
        <v>0</v>
      </c>
      <c r="R694" s="161">
        <v>0</v>
      </c>
      <c r="S694" s="161">
        <v>0</v>
      </c>
      <c r="T694" s="161">
        <v>0</v>
      </c>
      <c r="U694" s="161">
        <v>0</v>
      </c>
      <c r="V694" s="161">
        <v>0</v>
      </c>
      <c r="W694" s="161">
        <v>0</v>
      </c>
      <c r="X694" s="161">
        <v>0</v>
      </c>
      <c r="Y694" s="161">
        <v>0</v>
      </c>
      <c r="Z694" s="161">
        <v>0</v>
      </c>
      <c r="AA694" s="161">
        <v>0</v>
      </c>
      <c r="AB694" s="161">
        <v>0</v>
      </c>
      <c r="AC694" s="161">
        <v>0</v>
      </c>
      <c r="AD694" s="161">
        <v>0</v>
      </c>
      <c r="AE694" s="161">
        <v>0</v>
      </c>
      <c r="AF694" s="161" t="s">
        <v>6309</v>
      </c>
      <c r="AG694" s="161" t="s">
        <v>6334</v>
      </c>
      <c r="AH694" s="162" t="s">
        <v>4664</v>
      </c>
      <c r="AI694" s="162" t="s">
        <v>3080</v>
      </c>
      <c r="AJ694" s="162" t="s">
        <v>4675</v>
      </c>
      <c r="AK694" s="162" t="s">
        <v>366</v>
      </c>
      <c r="AL694" s="162" t="s">
        <v>375</v>
      </c>
      <c r="AM694" s="162" t="s">
        <v>1526</v>
      </c>
      <c r="AN694" s="162" t="s">
        <v>4560</v>
      </c>
      <c r="AO694" s="162" t="s">
        <v>3819</v>
      </c>
      <c r="AP694" s="162" t="s">
        <v>14658</v>
      </c>
      <c r="AQ694" s="162"/>
      <c r="AR694" s="162"/>
      <c r="AS694" s="162"/>
      <c r="AT694" s="162"/>
      <c r="AU694" s="162"/>
      <c r="AV694" s="162"/>
      <c r="AW694" s="162"/>
      <c r="AX694" s="162"/>
    </row>
    <row r="695" spans="1:50" hidden="1">
      <c r="A695" s="153" t="s">
        <v>3763</v>
      </c>
      <c r="B695" s="153" t="s">
        <v>15142</v>
      </c>
      <c r="C695" s="153" t="s">
        <v>3764</v>
      </c>
      <c r="D695" s="177" t="s">
        <v>4679</v>
      </c>
      <c r="E695" s="161" t="s">
        <v>1470</v>
      </c>
      <c r="F695" s="161" t="s">
        <v>6683</v>
      </c>
      <c r="G695" s="161" t="s">
        <v>4680</v>
      </c>
      <c r="H695" s="161" t="s">
        <v>4681</v>
      </c>
      <c r="I695" s="161" t="s">
        <v>4682</v>
      </c>
      <c r="J695" s="161" t="s">
        <v>4683</v>
      </c>
      <c r="K695" s="161" t="s">
        <v>4684</v>
      </c>
      <c r="L695" s="161" t="s">
        <v>4685</v>
      </c>
      <c r="M695" s="161" t="s">
        <v>1471</v>
      </c>
      <c r="N695" s="185" t="s">
        <v>6313</v>
      </c>
      <c r="O695" s="161">
        <v>0</v>
      </c>
      <c r="P695" s="161">
        <v>0</v>
      </c>
      <c r="Q695" s="161">
        <v>0</v>
      </c>
      <c r="R695" s="161">
        <v>0</v>
      </c>
      <c r="S695" s="161">
        <v>0</v>
      </c>
      <c r="T695" s="161">
        <v>0</v>
      </c>
      <c r="U695" s="161">
        <v>0</v>
      </c>
      <c r="V695" s="161">
        <v>0</v>
      </c>
      <c r="W695" s="161">
        <v>0</v>
      </c>
      <c r="X695" s="161">
        <v>0</v>
      </c>
      <c r="Y695" s="161">
        <v>0</v>
      </c>
      <c r="Z695" s="161">
        <v>0</v>
      </c>
      <c r="AA695" s="161">
        <v>0</v>
      </c>
      <c r="AB695" s="161">
        <v>0</v>
      </c>
      <c r="AC695" s="161">
        <v>0</v>
      </c>
      <c r="AD695" s="161">
        <v>0</v>
      </c>
      <c r="AE695" s="161">
        <v>0</v>
      </c>
      <c r="AF695" s="161" t="s">
        <v>4384</v>
      </c>
      <c r="AG695" s="161" t="s">
        <v>4392</v>
      </c>
      <c r="AH695" s="162" t="s">
        <v>4843</v>
      </c>
      <c r="AI695" s="162" t="s">
        <v>6339</v>
      </c>
      <c r="AJ695" s="162" t="s">
        <v>3315</v>
      </c>
      <c r="AK695" s="162" t="s">
        <v>6899</v>
      </c>
      <c r="AL695" s="162" t="s">
        <v>13939</v>
      </c>
      <c r="AM695" s="162" t="s">
        <v>14177</v>
      </c>
      <c r="AN695" s="162" t="s">
        <v>14356</v>
      </c>
      <c r="AO695" s="162" t="s">
        <v>14359</v>
      </c>
      <c r="AP695" s="162" t="s">
        <v>14365</v>
      </c>
      <c r="AQ695" s="162" t="s">
        <v>14466</v>
      </c>
      <c r="AR695" s="162" t="s">
        <v>14702</v>
      </c>
      <c r="AS695" s="162" t="s">
        <v>15044</v>
      </c>
      <c r="AT695" s="162"/>
      <c r="AU695" s="162"/>
      <c r="AV695" s="162"/>
      <c r="AW695" s="162"/>
      <c r="AX695" s="162"/>
    </row>
    <row r="696" spans="1:50" hidden="1">
      <c r="A696" s="153" t="s">
        <v>682</v>
      </c>
      <c r="B696" s="153" t="s">
        <v>680</v>
      </c>
      <c r="C696" s="153" t="s">
        <v>683</v>
      </c>
      <c r="D696" s="177" t="s">
        <v>8041</v>
      </c>
      <c r="E696" s="161" t="s">
        <v>8042</v>
      </c>
      <c r="F696" s="161" t="s">
        <v>12356</v>
      </c>
      <c r="G696" s="161" t="s">
        <v>8043</v>
      </c>
      <c r="H696" s="161" t="s">
        <v>2024</v>
      </c>
      <c r="I696" s="161" t="s">
        <v>2031</v>
      </c>
      <c r="J696" s="161" t="s">
        <v>8044</v>
      </c>
      <c r="K696" s="161" t="s">
        <v>6309</v>
      </c>
      <c r="L696" s="161" t="s">
        <v>8045</v>
      </c>
      <c r="M696" s="161"/>
      <c r="N696" s="185"/>
      <c r="O696" s="161"/>
      <c r="P696" s="161"/>
      <c r="Q696" s="161"/>
      <c r="R696" s="161"/>
      <c r="S696" s="161"/>
      <c r="T696" s="161"/>
      <c r="U696" s="161"/>
      <c r="V696" s="161"/>
      <c r="W696" s="161"/>
      <c r="X696" s="161"/>
      <c r="Y696" s="161"/>
      <c r="Z696" s="161"/>
      <c r="AA696" s="161"/>
      <c r="AB696" s="161"/>
      <c r="AC696" s="161"/>
      <c r="AD696" s="161"/>
      <c r="AE696" s="161"/>
      <c r="AF696" s="161"/>
      <c r="AG696" s="161"/>
      <c r="AH696" s="162"/>
      <c r="AI696" s="162"/>
      <c r="AJ696" s="162"/>
      <c r="AK696" s="162"/>
      <c r="AL696" s="162"/>
      <c r="AM696" s="162"/>
      <c r="AN696" s="162"/>
      <c r="AO696" s="162"/>
      <c r="AP696" s="162"/>
      <c r="AQ696" s="162"/>
      <c r="AR696" s="162"/>
      <c r="AS696" s="162"/>
      <c r="AT696" s="162"/>
      <c r="AU696" s="162"/>
      <c r="AV696" s="162"/>
      <c r="AW696" s="162"/>
      <c r="AX696" s="162"/>
    </row>
    <row r="697" spans="1:50" hidden="1">
      <c r="A697" s="153" t="s">
        <v>2105</v>
      </c>
      <c r="B697" s="153" t="s">
        <v>3682</v>
      </c>
      <c r="C697" s="153" t="s">
        <v>2106</v>
      </c>
      <c r="D697" s="177" t="s">
        <v>11126</v>
      </c>
      <c r="E697" s="161" t="s">
        <v>11127</v>
      </c>
      <c r="F697" s="161" t="s">
        <v>13309</v>
      </c>
      <c r="G697" s="161" t="s">
        <v>3683</v>
      </c>
      <c r="H697" s="161" t="s">
        <v>2024</v>
      </c>
      <c r="I697" s="161" t="s">
        <v>2031</v>
      </c>
      <c r="J697" s="161" t="s">
        <v>3684</v>
      </c>
      <c r="K697" s="161" t="s">
        <v>11128</v>
      </c>
      <c r="L697" s="161" t="s">
        <v>11129</v>
      </c>
      <c r="M697" s="161" t="s">
        <v>11130</v>
      </c>
      <c r="N697" s="185" t="s">
        <v>6318</v>
      </c>
      <c r="O697" s="161">
        <v>0</v>
      </c>
      <c r="P697" s="161">
        <v>0</v>
      </c>
      <c r="Q697" s="161">
        <v>0</v>
      </c>
      <c r="R697" s="161">
        <v>0</v>
      </c>
      <c r="S697" s="161">
        <v>0</v>
      </c>
      <c r="T697" s="161">
        <v>0</v>
      </c>
      <c r="U697" s="161">
        <v>0</v>
      </c>
      <c r="V697" s="161">
        <v>0</v>
      </c>
      <c r="W697" s="161">
        <v>0</v>
      </c>
      <c r="X697" s="161">
        <v>0</v>
      </c>
      <c r="Y697" s="161">
        <v>0</v>
      </c>
      <c r="Z697" s="161">
        <v>0</v>
      </c>
      <c r="AA697" s="161">
        <v>0</v>
      </c>
      <c r="AB697" s="161">
        <v>0</v>
      </c>
      <c r="AC697" s="161">
        <v>0</v>
      </c>
      <c r="AD697" s="161">
        <v>0</v>
      </c>
      <c r="AE697" s="161">
        <v>0</v>
      </c>
      <c r="AF697" s="161" t="s">
        <v>4678</v>
      </c>
      <c r="AG697" s="161" t="s">
        <v>6317</v>
      </c>
      <c r="AH697" s="162"/>
      <c r="AI697" s="162"/>
      <c r="AJ697" s="162"/>
      <c r="AK697" s="162"/>
      <c r="AL697" s="162"/>
      <c r="AM697" s="162"/>
      <c r="AN697" s="162"/>
      <c r="AO697" s="162"/>
      <c r="AP697" s="162"/>
      <c r="AQ697" s="162"/>
      <c r="AR697" s="162"/>
      <c r="AS697" s="162"/>
      <c r="AT697" s="162"/>
      <c r="AU697" s="162"/>
      <c r="AV697" s="162"/>
      <c r="AW697" s="162"/>
      <c r="AX697" s="162"/>
    </row>
    <row r="698" spans="1:50" hidden="1">
      <c r="A698" s="153" t="s">
        <v>5211</v>
      </c>
      <c r="B698" s="153" t="s">
        <v>5212</v>
      </c>
      <c r="C698" s="153" t="s">
        <v>5213</v>
      </c>
      <c r="D698" s="177" t="s">
        <v>2749</v>
      </c>
      <c r="E698" s="161" t="s">
        <v>2750</v>
      </c>
      <c r="F698" s="161" t="s">
        <v>2751</v>
      </c>
      <c r="G698" s="161" t="s">
        <v>2752</v>
      </c>
      <c r="H698" s="161" t="s">
        <v>2753</v>
      </c>
      <c r="I698" s="161" t="s">
        <v>2754</v>
      </c>
      <c r="J698" s="161" t="s">
        <v>2755</v>
      </c>
      <c r="K698" s="161" t="s">
        <v>2756</v>
      </c>
      <c r="L698" s="161" t="s">
        <v>2757</v>
      </c>
      <c r="M698" s="161" t="s">
        <v>6309</v>
      </c>
      <c r="N698" s="185" t="s">
        <v>6310</v>
      </c>
      <c r="O698" s="161">
        <v>0</v>
      </c>
      <c r="P698" s="161">
        <v>0</v>
      </c>
      <c r="Q698" s="161">
        <v>0</v>
      </c>
      <c r="R698" s="161">
        <v>0</v>
      </c>
      <c r="S698" s="161">
        <v>0</v>
      </c>
      <c r="T698" s="161">
        <v>0</v>
      </c>
      <c r="U698" s="161">
        <v>0</v>
      </c>
      <c r="V698" s="161">
        <v>0</v>
      </c>
      <c r="W698" s="161">
        <v>0</v>
      </c>
      <c r="X698" s="161">
        <v>0</v>
      </c>
      <c r="Y698" s="161">
        <v>0</v>
      </c>
      <c r="Z698" s="161">
        <v>0</v>
      </c>
      <c r="AA698" s="161">
        <v>1</v>
      </c>
      <c r="AB698" s="161" t="s">
        <v>3682</v>
      </c>
      <c r="AC698" s="161" t="s">
        <v>14361</v>
      </c>
      <c r="AD698" s="161" t="s">
        <v>8146</v>
      </c>
      <c r="AE698" s="161" t="s">
        <v>3684</v>
      </c>
      <c r="AF698" s="161" t="s">
        <v>6309</v>
      </c>
      <c r="AG698" s="161" t="s">
        <v>6334</v>
      </c>
      <c r="AH698" s="162" t="s">
        <v>6542</v>
      </c>
      <c r="AI698" s="162" t="s">
        <v>6911</v>
      </c>
      <c r="AJ698" s="162"/>
      <c r="AK698" s="162"/>
      <c r="AL698" s="162"/>
      <c r="AM698" s="162"/>
      <c r="AN698" s="162"/>
      <c r="AO698" s="162"/>
      <c r="AP698" s="162"/>
      <c r="AQ698" s="162"/>
      <c r="AR698" s="162"/>
      <c r="AS698" s="162"/>
      <c r="AT698" s="162"/>
      <c r="AU698" s="162"/>
      <c r="AV698" s="162"/>
      <c r="AW698" s="162"/>
      <c r="AX698" s="162"/>
    </row>
    <row r="699" spans="1:50" hidden="1">
      <c r="A699" s="153" t="s">
        <v>5218</v>
      </c>
      <c r="B699" s="153" t="s">
        <v>1527</v>
      </c>
      <c r="C699" s="153" t="s">
        <v>6305</v>
      </c>
      <c r="D699" s="177" t="s">
        <v>3319</v>
      </c>
      <c r="E699" s="161" t="s">
        <v>3320</v>
      </c>
      <c r="F699" s="161" t="s">
        <v>3326</v>
      </c>
      <c r="G699" s="161" t="s">
        <v>3322</v>
      </c>
      <c r="H699" s="161" t="s">
        <v>2024</v>
      </c>
      <c r="I699" s="161" t="s">
        <v>2031</v>
      </c>
      <c r="J699" s="161" t="s">
        <v>3323</v>
      </c>
      <c r="K699" s="161" t="s">
        <v>3324</v>
      </c>
      <c r="L699" s="161" t="s">
        <v>6309</v>
      </c>
      <c r="M699" s="161" t="s">
        <v>3325</v>
      </c>
      <c r="N699" s="185" t="s">
        <v>6447</v>
      </c>
      <c r="O699" s="161">
        <v>0</v>
      </c>
      <c r="P699" s="161">
        <v>0</v>
      </c>
      <c r="Q699" s="161">
        <v>0</v>
      </c>
      <c r="R699" s="161">
        <v>0</v>
      </c>
      <c r="S699" s="161">
        <v>0</v>
      </c>
      <c r="T699" s="161">
        <v>0</v>
      </c>
      <c r="U699" s="161">
        <v>0</v>
      </c>
      <c r="V699" s="161">
        <v>0</v>
      </c>
      <c r="W699" s="161">
        <v>0</v>
      </c>
      <c r="X699" s="161">
        <v>0</v>
      </c>
      <c r="Y699" s="161">
        <v>0</v>
      </c>
      <c r="Z699" s="161">
        <v>0</v>
      </c>
      <c r="AA699" s="161">
        <v>1</v>
      </c>
      <c r="AB699" s="161" t="s">
        <v>14148</v>
      </c>
      <c r="AC699" s="161" t="s">
        <v>3328</v>
      </c>
      <c r="AD699" s="161" t="s">
        <v>3329</v>
      </c>
      <c r="AE699" s="161" t="s">
        <v>3330</v>
      </c>
      <c r="AF699" s="161" t="s">
        <v>6309</v>
      </c>
      <c r="AG699" s="161" t="s">
        <v>6334</v>
      </c>
      <c r="AH699" s="162" t="s">
        <v>6704</v>
      </c>
      <c r="AI699" s="162" t="s">
        <v>5633</v>
      </c>
      <c r="AJ699" s="162" t="s">
        <v>11856</v>
      </c>
      <c r="AK699" s="162" t="s">
        <v>14261</v>
      </c>
      <c r="AL699" s="162"/>
      <c r="AM699" s="162"/>
      <c r="AN699" s="162"/>
      <c r="AO699" s="162"/>
      <c r="AP699" s="162"/>
      <c r="AQ699" s="162"/>
      <c r="AR699" s="162"/>
      <c r="AS699" s="162"/>
      <c r="AT699" s="162"/>
      <c r="AU699" s="162"/>
      <c r="AV699" s="162"/>
      <c r="AW699" s="162"/>
      <c r="AX699" s="162"/>
    </row>
    <row r="700" spans="1:50" hidden="1">
      <c r="A700" s="153" t="s">
        <v>3759</v>
      </c>
      <c r="B700" s="153" t="s">
        <v>6307</v>
      </c>
      <c r="C700" s="153" t="s">
        <v>3757</v>
      </c>
      <c r="D700" s="177" t="s">
        <v>3799</v>
      </c>
      <c r="E700" s="161" t="s">
        <v>3800</v>
      </c>
      <c r="F700" s="161" t="s">
        <v>3810</v>
      </c>
      <c r="G700" s="161" t="s">
        <v>3802</v>
      </c>
      <c r="H700" s="161" t="s">
        <v>2024</v>
      </c>
      <c r="I700" s="161" t="s">
        <v>2031</v>
      </c>
      <c r="J700" s="161" t="s">
        <v>3803</v>
      </c>
      <c r="K700" s="161" t="s">
        <v>3804</v>
      </c>
      <c r="L700" s="161" t="s">
        <v>3805</v>
      </c>
      <c r="M700" s="161" t="s">
        <v>3806</v>
      </c>
      <c r="N700" s="185" t="s">
        <v>2035</v>
      </c>
      <c r="O700" s="161" t="s">
        <v>3758</v>
      </c>
      <c r="P700" s="161" t="s">
        <v>3807</v>
      </c>
      <c r="Q700" s="161" t="s">
        <v>3808</v>
      </c>
      <c r="R700" s="161" t="s">
        <v>2024</v>
      </c>
      <c r="S700" s="161" t="s">
        <v>2031</v>
      </c>
      <c r="T700" s="161" t="s">
        <v>3809</v>
      </c>
      <c r="U700" s="161">
        <v>0</v>
      </c>
      <c r="V700" s="161">
        <v>0</v>
      </c>
      <c r="W700" s="161">
        <v>0</v>
      </c>
      <c r="X700" s="161">
        <v>0</v>
      </c>
      <c r="Y700" s="161">
        <v>0</v>
      </c>
      <c r="Z700" s="161">
        <v>0</v>
      </c>
      <c r="AA700" s="161">
        <v>0</v>
      </c>
      <c r="AB700" s="161">
        <v>0</v>
      </c>
      <c r="AC700" s="161">
        <v>0</v>
      </c>
      <c r="AD700" s="161">
        <v>0</v>
      </c>
      <c r="AE700" s="161">
        <v>0</v>
      </c>
      <c r="AF700" s="161" t="s">
        <v>6309</v>
      </c>
      <c r="AG700" s="161" t="s">
        <v>6334</v>
      </c>
      <c r="AH700" s="162" t="s">
        <v>1859</v>
      </c>
      <c r="AI700" s="162" t="s">
        <v>5637</v>
      </c>
      <c r="AJ700" s="162" t="s">
        <v>13887</v>
      </c>
      <c r="AK700" s="162" t="s">
        <v>14254</v>
      </c>
      <c r="AL700" s="162" t="s">
        <v>14556</v>
      </c>
      <c r="AM700" s="162" t="s">
        <v>14817</v>
      </c>
      <c r="AN700" s="162"/>
      <c r="AO700" s="162"/>
      <c r="AP700" s="162"/>
      <c r="AQ700" s="162"/>
      <c r="AR700" s="162"/>
      <c r="AS700" s="162"/>
      <c r="AT700" s="162"/>
      <c r="AU700" s="162"/>
      <c r="AV700" s="162"/>
      <c r="AW700" s="162"/>
      <c r="AX700" s="162"/>
    </row>
    <row r="701" spans="1:50" hidden="1">
      <c r="A701" s="153" t="s">
        <v>552</v>
      </c>
      <c r="B701" s="153" t="s">
        <v>4635</v>
      </c>
      <c r="C701" s="153" t="s">
        <v>553</v>
      </c>
      <c r="D701" s="177" t="s">
        <v>5497</v>
      </c>
      <c r="E701" s="161" t="s">
        <v>5498</v>
      </c>
      <c r="F701" s="161" t="s">
        <v>13502</v>
      </c>
      <c r="G701" s="161" t="s">
        <v>5499</v>
      </c>
      <c r="H701" s="161" t="s">
        <v>2024</v>
      </c>
      <c r="I701" s="161" t="s">
        <v>2031</v>
      </c>
      <c r="J701" s="161" t="s">
        <v>5500</v>
      </c>
      <c r="K701" s="161" t="s">
        <v>5501</v>
      </c>
      <c r="L701" s="161" t="s">
        <v>5502</v>
      </c>
      <c r="M701" s="161" t="s">
        <v>5503</v>
      </c>
      <c r="N701" s="185" t="s">
        <v>6310</v>
      </c>
      <c r="O701" s="161">
        <v>0</v>
      </c>
      <c r="P701" s="161">
        <v>0</v>
      </c>
      <c r="Q701" s="161">
        <v>0</v>
      </c>
      <c r="R701" s="161">
        <v>0</v>
      </c>
      <c r="S701" s="161">
        <v>0</v>
      </c>
      <c r="T701" s="161">
        <v>0</v>
      </c>
      <c r="U701" s="161">
        <v>0</v>
      </c>
      <c r="V701" s="161">
        <v>0</v>
      </c>
      <c r="W701" s="161">
        <v>0</v>
      </c>
      <c r="X701" s="161">
        <v>0</v>
      </c>
      <c r="Y701" s="161">
        <v>0</v>
      </c>
      <c r="Z701" s="161">
        <v>0</v>
      </c>
      <c r="AA701" s="161">
        <v>0</v>
      </c>
      <c r="AB701" s="161">
        <v>0</v>
      </c>
      <c r="AC701" s="161">
        <v>0</v>
      </c>
      <c r="AD701" s="161">
        <v>0</v>
      </c>
      <c r="AE701" s="161">
        <v>0</v>
      </c>
      <c r="AF701" s="161" t="s">
        <v>6309</v>
      </c>
      <c r="AG701" s="161" t="s">
        <v>6497</v>
      </c>
      <c r="AH701" s="162" t="s">
        <v>3701</v>
      </c>
      <c r="AI701" s="162" t="s">
        <v>6692</v>
      </c>
      <c r="AJ701" s="162" t="s">
        <v>6735</v>
      </c>
      <c r="AK701" s="162" t="s">
        <v>6921</v>
      </c>
      <c r="AL701" s="162" t="s">
        <v>6940</v>
      </c>
      <c r="AM701" s="162"/>
      <c r="AN701" s="162"/>
      <c r="AO701" s="162"/>
      <c r="AP701" s="162"/>
      <c r="AQ701" s="162"/>
      <c r="AR701" s="162"/>
      <c r="AS701" s="162"/>
      <c r="AT701" s="162"/>
      <c r="AU701" s="162"/>
      <c r="AV701" s="162"/>
      <c r="AW701" s="162"/>
      <c r="AX701" s="162"/>
    </row>
    <row r="702" spans="1:50" hidden="1">
      <c r="A702" s="153" t="s">
        <v>3760</v>
      </c>
      <c r="B702" s="153" t="s">
        <v>3761</v>
      </c>
      <c r="C702" s="153" t="s">
        <v>3762</v>
      </c>
      <c r="D702" s="177" t="e">
        <v>#N/A</v>
      </c>
      <c r="E702" s="161" t="e">
        <v>#N/A</v>
      </c>
      <c r="F702" s="161" t="e">
        <v>#N/A</v>
      </c>
      <c r="G702" s="161" t="e">
        <v>#N/A</v>
      </c>
      <c r="H702" s="161" t="e">
        <v>#N/A</v>
      </c>
      <c r="I702" s="161" t="e">
        <v>#N/A</v>
      </c>
      <c r="J702" s="161" t="e">
        <v>#N/A</v>
      </c>
      <c r="K702" s="161" t="e">
        <v>#N/A</v>
      </c>
      <c r="L702" s="161" t="e">
        <v>#N/A</v>
      </c>
      <c r="M702" s="161"/>
      <c r="N702" s="185"/>
      <c r="O702" s="161"/>
      <c r="P702" s="161"/>
      <c r="Q702" s="161"/>
      <c r="R702" s="161"/>
      <c r="S702" s="161"/>
      <c r="T702" s="161"/>
      <c r="U702" s="161"/>
      <c r="V702" s="161"/>
      <c r="W702" s="161"/>
      <c r="X702" s="161"/>
      <c r="Y702" s="161"/>
      <c r="Z702" s="161"/>
      <c r="AA702" s="161"/>
      <c r="AB702" s="161"/>
      <c r="AC702" s="161"/>
      <c r="AD702" s="161"/>
      <c r="AE702" s="161"/>
      <c r="AF702" s="161"/>
      <c r="AG702" s="161"/>
      <c r="AH702" s="162" t="s">
        <v>3717</v>
      </c>
      <c r="AI702" s="162"/>
      <c r="AJ702" s="162"/>
      <c r="AK702" s="162"/>
      <c r="AL702" s="162"/>
      <c r="AM702" s="162"/>
      <c r="AN702" s="162"/>
      <c r="AO702" s="162"/>
      <c r="AP702" s="162"/>
      <c r="AQ702" s="162"/>
      <c r="AR702" s="162"/>
      <c r="AS702" s="162"/>
      <c r="AT702" s="162"/>
      <c r="AU702" s="162"/>
      <c r="AV702" s="162"/>
      <c r="AW702" s="162"/>
      <c r="AX702" s="162"/>
    </row>
    <row r="703" spans="1:50" hidden="1">
      <c r="A703" s="153" t="s">
        <v>3770</v>
      </c>
      <c r="B703" s="153" t="s">
        <v>1553</v>
      </c>
      <c r="C703" s="153" t="s">
        <v>1554</v>
      </c>
      <c r="D703" s="177" t="s">
        <v>4834</v>
      </c>
      <c r="E703" s="161" t="s">
        <v>4835</v>
      </c>
      <c r="F703" s="161" t="s">
        <v>4836</v>
      </c>
      <c r="G703" s="161" t="s">
        <v>4837</v>
      </c>
      <c r="H703" s="161" t="s">
        <v>2024</v>
      </c>
      <c r="I703" s="161" t="s">
        <v>2031</v>
      </c>
      <c r="J703" s="161" t="s">
        <v>4838</v>
      </c>
      <c r="K703" s="161" t="s">
        <v>4839</v>
      </c>
      <c r="L703" s="161" t="s">
        <v>6309</v>
      </c>
      <c r="M703" s="161" t="s">
        <v>4840</v>
      </c>
      <c r="N703" s="185" t="s">
        <v>6447</v>
      </c>
      <c r="O703" s="161">
        <v>0</v>
      </c>
      <c r="P703" s="161">
        <v>0</v>
      </c>
      <c r="Q703" s="161">
        <v>0</v>
      </c>
      <c r="R703" s="161">
        <v>0</v>
      </c>
      <c r="S703" s="161">
        <v>0</v>
      </c>
      <c r="T703" s="161">
        <v>0</v>
      </c>
      <c r="U703" s="161">
        <v>0</v>
      </c>
      <c r="V703" s="161">
        <v>0</v>
      </c>
      <c r="W703" s="161">
        <v>0</v>
      </c>
      <c r="X703" s="161">
        <v>0</v>
      </c>
      <c r="Y703" s="161">
        <v>0</v>
      </c>
      <c r="Z703" s="161">
        <v>0</v>
      </c>
      <c r="AA703" s="161">
        <v>0</v>
      </c>
      <c r="AB703" s="161">
        <v>0</v>
      </c>
      <c r="AC703" s="161">
        <v>0</v>
      </c>
      <c r="AD703" s="161">
        <v>0</v>
      </c>
      <c r="AE703" s="161">
        <v>0</v>
      </c>
      <c r="AF703" s="161" t="s">
        <v>6450</v>
      </c>
      <c r="AG703" s="161" t="s">
        <v>6334</v>
      </c>
      <c r="AH703" s="162" t="s">
        <v>130</v>
      </c>
      <c r="AI703" s="162" t="s">
        <v>11876</v>
      </c>
      <c r="AJ703" s="162"/>
      <c r="AK703" s="162"/>
      <c r="AL703" s="162"/>
      <c r="AM703" s="162"/>
      <c r="AN703" s="162"/>
      <c r="AO703" s="162"/>
      <c r="AP703" s="162"/>
      <c r="AQ703" s="162"/>
      <c r="AR703" s="162"/>
      <c r="AS703" s="162"/>
      <c r="AT703" s="162"/>
      <c r="AU703" s="162"/>
      <c r="AV703" s="162"/>
      <c r="AW703" s="162"/>
      <c r="AX703" s="162"/>
    </row>
    <row r="704" spans="1:50" hidden="1">
      <c r="A704" s="153" t="s">
        <v>1555</v>
      </c>
      <c r="B704" s="153" t="s">
        <v>1556</v>
      </c>
      <c r="C704" s="153" t="s">
        <v>6486</v>
      </c>
      <c r="D704" s="177" t="s">
        <v>3022</v>
      </c>
      <c r="E704" s="161" t="s">
        <v>3023</v>
      </c>
      <c r="F704" s="161" t="s">
        <v>3024</v>
      </c>
      <c r="G704" s="161" t="s">
        <v>3025</v>
      </c>
      <c r="H704" s="161" t="s">
        <v>2979</v>
      </c>
      <c r="I704" s="161" t="s">
        <v>2980</v>
      </c>
      <c r="J704" s="161" t="s">
        <v>3026</v>
      </c>
      <c r="K704" s="161" t="s">
        <v>3027</v>
      </c>
      <c r="L704" s="161" t="s">
        <v>3028</v>
      </c>
      <c r="M704" s="161" t="s">
        <v>3029</v>
      </c>
      <c r="N704" s="185" t="s">
        <v>6447</v>
      </c>
      <c r="O704" s="161">
        <v>0</v>
      </c>
      <c r="P704" s="161">
        <v>0</v>
      </c>
      <c r="Q704" s="161">
        <v>0</v>
      </c>
      <c r="R704" s="161">
        <v>0</v>
      </c>
      <c r="S704" s="161">
        <v>0</v>
      </c>
      <c r="T704" s="161">
        <v>0</v>
      </c>
      <c r="U704" s="161">
        <v>0</v>
      </c>
      <c r="V704" s="161">
        <v>0</v>
      </c>
      <c r="W704" s="161">
        <v>0</v>
      </c>
      <c r="X704" s="161">
        <v>0</v>
      </c>
      <c r="Y704" s="161">
        <v>0</v>
      </c>
      <c r="Z704" s="161">
        <v>0</v>
      </c>
      <c r="AA704" s="161">
        <v>0</v>
      </c>
      <c r="AB704" s="161">
        <v>0</v>
      </c>
      <c r="AC704" s="161">
        <v>0</v>
      </c>
      <c r="AD704" s="161">
        <v>0</v>
      </c>
      <c r="AE704" s="161">
        <v>0</v>
      </c>
      <c r="AF704" s="161" t="s">
        <v>6309</v>
      </c>
      <c r="AG704" s="161" t="s">
        <v>6334</v>
      </c>
      <c r="AH704" s="162" t="s">
        <v>6550</v>
      </c>
      <c r="AI704" s="162" t="s">
        <v>6578</v>
      </c>
      <c r="AJ704" s="162" t="s">
        <v>14222</v>
      </c>
      <c r="AK704" s="162" t="s">
        <v>14833</v>
      </c>
      <c r="AL704" s="162"/>
      <c r="AM704" s="162"/>
      <c r="AN704" s="162"/>
      <c r="AO704" s="162"/>
      <c r="AP704" s="162"/>
      <c r="AQ704" s="162"/>
      <c r="AR704" s="162"/>
      <c r="AS704" s="162"/>
      <c r="AT704" s="162"/>
      <c r="AU704" s="162"/>
      <c r="AV704" s="162"/>
      <c r="AW704" s="162"/>
      <c r="AX704" s="162"/>
    </row>
    <row r="705" spans="1:50" hidden="1">
      <c r="A705" s="153" t="s">
        <v>2662</v>
      </c>
      <c r="B705" s="153" t="s">
        <v>2663</v>
      </c>
      <c r="C705" s="153" t="s">
        <v>2664</v>
      </c>
      <c r="D705" s="177" t="s">
        <v>10120</v>
      </c>
      <c r="E705" s="161" t="s">
        <v>6309</v>
      </c>
      <c r="F705" s="161" t="s">
        <v>12845</v>
      </c>
      <c r="G705" s="161" t="s">
        <v>10121</v>
      </c>
      <c r="H705" s="161" t="s">
        <v>2024</v>
      </c>
      <c r="I705" s="161" t="s">
        <v>2031</v>
      </c>
      <c r="J705" s="161" t="s">
        <v>10122</v>
      </c>
      <c r="K705" s="161" t="s">
        <v>10123</v>
      </c>
      <c r="L705" s="161" t="s">
        <v>6309</v>
      </c>
      <c r="M705" s="161" t="s">
        <v>10124</v>
      </c>
      <c r="N705" s="185" t="s">
        <v>6310</v>
      </c>
      <c r="O705" s="161">
        <v>0</v>
      </c>
      <c r="P705" s="161">
        <v>0</v>
      </c>
      <c r="Q705" s="161">
        <v>0</v>
      </c>
      <c r="R705" s="161">
        <v>0</v>
      </c>
      <c r="S705" s="161">
        <v>0</v>
      </c>
      <c r="T705" s="161">
        <v>0</v>
      </c>
      <c r="U705" s="161">
        <v>0</v>
      </c>
      <c r="V705" s="161">
        <v>0</v>
      </c>
      <c r="W705" s="161">
        <v>0</v>
      </c>
      <c r="X705" s="161">
        <v>0</v>
      </c>
      <c r="Y705" s="161">
        <v>0</v>
      </c>
      <c r="Z705" s="161">
        <v>0</v>
      </c>
      <c r="AA705" s="161">
        <v>0</v>
      </c>
      <c r="AB705" s="161">
        <v>0</v>
      </c>
      <c r="AC705" s="161">
        <v>0</v>
      </c>
      <c r="AD705" s="161">
        <v>0</v>
      </c>
      <c r="AE705" s="161">
        <v>0</v>
      </c>
      <c r="AF705" s="161" t="s">
        <v>6309</v>
      </c>
      <c r="AG705" s="161" t="s">
        <v>6312</v>
      </c>
      <c r="AH705" s="162"/>
      <c r="AI705" s="162"/>
      <c r="AJ705" s="162"/>
      <c r="AK705" s="162"/>
      <c r="AL705" s="162"/>
      <c r="AM705" s="162"/>
      <c r="AN705" s="162"/>
      <c r="AO705" s="162"/>
      <c r="AP705" s="162"/>
      <c r="AQ705" s="162"/>
      <c r="AR705" s="162"/>
      <c r="AS705" s="162"/>
      <c r="AT705" s="162"/>
      <c r="AU705" s="162"/>
      <c r="AV705" s="162"/>
      <c r="AW705" s="162"/>
      <c r="AX705" s="162"/>
    </row>
    <row r="706" spans="1:50" hidden="1">
      <c r="A706" s="153" t="s">
        <v>1557</v>
      </c>
      <c r="B706" s="153" t="s">
        <v>1558</v>
      </c>
      <c r="C706" s="153" t="s">
        <v>1559</v>
      </c>
      <c r="D706" s="177" t="s">
        <v>6852</v>
      </c>
      <c r="E706" s="161" t="s">
        <v>6853</v>
      </c>
      <c r="F706" s="161" t="s">
        <v>6854</v>
      </c>
      <c r="G706" s="161" t="s">
        <v>6855</v>
      </c>
      <c r="H706" s="161" t="s">
        <v>3525</v>
      </c>
      <c r="I706" s="161" t="s">
        <v>3526</v>
      </c>
      <c r="J706" s="161" t="s">
        <v>6856</v>
      </c>
      <c r="K706" s="161" t="s">
        <v>6857</v>
      </c>
      <c r="L706" s="161" t="s">
        <v>6781</v>
      </c>
      <c r="M706" s="161" t="s">
        <v>7158</v>
      </c>
      <c r="N706" s="185" t="s">
        <v>6310</v>
      </c>
      <c r="O706" s="161" t="s">
        <v>3870</v>
      </c>
      <c r="P706" s="161" t="s">
        <v>3527</v>
      </c>
      <c r="Q706" s="161" t="s">
        <v>6782</v>
      </c>
      <c r="R706" s="161" t="s">
        <v>6783</v>
      </c>
      <c r="S706" s="161" t="s">
        <v>6784</v>
      </c>
      <c r="T706" s="161" t="s">
        <v>6785</v>
      </c>
      <c r="U706" s="161">
        <v>0</v>
      </c>
      <c r="V706" s="161">
        <v>0</v>
      </c>
      <c r="W706" s="161">
        <v>0</v>
      </c>
      <c r="X706" s="161">
        <v>0</v>
      </c>
      <c r="Y706" s="161">
        <v>0</v>
      </c>
      <c r="Z706" s="161">
        <v>0</v>
      </c>
      <c r="AA706" s="161">
        <v>0</v>
      </c>
      <c r="AB706" s="161">
        <v>0</v>
      </c>
      <c r="AC706" s="161">
        <v>0</v>
      </c>
      <c r="AD706" s="161">
        <v>0</v>
      </c>
      <c r="AE706" s="161">
        <v>0</v>
      </c>
      <c r="AF706" s="161" t="s">
        <v>6309</v>
      </c>
      <c r="AG706" s="161" t="s">
        <v>6317</v>
      </c>
      <c r="AH706" s="162"/>
      <c r="AI706" s="162"/>
      <c r="AJ706" s="162"/>
      <c r="AK706" s="162"/>
      <c r="AL706" s="162"/>
      <c r="AM706" s="162"/>
      <c r="AN706" s="162"/>
      <c r="AO706" s="162"/>
      <c r="AP706" s="162"/>
      <c r="AQ706" s="162"/>
      <c r="AR706" s="162"/>
      <c r="AS706" s="162"/>
      <c r="AT706" s="162"/>
      <c r="AU706" s="162"/>
      <c r="AV706" s="162"/>
      <c r="AW706" s="162"/>
      <c r="AX706" s="162"/>
    </row>
    <row r="707" spans="1:50">
      <c r="A707" s="153" t="s">
        <v>15716</v>
      </c>
      <c r="B707" s="153" t="s">
        <v>15298</v>
      </c>
      <c r="C707" s="153" t="s">
        <v>15717</v>
      </c>
      <c r="D707" s="176" t="s">
        <v>15300</v>
      </c>
      <c r="E707" s="153" t="s">
        <v>15301</v>
      </c>
      <c r="F707" s="153" t="s">
        <v>15718</v>
      </c>
      <c r="G707" s="153" t="s">
        <v>15303</v>
      </c>
      <c r="H707" s="153" t="s">
        <v>15098</v>
      </c>
      <c r="I707" s="153" t="s">
        <v>15099</v>
      </c>
      <c r="J707" s="153" t="s">
        <v>15304</v>
      </c>
      <c r="K707" s="153" t="s">
        <v>15305</v>
      </c>
      <c r="L707" s="153" t="s">
        <v>6309</v>
      </c>
      <c r="M707" s="153" t="s">
        <v>15306</v>
      </c>
      <c r="N707" s="184" t="s">
        <v>6310</v>
      </c>
      <c r="O707" s="153" t="s">
        <v>15307</v>
      </c>
      <c r="P707" s="153" t="s">
        <v>15300</v>
      </c>
      <c r="Q707" s="153" t="s">
        <v>15303</v>
      </c>
      <c r="R707" s="153" t="s">
        <v>15098</v>
      </c>
      <c r="S707" s="153" t="s">
        <v>15099</v>
      </c>
      <c r="T707" s="153" t="s">
        <v>15304</v>
      </c>
      <c r="AA707" s="153">
        <v>1</v>
      </c>
      <c r="AB707" s="153" t="s">
        <v>2060</v>
      </c>
      <c r="AC707" s="153" t="s">
        <v>15135</v>
      </c>
      <c r="AD707" s="153" t="s">
        <v>2042</v>
      </c>
      <c r="AE707" s="153" t="s">
        <v>2062</v>
      </c>
      <c r="AH707" s="162"/>
      <c r="AI707" s="162"/>
      <c r="AJ707" s="162"/>
      <c r="AK707" s="162"/>
      <c r="AL707" s="162"/>
      <c r="AM707" s="162"/>
      <c r="AN707" s="162"/>
      <c r="AO707" s="162"/>
      <c r="AP707" s="162"/>
      <c r="AQ707" s="162"/>
      <c r="AR707" s="162"/>
      <c r="AS707" s="162"/>
      <c r="AT707" s="162"/>
      <c r="AU707" s="162"/>
      <c r="AV707" s="162"/>
      <c r="AW707" s="162"/>
      <c r="AX707" s="162"/>
    </row>
    <row r="708" spans="1:50">
      <c r="A708" s="153" t="s">
        <v>15719</v>
      </c>
      <c r="B708" s="153" t="s">
        <v>15298</v>
      </c>
      <c r="C708" s="153" t="s">
        <v>15533</v>
      </c>
      <c r="D708" s="176" t="s">
        <v>15300</v>
      </c>
      <c r="E708" s="153" t="s">
        <v>15301</v>
      </c>
      <c r="F708" s="153" t="s">
        <v>15720</v>
      </c>
      <c r="G708" s="153" t="s">
        <v>15303</v>
      </c>
      <c r="H708" s="153" t="s">
        <v>15098</v>
      </c>
      <c r="I708" s="153" t="s">
        <v>15099</v>
      </c>
      <c r="J708" s="153" t="s">
        <v>15304</v>
      </c>
      <c r="K708" s="153" t="s">
        <v>15305</v>
      </c>
      <c r="L708" s="153" t="s">
        <v>6309</v>
      </c>
      <c r="M708" s="153" t="s">
        <v>15306</v>
      </c>
      <c r="N708" s="184" t="s">
        <v>6310</v>
      </c>
      <c r="AA708" s="153">
        <v>1</v>
      </c>
      <c r="AB708" s="153" t="s">
        <v>2060</v>
      </c>
      <c r="AC708" s="153" t="s">
        <v>15135</v>
      </c>
      <c r="AD708" s="153" t="s">
        <v>2042</v>
      </c>
      <c r="AE708" s="153" t="s">
        <v>2062</v>
      </c>
      <c r="AH708" s="162"/>
      <c r="AI708" s="162"/>
      <c r="AJ708" s="162"/>
      <c r="AK708" s="162"/>
      <c r="AL708" s="162"/>
      <c r="AM708" s="162"/>
      <c r="AN708" s="162"/>
      <c r="AO708" s="162"/>
      <c r="AP708" s="162"/>
      <c r="AQ708" s="162"/>
      <c r="AR708" s="162"/>
      <c r="AS708" s="162"/>
      <c r="AT708" s="162"/>
      <c r="AU708" s="162"/>
      <c r="AV708" s="162"/>
      <c r="AW708" s="162"/>
      <c r="AX708" s="162"/>
    </row>
    <row r="709" spans="1:50">
      <c r="A709" s="153" t="s">
        <v>2489</v>
      </c>
      <c r="B709" s="153" t="s">
        <v>298</v>
      </c>
      <c r="C709" s="153" t="s">
        <v>2490</v>
      </c>
      <c r="D709" s="177" t="s">
        <v>6947</v>
      </c>
      <c r="E709" s="161" t="s">
        <v>6948</v>
      </c>
      <c r="F709" s="161" t="e">
        <v>#N/A</v>
      </c>
      <c r="G709" s="161" t="s">
        <v>6949</v>
      </c>
      <c r="H709" s="161" t="s">
        <v>6946</v>
      </c>
      <c r="I709" s="161" t="s">
        <v>2031</v>
      </c>
      <c r="J709" s="161" t="s">
        <v>6950</v>
      </c>
      <c r="K709" s="161" t="s">
        <v>6951</v>
      </c>
      <c r="L709" s="161" t="s">
        <v>6952</v>
      </c>
      <c r="M709" s="161"/>
      <c r="N709" s="185"/>
      <c r="O709" s="161"/>
      <c r="P709" s="161"/>
      <c r="Q709" s="161"/>
      <c r="R709" s="161"/>
      <c r="S709" s="161"/>
      <c r="T709" s="161"/>
      <c r="U709" s="161"/>
      <c r="V709" s="161"/>
      <c r="W709" s="161"/>
      <c r="X709" s="161"/>
      <c r="Y709" s="161"/>
      <c r="Z709" s="161"/>
      <c r="AA709" s="161"/>
      <c r="AB709" s="161"/>
      <c r="AC709" s="161"/>
      <c r="AD709" s="161"/>
      <c r="AE709" s="161"/>
      <c r="AF709" s="161"/>
      <c r="AG709" s="161"/>
      <c r="AH709" s="162"/>
      <c r="AI709" s="162"/>
      <c r="AJ709" s="162"/>
      <c r="AK709" s="162"/>
      <c r="AL709" s="162"/>
      <c r="AM709" s="162"/>
      <c r="AN709" s="162"/>
      <c r="AO709" s="162"/>
      <c r="AP709" s="162"/>
      <c r="AQ709" s="162"/>
      <c r="AR709" s="162"/>
      <c r="AS709" s="162"/>
      <c r="AT709" s="162"/>
      <c r="AU709" s="162"/>
      <c r="AV709" s="162"/>
      <c r="AW709" s="162"/>
      <c r="AX709" s="162"/>
    </row>
    <row r="710" spans="1:50">
      <c r="A710" s="153" t="s">
        <v>297</v>
      </c>
      <c r="B710" s="153" t="s">
        <v>298</v>
      </c>
      <c r="C710" s="153" t="s">
        <v>1295</v>
      </c>
      <c r="D710" s="177" t="s">
        <v>6947</v>
      </c>
      <c r="E710" s="161" t="s">
        <v>6948</v>
      </c>
      <c r="F710" s="161" t="s">
        <v>13498</v>
      </c>
      <c r="G710" s="161" t="s">
        <v>6949</v>
      </c>
      <c r="H710" s="161" t="s">
        <v>6946</v>
      </c>
      <c r="I710" s="161" t="s">
        <v>2031</v>
      </c>
      <c r="J710" s="161" t="s">
        <v>6950</v>
      </c>
      <c r="K710" s="161" t="s">
        <v>6951</v>
      </c>
      <c r="L710" s="161" t="s">
        <v>6952</v>
      </c>
      <c r="M710" s="161" t="s">
        <v>14382</v>
      </c>
      <c r="N710" s="185" t="s">
        <v>6953</v>
      </c>
      <c r="O710" s="161">
        <v>0</v>
      </c>
      <c r="P710" s="161">
        <v>0</v>
      </c>
      <c r="Q710" s="161">
        <v>0</v>
      </c>
      <c r="R710" s="161">
        <v>0</v>
      </c>
      <c r="S710" s="161">
        <v>0</v>
      </c>
      <c r="T710" s="161">
        <v>0</v>
      </c>
      <c r="U710" s="161">
        <v>0</v>
      </c>
      <c r="V710" s="161">
        <v>0</v>
      </c>
      <c r="W710" s="161">
        <v>0</v>
      </c>
      <c r="X710" s="161">
        <v>0</v>
      </c>
      <c r="Y710" s="161">
        <v>0</v>
      </c>
      <c r="Z710" s="161">
        <v>0</v>
      </c>
      <c r="AA710" s="161">
        <v>0</v>
      </c>
      <c r="AB710" s="161">
        <v>0</v>
      </c>
      <c r="AC710" s="161">
        <v>0</v>
      </c>
      <c r="AD710" s="161">
        <v>0</v>
      </c>
      <c r="AE710" s="161">
        <v>0</v>
      </c>
      <c r="AF710" s="161" t="s">
        <v>6566</v>
      </c>
      <c r="AG710" s="161" t="s">
        <v>4392</v>
      </c>
      <c r="AH710" s="162"/>
      <c r="AI710" s="162"/>
      <c r="AJ710" s="162"/>
      <c r="AK710" s="162"/>
      <c r="AL710" s="162"/>
      <c r="AM710" s="162"/>
      <c r="AN710" s="162"/>
      <c r="AO710" s="162"/>
      <c r="AP710" s="162"/>
      <c r="AQ710" s="162"/>
      <c r="AR710" s="162"/>
      <c r="AS710" s="162"/>
      <c r="AT710" s="162"/>
      <c r="AU710" s="162"/>
      <c r="AV710" s="162"/>
      <c r="AW710" s="162"/>
      <c r="AX710" s="162"/>
    </row>
    <row r="711" spans="1:50" hidden="1">
      <c r="A711" s="153" t="s">
        <v>554</v>
      </c>
      <c r="B711" s="153" t="s">
        <v>555</v>
      </c>
      <c r="C711" s="153" t="s">
        <v>556</v>
      </c>
      <c r="D711" s="177" t="s">
        <v>22</v>
      </c>
      <c r="E711" s="161" t="s">
        <v>11628</v>
      </c>
      <c r="F711" s="161" t="s">
        <v>12290</v>
      </c>
      <c r="G711" s="161" t="s">
        <v>11629</v>
      </c>
      <c r="H711" s="161" t="s">
        <v>11210</v>
      </c>
      <c r="I711" s="161" t="s">
        <v>11211</v>
      </c>
      <c r="J711" s="161" t="s">
        <v>11630</v>
      </c>
      <c r="K711" s="161" t="s">
        <v>6309</v>
      </c>
      <c r="L711" s="161" t="s">
        <v>6309</v>
      </c>
      <c r="M711" s="161" t="s">
        <v>11631</v>
      </c>
      <c r="N711" s="185" t="s">
        <v>6310</v>
      </c>
      <c r="O711" s="161">
        <v>0</v>
      </c>
      <c r="P711" s="161">
        <v>0</v>
      </c>
      <c r="Q711" s="161">
        <v>0</v>
      </c>
      <c r="R711" s="161">
        <v>0</v>
      </c>
      <c r="S711" s="161">
        <v>0</v>
      </c>
      <c r="T711" s="161">
        <v>0</v>
      </c>
      <c r="U711" s="161">
        <v>0</v>
      </c>
      <c r="V711" s="161">
        <v>0</v>
      </c>
      <c r="W711" s="161">
        <v>0</v>
      </c>
      <c r="X711" s="161">
        <v>0</v>
      </c>
      <c r="Y711" s="161">
        <v>0</v>
      </c>
      <c r="Z711" s="161">
        <v>0</v>
      </c>
      <c r="AA711" s="161">
        <v>0</v>
      </c>
      <c r="AB711" s="161">
        <v>0</v>
      </c>
      <c r="AC711" s="161">
        <v>0</v>
      </c>
      <c r="AD711" s="161">
        <v>0</v>
      </c>
      <c r="AE711" s="161">
        <v>0</v>
      </c>
      <c r="AF711" s="161" t="s">
        <v>6309</v>
      </c>
      <c r="AG711" s="169" t="s">
        <v>6497</v>
      </c>
      <c r="AH711" s="162" t="s">
        <v>5068</v>
      </c>
      <c r="AI711" s="162" t="s">
        <v>13945</v>
      </c>
      <c r="AJ711" s="162" t="s">
        <v>14198</v>
      </c>
      <c r="AK711" s="162"/>
      <c r="AL711" s="162"/>
      <c r="AM711" s="162"/>
      <c r="AN711" s="162"/>
      <c r="AO711" s="162"/>
      <c r="AP711" s="162"/>
      <c r="AQ711" s="162"/>
      <c r="AR711" s="162"/>
      <c r="AS711" s="162"/>
      <c r="AT711" s="162"/>
      <c r="AU711" s="162"/>
      <c r="AV711" s="162"/>
      <c r="AW711" s="162"/>
      <c r="AX711" s="162"/>
    </row>
    <row r="712" spans="1:50">
      <c r="A712" s="153" t="s">
        <v>2493</v>
      </c>
      <c r="B712" s="153" t="s">
        <v>298</v>
      </c>
      <c r="C712" s="153" t="s">
        <v>2842</v>
      </c>
      <c r="D712" s="177" t="s">
        <v>6947</v>
      </c>
      <c r="E712" s="161" t="s">
        <v>6948</v>
      </c>
      <c r="F712" s="161" t="s">
        <v>11957</v>
      </c>
      <c r="G712" s="161" t="s">
        <v>6949</v>
      </c>
      <c r="H712" s="161" t="s">
        <v>6946</v>
      </c>
      <c r="I712" s="161" t="s">
        <v>2031</v>
      </c>
      <c r="J712" s="161" t="s">
        <v>6950</v>
      </c>
      <c r="K712" s="161" t="s">
        <v>6951</v>
      </c>
      <c r="L712" s="161" t="s">
        <v>6952</v>
      </c>
      <c r="M712" s="161" t="s">
        <v>14382</v>
      </c>
      <c r="N712" s="185" t="s">
        <v>6953</v>
      </c>
      <c r="O712" s="161">
        <v>0</v>
      </c>
      <c r="P712" s="161">
        <v>0</v>
      </c>
      <c r="Q712" s="161">
        <v>0</v>
      </c>
      <c r="R712" s="161">
        <v>0</v>
      </c>
      <c r="S712" s="161">
        <v>0</v>
      </c>
      <c r="T712" s="161">
        <v>0</v>
      </c>
      <c r="U712" s="161">
        <v>0</v>
      </c>
      <c r="V712" s="161">
        <v>0</v>
      </c>
      <c r="W712" s="161">
        <v>0</v>
      </c>
      <c r="X712" s="161">
        <v>0</v>
      </c>
      <c r="Y712" s="161">
        <v>0</v>
      </c>
      <c r="Z712" s="161">
        <v>0</v>
      </c>
      <c r="AA712" s="161">
        <v>0</v>
      </c>
      <c r="AB712" s="161">
        <v>0</v>
      </c>
      <c r="AC712" s="161">
        <v>0</v>
      </c>
      <c r="AD712" s="161">
        <v>0</v>
      </c>
      <c r="AE712" s="161">
        <v>0</v>
      </c>
      <c r="AF712" s="161" t="s">
        <v>6566</v>
      </c>
      <c r="AG712" s="161" t="s">
        <v>4392</v>
      </c>
      <c r="AH712" s="162"/>
      <c r="AI712" s="162"/>
      <c r="AJ712" s="162"/>
      <c r="AK712" s="162"/>
      <c r="AL712" s="162"/>
      <c r="AM712" s="162"/>
      <c r="AN712" s="162"/>
      <c r="AO712" s="162"/>
      <c r="AP712" s="162"/>
      <c r="AQ712" s="162"/>
      <c r="AR712" s="162"/>
      <c r="AS712" s="162"/>
      <c r="AT712" s="162"/>
      <c r="AU712" s="162"/>
      <c r="AV712" s="162"/>
      <c r="AW712" s="162"/>
      <c r="AX712" s="162"/>
    </row>
    <row r="713" spans="1:50" hidden="1">
      <c r="A713" s="153" t="s">
        <v>3298</v>
      </c>
      <c r="B713" s="153" t="s">
        <v>3299</v>
      </c>
      <c r="C713" s="153" t="s">
        <v>3300</v>
      </c>
      <c r="D713" s="177" t="s">
        <v>8281</v>
      </c>
      <c r="E713" s="161" t="s">
        <v>8282</v>
      </c>
      <c r="F713" s="161" t="s">
        <v>12485</v>
      </c>
      <c r="G713" s="161" t="s">
        <v>8283</v>
      </c>
      <c r="H713" s="161" t="s">
        <v>8284</v>
      </c>
      <c r="I713" s="161" t="s">
        <v>8285</v>
      </c>
      <c r="J713" s="161" t="s">
        <v>8286</v>
      </c>
      <c r="K713" s="161" t="s">
        <v>8287</v>
      </c>
      <c r="L713" s="161" t="s">
        <v>8288</v>
      </c>
      <c r="M713" s="161" t="s">
        <v>8289</v>
      </c>
      <c r="N713" s="185" t="s">
        <v>6953</v>
      </c>
      <c r="O713" s="161">
        <v>0</v>
      </c>
      <c r="P713" s="161">
        <v>0</v>
      </c>
      <c r="Q713" s="161">
        <v>0</v>
      </c>
      <c r="R713" s="161">
        <v>0</v>
      </c>
      <c r="S713" s="161">
        <v>0</v>
      </c>
      <c r="T713" s="161">
        <v>0</v>
      </c>
      <c r="U713" s="161">
        <v>0</v>
      </c>
      <c r="V713" s="161">
        <v>0</v>
      </c>
      <c r="W713" s="161">
        <v>0</v>
      </c>
      <c r="X713" s="161">
        <v>0</v>
      </c>
      <c r="Y713" s="161">
        <v>0</v>
      </c>
      <c r="Z713" s="161">
        <v>0</v>
      </c>
      <c r="AA713" s="161">
        <v>0</v>
      </c>
      <c r="AB713" s="161">
        <v>0</v>
      </c>
      <c r="AC713" s="161">
        <v>0</v>
      </c>
      <c r="AD713" s="161">
        <v>0</v>
      </c>
      <c r="AE713" s="161">
        <v>0</v>
      </c>
      <c r="AF713" s="161" t="s">
        <v>4409</v>
      </c>
      <c r="AG713" s="161" t="s">
        <v>4405</v>
      </c>
      <c r="AH713" s="162"/>
      <c r="AI713" s="162"/>
      <c r="AJ713" s="162"/>
      <c r="AK713" s="162"/>
      <c r="AL713" s="162"/>
      <c r="AM713" s="162"/>
      <c r="AN713" s="162"/>
      <c r="AO713" s="162"/>
      <c r="AP713" s="162"/>
      <c r="AQ713" s="162"/>
      <c r="AR713" s="162"/>
      <c r="AS713" s="162"/>
      <c r="AT713" s="162"/>
      <c r="AU713" s="162"/>
      <c r="AV713" s="162"/>
      <c r="AW713" s="162"/>
      <c r="AX713" s="162"/>
    </row>
    <row r="714" spans="1:50" hidden="1">
      <c r="A714" s="153" t="s">
        <v>3301</v>
      </c>
      <c r="B714" s="153" t="s">
        <v>3299</v>
      </c>
      <c r="C714" s="153" t="s">
        <v>3300</v>
      </c>
      <c r="D714" s="177" t="s">
        <v>8281</v>
      </c>
      <c r="E714" s="161" t="s">
        <v>8282</v>
      </c>
      <c r="F714" s="161" t="s">
        <v>12486</v>
      </c>
      <c r="G714" s="161" t="s">
        <v>8283</v>
      </c>
      <c r="H714" s="161" t="s">
        <v>8284</v>
      </c>
      <c r="I714" s="161" t="s">
        <v>8285</v>
      </c>
      <c r="J714" s="161" t="s">
        <v>8286</v>
      </c>
      <c r="K714" s="161" t="s">
        <v>8287</v>
      </c>
      <c r="L714" s="161" t="s">
        <v>8288</v>
      </c>
      <c r="M714" s="161" t="s">
        <v>8289</v>
      </c>
      <c r="N714" s="185" t="s">
        <v>6953</v>
      </c>
      <c r="O714" s="161">
        <v>0</v>
      </c>
      <c r="P714" s="161">
        <v>0</v>
      </c>
      <c r="Q714" s="161">
        <v>0</v>
      </c>
      <c r="R714" s="161">
        <v>0</v>
      </c>
      <c r="S714" s="161">
        <v>0</v>
      </c>
      <c r="T714" s="161">
        <v>0</v>
      </c>
      <c r="U714" s="161">
        <v>0</v>
      </c>
      <c r="V714" s="161">
        <v>0</v>
      </c>
      <c r="W714" s="161">
        <v>0</v>
      </c>
      <c r="X714" s="161">
        <v>0</v>
      </c>
      <c r="Y714" s="161">
        <v>0</v>
      </c>
      <c r="Z714" s="161">
        <v>0</v>
      </c>
      <c r="AA714" s="161">
        <v>0</v>
      </c>
      <c r="AB714" s="161">
        <v>0</v>
      </c>
      <c r="AC714" s="161">
        <v>0</v>
      </c>
      <c r="AD714" s="161">
        <v>0</v>
      </c>
      <c r="AE714" s="161">
        <v>0</v>
      </c>
      <c r="AF714" s="161" t="s">
        <v>4409</v>
      </c>
      <c r="AG714" s="161" t="s">
        <v>4405</v>
      </c>
      <c r="AH714" s="162"/>
      <c r="AI714" s="162"/>
      <c r="AJ714" s="162"/>
      <c r="AK714" s="162"/>
      <c r="AL714" s="162"/>
      <c r="AM714" s="162"/>
      <c r="AN714" s="162"/>
      <c r="AO714" s="162"/>
      <c r="AP714" s="162"/>
      <c r="AQ714" s="162"/>
      <c r="AR714" s="162"/>
      <c r="AS714" s="162"/>
      <c r="AT714" s="162"/>
      <c r="AU714" s="162"/>
      <c r="AV714" s="162"/>
      <c r="AW714" s="162"/>
      <c r="AX714" s="162"/>
    </row>
    <row r="715" spans="1:50" hidden="1">
      <c r="A715" s="153" t="s">
        <v>3302</v>
      </c>
      <c r="B715" s="153" t="s">
        <v>3299</v>
      </c>
      <c r="C715" s="153" t="s">
        <v>3303</v>
      </c>
      <c r="D715" s="177" t="s">
        <v>8281</v>
      </c>
      <c r="E715" s="161" t="s">
        <v>8282</v>
      </c>
      <c r="F715" s="161" t="s">
        <v>12487</v>
      </c>
      <c r="G715" s="161" t="s">
        <v>8283</v>
      </c>
      <c r="H715" s="161" t="s">
        <v>8284</v>
      </c>
      <c r="I715" s="161" t="s">
        <v>8285</v>
      </c>
      <c r="J715" s="161" t="s">
        <v>8286</v>
      </c>
      <c r="K715" s="161" t="s">
        <v>8287</v>
      </c>
      <c r="L715" s="161" t="s">
        <v>8288</v>
      </c>
      <c r="M715" s="161" t="s">
        <v>8289</v>
      </c>
      <c r="N715" s="185" t="s">
        <v>6953</v>
      </c>
      <c r="O715" s="161">
        <v>0</v>
      </c>
      <c r="P715" s="161">
        <v>0</v>
      </c>
      <c r="Q715" s="161">
        <v>0</v>
      </c>
      <c r="R715" s="161">
        <v>0</v>
      </c>
      <c r="S715" s="161">
        <v>0</v>
      </c>
      <c r="T715" s="161">
        <v>0</v>
      </c>
      <c r="U715" s="161">
        <v>0</v>
      </c>
      <c r="V715" s="161">
        <v>0</v>
      </c>
      <c r="W715" s="161">
        <v>0</v>
      </c>
      <c r="X715" s="161">
        <v>0</v>
      </c>
      <c r="Y715" s="161">
        <v>0</v>
      </c>
      <c r="Z715" s="161">
        <v>0</v>
      </c>
      <c r="AA715" s="161">
        <v>0</v>
      </c>
      <c r="AB715" s="161">
        <v>0</v>
      </c>
      <c r="AC715" s="161">
        <v>0</v>
      </c>
      <c r="AD715" s="161">
        <v>0</v>
      </c>
      <c r="AE715" s="161">
        <v>0</v>
      </c>
      <c r="AF715" s="161" t="s">
        <v>4409</v>
      </c>
      <c r="AG715" s="161" t="s">
        <v>4405</v>
      </c>
      <c r="AH715" s="162"/>
      <c r="AI715" s="162"/>
      <c r="AJ715" s="162"/>
      <c r="AK715" s="162"/>
      <c r="AL715" s="162"/>
      <c r="AM715" s="162"/>
      <c r="AN715" s="162"/>
      <c r="AO715" s="162"/>
      <c r="AP715" s="162"/>
      <c r="AQ715" s="162"/>
      <c r="AR715" s="162"/>
      <c r="AS715" s="162"/>
      <c r="AT715" s="162"/>
      <c r="AU715" s="162"/>
      <c r="AV715" s="162"/>
      <c r="AW715" s="162"/>
      <c r="AX715" s="162"/>
    </row>
    <row r="716" spans="1:50" hidden="1">
      <c r="A716" s="153" t="s">
        <v>3304</v>
      </c>
      <c r="B716" s="153" t="s">
        <v>3299</v>
      </c>
      <c r="C716" s="153" t="s">
        <v>3303</v>
      </c>
      <c r="D716" s="177" t="s">
        <v>8281</v>
      </c>
      <c r="E716" s="161" t="s">
        <v>8282</v>
      </c>
      <c r="F716" s="161" t="s">
        <v>12488</v>
      </c>
      <c r="G716" s="161" t="s">
        <v>8283</v>
      </c>
      <c r="H716" s="161" t="s">
        <v>8284</v>
      </c>
      <c r="I716" s="161" t="s">
        <v>8285</v>
      </c>
      <c r="J716" s="161" t="s">
        <v>8286</v>
      </c>
      <c r="K716" s="161" t="s">
        <v>8287</v>
      </c>
      <c r="L716" s="161" t="s">
        <v>8288</v>
      </c>
      <c r="M716" s="161" t="s">
        <v>8289</v>
      </c>
      <c r="N716" s="185" t="s">
        <v>6953</v>
      </c>
      <c r="O716" s="161">
        <v>0</v>
      </c>
      <c r="P716" s="161">
        <v>0</v>
      </c>
      <c r="Q716" s="161">
        <v>0</v>
      </c>
      <c r="R716" s="161">
        <v>0</v>
      </c>
      <c r="S716" s="161">
        <v>0</v>
      </c>
      <c r="T716" s="161">
        <v>0</v>
      </c>
      <c r="U716" s="161">
        <v>0</v>
      </c>
      <c r="V716" s="161">
        <v>0</v>
      </c>
      <c r="W716" s="161">
        <v>0</v>
      </c>
      <c r="X716" s="161">
        <v>0</v>
      </c>
      <c r="Y716" s="161">
        <v>0</v>
      </c>
      <c r="Z716" s="161">
        <v>0</v>
      </c>
      <c r="AA716" s="161">
        <v>0</v>
      </c>
      <c r="AB716" s="161">
        <v>0</v>
      </c>
      <c r="AC716" s="161">
        <v>0</v>
      </c>
      <c r="AD716" s="161">
        <v>0</v>
      </c>
      <c r="AE716" s="161">
        <v>0</v>
      </c>
      <c r="AF716" s="161" t="s">
        <v>4409</v>
      </c>
      <c r="AG716" s="161" t="s">
        <v>4405</v>
      </c>
      <c r="AH716" s="162"/>
      <c r="AI716" s="162"/>
      <c r="AJ716" s="162"/>
      <c r="AK716" s="162"/>
      <c r="AL716" s="162"/>
      <c r="AM716" s="162"/>
      <c r="AN716" s="162"/>
      <c r="AO716" s="162"/>
      <c r="AP716" s="162"/>
      <c r="AQ716" s="162"/>
      <c r="AR716" s="162"/>
      <c r="AS716" s="162"/>
      <c r="AT716" s="162"/>
      <c r="AU716" s="162"/>
      <c r="AV716" s="162"/>
      <c r="AW716" s="162"/>
      <c r="AX716" s="162"/>
    </row>
    <row r="717" spans="1:50" hidden="1">
      <c r="A717" s="153" t="s">
        <v>4425</v>
      </c>
      <c r="B717" s="153" t="s">
        <v>4426</v>
      </c>
      <c r="C717" s="153" t="s">
        <v>4427</v>
      </c>
      <c r="D717" s="177" t="s">
        <v>8369</v>
      </c>
      <c r="E717" s="161" t="s">
        <v>8370</v>
      </c>
      <c r="F717" s="161" t="s">
        <v>12181</v>
      </c>
      <c r="G717" s="161" t="s">
        <v>8371</v>
      </c>
      <c r="H717" s="161" t="s">
        <v>4646</v>
      </c>
      <c r="I717" s="161" t="s">
        <v>4647</v>
      </c>
      <c r="J717" s="161" t="s">
        <v>8372</v>
      </c>
      <c r="K717" s="161" t="s">
        <v>8373</v>
      </c>
      <c r="L717" s="161" t="s">
        <v>6309</v>
      </c>
      <c r="M717" s="161" t="s">
        <v>14771</v>
      </c>
      <c r="N717" s="185" t="s">
        <v>6313</v>
      </c>
      <c r="O717" s="161">
        <v>0</v>
      </c>
      <c r="P717" s="161">
        <v>0</v>
      </c>
      <c r="Q717" s="161">
        <v>0</v>
      </c>
      <c r="R717" s="161">
        <v>0</v>
      </c>
      <c r="S717" s="161">
        <v>0</v>
      </c>
      <c r="T717" s="161">
        <v>0</v>
      </c>
      <c r="U717" s="161">
        <v>0</v>
      </c>
      <c r="V717" s="161">
        <v>0</v>
      </c>
      <c r="W717" s="161">
        <v>0</v>
      </c>
      <c r="X717" s="161">
        <v>0</v>
      </c>
      <c r="Y717" s="161">
        <v>0</v>
      </c>
      <c r="Z717" s="161">
        <v>0</v>
      </c>
      <c r="AA717" s="161">
        <v>0</v>
      </c>
      <c r="AB717" s="161">
        <v>0</v>
      </c>
      <c r="AC717" s="161">
        <v>0</v>
      </c>
      <c r="AD717" s="161">
        <v>0</v>
      </c>
      <c r="AE717" s="161">
        <v>0</v>
      </c>
      <c r="AF717" s="161" t="s">
        <v>12012</v>
      </c>
      <c r="AG717" s="161" t="s">
        <v>4428</v>
      </c>
      <c r="AH717" s="162"/>
      <c r="AI717" s="162"/>
      <c r="AJ717" s="162"/>
      <c r="AK717" s="162"/>
      <c r="AL717" s="162"/>
      <c r="AM717" s="162"/>
      <c r="AN717" s="162"/>
      <c r="AO717" s="162"/>
      <c r="AP717" s="162"/>
      <c r="AQ717" s="162"/>
      <c r="AR717" s="162"/>
      <c r="AS717" s="162"/>
      <c r="AT717" s="162"/>
      <c r="AU717" s="162"/>
      <c r="AV717" s="162"/>
      <c r="AW717" s="162"/>
      <c r="AX717" s="162"/>
    </row>
    <row r="718" spans="1:50" hidden="1">
      <c r="A718" s="153" t="s">
        <v>1560</v>
      </c>
      <c r="B718" s="153" t="s">
        <v>6321</v>
      </c>
      <c r="C718" s="153" t="s">
        <v>1561</v>
      </c>
      <c r="D718" s="177" t="s">
        <v>6421</v>
      </c>
      <c r="E718" s="161" t="s">
        <v>6422</v>
      </c>
      <c r="F718" s="161" t="s">
        <v>2170</v>
      </c>
      <c r="G718" s="161" t="s">
        <v>6424</v>
      </c>
      <c r="H718" s="161" t="s">
        <v>2024</v>
      </c>
      <c r="I718" s="161" t="s">
        <v>2031</v>
      </c>
      <c r="J718" s="161" t="s">
        <v>6425</v>
      </c>
      <c r="K718" s="161" t="s">
        <v>4242</v>
      </c>
      <c r="L718" s="161" t="s">
        <v>4243</v>
      </c>
      <c r="M718" s="161" t="s">
        <v>4244</v>
      </c>
      <c r="N718" s="185" t="s">
        <v>6322</v>
      </c>
      <c r="O718" s="161">
        <v>0</v>
      </c>
      <c r="P718" s="161">
        <v>0</v>
      </c>
      <c r="Q718" s="161">
        <v>0</v>
      </c>
      <c r="R718" s="161">
        <v>0</v>
      </c>
      <c r="S718" s="161">
        <v>0</v>
      </c>
      <c r="T718" s="161">
        <v>0</v>
      </c>
      <c r="U718" s="161">
        <v>0</v>
      </c>
      <c r="V718" s="161">
        <v>0</v>
      </c>
      <c r="W718" s="161">
        <v>0</v>
      </c>
      <c r="X718" s="161">
        <v>0</v>
      </c>
      <c r="Y718" s="161">
        <v>0</v>
      </c>
      <c r="Z718" s="161">
        <v>0</v>
      </c>
      <c r="AA718" s="161">
        <v>0</v>
      </c>
      <c r="AB718" s="161">
        <v>0</v>
      </c>
      <c r="AC718" s="161">
        <v>0</v>
      </c>
      <c r="AD718" s="161">
        <v>0</v>
      </c>
      <c r="AE718" s="161">
        <v>0</v>
      </c>
      <c r="AF718" s="161" t="s">
        <v>1922</v>
      </c>
      <c r="AG718" s="161" t="s">
        <v>4388</v>
      </c>
      <c r="AH718" s="162" t="s">
        <v>15245</v>
      </c>
      <c r="AI718" s="162" t="s">
        <v>15253</v>
      </c>
      <c r="AJ718" s="162"/>
      <c r="AK718" s="162"/>
      <c r="AL718" s="162"/>
      <c r="AM718" s="162"/>
      <c r="AN718" s="162"/>
      <c r="AO718" s="162"/>
      <c r="AP718" s="162"/>
      <c r="AQ718" s="162"/>
      <c r="AR718" s="162"/>
      <c r="AS718" s="162"/>
      <c r="AT718" s="162"/>
      <c r="AU718" s="162"/>
      <c r="AV718" s="162"/>
      <c r="AW718" s="162"/>
      <c r="AX718" s="162"/>
    </row>
    <row r="719" spans="1:50" hidden="1">
      <c r="A719" s="153" t="s">
        <v>1562</v>
      </c>
      <c r="B719" s="153" t="s">
        <v>1563</v>
      </c>
      <c r="C719" s="153" t="s">
        <v>1564</v>
      </c>
      <c r="D719" s="177" t="s">
        <v>2989</v>
      </c>
      <c r="E719" s="161" t="s">
        <v>2990</v>
      </c>
      <c r="F719" s="161" t="s">
        <v>2991</v>
      </c>
      <c r="G719" s="161" t="s">
        <v>2992</v>
      </c>
      <c r="H719" s="161" t="s">
        <v>2024</v>
      </c>
      <c r="I719" s="161" t="s">
        <v>2031</v>
      </c>
      <c r="J719" s="161" t="s">
        <v>2993</v>
      </c>
      <c r="K719" s="161" t="s">
        <v>2994</v>
      </c>
      <c r="L719" s="161" t="s">
        <v>6309</v>
      </c>
      <c r="M719" s="161" t="s">
        <v>2995</v>
      </c>
      <c r="N719" s="185" t="s">
        <v>6447</v>
      </c>
      <c r="O719" s="161" t="s">
        <v>393</v>
      </c>
      <c r="P719" s="161" t="s">
        <v>2996</v>
      </c>
      <c r="Q719" s="161" t="s">
        <v>13676</v>
      </c>
      <c r="R719" s="161" t="s">
        <v>2024</v>
      </c>
      <c r="S719" s="161" t="s">
        <v>2031</v>
      </c>
      <c r="T719" s="161" t="s">
        <v>6309</v>
      </c>
      <c r="U719" s="161" t="s">
        <v>2997</v>
      </c>
      <c r="V719" s="161" t="s">
        <v>2998</v>
      </c>
      <c r="W719" s="161" t="s">
        <v>13677</v>
      </c>
      <c r="X719" s="161" t="s">
        <v>2024</v>
      </c>
      <c r="Y719" s="161" t="s">
        <v>2031</v>
      </c>
      <c r="Z719" s="161" t="s">
        <v>6309</v>
      </c>
      <c r="AA719" s="161">
        <v>0</v>
      </c>
      <c r="AB719" s="161">
        <v>0</v>
      </c>
      <c r="AC719" s="161">
        <v>0</v>
      </c>
      <c r="AD719" s="161">
        <v>0</v>
      </c>
      <c r="AE719" s="161">
        <v>0</v>
      </c>
      <c r="AF719" s="161" t="s">
        <v>3101</v>
      </c>
      <c r="AG719" s="161" t="s">
        <v>6334</v>
      </c>
      <c r="AH719" s="162" t="s">
        <v>3712</v>
      </c>
      <c r="AI719" s="162" t="s">
        <v>3714</v>
      </c>
      <c r="AJ719" s="162" t="s">
        <v>3713</v>
      </c>
      <c r="AK719" s="162" t="s">
        <v>6900</v>
      </c>
      <c r="AL719" s="162" t="s">
        <v>14266</v>
      </c>
      <c r="AM719" s="162"/>
      <c r="AN719" s="162"/>
      <c r="AO719" s="162"/>
      <c r="AP719" s="162"/>
      <c r="AQ719" s="162"/>
      <c r="AR719" s="162"/>
      <c r="AS719" s="162"/>
      <c r="AT719" s="162"/>
      <c r="AU719" s="162"/>
      <c r="AV719" s="162"/>
      <c r="AW719" s="162"/>
      <c r="AX719" s="162"/>
    </row>
    <row r="720" spans="1:50" hidden="1">
      <c r="A720" s="153" t="s">
        <v>1588</v>
      </c>
      <c r="B720" s="153" t="s">
        <v>1589</v>
      </c>
      <c r="C720" s="153" t="s">
        <v>1590</v>
      </c>
      <c r="D720" s="177" t="s">
        <v>34</v>
      </c>
      <c r="E720" s="161" t="s">
        <v>35</v>
      </c>
      <c r="F720" s="161" t="s">
        <v>36</v>
      </c>
      <c r="G720" s="161" t="s">
        <v>37</v>
      </c>
      <c r="H720" s="161" t="s">
        <v>2024</v>
      </c>
      <c r="I720" s="161" t="s">
        <v>38</v>
      </c>
      <c r="J720" s="161" t="s">
        <v>39</v>
      </c>
      <c r="K720" s="161" t="s">
        <v>40</v>
      </c>
      <c r="L720" s="161" t="s">
        <v>6309</v>
      </c>
      <c r="M720" s="161" t="s">
        <v>41</v>
      </c>
      <c r="N720" s="185" t="s">
        <v>6447</v>
      </c>
      <c r="O720" s="161">
        <v>0</v>
      </c>
      <c r="P720" s="161">
        <v>0</v>
      </c>
      <c r="Q720" s="161">
        <v>0</v>
      </c>
      <c r="R720" s="161">
        <v>0</v>
      </c>
      <c r="S720" s="161">
        <v>0</v>
      </c>
      <c r="T720" s="161">
        <v>0</v>
      </c>
      <c r="U720" s="161">
        <v>0</v>
      </c>
      <c r="V720" s="161">
        <v>0</v>
      </c>
      <c r="W720" s="161">
        <v>0</v>
      </c>
      <c r="X720" s="161">
        <v>0</v>
      </c>
      <c r="Y720" s="161">
        <v>0</v>
      </c>
      <c r="Z720" s="161">
        <v>0</v>
      </c>
      <c r="AA720" s="161">
        <v>0</v>
      </c>
      <c r="AB720" s="161">
        <v>0</v>
      </c>
      <c r="AC720" s="161">
        <v>0</v>
      </c>
      <c r="AD720" s="161">
        <v>0</v>
      </c>
      <c r="AE720" s="161">
        <v>0</v>
      </c>
      <c r="AF720" s="161" t="s">
        <v>6333</v>
      </c>
      <c r="AG720" s="161" t="s">
        <v>6334</v>
      </c>
      <c r="AH720" s="162" t="s">
        <v>136</v>
      </c>
      <c r="AI720" s="162" t="s">
        <v>13559</v>
      </c>
      <c r="AJ720" s="162"/>
      <c r="AK720" s="162"/>
      <c r="AL720" s="162"/>
      <c r="AM720" s="162"/>
      <c r="AN720" s="162"/>
      <c r="AO720" s="162"/>
      <c r="AP720" s="162"/>
      <c r="AQ720" s="162"/>
      <c r="AR720" s="162"/>
      <c r="AS720" s="162"/>
      <c r="AT720" s="162"/>
      <c r="AU720" s="162"/>
      <c r="AV720" s="162"/>
      <c r="AW720" s="162"/>
      <c r="AX720" s="162"/>
    </row>
    <row r="721" spans="1:50" hidden="1">
      <c r="A721" s="153" t="s">
        <v>557</v>
      </c>
      <c r="B721" s="153" t="s">
        <v>555</v>
      </c>
      <c r="C721" s="153" t="s">
        <v>556</v>
      </c>
      <c r="D721" s="177" t="s">
        <v>22</v>
      </c>
      <c r="E721" s="161" t="s">
        <v>11628</v>
      </c>
      <c r="F721" s="161" t="s">
        <v>12291</v>
      </c>
      <c r="G721" s="161" t="s">
        <v>11629</v>
      </c>
      <c r="H721" s="161" t="s">
        <v>11210</v>
      </c>
      <c r="I721" s="161" t="s">
        <v>11211</v>
      </c>
      <c r="J721" s="161" t="s">
        <v>11630</v>
      </c>
      <c r="K721" s="161" t="s">
        <v>6309</v>
      </c>
      <c r="L721" s="161" t="s">
        <v>6309</v>
      </c>
      <c r="M721" s="161" t="s">
        <v>11631</v>
      </c>
      <c r="N721" s="185" t="s">
        <v>6310</v>
      </c>
      <c r="O721" s="161">
        <v>0</v>
      </c>
      <c r="P721" s="161">
        <v>0</v>
      </c>
      <c r="Q721" s="161">
        <v>0</v>
      </c>
      <c r="R721" s="161">
        <v>0</v>
      </c>
      <c r="S721" s="161">
        <v>0</v>
      </c>
      <c r="T721" s="161">
        <v>0</v>
      </c>
      <c r="U721" s="161">
        <v>0</v>
      </c>
      <c r="V721" s="161">
        <v>0</v>
      </c>
      <c r="W721" s="161">
        <v>0</v>
      </c>
      <c r="X721" s="161">
        <v>0</v>
      </c>
      <c r="Y721" s="161">
        <v>0</v>
      </c>
      <c r="Z721" s="161">
        <v>0</v>
      </c>
      <c r="AA721" s="161">
        <v>0</v>
      </c>
      <c r="AB721" s="161">
        <v>0</v>
      </c>
      <c r="AC721" s="161">
        <v>0</v>
      </c>
      <c r="AD721" s="161">
        <v>0</v>
      </c>
      <c r="AE721" s="161">
        <v>0</v>
      </c>
      <c r="AF721" s="161" t="s">
        <v>6309</v>
      </c>
      <c r="AG721" s="169" t="s">
        <v>6497</v>
      </c>
      <c r="AH721" s="162" t="s">
        <v>5068</v>
      </c>
      <c r="AI721" s="162" t="s">
        <v>13945</v>
      </c>
      <c r="AJ721" s="162" t="s">
        <v>14199</v>
      </c>
      <c r="AK721" s="162"/>
      <c r="AL721" s="162"/>
      <c r="AM721" s="162"/>
      <c r="AN721" s="162"/>
      <c r="AO721" s="162"/>
      <c r="AP721" s="162"/>
      <c r="AQ721" s="162"/>
      <c r="AR721" s="162"/>
      <c r="AS721" s="162"/>
      <c r="AT721" s="162"/>
      <c r="AU721" s="162"/>
      <c r="AV721" s="162"/>
      <c r="AW721" s="162"/>
      <c r="AX721" s="162"/>
    </row>
    <row r="722" spans="1:50" hidden="1">
      <c r="A722" s="153" t="s">
        <v>1565</v>
      </c>
      <c r="B722" s="153" t="s">
        <v>1563</v>
      </c>
      <c r="C722" s="153" t="s">
        <v>1566</v>
      </c>
      <c r="D722" s="177" t="s">
        <v>2989</v>
      </c>
      <c r="E722" s="161" t="s">
        <v>2990</v>
      </c>
      <c r="F722" s="161" t="s">
        <v>2999</v>
      </c>
      <c r="G722" s="161" t="s">
        <v>2992</v>
      </c>
      <c r="H722" s="161" t="s">
        <v>2024</v>
      </c>
      <c r="I722" s="161" t="s">
        <v>2031</v>
      </c>
      <c r="J722" s="161" t="s">
        <v>2993</v>
      </c>
      <c r="K722" s="161" t="s">
        <v>2994</v>
      </c>
      <c r="L722" s="161" t="s">
        <v>6309</v>
      </c>
      <c r="M722" s="161" t="s">
        <v>2995</v>
      </c>
      <c r="N722" s="185" t="s">
        <v>6447</v>
      </c>
      <c r="O722" s="161" t="s">
        <v>393</v>
      </c>
      <c r="P722" s="161" t="s">
        <v>2996</v>
      </c>
      <c r="Q722" s="161" t="s">
        <v>13676</v>
      </c>
      <c r="R722" s="161" t="s">
        <v>2024</v>
      </c>
      <c r="S722" s="161" t="s">
        <v>2031</v>
      </c>
      <c r="T722" s="161" t="s">
        <v>6309</v>
      </c>
      <c r="U722" s="161" t="s">
        <v>2997</v>
      </c>
      <c r="V722" s="161" t="s">
        <v>2998</v>
      </c>
      <c r="W722" s="161" t="s">
        <v>13677</v>
      </c>
      <c r="X722" s="161" t="s">
        <v>2024</v>
      </c>
      <c r="Y722" s="161" t="s">
        <v>2031</v>
      </c>
      <c r="Z722" s="161" t="s">
        <v>6309</v>
      </c>
      <c r="AA722" s="161">
        <v>0</v>
      </c>
      <c r="AB722" s="161">
        <v>0</v>
      </c>
      <c r="AC722" s="161">
        <v>0</v>
      </c>
      <c r="AD722" s="161">
        <v>0</v>
      </c>
      <c r="AE722" s="161">
        <v>0</v>
      </c>
      <c r="AF722" s="161" t="s">
        <v>3101</v>
      </c>
      <c r="AG722" s="161" t="s">
        <v>6334</v>
      </c>
      <c r="AH722" s="162" t="s">
        <v>3712</v>
      </c>
      <c r="AI722" s="162" t="s">
        <v>3714</v>
      </c>
      <c r="AJ722" s="162" t="s">
        <v>3713</v>
      </c>
      <c r="AK722" s="162" t="s">
        <v>6900</v>
      </c>
      <c r="AL722" s="162" t="s">
        <v>14266</v>
      </c>
      <c r="AM722" s="162"/>
      <c r="AN722" s="162"/>
      <c r="AO722" s="162"/>
      <c r="AP722" s="162"/>
      <c r="AQ722" s="162"/>
      <c r="AR722" s="162"/>
      <c r="AS722" s="162"/>
      <c r="AT722" s="162"/>
      <c r="AU722" s="162"/>
      <c r="AV722" s="162"/>
      <c r="AW722" s="162"/>
      <c r="AX722" s="162"/>
    </row>
    <row r="723" spans="1:50" hidden="1">
      <c r="A723" s="153" t="s">
        <v>1567</v>
      </c>
      <c r="B723" s="153" t="s">
        <v>1563</v>
      </c>
      <c r="C723" s="153" t="s">
        <v>1566</v>
      </c>
      <c r="D723" s="177" t="s">
        <v>2989</v>
      </c>
      <c r="E723" s="161" t="s">
        <v>2990</v>
      </c>
      <c r="F723" s="161" t="s">
        <v>3000</v>
      </c>
      <c r="G723" s="161" t="s">
        <v>2992</v>
      </c>
      <c r="H723" s="161" t="s">
        <v>2024</v>
      </c>
      <c r="I723" s="161" t="s">
        <v>2031</v>
      </c>
      <c r="J723" s="161" t="s">
        <v>2993</v>
      </c>
      <c r="K723" s="161" t="s">
        <v>2994</v>
      </c>
      <c r="L723" s="161" t="s">
        <v>6309</v>
      </c>
      <c r="M723" s="161" t="s">
        <v>2995</v>
      </c>
      <c r="N723" s="185" t="s">
        <v>6447</v>
      </c>
      <c r="O723" s="161" t="s">
        <v>393</v>
      </c>
      <c r="P723" s="161" t="s">
        <v>2996</v>
      </c>
      <c r="Q723" s="161" t="s">
        <v>13676</v>
      </c>
      <c r="R723" s="161" t="s">
        <v>2024</v>
      </c>
      <c r="S723" s="161" t="s">
        <v>2031</v>
      </c>
      <c r="T723" s="161" t="s">
        <v>6309</v>
      </c>
      <c r="U723" s="161" t="s">
        <v>2997</v>
      </c>
      <c r="V723" s="161" t="s">
        <v>2998</v>
      </c>
      <c r="W723" s="161" t="s">
        <v>13677</v>
      </c>
      <c r="X723" s="161" t="s">
        <v>2024</v>
      </c>
      <c r="Y723" s="161" t="s">
        <v>2031</v>
      </c>
      <c r="Z723" s="161" t="s">
        <v>6309</v>
      </c>
      <c r="AA723" s="161">
        <v>0</v>
      </c>
      <c r="AB723" s="161">
        <v>0</v>
      </c>
      <c r="AC723" s="161">
        <v>0</v>
      </c>
      <c r="AD723" s="161">
        <v>0</v>
      </c>
      <c r="AE723" s="161">
        <v>0</v>
      </c>
      <c r="AF723" s="161" t="s">
        <v>3101</v>
      </c>
      <c r="AG723" s="161" t="s">
        <v>6334</v>
      </c>
      <c r="AH723" s="162" t="s">
        <v>3714</v>
      </c>
      <c r="AI723" s="162" t="s">
        <v>3712</v>
      </c>
      <c r="AJ723" s="162" t="s">
        <v>3713</v>
      </c>
      <c r="AK723" s="162" t="s">
        <v>6900</v>
      </c>
      <c r="AL723" s="162" t="s">
        <v>14266</v>
      </c>
      <c r="AM723" s="162"/>
      <c r="AN723" s="162"/>
      <c r="AO723" s="162"/>
      <c r="AP723" s="162"/>
      <c r="AQ723" s="162"/>
      <c r="AR723" s="162"/>
      <c r="AS723" s="162"/>
      <c r="AT723" s="162"/>
      <c r="AU723" s="162"/>
      <c r="AV723" s="162"/>
      <c r="AW723" s="162"/>
      <c r="AX723" s="162"/>
    </row>
    <row r="724" spans="1:50" hidden="1">
      <c r="A724" s="153" t="s">
        <v>1568</v>
      </c>
      <c r="B724" s="153" t="s">
        <v>1563</v>
      </c>
      <c r="C724" s="153" t="s">
        <v>1569</v>
      </c>
      <c r="D724" s="177" t="s">
        <v>2989</v>
      </c>
      <c r="E724" s="161" t="s">
        <v>2990</v>
      </c>
      <c r="F724" s="161" t="s">
        <v>3002</v>
      </c>
      <c r="G724" s="161" t="s">
        <v>2992</v>
      </c>
      <c r="H724" s="161" t="s">
        <v>2024</v>
      </c>
      <c r="I724" s="161" t="s">
        <v>2031</v>
      </c>
      <c r="J724" s="161" t="s">
        <v>2993</v>
      </c>
      <c r="K724" s="161" t="s">
        <v>2994</v>
      </c>
      <c r="L724" s="161" t="s">
        <v>6309</v>
      </c>
      <c r="M724" s="161" t="s">
        <v>2995</v>
      </c>
      <c r="N724" s="185" t="s">
        <v>6447</v>
      </c>
      <c r="O724" s="161" t="s">
        <v>393</v>
      </c>
      <c r="P724" s="161" t="s">
        <v>2996</v>
      </c>
      <c r="Q724" s="161" t="s">
        <v>13676</v>
      </c>
      <c r="R724" s="161" t="s">
        <v>2024</v>
      </c>
      <c r="S724" s="161" t="s">
        <v>2031</v>
      </c>
      <c r="T724" s="161" t="s">
        <v>6309</v>
      </c>
      <c r="U724" s="161" t="s">
        <v>2997</v>
      </c>
      <c r="V724" s="161" t="s">
        <v>2998</v>
      </c>
      <c r="W724" s="161" t="s">
        <v>13677</v>
      </c>
      <c r="X724" s="161" t="s">
        <v>2024</v>
      </c>
      <c r="Y724" s="161" t="s">
        <v>2031</v>
      </c>
      <c r="Z724" s="161" t="s">
        <v>6309</v>
      </c>
      <c r="AA724" s="161">
        <v>0</v>
      </c>
      <c r="AB724" s="161">
        <v>0</v>
      </c>
      <c r="AC724" s="161">
        <v>0</v>
      </c>
      <c r="AD724" s="161">
        <v>0</v>
      </c>
      <c r="AE724" s="161">
        <v>0</v>
      </c>
      <c r="AF724" s="161" t="s">
        <v>3101</v>
      </c>
      <c r="AG724" s="161" t="s">
        <v>6334</v>
      </c>
      <c r="AH724" s="162" t="s">
        <v>3714</v>
      </c>
      <c r="AI724" s="162" t="s">
        <v>3712</v>
      </c>
      <c r="AJ724" s="162" t="s">
        <v>3713</v>
      </c>
      <c r="AK724" s="162" t="s">
        <v>6900</v>
      </c>
      <c r="AL724" s="162" t="s">
        <v>14266</v>
      </c>
      <c r="AM724" s="162"/>
      <c r="AN724" s="162"/>
      <c r="AO724" s="162"/>
      <c r="AP724" s="162"/>
      <c r="AQ724" s="162"/>
      <c r="AR724" s="162"/>
      <c r="AS724" s="162"/>
      <c r="AT724" s="162"/>
      <c r="AU724" s="162"/>
      <c r="AV724" s="162"/>
      <c r="AW724" s="162"/>
      <c r="AX724" s="162"/>
    </row>
    <row r="725" spans="1:50" hidden="1">
      <c r="A725" s="153" t="s">
        <v>1570</v>
      </c>
      <c r="B725" s="153" t="s">
        <v>1563</v>
      </c>
      <c r="C725" s="153" t="s">
        <v>1571</v>
      </c>
      <c r="D725" s="177" t="s">
        <v>2989</v>
      </c>
      <c r="E725" s="161" t="s">
        <v>2990</v>
      </c>
      <c r="F725" s="161" t="s">
        <v>3003</v>
      </c>
      <c r="G725" s="161" t="s">
        <v>2992</v>
      </c>
      <c r="H725" s="161" t="s">
        <v>2024</v>
      </c>
      <c r="I725" s="161" t="s">
        <v>2031</v>
      </c>
      <c r="J725" s="161" t="s">
        <v>2993</v>
      </c>
      <c r="K725" s="161" t="s">
        <v>2994</v>
      </c>
      <c r="L725" s="161" t="s">
        <v>6309</v>
      </c>
      <c r="M725" s="161" t="s">
        <v>2995</v>
      </c>
      <c r="N725" s="185" t="s">
        <v>6447</v>
      </c>
      <c r="O725" s="161" t="s">
        <v>393</v>
      </c>
      <c r="P725" s="161" t="s">
        <v>2996</v>
      </c>
      <c r="Q725" s="161" t="s">
        <v>13676</v>
      </c>
      <c r="R725" s="161" t="s">
        <v>2024</v>
      </c>
      <c r="S725" s="161" t="s">
        <v>2031</v>
      </c>
      <c r="T725" s="161" t="s">
        <v>6309</v>
      </c>
      <c r="U725" s="161" t="s">
        <v>2997</v>
      </c>
      <c r="V725" s="161" t="s">
        <v>2998</v>
      </c>
      <c r="W725" s="161" t="s">
        <v>13677</v>
      </c>
      <c r="X725" s="161" t="s">
        <v>2024</v>
      </c>
      <c r="Y725" s="161" t="s">
        <v>2031</v>
      </c>
      <c r="Z725" s="161" t="s">
        <v>6309</v>
      </c>
      <c r="AA725" s="161">
        <v>0</v>
      </c>
      <c r="AB725" s="161">
        <v>0</v>
      </c>
      <c r="AC725" s="161">
        <v>0</v>
      </c>
      <c r="AD725" s="161">
        <v>0</v>
      </c>
      <c r="AE725" s="161">
        <v>0</v>
      </c>
      <c r="AF725" s="161" t="s">
        <v>3101</v>
      </c>
      <c r="AG725" s="161" t="s">
        <v>6334</v>
      </c>
      <c r="AH725" s="162" t="s">
        <v>3714</v>
      </c>
      <c r="AI725" s="162" t="s">
        <v>3712</v>
      </c>
      <c r="AJ725" s="162" t="s">
        <v>3713</v>
      </c>
      <c r="AK725" s="162" t="s">
        <v>6900</v>
      </c>
      <c r="AL725" s="162" t="s">
        <v>14266</v>
      </c>
      <c r="AM725" s="162"/>
      <c r="AN725" s="162"/>
      <c r="AO725" s="162"/>
      <c r="AP725" s="162"/>
      <c r="AQ725" s="162"/>
      <c r="AR725" s="162"/>
      <c r="AS725" s="162"/>
      <c r="AT725" s="162"/>
      <c r="AU725" s="162"/>
      <c r="AV725" s="162"/>
      <c r="AW725" s="162"/>
      <c r="AX725" s="162"/>
    </row>
    <row r="726" spans="1:50" hidden="1">
      <c r="A726" s="153" t="s">
        <v>1572</v>
      </c>
      <c r="B726" s="153" t="s">
        <v>1563</v>
      </c>
      <c r="C726" s="153" t="s">
        <v>1573</v>
      </c>
      <c r="D726" s="177" t="s">
        <v>2989</v>
      </c>
      <c r="E726" s="161" t="s">
        <v>2990</v>
      </c>
      <c r="F726" s="161" t="s">
        <v>3004</v>
      </c>
      <c r="G726" s="161" t="s">
        <v>2992</v>
      </c>
      <c r="H726" s="161" t="s">
        <v>2024</v>
      </c>
      <c r="I726" s="161" t="s">
        <v>2031</v>
      </c>
      <c r="J726" s="161" t="s">
        <v>2993</v>
      </c>
      <c r="K726" s="161" t="s">
        <v>2994</v>
      </c>
      <c r="L726" s="161" t="s">
        <v>6309</v>
      </c>
      <c r="M726" s="161" t="s">
        <v>2995</v>
      </c>
      <c r="N726" s="185" t="s">
        <v>6447</v>
      </c>
      <c r="O726" s="161" t="s">
        <v>393</v>
      </c>
      <c r="P726" s="161" t="s">
        <v>2996</v>
      </c>
      <c r="Q726" s="161" t="s">
        <v>13676</v>
      </c>
      <c r="R726" s="161" t="s">
        <v>2024</v>
      </c>
      <c r="S726" s="161" t="s">
        <v>2031</v>
      </c>
      <c r="T726" s="161" t="s">
        <v>6309</v>
      </c>
      <c r="U726" s="161" t="s">
        <v>2997</v>
      </c>
      <c r="V726" s="161" t="s">
        <v>2998</v>
      </c>
      <c r="W726" s="161" t="s">
        <v>13677</v>
      </c>
      <c r="X726" s="161" t="s">
        <v>2024</v>
      </c>
      <c r="Y726" s="161" t="s">
        <v>2031</v>
      </c>
      <c r="Z726" s="161" t="s">
        <v>6309</v>
      </c>
      <c r="AA726" s="161">
        <v>0</v>
      </c>
      <c r="AB726" s="161">
        <v>0</v>
      </c>
      <c r="AC726" s="161">
        <v>0</v>
      </c>
      <c r="AD726" s="161">
        <v>0</v>
      </c>
      <c r="AE726" s="161">
        <v>0</v>
      </c>
      <c r="AF726" s="161" t="s">
        <v>3101</v>
      </c>
      <c r="AG726" s="161" t="s">
        <v>6334</v>
      </c>
      <c r="AH726" s="162" t="s">
        <v>3712</v>
      </c>
      <c r="AI726" s="162" t="s">
        <v>3714</v>
      </c>
      <c r="AJ726" s="162" t="s">
        <v>3713</v>
      </c>
      <c r="AK726" s="162" t="s">
        <v>6900</v>
      </c>
      <c r="AL726" s="162" t="s">
        <v>14266</v>
      </c>
      <c r="AM726" s="162"/>
      <c r="AN726" s="162"/>
      <c r="AO726" s="162"/>
      <c r="AP726" s="162"/>
      <c r="AQ726" s="162"/>
      <c r="AR726" s="162"/>
      <c r="AS726" s="162"/>
      <c r="AT726" s="162"/>
      <c r="AU726" s="162"/>
      <c r="AV726" s="162"/>
      <c r="AW726" s="162"/>
      <c r="AX726" s="162"/>
    </row>
    <row r="727" spans="1:50" hidden="1">
      <c r="A727" s="153" t="s">
        <v>1574</v>
      </c>
      <c r="B727" s="153" t="s">
        <v>1563</v>
      </c>
      <c r="C727" s="153" t="s">
        <v>1575</v>
      </c>
      <c r="D727" s="177" t="s">
        <v>2989</v>
      </c>
      <c r="E727" s="161" t="s">
        <v>2990</v>
      </c>
      <c r="F727" s="161" t="s">
        <v>3005</v>
      </c>
      <c r="G727" s="161" t="s">
        <v>2992</v>
      </c>
      <c r="H727" s="161" t="s">
        <v>2024</v>
      </c>
      <c r="I727" s="161" t="s">
        <v>2031</v>
      </c>
      <c r="J727" s="161" t="s">
        <v>2993</v>
      </c>
      <c r="K727" s="161" t="s">
        <v>2994</v>
      </c>
      <c r="L727" s="161" t="s">
        <v>6309</v>
      </c>
      <c r="M727" s="161" t="s">
        <v>2995</v>
      </c>
      <c r="N727" s="185" t="s">
        <v>6447</v>
      </c>
      <c r="O727" s="161" t="s">
        <v>393</v>
      </c>
      <c r="P727" s="161" t="s">
        <v>2996</v>
      </c>
      <c r="Q727" s="161" t="s">
        <v>13676</v>
      </c>
      <c r="R727" s="161" t="s">
        <v>2024</v>
      </c>
      <c r="S727" s="161" t="s">
        <v>2031</v>
      </c>
      <c r="T727" s="161" t="s">
        <v>6309</v>
      </c>
      <c r="U727" s="161" t="s">
        <v>2997</v>
      </c>
      <c r="V727" s="161" t="s">
        <v>2998</v>
      </c>
      <c r="W727" s="161" t="s">
        <v>13677</v>
      </c>
      <c r="X727" s="161" t="s">
        <v>2024</v>
      </c>
      <c r="Y727" s="161" t="s">
        <v>2031</v>
      </c>
      <c r="Z727" s="161" t="s">
        <v>6309</v>
      </c>
      <c r="AA727" s="161">
        <v>0</v>
      </c>
      <c r="AB727" s="161">
        <v>0</v>
      </c>
      <c r="AC727" s="161">
        <v>0</v>
      </c>
      <c r="AD727" s="161">
        <v>0</v>
      </c>
      <c r="AE727" s="161">
        <v>0</v>
      </c>
      <c r="AF727" s="161" t="s">
        <v>3101</v>
      </c>
      <c r="AG727" s="161" t="s">
        <v>6334</v>
      </c>
      <c r="AH727" s="162" t="s">
        <v>3714</v>
      </c>
      <c r="AI727" s="162" t="s">
        <v>3712</v>
      </c>
      <c r="AJ727" s="162" t="s">
        <v>3713</v>
      </c>
      <c r="AK727" s="162" t="s">
        <v>6900</v>
      </c>
      <c r="AL727" s="162" t="s">
        <v>14266</v>
      </c>
      <c r="AM727" s="162"/>
      <c r="AN727" s="162"/>
      <c r="AO727" s="162"/>
      <c r="AP727" s="162"/>
      <c r="AQ727" s="162"/>
      <c r="AR727" s="162"/>
      <c r="AS727" s="162"/>
      <c r="AT727" s="162"/>
      <c r="AU727" s="162"/>
      <c r="AV727" s="162"/>
      <c r="AW727" s="162"/>
      <c r="AX727" s="162"/>
    </row>
    <row r="728" spans="1:50" hidden="1">
      <c r="A728" s="153" t="s">
        <v>1576</v>
      </c>
      <c r="B728" s="153" t="s">
        <v>1563</v>
      </c>
      <c r="C728" s="153" t="s">
        <v>1577</v>
      </c>
      <c r="D728" s="177" t="s">
        <v>2989</v>
      </c>
      <c r="E728" s="161" t="s">
        <v>2990</v>
      </c>
      <c r="F728" s="161" t="s">
        <v>3006</v>
      </c>
      <c r="G728" s="161" t="s">
        <v>2992</v>
      </c>
      <c r="H728" s="161" t="s">
        <v>2024</v>
      </c>
      <c r="I728" s="161" t="s">
        <v>2031</v>
      </c>
      <c r="J728" s="161" t="s">
        <v>2993</v>
      </c>
      <c r="K728" s="161" t="s">
        <v>2994</v>
      </c>
      <c r="L728" s="161" t="s">
        <v>6309</v>
      </c>
      <c r="M728" s="161" t="s">
        <v>2995</v>
      </c>
      <c r="N728" s="185" t="s">
        <v>6447</v>
      </c>
      <c r="O728" s="161" t="s">
        <v>393</v>
      </c>
      <c r="P728" s="161" t="s">
        <v>2996</v>
      </c>
      <c r="Q728" s="161" t="s">
        <v>13676</v>
      </c>
      <c r="R728" s="161" t="s">
        <v>2024</v>
      </c>
      <c r="S728" s="161" t="s">
        <v>2031</v>
      </c>
      <c r="T728" s="161" t="s">
        <v>6309</v>
      </c>
      <c r="U728" s="161" t="s">
        <v>2997</v>
      </c>
      <c r="V728" s="161" t="s">
        <v>2998</v>
      </c>
      <c r="W728" s="161" t="s">
        <v>13677</v>
      </c>
      <c r="X728" s="161" t="s">
        <v>2024</v>
      </c>
      <c r="Y728" s="161" t="s">
        <v>2031</v>
      </c>
      <c r="Z728" s="161" t="s">
        <v>6309</v>
      </c>
      <c r="AA728" s="161">
        <v>0</v>
      </c>
      <c r="AB728" s="161">
        <v>0</v>
      </c>
      <c r="AC728" s="161">
        <v>0</v>
      </c>
      <c r="AD728" s="161">
        <v>0</v>
      </c>
      <c r="AE728" s="161">
        <v>0</v>
      </c>
      <c r="AF728" s="161" t="s">
        <v>3101</v>
      </c>
      <c r="AG728" s="161" t="s">
        <v>6334</v>
      </c>
      <c r="AH728" s="162" t="s">
        <v>3712</v>
      </c>
      <c r="AI728" s="162" t="s">
        <v>3714</v>
      </c>
      <c r="AJ728" s="162" t="s">
        <v>3713</v>
      </c>
      <c r="AK728" s="162" t="s">
        <v>6900</v>
      </c>
      <c r="AL728" s="162" t="s">
        <v>14266</v>
      </c>
      <c r="AM728" s="162"/>
      <c r="AN728" s="162"/>
      <c r="AO728" s="162"/>
      <c r="AP728" s="162"/>
      <c r="AQ728" s="162"/>
      <c r="AR728" s="162"/>
      <c r="AS728" s="162"/>
      <c r="AT728" s="162"/>
      <c r="AU728" s="162"/>
      <c r="AV728" s="162"/>
      <c r="AW728" s="162"/>
      <c r="AX728" s="162"/>
    </row>
    <row r="729" spans="1:50" hidden="1">
      <c r="A729" s="153" t="s">
        <v>1578</v>
      </c>
      <c r="B729" s="153" t="s">
        <v>1563</v>
      </c>
      <c r="C729" s="153" t="s">
        <v>1575</v>
      </c>
      <c r="D729" s="177" t="s">
        <v>2989</v>
      </c>
      <c r="E729" s="161" t="s">
        <v>2990</v>
      </c>
      <c r="F729" s="161" t="s">
        <v>3007</v>
      </c>
      <c r="G729" s="161" t="s">
        <v>2992</v>
      </c>
      <c r="H729" s="161" t="s">
        <v>2024</v>
      </c>
      <c r="I729" s="161" t="s">
        <v>2031</v>
      </c>
      <c r="J729" s="161" t="s">
        <v>2993</v>
      </c>
      <c r="K729" s="161" t="s">
        <v>2994</v>
      </c>
      <c r="L729" s="161" t="s">
        <v>6309</v>
      </c>
      <c r="M729" s="161" t="s">
        <v>2995</v>
      </c>
      <c r="N729" s="185" t="s">
        <v>6447</v>
      </c>
      <c r="O729" s="161" t="s">
        <v>393</v>
      </c>
      <c r="P729" s="161" t="s">
        <v>2996</v>
      </c>
      <c r="Q729" s="161" t="s">
        <v>13676</v>
      </c>
      <c r="R729" s="161" t="s">
        <v>2024</v>
      </c>
      <c r="S729" s="161" t="s">
        <v>2031</v>
      </c>
      <c r="T729" s="161" t="s">
        <v>6309</v>
      </c>
      <c r="U729" s="161" t="s">
        <v>2997</v>
      </c>
      <c r="V729" s="161" t="s">
        <v>2998</v>
      </c>
      <c r="W729" s="161" t="s">
        <v>13677</v>
      </c>
      <c r="X729" s="161" t="s">
        <v>2024</v>
      </c>
      <c r="Y729" s="161" t="s">
        <v>2031</v>
      </c>
      <c r="Z729" s="161" t="s">
        <v>6309</v>
      </c>
      <c r="AA729" s="161">
        <v>0</v>
      </c>
      <c r="AB729" s="161">
        <v>0</v>
      </c>
      <c r="AC729" s="161">
        <v>0</v>
      </c>
      <c r="AD729" s="161">
        <v>0</v>
      </c>
      <c r="AE729" s="161">
        <v>0</v>
      </c>
      <c r="AF729" s="161" t="s">
        <v>3101</v>
      </c>
      <c r="AG729" s="161" t="s">
        <v>6334</v>
      </c>
      <c r="AH729" s="162" t="s">
        <v>3714</v>
      </c>
      <c r="AI729" s="162" t="s">
        <v>3712</v>
      </c>
      <c r="AJ729" s="162" t="s">
        <v>3713</v>
      </c>
      <c r="AK729" s="162" t="s">
        <v>6900</v>
      </c>
      <c r="AL729" s="162" t="s">
        <v>14266</v>
      </c>
      <c r="AM729" s="162"/>
      <c r="AN729" s="162"/>
      <c r="AO729" s="162"/>
      <c r="AP729" s="162"/>
      <c r="AQ729" s="162"/>
      <c r="AR729" s="162"/>
      <c r="AS729" s="162"/>
      <c r="AT729" s="162"/>
      <c r="AU729" s="162"/>
      <c r="AV729" s="162"/>
      <c r="AW729" s="162"/>
      <c r="AX729" s="162"/>
    </row>
    <row r="730" spans="1:50" hidden="1">
      <c r="A730" s="153" t="s">
        <v>1579</v>
      </c>
      <c r="B730" s="153" t="s">
        <v>1563</v>
      </c>
      <c r="C730" s="153" t="s">
        <v>1577</v>
      </c>
      <c r="D730" s="177" t="s">
        <v>2989</v>
      </c>
      <c r="E730" s="161" t="s">
        <v>2990</v>
      </c>
      <c r="F730" s="161" t="s">
        <v>3001</v>
      </c>
      <c r="G730" s="161" t="s">
        <v>2992</v>
      </c>
      <c r="H730" s="161" t="s">
        <v>2024</v>
      </c>
      <c r="I730" s="161" t="s">
        <v>2031</v>
      </c>
      <c r="J730" s="161" t="s">
        <v>2993</v>
      </c>
      <c r="K730" s="161" t="s">
        <v>2994</v>
      </c>
      <c r="L730" s="161" t="s">
        <v>6309</v>
      </c>
      <c r="M730" s="161" t="s">
        <v>2995</v>
      </c>
      <c r="N730" s="185" t="s">
        <v>6447</v>
      </c>
      <c r="O730" s="161" t="s">
        <v>393</v>
      </c>
      <c r="P730" s="161" t="s">
        <v>2996</v>
      </c>
      <c r="Q730" s="161" t="s">
        <v>13676</v>
      </c>
      <c r="R730" s="161" t="s">
        <v>2024</v>
      </c>
      <c r="S730" s="161" t="s">
        <v>2031</v>
      </c>
      <c r="T730" s="161" t="s">
        <v>6309</v>
      </c>
      <c r="U730" s="161" t="s">
        <v>2997</v>
      </c>
      <c r="V730" s="161" t="s">
        <v>2998</v>
      </c>
      <c r="W730" s="161" t="s">
        <v>13677</v>
      </c>
      <c r="X730" s="161" t="s">
        <v>2024</v>
      </c>
      <c r="Y730" s="161" t="s">
        <v>2031</v>
      </c>
      <c r="Z730" s="161" t="s">
        <v>6309</v>
      </c>
      <c r="AA730" s="161">
        <v>0</v>
      </c>
      <c r="AB730" s="161">
        <v>0</v>
      </c>
      <c r="AC730" s="161">
        <v>0</v>
      </c>
      <c r="AD730" s="161">
        <v>0</v>
      </c>
      <c r="AE730" s="161">
        <v>0</v>
      </c>
      <c r="AF730" s="161" t="s">
        <v>3101</v>
      </c>
      <c r="AG730" s="161" t="s">
        <v>6334</v>
      </c>
      <c r="AH730" s="162" t="s">
        <v>3712</v>
      </c>
      <c r="AI730" s="162" t="s">
        <v>3714</v>
      </c>
      <c r="AJ730" s="162" t="s">
        <v>3713</v>
      </c>
      <c r="AK730" s="162" t="s">
        <v>6900</v>
      </c>
      <c r="AL730" s="162" t="s">
        <v>14266</v>
      </c>
      <c r="AM730" s="162"/>
      <c r="AN730" s="162"/>
      <c r="AO730" s="162"/>
      <c r="AP730" s="162"/>
      <c r="AQ730" s="162"/>
      <c r="AR730" s="162"/>
      <c r="AS730" s="162"/>
      <c r="AT730" s="162"/>
      <c r="AU730" s="162"/>
      <c r="AV730" s="162"/>
      <c r="AW730" s="162"/>
      <c r="AX730" s="162"/>
    </row>
    <row r="731" spans="1:50" hidden="1">
      <c r="A731" s="153" t="s">
        <v>1580</v>
      </c>
      <c r="B731" s="153" t="s">
        <v>1563</v>
      </c>
      <c r="C731" s="153" t="s">
        <v>1581</v>
      </c>
      <c r="D731" s="177" t="s">
        <v>2989</v>
      </c>
      <c r="E731" s="161" t="s">
        <v>2990</v>
      </c>
      <c r="F731" s="161" t="s">
        <v>3008</v>
      </c>
      <c r="G731" s="161" t="s">
        <v>2992</v>
      </c>
      <c r="H731" s="161" t="s">
        <v>2024</v>
      </c>
      <c r="I731" s="161" t="s">
        <v>2031</v>
      </c>
      <c r="J731" s="161" t="s">
        <v>2993</v>
      </c>
      <c r="K731" s="161" t="s">
        <v>2994</v>
      </c>
      <c r="L731" s="161" t="s">
        <v>6309</v>
      </c>
      <c r="M731" s="161" t="s">
        <v>2995</v>
      </c>
      <c r="N731" s="185" t="s">
        <v>6447</v>
      </c>
      <c r="O731" s="161" t="s">
        <v>393</v>
      </c>
      <c r="P731" s="161" t="s">
        <v>2996</v>
      </c>
      <c r="Q731" s="161" t="s">
        <v>13676</v>
      </c>
      <c r="R731" s="161" t="s">
        <v>2024</v>
      </c>
      <c r="S731" s="161" t="s">
        <v>2031</v>
      </c>
      <c r="T731" s="161" t="s">
        <v>6309</v>
      </c>
      <c r="U731" s="161" t="s">
        <v>2997</v>
      </c>
      <c r="V731" s="161" t="s">
        <v>2998</v>
      </c>
      <c r="W731" s="161" t="s">
        <v>13677</v>
      </c>
      <c r="X731" s="161" t="s">
        <v>2024</v>
      </c>
      <c r="Y731" s="161" t="s">
        <v>2031</v>
      </c>
      <c r="Z731" s="161" t="s">
        <v>6309</v>
      </c>
      <c r="AA731" s="161">
        <v>0</v>
      </c>
      <c r="AB731" s="161">
        <v>0</v>
      </c>
      <c r="AC731" s="161">
        <v>0</v>
      </c>
      <c r="AD731" s="161">
        <v>0</v>
      </c>
      <c r="AE731" s="161">
        <v>0</v>
      </c>
      <c r="AF731" s="161" t="s">
        <v>3101</v>
      </c>
      <c r="AG731" s="161" t="s">
        <v>6334</v>
      </c>
      <c r="AH731" s="162" t="s">
        <v>3712</v>
      </c>
      <c r="AI731" s="162" t="s">
        <v>3714</v>
      </c>
      <c r="AJ731" s="162" t="s">
        <v>3713</v>
      </c>
      <c r="AK731" s="162" t="s">
        <v>6900</v>
      </c>
      <c r="AL731" s="162" t="s">
        <v>14266</v>
      </c>
      <c r="AM731" s="162"/>
      <c r="AN731" s="162"/>
      <c r="AO731" s="162"/>
      <c r="AP731" s="162"/>
      <c r="AQ731" s="162"/>
      <c r="AR731" s="162"/>
      <c r="AS731" s="162"/>
      <c r="AT731" s="162"/>
      <c r="AU731" s="162"/>
      <c r="AV731" s="162"/>
      <c r="AW731" s="162"/>
      <c r="AX731" s="162"/>
    </row>
    <row r="732" spans="1:50" hidden="1">
      <c r="A732" s="153" t="s">
        <v>5544</v>
      </c>
      <c r="B732" s="153" t="s">
        <v>5545</v>
      </c>
      <c r="C732" s="153" t="s">
        <v>5546</v>
      </c>
      <c r="D732" s="177" t="s">
        <v>11729</v>
      </c>
      <c r="E732" s="161" t="s">
        <v>6309</v>
      </c>
      <c r="F732" s="161" t="s">
        <v>13524</v>
      </c>
      <c r="G732" s="161" t="s">
        <v>11730</v>
      </c>
      <c r="H732" s="161" t="s">
        <v>2015</v>
      </c>
      <c r="I732" s="161" t="s">
        <v>2016</v>
      </c>
      <c r="J732" s="161" t="s">
        <v>11731</v>
      </c>
      <c r="K732" s="161" t="s">
        <v>11732</v>
      </c>
      <c r="L732" s="161" t="s">
        <v>6309</v>
      </c>
      <c r="M732" s="161" t="s">
        <v>11733</v>
      </c>
      <c r="N732" s="185" t="s">
        <v>6310</v>
      </c>
      <c r="O732" s="161">
        <v>0</v>
      </c>
      <c r="P732" s="161">
        <v>0</v>
      </c>
      <c r="Q732" s="161">
        <v>0</v>
      </c>
      <c r="R732" s="161">
        <v>0</v>
      </c>
      <c r="S732" s="161">
        <v>0</v>
      </c>
      <c r="T732" s="161">
        <v>0</v>
      </c>
      <c r="U732" s="161">
        <v>0</v>
      </c>
      <c r="V732" s="161">
        <v>0</v>
      </c>
      <c r="W732" s="161">
        <v>0</v>
      </c>
      <c r="X732" s="161">
        <v>0</v>
      </c>
      <c r="Y732" s="161">
        <v>0</v>
      </c>
      <c r="Z732" s="161">
        <v>0</v>
      </c>
      <c r="AA732" s="161">
        <v>0</v>
      </c>
      <c r="AB732" s="161">
        <v>0</v>
      </c>
      <c r="AC732" s="161">
        <v>0</v>
      </c>
      <c r="AD732" s="161">
        <v>0</v>
      </c>
      <c r="AE732" s="161">
        <v>0</v>
      </c>
      <c r="AF732" s="161" t="s">
        <v>6309</v>
      </c>
      <c r="AG732" s="161" t="s">
        <v>6312</v>
      </c>
      <c r="AH732" s="162"/>
      <c r="AI732" s="162"/>
      <c r="AJ732" s="162"/>
      <c r="AK732" s="162"/>
      <c r="AL732" s="162"/>
      <c r="AM732" s="162"/>
      <c r="AN732" s="162"/>
      <c r="AO732" s="162"/>
      <c r="AP732" s="162"/>
      <c r="AQ732" s="162"/>
      <c r="AR732" s="162"/>
      <c r="AS732" s="162"/>
      <c r="AT732" s="162"/>
      <c r="AU732" s="162"/>
      <c r="AV732" s="162"/>
      <c r="AW732" s="162"/>
      <c r="AX732" s="162"/>
    </row>
    <row r="733" spans="1:50" hidden="1">
      <c r="A733" s="153" t="s">
        <v>1582</v>
      </c>
      <c r="B733" s="153" t="s">
        <v>1563</v>
      </c>
      <c r="C733" s="153" t="s">
        <v>1575</v>
      </c>
      <c r="D733" s="177" t="s">
        <v>2989</v>
      </c>
      <c r="E733" s="161" t="s">
        <v>2990</v>
      </c>
      <c r="F733" s="161" t="s">
        <v>3009</v>
      </c>
      <c r="G733" s="161" t="s">
        <v>2992</v>
      </c>
      <c r="H733" s="161" t="s">
        <v>2024</v>
      </c>
      <c r="I733" s="161" t="s">
        <v>2031</v>
      </c>
      <c r="J733" s="161" t="s">
        <v>2993</v>
      </c>
      <c r="K733" s="161" t="s">
        <v>2994</v>
      </c>
      <c r="L733" s="161" t="s">
        <v>6309</v>
      </c>
      <c r="M733" s="161" t="s">
        <v>2995</v>
      </c>
      <c r="N733" s="185" t="s">
        <v>6447</v>
      </c>
      <c r="O733" s="161" t="s">
        <v>393</v>
      </c>
      <c r="P733" s="161" t="s">
        <v>2996</v>
      </c>
      <c r="Q733" s="161" t="s">
        <v>13676</v>
      </c>
      <c r="R733" s="161" t="s">
        <v>2024</v>
      </c>
      <c r="S733" s="161" t="s">
        <v>2031</v>
      </c>
      <c r="T733" s="161" t="s">
        <v>6309</v>
      </c>
      <c r="U733" s="161" t="s">
        <v>2997</v>
      </c>
      <c r="V733" s="161" t="s">
        <v>2998</v>
      </c>
      <c r="W733" s="161" t="s">
        <v>13677</v>
      </c>
      <c r="X733" s="161" t="s">
        <v>2024</v>
      </c>
      <c r="Y733" s="161" t="s">
        <v>2031</v>
      </c>
      <c r="Z733" s="161" t="s">
        <v>6309</v>
      </c>
      <c r="AA733" s="161">
        <v>0</v>
      </c>
      <c r="AB733" s="161">
        <v>0</v>
      </c>
      <c r="AC733" s="161">
        <v>0</v>
      </c>
      <c r="AD733" s="161">
        <v>0</v>
      </c>
      <c r="AE733" s="161">
        <v>0</v>
      </c>
      <c r="AF733" s="161" t="s">
        <v>3101</v>
      </c>
      <c r="AG733" s="161" t="s">
        <v>6334</v>
      </c>
      <c r="AH733" s="162" t="s">
        <v>3712</v>
      </c>
      <c r="AI733" s="162" t="s">
        <v>3714</v>
      </c>
      <c r="AJ733" s="162" t="s">
        <v>3713</v>
      </c>
      <c r="AK733" s="162" t="s">
        <v>6900</v>
      </c>
      <c r="AL733" s="162" t="s">
        <v>14266</v>
      </c>
      <c r="AM733" s="162"/>
      <c r="AN733" s="162"/>
      <c r="AO733" s="162"/>
      <c r="AP733" s="162"/>
      <c r="AQ733" s="162"/>
      <c r="AR733" s="162"/>
      <c r="AS733" s="162"/>
      <c r="AT733" s="162"/>
      <c r="AU733" s="162"/>
      <c r="AV733" s="162"/>
      <c r="AW733" s="162"/>
      <c r="AX733" s="162"/>
    </row>
    <row r="734" spans="1:50" hidden="1">
      <c r="A734" s="153" t="s">
        <v>1583</v>
      </c>
      <c r="B734" s="153" t="s">
        <v>1563</v>
      </c>
      <c r="C734" s="153" t="s">
        <v>1581</v>
      </c>
      <c r="D734" s="177" t="s">
        <v>2989</v>
      </c>
      <c r="E734" s="161" t="s">
        <v>2990</v>
      </c>
      <c r="F734" s="161" t="s">
        <v>3010</v>
      </c>
      <c r="G734" s="161" t="s">
        <v>2992</v>
      </c>
      <c r="H734" s="161" t="s">
        <v>2024</v>
      </c>
      <c r="I734" s="161" t="s">
        <v>2031</v>
      </c>
      <c r="J734" s="161" t="s">
        <v>2993</v>
      </c>
      <c r="K734" s="161" t="s">
        <v>2994</v>
      </c>
      <c r="L734" s="161" t="s">
        <v>6309</v>
      </c>
      <c r="M734" s="161" t="s">
        <v>2995</v>
      </c>
      <c r="N734" s="185" t="s">
        <v>6447</v>
      </c>
      <c r="O734" s="161" t="s">
        <v>393</v>
      </c>
      <c r="P734" s="161" t="s">
        <v>2996</v>
      </c>
      <c r="Q734" s="161" t="s">
        <v>13676</v>
      </c>
      <c r="R734" s="161" t="s">
        <v>2024</v>
      </c>
      <c r="S734" s="161" t="s">
        <v>2031</v>
      </c>
      <c r="T734" s="161" t="s">
        <v>6309</v>
      </c>
      <c r="U734" s="161" t="s">
        <v>2997</v>
      </c>
      <c r="V734" s="161" t="s">
        <v>2998</v>
      </c>
      <c r="W734" s="161" t="s">
        <v>13677</v>
      </c>
      <c r="X734" s="161" t="s">
        <v>2024</v>
      </c>
      <c r="Y734" s="161" t="s">
        <v>2031</v>
      </c>
      <c r="Z734" s="161" t="s">
        <v>6309</v>
      </c>
      <c r="AA734" s="161">
        <v>0</v>
      </c>
      <c r="AB734" s="161">
        <v>0</v>
      </c>
      <c r="AC734" s="161">
        <v>0</v>
      </c>
      <c r="AD734" s="161">
        <v>0</v>
      </c>
      <c r="AE734" s="161">
        <v>0</v>
      </c>
      <c r="AF734" s="161" t="s">
        <v>3101</v>
      </c>
      <c r="AG734" s="161" t="s">
        <v>6334</v>
      </c>
      <c r="AH734" s="162" t="s">
        <v>3712</v>
      </c>
      <c r="AI734" s="162" t="s">
        <v>3714</v>
      </c>
      <c r="AJ734" s="162" t="s">
        <v>3713</v>
      </c>
      <c r="AK734" s="162" t="s">
        <v>6900</v>
      </c>
      <c r="AL734" s="162" t="s">
        <v>14266</v>
      </c>
      <c r="AM734" s="162"/>
      <c r="AN734" s="162"/>
      <c r="AO734" s="162"/>
      <c r="AP734" s="162"/>
      <c r="AQ734" s="162"/>
      <c r="AR734" s="162"/>
      <c r="AS734" s="162"/>
      <c r="AT734" s="162"/>
      <c r="AU734" s="162"/>
      <c r="AV734" s="162"/>
      <c r="AW734" s="162"/>
      <c r="AX734" s="162"/>
    </row>
    <row r="735" spans="1:50" hidden="1">
      <c r="A735" s="153" t="s">
        <v>1584</v>
      </c>
      <c r="B735" s="153" t="s">
        <v>1563</v>
      </c>
      <c r="C735" s="153" t="s">
        <v>1581</v>
      </c>
      <c r="D735" s="177" t="s">
        <v>2989</v>
      </c>
      <c r="E735" s="161" t="s">
        <v>2990</v>
      </c>
      <c r="F735" s="161" t="s">
        <v>13082</v>
      </c>
      <c r="G735" s="161" t="s">
        <v>2992</v>
      </c>
      <c r="H735" s="161" t="s">
        <v>2024</v>
      </c>
      <c r="I735" s="161" t="s">
        <v>2031</v>
      </c>
      <c r="J735" s="161" t="s">
        <v>2993</v>
      </c>
      <c r="K735" s="161" t="s">
        <v>2994</v>
      </c>
      <c r="L735" s="161" t="s">
        <v>6309</v>
      </c>
      <c r="M735" s="161"/>
      <c r="N735" s="185"/>
      <c r="O735" s="161"/>
      <c r="P735" s="161"/>
      <c r="Q735" s="161"/>
      <c r="R735" s="161"/>
      <c r="S735" s="161"/>
      <c r="T735" s="161"/>
      <c r="U735" s="161"/>
      <c r="V735" s="161"/>
      <c r="W735" s="161"/>
      <c r="X735" s="161"/>
      <c r="Y735" s="161"/>
      <c r="Z735" s="161"/>
      <c r="AA735" s="161"/>
      <c r="AB735" s="161"/>
      <c r="AC735" s="161"/>
      <c r="AD735" s="161"/>
      <c r="AE735" s="161"/>
      <c r="AF735" s="161"/>
      <c r="AG735" s="161"/>
      <c r="AH735" s="162" t="s">
        <v>3712</v>
      </c>
      <c r="AI735" s="162" t="s">
        <v>3714</v>
      </c>
      <c r="AJ735" s="162" t="s">
        <v>3715</v>
      </c>
      <c r="AK735" s="162" t="s">
        <v>6900</v>
      </c>
      <c r="AL735" s="162" t="s">
        <v>14266</v>
      </c>
      <c r="AM735" s="162"/>
      <c r="AN735" s="162"/>
      <c r="AO735" s="162"/>
      <c r="AP735" s="162"/>
      <c r="AQ735" s="162"/>
      <c r="AR735" s="162"/>
      <c r="AS735" s="162"/>
      <c r="AT735" s="162"/>
      <c r="AU735" s="162"/>
      <c r="AV735" s="162"/>
      <c r="AW735" s="162"/>
      <c r="AX735" s="162"/>
    </row>
    <row r="736" spans="1:50" hidden="1">
      <c r="A736" s="153" t="s">
        <v>1585</v>
      </c>
      <c r="B736" s="153" t="s">
        <v>1563</v>
      </c>
      <c r="C736" s="153" t="s">
        <v>1581</v>
      </c>
      <c r="D736" s="177" t="s">
        <v>2989</v>
      </c>
      <c r="E736" s="161" t="s">
        <v>2990</v>
      </c>
      <c r="F736" s="161" t="s">
        <v>3011</v>
      </c>
      <c r="G736" s="161" t="s">
        <v>2992</v>
      </c>
      <c r="H736" s="161" t="s">
        <v>2024</v>
      </c>
      <c r="I736" s="161" t="s">
        <v>2031</v>
      </c>
      <c r="J736" s="161" t="s">
        <v>2993</v>
      </c>
      <c r="K736" s="161" t="s">
        <v>2994</v>
      </c>
      <c r="L736" s="161" t="s">
        <v>6309</v>
      </c>
      <c r="M736" s="161" t="s">
        <v>2995</v>
      </c>
      <c r="N736" s="185" t="s">
        <v>6447</v>
      </c>
      <c r="O736" s="161" t="s">
        <v>393</v>
      </c>
      <c r="P736" s="161" t="s">
        <v>2996</v>
      </c>
      <c r="Q736" s="161" t="s">
        <v>13676</v>
      </c>
      <c r="R736" s="161" t="s">
        <v>2024</v>
      </c>
      <c r="S736" s="161" t="s">
        <v>2031</v>
      </c>
      <c r="T736" s="161" t="s">
        <v>6309</v>
      </c>
      <c r="U736" s="161" t="s">
        <v>2997</v>
      </c>
      <c r="V736" s="161" t="s">
        <v>2998</v>
      </c>
      <c r="W736" s="161" t="s">
        <v>13677</v>
      </c>
      <c r="X736" s="161" t="s">
        <v>2024</v>
      </c>
      <c r="Y736" s="161" t="s">
        <v>2031</v>
      </c>
      <c r="Z736" s="161" t="s">
        <v>6309</v>
      </c>
      <c r="AA736" s="161">
        <v>0</v>
      </c>
      <c r="AB736" s="161">
        <v>0</v>
      </c>
      <c r="AC736" s="161">
        <v>0</v>
      </c>
      <c r="AD736" s="161">
        <v>0</v>
      </c>
      <c r="AE736" s="161">
        <v>0</v>
      </c>
      <c r="AF736" s="161" t="s">
        <v>3101</v>
      </c>
      <c r="AG736" s="161" t="s">
        <v>6334</v>
      </c>
      <c r="AH736" s="162" t="s">
        <v>3712</v>
      </c>
      <c r="AI736" s="162" t="s">
        <v>3714</v>
      </c>
      <c r="AJ736" s="162" t="s">
        <v>3713</v>
      </c>
      <c r="AK736" s="162" t="s">
        <v>6900</v>
      </c>
      <c r="AL736" s="162" t="s">
        <v>14266</v>
      </c>
      <c r="AM736" s="162"/>
      <c r="AN736" s="162"/>
      <c r="AO736" s="162"/>
      <c r="AP736" s="162"/>
      <c r="AQ736" s="162"/>
      <c r="AR736" s="162"/>
      <c r="AS736" s="162"/>
      <c r="AT736" s="162"/>
      <c r="AU736" s="162"/>
      <c r="AV736" s="162"/>
      <c r="AW736" s="162"/>
      <c r="AX736" s="162"/>
    </row>
    <row r="737" spans="1:50" hidden="1">
      <c r="A737" s="153" t="s">
        <v>1586</v>
      </c>
      <c r="B737" s="153" t="s">
        <v>1563</v>
      </c>
      <c r="C737" s="153" t="s">
        <v>1587</v>
      </c>
      <c r="D737" s="177" t="s">
        <v>2989</v>
      </c>
      <c r="E737" s="161" t="s">
        <v>2990</v>
      </c>
      <c r="F737" s="161" t="s">
        <v>3012</v>
      </c>
      <c r="G737" s="161" t="s">
        <v>2992</v>
      </c>
      <c r="H737" s="161" t="s">
        <v>2024</v>
      </c>
      <c r="I737" s="161" t="s">
        <v>2031</v>
      </c>
      <c r="J737" s="161" t="s">
        <v>2993</v>
      </c>
      <c r="K737" s="161" t="s">
        <v>2994</v>
      </c>
      <c r="L737" s="161" t="s">
        <v>6309</v>
      </c>
      <c r="M737" s="161" t="s">
        <v>2995</v>
      </c>
      <c r="N737" s="185" t="s">
        <v>6447</v>
      </c>
      <c r="O737" s="161" t="s">
        <v>393</v>
      </c>
      <c r="P737" s="161" t="s">
        <v>2996</v>
      </c>
      <c r="Q737" s="161" t="s">
        <v>13676</v>
      </c>
      <c r="R737" s="161" t="s">
        <v>2024</v>
      </c>
      <c r="S737" s="161" t="s">
        <v>2031</v>
      </c>
      <c r="T737" s="161" t="s">
        <v>6309</v>
      </c>
      <c r="U737" s="161" t="s">
        <v>2997</v>
      </c>
      <c r="V737" s="161" t="s">
        <v>2998</v>
      </c>
      <c r="W737" s="161" t="s">
        <v>13677</v>
      </c>
      <c r="X737" s="161" t="s">
        <v>2024</v>
      </c>
      <c r="Y737" s="161" t="s">
        <v>2031</v>
      </c>
      <c r="Z737" s="161" t="s">
        <v>6309</v>
      </c>
      <c r="AA737" s="161">
        <v>0</v>
      </c>
      <c r="AB737" s="161">
        <v>0</v>
      </c>
      <c r="AC737" s="161">
        <v>0</v>
      </c>
      <c r="AD737" s="161">
        <v>0</v>
      </c>
      <c r="AE737" s="161">
        <v>0</v>
      </c>
      <c r="AF737" s="161" t="s">
        <v>3101</v>
      </c>
      <c r="AG737" s="161" t="s">
        <v>6334</v>
      </c>
      <c r="AH737" s="162" t="s">
        <v>3712</v>
      </c>
      <c r="AI737" s="162" t="s">
        <v>3714</v>
      </c>
      <c r="AJ737" s="162" t="s">
        <v>3713</v>
      </c>
      <c r="AK737" s="162" t="s">
        <v>6900</v>
      </c>
      <c r="AL737" s="162" t="s">
        <v>14266</v>
      </c>
      <c r="AM737" s="162"/>
      <c r="AN737" s="162"/>
      <c r="AO737" s="162"/>
      <c r="AP737" s="162"/>
      <c r="AQ737" s="162"/>
      <c r="AR737" s="162"/>
      <c r="AS737" s="162"/>
      <c r="AT737" s="162"/>
      <c r="AU737" s="162"/>
      <c r="AV737" s="162"/>
      <c r="AW737" s="162"/>
      <c r="AX737" s="162"/>
    </row>
    <row r="738" spans="1:50" hidden="1">
      <c r="A738" s="153" t="s">
        <v>1591</v>
      </c>
      <c r="B738" s="153" t="s">
        <v>1592</v>
      </c>
      <c r="C738" s="153" t="s">
        <v>1593</v>
      </c>
      <c r="D738" s="177" t="s">
        <v>3563</v>
      </c>
      <c r="E738" s="161" t="s">
        <v>3564</v>
      </c>
      <c r="F738" s="161" t="s">
        <v>3565</v>
      </c>
      <c r="G738" s="161" t="s">
        <v>3566</v>
      </c>
      <c r="H738" s="161" t="s">
        <v>2015</v>
      </c>
      <c r="I738" s="161" t="s">
        <v>2016</v>
      </c>
      <c r="J738" s="161" t="s">
        <v>3567</v>
      </c>
      <c r="K738" s="161" t="s">
        <v>3568</v>
      </c>
      <c r="L738" s="161" t="s">
        <v>6309</v>
      </c>
      <c r="M738" s="161" t="s">
        <v>3569</v>
      </c>
      <c r="N738" s="185" t="s">
        <v>6310</v>
      </c>
      <c r="O738" s="161" t="s">
        <v>1594</v>
      </c>
      <c r="P738" s="161" t="s">
        <v>3385</v>
      </c>
      <c r="Q738" s="161" t="s">
        <v>3386</v>
      </c>
      <c r="R738" s="161" t="s">
        <v>2015</v>
      </c>
      <c r="S738" s="161" t="s">
        <v>2016</v>
      </c>
      <c r="T738" s="161" t="s">
        <v>3387</v>
      </c>
      <c r="U738" s="161">
        <v>0</v>
      </c>
      <c r="V738" s="161">
        <v>0</v>
      </c>
      <c r="W738" s="161">
        <v>0</v>
      </c>
      <c r="X738" s="161">
        <v>0</v>
      </c>
      <c r="Y738" s="161">
        <v>0</v>
      </c>
      <c r="Z738" s="161">
        <v>0</v>
      </c>
      <c r="AA738" s="161">
        <v>0</v>
      </c>
      <c r="AB738" s="161">
        <v>0</v>
      </c>
      <c r="AC738" s="161">
        <v>0</v>
      </c>
      <c r="AD738" s="161">
        <v>0</v>
      </c>
      <c r="AE738" s="161">
        <v>0</v>
      </c>
      <c r="AF738" s="161" t="s">
        <v>4285</v>
      </c>
      <c r="AG738" s="161" t="s">
        <v>6334</v>
      </c>
      <c r="AH738" s="162" t="s">
        <v>1848</v>
      </c>
      <c r="AI738" s="162" t="s">
        <v>6907</v>
      </c>
      <c r="AJ738" s="162"/>
      <c r="AK738" s="162"/>
      <c r="AL738" s="162"/>
      <c r="AM738" s="162"/>
      <c r="AN738" s="162"/>
      <c r="AO738" s="162"/>
      <c r="AP738" s="162"/>
      <c r="AQ738" s="162"/>
      <c r="AR738" s="162"/>
      <c r="AS738" s="162"/>
      <c r="AT738" s="162"/>
      <c r="AU738" s="162"/>
      <c r="AV738" s="162"/>
      <c r="AW738" s="162"/>
      <c r="AX738" s="162"/>
    </row>
    <row r="739" spans="1:50" hidden="1">
      <c r="A739" s="153" t="s">
        <v>1595</v>
      </c>
      <c r="B739" s="160" t="s">
        <v>1596</v>
      </c>
      <c r="C739" s="153" t="s">
        <v>1597</v>
      </c>
      <c r="D739" s="177" t="s">
        <v>2011</v>
      </c>
      <c r="E739" s="161" t="s">
        <v>2012</v>
      </c>
      <c r="F739" s="161" t="s">
        <v>2013</v>
      </c>
      <c r="G739" s="161" t="s">
        <v>2014</v>
      </c>
      <c r="H739" s="161" t="s">
        <v>2015</v>
      </c>
      <c r="I739" s="161" t="s">
        <v>2016</v>
      </c>
      <c r="J739" s="161" t="s">
        <v>2017</v>
      </c>
      <c r="K739" s="161" t="s">
        <v>2018</v>
      </c>
      <c r="L739" s="161" t="s">
        <v>6309</v>
      </c>
      <c r="M739" s="161" t="s">
        <v>2019</v>
      </c>
      <c r="N739" s="185" t="s">
        <v>6447</v>
      </c>
      <c r="O739" s="161">
        <v>0</v>
      </c>
      <c r="P739" s="161">
        <v>0</v>
      </c>
      <c r="Q739" s="161">
        <v>0</v>
      </c>
      <c r="R739" s="161">
        <v>0</v>
      </c>
      <c r="S739" s="161">
        <v>0</v>
      </c>
      <c r="T739" s="161">
        <v>0</v>
      </c>
      <c r="U739" s="161">
        <v>0</v>
      </c>
      <c r="V739" s="161">
        <v>0</v>
      </c>
      <c r="W739" s="161">
        <v>0</v>
      </c>
      <c r="X739" s="161">
        <v>0</v>
      </c>
      <c r="Y739" s="161">
        <v>0</v>
      </c>
      <c r="Z739" s="161">
        <v>0</v>
      </c>
      <c r="AA739" s="161">
        <v>1</v>
      </c>
      <c r="AB739" s="161" t="s">
        <v>2020</v>
      </c>
      <c r="AC739" s="161" t="s">
        <v>2021</v>
      </c>
      <c r="AD739" s="161" t="s">
        <v>2022</v>
      </c>
      <c r="AE739" s="161" t="s">
        <v>2023</v>
      </c>
      <c r="AF739" s="161" t="s">
        <v>6450</v>
      </c>
      <c r="AG739" s="161" t="s">
        <v>6334</v>
      </c>
      <c r="AH739" s="162" t="s">
        <v>11880</v>
      </c>
      <c r="AI739" s="162" t="s">
        <v>14653</v>
      </c>
      <c r="AJ739" s="162" t="s">
        <v>15398</v>
      </c>
      <c r="AK739" s="162" t="s">
        <v>15399</v>
      </c>
      <c r="AL739" s="162" t="s">
        <v>15493</v>
      </c>
      <c r="AM739" s="162" t="s">
        <v>15729</v>
      </c>
      <c r="AN739" s="162" t="s">
        <v>15885</v>
      </c>
      <c r="AO739" s="162"/>
      <c r="AP739" s="162"/>
      <c r="AQ739" s="162"/>
      <c r="AR739" s="162"/>
      <c r="AS739" s="162"/>
      <c r="AT739" s="162"/>
      <c r="AU739" s="162"/>
      <c r="AV739" s="162"/>
      <c r="AW739" s="162"/>
      <c r="AX739" s="162"/>
    </row>
    <row r="740" spans="1:50" hidden="1">
      <c r="A740" s="153" t="s">
        <v>11868</v>
      </c>
      <c r="B740" s="153" t="s">
        <v>11867</v>
      </c>
      <c r="D740" s="177" t="e">
        <v>#N/A</v>
      </c>
      <c r="E740" s="161" t="e">
        <v>#N/A</v>
      </c>
      <c r="F740" s="161" t="e">
        <v>#N/A</v>
      </c>
      <c r="G740" s="161" t="e">
        <v>#N/A</v>
      </c>
      <c r="H740" s="161" t="e">
        <v>#N/A</v>
      </c>
      <c r="I740" s="161" t="e">
        <v>#N/A</v>
      </c>
      <c r="J740" s="161" t="e">
        <v>#N/A</v>
      </c>
      <c r="K740" s="161" t="e">
        <v>#N/A</v>
      </c>
      <c r="L740" s="161" t="e">
        <v>#N/A</v>
      </c>
      <c r="M740" s="161"/>
      <c r="N740" s="185"/>
      <c r="O740" s="161"/>
      <c r="P740" s="161"/>
      <c r="Q740" s="161"/>
      <c r="R740" s="161"/>
      <c r="S740" s="161"/>
      <c r="T740" s="161"/>
      <c r="U740" s="161"/>
      <c r="V740" s="161"/>
      <c r="W740" s="161"/>
      <c r="X740" s="161"/>
      <c r="Y740" s="161"/>
      <c r="Z740" s="161"/>
      <c r="AA740" s="161"/>
      <c r="AB740" s="161"/>
      <c r="AC740" s="161"/>
      <c r="AD740" s="161"/>
      <c r="AE740" s="161"/>
      <c r="AF740" s="161"/>
      <c r="AG740" s="161"/>
      <c r="AH740" s="165" t="s">
        <v>11870</v>
      </c>
      <c r="AI740" s="162" t="s">
        <v>11869</v>
      </c>
      <c r="AJ740" s="162"/>
      <c r="AK740" s="162"/>
      <c r="AL740" s="162"/>
      <c r="AM740" s="162"/>
      <c r="AN740" s="162"/>
      <c r="AO740" s="162"/>
      <c r="AP740" s="162"/>
      <c r="AQ740" s="162"/>
      <c r="AR740" s="162"/>
      <c r="AS740" s="162"/>
      <c r="AT740" s="162"/>
      <c r="AU740" s="162"/>
      <c r="AV740" s="162"/>
      <c r="AW740" s="162"/>
      <c r="AX740" s="162"/>
    </row>
    <row r="741" spans="1:50" hidden="1">
      <c r="A741" s="153" t="s">
        <v>1598</v>
      </c>
      <c r="B741" s="153" t="s">
        <v>4282</v>
      </c>
      <c r="C741" s="153" t="s">
        <v>1599</v>
      </c>
      <c r="D741" s="177" t="s">
        <v>6385</v>
      </c>
      <c r="E741" s="161" t="s">
        <v>6386</v>
      </c>
      <c r="F741" s="161" t="s">
        <v>6396</v>
      </c>
      <c r="G741" s="161" t="s">
        <v>6388</v>
      </c>
      <c r="H741" s="161" t="s">
        <v>2024</v>
      </c>
      <c r="I741" s="161" t="s">
        <v>2031</v>
      </c>
      <c r="J741" s="161" t="s">
        <v>6389</v>
      </c>
      <c r="K741" s="161" t="s">
        <v>6390</v>
      </c>
      <c r="L741" s="161" t="s">
        <v>6391</v>
      </c>
      <c r="M741" s="161" t="s">
        <v>6392</v>
      </c>
      <c r="N741" s="185" t="s">
        <v>2035</v>
      </c>
      <c r="O741" s="161">
        <v>0</v>
      </c>
      <c r="P741" s="161">
        <v>0</v>
      </c>
      <c r="Q741" s="161">
        <v>0</v>
      </c>
      <c r="R741" s="161">
        <v>0</v>
      </c>
      <c r="S741" s="161">
        <v>0</v>
      </c>
      <c r="T741" s="161">
        <v>0</v>
      </c>
      <c r="U741" s="161">
        <v>0</v>
      </c>
      <c r="V741" s="161">
        <v>0</v>
      </c>
      <c r="W741" s="161">
        <v>0</v>
      </c>
      <c r="X741" s="161">
        <v>0</v>
      </c>
      <c r="Y741" s="161">
        <v>0</v>
      </c>
      <c r="Z741" s="161">
        <v>0</v>
      </c>
      <c r="AA741" s="161">
        <v>0</v>
      </c>
      <c r="AB741" s="161">
        <v>0</v>
      </c>
      <c r="AC741" s="161">
        <v>0</v>
      </c>
      <c r="AD741" s="161">
        <v>0</v>
      </c>
      <c r="AE741" s="161">
        <v>0</v>
      </c>
      <c r="AF741" s="161" t="s">
        <v>4285</v>
      </c>
      <c r="AG741" s="161" t="s">
        <v>6334</v>
      </c>
      <c r="AH741" s="162" t="s">
        <v>1848</v>
      </c>
      <c r="AI741" s="162" t="s">
        <v>6589</v>
      </c>
      <c r="AJ741" s="162"/>
      <c r="AK741" s="162"/>
      <c r="AL741" s="162"/>
      <c r="AM741" s="162"/>
      <c r="AN741" s="162"/>
      <c r="AO741" s="162"/>
      <c r="AP741" s="162"/>
      <c r="AQ741" s="162"/>
      <c r="AR741" s="162"/>
      <c r="AS741" s="162"/>
      <c r="AT741" s="162"/>
      <c r="AU741" s="162"/>
      <c r="AV741" s="162"/>
      <c r="AW741" s="162"/>
      <c r="AX741" s="162"/>
    </row>
    <row r="742" spans="1:50" hidden="1">
      <c r="A742" s="153" t="s">
        <v>1603</v>
      </c>
      <c r="B742" s="153" t="s">
        <v>1601</v>
      </c>
      <c r="C742" s="153" t="s">
        <v>1602</v>
      </c>
      <c r="D742" s="177" t="s">
        <v>3898</v>
      </c>
      <c r="E742" s="161" t="s">
        <v>3899</v>
      </c>
      <c r="F742" s="161" t="s">
        <v>3905</v>
      </c>
      <c r="G742" s="161" t="s">
        <v>3901</v>
      </c>
      <c r="H742" s="161" t="s">
        <v>3902</v>
      </c>
      <c r="I742" s="161" t="s">
        <v>6294</v>
      </c>
      <c r="J742" s="161" t="s">
        <v>3903</v>
      </c>
      <c r="K742" s="161" t="s">
        <v>6309</v>
      </c>
      <c r="L742" s="161" t="s">
        <v>6309</v>
      </c>
      <c r="M742" s="161" t="s">
        <v>3904</v>
      </c>
      <c r="N742" s="185" t="s">
        <v>6447</v>
      </c>
      <c r="O742" s="161">
        <v>0</v>
      </c>
      <c r="P742" s="161">
        <v>0</v>
      </c>
      <c r="Q742" s="161">
        <v>0</v>
      </c>
      <c r="R742" s="161">
        <v>0</v>
      </c>
      <c r="S742" s="161">
        <v>0</v>
      </c>
      <c r="T742" s="161">
        <v>0</v>
      </c>
      <c r="U742" s="161">
        <v>0</v>
      </c>
      <c r="V742" s="161">
        <v>0</v>
      </c>
      <c r="W742" s="161">
        <v>0</v>
      </c>
      <c r="X742" s="161">
        <v>0</v>
      </c>
      <c r="Y742" s="161">
        <v>0</v>
      </c>
      <c r="Z742" s="161">
        <v>0</v>
      </c>
      <c r="AA742" s="161">
        <v>0</v>
      </c>
      <c r="AB742" s="161">
        <v>0</v>
      </c>
      <c r="AC742" s="161">
        <v>0</v>
      </c>
      <c r="AD742" s="161">
        <v>0</v>
      </c>
      <c r="AE742" s="161">
        <v>0</v>
      </c>
      <c r="AF742" s="161" t="s">
        <v>4036</v>
      </c>
      <c r="AG742" s="161" t="s">
        <v>6334</v>
      </c>
      <c r="AH742" s="162" t="s">
        <v>6553</v>
      </c>
      <c r="AI742" s="162" t="s">
        <v>6580</v>
      </c>
      <c r="AJ742" s="162"/>
      <c r="AK742" s="162"/>
      <c r="AL742" s="162"/>
      <c r="AM742" s="162"/>
      <c r="AN742" s="162"/>
      <c r="AO742" s="162"/>
      <c r="AP742" s="162"/>
      <c r="AQ742" s="162"/>
      <c r="AR742" s="162"/>
      <c r="AS742" s="162"/>
      <c r="AT742" s="162"/>
      <c r="AU742" s="162"/>
      <c r="AV742" s="162"/>
      <c r="AW742" s="162"/>
      <c r="AX742" s="162"/>
    </row>
    <row r="743" spans="1:50" hidden="1">
      <c r="A743" s="153" t="s">
        <v>1600</v>
      </c>
      <c r="B743" s="153" t="s">
        <v>1601</v>
      </c>
      <c r="C743" s="153" t="s">
        <v>1602</v>
      </c>
      <c r="D743" s="177" t="s">
        <v>3898</v>
      </c>
      <c r="E743" s="161" t="s">
        <v>3899</v>
      </c>
      <c r="F743" s="161" t="s">
        <v>3900</v>
      </c>
      <c r="G743" s="161" t="s">
        <v>3901</v>
      </c>
      <c r="H743" s="161" t="s">
        <v>3902</v>
      </c>
      <c r="I743" s="161" t="s">
        <v>6294</v>
      </c>
      <c r="J743" s="161" t="s">
        <v>3903</v>
      </c>
      <c r="K743" s="161" t="s">
        <v>6309</v>
      </c>
      <c r="L743" s="161" t="s">
        <v>6309</v>
      </c>
      <c r="M743" s="161" t="s">
        <v>3904</v>
      </c>
      <c r="N743" s="185" t="s">
        <v>6447</v>
      </c>
      <c r="O743" s="161">
        <v>0</v>
      </c>
      <c r="P743" s="161">
        <v>0</v>
      </c>
      <c r="Q743" s="161">
        <v>0</v>
      </c>
      <c r="R743" s="161">
        <v>0</v>
      </c>
      <c r="S743" s="161">
        <v>0</v>
      </c>
      <c r="T743" s="161">
        <v>0</v>
      </c>
      <c r="U743" s="161">
        <v>0</v>
      </c>
      <c r="V743" s="161">
        <v>0</v>
      </c>
      <c r="W743" s="161">
        <v>0</v>
      </c>
      <c r="X743" s="161">
        <v>0</v>
      </c>
      <c r="Y743" s="161">
        <v>0</v>
      </c>
      <c r="Z743" s="161">
        <v>0</v>
      </c>
      <c r="AA743" s="161">
        <v>0</v>
      </c>
      <c r="AB743" s="161">
        <v>0</v>
      </c>
      <c r="AC743" s="161">
        <v>0</v>
      </c>
      <c r="AD743" s="161">
        <v>0</v>
      </c>
      <c r="AE743" s="161">
        <v>0</v>
      </c>
      <c r="AF743" s="161" t="s">
        <v>4036</v>
      </c>
      <c r="AG743" s="161" t="s">
        <v>6334</v>
      </c>
      <c r="AH743" s="162" t="s">
        <v>6553</v>
      </c>
      <c r="AI743" s="162" t="s">
        <v>6580</v>
      </c>
      <c r="AJ743" s="162"/>
      <c r="AK743" s="162"/>
      <c r="AL743" s="162"/>
      <c r="AM743" s="162"/>
      <c r="AN743" s="162"/>
      <c r="AO743" s="162"/>
      <c r="AP743" s="162"/>
      <c r="AQ743" s="162"/>
      <c r="AR743" s="162"/>
      <c r="AS743" s="162"/>
      <c r="AT743" s="162"/>
      <c r="AU743" s="162"/>
      <c r="AV743" s="162"/>
      <c r="AW743" s="162"/>
      <c r="AX743" s="162"/>
    </row>
    <row r="744" spans="1:50" hidden="1">
      <c r="A744" s="153" t="s">
        <v>558</v>
      </c>
      <c r="B744" s="153" t="s">
        <v>559</v>
      </c>
      <c r="C744" s="153" t="s">
        <v>560</v>
      </c>
      <c r="D744" s="177" t="s">
        <v>6187</v>
      </c>
      <c r="E744" s="161" t="s">
        <v>6188</v>
      </c>
      <c r="F744" s="161" t="s">
        <v>6189</v>
      </c>
      <c r="G744" s="161" t="s">
        <v>6190</v>
      </c>
      <c r="H744" s="161" t="s">
        <v>6191</v>
      </c>
      <c r="I744" s="161" t="s">
        <v>6192</v>
      </c>
      <c r="J744" s="161" t="s">
        <v>6193</v>
      </c>
      <c r="K744" s="161" t="s">
        <v>6194</v>
      </c>
      <c r="L744" s="161" t="s">
        <v>6309</v>
      </c>
      <c r="M744" s="161" t="s">
        <v>6309</v>
      </c>
      <c r="N744" s="185" t="s">
        <v>6310</v>
      </c>
      <c r="O744" s="161" t="s">
        <v>561</v>
      </c>
      <c r="P744" s="161" t="s">
        <v>6195</v>
      </c>
      <c r="Q744" s="161" t="s">
        <v>6196</v>
      </c>
      <c r="R744" s="161" t="s">
        <v>6191</v>
      </c>
      <c r="S744" s="161" t="s">
        <v>6192</v>
      </c>
      <c r="T744" s="161" t="s">
        <v>6193</v>
      </c>
      <c r="U744" s="161">
        <v>0</v>
      </c>
      <c r="V744" s="161">
        <v>0</v>
      </c>
      <c r="W744" s="161">
        <v>0</v>
      </c>
      <c r="X744" s="161">
        <v>0</v>
      </c>
      <c r="Y744" s="161">
        <v>0</v>
      </c>
      <c r="Z744" s="161">
        <v>0</v>
      </c>
      <c r="AA744" s="161">
        <v>0</v>
      </c>
      <c r="AB744" s="161">
        <v>0</v>
      </c>
      <c r="AC744" s="161">
        <v>0</v>
      </c>
      <c r="AD744" s="161">
        <v>0</v>
      </c>
      <c r="AE744" s="161">
        <v>0</v>
      </c>
      <c r="AF744" s="161" t="s">
        <v>6309</v>
      </c>
      <c r="AG744" s="161" t="s">
        <v>6334</v>
      </c>
      <c r="AH744" s="162" t="s">
        <v>4365</v>
      </c>
      <c r="AI744" s="162" t="s">
        <v>14350</v>
      </c>
      <c r="AJ744" s="162"/>
      <c r="AK744" s="162"/>
      <c r="AL744" s="162"/>
      <c r="AM744" s="162"/>
      <c r="AN744" s="162"/>
      <c r="AO744" s="162"/>
      <c r="AP744" s="162"/>
      <c r="AQ744" s="162"/>
      <c r="AR744" s="162"/>
      <c r="AS744" s="162"/>
      <c r="AT744" s="162"/>
      <c r="AU744" s="162"/>
      <c r="AV744" s="162"/>
      <c r="AW744" s="162"/>
      <c r="AX744" s="162"/>
    </row>
    <row r="745" spans="1:50" hidden="1">
      <c r="A745" s="153" t="s">
        <v>1604</v>
      </c>
      <c r="B745" s="153" t="s">
        <v>6522</v>
      </c>
      <c r="C745" s="153" t="s">
        <v>4568</v>
      </c>
      <c r="D745" s="177" t="s">
        <v>894</v>
      </c>
      <c r="E745" s="161" t="s">
        <v>895</v>
      </c>
      <c r="F745" s="161" t="s">
        <v>2345</v>
      </c>
      <c r="G745" s="161" t="s">
        <v>897</v>
      </c>
      <c r="H745" s="161" t="s">
        <v>2024</v>
      </c>
      <c r="I745" s="161" t="s">
        <v>2031</v>
      </c>
      <c r="J745" s="161" t="s">
        <v>898</v>
      </c>
      <c r="K745" s="161" t="s">
        <v>899</v>
      </c>
      <c r="L745" s="161" t="s">
        <v>900</v>
      </c>
      <c r="M745" s="161" t="s">
        <v>901</v>
      </c>
      <c r="N745" s="185" t="s">
        <v>6520</v>
      </c>
      <c r="O745" s="161" t="s">
        <v>4004</v>
      </c>
      <c r="P745" s="161" t="s">
        <v>902</v>
      </c>
      <c r="Q745" s="161" t="s">
        <v>2333</v>
      </c>
      <c r="R745" s="161" t="s">
        <v>2024</v>
      </c>
      <c r="S745" s="161" t="s">
        <v>2031</v>
      </c>
      <c r="T745" s="161" t="s">
        <v>6309</v>
      </c>
      <c r="U745" s="161" t="s">
        <v>3985</v>
      </c>
      <c r="V745" s="161" t="s">
        <v>2334</v>
      </c>
      <c r="W745" s="161" t="s">
        <v>2335</v>
      </c>
      <c r="X745" s="161" t="s">
        <v>2024</v>
      </c>
      <c r="Y745" s="161" t="s">
        <v>2031</v>
      </c>
      <c r="Z745" s="161" t="s">
        <v>2336</v>
      </c>
      <c r="AA745" s="161">
        <v>0</v>
      </c>
      <c r="AB745" s="161">
        <v>0</v>
      </c>
      <c r="AC745" s="161">
        <v>0</v>
      </c>
      <c r="AD745" s="161">
        <v>0</v>
      </c>
      <c r="AE745" s="161">
        <v>0</v>
      </c>
      <c r="AF745" s="161" t="s">
        <v>6309</v>
      </c>
      <c r="AG745" s="161" t="s">
        <v>6497</v>
      </c>
      <c r="AH745" s="162" t="s">
        <v>14196</v>
      </c>
      <c r="AI745" s="162" t="s">
        <v>15250</v>
      </c>
      <c r="AJ745" s="162" t="s">
        <v>15340</v>
      </c>
      <c r="AK745" s="162" t="s">
        <v>15348</v>
      </c>
      <c r="AL745" s="162" t="s">
        <v>15419</v>
      </c>
      <c r="AM745" s="162"/>
      <c r="AN745" s="162"/>
      <c r="AO745" s="162"/>
      <c r="AP745" s="162"/>
      <c r="AQ745" s="162"/>
      <c r="AR745" s="162"/>
      <c r="AS745" s="162"/>
      <c r="AT745" s="162"/>
      <c r="AU745" s="162"/>
      <c r="AV745" s="162"/>
      <c r="AW745" s="162"/>
      <c r="AX745" s="162"/>
    </row>
    <row r="746" spans="1:50" hidden="1">
      <c r="A746" s="153" t="s">
        <v>4569</v>
      </c>
      <c r="B746" s="153" t="s">
        <v>4570</v>
      </c>
      <c r="C746" s="153" t="s">
        <v>4571</v>
      </c>
      <c r="D746" s="177" t="s">
        <v>2180</v>
      </c>
      <c r="E746" s="161" t="s">
        <v>2181</v>
      </c>
      <c r="F746" s="161" t="s">
        <v>2182</v>
      </c>
      <c r="G746" s="161" t="s">
        <v>2183</v>
      </c>
      <c r="H746" s="161" t="s">
        <v>2024</v>
      </c>
      <c r="I746" s="161" t="s">
        <v>2031</v>
      </c>
      <c r="J746" s="161" t="s">
        <v>2184</v>
      </c>
      <c r="K746" s="161" t="s">
        <v>767</v>
      </c>
      <c r="L746" s="161" t="s">
        <v>768</v>
      </c>
      <c r="M746" s="161" t="s">
        <v>769</v>
      </c>
      <c r="N746" s="185" t="s">
        <v>6310</v>
      </c>
      <c r="O746" s="161">
        <v>0</v>
      </c>
      <c r="P746" s="161">
        <v>0</v>
      </c>
      <c r="Q746" s="161">
        <v>0</v>
      </c>
      <c r="R746" s="161">
        <v>0</v>
      </c>
      <c r="S746" s="161">
        <v>0</v>
      </c>
      <c r="T746" s="161">
        <v>0</v>
      </c>
      <c r="U746" s="161">
        <v>0</v>
      </c>
      <c r="V746" s="161">
        <v>0</v>
      </c>
      <c r="W746" s="161">
        <v>0</v>
      </c>
      <c r="X746" s="161">
        <v>0</v>
      </c>
      <c r="Y746" s="161">
        <v>0</v>
      </c>
      <c r="Z746" s="161">
        <v>0</v>
      </c>
      <c r="AA746" s="161">
        <v>0</v>
      </c>
      <c r="AB746" s="161">
        <v>0</v>
      </c>
      <c r="AC746" s="161">
        <v>0</v>
      </c>
      <c r="AD746" s="161">
        <v>0</v>
      </c>
      <c r="AE746" s="161">
        <v>0</v>
      </c>
      <c r="AF746" s="161" t="s">
        <v>6309</v>
      </c>
      <c r="AG746" s="161" t="s">
        <v>6334</v>
      </c>
      <c r="AH746" s="162" t="s">
        <v>4704</v>
      </c>
      <c r="AI746" s="162" t="s">
        <v>368</v>
      </c>
      <c r="AJ746" s="162" t="s">
        <v>1550</v>
      </c>
      <c r="AK746" s="162" t="s">
        <v>7804</v>
      </c>
      <c r="AL746" s="162" t="s">
        <v>14763</v>
      </c>
      <c r="AM746" s="162"/>
      <c r="AN746" s="162"/>
      <c r="AO746" s="162"/>
      <c r="AP746" s="162"/>
      <c r="AQ746" s="162"/>
      <c r="AR746" s="162"/>
      <c r="AS746" s="162"/>
      <c r="AT746" s="162"/>
      <c r="AU746" s="162"/>
      <c r="AV746" s="162"/>
      <c r="AW746" s="162"/>
      <c r="AX746" s="162"/>
    </row>
    <row r="747" spans="1:50" hidden="1">
      <c r="A747" s="153" t="s">
        <v>66</v>
      </c>
      <c r="B747" s="153" t="s">
        <v>5882</v>
      </c>
      <c r="C747" s="153" t="s">
        <v>67</v>
      </c>
      <c r="D747" s="177" t="s">
        <v>10454</v>
      </c>
      <c r="E747" s="161" t="s">
        <v>10455</v>
      </c>
      <c r="F747" s="161" t="s">
        <v>12960</v>
      </c>
      <c r="G747" s="161" t="s">
        <v>10451</v>
      </c>
      <c r="H747" s="161" t="s">
        <v>2025</v>
      </c>
      <c r="I747" s="161" t="s">
        <v>2026</v>
      </c>
      <c r="J747" s="161" t="s">
        <v>10456</v>
      </c>
      <c r="K747" s="161" t="s">
        <v>10457</v>
      </c>
      <c r="L747" s="161" t="s">
        <v>10458</v>
      </c>
      <c r="M747" s="161" t="s">
        <v>10453</v>
      </c>
      <c r="N747" s="185" t="s">
        <v>6313</v>
      </c>
      <c r="O747" s="161">
        <v>0</v>
      </c>
      <c r="P747" s="161">
        <v>0</v>
      </c>
      <c r="Q747" s="161">
        <v>0</v>
      </c>
      <c r="R747" s="161">
        <v>0</v>
      </c>
      <c r="S747" s="161">
        <v>0</v>
      </c>
      <c r="T747" s="161">
        <v>0</v>
      </c>
      <c r="U747" s="161">
        <v>0</v>
      </c>
      <c r="V747" s="161">
        <v>0</v>
      </c>
      <c r="W747" s="161">
        <v>0</v>
      </c>
      <c r="X747" s="161">
        <v>0</v>
      </c>
      <c r="Y747" s="161">
        <v>0</v>
      </c>
      <c r="Z747" s="161">
        <v>0</v>
      </c>
      <c r="AA747" s="161">
        <v>0</v>
      </c>
      <c r="AB747" s="161">
        <v>0</v>
      </c>
      <c r="AC747" s="161">
        <v>0</v>
      </c>
      <c r="AD747" s="161">
        <v>0</v>
      </c>
      <c r="AE747" s="161">
        <v>0</v>
      </c>
      <c r="AF747" s="161" t="s">
        <v>1823</v>
      </c>
      <c r="AG747" s="161" t="s">
        <v>4437</v>
      </c>
      <c r="AH747" s="162"/>
      <c r="AI747" s="162"/>
      <c r="AJ747" s="162"/>
      <c r="AK747" s="162"/>
      <c r="AL747" s="162"/>
      <c r="AM747" s="162"/>
      <c r="AN747" s="162"/>
      <c r="AO747" s="162"/>
      <c r="AP747" s="162"/>
      <c r="AQ747" s="162"/>
      <c r="AR747" s="162"/>
      <c r="AS747" s="162"/>
      <c r="AT747" s="162"/>
      <c r="AU747" s="162"/>
      <c r="AV747" s="162"/>
      <c r="AW747" s="162"/>
      <c r="AX747" s="162"/>
    </row>
    <row r="748" spans="1:50" hidden="1">
      <c r="A748" s="153" t="s">
        <v>68</v>
      </c>
      <c r="B748" s="153" t="s">
        <v>5882</v>
      </c>
      <c r="C748" s="153" t="s">
        <v>69</v>
      </c>
      <c r="D748" s="177" t="s">
        <v>10454</v>
      </c>
      <c r="E748" s="161" t="s">
        <v>10455</v>
      </c>
      <c r="F748" s="161" t="s">
        <v>12961</v>
      </c>
      <c r="G748" s="161" t="s">
        <v>10451</v>
      </c>
      <c r="H748" s="161" t="s">
        <v>2025</v>
      </c>
      <c r="I748" s="161" t="s">
        <v>2026</v>
      </c>
      <c r="J748" s="161" t="s">
        <v>10456</v>
      </c>
      <c r="K748" s="161" t="s">
        <v>10457</v>
      </c>
      <c r="L748" s="161" t="s">
        <v>10458</v>
      </c>
      <c r="M748" s="161" t="s">
        <v>10453</v>
      </c>
      <c r="N748" s="185" t="s">
        <v>6313</v>
      </c>
      <c r="O748" s="161">
        <v>0</v>
      </c>
      <c r="P748" s="161">
        <v>0</v>
      </c>
      <c r="Q748" s="161">
        <v>0</v>
      </c>
      <c r="R748" s="161">
        <v>0</v>
      </c>
      <c r="S748" s="161">
        <v>0</v>
      </c>
      <c r="T748" s="161">
        <v>0</v>
      </c>
      <c r="U748" s="161">
        <v>0</v>
      </c>
      <c r="V748" s="161">
        <v>0</v>
      </c>
      <c r="W748" s="161">
        <v>0</v>
      </c>
      <c r="X748" s="161">
        <v>0</v>
      </c>
      <c r="Y748" s="161">
        <v>0</v>
      </c>
      <c r="Z748" s="161">
        <v>0</v>
      </c>
      <c r="AA748" s="161">
        <v>0</v>
      </c>
      <c r="AB748" s="161">
        <v>0</v>
      </c>
      <c r="AC748" s="161">
        <v>0</v>
      </c>
      <c r="AD748" s="161">
        <v>0</v>
      </c>
      <c r="AE748" s="161">
        <v>0</v>
      </c>
      <c r="AF748" s="161" t="s">
        <v>1823</v>
      </c>
      <c r="AG748" s="161" t="s">
        <v>4437</v>
      </c>
      <c r="AH748" s="162"/>
      <c r="AI748" s="162"/>
      <c r="AJ748" s="162"/>
      <c r="AK748" s="162"/>
      <c r="AL748" s="162"/>
      <c r="AM748" s="162"/>
      <c r="AN748" s="162"/>
      <c r="AO748" s="162"/>
      <c r="AP748" s="162"/>
      <c r="AQ748" s="162"/>
      <c r="AR748" s="162"/>
      <c r="AS748" s="162"/>
      <c r="AT748" s="162"/>
      <c r="AU748" s="162"/>
      <c r="AV748" s="162"/>
      <c r="AW748" s="162"/>
      <c r="AX748" s="162"/>
    </row>
    <row r="749" spans="1:50" hidden="1">
      <c r="A749" s="153" t="s">
        <v>70</v>
      </c>
      <c r="B749" s="153" t="s">
        <v>5882</v>
      </c>
      <c r="C749" s="153" t="s">
        <v>5246</v>
      </c>
      <c r="D749" s="177" t="s">
        <v>10454</v>
      </c>
      <c r="E749" s="161" t="s">
        <v>10455</v>
      </c>
      <c r="F749" s="161" t="s">
        <v>12962</v>
      </c>
      <c r="G749" s="161" t="s">
        <v>10451</v>
      </c>
      <c r="H749" s="161" t="s">
        <v>2025</v>
      </c>
      <c r="I749" s="161" t="s">
        <v>2026</v>
      </c>
      <c r="J749" s="161" t="s">
        <v>10456</v>
      </c>
      <c r="K749" s="161" t="s">
        <v>10457</v>
      </c>
      <c r="L749" s="161" t="s">
        <v>10458</v>
      </c>
      <c r="M749" s="161" t="s">
        <v>10453</v>
      </c>
      <c r="N749" s="185" t="s">
        <v>6313</v>
      </c>
      <c r="O749" s="161">
        <v>0</v>
      </c>
      <c r="P749" s="161">
        <v>0</v>
      </c>
      <c r="Q749" s="161">
        <v>0</v>
      </c>
      <c r="R749" s="161">
        <v>0</v>
      </c>
      <c r="S749" s="161">
        <v>0</v>
      </c>
      <c r="T749" s="161">
        <v>0</v>
      </c>
      <c r="U749" s="161">
        <v>0</v>
      </c>
      <c r="V749" s="161">
        <v>0</v>
      </c>
      <c r="W749" s="161">
        <v>0</v>
      </c>
      <c r="X749" s="161">
        <v>0</v>
      </c>
      <c r="Y749" s="161">
        <v>0</v>
      </c>
      <c r="Z749" s="161">
        <v>0</v>
      </c>
      <c r="AA749" s="161">
        <v>0</v>
      </c>
      <c r="AB749" s="161">
        <v>0</v>
      </c>
      <c r="AC749" s="161">
        <v>0</v>
      </c>
      <c r="AD749" s="161">
        <v>0</v>
      </c>
      <c r="AE749" s="161">
        <v>0</v>
      </c>
      <c r="AF749" s="161" t="s">
        <v>1823</v>
      </c>
      <c r="AG749" s="161" t="s">
        <v>4437</v>
      </c>
      <c r="AH749" s="162"/>
      <c r="AI749" s="162"/>
      <c r="AJ749" s="162"/>
      <c r="AK749" s="162"/>
      <c r="AL749" s="162"/>
      <c r="AM749" s="162"/>
      <c r="AN749" s="162"/>
      <c r="AO749" s="162"/>
      <c r="AP749" s="162"/>
      <c r="AQ749" s="162"/>
      <c r="AR749" s="162"/>
      <c r="AS749" s="162"/>
      <c r="AT749" s="162"/>
      <c r="AU749" s="162"/>
      <c r="AV749" s="162"/>
      <c r="AW749" s="162"/>
      <c r="AX749" s="162"/>
    </row>
    <row r="750" spans="1:50" hidden="1">
      <c r="A750" s="153" t="s">
        <v>4572</v>
      </c>
      <c r="B750" s="153" t="s">
        <v>4573</v>
      </c>
      <c r="C750" s="153" t="s">
        <v>4574</v>
      </c>
      <c r="D750" s="177" t="s">
        <v>6860</v>
      </c>
      <c r="E750" s="161" t="s">
        <v>6861</v>
      </c>
      <c r="F750" s="161" t="s">
        <v>6862</v>
      </c>
      <c r="G750" s="161" t="s">
        <v>6863</v>
      </c>
      <c r="H750" s="161" t="s">
        <v>4688</v>
      </c>
      <c r="I750" s="161" t="s">
        <v>4689</v>
      </c>
      <c r="J750" s="161" t="s">
        <v>6864</v>
      </c>
      <c r="K750" s="161" t="s">
        <v>6865</v>
      </c>
      <c r="L750" s="161" t="s">
        <v>6309</v>
      </c>
      <c r="M750" s="161" t="s">
        <v>6866</v>
      </c>
      <c r="N750" s="185" t="s">
        <v>6310</v>
      </c>
      <c r="O750" s="161">
        <v>0</v>
      </c>
      <c r="P750" s="161">
        <v>0</v>
      </c>
      <c r="Q750" s="161">
        <v>0</v>
      </c>
      <c r="R750" s="161">
        <v>0</v>
      </c>
      <c r="S750" s="161">
        <v>0</v>
      </c>
      <c r="T750" s="161">
        <v>0</v>
      </c>
      <c r="U750" s="161">
        <v>0</v>
      </c>
      <c r="V750" s="161">
        <v>0</v>
      </c>
      <c r="W750" s="161">
        <v>0</v>
      </c>
      <c r="X750" s="161">
        <v>0</v>
      </c>
      <c r="Y750" s="161">
        <v>0</v>
      </c>
      <c r="Z750" s="161">
        <v>0</v>
      </c>
      <c r="AA750" s="161">
        <v>0</v>
      </c>
      <c r="AB750" s="161">
        <v>0</v>
      </c>
      <c r="AC750" s="161">
        <v>0</v>
      </c>
      <c r="AD750" s="161">
        <v>0</v>
      </c>
      <c r="AE750" s="161">
        <v>0</v>
      </c>
      <c r="AF750" s="161" t="s">
        <v>6309</v>
      </c>
      <c r="AG750" s="161" t="s">
        <v>6317</v>
      </c>
      <c r="AH750" s="162" t="s">
        <v>13904</v>
      </c>
      <c r="AI750" s="162" t="s">
        <v>13953</v>
      </c>
      <c r="AJ750" s="162" t="s">
        <v>14229</v>
      </c>
      <c r="AK750" s="162" t="s">
        <v>14309</v>
      </c>
      <c r="AL750" s="162" t="s">
        <v>15040</v>
      </c>
      <c r="AM750" s="162"/>
      <c r="AN750" s="162"/>
      <c r="AO750" s="162"/>
      <c r="AP750" s="162"/>
      <c r="AQ750" s="162"/>
      <c r="AR750" s="162"/>
      <c r="AS750" s="162"/>
      <c r="AT750" s="162"/>
      <c r="AU750" s="162"/>
      <c r="AV750" s="162"/>
      <c r="AW750" s="162"/>
      <c r="AX750" s="162"/>
    </row>
    <row r="751" spans="1:50" hidden="1">
      <c r="A751" s="153" t="s">
        <v>3290</v>
      </c>
      <c r="B751" s="153" t="s">
        <v>3288</v>
      </c>
      <c r="C751" s="153" t="s">
        <v>3291</v>
      </c>
      <c r="D751" s="177" t="s">
        <v>8267</v>
      </c>
      <c r="E751" s="161" t="s">
        <v>8268</v>
      </c>
      <c r="F751" s="161" t="s">
        <v>12483</v>
      </c>
      <c r="G751" s="161" t="s">
        <v>8269</v>
      </c>
      <c r="H751" s="161" t="s">
        <v>2055</v>
      </c>
      <c r="I751" s="161" t="s">
        <v>2056</v>
      </c>
      <c r="J751" s="161" t="s">
        <v>8270</v>
      </c>
      <c r="K751" s="161" t="s">
        <v>8271</v>
      </c>
      <c r="L751" s="161" t="s">
        <v>8272</v>
      </c>
      <c r="M751" s="161" t="s">
        <v>8273</v>
      </c>
      <c r="N751" s="185" t="s">
        <v>6313</v>
      </c>
      <c r="O751" s="161">
        <v>0</v>
      </c>
      <c r="P751" s="161">
        <v>0</v>
      </c>
      <c r="Q751" s="161">
        <v>0</v>
      </c>
      <c r="R751" s="161">
        <v>0</v>
      </c>
      <c r="S751" s="161">
        <v>0</v>
      </c>
      <c r="T751" s="161">
        <v>0</v>
      </c>
      <c r="U751" s="161">
        <v>0</v>
      </c>
      <c r="V751" s="161">
        <v>0</v>
      </c>
      <c r="W751" s="161">
        <v>0</v>
      </c>
      <c r="X751" s="161">
        <v>0</v>
      </c>
      <c r="Y751" s="161">
        <v>0</v>
      </c>
      <c r="Z751" s="161">
        <v>0</v>
      </c>
      <c r="AA751" s="161">
        <v>0</v>
      </c>
      <c r="AB751" s="161">
        <v>0</v>
      </c>
      <c r="AC751" s="161">
        <v>0</v>
      </c>
      <c r="AD751" s="161">
        <v>0</v>
      </c>
      <c r="AE751" s="161">
        <v>0</v>
      </c>
      <c r="AF751" s="161" t="s">
        <v>4409</v>
      </c>
      <c r="AG751" s="161" t="s">
        <v>4405</v>
      </c>
      <c r="AH751" s="162"/>
      <c r="AI751" s="162"/>
      <c r="AJ751" s="162"/>
      <c r="AK751" s="162"/>
      <c r="AL751" s="162"/>
      <c r="AM751" s="162"/>
      <c r="AN751" s="162"/>
      <c r="AO751" s="162"/>
      <c r="AP751" s="162"/>
      <c r="AQ751" s="162"/>
      <c r="AR751" s="162"/>
      <c r="AS751" s="162"/>
      <c r="AT751" s="162"/>
      <c r="AU751" s="162"/>
      <c r="AV751" s="162"/>
      <c r="AW751" s="162"/>
      <c r="AX751" s="162"/>
    </row>
    <row r="752" spans="1:50" hidden="1">
      <c r="A752" s="153" t="s">
        <v>6059</v>
      </c>
      <c r="B752" s="153" t="s">
        <v>6060</v>
      </c>
      <c r="C752" s="153" t="s">
        <v>6061</v>
      </c>
      <c r="D752" s="177" t="s">
        <v>7473</v>
      </c>
      <c r="E752" s="161" t="s">
        <v>7474</v>
      </c>
      <c r="F752" s="161" t="s">
        <v>7475</v>
      </c>
      <c r="G752" s="161" t="s">
        <v>7476</v>
      </c>
      <c r="H752" s="161" t="s">
        <v>3525</v>
      </c>
      <c r="I752" s="161" t="s">
        <v>3526</v>
      </c>
      <c r="J752" s="161" t="s">
        <v>7477</v>
      </c>
      <c r="K752" s="161" t="s">
        <v>7478</v>
      </c>
      <c r="L752" s="161" t="s">
        <v>7479</v>
      </c>
      <c r="M752" s="161" t="s">
        <v>7480</v>
      </c>
      <c r="N752" s="185" t="s">
        <v>6313</v>
      </c>
      <c r="O752" s="161">
        <v>0</v>
      </c>
      <c r="P752" s="161">
        <v>0</v>
      </c>
      <c r="Q752" s="161">
        <v>0</v>
      </c>
      <c r="R752" s="161">
        <v>0</v>
      </c>
      <c r="S752" s="161">
        <v>0</v>
      </c>
      <c r="T752" s="161">
        <v>0</v>
      </c>
      <c r="U752" s="161">
        <v>0</v>
      </c>
      <c r="V752" s="161">
        <v>0</v>
      </c>
      <c r="W752" s="161">
        <v>0</v>
      </c>
      <c r="X752" s="161">
        <v>0</v>
      </c>
      <c r="Y752" s="161">
        <v>0</v>
      </c>
      <c r="Z752" s="161">
        <v>0</v>
      </c>
      <c r="AA752" s="161">
        <v>0</v>
      </c>
      <c r="AB752" s="161">
        <v>0</v>
      </c>
      <c r="AC752" s="161">
        <v>0</v>
      </c>
      <c r="AD752" s="161">
        <v>0</v>
      </c>
      <c r="AE752" s="161">
        <v>0</v>
      </c>
      <c r="AF752" s="161" t="s">
        <v>4678</v>
      </c>
      <c r="AG752" s="161" t="s">
        <v>6317</v>
      </c>
      <c r="AH752" s="162"/>
      <c r="AI752" s="162"/>
      <c r="AJ752" s="162"/>
      <c r="AK752" s="162"/>
      <c r="AL752" s="162"/>
      <c r="AM752" s="162"/>
      <c r="AN752" s="162"/>
      <c r="AO752" s="162"/>
      <c r="AP752" s="162"/>
      <c r="AQ752" s="162"/>
      <c r="AR752" s="162"/>
      <c r="AS752" s="162"/>
      <c r="AT752" s="162"/>
      <c r="AU752" s="162"/>
      <c r="AV752" s="162"/>
      <c r="AW752" s="162"/>
      <c r="AX752" s="162"/>
    </row>
    <row r="753" spans="1:50" hidden="1">
      <c r="A753" s="153" t="s">
        <v>3588</v>
      </c>
      <c r="B753" s="153" t="s">
        <v>3589</v>
      </c>
      <c r="C753" s="153" t="s">
        <v>3590</v>
      </c>
      <c r="D753" s="177" t="s">
        <v>374</v>
      </c>
      <c r="E753" s="161" t="s">
        <v>10595</v>
      </c>
      <c r="F753" s="161" t="s">
        <v>13157</v>
      </c>
      <c r="G753" s="161" t="s">
        <v>10596</v>
      </c>
      <c r="H753" s="161" t="s">
        <v>6207</v>
      </c>
      <c r="I753" s="161" t="s">
        <v>6208</v>
      </c>
      <c r="J753" s="161" t="s">
        <v>10597</v>
      </c>
      <c r="K753" s="161" t="s">
        <v>10598</v>
      </c>
      <c r="L753" s="161" t="s">
        <v>10599</v>
      </c>
      <c r="M753" s="161" t="s">
        <v>10600</v>
      </c>
      <c r="N753" s="185" t="s">
        <v>6310</v>
      </c>
      <c r="O753" s="161">
        <v>0</v>
      </c>
      <c r="P753" s="161">
        <v>0</v>
      </c>
      <c r="Q753" s="161">
        <v>0</v>
      </c>
      <c r="R753" s="161">
        <v>0</v>
      </c>
      <c r="S753" s="161">
        <v>0</v>
      </c>
      <c r="T753" s="161">
        <v>0</v>
      </c>
      <c r="U753" s="161">
        <v>0</v>
      </c>
      <c r="V753" s="161">
        <v>0</v>
      </c>
      <c r="W753" s="161">
        <v>0</v>
      </c>
      <c r="X753" s="161">
        <v>0</v>
      </c>
      <c r="Y753" s="161">
        <v>0</v>
      </c>
      <c r="Z753" s="161">
        <v>0</v>
      </c>
      <c r="AA753" s="161">
        <v>0</v>
      </c>
      <c r="AB753" s="161">
        <v>0</v>
      </c>
      <c r="AC753" s="161">
        <v>0</v>
      </c>
      <c r="AD753" s="161">
        <v>0</v>
      </c>
      <c r="AE753" s="161">
        <v>0</v>
      </c>
      <c r="AF753" s="161" t="s">
        <v>6450</v>
      </c>
      <c r="AG753" s="161" t="s">
        <v>6334</v>
      </c>
      <c r="AH753" s="162" t="s">
        <v>6545</v>
      </c>
      <c r="AI753" s="162"/>
      <c r="AJ753" s="162"/>
      <c r="AK753" s="162"/>
      <c r="AL753" s="162"/>
      <c r="AM753" s="162"/>
      <c r="AN753" s="162"/>
      <c r="AO753" s="162"/>
      <c r="AP753" s="162"/>
      <c r="AQ753" s="162"/>
      <c r="AR753" s="162"/>
      <c r="AS753" s="162"/>
      <c r="AT753" s="162"/>
      <c r="AU753" s="162"/>
      <c r="AV753" s="162"/>
      <c r="AW753" s="162"/>
      <c r="AX753" s="162"/>
    </row>
    <row r="754" spans="1:50" hidden="1">
      <c r="A754" s="153" t="s">
        <v>5605</v>
      </c>
      <c r="B754" s="153" t="s">
        <v>5597</v>
      </c>
      <c r="C754" s="153" t="s">
        <v>5606</v>
      </c>
      <c r="D754" s="177" t="s">
        <v>10539</v>
      </c>
      <c r="E754" s="161" t="s">
        <v>10540</v>
      </c>
      <c r="F754" s="161" t="s">
        <v>13110</v>
      </c>
      <c r="G754" s="161" t="s">
        <v>10530</v>
      </c>
      <c r="H754" s="161" t="s">
        <v>2024</v>
      </c>
      <c r="I754" s="161" t="s">
        <v>2031</v>
      </c>
      <c r="J754" s="161" t="s">
        <v>10531</v>
      </c>
      <c r="K754" s="161" t="s">
        <v>6309</v>
      </c>
      <c r="L754" s="161" t="s">
        <v>10541</v>
      </c>
      <c r="M754" s="161" t="s">
        <v>10533</v>
      </c>
      <c r="N754" s="185" t="s">
        <v>6313</v>
      </c>
      <c r="O754" s="161">
        <v>0</v>
      </c>
      <c r="P754" s="161">
        <v>0</v>
      </c>
      <c r="Q754" s="161">
        <v>0</v>
      </c>
      <c r="R754" s="161">
        <v>0</v>
      </c>
      <c r="S754" s="161">
        <v>0</v>
      </c>
      <c r="T754" s="161">
        <v>0</v>
      </c>
      <c r="U754" s="161">
        <v>0</v>
      </c>
      <c r="V754" s="161">
        <v>0</v>
      </c>
      <c r="W754" s="161">
        <v>0</v>
      </c>
      <c r="X754" s="161">
        <v>0</v>
      </c>
      <c r="Y754" s="161">
        <v>0</v>
      </c>
      <c r="Z754" s="161">
        <v>0</v>
      </c>
      <c r="AA754" s="161">
        <v>0</v>
      </c>
      <c r="AB754" s="161">
        <v>0</v>
      </c>
      <c r="AC754" s="161">
        <v>0</v>
      </c>
      <c r="AD754" s="161">
        <v>0</v>
      </c>
      <c r="AE754" s="161">
        <v>0</v>
      </c>
      <c r="AF754" s="161" t="s">
        <v>1823</v>
      </c>
      <c r="AG754" s="161" t="s">
        <v>4437</v>
      </c>
      <c r="AH754" s="162"/>
      <c r="AI754" s="162"/>
      <c r="AJ754" s="162"/>
      <c r="AK754" s="162"/>
      <c r="AL754" s="162"/>
      <c r="AM754" s="162"/>
      <c r="AN754" s="162"/>
      <c r="AO754" s="162"/>
      <c r="AP754" s="162"/>
      <c r="AQ754" s="162"/>
      <c r="AR754" s="162"/>
      <c r="AS754" s="162"/>
      <c r="AT754" s="162"/>
      <c r="AU754" s="162"/>
      <c r="AV754" s="162"/>
      <c r="AW754" s="162"/>
      <c r="AX754" s="162"/>
    </row>
    <row r="755" spans="1:50" hidden="1">
      <c r="A755" s="153" t="s">
        <v>5601</v>
      </c>
      <c r="B755" s="153" t="s">
        <v>5597</v>
      </c>
      <c r="C755" s="153" t="s">
        <v>5578</v>
      </c>
      <c r="D755" s="177" t="e">
        <v>#N/A</v>
      </c>
      <c r="E755" s="161" t="e">
        <v>#N/A</v>
      </c>
      <c r="F755" s="161" t="e">
        <v>#N/A</v>
      </c>
      <c r="G755" s="161" t="e">
        <v>#N/A</v>
      </c>
      <c r="H755" s="161" t="e">
        <v>#N/A</v>
      </c>
      <c r="I755" s="161" t="e">
        <v>#N/A</v>
      </c>
      <c r="J755" s="161" t="e">
        <v>#N/A</v>
      </c>
      <c r="K755" s="161" t="e">
        <v>#N/A</v>
      </c>
      <c r="L755" s="161" t="e">
        <v>#N/A</v>
      </c>
      <c r="M755" s="161"/>
      <c r="N755" s="185"/>
      <c r="O755" s="161"/>
      <c r="P755" s="161"/>
      <c r="Q755" s="161"/>
      <c r="R755" s="161"/>
      <c r="S755" s="161"/>
      <c r="T755" s="161"/>
      <c r="U755" s="161"/>
      <c r="V755" s="161"/>
      <c r="W755" s="161"/>
      <c r="X755" s="161"/>
      <c r="Y755" s="161"/>
      <c r="Z755" s="161"/>
      <c r="AA755" s="161"/>
      <c r="AB755" s="161"/>
      <c r="AC755" s="161"/>
      <c r="AD755" s="161"/>
      <c r="AE755" s="161"/>
      <c r="AF755" s="161"/>
      <c r="AG755" s="161"/>
      <c r="AH755" s="162"/>
      <c r="AI755" s="162"/>
      <c r="AJ755" s="162"/>
      <c r="AK755" s="162"/>
      <c r="AL755" s="162"/>
      <c r="AM755" s="162"/>
      <c r="AN755" s="162"/>
      <c r="AO755" s="162"/>
      <c r="AP755" s="162"/>
      <c r="AQ755" s="162"/>
      <c r="AR755" s="162"/>
      <c r="AS755" s="162"/>
      <c r="AT755" s="162"/>
      <c r="AU755" s="162"/>
      <c r="AV755" s="162"/>
      <c r="AW755" s="162"/>
      <c r="AX755" s="162"/>
    </row>
    <row r="756" spans="1:50" hidden="1">
      <c r="A756" s="153" t="s">
        <v>5575</v>
      </c>
      <c r="B756" s="153" t="s">
        <v>1726</v>
      </c>
      <c r="C756" s="153" t="s">
        <v>5576</v>
      </c>
      <c r="D756" s="177" t="s">
        <v>10528</v>
      </c>
      <c r="E756" s="161" t="s">
        <v>10529</v>
      </c>
      <c r="F756" s="161" t="s">
        <v>13093</v>
      </c>
      <c r="G756" s="161" t="s">
        <v>10530</v>
      </c>
      <c r="H756" s="161" t="s">
        <v>2024</v>
      </c>
      <c r="I756" s="161" t="s">
        <v>2031</v>
      </c>
      <c r="J756" s="161" t="s">
        <v>10531</v>
      </c>
      <c r="K756" s="161" t="s">
        <v>6309</v>
      </c>
      <c r="L756" s="161" t="s">
        <v>10532</v>
      </c>
      <c r="M756" s="161" t="s">
        <v>10533</v>
      </c>
      <c r="N756" s="185" t="s">
        <v>6313</v>
      </c>
      <c r="O756" s="161">
        <v>0</v>
      </c>
      <c r="P756" s="161">
        <v>0</v>
      </c>
      <c r="Q756" s="161">
        <v>0</v>
      </c>
      <c r="R756" s="161">
        <v>0</v>
      </c>
      <c r="S756" s="161">
        <v>0</v>
      </c>
      <c r="T756" s="161">
        <v>0</v>
      </c>
      <c r="U756" s="161">
        <v>0</v>
      </c>
      <c r="V756" s="161">
        <v>0</v>
      </c>
      <c r="W756" s="161">
        <v>0</v>
      </c>
      <c r="X756" s="161">
        <v>0</v>
      </c>
      <c r="Y756" s="161">
        <v>0</v>
      </c>
      <c r="Z756" s="161">
        <v>0</v>
      </c>
      <c r="AA756" s="161">
        <v>0</v>
      </c>
      <c r="AB756" s="161">
        <v>0</v>
      </c>
      <c r="AC756" s="161">
        <v>0</v>
      </c>
      <c r="AD756" s="161">
        <v>0</v>
      </c>
      <c r="AE756" s="161">
        <v>0</v>
      </c>
      <c r="AF756" s="161" t="s">
        <v>1823</v>
      </c>
      <c r="AG756" s="161" t="s">
        <v>4437</v>
      </c>
      <c r="AH756" s="162" t="s">
        <v>15155</v>
      </c>
      <c r="AI756" s="162" t="s">
        <v>15168</v>
      </c>
      <c r="AJ756" s="162" t="s">
        <v>15231</v>
      </c>
      <c r="AK756" s="162" t="s">
        <v>15418</v>
      </c>
      <c r="AL756" s="162" t="s">
        <v>15634</v>
      </c>
      <c r="AM756" s="162"/>
      <c r="AN756" s="162"/>
      <c r="AO756" s="162" t="s">
        <v>15893</v>
      </c>
      <c r="AP756" s="162"/>
      <c r="AQ756" s="162"/>
      <c r="AR756" s="162"/>
      <c r="AS756" s="162"/>
      <c r="AT756" s="162"/>
      <c r="AU756" s="162"/>
      <c r="AV756" s="162"/>
      <c r="AW756" s="162"/>
      <c r="AX756" s="162"/>
    </row>
    <row r="757" spans="1:50" hidden="1">
      <c r="A757" s="153" t="s">
        <v>5573</v>
      </c>
      <c r="B757" s="153" t="s">
        <v>1726</v>
      </c>
      <c r="C757" s="153" t="s">
        <v>5574</v>
      </c>
      <c r="D757" s="177" t="s">
        <v>10528</v>
      </c>
      <c r="E757" s="161" t="s">
        <v>10529</v>
      </c>
      <c r="F757" s="161" t="s">
        <v>13092</v>
      </c>
      <c r="G757" s="161" t="s">
        <v>10530</v>
      </c>
      <c r="H757" s="161" t="s">
        <v>2024</v>
      </c>
      <c r="I757" s="161" t="s">
        <v>2031</v>
      </c>
      <c r="J757" s="161" t="s">
        <v>10531</v>
      </c>
      <c r="K757" s="161" t="s">
        <v>6309</v>
      </c>
      <c r="L757" s="161" t="s">
        <v>10532</v>
      </c>
      <c r="M757" s="161" t="s">
        <v>10533</v>
      </c>
      <c r="N757" s="185" t="s">
        <v>6313</v>
      </c>
      <c r="O757" s="161">
        <v>0</v>
      </c>
      <c r="P757" s="161">
        <v>0</v>
      </c>
      <c r="Q757" s="161">
        <v>0</v>
      </c>
      <c r="R757" s="161">
        <v>0</v>
      </c>
      <c r="S757" s="161">
        <v>0</v>
      </c>
      <c r="T757" s="161">
        <v>0</v>
      </c>
      <c r="U757" s="161">
        <v>0</v>
      </c>
      <c r="V757" s="161">
        <v>0</v>
      </c>
      <c r="W757" s="161">
        <v>0</v>
      </c>
      <c r="X757" s="161">
        <v>0</v>
      </c>
      <c r="Y757" s="161">
        <v>0</v>
      </c>
      <c r="Z757" s="161">
        <v>0</v>
      </c>
      <c r="AA757" s="161">
        <v>0</v>
      </c>
      <c r="AB757" s="161">
        <v>0</v>
      </c>
      <c r="AC757" s="161">
        <v>0</v>
      </c>
      <c r="AD757" s="161">
        <v>0</v>
      </c>
      <c r="AE757" s="161">
        <v>0</v>
      </c>
      <c r="AF757" s="161" t="s">
        <v>1823</v>
      </c>
      <c r="AG757" s="161" t="s">
        <v>4437</v>
      </c>
      <c r="AH757" s="162" t="s">
        <v>15155</v>
      </c>
      <c r="AI757" s="162" t="s">
        <v>15168</v>
      </c>
      <c r="AJ757" s="162" t="s">
        <v>15231</v>
      </c>
      <c r="AK757" s="162" t="s">
        <v>15278</v>
      </c>
      <c r="AL757" s="162" t="s">
        <v>15633</v>
      </c>
      <c r="AM757" s="162"/>
      <c r="AN757" s="162" t="s">
        <v>15634</v>
      </c>
      <c r="AO757" s="162" t="s">
        <v>15893</v>
      </c>
      <c r="AP757" s="162"/>
      <c r="AQ757" s="162"/>
      <c r="AR757" s="162"/>
      <c r="AS757" s="162"/>
      <c r="AT757" s="162"/>
      <c r="AU757" s="162"/>
      <c r="AV757" s="162"/>
      <c r="AW757" s="162"/>
      <c r="AX757" s="162"/>
    </row>
    <row r="758" spans="1:50" hidden="1">
      <c r="A758" s="153" t="s">
        <v>5602</v>
      </c>
      <c r="B758" s="153" t="s">
        <v>5597</v>
      </c>
      <c r="C758" s="153" t="s">
        <v>5578</v>
      </c>
      <c r="D758" s="177" t="e">
        <v>#N/A</v>
      </c>
      <c r="E758" s="161" t="e">
        <v>#N/A</v>
      </c>
      <c r="F758" s="161" t="e">
        <v>#N/A</v>
      </c>
      <c r="G758" s="161" t="e">
        <v>#N/A</v>
      </c>
      <c r="H758" s="161" t="e">
        <v>#N/A</v>
      </c>
      <c r="I758" s="161" t="e">
        <v>#N/A</v>
      </c>
      <c r="J758" s="161" t="e">
        <v>#N/A</v>
      </c>
      <c r="K758" s="161" t="e">
        <v>#N/A</v>
      </c>
      <c r="L758" s="161" t="e">
        <v>#N/A</v>
      </c>
      <c r="M758" s="161"/>
      <c r="N758" s="185"/>
      <c r="O758" s="161"/>
      <c r="P758" s="161"/>
      <c r="Q758" s="161"/>
      <c r="R758" s="161"/>
      <c r="S758" s="161"/>
      <c r="T758" s="161"/>
      <c r="U758" s="161"/>
      <c r="V758" s="161"/>
      <c r="W758" s="161"/>
      <c r="X758" s="161"/>
      <c r="Y758" s="161"/>
      <c r="Z758" s="161"/>
      <c r="AA758" s="161"/>
      <c r="AB758" s="161"/>
      <c r="AC758" s="161"/>
      <c r="AD758" s="161"/>
      <c r="AE758" s="161"/>
      <c r="AF758" s="161"/>
      <c r="AG758" s="161"/>
      <c r="AH758" s="162"/>
      <c r="AI758" s="162"/>
      <c r="AJ758" s="162"/>
      <c r="AK758" s="162"/>
      <c r="AL758" s="162"/>
      <c r="AM758" s="162"/>
      <c r="AN758" s="162"/>
      <c r="AO758" s="162"/>
      <c r="AP758" s="162"/>
      <c r="AQ758" s="162"/>
      <c r="AR758" s="162"/>
      <c r="AS758" s="162"/>
      <c r="AT758" s="162"/>
      <c r="AU758" s="162"/>
      <c r="AV758" s="162"/>
      <c r="AW758" s="162"/>
      <c r="AX758" s="162"/>
    </row>
    <row r="759" spans="1:50" hidden="1">
      <c r="A759" s="153" t="s">
        <v>5594</v>
      </c>
      <c r="B759" s="153" t="s">
        <v>5595</v>
      </c>
      <c r="C759" s="153" t="s">
        <v>5560</v>
      </c>
      <c r="D759" s="177" t="s">
        <v>10534</v>
      </c>
      <c r="E759" s="161" t="s">
        <v>10535</v>
      </c>
      <c r="F759" s="161" t="s">
        <v>13107</v>
      </c>
      <c r="G759" s="161" t="s">
        <v>10530</v>
      </c>
      <c r="H759" s="161" t="s">
        <v>2024</v>
      </c>
      <c r="I759" s="161" t="s">
        <v>2031</v>
      </c>
      <c r="J759" s="161" t="s">
        <v>10536</v>
      </c>
      <c r="K759" s="161" t="s">
        <v>10537</v>
      </c>
      <c r="L759" s="161" t="s">
        <v>10538</v>
      </c>
      <c r="M759" s="161" t="s">
        <v>10533</v>
      </c>
      <c r="N759" s="185" t="s">
        <v>6313</v>
      </c>
      <c r="O759" s="161">
        <v>0</v>
      </c>
      <c r="P759" s="161">
        <v>0</v>
      </c>
      <c r="Q759" s="161">
        <v>0</v>
      </c>
      <c r="R759" s="161">
        <v>0</v>
      </c>
      <c r="S759" s="161">
        <v>0</v>
      </c>
      <c r="T759" s="161">
        <v>0</v>
      </c>
      <c r="U759" s="161">
        <v>0</v>
      </c>
      <c r="V759" s="161">
        <v>0</v>
      </c>
      <c r="W759" s="161">
        <v>0</v>
      </c>
      <c r="X759" s="161">
        <v>0</v>
      </c>
      <c r="Y759" s="161">
        <v>0</v>
      </c>
      <c r="Z759" s="161">
        <v>0</v>
      </c>
      <c r="AA759" s="161">
        <v>0</v>
      </c>
      <c r="AB759" s="161">
        <v>0</v>
      </c>
      <c r="AC759" s="161">
        <v>0</v>
      </c>
      <c r="AD759" s="161">
        <v>0</v>
      </c>
      <c r="AE759" s="161">
        <v>0</v>
      </c>
      <c r="AF759" s="161" t="s">
        <v>1823</v>
      </c>
      <c r="AG759" s="161" t="s">
        <v>4437</v>
      </c>
      <c r="AH759" s="162" t="s">
        <v>15157</v>
      </c>
      <c r="AI759" s="162" t="s">
        <v>15168</v>
      </c>
      <c r="AJ759" s="162" t="s">
        <v>15231</v>
      </c>
      <c r="AK759" s="162" t="s">
        <v>15278</v>
      </c>
      <c r="AL759" s="162" t="s">
        <v>15633</v>
      </c>
      <c r="AM759" s="162"/>
      <c r="AN759" s="162" t="s">
        <v>15634</v>
      </c>
      <c r="AO759" s="162"/>
      <c r="AP759" s="162"/>
      <c r="AQ759" s="162"/>
      <c r="AR759" s="162"/>
      <c r="AS759" s="162"/>
      <c r="AT759" s="162"/>
      <c r="AU759" s="162"/>
      <c r="AV759" s="162"/>
      <c r="AW759" s="162"/>
      <c r="AX759" s="162"/>
    </row>
    <row r="760" spans="1:50" hidden="1">
      <c r="A760" s="153" t="s">
        <v>5603</v>
      </c>
      <c r="B760" s="153" t="s">
        <v>5597</v>
      </c>
      <c r="C760" s="153" t="s">
        <v>5604</v>
      </c>
      <c r="D760" s="177" t="e">
        <v>#N/A</v>
      </c>
      <c r="E760" s="161" t="e">
        <v>#N/A</v>
      </c>
      <c r="F760" s="161" t="e">
        <v>#N/A</v>
      </c>
      <c r="G760" s="161" t="e">
        <v>#N/A</v>
      </c>
      <c r="H760" s="161" t="e">
        <v>#N/A</v>
      </c>
      <c r="I760" s="161" t="e">
        <v>#N/A</v>
      </c>
      <c r="J760" s="161" t="e">
        <v>#N/A</v>
      </c>
      <c r="K760" s="161" t="e">
        <v>#N/A</v>
      </c>
      <c r="L760" s="161" t="e">
        <v>#N/A</v>
      </c>
      <c r="M760" s="161"/>
      <c r="N760" s="185"/>
      <c r="O760" s="161"/>
      <c r="P760" s="161"/>
      <c r="Q760" s="161"/>
      <c r="R760" s="161"/>
      <c r="S760" s="161"/>
      <c r="T760" s="161"/>
      <c r="U760" s="161"/>
      <c r="V760" s="161"/>
      <c r="W760" s="161"/>
      <c r="X760" s="161"/>
      <c r="Y760" s="161"/>
      <c r="Z760" s="161"/>
      <c r="AA760" s="161"/>
      <c r="AB760" s="161"/>
      <c r="AC760" s="161"/>
      <c r="AD760" s="161"/>
      <c r="AE760" s="161"/>
      <c r="AF760" s="161"/>
      <c r="AG760" s="161"/>
      <c r="AH760" s="162"/>
      <c r="AI760" s="162"/>
      <c r="AJ760" s="162"/>
      <c r="AK760" s="162"/>
      <c r="AL760" s="162"/>
      <c r="AM760" s="162"/>
      <c r="AN760" s="162"/>
      <c r="AO760" s="162"/>
      <c r="AP760" s="162"/>
      <c r="AQ760" s="162"/>
      <c r="AR760" s="162"/>
      <c r="AS760" s="162"/>
      <c r="AT760" s="162"/>
      <c r="AU760" s="162"/>
      <c r="AV760" s="162"/>
      <c r="AW760" s="162"/>
      <c r="AX760" s="162"/>
    </row>
    <row r="761" spans="1:50" hidden="1">
      <c r="A761" s="153" t="s">
        <v>5571</v>
      </c>
      <c r="B761" s="153" t="s">
        <v>1726</v>
      </c>
      <c r="C761" s="153" t="s">
        <v>5572</v>
      </c>
      <c r="D761" s="177" t="s">
        <v>10528</v>
      </c>
      <c r="E761" s="161" t="s">
        <v>10529</v>
      </c>
      <c r="F761" s="161" t="s">
        <v>13091</v>
      </c>
      <c r="G761" s="161" t="s">
        <v>10530</v>
      </c>
      <c r="H761" s="161" t="s">
        <v>2024</v>
      </c>
      <c r="I761" s="161" t="s">
        <v>2031</v>
      </c>
      <c r="J761" s="161" t="s">
        <v>10531</v>
      </c>
      <c r="K761" s="161" t="s">
        <v>6309</v>
      </c>
      <c r="L761" s="161" t="s">
        <v>10532</v>
      </c>
      <c r="M761" s="161" t="s">
        <v>10533</v>
      </c>
      <c r="N761" s="185" t="s">
        <v>6313</v>
      </c>
      <c r="O761" s="161">
        <v>0</v>
      </c>
      <c r="P761" s="161">
        <v>0</v>
      </c>
      <c r="Q761" s="161">
        <v>0</v>
      </c>
      <c r="R761" s="161">
        <v>0</v>
      </c>
      <c r="S761" s="161">
        <v>0</v>
      </c>
      <c r="T761" s="161">
        <v>0</v>
      </c>
      <c r="U761" s="161">
        <v>0</v>
      </c>
      <c r="V761" s="161">
        <v>0</v>
      </c>
      <c r="W761" s="161">
        <v>0</v>
      </c>
      <c r="X761" s="161">
        <v>0</v>
      </c>
      <c r="Y761" s="161">
        <v>0</v>
      </c>
      <c r="Z761" s="161">
        <v>0</v>
      </c>
      <c r="AA761" s="161">
        <v>0</v>
      </c>
      <c r="AB761" s="161">
        <v>0</v>
      </c>
      <c r="AC761" s="161">
        <v>0</v>
      </c>
      <c r="AD761" s="161">
        <v>0</v>
      </c>
      <c r="AE761" s="161">
        <v>0</v>
      </c>
      <c r="AF761" s="161" t="s">
        <v>1823</v>
      </c>
      <c r="AG761" s="161" t="s">
        <v>4437</v>
      </c>
      <c r="AH761" s="162" t="s">
        <v>15155</v>
      </c>
      <c r="AI761" s="162" t="s">
        <v>15168</v>
      </c>
      <c r="AJ761" s="162" t="s">
        <v>15231</v>
      </c>
      <c r="AK761" s="162" t="s">
        <v>15278</v>
      </c>
      <c r="AL761" s="162" t="s">
        <v>15633</v>
      </c>
      <c r="AM761" s="162"/>
      <c r="AN761" s="162" t="s">
        <v>15634</v>
      </c>
      <c r="AO761" s="162" t="s">
        <v>15893</v>
      </c>
      <c r="AP761" s="162"/>
      <c r="AQ761" s="162"/>
      <c r="AR761" s="162"/>
      <c r="AS761" s="162"/>
      <c r="AT761" s="162"/>
      <c r="AU761" s="162"/>
      <c r="AV761" s="162"/>
      <c r="AW761" s="162"/>
      <c r="AX761" s="162"/>
    </row>
    <row r="762" spans="1:50" hidden="1">
      <c r="A762" s="153" t="s">
        <v>562</v>
      </c>
      <c r="B762" s="153" t="s">
        <v>563</v>
      </c>
      <c r="C762" s="153" t="s">
        <v>3997</v>
      </c>
      <c r="D762" s="177" t="s">
        <v>2787</v>
      </c>
      <c r="E762" s="161" t="s">
        <v>2788</v>
      </c>
      <c r="F762" s="161" t="s">
        <v>2789</v>
      </c>
      <c r="G762" s="161" t="s">
        <v>2790</v>
      </c>
      <c r="H762" s="161" t="s">
        <v>3414</v>
      </c>
      <c r="I762" s="161" t="s">
        <v>3415</v>
      </c>
      <c r="J762" s="161" t="s">
        <v>2791</v>
      </c>
      <c r="K762" s="161" t="s">
        <v>2792</v>
      </c>
      <c r="L762" s="161" t="s">
        <v>6309</v>
      </c>
      <c r="M762" s="161" t="s">
        <v>2793</v>
      </c>
      <c r="N762" s="185" t="s">
        <v>6322</v>
      </c>
      <c r="O762" s="161">
        <v>0</v>
      </c>
      <c r="P762" s="161">
        <v>0</v>
      </c>
      <c r="Q762" s="161">
        <v>0</v>
      </c>
      <c r="R762" s="161">
        <v>0</v>
      </c>
      <c r="S762" s="161">
        <v>0</v>
      </c>
      <c r="T762" s="161">
        <v>0</v>
      </c>
      <c r="U762" s="161">
        <v>0</v>
      </c>
      <c r="V762" s="161">
        <v>0</v>
      </c>
      <c r="W762" s="161">
        <v>0</v>
      </c>
      <c r="X762" s="161">
        <v>0</v>
      </c>
      <c r="Y762" s="161">
        <v>0</v>
      </c>
      <c r="Z762" s="161">
        <v>0</v>
      </c>
      <c r="AA762" s="161">
        <v>0</v>
      </c>
      <c r="AB762" s="161">
        <v>0</v>
      </c>
      <c r="AC762" s="161">
        <v>0</v>
      </c>
      <c r="AD762" s="161">
        <v>0</v>
      </c>
      <c r="AE762" s="161">
        <v>0</v>
      </c>
      <c r="AF762" s="161" t="s">
        <v>4285</v>
      </c>
      <c r="AG762" s="161" t="s">
        <v>6334</v>
      </c>
      <c r="AH762" s="162" t="s">
        <v>6543</v>
      </c>
      <c r="AI762" s="162" t="s">
        <v>6911</v>
      </c>
      <c r="AJ762" s="162"/>
      <c r="AK762" s="162"/>
      <c r="AL762" s="162"/>
      <c r="AM762" s="162"/>
      <c r="AN762" s="162"/>
      <c r="AO762" s="162"/>
      <c r="AP762" s="162"/>
      <c r="AQ762" s="162"/>
      <c r="AR762" s="162"/>
      <c r="AS762" s="162"/>
      <c r="AT762" s="162"/>
      <c r="AU762" s="162"/>
      <c r="AV762" s="162"/>
      <c r="AW762" s="162"/>
      <c r="AX762" s="162"/>
    </row>
    <row r="763" spans="1:50" hidden="1">
      <c r="A763" s="153" t="s">
        <v>4811</v>
      </c>
      <c r="B763" s="153" t="s">
        <v>3425</v>
      </c>
      <c r="C763" s="153" t="s">
        <v>3426</v>
      </c>
      <c r="D763" s="177" t="s">
        <v>6614</v>
      </c>
      <c r="E763" s="161" t="s">
        <v>6615</v>
      </c>
      <c r="F763" s="161" t="s">
        <v>6616</v>
      </c>
      <c r="G763" s="161" t="s">
        <v>6617</v>
      </c>
      <c r="H763" s="161" t="s">
        <v>2024</v>
      </c>
      <c r="I763" s="161" t="s">
        <v>2031</v>
      </c>
      <c r="J763" s="161" t="s">
        <v>6618</v>
      </c>
      <c r="K763" s="161" t="s">
        <v>6619</v>
      </c>
      <c r="L763" s="161" t="s">
        <v>6620</v>
      </c>
      <c r="M763" s="161"/>
      <c r="N763" s="185"/>
      <c r="O763" s="161"/>
      <c r="P763" s="161"/>
      <c r="Q763" s="161"/>
      <c r="R763" s="161"/>
      <c r="S763" s="161"/>
      <c r="T763" s="161"/>
      <c r="U763" s="161"/>
      <c r="V763" s="161"/>
      <c r="W763" s="161"/>
      <c r="X763" s="161"/>
      <c r="Y763" s="161"/>
      <c r="Z763" s="161"/>
      <c r="AA763" s="161"/>
      <c r="AB763" s="161"/>
      <c r="AC763" s="161"/>
      <c r="AD763" s="161"/>
      <c r="AE763" s="161"/>
      <c r="AF763" s="161"/>
      <c r="AG763" s="161"/>
      <c r="AH763" s="162"/>
      <c r="AI763" s="162"/>
      <c r="AJ763" s="162"/>
      <c r="AK763" s="162"/>
      <c r="AL763" s="162"/>
      <c r="AM763" s="162"/>
      <c r="AN763" s="162"/>
      <c r="AO763" s="162"/>
      <c r="AP763" s="162"/>
      <c r="AQ763" s="162"/>
      <c r="AR763" s="162"/>
      <c r="AS763" s="162"/>
      <c r="AT763" s="162"/>
      <c r="AU763" s="162"/>
      <c r="AV763" s="162"/>
      <c r="AW763" s="162"/>
      <c r="AX763" s="162"/>
    </row>
    <row r="764" spans="1:50" hidden="1">
      <c r="A764" s="153" t="s">
        <v>3600</v>
      </c>
      <c r="B764" s="160" t="s">
        <v>3601</v>
      </c>
      <c r="C764" s="153" t="s">
        <v>3602</v>
      </c>
      <c r="D764" s="177" t="e">
        <v>#N/A</v>
      </c>
      <c r="E764" s="161" t="e">
        <v>#N/A</v>
      </c>
      <c r="F764" s="161" t="e">
        <v>#N/A</v>
      </c>
      <c r="G764" s="161" t="e">
        <v>#N/A</v>
      </c>
      <c r="H764" s="161" t="e">
        <v>#N/A</v>
      </c>
      <c r="I764" s="161" t="e">
        <v>#N/A</v>
      </c>
      <c r="J764" s="161" t="e">
        <v>#N/A</v>
      </c>
      <c r="K764" s="161" t="e">
        <v>#N/A</v>
      </c>
      <c r="L764" s="161" t="e">
        <v>#N/A</v>
      </c>
      <c r="M764" s="161"/>
      <c r="N764" s="185"/>
      <c r="O764" s="161"/>
      <c r="P764" s="161"/>
      <c r="Q764" s="161"/>
      <c r="R764" s="161"/>
      <c r="S764" s="161"/>
      <c r="T764" s="161"/>
      <c r="U764" s="161"/>
      <c r="V764" s="161"/>
      <c r="W764" s="161"/>
      <c r="X764" s="161"/>
      <c r="Y764" s="161"/>
      <c r="Z764" s="161"/>
      <c r="AA764" s="161"/>
      <c r="AB764" s="161"/>
      <c r="AC764" s="161"/>
      <c r="AD764" s="161"/>
      <c r="AE764" s="161"/>
      <c r="AF764" s="161"/>
      <c r="AG764" s="161"/>
      <c r="AH764" s="162"/>
      <c r="AI764" s="162"/>
      <c r="AJ764" s="162"/>
      <c r="AK764" s="162"/>
      <c r="AL764" s="162"/>
      <c r="AM764" s="162"/>
      <c r="AN764" s="162"/>
      <c r="AO764" s="162"/>
      <c r="AP764" s="162"/>
      <c r="AQ764" s="162"/>
      <c r="AR764" s="162"/>
      <c r="AS764" s="162"/>
      <c r="AT764" s="162"/>
      <c r="AU764" s="162"/>
      <c r="AV764" s="162"/>
      <c r="AW764" s="162"/>
      <c r="AX764" s="162"/>
    </row>
    <row r="765" spans="1:50" hidden="1">
      <c r="A765" s="153" t="s">
        <v>4575</v>
      </c>
      <c r="B765" s="153" t="s">
        <v>4576</v>
      </c>
      <c r="C765" s="153" t="s">
        <v>4577</v>
      </c>
      <c r="D765" s="177" t="s">
        <v>2171</v>
      </c>
      <c r="E765" s="161" t="s">
        <v>6309</v>
      </c>
      <c r="F765" s="161" t="s">
        <v>2172</v>
      </c>
      <c r="G765" s="161" t="s">
        <v>2173</v>
      </c>
      <c r="H765" s="161" t="s">
        <v>2024</v>
      </c>
      <c r="I765" s="161" t="s">
        <v>2031</v>
      </c>
      <c r="J765" s="161" t="s">
        <v>2174</v>
      </c>
      <c r="K765" s="161" t="s">
        <v>2175</v>
      </c>
      <c r="L765" s="161" t="s">
        <v>6309</v>
      </c>
      <c r="M765" s="161" t="s">
        <v>2176</v>
      </c>
      <c r="N765" s="185" t="s">
        <v>6310</v>
      </c>
      <c r="O765" s="161">
        <v>0</v>
      </c>
      <c r="P765" s="161">
        <v>0</v>
      </c>
      <c r="Q765" s="161">
        <v>0</v>
      </c>
      <c r="R765" s="161">
        <v>0</v>
      </c>
      <c r="S765" s="161">
        <v>0</v>
      </c>
      <c r="T765" s="161">
        <v>0</v>
      </c>
      <c r="U765" s="161">
        <v>0</v>
      </c>
      <c r="V765" s="161">
        <v>0</v>
      </c>
      <c r="W765" s="161">
        <v>0</v>
      </c>
      <c r="X765" s="161">
        <v>0</v>
      </c>
      <c r="Y765" s="161">
        <v>0</v>
      </c>
      <c r="Z765" s="161">
        <v>0</v>
      </c>
      <c r="AA765" s="161">
        <v>1</v>
      </c>
      <c r="AB765" s="161" t="s">
        <v>2177</v>
      </c>
      <c r="AC765" s="161" t="s">
        <v>2178</v>
      </c>
      <c r="AD765" s="161" t="s">
        <v>3526</v>
      </c>
      <c r="AE765" s="161" t="s">
        <v>2179</v>
      </c>
      <c r="AF765" s="161" t="s">
        <v>6309</v>
      </c>
      <c r="AG765" s="161" t="s">
        <v>6334</v>
      </c>
      <c r="AH765" s="162" t="s">
        <v>6592</v>
      </c>
      <c r="AI765" s="162" t="s">
        <v>6593</v>
      </c>
      <c r="AJ765" s="162" t="s">
        <v>14265</v>
      </c>
      <c r="AK765" s="162" t="s">
        <v>14264</v>
      </c>
      <c r="AL765" s="162" t="s">
        <v>14880</v>
      </c>
      <c r="AM765" s="162"/>
      <c r="AN765" s="162"/>
      <c r="AO765" s="162"/>
      <c r="AP765" s="162"/>
      <c r="AQ765" s="162"/>
      <c r="AR765" s="162"/>
      <c r="AS765" s="162"/>
      <c r="AT765" s="162"/>
      <c r="AU765" s="162"/>
      <c r="AV765" s="162"/>
      <c r="AW765" s="162"/>
      <c r="AX765" s="162"/>
    </row>
    <row r="766" spans="1:50" hidden="1">
      <c r="A766" s="153" t="s">
        <v>4578</v>
      </c>
      <c r="B766" s="153" t="s">
        <v>4579</v>
      </c>
      <c r="C766" s="153" t="s">
        <v>4580</v>
      </c>
      <c r="D766" s="177" t="s">
        <v>1433</v>
      </c>
      <c r="E766" s="161" t="s">
        <v>1434</v>
      </c>
      <c r="F766" s="161" t="s">
        <v>3318</v>
      </c>
      <c r="G766" s="161" t="s">
        <v>1436</v>
      </c>
      <c r="H766" s="161" t="s">
        <v>2024</v>
      </c>
      <c r="I766" s="161" t="s">
        <v>1437</v>
      </c>
      <c r="J766" s="161" t="s">
        <v>1438</v>
      </c>
      <c r="K766" s="161" t="s">
        <v>1439</v>
      </c>
      <c r="L766" s="161" t="s">
        <v>1440</v>
      </c>
      <c r="M766" s="161" t="s">
        <v>3502</v>
      </c>
      <c r="N766" s="185" t="s">
        <v>6310</v>
      </c>
      <c r="O766" s="161">
        <v>0</v>
      </c>
      <c r="P766" s="161">
        <v>0</v>
      </c>
      <c r="Q766" s="161">
        <v>0</v>
      </c>
      <c r="R766" s="161">
        <v>0</v>
      </c>
      <c r="S766" s="161">
        <v>0</v>
      </c>
      <c r="T766" s="161">
        <v>0</v>
      </c>
      <c r="U766" s="161">
        <v>0</v>
      </c>
      <c r="V766" s="161">
        <v>0</v>
      </c>
      <c r="W766" s="161">
        <v>0</v>
      </c>
      <c r="X766" s="161">
        <v>0</v>
      </c>
      <c r="Y766" s="161">
        <v>0</v>
      </c>
      <c r="Z766" s="161">
        <v>0</v>
      </c>
      <c r="AA766" s="161">
        <v>0</v>
      </c>
      <c r="AB766" s="161">
        <v>0</v>
      </c>
      <c r="AC766" s="161">
        <v>0</v>
      </c>
      <c r="AD766" s="161">
        <v>0</v>
      </c>
      <c r="AE766" s="161">
        <v>0</v>
      </c>
      <c r="AF766" s="161" t="s">
        <v>6309</v>
      </c>
      <c r="AG766" s="161" t="s">
        <v>6317</v>
      </c>
      <c r="AH766" s="162" t="s">
        <v>460</v>
      </c>
      <c r="AI766" s="162" t="s">
        <v>362</v>
      </c>
      <c r="AJ766" s="162" t="s">
        <v>1526</v>
      </c>
      <c r="AK766" s="162" t="s">
        <v>3819</v>
      </c>
      <c r="AL766" s="162" t="s">
        <v>1836</v>
      </c>
      <c r="AM766" s="162" t="s">
        <v>1027</v>
      </c>
      <c r="AN766" s="162" t="s">
        <v>6697</v>
      </c>
      <c r="AO766" s="162" t="s">
        <v>13557</v>
      </c>
      <c r="AP766" s="162" t="s">
        <v>13558</v>
      </c>
      <c r="AQ766" s="162" t="s">
        <v>13909</v>
      </c>
      <c r="AR766" s="162" t="s">
        <v>15500</v>
      </c>
      <c r="AS766" s="162" t="s">
        <v>14735</v>
      </c>
      <c r="AT766" s="162" t="s">
        <v>15502</v>
      </c>
      <c r="AU766" s="162" t="s">
        <v>15364</v>
      </c>
      <c r="AV766" s="162" t="s">
        <v>15501</v>
      </c>
      <c r="AW766" s="162" t="s">
        <v>15503</v>
      </c>
      <c r="AX766" s="162"/>
    </row>
    <row r="767" spans="1:50" hidden="1">
      <c r="A767" s="153" t="s">
        <v>4581</v>
      </c>
      <c r="B767" s="153" t="s">
        <v>4579</v>
      </c>
      <c r="C767" s="153" t="s">
        <v>4582</v>
      </c>
      <c r="D767" s="177" t="s">
        <v>1433</v>
      </c>
      <c r="E767" s="161" t="s">
        <v>1434</v>
      </c>
      <c r="F767" s="161" t="s">
        <v>1435</v>
      </c>
      <c r="G767" s="161" t="s">
        <v>1436</v>
      </c>
      <c r="H767" s="161" t="s">
        <v>2024</v>
      </c>
      <c r="I767" s="161" t="s">
        <v>1437</v>
      </c>
      <c r="J767" s="161" t="s">
        <v>1438</v>
      </c>
      <c r="K767" s="161" t="s">
        <v>1439</v>
      </c>
      <c r="L767" s="161" t="s">
        <v>1440</v>
      </c>
      <c r="M767" s="161" t="s">
        <v>3502</v>
      </c>
      <c r="N767" s="185" t="s">
        <v>6310</v>
      </c>
      <c r="O767" s="161">
        <v>0</v>
      </c>
      <c r="P767" s="161">
        <v>0</v>
      </c>
      <c r="Q767" s="161">
        <v>0</v>
      </c>
      <c r="R767" s="161">
        <v>0</v>
      </c>
      <c r="S767" s="161">
        <v>0</v>
      </c>
      <c r="T767" s="161">
        <v>0</v>
      </c>
      <c r="U767" s="161">
        <v>0</v>
      </c>
      <c r="V767" s="161">
        <v>0</v>
      </c>
      <c r="W767" s="161">
        <v>0</v>
      </c>
      <c r="X767" s="161">
        <v>0</v>
      </c>
      <c r="Y767" s="161">
        <v>0</v>
      </c>
      <c r="Z767" s="161">
        <v>0</v>
      </c>
      <c r="AA767" s="161">
        <v>0</v>
      </c>
      <c r="AB767" s="161">
        <v>0</v>
      </c>
      <c r="AC767" s="161">
        <v>0</v>
      </c>
      <c r="AD767" s="161">
        <v>0</v>
      </c>
      <c r="AE767" s="161">
        <v>0</v>
      </c>
      <c r="AF767" s="161" t="s">
        <v>6309</v>
      </c>
      <c r="AG767" s="161" t="s">
        <v>6317</v>
      </c>
      <c r="AH767" s="162" t="s">
        <v>460</v>
      </c>
      <c r="AI767" s="162" t="s">
        <v>362</v>
      </c>
      <c r="AJ767" s="162" t="s">
        <v>1526</v>
      </c>
      <c r="AK767" s="162" t="s">
        <v>3819</v>
      </c>
      <c r="AL767" s="162" t="s">
        <v>1836</v>
      </c>
      <c r="AM767" s="162" t="s">
        <v>1027</v>
      </c>
      <c r="AN767" s="162" t="s">
        <v>6697</v>
      </c>
      <c r="AO767" s="162" t="s">
        <v>13557</v>
      </c>
      <c r="AP767" s="162" t="s">
        <v>13558</v>
      </c>
      <c r="AQ767" s="162" t="s">
        <v>13909</v>
      </c>
      <c r="AR767" s="162" t="s">
        <v>14426</v>
      </c>
      <c r="AS767" s="162" t="s">
        <v>14734</v>
      </c>
      <c r="AT767" s="162" t="s">
        <v>15502</v>
      </c>
      <c r="AU767" s="162" t="s">
        <v>15347</v>
      </c>
      <c r="AV767" s="162" t="s">
        <v>15364</v>
      </c>
      <c r="AW767" s="162" t="s">
        <v>15503</v>
      </c>
      <c r="AX767" s="162"/>
    </row>
    <row r="768" spans="1:50" hidden="1">
      <c r="A768" s="153" t="s">
        <v>2597</v>
      </c>
      <c r="B768" s="153" t="s">
        <v>5114</v>
      </c>
      <c r="C768" s="153" t="s">
        <v>2598</v>
      </c>
      <c r="D768" s="177" t="s">
        <v>2216</v>
      </c>
      <c r="E768" s="161" t="s">
        <v>11739</v>
      </c>
      <c r="F768" s="161" t="s">
        <v>13527</v>
      </c>
      <c r="G768" s="161" t="s">
        <v>2217</v>
      </c>
      <c r="H768" s="161" t="s">
        <v>2211</v>
      </c>
      <c r="I768" s="161" t="s">
        <v>2218</v>
      </c>
      <c r="J768" s="161" t="s">
        <v>2213</v>
      </c>
      <c r="K768" s="161" t="s">
        <v>2214</v>
      </c>
      <c r="L768" s="161" t="s">
        <v>6309</v>
      </c>
      <c r="M768" s="161" t="s">
        <v>11740</v>
      </c>
      <c r="N768" s="185" t="s">
        <v>6322</v>
      </c>
      <c r="O768" s="161">
        <v>0</v>
      </c>
      <c r="P768" s="161">
        <v>0</v>
      </c>
      <c r="Q768" s="161">
        <v>0</v>
      </c>
      <c r="R768" s="161">
        <v>0</v>
      </c>
      <c r="S768" s="161">
        <v>0</v>
      </c>
      <c r="T768" s="161">
        <v>0</v>
      </c>
      <c r="U768" s="161">
        <v>0</v>
      </c>
      <c r="V768" s="161">
        <v>0</v>
      </c>
      <c r="W768" s="161">
        <v>0</v>
      </c>
      <c r="X768" s="161">
        <v>0</v>
      </c>
      <c r="Y768" s="161">
        <v>0</v>
      </c>
      <c r="Z768" s="161">
        <v>0</v>
      </c>
      <c r="AA768" s="161">
        <v>0</v>
      </c>
      <c r="AB768" s="161">
        <v>0</v>
      </c>
      <c r="AC768" s="161">
        <v>0</v>
      </c>
      <c r="AD768" s="161">
        <v>0</v>
      </c>
      <c r="AE768" s="161">
        <v>0</v>
      </c>
      <c r="AF768" s="161" t="s">
        <v>6309</v>
      </c>
      <c r="AG768" s="161" t="s">
        <v>6334</v>
      </c>
      <c r="AH768" s="162" t="s">
        <v>4292</v>
      </c>
      <c r="AI768" s="162"/>
      <c r="AJ768" s="162"/>
      <c r="AK768" s="162"/>
      <c r="AL768" s="162"/>
      <c r="AM768" s="162"/>
      <c r="AN768" s="162"/>
      <c r="AO768" s="162"/>
      <c r="AP768" s="162"/>
      <c r="AQ768" s="162"/>
      <c r="AR768" s="162"/>
      <c r="AS768" s="162"/>
      <c r="AT768" s="162"/>
      <c r="AU768" s="162"/>
      <c r="AV768" s="162"/>
      <c r="AW768" s="162"/>
      <c r="AX768" s="162"/>
    </row>
    <row r="769" spans="1:50" hidden="1">
      <c r="A769" s="153" t="s">
        <v>4583</v>
      </c>
      <c r="B769" s="153" t="s">
        <v>2070</v>
      </c>
      <c r="C769" s="153" t="s">
        <v>4584</v>
      </c>
      <c r="D769" s="177" t="s">
        <v>3503</v>
      </c>
      <c r="E769" s="161" t="s">
        <v>3504</v>
      </c>
      <c r="F769" s="161" t="s">
        <v>3520</v>
      </c>
      <c r="G769" s="161" t="s">
        <v>3506</v>
      </c>
      <c r="H769" s="161" t="s">
        <v>3507</v>
      </c>
      <c r="I769" s="161" t="s">
        <v>3508</v>
      </c>
      <c r="J769" s="161" t="s">
        <v>3509</v>
      </c>
      <c r="K769" s="161" t="s">
        <v>3510</v>
      </c>
      <c r="L769" s="161" t="s">
        <v>6309</v>
      </c>
      <c r="M769" s="161" t="s">
        <v>3511</v>
      </c>
      <c r="N769" s="185" t="s">
        <v>2035</v>
      </c>
      <c r="O769" s="161" t="s">
        <v>2072</v>
      </c>
      <c r="P769" s="161" t="s">
        <v>3512</v>
      </c>
      <c r="Q769" s="161" t="s">
        <v>3513</v>
      </c>
      <c r="R769" s="161" t="s">
        <v>2024</v>
      </c>
      <c r="S769" s="161" t="s">
        <v>2031</v>
      </c>
      <c r="T769" s="161" t="s">
        <v>3509</v>
      </c>
      <c r="U769" s="161" t="s">
        <v>3514</v>
      </c>
      <c r="V769" s="161" t="s">
        <v>3515</v>
      </c>
      <c r="W769" s="161" t="s">
        <v>3516</v>
      </c>
      <c r="X769" s="161" t="s">
        <v>3507</v>
      </c>
      <c r="Y769" s="161" t="s">
        <v>3508</v>
      </c>
      <c r="Z769" s="161" t="s">
        <v>6309</v>
      </c>
      <c r="AA769" s="161">
        <v>1</v>
      </c>
      <c r="AB769" s="161" t="s">
        <v>3521</v>
      </c>
      <c r="AC769" s="161" t="s">
        <v>3522</v>
      </c>
      <c r="AD769" s="161" t="s">
        <v>2016</v>
      </c>
      <c r="AE769" s="161" t="s">
        <v>3523</v>
      </c>
      <c r="AF769" s="161" t="s">
        <v>6309</v>
      </c>
      <c r="AG769" s="161" t="s">
        <v>6334</v>
      </c>
      <c r="AH769" s="162" t="s">
        <v>4846</v>
      </c>
      <c r="AI769" s="162" t="s">
        <v>14252</v>
      </c>
      <c r="AJ769" s="162" t="s">
        <v>14835</v>
      </c>
      <c r="AK769" s="162"/>
      <c r="AL769" s="162"/>
      <c r="AM769" s="162"/>
      <c r="AN769" s="162"/>
      <c r="AO769" s="162"/>
      <c r="AP769" s="162"/>
      <c r="AQ769" s="162"/>
      <c r="AR769" s="162"/>
      <c r="AS769" s="162"/>
      <c r="AT769" s="162"/>
      <c r="AU769" s="162"/>
      <c r="AV769" s="162"/>
      <c r="AW769" s="162"/>
      <c r="AX769" s="162"/>
    </row>
    <row r="770" spans="1:50" hidden="1">
      <c r="A770" s="153" t="s">
        <v>4585</v>
      </c>
      <c r="B770" s="153" t="s">
        <v>4586</v>
      </c>
      <c r="C770" s="153" t="s">
        <v>4587</v>
      </c>
      <c r="D770" s="177" t="e">
        <v>#N/A</v>
      </c>
      <c r="E770" s="161" t="e">
        <v>#N/A</v>
      </c>
      <c r="F770" s="161" t="e">
        <v>#N/A</v>
      </c>
      <c r="G770" s="161" t="e">
        <v>#N/A</v>
      </c>
      <c r="H770" s="161" t="e">
        <v>#N/A</v>
      </c>
      <c r="I770" s="161" t="e">
        <v>#N/A</v>
      </c>
      <c r="J770" s="161" t="e">
        <v>#N/A</v>
      </c>
      <c r="K770" s="161" t="e">
        <v>#N/A</v>
      </c>
      <c r="L770" s="161" t="e">
        <v>#N/A</v>
      </c>
      <c r="M770" s="161"/>
      <c r="N770" s="185"/>
      <c r="O770" s="161"/>
      <c r="P770" s="161"/>
      <c r="Q770" s="161"/>
      <c r="R770" s="161"/>
      <c r="S770" s="161"/>
      <c r="T770" s="161"/>
      <c r="U770" s="161"/>
      <c r="V770" s="161"/>
      <c r="W770" s="161"/>
      <c r="X770" s="161"/>
      <c r="Y770" s="161"/>
      <c r="Z770" s="161"/>
      <c r="AA770" s="161"/>
      <c r="AB770" s="161"/>
      <c r="AC770" s="161"/>
      <c r="AD770" s="161"/>
      <c r="AE770" s="161"/>
      <c r="AF770" s="161"/>
      <c r="AG770" s="169"/>
      <c r="AH770" s="162" t="s">
        <v>1466</v>
      </c>
      <c r="AI770" s="162" t="s">
        <v>1464</v>
      </c>
      <c r="AJ770" s="162"/>
      <c r="AK770" s="162"/>
      <c r="AL770" s="162"/>
      <c r="AM770" s="162"/>
      <c r="AN770" s="162"/>
      <c r="AO770" s="162"/>
      <c r="AP770" s="162"/>
      <c r="AQ770" s="162"/>
      <c r="AR770" s="162"/>
      <c r="AS770" s="162"/>
      <c r="AT770" s="162"/>
      <c r="AU770" s="162"/>
      <c r="AV770" s="162"/>
      <c r="AW770" s="162"/>
      <c r="AX770" s="162"/>
    </row>
    <row r="771" spans="1:50" hidden="1">
      <c r="A771" s="153" t="s">
        <v>84</v>
      </c>
      <c r="B771" s="153" t="s">
        <v>82</v>
      </c>
      <c r="C771" s="153" t="s">
        <v>1482</v>
      </c>
      <c r="D771" s="177" t="e">
        <v>#N/A</v>
      </c>
      <c r="E771" s="161" t="e">
        <v>#N/A</v>
      </c>
      <c r="F771" s="161" t="e">
        <v>#N/A</v>
      </c>
      <c r="G771" s="161" t="e">
        <v>#N/A</v>
      </c>
      <c r="H771" s="161" t="e">
        <v>#N/A</v>
      </c>
      <c r="I771" s="161" t="e">
        <v>#N/A</v>
      </c>
      <c r="J771" s="161" t="e">
        <v>#N/A</v>
      </c>
      <c r="K771" s="161" t="e">
        <v>#N/A</v>
      </c>
      <c r="L771" s="161" t="e">
        <v>#N/A</v>
      </c>
      <c r="M771" s="161"/>
      <c r="N771" s="185"/>
      <c r="O771" s="161"/>
      <c r="P771" s="161"/>
      <c r="Q771" s="161"/>
      <c r="R771" s="161"/>
      <c r="S771" s="161"/>
      <c r="T771" s="161"/>
      <c r="U771" s="161"/>
      <c r="V771" s="161"/>
      <c r="W771" s="161"/>
      <c r="X771" s="161"/>
      <c r="Y771" s="161"/>
      <c r="Z771" s="161"/>
      <c r="AA771" s="161"/>
      <c r="AB771" s="161"/>
      <c r="AC771" s="161"/>
      <c r="AD771" s="161"/>
      <c r="AE771" s="161"/>
      <c r="AF771" s="161"/>
      <c r="AG771" s="161"/>
      <c r="AH771" s="162"/>
      <c r="AI771" s="162"/>
      <c r="AJ771" s="162"/>
      <c r="AK771" s="162"/>
      <c r="AL771" s="162"/>
      <c r="AM771" s="162"/>
      <c r="AN771" s="162"/>
      <c r="AO771" s="162"/>
      <c r="AP771" s="162"/>
      <c r="AQ771" s="162"/>
      <c r="AR771" s="162"/>
      <c r="AS771" s="162"/>
      <c r="AT771" s="162"/>
      <c r="AU771" s="162"/>
      <c r="AV771" s="162"/>
      <c r="AW771" s="162"/>
      <c r="AX771" s="162"/>
    </row>
    <row r="772" spans="1:50" hidden="1">
      <c r="A772" s="153" t="s">
        <v>85</v>
      </c>
      <c r="B772" s="153" t="s">
        <v>82</v>
      </c>
      <c r="C772" s="153" t="s">
        <v>1482</v>
      </c>
      <c r="D772" s="177" t="e">
        <v>#N/A</v>
      </c>
      <c r="E772" s="161" t="e">
        <v>#N/A</v>
      </c>
      <c r="F772" s="161" t="e">
        <v>#N/A</v>
      </c>
      <c r="G772" s="161" t="e">
        <v>#N/A</v>
      </c>
      <c r="H772" s="161" t="e">
        <v>#N/A</v>
      </c>
      <c r="I772" s="161" t="e">
        <v>#N/A</v>
      </c>
      <c r="J772" s="161" t="e">
        <v>#N/A</v>
      </c>
      <c r="K772" s="161" t="e">
        <v>#N/A</v>
      </c>
      <c r="L772" s="161" t="e">
        <v>#N/A</v>
      </c>
      <c r="M772" s="161"/>
      <c r="N772" s="185"/>
      <c r="O772" s="161"/>
      <c r="P772" s="161"/>
      <c r="Q772" s="161"/>
      <c r="R772" s="161"/>
      <c r="S772" s="161"/>
      <c r="T772" s="161"/>
      <c r="U772" s="161"/>
      <c r="V772" s="161"/>
      <c r="W772" s="161"/>
      <c r="X772" s="161"/>
      <c r="Y772" s="161"/>
      <c r="Z772" s="161"/>
      <c r="AA772" s="161"/>
      <c r="AB772" s="161"/>
      <c r="AC772" s="161"/>
      <c r="AD772" s="161"/>
      <c r="AE772" s="161"/>
      <c r="AF772" s="161"/>
      <c r="AG772" s="161"/>
      <c r="AH772" s="162"/>
      <c r="AI772" s="162"/>
      <c r="AJ772" s="162"/>
      <c r="AK772" s="162"/>
      <c r="AL772" s="162"/>
      <c r="AM772" s="162"/>
      <c r="AN772" s="162"/>
      <c r="AO772" s="162"/>
      <c r="AP772" s="162"/>
      <c r="AQ772" s="162"/>
      <c r="AR772" s="162"/>
      <c r="AS772" s="162"/>
      <c r="AT772" s="162"/>
      <c r="AU772" s="162"/>
      <c r="AV772" s="162"/>
      <c r="AW772" s="162"/>
      <c r="AX772" s="162"/>
    </row>
    <row r="773" spans="1:50" hidden="1">
      <c r="A773" s="153" t="s">
        <v>86</v>
      </c>
      <c r="B773" s="153" t="s">
        <v>82</v>
      </c>
      <c r="C773" s="153" t="s">
        <v>1482</v>
      </c>
      <c r="D773" s="177" t="e">
        <v>#N/A</v>
      </c>
      <c r="E773" s="161" t="e">
        <v>#N/A</v>
      </c>
      <c r="F773" s="161" t="e">
        <v>#N/A</v>
      </c>
      <c r="G773" s="161" t="e">
        <v>#N/A</v>
      </c>
      <c r="H773" s="161" t="e">
        <v>#N/A</v>
      </c>
      <c r="I773" s="161" t="e">
        <v>#N/A</v>
      </c>
      <c r="J773" s="161" t="e">
        <v>#N/A</v>
      </c>
      <c r="K773" s="161" t="e">
        <v>#N/A</v>
      </c>
      <c r="L773" s="161" t="e">
        <v>#N/A</v>
      </c>
      <c r="M773" s="161"/>
      <c r="N773" s="185"/>
      <c r="O773" s="161"/>
      <c r="P773" s="161"/>
      <c r="Q773" s="161"/>
      <c r="R773" s="161"/>
      <c r="S773" s="161"/>
      <c r="T773" s="161"/>
      <c r="U773" s="161"/>
      <c r="V773" s="161"/>
      <c r="W773" s="161"/>
      <c r="X773" s="161"/>
      <c r="Y773" s="161"/>
      <c r="Z773" s="161"/>
      <c r="AA773" s="161"/>
      <c r="AB773" s="161"/>
      <c r="AC773" s="161"/>
      <c r="AD773" s="161"/>
      <c r="AE773" s="161"/>
      <c r="AF773" s="161"/>
      <c r="AG773" s="161"/>
      <c r="AH773" s="162"/>
      <c r="AI773" s="162"/>
      <c r="AJ773" s="162"/>
      <c r="AK773" s="162"/>
      <c r="AL773" s="162"/>
      <c r="AM773" s="162"/>
      <c r="AN773" s="162"/>
      <c r="AO773" s="162"/>
      <c r="AP773" s="162"/>
      <c r="AQ773" s="162"/>
      <c r="AR773" s="162"/>
      <c r="AS773" s="162"/>
      <c r="AT773" s="162"/>
      <c r="AU773" s="162"/>
      <c r="AV773" s="162"/>
      <c r="AW773" s="162"/>
      <c r="AX773" s="162"/>
    </row>
    <row r="774" spans="1:50" hidden="1">
      <c r="A774" s="153" t="s">
        <v>564</v>
      </c>
      <c r="B774" s="153" t="s">
        <v>565</v>
      </c>
      <c r="C774" s="153" t="s">
        <v>566</v>
      </c>
      <c r="D774" s="177" t="s">
        <v>1878</v>
      </c>
      <c r="E774" s="161" t="s">
        <v>1879</v>
      </c>
      <c r="F774" s="161" t="s">
        <v>1880</v>
      </c>
      <c r="G774" s="161" t="s">
        <v>1881</v>
      </c>
      <c r="H774" s="161" t="s">
        <v>2024</v>
      </c>
      <c r="I774" s="161" t="s">
        <v>2031</v>
      </c>
      <c r="J774" s="161" t="s">
        <v>1882</v>
      </c>
      <c r="K774" s="161" t="s">
        <v>1883</v>
      </c>
      <c r="L774" s="161" t="s">
        <v>6309</v>
      </c>
      <c r="M774" s="161" t="s">
        <v>1884</v>
      </c>
      <c r="N774" s="185" t="s">
        <v>6310</v>
      </c>
      <c r="O774" s="161">
        <v>0</v>
      </c>
      <c r="P774" s="161">
        <v>0</v>
      </c>
      <c r="Q774" s="161">
        <v>0</v>
      </c>
      <c r="R774" s="161">
        <v>0</v>
      </c>
      <c r="S774" s="161">
        <v>0</v>
      </c>
      <c r="T774" s="161">
        <v>0</v>
      </c>
      <c r="U774" s="161">
        <v>0</v>
      </c>
      <c r="V774" s="161">
        <v>0</v>
      </c>
      <c r="W774" s="161">
        <v>0</v>
      </c>
      <c r="X774" s="161">
        <v>0</v>
      </c>
      <c r="Y774" s="161">
        <v>0</v>
      </c>
      <c r="Z774" s="161">
        <v>0</v>
      </c>
      <c r="AA774" s="161">
        <v>0</v>
      </c>
      <c r="AB774" s="161">
        <v>0</v>
      </c>
      <c r="AC774" s="161">
        <v>0</v>
      </c>
      <c r="AD774" s="161">
        <v>0</v>
      </c>
      <c r="AE774" s="161">
        <v>0</v>
      </c>
      <c r="AF774" s="161" t="s">
        <v>6309</v>
      </c>
      <c r="AG774" s="161" t="s">
        <v>6334</v>
      </c>
      <c r="AH774" s="162" t="s">
        <v>6554</v>
      </c>
      <c r="AI774" s="162" t="s">
        <v>6910</v>
      </c>
      <c r="AJ774" s="162"/>
      <c r="AK774" s="162"/>
      <c r="AL774" s="162"/>
      <c r="AM774" s="162"/>
      <c r="AN774" s="162"/>
      <c r="AO774" s="162"/>
      <c r="AP774" s="162"/>
      <c r="AQ774" s="162"/>
      <c r="AR774" s="162"/>
      <c r="AS774" s="162"/>
      <c r="AT774" s="162"/>
      <c r="AU774" s="162"/>
      <c r="AV774" s="162"/>
      <c r="AW774" s="162"/>
      <c r="AX774" s="162"/>
    </row>
    <row r="775" spans="1:50" hidden="1">
      <c r="A775" s="153" t="s">
        <v>88</v>
      </c>
      <c r="B775" s="153" t="s">
        <v>82</v>
      </c>
      <c r="C775" s="153" t="s">
        <v>5879</v>
      </c>
      <c r="D775" s="177" t="e">
        <v>#N/A</v>
      </c>
      <c r="E775" s="161" t="e">
        <v>#N/A</v>
      </c>
      <c r="F775" s="161" t="e">
        <v>#N/A</v>
      </c>
      <c r="G775" s="161" t="e">
        <v>#N/A</v>
      </c>
      <c r="H775" s="161" t="e">
        <v>#N/A</v>
      </c>
      <c r="I775" s="161" t="e">
        <v>#N/A</v>
      </c>
      <c r="J775" s="161" t="e">
        <v>#N/A</v>
      </c>
      <c r="K775" s="161" t="e">
        <v>#N/A</v>
      </c>
      <c r="L775" s="161" t="e">
        <v>#N/A</v>
      </c>
      <c r="M775" s="161"/>
      <c r="N775" s="185"/>
      <c r="O775" s="161"/>
      <c r="P775" s="161"/>
      <c r="Q775" s="161"/>
      <c r="R775" s="161"/>
      <c r="S775" s="161"/>
      <c r="T775" s="161"/>
      <c r="U775" s="161"/>
      <c r="V775" s="161"/>
      <c r="W775" s="161"/>
      <c r="X775" s="161"/>
      <c r="Y775" s="161"/>
      <c r="Z775" s="161"/>
      <c r="AA775" s="161"/>
      <c r="AB775" s="161"/>
      <c r="AC775" s="161"/>
      <c r="AD775" s="161"/>
      <c r="AE775" s="161"/>
      <c r="AF775" s="161"/>
      <c r="AG775" s="161"/>
      <c r="AH775" s="162"/>
      <c r="AI775" s="162"/>
      <c r="AJ775" s="162"/>
      <c r="AK775" s="162"/>
      <c r="AL775" s="162"/>
      <c r="AM775" s="162"/>
      <c r="AN775" s="162"/>
      <c r="AO775" s="162"/>
      <c r="AP775" s="162"/>
      <c r="AQ775" s="162"/>
      <c r="AR775" s="162"/>
      <c r="AS775" s="162"/>
      <c r="AT775" s="162"/>
      <c r="AU775" s="162"/>
      <c r="AV775" s="162"/>
      <c r="AW775" s="162"/>
      <c r="AX775" s="162"/>
    </row>
    <row r="776" spans="1:50" hidden="1">
      <c r="A776" s="153" t="s">
        <v>87</v>
      </c>
      <c r="B776" s="153" t="s">
        <v>82</v>
      </c>
      <c r="C776" s="153" t="s">
        <v>1482</v>
      </c>
      <c r="D776" s="177" t="e">
        <v>#N/A</v>
      </c>
      <c r="E776" s="161" t="e">
        <v>#N/A</v>
      </c>
      <c r="F776" s="161" t="e">
        <v>#N/A</v>
      </c>
      <c r="G776" s="161" t="e">
        <v>#N/A</v>
      </c>
      <c r="H776" s="161" t="e">
        <v>#N/A</v>
      </c>
      <c r="I776" s="161" t="e">
        <v>#N/A</v>
      </c>
      <c r="J776" s="161" t="e">
        <v>#N/A</v>
      </c>
      <c r="K776" s="161" t="e">
        <v>#N/A</v>
      </c>
      <c r="L776" s="161" t="e">
        <v>#N/A</v>
      </c>
      <c r="M776" s="161"/>
      <c r="N776" s="185"/>
      <c r="O776" s="161"/>
      <c r="P776" s="161"/>
      <c r="Q776" s="161"/>
      <c r="R776" s="161"/>
      <c r="S776" s="161"/>
      <c r="T776" s="161"/>
      <c r="U776" s="161"/>
      <c r="V776" s="161"/>
      <c r="W776" s="161"/>
      <c r="X776" s="161"/>
      <c r="Y776" s="161"/>
      <c r="Z776" s="161"/>
      <c r="AA776" s="161"/>
      <c r="AB776" s="161"/>
      <c r="AC776" s="161"/>
      <c r="AD776" s="161"/>
      <c r="AE776" s="161"/>
      <c r="AF776" s="161"/>
      <c r="AG776" s="161"/>
      <c r="AH776" s="162"/>
      <c r="AI776" s="162"/>
      <c r="AJ776" s="162"/>
      <c r="AK776" s="162"/>
      <c r="AL776" s="162"/>
      <c r="AM776" s="162"/>
      <c r="AN776" s="162"/>
      <c r="AO776" s="162"/>
      <c r="AP776" s="162"/>
      <c r="AQ776" s="162"/>
      <c r="AR776" s="162"/>
      <c r="AS776" s="162"/>
      <c r="AT776" s="162"/>
      <c r="AU776" s="162"/>
      <c r="AV776" s="162"/>
      <c r="AW776" s="162"/>
      <c r="AX776" s="162"/>
    </row>
    <row r="777" spans="1:50" hidden="1">
      <c r="A777" s="153" t="s">
        <v>89</v>
      </c>
      <c r="B777" s="153" t="s">
        <v>82</v>
      </c>
      <c r="C777" s="153" t="s">
        <v>1482</v>
      </c>
      <c r="D777" s="177" t="e">
        <v>#N/A</v>
      </c>
      <c r="E777" s="161" t="e">
        <v>#N/A</v>
      </c>
      <c r="F777" s="161" t="e">
        <v>#N/A</v>
      </c>
      <c r="G777" s="161" t="e">
        <v>#N/A</v>
      </c>
      <c r="H777" s="161" t="e">
        <v>#N/A</v>
      </c>
      <c r="I777" s="161" t="e">
        <v>#N/A</v>
      </c>
      <c r="J777" s="161" t="e">
        <v>#N/A</v>
      </c>
      <c r="K777" s="161" t="e">
        <v>#N/A</v>
      </c>
      <c r="L777" s="161" t="e">
        <v>#N/A</v>
      </c>
      <c r="M777" s="161"/>
      <c r="N777" s="185"/>
      <c r="O777" s="161"/>
      <c r="P777" s="161"/>
      <c r="Q777" s="161"/>
      <c r="R777" s="161"/>
      <c r="S777" s="161"/>
      <c r="T777" s="161"/>
      <c r="U777" s="161"/>
      <c r="V777" s="161"/>
      <c r="W777" s="161"/>
      <c r="X777" s="161"/>
      <c r="Y777" s="161"/>
      <c r="Z777" s="161"/>
      <c r="AA777" s="161"/>
      <c r="AB777" s="161"/>
      <c r="AC777" s="161"/>
      <c r="AD777" s="161"/>
      <c r="AE777" s="161"/>
      <c r="AF777" s="161"/>
      <c r="AG777" s="161"/>
      <c r="AH777" s="162"/>
      <c r="AI777" s="162"/>
      <c r="AJ777" s="162"/>
      <c r="AK777" s="162"/>
      <c r="AL777" s="162"/>
      <c r="AM777" s="162"/>
      <c r="AN777" s="162"/>
      <c r="AO777" s="162"/>
      <c r="AP777" s="162"/>
      <c r="AQ777" s="162"/>
      <c r="AR777" s="162"/>
      <c r="AS777" s="162"/>
      <c r="AT777" s="162"/>
      <c r="AU777" s="162"/>
      <c r="AV777" s="162"/>
      <c r="AW777" s="162"/>
      <c r="AX777" s="162"/>
    </row>
    <row r="778" spans="1:50" hidden="1">
      <c r="A778" s="153" t="s">
        <v>90</v>
      </c>
      <c r="B778" s="153" t="s">
        <v>82</v>
      </c>
      <c r="C778" s="153" t="s">
        <v>5879</v>
      </c>
      <c r="D778" s="177" t="e">
        <v>#N/A</v>
      </c>
      <c r="E778" s="161" t="e">
        <v>#N/A</v>
      </c>
      <c r="F778" s="161" t="e">
        <v>#N/A</v>
      </c>
      <c r="G778" s="161" t="e">
        <v>#N/A</v>
      </c>
      <c r="H778" s="161" t="e">
        <v>#N/A</v>
      </c>
      <c r="I778" s="161" t="e">
        <v>#N/A</v>
      </c>
      <c r="J778" s="161" t="e">
        <v>#N/A</v>
      </c>
      <c r="K778" s="161" t="e">
        <v>#N/A</v>
      </c>
      <c r="L778" s="161" t="e">
        <v>#N/A</v>
      </c>
      <c r="M778" s="161"/>
      <c r="N778" s="185"/>
      <c r="O778" s="161"/>
      <c r="P778" s="161"/>
      <c r="Q778" s="161"/>
      <c r="R778" s="161"/>
      <c r="S778" s="161"/>
      <c r="T778" s="161"/>
      <c r="U778" s="161"/>
      <c r="V778" s="161"/>
      <c r="W778" s="161"/>
      <c r="X778" s="161"/>
      <c r="Y778" s="161"/>
      <c r="Z778" s="161"/>
      <c r="AA778" s="161"/>
      <c r="AB778" s="161"/>
      <c r="AC778" s="161"/>
      <c r="AD778" s="161"/>
      <c r="AE778" s="161"/>
      <c r="AF778" s="161"/>
      <c r="AG778" s="161"/>
      <c r="AH778" s="162"/>
      <c r="AI778" s="162"/>
      <c r="AJ778" s="162"/>
      <c r="AK778" s="162"/>
      <c r="AL778" s="162"/>
      <c r="AM778" s="162"/>
      <c r="AN778" s="162"/>
      <c r="AO778" s="162"/>
      <c r="AP778" s="162"/>
      <c r="AQ778" s="162"/>
      <c r="AR778" s="162"/>
      <c r="AS778" s="162"/>
      <c r="AT778" s="162"/>
      <c r="AU778" s="162"/>
      <c r="AV778" s="162"/>
      <c r="AW778" s="162"/>
      <c r="AX778" s="162"/>
    </row>
    <row r="779" spans="1:50" hidden="1">
      <c r="A779" s="153" t="s">
        <v>4589</v>
      </c>
      <c r="B779" s="153" t="s">
        <v>6435</v>
      </c>
      <c r="C779" s="153" t="s">
        <v>4590</v>
      </c>
      <c r="D779" s="177" t="s">
        <v>3887</v>
      </c>
      <c r="E779" s="161" t="s">
        <v>3888</v>
      </c>
      <c r="F779" s="161" t="s">
        <v>3896</v>
      </c>
      <c r="G779" s="161" t="s">
        <v>6301</v>
      </c>
      <c r="H779" s="161" t="s">
        <v>3507</v>
      </c>
      <c r="I779" s="161" t="s">
        <v>3508</v>
      </c>
      <c r="J779" s="161" t="s">
        <v>3890</v>
      </c>
      <c r="K779" s="161" t="s">
        <v>6303</v>
      </c>
      <c r="L779" s="161" t="s">
        <v>6309</v>
      </c>
      <c r="M779" s="161" t="s">
        <v>6304</v>
      </c>
      <c r="N779" s="185" t="s">
        <v>6318</v>
      </c>
      <c r="O779" s="161" t="s">
        <v>6437</v>
      </c>
      <c r="P779" s="161" t="s">
        <v>3891</v>
      </c>
      <c r="Q779" s="161" t="s">
        <v>6301</v>
      </c>
      <c r="R779" s="161" t="s">
        <v>3507</v>
      </c>
      <c r="S779" s="161" t="s">
        <v>3508</v>
      </c>
      <c r="T779" s="161" t="s">
        <v>6309</v>
      </c>
      <c r="U779" s="161">
        <v>0</v>
      </c>
      <c r="V779" s="161">
        <v>0</v>
      </c>
      <c r="W779" s="161">
        <v>0</v>
      </c>
      <c r="X779" s="161">
        <v>0</v>
      </c>
      <c r="Y779" s="161">
        <v>0</v>
      </c>
      <c r="Z779" s="161">
        <v>0</v>
      </c>
      <c r="AA779" s="161">
        <v>0</v>
      </c>
      <c r="AB779" s="161">
        <v>0</v>
      </c>
      <c r="AC779" s="161">
        <v>0</v>
      </c>
      <c r="AD779" s="161">
        <v>0</v>
      </c>
      <c r="AE779" s="161">
        <v>0</v>
      </c>
      <c r="AF779" s="161" t="s">
        <v>6309</v>
      </c>
      <c r="AG779" s="161" t="s">
        <v>6497</v>
      </c>
      <c r="AH779" s="162" t="s">
        <v>3711</v>
      </c>
      <c r="AI779" s="162" t="s">
        <v>6709</v>
      </c>
      <c r="AJ779" s="162"/>
      <c r="AK779" s="162"/>
      <c r="AL779" s="162"/>
      <c r="AM779" s="162"/>
      <c r="AN779" s="162"/>
      <c r="AO779" s="162"/>
      <c r="AP779" s="162"/>
      <c r="AQ779" s="162"/>
      <c r="AR779" s="162"/>
      <c r="AS779" s="162"/>
      <c r="AT779" s="162"/>
      <c r="AU779" s="162"/>
      <c r="AV779" s="162"/>
      <c r="AW779" s="162"/>
      <c r="AX779" s="162"/>
    </row>
    <row r="780" spans="1:50" hidden="1">
      <c r="A780" s="153" t="s">
        <v>4591</v>
      </c>
      <c r="B780" s="153" t="s">
        <v>6435</v>
      </c>
      <c r="C780" s="153" t="s">
        <v>4592</v>
      </c>
      <c r="D780" s="177" t="s">
        <v>3887</v>
      </c>
      <c r="E780" s="161" t="s">
        <v>3888</v>
      </c>
      <c r="F780" s="161" t="s">
        <v>3897</v>
      </c>
      <c r="G780" s="161" t="s">
        <v>6301</v>
      </c>
      <c r="H780" s="161" t="s">
        <v>3507</v>
      </c>
      <c r="I780" s="161" t="s">
        <v>3508</v>
      </c>
      <c r="J780" s="161" t="s">
        <v>3890</v>
      </c>
      <c r="K780" s="161" t="s">
        <v>6303</v>
      </c>
      <c r="L780" s="161" t="s">
        <v>6309</v>
      </c>
      <c r="M780" s="161" t="s">
        <v>6304</v>
      </c>
      <c r="N780" s="185" t="s">
        <v>6318</v>
      </c>
      <c r="O780" s="161" t="s">
        <v>6437</v>
      </c>
      <c r="P780" s="161" t="s">
        <v>3891</v>
      </c>
      <c r="Q780" s="161" t="s">
        <v>6301</v>
      </c>
      <c r="R780" s="161" t="s">
        <v>3507</v>
      </c>
      <c r="S780" s="161" t="s">
        <v>3508</v>
      </c>
      <c r="T780" s="161" t="s">
        <v>6309</v>
      </c>
      <c r="U780" s="161">
        <v>0</v>
      </c>
      <c r="V780" s="161">
        <v>0</v>
      </c>
      <c r="W780" s="161">
        <v>0</v>
      </c>
      <c r="X780" s="161">
        <v>0</v>
      </c>
      <c r="Y780" s="161">
        <v>0</v>
      </c>
      <c r="Z780" s="161">
        <v>0</v>
      </c>
      <c r="AA780" s="161">
        <v>0</v>
      </c>
      <c r="AB780" s="161">
        <v>0</v>
      </c>
      <c r="AC780" s="161">
        <v>0</v>
      </c>
      <c r="AD780" s="161">
        <v>0</v>
      </c>
      <c r="AE780" s="161">
        <v>0</v>
      </c>
      <c r="AF780" s="161" t="s">
        <v>6309</v>
      </c>
      <c r="AG780" s="161" t="s">
        <v>6497</v>
      </c>
      <c r="AH780" s="162" t="s">
        <v>3711</v>
      </c>
      <c r="AI780" s="162" t="s">
        <v>6709</v>
      </c>
      <c r="AJ780" s="162"/>
      <c r="AK780" s="162"/>
      <c r="AL780" s="162"/>
      <c r="AM780" s="162"/>
      <c r="AN780" s="162"/>
      <c r="AO780" s="162"/>
      <c r="AP780" s="162"/>
      <c r="AQ780" s="162"/>
      <c r="AR780" s="162"/>
      <c r="AS780" s="162"/>
      <c r="AT780" s="162"/>
      <c r="AU780" s="162"/>
      <c r="AV780" s="162"/>
      <c r="AW780" s="162"/>
      <c r="AX780" s="162"/>
    </row>
    <row r="781" spans="1:50" hidden="1">
      <c r="A781" s="153" t="s">
        <v>177</v>
      </c>
      <c r="B781" s="153" t="s">
        <v>178</v>
      </c>
      <c r="C781" s="153" t="s">
        <v>179</v>
      </c>
      <c r="D781" s="177" t="s">
        <v>7490</v>
      </c>
      <c r="E781" s="161" t="s">
        <v>7491</v>
      </c>
      <c r="F781" s="161" t="s">
        <v>12101</v>
      </c>
      <c r="G781" s="161" t="s">
        <v>7492</v>
      </c>
      <c r="H781" s="161" t="s">
        <v>7493</v>
      </c>
      <c r="I781" s="161" t="s">
        <v>2031</v>
      </c>
      <c r="J781" s="161" t="s">
        <v>7494</v>
      </c>
      <c r="K781" s="161" t="s">
        <v>7495</v>
      </c>
      <c r="L781" s="161" t="s">
        <v>7496</v>
      </c>
      <c r="M781" s="161" t="s">
        <v>7497</v>
      </c>
      <c r="N781" s="185" t="s">
        <v>6310</v>
      </c>
      <c r="O781" s="161">
        <v>0</v>
      </c>
      <c r="P781" s="161">
        <v>0</v>
      </c>
      <c r="Q781" s="161">
        <v>0</v>
      </c>
      <c r="R781" s="161">
        <v>0</v>
      </c>
      <c r="S781" s="161">
        <v>0</v>
      </c>
      <c r="T781" s="161">
        <v>0</v>
      </c>
      <c r="U781" s="161">
        <v>0</v>
      </c>
      <c r="V781" s="161">
        <v>0</v>
      </c>
      <c r="W781" s="161">
        <v>0</v>
      </c>
      <c r="X781" s="161">
        <v>0</v>
      </c>
      <c r="Y781" s="161">
        <v>0</v>
      </c>
      <c r="Z781" s="161">
        <v>0</v>
      </c>
      <c r="AA781" s="161">
        <v>1</v>
      </c>
      <c r="AB781" s="161" t="s">
        <v>6529</v>
      </c>
      <c r="AC781" s="161" t="s">
        <v>5640</v>
      </c>
      <c r="AD781" s="161" t="s">
        <v>2026</v>
      </c>
      <c r="AE781" s="161" t="s">
        <v>5641</v>
      </c>
      <c r="AF781" s="161" t="s">
        <v>6309</v>
      </c>
      <c r="AG781" s="161" t="s">
        <v>6317</v>
      </c>
      <c r="AH781" s="162" t="s">
        <v>16027</v>
      </c>
      <c r="AI781" s="162"/>
      <c r="AJ781" s="162"/>
      <c r="AK781" s="162"/>
      <c r="AL781" s="162"/>
      <c r="AM781" s="162"/>
      <c r="AN781" s="162"/>
      <c r="AO781" s="162"/>
      <c r="AP781" s="162"/>
      <c r="AQ781" s="162"/>
      <c r="AR781" s="162"/>
      <c r="AS781" s="162"/>
      <c r="AT781" s="162"/>
      <c r="AU781" s="162"/>
      <c r="AV781" s="162"/>
      <c r="AW781" s="162"/>
      <c r="AX781" s="162"/>
    </row>
    <row r="782" spans="1:50" hidden="1">
      <c r="A782" s="153" t="s">
        <v>1320</v>
      </c>
      <c r="B782" s="153" t="s">
        <v>1321</v>
      </c>
      <c r="C782" s="153" t="s">
        <v>1322</v>
      </c>
      <c r="D782" s="177" t="s">
        <v>11636</v>
      </c>
      <c r="E782" s="161" t="s">
        <v>6309</v>
      </c>
      <c r="F782" s="161" t="s">
        <v>13508</v>
      </c>
      <c r="G782" s="161" t="s">
        <v>11637</v>
      </c>
      <c r="H782" s="161" t="s">
        <v>3554</v>
      </c>
      <c r="I782" s="161" t="s">
        <v>3555</v>
      </c>
      <c r="J782" s="161" t="s">
        <v>11638</v>
      </c>
      <c r="K782" s="161" t="s">
        <v>11639</v>
      </c>
      <c r="L782" s="161" t="s">
        <v>6309</v>
      </c>
      <c r="M782" s="161" t="s">
        <v>11640</v>
      </c>
      <c r="N782" s="185" t="s">
        <v>6310</v>
      </c>
      <c r="O782" s="161">
        <v>0</v>
      </c>
      <c r="P782" s="161">
        <v>0</v>
      </c>
      <c r="Q782" s="161">
        <v>0</v>
      </c>
      <c r="R782" s="161">
        <v>0</v>
      </c>
      <c r="S782" s="161">
        <v>0</v>
      </c>
      <c r="T782" s="161">
        <v>0</v>
      </c>
      <c r="U782" s="161">
        <v>0</v>
      </c>
      <c r="V782" s="161">
        <v>0</v>
      </c>
      <c r="W782" s="161">
        <v>0</v>
      </c>
      <c r="X782" s="161">
        <v>0</v>
      </c>
      <c r="Y782" s="161">
        <v>0</v>
      </c>
      <c r="Z782" s="161">
        <v>0</v>
      </c>
      <c r="AA782" s="161">
        <v>0</v>
      </c>
      <c r="AB782" s="161">
        <v>0</v>
      </c>
      <c r="AC782" s="161">
        <v>0</v>
      </c>
      <c r="AD782" s="161">
        <v>0</v>
      </c>
      <c r="AE782" s="161">
        <v>0</v>
      </c>
      <c r="AF782" s="161" t="s">
        <v>6309</v>
      </c>
      <c r="AG782" s="161" t="s">
        <v>6312</v>
      </c>
      <c r="AH782" s="162"/>
      <c r="AI782" s="162"/>
      <c r="AJ782" s="162"/>
      <c r="AK782" s="162"/>
      <c r="AL782" s="162"/>
      <c r="AM782" s="162"/>
      <c r="AN782" s="162"/>
      <c r="AO782" s="162"/>
      <c r="AP782" s="162"/>
      <c r="AQ782" s="162"/>
      <c r="AR782" s="162"/>
      <c r="AS782" s="162"/>
      <c r="AT782" s="162"/>
      <c r="AU782" s="162"/>
      <c r="AV782" s="162"/>
      <c r="AW782" s="162"/>
      <c r="AX782" s="162"/>
    </row>
    <row r="783" spans="1:50" hidden="1">
      <c r="A783" s="153" t="s">
        <v>2872</v>
      </c>
      <c r="B783" s="153" t="s">
        <v>2873</v>
      </c>
      <c r="C783" s="153" t="s">
        <v>2874</v>
      </c>
      <c r="D783" s="177" t="s">
        <v>7919</v>
      </c>
      <c r="E783" s="161" t="s">
        <v>7920</v>
      </c>
      <c r="F783" s="161" t="s">
        <v>12331</v>
      </c>
      <c r="G783" s="161" t="s">
        <v>7921</v>
      </c>
      <c r="H783" s="161" t="s">
        <v>3507</v>
      </c>
      <c r="I783" s="161" t="s">
        <v>3508</v>
      </c>
      <c r="J783" s="161" t="s">
        <v>7922</v>
      </c>
      <c r="K783" s="161" t="s">
        <v>6309</v>
      </c>
      <c r="L783" s="161" t="s">
        <v>7923</v>
      </c>
      <c r="M783" s="161" t="s">
        <v>7924</v>
      </c>
      <c r="N783" s="185" t="s">
        <v>6318</v>
      </c>
      <c r="O783" s="161">
        <v>0</v>
      </c>
      <c r="P783" s="161">
        <v>0</v>
      </c>
      <c r="Q783" s="161">
        <v>0</v>
      </c>
      <c r="R783" s="161">
        <v>0</v>
      </c>
      <c r="S783" s="161">
        <v>0</v>
      </c>
      <c r="T783" s="161">
        <v>0</v>
      </c>
      <c r="U783" s="161">
        <v>0</v>
      </c>
      <c r="V783" s="161">
        <v>0</v>
      </c>
      <c r="W783" s="161">
        <v>0</v>
      </c>
      <c r="X783" s="161">
        <v>0</v>
      </c>
      <c r="Y783" s="161">
        <v>0</v>
      </c>
      <c r="Z783" s="161">
        <v>0</v>
      </c>
      <c r="AA783" s="161">
        <v>1</v>
      </c>
      <c r="AB783" s="161" t="s">
        <v>2060</v>
      </c>
      <c r="AC783" s="161" t="s">
        <v>2061</v>
      </c>
      <c r="AD783" s="161" t="s">
        <v>2042</v>
      </c>
      <c r="AE783" s="161" t="s">
        <v>2062</v>
      </c>
      <c r="AF783" s="161" t="s">
        <v>11896</v>
      </c>
      <c r="AG783" s="161" t="s">
        <v>4388</v>
      </c>
      <c r="AH783" s="162"/>
      <c r="AI783" s="162"/>
      <c r="AJ783" s="162"/>
      <c r="AK783" s="162"/>
      <c r="AL783" s="162"/>
      <c r="AM783" s="162"/>
      <c r="AN783" s="162"/>
      <c r="AO783" s="162"/>
      <c r="AP783" s="162"/>
      <c r="AQ783" s="162"/>
      <c r="AR783" s="162"/>
      <c r="AS783" s="162"/>
      <c r="AT783" s="162"/>
      <c r="AU783" s="162"/>
      <c r="AV783" s="162"/>
      <c r="AW783" s="162"/>
      <c r="AX783" s="162"/>
    </row>
    <row r="784" spans="1:50" hidden="1">
      <c r="A784" s="153" t="s">
        <v>5577</v>
      </c>
      <c r="B784" s="153" t="s">
        <v>1726</v>
      </c>
      <c r="C784" s="153" t="s">
        <v>5578</v>
      </c>
      <c r="D784" s="177" t="s">
        <v>10528</v>
      </c>
      <c r="E784" s="161" t="s">
        <v>10529</v>
      </c>
      <c r="F784" s="161" t="s">
        <v>13094</v>
      </c>
      <c r="G784" s="161" t="s">
        <v>10530</v>
      </c>
      <c r="H784" s="161" t="s">
        <v>2024</v>
      </c>
      <c r="I784" s="161" t="s">
        <v>2031</v>
      </c>
      <c r="J784" s="161" t="s">
        <v>10531</v>
      </c>
      <c r="K784" s="161" t="s">
        <v>6309</v>
      </c>
      <c r="L784" s="161" t="s">
        <v>10532</v>
      </c>
      <c r="M784" s="161" t="s">
        <v>10533</v>
      </c>
      <c r="N784" s="185" t="s">
        <v>6313</v>
      </c>
      <c r="O784" s="161">
        <v>0</v>
      </c>
      <c r="P784" s="161">
        <v>0</v>
      </c>
      <c r="Q784" s="161">
        <v>0</v>
      </c>
      <c r="R784" s="161">
        <v>0</v>
      </c>
      <c r="S784" s="161">
        <v>0</v>
      </c>
      <c r="T784" s="161">
        <v>0</v>
      </c>
      <c r="U784" s="161">
        <v>0</v>
      </c>
      <c r="V784" s="161">
        <v>0</v>
      </c>
      <c r="W784" s="161">
        <v>0</v>
      </c>
      <c r="X784" s="161">
        <v>0</v>
      </c>
      <c r="Y784" s="161">
        <v>0</v>
      </c>
      <c r="Z784" s="161">
        <v>0</v>
      </c>
      <c r="AA784" s="161">
        <v>0</v>
      </c>
      <c r="AB784" s="161">
        <v>0</v>
      </c>
      <c r="AC784" s="161">
        <v>0</v>
      </c>
      <c r="AD784" s="161">
        <v>0</v>
      </c>
      <c r="AE784" s="161">
        <v>0</v>
      </c>
      <c r="AF784" s="161" t="s">
        <v>1823</v>
      </c>
      <c r="AG784" s="161" t="s">
        <v>4437</v>
      </c>
      <c r="AH784" s="162" t="s">
        <v>15155</v>
      </c>
      <c r="AI784" s="162" t="s">
        <v>15168</v>
      </c>
      <c r="AJ784" s="162" t="s">
        <v>15231</v>
      </c>
      <c r="AK784" s="162" t="s">
        <v>15278</v>
      </c>
      <c r="AL784" s="162" t="s">
        <v>15633</v>
      </c>
      <c r="AM784" s="162"/>
      <c r="AN784" s="162" t="s">
        <v>15634</v>
      </c>
      <c r="AO784" s="162" t="s">
        <v>15893</v>
      </c>
      <c r="AP784" s="162"/>
      <c r="AQ784" s="162"/>
      <c r="AR784" s="162"/>
      <c r="AS784" s="162"/>
      <c r="AT784" s="162"/>
      <c r="AU784" s="162"/>
      <c r="AV784" s="162"/>
      <c r="AW784" s="162"/>
      <c r="AX784" s="162"/>
    </row>
    <row r="785" spans="1:50" hidden="1">
      <c r="A785" s="153" t="s">
        <v>5579</v>
      </c>
      <c r="B785" s="153" t="s">
        <v>1726</v>
      </c>
      <c r="C785" s="153" t="s">
        <v>5578</v>
      </c>
      <c r="D785" s="177" t="s">
        <v>10528</v>
      </c>
      <c r="E785" s="161" t="s">
        <v>10529</v>
      </c>
      <c r="F785" s="161" t="s">
        <v>13095</v>
      </c>
      <c r="G785" s="161" t="s">
        <v>10530</v>
      </c>
      <c r="H785" s="161" t="s">
        <v>2024</v>
      </c>
      <c r="I785" s="161" t="s">
        <v>2031</v>
      </c>
      <c r="J785" s="161" t="s">
        <v>10531</v>
      </c>
      <c r="K785" s="161" t="s">
        <v>6309</v>
      </c>
      <c r="L785" s="161" t="s">
        <v>10532</v>
      </c>
      <c r="M785" s="161" t="s">
        <v>10533</v>
      </c>
      <c r="N785" s="185" t="s">
        <v>6313</v>
      </c>
      <c r="O785" s="161">
        <v>0</v>
      </c>
      <c r="P785" s="161">
        <v>0</v>
      </c>
      <c r="Q785" s="161">
        <v>0</v>
      </c>
      <c r="R785" s="161">
        <v>0</v>
      </c>
      <c r="S785" s="161">
        <v>0</v>
      </c>
      <c r="T785" s="161">
        <v>0</v>
      </c>
      <c r="U785" s="161">
        <v>0</v>
      </c>
      <c r="V785" s="161">
        <v>0</v>
      </c>
      <c r="W785" s="161">
        <v>0</v>
      </c>
      <c r="X785" s="161">
        <v>0</v>
      </c>
      <c r="Y785" s="161">
        <v>0</v>
      </c>
      <c r="Z785" s="161">
        <v>0</v>
      </c>
      <c r="AA785" s="161">
        <v>0</v>
      </c>
      <c r="AB785" s="161">
        <v>0</v>
      </c>
      <c r="AC785" s="161">
        <v>0</v>
      </c>
      <c r="AD785" s="161">
        <v>0</v>
      </c>
      <c r="AE785" s="161">
        <v>0</v>
      </c>
      <c r="AF785" s="161" t="s">
        <v>1823</v>
      </c>
      <c r="AG785" s="161" t="s">
        <v>4437</v>
      </c>
      <c r="AH785" s="162" t="s">
        <v>15155</v>
      </c>
      <c r="AI785" s="162" t="s">
        <v>15168</v>
      </c>
      <c r="AJ785" s="162" t="s">
        <v>15231</v>
      </c>
      <c r="AK785" s="162" t="s">
        <v>15278</v>
      </c>
      <c r="AL785" s="162" t="s">
        <v>15633</v>
      </c>
      <c r="AM785" s="162"/>
      <c r="AN785" s="162" t="s">
        <v>15634</v>
      </c>
      <c r="AO785" s="162" t="s">
        <v>15893</v>
      </c>
      <c r="AP785" s="162"/>
      <c r="AQ785" s="162"/>
      <c r="AR785" s="162"/>
      <c r="AS785" s="162"/>
      <c r="AT785" s="162"/>
      <c r="AU785" s="162"/>
      <c r="AV785" s="162"/>
      <c r="AW785" s="162"/>
      <c r="AX785" s="162"/>
    </row>
    <row r="786" spans="1:50" hidden="1">
      <c r="A786" s="153" t="s">
        <v>5580</v>
      </c>
      <c r="B786" s="153" t="s">
        <v>1726</v>
      </c>
      <c r="C786" s="153" t="s">
        <v>5879</v>
      </c>
      <c r="D786" s="177" t="s">
        <v>10528</v>
      </c>
      <c r="E786" s="161" t="s">
        <v>10529</v>
      </c>
      <c r="F786" s="161" t="s">
        <v>13096</v>
      </c>
      <c r="G786" s="161" t="s">
        <v>10530</v>
      </c>
      <c r="H786" s="161" t="s">
        <v>2024</v>
      </c>
      <c r="I786" s="161" t="s">
        <v>2031</v>
      </c>
      <c r="J786" s="161" t="s">
        <v>10531</v>
      </c>
      <c r="K786" s="161" t="s">
        <v>6309</v>
      </c>
      <c r="L786" s="161" t="s">
        <v>10532</v>
      </c>
      <c r="M786" s="161" t="s">
        <v>10533</v>
      </c>
      <c r="N786" s="185" t="s">
        <v>6313</v>
      </c>
      <c r="O786" s="161">
        <v>0</v>
      </c>
      <c r="P786" s="161">
        <v>0</v>
      </c>
      <c r="Q786" s="161">
        <v>0</v>
      </c>
      <c r="R786" s="161">
        <v>0</v>
      </c>
      <c r="S786" s="161">
        <v>0</v>
      </c>
      <c r="T786" s="161">
        <v>0</v>
      </c>
      <c r="U786" s="161">
        <v>0</v>
      </c>
      <c r="V786" s="161">
        <v>0</v>
      </c>
      <c r="W786" s="161">
        <v>0</v>
      </c>
      <c r="X786" s="161">
        <v>0</v>
      </c>
      <c r="Y786" s="161">
        <v>0</v>
      </c>
      <c r="Z786" s="161">
        <v>0</v>
      </c>
      <c r="AA786" s="161">
        <v>0</v>
      </c>
      <c r="AB786" s="161">
        <v>0</v>
      </c>
      <c r="AC786" s="161">
        <v>0</v>
      </c>
      <c r="AD786" s="161">
        <v>0</v>
      </c>
      <c r="AE786" s="161">
        <v>0</v>
      </c>
      <c r="AF786" s="161" t="s">
        <v>1823</v>
      </c>
      <c r="AG786" s="161" t="s">
        <v>4437</v>
      </c>
      <c r="AH786" s="162" t="s">
        <v>15155</v>
      </c>
      <c r="AI786" s="162" t="s">
        <v>15168</v>
      </c>
      <c r="AJ786" s="162" t="s">
        <v>15231</v>
      </c>
      <c r="AK786" s="162" t="s">
        <v>15278</v>
      </c>
      <c r="AL786" s="162" t="s">
        <v>15633</v>
      </c>
      <c r="AM786" s="162"/>
      <c r="AN786" s="162" t="s">
        <v>15634</v>
      </c>
      <c r="AO786" s="162" t="s">
        <v>15893</v>
      </c>
      <c r="AP786" s="162"/>
      <c r="AQ786" s="162"/>
      <c r="AR786" s="162"/>
      <c r="AS786" s="162"/>
      <c r="AT786" s="162"/>
      <c r="AU786" s="162"/>
      <c r="AV786" s="162"/>
      <c r="AW786" s="162"/>
      <c r="AX786" s="162"/>
    </row>
    <row r="787" spans="1:50" hidden="1">
      <c r="A787" s="153" t="s">
        <v>5581</v>
      </c>
      <c r="B787" s="153" t="s">
        <v>1726</v>
      </c>
      <c r="C787" s="153" t="s">
        <v>5879</v>
      </c>
      <c r="D787" s="177" t="s">
        <v>10528</v>
      </c>
      <c r="E787" s="161" t="s">
        <v>10529</v>
      </c>
      <c r="F787" s="161" t="s">
        <v>13097</v>
      </c>
      <c r="G787" s="161" t="s">
        <v>10530</v>
      </c>
      <c r="H787" s="161" t="s">
        <v>2024</v>
      </c>
      <c r="I787" s="161" t="s">
        <v>2031</v>
      </c>
      <c r="J787" s="161" t="s">
        <v>10531</v>
      </c>
      <c r="K787" s="161" t="s">
        <v>6309</v>
      </c>
      <c r="L787" s="161" t="s">
        <v>10532</v>
      </c>
      <c r="M787" s="161" t="s">
        <v>10533</v>
      </c>
      <c r="N787" s="185" t="s">
        <v>6313</v>
      </c>
      <c r="O787" s="161">
        <v>0</v>
      </c>
      <c r="P787" s="161">
        <v>0</v>
      </c>
      <c r="Q787" s="161">
        <v>0</v>
      </c>
      <c r="R787" s="161">
        <v>0</v>
      </c>
      <c r="S787" s="161">
        <v>0</v>
      </c>
      <c r="T787" s="161">
        <v>0</v>
      </c>
      <c r="U787" s="161">
        <v>0</v>
      </c>
      <c r="V787" s="161">
        <v>0</v>
      </c>
      <c r="W787" s="161">
        <v>0</v>
      </c>
      <c r="X787" s="161">
        <v>0</v>
      </c>
      <c r="Y787" s="161">
        <v>0</v>
      </c>
      <c r="Z787" s="161">
        <v>0</v>
      </c>
      <c r="AA787" s="161">
        <v>0</v>
      </c>
      <c r="AB787" s="161">
        <v>0</v>
      </c>
      <c r="AC787" s="161">
        <v>0</v>
      </c>
      <c r="AD787" s="161">
        <v>0</v>
      </c>
      <c r="AE787" s="161">
        <v>0</v>
      </c>
      <c r="AF787" s="161" t="s">
        <v>1823</v>
      </c>
      <c r="AG787" s="161" t="s">
        <v>4437</v>
      </c>
      <c r="AH787" s="162" t="s">
        <v>15155</v>
      </c>
      <c r="AI787" s="162" t="s">
        <v>15168</v>
      </c>
      <c r="AJ787" s="162" t="s">
        <v>15231</v>
      </c>
      <c r="AK787" s="162" t="s">
        <v>15278</v>
      </c>
      <c r="AL787" s="162" t="s">
        <v>15633</v>
      </c>
      <c r="AM787" s="162"/>
      <c r="AN787" s="162" t="s">
        <v>15634</v>
      </c>
      <c r="AO787" s="162" t="s">
        <v>15893</v>
      </c>
      <c r="AP787" s="162"/>
      <c r="AQ787" s="162"/>
      <c r="AR787" s="162"/>
      <c r="AS787" s="162"/>
      <c r="AT787" s="162"/>
      <c r="AU787" s="162"/>
      <c r="AV787" s="162"/>
      <c r="AW787" s="162"/>
      <c r="AX787" s="162"/>
    </row>
    <row r="788" spans="1:50" hidden="1">
      <c r="A788" s="153" t="s">
        <v>5582</v>
      </c>
      <c r="B788" s="153" t="s">
        <v>1726</v>
      </c>
      <c r="C788" s="153" t="s">
        <v>5879</v>
      </c>
      <c r="D788" s="177" t="s">
        <v>10528</v>
      </c>
      <c r="E788" s="161" t="s">
        <v>10529</v>
      </c>
      <c r="F788" s="161" t="s">
        <v>13098</v>
      </c>
      <c r="G788" s="161" t="s">
        <v>10530</v>
      </c>
      <c r="H788" s="161" t="s">
        <v>2024</v>
      </c>
      <c r="I788" s="161" t="s">
        <v>2031</v>
      </c>
      <c r="J788" s="161" t="s">
        <v>10531</v>
      </c>
      <c r="K788" s="161" t="s">
        <v>6309</v>
      </c>
      <c r="L788" s="161" t="s">
        <v>10532</v>
      </c>
      <c r="M788" s="161" t="s">
        <v>10533</v>
      </c>
      <c r="N788" s="185" t="s">
        <v>6313</v>
      </c>
      <c r="O788" s="161">
        <v>0</v>
      </c>
      <c r="P788" s="161">
        <v>0</v>
      </c>
      <c r="Q788" s="161">
        <v>0</v>
      </c>
      <c r="R788" s="161">
        <v>0</v>
      </c>
      <c r="S788" s="161">
        <v>0</v>
      </c>
      <c r="T788" s="161">
        <v>0</v>
      </c>
      <c r="U788" s="161">
        <v>0</v>
      </c>
      <c r="V788" s="161">
        <v>0</v>
      </c>
      <c r="W788" s="161">
        <v>0</v>
      </c>
      <c r="X788" s="161">
        <v>0</v>
      </c>
      <c r="Y788" s="161">
        <v>0</v>
      </c>
      <c r="Z788" s="161">
        <v>0</v>
      </c>
      <c r="AA788" s="161">
        <v>0</v>
      </c>
      <c r="AB788" s="161">
        <v>0</v>
      </c>
      <c r="AC788" s="161">
        <v>0</v>
      </c>
      <c r="AD788" s="161">
        <v>0</v>
      </c>
      <c r="AE788" s="161">
        <v>0</v>
      </c>
      <c r="AF788" s="161" t="s">
        <v>1823</v>
      </c>
      <c r="AG788" s="161" t="s">
        <v>4437</v>
      </c>
      <c r="AH788" s="162" t="s">
        <v>15155</v>
      </c>
      <c r="AI788" s="162" t="s">
        <v>15168</v>
      </c>
      <c r="AJ788" s="162" t="s">
        <v>15231</v>
      </c>
      <c r="AK788" s="162" t="s">
        <v>15278</v>
      </c>
      <c r="AL788" s="162" t="s">
        <v>15633</v>
      </c>
      <c r="AM788" s="162"/>
      <c r="AN788" s="162" t="s">
        <v>15634</v>
      </c>
      <c r="AO788" s="162" t="s">
        <v>15893</v>
      </c>
      <c r="AP788" s="162"/>
      <c r="AQ788" s="162"/>
      <c r="AR788" s="162"/>
      <c r="AS788" s="162"/>
      <c r="AT788" s="162"/>
      <c r="AU788" s="162"/>
      <c r="AV788" s="162"/>
      <c r="AW788" s="162"/>
      <c r="AX788" s="162"/>
    </row>
    <row r="789" spans="1:50" hidden="1">
      <c r="A789" s="153" t="s">
        <v>4593</v>
      </c>
      <c r="B789" s="153" t="s">
        <v>4594</v>
      </c>
      <c r="C789" s="153" t="s">
        <v>4595</v>
      </c>
      <c r="D789" s="177" t="s">
        <v>903</v>
      </c>
      <c r="E789" s="161" t="s">
        <v>904</v>
      </c>
      <c r="F789" s="161" t="s">
        <v>905</v>
      </c>
      <c r="G789" s="161" t="s">
        <v>906</v>
      </c>
      <c r="H789" s="161" t="s">
        <v>907</v>
      </c>
      <c r="I789" s="161" t="s">
        <v>908</v>
      </c>
      <c r="J789" s="161" t="s">
        <v>909</v>
      </c>
      <c r="K789" s="161" t="s">
        <v>910</v>
      </c>
      <c r="L789" s="161" t="s">
        <v>911</v>
      </c>
      <c r="M789" s="161"/>
      <c r="N789" s="185"/>
      <c r="O789" s="161"/>
      <c r="P789" s="161"/>
      <c r="Q789" s="161"/>
      <c r="R789" s="161"/>
      <c r="S789" s="161"/>
      <c r="T789" s="161"/>
      <c r="U789" s="161"/>
      <c r="V789" s="161"/>
      <c r="W789" s="161"/>
      <c r="X789" s="161"/>
      <c r="Y789" s="161"/>
      <c r="Z789" s="161"/>
      <c r="AA789" s="161"/>
      <c r="AB789" s="161"/>
      <c r="AC789" s="161"/>
      <c r="AD789" s="161"/>
      <c r="AE789" s="161"/>
      <c r="AF789" s="161"/>
      <c r="AG789" s="161"/>
      <c r="AH789" s="162" t="s">
        <v>6912</v>
      </c>
      <c r="AI789" s="162" t="s">
        <v>11878</v>
      </c>
      <c r="AJ789" s="162" t="s">
        <v>13944</v>
      </c>
      <c r="AK789" s="162" t="s">
        <v>14732</v>
      </c>
      <c r="AL789" s="162"/>
      <c r="AM789" s="162"/>
      <c r="AN789" s="162"/>
      <c r="AO789" s="162"/>
      <c r="AP789" s="162"/>
      <c r="AQ789" s="162"/>
      <c r="AR789" s="162"/>
      <c r="AS789" s="162"/>
      <c r="AT789" s="162"/>
      <c r="AU789" s="162"/>
      <c r="AV789" s="162"/>
      <c r="AW789" s="162"/>
      <c r="AX789" s="162"/>
    </row>
    <row r="790" spans="1:50" hidden="1">
      <c r="A790" s="153" t="s">
        <v>4596</v>
      </c>
      <c r="B790" s="153" t="s">
        <v>4594</v>
      </c>
      <c r="C790" s="153" t="s">
        <v>4597</v>
      </c>
      <c r="D790" s="177" t="s">
        <v>903</v>
      </c>
      <c r="E790" s="161" t="s">
        <v>904</v>
      </c>
      <c r="F790" s="161" t="s">
        <v>913</v>
      </c>
      <c r="G790" s="161" t="s">
        <v>906</v>
      </c>
      <c r="H790" s="161" t="s">
        <v>907</v>
      </c>
      <c r="I790" s="161" t="s">
        <v>908</v>
      </c>
      <c r="J790" s="161" t="s">
        <v>909</v>
      </c>
      <c r="K790" s="161" t="s">
        <v>910</v>
      </c>
      <c r="L790" s="161" t="s">
        <v>911</v>
      </c>
      <c r="M790" s="161" t="s">
        <v>912</v>
      </c>
      <c r="N790" s="185" t="s">
        <v>6310</v>
      </c>
      <c r="O790" s="161">
        <v>0</v>
      </c>
      <c r="P790" s="161">
        <v>0</v>
      </c>
      <c r="Q790" s="161">
        <v>0</v>
      </c>
      <c r="R790" s="161">
        <v>0</v>
      </c>
      <c r="S790" s="161">
        <v>0</v>
      </c>
      <c r="T790" s="161">
        <v>0</v>
      </c>
      <c r="U790" s="161">
        <v>0</v>
      </c>
      <c r="V790" s="161">
        <v>0</v>
      </c>
      <c r="W790" s="161">
        <v>0</v>
      </c>
      <c r="X790" s="161">
        <v>0</v>
      </c>
      <c r="Y790" s="161">
        <v>0</v>
      </c>
      <c r="Z790" s="161">
        <v>0</v>
      </c>
      <c r="AA790" s="161">
        <v>0</v>
      </c>
      <c r="AB790" s="161">
        <v>0</v>
      </c>
      <c r="AC790" s="161">
        <v>0</v>
      </c>
      <c r="AD790" s="161">
        <v>0</v>
      </c>
      <c r="AE790" s="161">
        <v>0</v>
      </c>
      <c r="AF790" s="161" t="s">
        <v>6309</v>
      </c>
      <c r="AG790" s="161" t="s">
        <v>6334</v>
      </c>
      <c r="AH790" s="162" t="s">
        <v>6913</v>
      </c>
      <c r="AI790" s="162" t="s">
        <v>11878</v>
      </c>
      <c r="AJ790" s="162" t="s">
        <v>13944</v>
      </c>
      <c r="AK790" s="162" t="s">
        <v>14251</v>
      </c>
      <c r="AL790" s="162"/>
      <c r="AM790" s="162"/>
      <c r="AN790" s="162"/>
      <c r="AO790" s="162"/>
      <c r="AP790" s="162"/>
      <c r="AQ790" s="162"/>
      <c r="AR790" s="162"/>
      <c r="AS790" s="162"/>
      <c r="AT790" s="162"/>
      <c r="AU790" s="162"/>
      <c r="AV790" s="162"/>
      <c r="AW790" s="162"/>
      <c r="AX790" s="162"/>
    </row>
    <row r="791" spans="1:50" hidden="1">
      <c r="A791" s="153" t="s">
        <v>5608</v>
      </c>
      <c r="B791" s="153" t="s">
        <v>5597</v>
      </c>
      <c r="C791" s="153" t="s">
        <v>5578</v>
      </c>
      <c r="D791" s="177" t="e">
        <v>#N/A</v>
      </c>
      <c r="E791" s="161" t="e">
        <v>#N/A</v>
      </c>
      <c r="F791" s="161" t="e">
        <v>#N/A</v>
      </c>
      <c r="G791" s="161" t="e">
        <v>#N/A</v>
      </c>
      <c r="H791" s="161" t="e">
        <v>#N/A</v>
      </c>
      <c r="I791" s="161" t="e">
        <v>#N/A</v>
      </c>
      <c r="J791" s="161" t="e">
        <v>#N/A</v>
      </c>
      <c r="K791" s="161" t="e">
        <v>#N/A</v>
      </c>
      <c r="L791" s="161" t="e">
        <v>#N/A</v>
      </c>
      <c r="M791" s="161"/>
      <c r="N791" s="185"/>
      <c r="O791" s="161"/>
      <c r="P791" s="161"/>
      <c r="Q791" s="161"/>
      <c r="R791" s="161"/>
      <c r="S791" s="161"/>
      <c r="T791" s="161"/>
      <c r="U791" s="161"/>
      <c r="V791" s="161"/>
      <c r="W791" s="161"/>
      <c r="X791" s="161"/>
      <c r="Y791" s="161"/>
      <c r="Z791" s="161"/>
      <c r="AA791" s="161"/>
      <c r="AB791" s="161"/>
      <c r="AC791" s="161"/>
      <c r="AD791" s="161"/>
      <c r="AE791" s="161"/>
      <c r="AF791" s="161"/>
      <c r="AG791" s="161"/>
      <c r="AH791" s="162"/>
      <c r="AI791" s="162"/>
      <c r="AJ791" s="162"/>
      <c r="AK791" s="162"/>
      <c r="AL791" s="162"/>
      <c r="AM791" s="162"/>
      <c r="AN791" s="162"/>
      <c r="AO791" s="162"/>
      <c r="AP791" s="162"/>
      <c r="AQ791" s="162"/>
      <c r="AR791" s="162"/>
      <c r="AS791" s="162"/>
      <c r="AT791" s="162"/>
      <c r="AU791" s="162"/>
      <c r="AV791" s="162"/>
      <c r="AW791" s="162"/>
      <c r="AX791" s="162"/>
    </row>
    <row r="792" spans="1:50" hidden="1">
      <c r="A792" s="153" t="s">
        <v>5607</v>
      </c>
      <c r="B792" s="153" t="s">
        <v>5597</v>
      </c>
      <c r="C792" s="153" t="s">
        <v>5578</v>
      </c>
      <c r="D792" s="177" t="s">
        <v>10539</v>
      </c>
      <c r="E792" s="161" t="s">
        <v>10540</v>
      </c>
      <c r="F792" s="161" t="s">
        <v>13111</v>
      </c>
      <c r="G792" s="161" t="s">
        <v>10530</v>
      </c>
      <c r="H792" s="161" t="s">
        <v>2024</v>
      </c>
      <c r="I792" s="161" t="s">
        <v>2031</v>
      </c>
      <c r="J792" s="161" t="s">
        <v>10531</v>
      </c>
      <c r="K792" s="161" t="s">
        <v>6309</v>
      </c>
      <c r="L792" s="161" t="s">
        <v>10541</v>
      </c>
      <c r="M792" s="161" t="s">
        <v>10533</v>
      </c>
      <c r="N792" s="185" t="s">
        <v>6313</v>
      </c>
      <c r="O792" s="161">
        <v>0</v>
      </c>
      <c r="P792" s="161">
        <v>0</v>
      </c>
      <c r="Q792" s="161">
        <v>0</v>
      </c>
      <c r="R792" s="161">
        <v>0</v>
      </c>
      <c r="S792" s="161">
        <v>0</v>
      </c>
      <c r="T792" s="161">
        <v>0</v>
      </c>
      <c r="U792" s="161">
        <v>0</v>
      </c>
      <c r="V792" s="161">
        <v>0</v>
      </c>
      <c r="W792" s="161">
        <v>0</v>
      </c>
      <c r="X792" s="161">
        <v>0</v>
      </c>
      <c r="Y792" s="161">
        <v>0</v>
      </c>
      <c r="Z792" s="161">
        <v>0</v>
      </c>
      <c r="AA792" s="161">
        <v>0</v>
      </c>
      <c r="AB792" s="161">
        <v>0</v>
      </c>
      <c r="AC792" s="161">
        <v>0</v>
      </c>
      <c r="AD792" s="161">
        <v>0</v>
      </c>
      <c r="AE792" s="161">
        <v>0</v>
      </c>
      <c r="AF792" s="161" t="s">
        <v>1823</v>
      </c>
      <c r="AG792" s="161" t="s">
        <v>4437</v>
      </c>
      <c r="AH792" s="162" t="s">
        <v>15156</v>
      </c>
      <c r="AI792" s="162" t="s">
        <v>15168</v>
      </c>
      <c r="AJ792" s="162" t="s">
        <v>15231</v>
      </c>
      <c r="AK792" s="162" t="s">
        <v>15278</v>
      </c>
      <c r="AL792" s="162" t="s">
        <v>15414</v>
      </c>
      <c r="AM792" s="162"/>
      <c r="AN792" s="162"/>
      <c r="AO792" s="162"/>
      <c r="AP792" s="162"/>
      <c r="AQ792" s="162"/>
      <c r="AR792" s="162"/>
      <c r="AS792" s="162"/>
      <c r="AT792" s="162"/>
      <c r="AU792" s="162"/>
      <c r="AV792" s="162"/>
      <c r="AW792" s="162"/>
      <c r="AX792" s="162"/>
    </row>
    <row r="793" spans="1:50" hidden="1">
      <c r="A793" s="153" t="s">
        <v>4598</v>
      </c>
      <c r="B793" s="153" t="s">
        <v>4599</v>
      </c>
      <c r="C793" s="153" t="s">
        <v>4600</v>
      </c>
      <c r="D793" s="177" t="s">
        <v>4686</v>
      </c>
      <c r="E793" s="161" t="s">
        <v>6253</v>
      </c>
      <c r="F793" s="161" t="s">
        <v>6254</v>
      </c>
      <c r="G793" s="161" t="s">
        <v>4687</v>
      </c>
      <c r="H793" s="161" t="s">
        <v>4688</v>
      </c>
      <c r="I793" s="161" t="s">
        <v>4689</v>
      </c>
      <c r="J793" s="161" t="s">
        <v>4690</v>
      </c>
      <c r="K793" s="161" t="s">
        <v>6255</v>
      </c>
      <c r="L793" s="161" t="s">
        <v>6309</v>
      </c>
      <c r="M793" s="161" t="s">
        <v>6256</v>
      </c>
      <c r="N793" s="185" t="s">
        <v>6313</v>
      </c>
      <c r="O793" s="161">
        <v>0</v>
      </c>
      <c r="P793" s="161">
        <v>0</v>
      </c>
      <c r="Q793" s="161">
        <v>0</v>
      </c>
      <c r="R793" s="161">
        <v>0</v>
      </c>
      <c r="S793" s="161">
        <v>0</v>
      </c>
      <c r="T793" s="161">
        <v>0</v>
      </c>
      <c r="U793" s="161">
        <v>0</v>
      </c>
      <c r="V793" s="161">
        <v>0</v>
      </c>
      <c r="W793" s="161">
        <v>0</v>
      </c>
      <c r="X793" s="161">
        <v>0</v>
      </c>
      <c r="Y793" s="161">
        <v>0</v>
      </c>
      <c r="Z793" s="161">
        <v>0</v>
      </c>
      <c r="AA793" s="161">
        <v>1</v>
      </c>
      <c r="AB793" s="161" t="s">
        <v>3993</v>
      </c>
      <c r="AC793" s="161" t="s">
        <v>4680</v>
      </c>
      <c r="AD793" s="161" t="s">
        <v>4682</v>
      </c>
      <c r="AE793" s="161" t="s">
        <v>4683</v>
      </c>
      <c r="AF793" s="161" t="s">
        <v>4384</v>
      </c>
      <c r="AG793" s="161" t="s">
        <v>4392</v>
      </c>
      <c r="AH793" s="162" t="s">
        <v>3705</v>
      </c>
      <c r="AI793" s="162" t="s">
        <v>6339</v>
      </c>
      <c r="AJ793" s="162" t="s">
        <v>6732</v>
      </c>
      <c r="AK793" s="162" t="s">
        <v>13939</v>
      </c>
      <c r="AL793" s="162" t="s">
        <v>14178</v>
      </c>
      <c r="AM793" s="162" t="s">
        <v>14356</v>
      </c>
      <c r="AN793" s="162" t="s">
        <v>14366</v>
      </c>
      <c r="AO793" s="162" t="s">
        <v>14703</v>
      </c>
      <c r="AP793" s="162" t="s">
        <v>14802</v>
      </c>
      <c r="AQ793" s="162" t="s">
        <v>15044</v>
      </c>
      <c r="AR793" s="162"/>
      <c r="AS793" s="162"/>
      <c r="AT793" s="162"/>
      <c r="AU793" s="162"/>
      <c r="AV793" s="162"/>
      <c r="AW793" s="162"/>
      <c r="AX793" s="162"/>
    </row>
    <row r="794" spans="1:50" hidden="1">
      <c r="A794" s="153" t="s">
        <v>5698</v>
      </c>
      <c r="B794" s="153" t="s">
        <v>5699</v>
      </c>
      <c r="C794" s="153" t="s">
        <v>5700</v>
      </c>
      <c r="D794" s="177" t="s">
        <v>7179</v>
      </c>
      <c r="E794" s="161" t="s">
        <v>6309</v>
      </c>
      <c r="F794" s="161" t="s">
        <v>12022</v>
      </c>
      <c r="G794" s="161" t="s">
        <v>7180</v>
      </c>
      <c r="H794" s="161" t="s">
        <v>2024</v>
      </c>
      <c r="I794" s="161" t="s">
        <v>2031</v>
      </c>
      <c r="J794" s="161" t="s">
        <v>7181</v>
      </c>
      <c r="K794" s="161" t="s">
        <v>7182</v>
      </c>
      <c r="L794" s="161" t="s">
        <v>6309</v>
      </c>
      <c r="M794" s="161" t="s">
        <v>7183</v>
      </c>
      <c r="N794" s="185" t="s">
        <v>6310</v>
      </c>
      <c r="O794" s="161">
        <v>0</v>
      </c>
      <c r="P794" s="161">
        <v>0</v>
      </c>
      <c r="Q794" s="161">
        <v>0</v>
      </c>
      <c r="R794" s="161">
        <v>0</v>
      </c>
      <c r="S794" s="161">
        <v>0</v>
      </c>
      <c r="T794" s="161">
        <v>0</v>
      </c>
      <c r="U794" s="161">
        <v>0</v>
      </c>
      <c r="V794" s="161">
        <v>0</v>
      </c>
      <c r="W794" s="161">
        <v>0</v>
      </c>
      <c r="X794" s="161">
        <v>0</v>
      </c>
      <c r="Y794" s="161">
        <v>0</v>
      </c>
      <c r="Z794" s="161">
        <v>0</v>
      </c>
      <c r="AA794" s="161">
        <v>0</v>
      </c>
      <c r="AB794" s="161">
        <v>0</v>
      </c>
      <c r="AC794" s="161">
        <v>0</v>
      </c>
      <c r="AD794" s="161">
        <v>0</v>
      </c>
      <c r="AE794" s="161">
        <v>0</v>
      </c>
      <c r="AF794" s="161" t="s">
        <v>6309</v>
      </c>
      <c r="AG794" s="161" t="s">
        <v>6312</v>
      </c>
      <c r="AH794" s="162"/>
      <c r="AI794" s="162"/>
      <c r="AJ794" s="162"/>
      <c r="AK794" s="162"/>
      <c r="AL794" s="162"/>
      <c r="AM794" s="162"/>
      <c r="AN794" s="162"/>
      <c r="AO794" s="162"/>
      <c r="AP794" s="162"/>
      <c r="AQ794" s="162"/>
      <c r="AR794" s="162"/>
      <c r="AS794" s="162"/>
      <c r="AT794" s="162"/>
      <c r="AU794" s="162"/>
      <c r="AV794" s="162"/>
      <c r="AW794" s="162"/>
      <c r="AX794" s="162"/>
    </row>
    <row r="795" spans="1:50" hidden="1">
      <c r="A795" s="153" t="s">
        <v>567</v>
      </c>
      <c r="B795" s="160" t="s">
        <v>568</v>
      </c>
      <c r="C795" s="153" t="s">
        <v>569</v>
      </c>
      <c r="D795" s="177" t="s">
        <v>4640</v>
      </c>
      <c r="E795" s="161" t="s">
        <v>4641</v>
      </c>
      <c r="F795" s="161" t="s">
        <v>4642</v>
      </c>
      <c r="G795" s="161" t="s">
        <v>4643</v>
      </c>
      <c r="H795" s="161" t="s">
        <v>4644</v>
      </c>
      <c r="I795" s="161" t="s">
        <v>4645</v>
      </c>
      <c r="J795" s="161" t="s">
        <v>4676</v>
      </c>
      <c r="K795" s="161" t="s">
        <v>6309</v>
      </c>
      <c r="L795" s="161" t="s">
        <v>6309</v>
      </c>
      <c r="M795" s="161" t="s">
        <v>4677</v>
      </c>
      <c r="N795" s="185" t="s">
        <v>6318</v>
      </c>
      <c r="O795" s="161">
        <v>0</v>
      </c>
      <c r="P795" s="161">
        <v>0</v>
      </c>
      <c r="Q795" s="161">
        <v>0</v>
      </c>
      <c r="R795" s="161">
        <v>0</v>
      </c>
      <c r="S795" s="161">
        <v>0</v>
      </c>
      <c r="T795" s="161">
        <v>0</v>
      </c>
      <c r="U795" s="161">
        <v>0</v>
      </c>
      <c r="V795" s="161">
        <v>0</v>
      </c>
      <c r="W795" s="161">
        <v>0</v>
      </c>
      <c r="X795" s="161">
        <v>0</v>
      </c>
      <c r="Y795" s="161">
        <v>0</v>
      </c>
      <c r="Z795" s="161">
        <v>0</v>
      </c>
      <c r="AA795" s="161">
        <v>0</v>
      </c>
      <c r="AB795" s="161">
        <v>0</v>
      </c>
      <c r="AC795" s="161">
        <v>0</v>
      </c>
      <c r="AD795" s="161">
        <v>0</v>
      </c>
      <c r="AE795" s="161">
        <v>0</v>
      </c>
      <c r="AF795" s="161" t="s">
        <v>4678</v>
      </c>
      <c r="AG795" s="161" t="s">
        <v>6317</v>
      </c>
      <c r="AH795" s="162" t="s">
        <v>1020</v>
      </c>
      <c r="AI795" s="162" t="s">
        <v>13933</v>
      </c>
      <c r="AJ795" s="162" t="s">
        <v>14460</v>
      </c>
      <c r="AK795" s="162" t="s">
        <v>14484</v>
      </c>
      <c r="AL795" s="162" t="s">
        <v>15165</v>
      </c>
      <c r="AM795" s="162" t="s">
        <v>14883</v>
      </c>
      <c r="AN795" s="162" t="s">
        <v>14899</v>
      </c>
      <c r="AO795" s="162" t="s">
        <v>15255</v>
      </c>
      <c r="AP795" s="162" t="s">
        <v>15254</v>
      </c>
      <c r="AQ795" s="162" t="s">
        <v>15377</v>
      </c>
      <c r="AR795" s="162"/>
      <c r="AS795" s="162"/>
      <c r="AT795" s="162"/>
      <c r="AU795" s="162"/>
      <c r="AV795" s="162"/>
      <c r="AW795" s="162"/>
      <c r="AX795" s="162"/>
    </row>
    <row r="796" spans="1:50" hidden="1">
      <c r="A796" s="153" t="s">
        <v>4369</v>
      </c>
      <c r="B796" s="153" t="s">
        <v>4370</v>
      </c>
      <c r="C796" s="153" t="s">
        <v>4371</v>
      </c>
      <c r="D796" s="177" t="s">
        <v>8071</v>
      </c>
      <c r="E796" s="161" t="s">
        <v>8072</v>
      </c>
      <c r="F796" s="161" t="s">
        <v>12381</v>
      </c>
      <c r="G796" s="161" t="s">
        <v>8073</v>
      </c>
      <c r="H796" s="161" t="s">
        <v>4072</v>
      </c>
      <c r="I796" s="161" t="s">
        <v>4073</v>
      </c>
      <c r="J796" s="161" t="s">
        <v>8074</v>
      </c>
      <c r="K796" s="161" t="s">
        <v>8075</v>
      </c>
      <c r="L796" s="161" t="s">
        <v>8076</v>
      </c>
      <c r="M796" s="161" t="s">
        <v>8077</v>
      </c>
      <c r="N796" s="185" t="s">
        <v>6313</v>
      </c>
      <c r="O796" s="161" t="s">
        <v>14299</v>
      </c>
      <c r="P796" s="161" t="s">
        <v>14300</v>
      </c>
      <c r="Q796" s="161" t="s">
        <v>14301</v>
      </c>
      <c r="R796" s="161" t="s">
        <v>4072</v>
      </c>
      <c r="S796" s="161" t="s">
        <v>4073</v>
      </c>
      <c r="T796" s="161" t="s">
        <v>6309</v>
      </c>
      <c r="U796" s="161">
        <v>0</v>
      </c>
      <c r="V796" s="161">
        <v>0</v>
      </c>
      <c r="W796" s="161">
        <v>0</v>
      </c>
      <c r="X796" s="161">
        <v>0</v>
      </c>
      <c r="Y796" s="161">
        <v>0</v>
      </c>
      <c r="Z796" s="161">
        <v>0</v>
      </c>
      <c r="AA796" s="161">
        <v>0</v>
      </c>
      <c r="AB796" s="161">
        <v>0</v>
      </c>
      <c r="AC796" s="161">
        <v>0</v>
      </c>
      <c r="AD796" s="161">
        <v>0</v>
      </c>
      <c r="AE796" s="161">
        <v>0</v>
      </c>
      <c r="AF796" s="161" t="s">
        <v>1912</v>
      </c>
      <c r="AG796" s="161" t="s">
        <v>4388</v>
      </c>
      <c r="AH796" s="162"/>
      <c r="AI796" s="162"/>
      <c r="AJ796" s="162"/>
      <c r="AK796" s="162"/>
      <c r="AL796" s="162"/>
      <c r="AM796" s="162"/>
      <c r="AN796" s="162"/>
      <c r="AO796" s="162"/>
      <c r="AP796" s="162"/>
      <c r="AQ796" s="162"/>
      <c r="AR796" s="162"/>
      <c r="AS796" s="162"/>
      <c r="AT796" s="162"/>
      <c r="AU796" s="162"/>
      <c r="AV796" s="162"/>
      <c r="AW796" s="162"/>
      <c r="AX796" s="162"/>
    </row>
    <row r="797" spans="1:50" hidden="1">
      <c r="A797" s="153" t="s">
        <v>4372</v>
      </c>
      <c r="B797" s="153" t="s">
        <v>4370</v>
      </c>
      <c r="C797" s="153" t="s">
        <v>4371</v>
      </c>
      <c r="D797" s="177" t="s">
        <v>8071</v>
      </c>
      <c r="E797" s="161" t="s">
        <v>8072</v>
      </c>
      <c r="F797" s="161" t="s">
        <v>12382</v>
      </c>
      <c r="G797" s="161" t="s">
        <v>8073</v>
      </c>
      <c r="H797" s="161" t="s">
        <v>4072</v>
      </c>
      <c r="I797" s="161" t="s">
        <v>4073</v>
      </c>
      <c r="J797" s="161" t="s">
        <v>8074</v>
      </c>
      <c r="K797" s="161" t="s">
        <v>8075</v>
      </c>
      <c r="L797" s="161" t="s">
        <v>8076</v>
      </c>
      <c r="M797" s="161" t="s">
        <v>8077</v>
      </c>
      <c r="N797" s="185" t="s">
        <v>6313</v>
      </c>
      <c r="O797" s="161" t="s">
        <v>14299</v>
      </c>
      <c r="P797" s="161" t="s">
        <v>14300</v>
      </c>
      <c r="Q797" s="161" t="s">
        <v>14301</v>
      </c>
      <c r="R797" s="161" t="s">
        <v>4072</v>
      </c>
      <c r="S797" s="161" t="s">
        <v>4073</v>
      </c>
      <c r="T797" s="161" t="s">
        <v>6309</v>
      </c>
      <c r="U797" s="161">
        <v>0</v>
      </c>
      <c r="V797" s="161">
        <v>0</v>
      </c>
      <c r="W797" s="161">
        <v>0</v>
      </c>
      <c r="X797" s="161">
        <v>0</v>
      </c>
      <c r="Y797" s="161">
        <v>0</v>
      </c>
      <c r="Z797" s="161">
        <v>0</v>
      </c>
      <c r="AA797" s="161">
        <v>0</v>
      </c>
      <c r="AB797" s="161">
        <v>0</v>
      </c>
      <c r="AC797" s="161">
        <v>0</v>
      </c>
      <c r="AD797" s="161">
        <v>0</v>
      </c>
      <c r="AE797" s="161">
        <v>0</v>
      </c>
      <c r="AF797" s="161" t="s">
        <v>1912</v>
      </c>
      <c r="AG797" s="161" t="s">
        <v>4388</v>
      </c>
      <c r="AH797" s="162"/>
      <c r="AI797" s="162"/>
      <c r="AJ797" s="162"/>
      <c r="AK797" s="162"/>
      <c r="AL797" s="162"/>
      <c r="AM797" s="162"/>
      <c r="AN797" s="162"/>
      <c r="AO797" s="162"/>
      <c r="AP797" s="162"/>
      <c r="AQ797" s="162"/>
      <c r="AR797" s="162"/>
      <c r="AS797" s="162"/>
      <c r="AT797" s="162"/>
      <c r="AU797" s="162"/>
      <c r="AV797" s="162"/>
      <c r="AW797" s="162"/>
      <c r="AX797" s="162"/>
    </row>
    <row r="798" spans="1:50" hidden="1">
      <c r="A798" s="153" t="s">
        <v>4373</v>
      </c>
      <c r="B798" s="153" t="s">
        <v>4370</v>
      </c>
      <c r="C798" s="153" t="s">
        <v>4374</v>
      </c>
      <c r="D798" s="177" t="s">
        <v>8071</v>
      </c>
      <c r="E798" s="161" t="s">
        <v>8072</v>
      </c>
      <c r="F798" s="161" t="s">
        <v>12383</v>
      </c>
      <c r="G798" s="161" t="s">
        <v>8073</v>
      </c>
      <c r="H798" s="161" t="s">
        <v>4072</v>
      </c>
      <c r="I798" s="161" t="s">
        <v>4073</v>
      </c>
      <c r="J798" s="161" t="s">
        <v>8074</v>
      </c>
      <c r="K798" s="161" t="s">
        <v>8075</v>
      </c>
      <c r="L798" s="161" t="s">
        <v>8076</v>
      </c>
      <c r="M798" s="161" t="s">
        <v>8077</v>
      </c>
      <c r="N798" s="185" t="s">
        <v>6313</v>
      </c>
      <c r="O798" s="161">
        <v>0</v>
      </c>
      <c r="P798" s="161">
        <v>0</v>
      </c>
      <c r="Q798" s="161">
        <v>0</v>
      </c>
      <c r="R798" s="161">
        <v>0</v>
      </c>
      <c r="S798" s="161">
        <v>0</v>
      </c>
      <c r="T798" s="161">
        <v>0</v>
      </c>
      <c r="U798" s="161">
        <v>0</v>
      </c>
      <c r="V798" s="161">
        <v>0</v>
      </c>
      <c r="W798" s="161">
        <v>0</v>
      </c>
      <c r="X798" s="161">
        <v>0</v>
      </c>
      <c r="Y798" s="161">
        <v>0</v>
      </c>
      <c r="Z798" s="161">
        <v>0</v>
      </c>
      <c r="AA798" s="161">
        <v>0</v>
      </c>
      <c r="AB798" s="161">
        <v>0</v>
      </c>
      <c r="AC798" s="161">
        <v>0</v>
      </c>
      <c r="AD798" s="161">
        <v>0</v>
      </c>
      <c r="AE798" s="161">
        <v>0</v>
      </c>
      <c r="AF798" s="161" t="s">
        <v>1912</v>
      </c>
      <c r="AG798" s="169" t="s">
        <v>4388</v>
      </c>
      <c r="AH798" s="162"/>
      <c r="AI798" s="162"/>
      <c r="AJ798" s="162"/>
      <c r="AK798" s="162"/>
      <c r="AL798" s="162"/>
      <c r="AM798" s="162"/>
      <c r="AN798" s="162"/>
      <c r="AO798" s="162"/>
      <c r="AP798" s="162"/>
      <c r="AQ798" s="162"/>
      <c r="AR798" s="162"/>
      <c r="AS798" s="162"/>
      <c r="AT798" s="162"/>
      <c r="AU798" s="162"/>
      <c r="AV798" s="162"/>
      <c r="AW798" s="162"/>
      <c r="AX798" s="162"/>
    </row>
    <row r="799" spans="1:50" hidden="1">
      <c r="A799" s="153" t="s">
        <v>5193</v>
      </c>
      <c r="B799" s="153" t="s">
        <v>5194</v>
      </c>
      <c r="C799" s="153" t="s">
        <v>5195</v>
      </c>
      <c r="D799" s="177" t="e">
        <v>#N/A</v>
      </c>
      <c r="E799" s="161" t="e">
        <v>#N/A</v>
      </c>
      <c r="F799" s="161" t="e">
        <v>#N/A</v>
      </c>
      <c r="G799" s="161" t="e">
        <v>#N/A</v>
      </c>
      <c r="H799" s="161" t="e">
        <v>#N/A</v>
      </c>
      <c r="I799" s="161" t="e">
        <v>#N/A</v>
      </c>
      <c r="J799" s="161" t="e">
        <v>#N/A</v>
      </c>
      <c r="K799" s="161" t="e">
        <v>#N/A</v>
      </c>
      <c r="L799" s="161" t="e">
        <v>#N/A</v>
      </c>
      <c r="M799" s="161"/>
      <c r="N799" s="185"/>
      <c r="O799" s="161"/>
      <c r="P799" s="161"/>
      <c r="Q799" s="161"/>
      <c r="R799" s="161"/>
      <c r="S799" s="161"/>
      <c r="T799" s="161"/>
      <c r="U799" s="161"/>
      <c r="V799" s="161"/>
      <c r="W799" s="161"/>
      <c r="X799" s="161"/>
      <c r="Y799" s="161"/>
      <c r="Z799" s="161"/>
      <c r="AA799" s="161"/>
      <c r="AB799" s="161"/>
      <c r="AC799" s="161"/>
      <c r="AD799" s="161"/>
      <c r="AE799" s="161"/>
      <c r="AF799" s="161"/>
      <c r="AG799" s="161"/>
      <c r="AH799" s="162"/>
      <c r="AI799" s="162"/>
      <c r="AJ799" s="162"/>
      <c r="AK799" s="162"/>
      <c r="AL799" s="162"/>
      <c r="AM799" s="162"/>
      <c r="AN799" s="162"/>
      <c r="AO799" s="162"/>
      <c r="AP799" s="162"/>
      <c r="AQ799" s="162"/>
      <c r="AR799" s="162"/>
      <c r="AS799" s="162"/>
      <c r="AT799" s="162"/>
      <c r="AU799" s="162"/>
      <c r="AV799" s="162"/>
      <c r="AW799" s="162"/>
      <c r="AX799" s="162"/>
    </row>
    <row r="800" spans="1:50" hidden="1">
      <c r="A800" s="153" t="s">
        <v>4601</v>
      </c>
      <c r="B800" s="153" t="s">
        <v>6522</v>
      </c>
      <c r="C800" s="153" t="s">
        <v>4602</v>
      </c>
      <c r="D800" s="177" t="s">
        <v>894</v>
      </c>
      <c r="E800" s="161" t="s">
        <v>895</v>
      </c>
      <c r="F800" s="161" t="s">
        <v>2346</v>
      </c>
      <c r="G800" s="161" t="s">
        <v>897</v>
      </c>
      <c r="H800" s="161" t="s">
        <v>2024</v>
      </c>
      <c r="I800" s="161" t="s">
        <v>2031</v>
      </c>
      <c r="J800" s="161" t="s">
        <v>898</v>
      </c>
      <c r="K800" s="161" t="s">
        <v>899</v>
      </c>
      <c r="L800" s="161" t="s">
        <v>900</v>
      </c>
      <c r="M800" s="161" t="s">
        <v>901</v>
      </c>
      <c r="N800" s="185" t="s">
        <v>6520</v>
      </c>
      <c r="O800" s="161" t="s">
        <v>4004</v>
      </c>
      <c r="P800" s="161" t="s">
        <v>902</v>
      </c>
      <c r="Q800" s="161" t="s">
        <v>2333</v>
      </c>
      <c r="R800" s="161" t="s">
        <v>2024</v>
      </c>
      <c r="S800" s="161" t="s">
        <v>2031</v>
      </c>
      <c r="T800" s="161" t="s">
        <v>6309</v>
      </c>
      <c r="U800" s="161" t="s">
        <v>3985</v>
      </c>
      <c r="V800" s="161" t="s">
        <v>2334</v>
      </c>
      <c r="W800" s="161" t="s">
        <v>2335</v>
      </c>
      <c r="X800" s="161" t="s">
        <v>2024</v>
      </c>
      <c r="Y800" s="161" t="s">
        <v>2031</v>
      </c>
      <c r="Z800" s="161" t="s">
        <v>2336</v>
      </c>
      <c r="AA800" s="161">
        <v>0</v>
      </c>
      <c r="AB800" s="161">
        <v>0</v>
      </c>
      <c r="AC800" s="161">
        <v>0</v>
      </c>
      <c r="AD800" s="161">
        <v>0</v>
      </c>
      <c r="AE800" s="161">
        <v>0</v>
      </c>
      <c r="AF800" s="161" t="s">
        <v>6309</v>
      </c>
      <c r="AG800" s="161" t="s">
        <v>6497</v>
      </c>
      <c r="AH800" s="162" t="s">
        <v>14196</v>
      </c>
      <c r="AI800" s="162" t="s">
        <v>15402</v>
      </c>
      <c r="AJ800" s="162"/>
      <c r="AK800" s="162"/>
      <c r="AL800" s="162"/>
      <c r="AM800" s="162"/>
      <c r="AN800" s="162"/>
      <c r="AO800" s="162"/>
      <c r="AP800" s="162"/>
      <c r="AQ800" s="162"/>
      <c r="AR800" s="162"/>
      <c r="AS800" s="162"/>
      <c r="AT800" s="162"/>
      <c r="AU800" s="162"/>
      <c r="AV800" s="162"/>
      <c r="AW800" s="162"/>
      <c r="AX800" s="162"/>
    </row>
    <row r="801" spans="1:50" hidden="1">
      <c r="A801" s="153" t="s">
        <v>2497</v>
      </c>
      <c r="B801" s="153" t="s">
        <v>4603</v>
      </c>
      <c r="C801" s="153" t="s">
        <v>3997</v>
      </c>
      <c r="D801" s="177" t="s">
        <v>1871</v>
      </c>
      <c r="E801" s="161" t="s">
        <v>1872</v>
      </c>
      <c r="F801" s="161" t="s">
        <v>499</v>
      </c>
      <c r="G801" s="161" t="s">
        <v>1873</v>
      </c>
      <c r="H801" s="161" t="s">
        <v>2015</v>
      </c>
      <c r="I801" s="161" t="s">
        <v>1874</v>
      </c>
      <c r="J801" s="161" t="s">
        <v>1875</v>
      </c>
      <c r="K801" s="161" t="s">
        <v>1876</v>
      </c>
      <c r="L801" s="161" t="s">
        <v>6309</v>
      </c>
      <c r="M801" s="161" t="s">
        <v>1877</v>
      </c>
      <c r="N801" s="185" t="s">
        <v>6310</v>
      </c>
      <c r="O801" s="161" t="s">
        <v>2498</v>
      </c>
      <c r="P801" s="161" t="s">
        <v>13788</v>
      </c>
      <c r="Q801" s="161" t="s">
        <v>1873</v>
      </c>
      <c r="R801" s="161" t="s">
        <v>2015</v>
      </c>
      <c r="S801" s="161" t="s">
        <v>2016</v>
      </c>
      <c r="T801" s="161" t="s">
        <v>6309</v>
      </c>
      <c r="U801" s="161">
        <v>0</v>
      </c>
      <c r="V801" s="161">
        <v>0</v>
      </c>
      <c r="W801" s="161">
        <v>0</v>
      </c>
      <c r="X801" s="161">
        <v>0</v>
      </c>
      <c r="Y801" s="161">
        <v>0</v>
      </c>
      <c r="Z801" s="161">
        <v>0</v>
      </c>
      <c r="AA801" s="161">
        <v>1</v>
      </c>
      <c r="AB801" s="161" t="s">
        <v>6529</v>
      </c>
      <c r="AC801" s="161" t="s">
        <v>5640</v>
      </c>
      <c r="AD801" s="161" t="s">
        <v>2026</v>
      </c>
      <c r="AE801" s="161" t="s">
        <v>5641</v>
      </c>
      <c r="AF801" s="161" t="s">
        <v>6309</v>
      </c>
      <c r="AG801" s="161" t="s">
        <v>6497</v>
      </c>
      <c r="AH801" s="162" t="s">
        <v>14414</v>
      </c>
      <c r="AI801" s="162" t="s">
        <v>14700</v>
      </c>
      <c r="AJ801" s="162"/>
      <c r="AK801" s="162"/>
      <c r="AL801" s="162"/>
      <c r="AM801" s="162"/>
      <c r="AN801" s="162"/>
      <c r="AO801" s="162"/>
      <c r="AP801" s="162"/>
      <c r="AQ801" s="162"/>
      <c r="AR801" s="162"/>
      <c r="AS801" s="162"/>
      <c r="AT801" s="162"/>
      <c r="AU801" s="162"/>
      <c r="AV801" s="162"/>
      <c r="AW801" s="162"/>
      <c r="AX801" s="162"/>
    </row>
    <row r="802" spans="1:50" hidden="1">
      <c r="A802" s="153" t="s">
        <v>5877</v>
      </c>
      <c r="B802" s="153" t="s">
        <v>5878</v>
      </c>
      <c r="C802" s="153" t="s">
        <v>5879</v>
      </c>
      <c r="D802" s="177" t="e">
        <v>#N/A</v>
      </c>
      <c r="E802" s="161" t="e">
        <v>#N/A</v>
      </c>
      <c r="F802" s="161" t="e">
        <v>#N/A</v>
      </c>
      <c r="G802" s="161" t="e">
        <v>#N/A</v>
      </c>
      <c r="H802" s="161" t="e">
        <v>#N/A</v>
      </c>
      <c r="I802" s="161" t="e">
        <v>#N/A</v>
      </c>
      <c r="J802" s="161" t="e">
        <v>#N/A</v>
      </c>
      <c r="K802" s="161" t="e">
        <v>#N/A</v>
      </c>
      <c r="L802" s="161" t="e">
        <v>#N/A</v>
      </c>
      <c r="M802" s="161"/>
      <c r="N802" s="185"/>
      <c r="O802" s="161"/>
      <c r="P802" s="161"/>
      <c r="Q802" s="161"/>
      <c r="R802" s="161"/>
      <c r="S802" s="161"/>
      <c r="T802" s="161"/>
      <c r="U802" s="161"/>
      <c r="V802" s="161"/>
      <c r="W802" s="161"/>
      <c r="X802" s="161"/>
      <c r="Y802" s="161"/>
      <c r="Z802" s="161"/>
      <c r="AA802" s="161"/>
      <c r="AB802" s="161"/>
      <c r="AC802" s="161"/>
      <c r="AD802" s="161"/>
      <c r="AE802" s="161"/>
      <c r="AF802" s="161"/>
      <c r="AG802" s="161"/>
      <c r="AH802" s="162"/>
      <c r="AI802" s="162"/>
      <c r="AJ802" s="162"/>
      <c r="AK802" s="162"/>
      <c r="AL802" s="162"/>
      <c r="AM802" s="162"/>
      <c r="AN802" s="162"/>
      <c r="AO802" s="162"/>
      <c r="AP802" s="162"/>
      <c r="AQ802" s="162"/>
      <c r="AR802" s="162"/>
      <c r="AS802" s="162"/>
      <c r="AT802" s="162"/>
      <c r="AU802" s="162"/>
      <c r="AV802" s="162"/>
      <c r="AW802" s="162"/>
      <c r="AX802" s="162"/>
    </row>
    <row r="803" spans="1:50" hidden="1">
      <c r="A803" s="153" t="s">
        <v>5880</v>
      </c>
      <c r="B803" s="153" t="s">
        <v>5878</v>
      </c>
      <c r="C803" s="153" t="s">
        <v>5879</v>
      </c>
      <c r="D803" s="177" t="e">
        <v>#N/A</v>
      </c>
      <c r="E803" s="161" t="e">
        <v>#N/A</v>
      </c>
      <c r="F803" s="161" t="e">
        <v>#N/A</v>
      </c>
      <c r="G803" s="161" t="e">
        <v>#N/A</v>
      </c>
      <c r="H803" s="161" t="e">
        <v>#N/A</v>
      </c>
      <c r="I803" s="161" t="e">
        <v>#N/A</v>
      </c>
      <c r="J803" s="161" t="e">
        <v>#N/A</v>
      </c>
      <c r="K803" s="161" t="e">
        <v>#N/A</v>
      </c>
      <c r="L803" s="161" t="e">
        <v>#N/A</v>
      </c>
      <c r="M803" s="161"/>
      <c r="N803" s="185"/>
      <c r="O803" s="161"/>
      <c r="P803" s="161"/>
      <c r="Q803" s="161"/>
      <c r="R803" s="161"/>
      <c r="S803" s="161"/>
      <c r="T803" s="161"/>
      <c r="U803" s="161"/>
      <c r="V803" s="161"/>
      <c r="W803" s="161"/>
      <c r="X803" s="161"/>
      <c r="Y803" s="161"/>
      <c r="Z803" s="161"/>
      <c r="AA803" s="161"/>
      <c r="AB803" s="161"/>
      <c r="AC803" s="161"/>
      <c r="AD803" s="161"/>
      <c r="AE803" s="161"/>
      <c r="AF803" s="161"/>
      <c r="AG803" s="161"/>
      <c r="AH803" s="162"/>
      <c r="AI803" s="162"/>
      <c r="AJ803" s="162"/>
      <c r="AK803" s="162"/>
      <c r="AL803" s="162"/>
      <c r="AM803" s="162"/>
      <c r="AN803" s="162"/>
      <c r="AO803" s="162"/>
      <c r="AP803" s="162"/>
      <c r="AQ803" s="162"/>
      <c r="AR803" s="162"/>
      <c r="AS803" s="162"/>
      <c r="AT803" s="162"/>
      <c r="AU803" s="162"/>
      <c r="AV803" s="162"/>
      <c r="AW803" s="162"/>
      <c r="AX803" s="162"/>
    </row>
    <row r="804" spans="1:50" hidden="1">
      <c r="A804" s="153" t="s">
        <v>4604</v>
      </c>
      <c r="B804" s="153" t="s">
        <v>4605</v>
      </c>
      <c r="C804" s="153" t="s">
        <v>4606</v>
      </c>
      <c r="D804" s="177" t="s">
        <v>10853</v>
      </c>
      <c r="E804" s="161" t="s">
        <v>10854</v>
      </c>
      <c r="F804" s="161" t="s">
        <v>12146</v>
      </c>
      <c r="G804" s="161" t="s">
        <v>10855</v>
      </c>
      <c r="H804" s="161" t="s">
        <v>2024</v>
      </c>
      <c r="I804" s="161" t="s">
        <v>2031</v>
      </c>
      <c r="J804" s="161" t="s">
        <v>10856</v>
      </c>
      <c r="K804" s="161" t="s">
        <v>10385</v>
      </c>
      <c r="L804" s="161" t="s">
        <v>6309</v>
      </c>
      <c r="M804" s="161" t="s">
        <v>10386</v>
      </c>
      <c r="N804" s="185" t="s">
        <v>6310</v>
      </c>
      <c r="O804" s="161">
        <v>0</v>
      </c>
      <c r="P804" s="161">
        <v>0</v>
      </c>
      <c r="Q804" s="161">
        <v>0</v>
      </c>
      <c r="R804" s="161">
        <v>0</v>
      </c>
      <c r="S804" s="161">
        <v>0</v>
      </c>
      <c r="T804" s="161">
        <v>0</v>
      </c>
      <c r="U804" s="161">
        <v>0</v>
      </c>
      <c r="V804" s="161">
        <v>0</v>
      </c>
      <c r="W804" s="161">
        <v>0</v>
      </c>
      <c r="X804" s="161">
        <v>0</v>
      </c>
      <c r="Y804" s="161">
        <v>0</v>
      </c>
      <c r="Z804" s="161">
        <v>0</v>
      </c>
      <c r="AA804" s="161">
        <v>1</v>
      </c>
      <c r="AB804" s="161" t="s">
        <v>3789</v>
      </c>
      <c r="AC804" s="161" t="s">
        <v>12147</v>
      </c>
      <c r="AD804" s="161" t="s">
        <v>2031</v>
      </c>
      <c r="AE804" s="161" t="s">
        <v>12148</v>
      </c>
      <c r="AF804" s="161" t="s">
        <v>6309</v>
      </c>
      <c r="AG804" s="161" t="s">
        <v>6317</v>
      </c>
      <c r="AH804" s="162"/>
      <c r="AI804" s="162"/>
      <c r="AJ804" s="162"/>
      <c r="AK804" s="162"/>
      <c r="AL804" s="162"/>
      <c r="AM804" s="162"/>
      <c r="AN804" s="162"/>
      <c r="AO804" s="162"/>
      <c r="AP804" s="162"/>
      <c r="AQ804" s="162"/>
      <c r="AR804" s="162"/>
      <c r="AS804" s="162"/>
      <c r="AT804" s="162"/>
      <c r="AU804" s="162"/>
      <c r="AV804" s="162"/>
      <c r="AW804" s="162"/>
      <c r="AX804" s="162"/>
    </row>
    <row r="805" spans="1:50" hidden="1">
      <c r="A805" s="153" t="s">
        <v>4607</v>
      </c>
      <c r="B805" s="153" t="s">
        <v>4608</v>
      </c>
      <c r="C805" s="153" t="s">
        <v>4609</v>
      </c>
      <c r="D805" s="177" t="s">
        <v>6596</v>
      </c>
      <c r="E805" s="161" t="s">
        <v>6309</v>
      </c>
      <c r="F805" s="161" t="s">
        <v>6597</v>
      </c>
      <c r="G805" s="161" t="s">
        <v>6598</v>
      </c>
      <c r="H805" s="161" t="s">
        <v>3916</v>
      </c>
      <c r="I805" s="161" t="s">
        <v>3917</v>
      </c>
      <c r="J805" s="161" t="s">
        <v>6599</v>
      </c>
      <c r="K805" s="161" t="s">
        <v>6600</v>
      </c>
      <c r="L805" s="161" t="s">
        <v>6309</v>
      </c>
      <c r="M805" s="161" t="s">
        <v>6309</v>
      </c>
      <c r="N805" s="185" t="s">
        <v>6310</v>
      </c>
      <c r="O805" s="161">
        <v>0</v>
      </c>
      <c r="P805" s="161">
        <v>0</v>
      </c>
      <c r="Q805" s="161">
        <v>0</v>
      </c>
      <c r="R805" s="161">
        <v>0</v>
      </c>
      <c r="S805" s="161">
        <v>0</v>
      </c>
      <c r="T805" s="161">
        <v>0</v>
      </c>
      <c r="U805" s="161">
        <v>0</v>
      </c>
      <c r="V805" s="161">
        <v>0</v>
      </c>
      <c r="W805" s="161">
        <v>0</v>
      </c>
      <c r="X805" s="161">
        <v>0</v>
      </c>
      <c r="Y805" s="161">
        <v>0</v>
      </c>
      <c r="Z805" s="161">
        <v>0</v>
      </c>
      <c r="AA805" s="161">
        <v>0</v>
      </c>
      <c r="AB805" s="161">
        <v>0</v>
      </c>
      <c r="AC805" s="161">
        <v>0</v>
      </c>
      <c r="AD805" s="161">
        <v>0</v>
      </c>
      <c r="AE805" s="161">
        <v>0</v>
      </c>
      <c r="AF805" s="161" t="s">
        <v>6309</v>
      </c>
      <c r="AG805" s="161" t="s">
        <v>6497</v>
      </c>
      <c r="AH805" s="162" t="s">
        <v>14225</v>
      </c>
      <c r="AI805" s="162" t="s">
        <v>14696</v>
      </c>
      <c r="AJ805" s="162" t="s">
        <v>14697</v>
      </c>
      <c r="AK805" s="162" t="s">
        <v>14909</v>
      </c>
      <c r="AL805" s="162" t="s">
        <v>15043</v>
      </c>
      <c r="AM805" s="162"/>
      <c r="AN805" s="162"/>
      <c r="AO805" s="162"/>
      <c r="AP805" s="162"/>
      <c r="AQ805" s="162"/>
      <c r="AR805" s="162"/>
      <c r="AS805" s="162"/>
      <c r="AT805" s="162"/>
      <c r="AU805" s="162"/>
      <c r="AV805" s="162"/>
      <c r="AW805" s="162"/>
      <c r="AX805" s="162"/>
    </row>
    <row r="806" spans="1:50" hidden="1">
      <c r="A806" s="153" t="s">
        <v>5583</v>
      </c>
      <c r="B806" s="153" t="s">
        <v>1726</v>
      </c>
      <c r="C806" s="153" t="s">
        <v>2847</v>
      </c>
      <c r="D806" s="177" t="s">
        <v>10528</v>
      </c>
      <c r="E806" s="161" t="s">
        <v>10529</v>
      </c>
      <c r="F806" s="161" t="s">
        <v>13099</v>
      </c>
      <c r="G806" s="161" t="s">
        <v>10530</v>
      </c>
      <c r="H806" s="161" t="s">
        <v>2024</v>
      </c>
      <c r="I806" s="161" t="s">
        <v>2031</v>
      </c>
      <c r="J806" s="161" t="s">
        <v>10531</v>
      </c>
      <c r="K806" s="161" t="s">
        <v>6309</v>
      </c>
      <c r="L806" s="161" t="s">
        <v>10532</v>
      </c>
      <c r="M806" s="161" t="s">
        <v>10533</v>
      </c>
      <c r="N806" s="185" t="s">
        <v>6313</v>
      </c>
      <c r="O806" s="161">
        <v>0</v>
      </c>
      <c r="P806" s="161">
        <v>0</v>
      </c>
      <c r="Q806" s="161">
        <v>0</v>
      </c>
      <c r="R806" s="161">
        <v>0</v>
      </c>
      <c r="S806" s="161">
        <v>0</v>
      </c>
      <c r="T806" s="161">
        <v>0</v>
      </c>
      <c r="U806" s="161">
        <v>0</v>
      </c>
      <c r="V806" s="161">
        <v>0</v>
      </c>
      <c r="W806" s="161">
        <v>0</v>
      </c>
      <c r="X806" s="161">
        <v>0</v>
      </c>
      <c r="Y806" s="161">
        <v>0</v>
      </c>
      <c r="Z806" s="161">
        <v>0</v>
      </c>
      <c r="AA806" s="161">
        <v>0</v>
      </c>
      <c r="AB806" s="161">
        <v>0</v>
      </c>
      <c r="AC806" s="161">
        <v>0</v>
      </c>
      <c r="AD806" s="161">
        <v>0</v>
      </c>
      <c r="AE806" s="161">
        <v>0</v>
      </c>
      <c r="AF806" s="161" t="s">
        <v>1823</v>
      </c>
      <c r="AG806" s="161" t="s">
        <v>4437</v>
      </c>
      <c r="AH806" s="162" t="s">
        <v>15155</v>
      </c>
      <c r="AI806" s="162" t="s">
        <v>15168</v>
      </c>
      <c r="AJ806" s="162" t="s">
        <v>15231</v>
      </c>
      <c r="AK806" s="162" t="s">
        <v>15278</v>
      </c>
      <c r="AL806" s="162" t="s">
        <v>15633</v>
      </c>
      <c r="AM806" s="162"/>
      <c r="AN806" s="162" t="s">
        <v>15634</v>
      </c>
      <c r="AO806" s="162" t="s">
        <v>15893</v>
      </c>
      <c r="AP806" s="162"/>
      <c r="AQ806" s="162"/>
      <c r="AR806" s="162"/>
      <c r="AS806" s="162"/>
      <c r="AT806" s="162"/>
      <c r="AU806" s="162"/>
      <c r="AV806" s="162"/>
      <c r="AW806" s="162"/>
      <c r="AX806" s="162"/>
    </row>
    <row r="807" spans="1:50" hidden="1">
      <c r="A807" s="153" t="s">
        <v>5750</v>
      </c>
      <c r="B807" s="160" t="s">
        <v>4611</v>
      </c>
      <c r="C807" s="153" t="s">
        <v>5751</v>
      </c>
      <c r="D807" s="177" t="s">
        <v>2057</v>
      </c>
      <c r="E807" s="161" t="s">
        <v>8380</v>
      </c>
      <c r="F807" s="161" t="s">
        <v>12500</v>
      </c>
      <c r="G807" s="161" t="s">
        <v>8381</v>
      </c>
      <c r="H807" s="161" t="s">
        <v>2058</v>
      </c>
      <c r="I807" s="161" t="s">
        <v>2059</v>
      </c>
      <c r="J807" s="161" t="s">
        <v>8382</v>
      </c>
      <c r="K807" s="161" t="s">
        <v>8383</v>
      </c>
      <c r="L807" s="161" t="s">
        <v>8384</v>
      </c>
      <c r="M807" s="161" t="s">
        <v>8385</v>
      </c>
      <c r="N807" s="185" t="s">
        <v>6310</v>
      </c>
      <c r="O807" s="161" t="s">
        <v>2063</v>
      </c>
      <c r="P807" s="161" t="s">
        <v>2064</v>
      </c>
      <c r="Q807" s="161" t="s">
        <v>8381</v>
      </c>
      <c r="R807" s="161" t="s">
        <v>2058</v>
      </c>
      <c r="S807" s="161" t="s">
        <v>2059</v>
      </c>
      <c r="T807" s="161" t="s">
        <v>8382</v>
      </c>
      <c r="U807" s="161" t="s">
        <v>2065</v>
      </c>
      <c r="V807" s="161" t="s">
        <v>4637</v>
      </c>
      <c r="W807" s="161" t="s">
        <v>8381</v>
      </c>
      <c r="X807" s="161" t="s">
        <v>2058</v>
      </c>
      <c r="Y807" s="161" t="s">
        <v>2059</v>
      </c>
      <c r="Z807" s="161" t="s">
        <v>6309</v>
      </c>
      <c r="AA807" s="161">
        <v>1</v>
      </c>
      <c r="AB807" s="161" t="s">
        <v>2060</v>
      </c>
      <c r="AC807" s="161" t="s">
        <v>2061</v>
      </c>
      <c r="AD807" s="161" t="s">
        <v>2042</v>
      </c>
      <c r="AE807" s="161" t="s">
        <v>2062</v>
      </c>
      <c r="AF807" s="161" t="s">
        <v>6309</v>
      </c>
      <c r="AG807" s="161" t="s">
        <v>6317</v>
      </c>
      <c r="AH807" s="162" t="s">
        <v>5650</v>
      </c>
      <c r="AI807" s="162" t="s">
        <v>16007</v>
      </c>
      <c r="AJ807" s="162" t="s">
        <v>16038</v>
      </c>
      <c r="AK807" s="162" t="s">
        <v>16046</v>
      </c>
      <c r="AL807" s="162"/>
      <c r="AM807" s="162"/>
      <c r="AN807" s="162"/>
      <c r="AO807" s="162"/>
      <c r="AP807" s="162"/>
      <c r="AQ807" s="162"/>
      <c r="AR807" s="162"/>
      <c r="AS807" s="162"/>
      <c r="AT807" s="162"/>
      <c r="AU807" s="162"/>
      <c r="AV807" s="162"/>
      <c r="AW807" s="162"/>
      <c r="AX807" s="162"/>
    </row>
    <row r="808" spans="1:50" hidden="1">
      <c r="A808" s="153" t="s">
        <v>4610</v>
      </c>
      <c r="B808" s="160" t="s">
        <v>4611</v>
      </c>
      <c r="C808" s="153" t="s">
        <v>4612</v>
      </c>
      <c r="D808" s="177" t="s">
        <v>2057</v>
      </c>
      <c r="E808" s="161" t="s">
        <v>8380</v>
      </c>
      <c r="F808" s="161" t="s">
        <v>12155</v>
      </c>
      <c r="G808" s="161" t="s">
        <v>8381</v>
      </c>
      <c r="H808" s="161" t="s">
        <v>2058</v>
      </c>
      <c r="I808" s="161" t="s">
        <v>2059</v>
      </c>
      <c r="J808" s="161" t="s">
        <v>8382</v>
      </c>
      <c r="K808" s="161" t="s">
        <v>8383</v>
      </c>
      <c r="L808" s="161" t="s">
        <v>8384</v>
      </c>
      <c r="M808" s="161" t="s">
        <v>8385</v>
      </c>
      <c r="N808" s="185" t="s">
        <v>6310</v>
      </c>
      <c r="O808" s="161" t="s">
        <v>2063</v>
      </c>
      <c r="P808" s="161" t="s">
        <v>2064</v>
      </c>
      <c r="Q808" s="161" t="s">
        <v>8381</v>
      </c>
      <c r="R808" s="161" t="s">
        <v>2058</v>
      </c>
      <c r="S808" s="161" t="s">
        <v>2059</v>
      </c>
      <c r="T808" s="161" t="s">
        <v>8382</v>
      </c>
      <c r="U808" s="161" t="s">
        <v>2065</v>
      </c>
      <c r="V808" s="161" t="s">
        <v>4637</v>
      </c>
      <c r="W808" s="161" t="s">
        <v>8381</v>
      </c>
      <c r="X808" s="161" t="s">
        <v>2058</v>
      </c>
      <c r="Y808" s="161" t="s">
        <v>2059</v>
      </c>
      <c r="Z808" s="161" t="s">
        <v>6309</v>
      </c>
      <c r="AA808" s="161">
        <v>1</v>
      </c>
      <c r="AB808" s="161" t="s">
        <v>2060</v>
      </c>
      <c r="AC808" s="161" t="s">
        <v>2061</v>
      </c>
      <c r="AD808" s="161" t="s">
        <v>2042</v>
      </c>
      <c r="AE808" s="161" t="s">
        <v>2062</v>
      </c>
      <c r="AF808" s="161" t="s">
        <v>6309</v>
      </c>
      <c r="AG808" s="161" t="s">
        <v>6317</v>
      </c>
      <c r="AH808" s="162" t="s">
        <v>5650</v>
      </c>
      <c r="AI808" s="162" t="s">
        <v>16007</v>
      </c>
      <c r="AJ808" s="162" t="s">
        <v>16036</v>
      </c>
      <c r="AK808" s="162" t="s">
        <v>16046</v>
      </c>
      <c r="AL808" s="162"/>
      <c r="AM808" s="162"/>
      <c r="AN808" s="162"/>
      <c r="AO808" s="162"/>
      <c r="AP808" s="162"/>
      <c r="AQ808" s="162"/>
      <c r="AR808" s="162"/>
      <c r="AS808" s="162"/>
      <c r="AT808" s="162"/>
      <c r="AU808" s="162"/>
      <c r="AV808" s="162"/>
      <c r="AW808" s="162"/>
      <c r="AX808" s="162"/>
    </row>
    <row r="809" spans="1:50" hidden="1">
      <c r="A809" s="153" t="s">
        <v>1817</v>
      </c>
      <c r="B809" s="153" t="s">
        <v>6522</v>
      </c>
      <c r="C809" s="153" t="s">
        <v>1818</v>
      </c>
      <c r="D809" s="177" t="s">
        <v>894</v>
      </c>
      <c r="E809" s="161" t="s">
        <v>895</v>
      </c>
      <c r="F809" s="161" t="s">
        <v>2347</v>
      </c>
      <c r="G809" s="161" t="s">
        <v>897</v>
      </c>
      <c r="H809" s="161" t="s">
        <v>2024</v>
      </c>
      <c r="I809" s="161" t="s">
        <v>2031</v>
      </c>
      <c r="J809" s="161" t="s">
        <v>898</v>
      </c>
      <c r="K809" s="161" t="s">
        <v>899</v>
      </c>
      <c r="L809" s="161" t="s">
        <v>900</v>
      </c>
      <c r="M809" s="161" t="s">
        <v>901</v>
      </c>
      <c r="N809" s="185" t="s">
        <v>6520</v>
      </c>
      <c r="O809" s="161" t="s">
        <v>4004</v>
      </c>
      <c r="P809" s="161" t="s">
        <v>902</v>
      </c>
      <c r="Q809" s="161" t="s">
        <v>2333</v>
      </c>
      <c r="R809" s="161" t="s">
        <v>2024</v>
      </c>
      <c r="S809" s="161" t="s">
        <v>2031</v>
      </c>
      <c r="T809" s="161" t="s">
        <v>6309</v>
      </c>
      <c r="U809" s="161" t="s">
        <v>3985</v>
      </c>
      <c r="V809" s="161" t="s">
        <v>2334</v>
      </c>
      <c r="W809" s="161" t="s">
        <v>2335</v>
      </c>
      <c r="X809" s="161" t="s">
        <v>2024</v>
      </c>
      <c r="Y809" s="161" t="s">
        <v>2031</v>
      </c>
      <c r="Z809" s="161" t="s">
        <v>2336</v>
      </c>
      <c r="AA809" s="161">
        <v>0</v>
      </c>
      <c r="AB809" s="161">
        <v>0</v>
      </c>
      <c r="AC809" s="161">
        <v>0</v>
      </c>
      <c r="AD809" s="161">
        <v>0</v>
      </c>
      <c r="AE809" s="161">
        <v>0</v>
      </c>
      <c r="AF809" s="161" t="s">
        <v>6309</v>
      </c>
      <c r="AG809" s="161" t="s">
        <v>6497</v>
      </c>
      <c r="AH809" s="162" t="s">
        <v>14196</v>
      </c>
      <c r="AI809" s="162" t="s">
        <v>15250</v>
      </c>
      <c r="AJ809" s="162" t="s">
        <v>15340</v>
      </c>
      <c r="AK809" s="162" t="s">
        <v>15348</v>
      </c>
      <c r="AL809" s="162" t="s">
        <v>15419</v>
      </c>
      <c r="AM809" s="162"/>
      <c r="AN809" s="162"/>
      <c r="AO809" s="162"/>
      <c r="AP809" s="162"/>
      <c r="AQ809" s="162"/>
      <c r="AR809" s="162"/>
      <c r="AS809" s="162"/>
      <c r="AT809" s="162"/>
      <c r="AU809" s="162"/>
      <c r="AV809" s="162"/>
      <c r="AW809" s="162"/>
      <c r="AX809" s="162"/>
    </row>
    <row r="810" spans="1:50" hidden="1">
      <c r="A810" s="153" t="s">
        <v>2829</v>
      </c>
      <c r="B810" s="153" t="s">
        <v>2827</v>
      </c>
      <c r="C810" s="153" t="s">
        <v>2830</v>
      </c>
      <c r="D810" s="177" t="s">
        <v>7037</v>
      </c>
      <c r="E810" s="161" t="s">
        <v>7038</v>
      </c>
      <c r="F810" s="161" t="s">
        <v>7669</v>
      </c>
      <c r="G810" s="161" t="s">
        <v>7040</v>
      </c>
      <c r="H810" s="161" t="s">
        <v>2024</v>
      </c>
      <c r="I810" s="161" t="s">
        <v>2031</v>
      </c>
      <c r="J810" s="161" t="s">
        <v>7041</v>
      </c>
      <c r="K810" s="161" t="s">
        <v>7042</v>
      </c>
      <c r="L810" s="161" t="s">
        <v>7043</v>
      </c>
      <c r="M810" s="161" t="s">
        <v>14736</v>
      </c>
      <c r="N810" s="185" t="s">
        <v>6318</v>
      </c>
      <c r="O810" s="161">
        <v>0</v>
      </c>
      <c r="P810" s="161">
        <v>0</v>
      </c>
      <c r="Q810" s="161">
        <v>0</v>
      </c>
      <c r="R810" s="161">
        <v>0</v>
      </c>
      <c r="S810" s="161">
        <v>0</v>
      </c>
      <c r="T810" s="161">
        <v>0</v>
      </c>
      <c r="U810" s="161">
        <v>0</v>
      </c>
      <c r="V810" s="161">
        <v>0</v>
      </c>
      <c r="W810" s="161">
        <v>0</v>
      </c>
      <c r="X810" s="161">
        <v>0</v>
      </c>
      <c r="Y810" s="161">
        <v>0</v>
      </c>
      <c r="Z810" s="161">
        <v>0</v>
      </c>
      <c r="AA810" s="161">
        <v>0</v>
      </c>
      <c r="AB810" s="161">
        <v>0</v>
      </c>
      <c r="AC810" s="161">
        <v>0</v>
      </c>
      <c r="AD810" s="161">
        <v>0</v>
      </c>
      <c r="AE810" s="161">
        <v>0</v>
      </c>
      <c r="AF810" s="161" t="s">
        <v>1912</v>
      </c>
      <c r="AG810" s="161" t="s">
        <v>4388</v>
      </c>
      <c r="AH810" s="162"/>
      <c r="AI810" s="162"/>
      <c r="AJ810" s="162"/>
      <c r="AK810" s="162"/>
      <c r="AL810" s="162"/>
      <c r="AM810" s="162"/>
      <c r="AN810" s="162"/>
      <c r="AO810" s="162"/>
      <c r="AP810" s="162"/>
      <c r="AQ810" s="162"/>
      <c r="AR810" s="162"/>
      <c r="AS810" s="162"/>
      <c r="AT810" s="162"/>
      <c r="AU810" s="162"/>
      <c r="AV810" s="162"/>
      <c r="AW810" s="162"/>
      <c r="AX810" s="162"/>
    </row>
    <row r="811" spans="1:50" hidden="1">
      <c r="A811" s="153" t="s">
        <v>4613</v>
      </c>
      <c r="B811" s="153" t="s">
        <v>1174</v>
      </c>
      <c r="C811" s="153" t="s">
        <v>4614</v>
      </c>
      <c r="D811" s="177" t="s">
        <v>6397</v>
      </c>
      <c r="E811" s="161" t="s">
        <v>6398</v>
      </c>
      <c r="F811" s="161" t="s">
        <v>6416</v>
      </c>
      <c r="G811" s="161" t="s">
        <v>6400</v>
      </c>
      <c r="H811" s="161" t="s">
        <v>2024</v>
      </c>
      <c r="I811" s="161" t="s">
        <v>6401</v>
      </c>
      <c r="J811" s="161" t="s">
        <v>6402</v>
      </c>
      <c r="K811" s="161" t="s">
        <v>6403</v>
      </c>
      <c r="L811" s="161" t="s">
        <v>6404</v>
      </c>
      <c r="M811" s="161" t="s">
        <v>6405</v>
      </c>
      <c r="N811" s="185" t="s">
        <v>6447</v>
      </c>
      <c r="O811" s="161">
        <v>0</v>
      </c>
      <c r="P811" s="161">
        <v>0</v>
      </c>
      <c r="Q811" s="161">
        <v>0</v>
      </c>
      <c r="R811" s="161">
        <v>0</v>
      </c>
      <c r="S811" s="161">
        <v>0</v>
      </c>
      <c r="T811" s="161">
        <v>0</v>
      </c>
      <c r="U811" s="161">
        <v>0</v>
      </c>
      <c r="V811" s="161">
        <v>0</v>
      </c>
      <c r="W811" s="161">
        <v>0</v>
      </c>
      <c r="X811" s="161">
        <v>0</v>
      </c>
      <c r="Y811" s="161">
        <v>0</v>
      </c>
      <c r="Z811" s="161">
        <v>0</v>
      </c>
      <c r="AA811" s="161">
        <v>0</v>
      </c>
      <c r="AB811" s="161">
        <v>0</v>
      </c>
      <c r="AC811" s="161">
        <v>0</v>
      </c>
      <c r="AD811" s="161">
        <v>0</v>
      </c>
      <c r="AE811" s="161">
        <v>0</v>
      </c>
      <c r="AF811" s="161" t="s">
        <v>4036</v>
      </c>
      <c r="AG811" s="161" t="s">
        <v>6334</v>
      </c>
      <c r="AH811" s="162" t="s">
        <v>4367</v>
      </c>
      <c r="AI811" s="162" t="s">
        <v>6590</v>
      </c>
      <c r="AJ811" s="162"/>
      <c r="AK811" s="162"/>
      <c r="AL811" s="162"/>
      <c r="AM811" s="162"/>
      <c r="AN811" s="162"/>
      <c r="AO811" s="162"/>
      <c r="AP811" s="162"/>
      <c r="AQ811" s="162"/>
      <c r="AR811" s="162"/>
      <c r="AS811" s="162"/>
      <c r="AT811" s="162"/>
      <c r="AU811" s="162"/>
      <c r="AV811" s="162"/>
      <c r="AW811" s="162"/>
      <c r="AX811" s="162"/>
    </row>
    <row r="812" spans="1:50" hidden="1">
      <c r="A812" s="153" t="s">
        <v>4616</v>
      </c>
      <c r="B812" s="153" t="s">
        <v>1174</v>
      </c>
      <c r="C812" s="153" t="s">
        <v>4614</v>
      </c>
      <c r="D812" s="177" t="s">
        <v>6397</v>
      </c>
      <c r="E812" s="161" t="s">
        <v>6398</v>
      </c>
      <c r="F812" s="161" t="s">
        <v>6406</v>
      </c>
      <c r="G812" s="161" t="s">
        <v>6400</v>
      </c>
      <c r="H812" s="161" t="s">
        <v>2024</v>
      </c>
      <c r="I812" s="161" t="s">
        <v>6401</v>
      </c>
      <c r="J812" s="161" t="s">
        <v>6402</v>
      </c>
      <c r="K812" s="161" t="s">
        <v>6403</v>
      </c>
      <c r="L812" s="161" t="s">
        <v>6404</v>
      </c>
      <c r="M812" s="161" t="s">
        <v>6405</v>
      </c>
      <c r="N812" s="185" t="s">
        <v>6447</v>
      </c>
      <c r="O812" s="161">
        <v>0</v>
      </c>
      <c r="P812" s="161">
        <v>0</v>
      </c>
      <c r="Q812" s="161">
        <v>0</v>
      </c>
      <c r="R812" s="161">
        <v>0</v>
      </c>
      <c r="S812" s="161">
        <v>0</v>
      </c>
      <c r="T812" s="161">
        <v>0</v>
      </c>
      <c r="U812" s="161">
        <v>0</v>
      </c>
      <c r="V812" s="161">
        <v>0</v>
      </c>
      <c r="W812" s="161">
        <v>0</v>
      </c>
      <c r="X812" s="161">
        <v>0</v>
      </c>
      <c r="Y812" s="161">
        <v>0</v>
      </c>
      <c r="Z812" s="161">
        <v>0</v>
      </c>
      <c r="AA812" s="161">
        <v>0</v>
      </c>
      <c r="AB812" s="161">
        <v>0</v>
      </c>
      <c r="AC812" s="161">
        <v>0</v>
      </c>
      <c r="AD812" s="161">
        <v>0</v>
      </c>
      <c r="AE812" s="161">
        <v>0</v>
      </c>
      <c r="AF812" s="161" t="s">
        <v>4036</v>
      </c>
      <c r="AG812" s="161" t="s">
        <v>6334</v>
      </c>
      <c r="AH812" s="162" t="s">
        <v>4367</v>
      </c>
      <c r="AI812" s="162" t="s">
        <v>6590</v>
      </c>
      <c r="AJ812" s="162"/>
      <c r="AK812" s="162"/>
      <c r="AL812" s="162"/>
      <c r="AM812" s="162"/>
      <c r="AN812" s="162"/>
      <c r="AO812" s="162"/>
      <c r="AP812" s="162"/>
      <c r="AQ812" s="162"/>
      <c r="AR812" s="162"/>
      <c r="AS812" s="162"/>
      <c r="AT812" s="162"/>
      <c r="AU812" s="162"/>
      <c r="AV812" s="162"/>
      <c r="AW812" s="162"/>
      <c r="AX812" s="162"/>
    </row>
    <row r="813" spans="1:50" hidden="1">
      <c r="A813" s="153" t="s">
        <v>4617</v>
      </c>
      <c r="B813" s="153" t="s">
        <v>1174</v>
      </c>
      <c r="C813" s="153" t="s">
        <v>4614</v>
      </c>
      <c r="D813" s="177" t="s">
        <v>6397</v>
      </c>
      <c r="E813" s="161" t="s">
        <v>6398</v>
      </c>
      <c r="F813" s="161" t="s">
        <v>6417</v>
      </c>
      <c r="G813" s="161" t="s">
        <v>6400</v>
      </c>
      <c r="H813" s="161" t="s">
        <v>2024</v>
      </c>
      <c r="I813" s="161" t="s">
        <v>6401</v>
      </c>
      <c r="J813" s="161" t="s">
        <v>6402</v>
      </c>
      <c r="K813" s="161" t="s">
        <v>6403</v>
      </c>
      <c r="L813" s="161" t="s">
        <v>6404</v>
      </c>
      <c r="M813" s="161" t="s">
        <v>6405</v>
      </c>
      <c r="N813" s="185" t="s">
        <v>6447</v>
      </c>
      <c r="O813" s="161">
        <v>0</v>
      </c>
      <c r="P813" s="161">
        <v>0</v>
      </c>
      <c r="Q813" s="161">
        <v>0</v>
      </c>
      <c r="R813" s="161">
        <v>0</v>
      </c>
      <c r="S813" s="161">
        <v>0</v>
      </c>
      <c r="T813" s="161">
        <v>0</v>
      </c>
      <c r="U813" s="161">
        <v>0</v>
      </c>
      <c r="V813" s="161">
        <v>0</v>
      </c>
      <c r="W813" s="161">
        <v>0</v>
      </c>
      <c r="X813" s="161">
        <v>0</v>
      </c>
      <c r="Y813" s="161">
        <v>0</v>
      </c>
      <c r="Z813" s="161">
        <v>0</v>
      </c>
      <c r="AA813" s="161">
        <v>0</v>
      </c>
      <c r="AB813" s="161">
        <v>0</v>
      </c>
      <c r="AC813" s="161">
        <v>0</v>
      </c>
      <c r="AD813" s="161">
        <v>0</v>
      </c>
      <c r="AE813" s="161">
        <v>0</v>
      </c>
      <c r="AF813" s="161" t="s">
        <v>4036</v>
      </c>
      <c r="AG813" s="161" t="s">
        <v>6334</v>
      </c>
      <c r="AH813" s="162" t="s">
        <v>4367</v>
      </c>
      <c r="AI813" s="162" t="s">
        <v>6590</v>
      </c>
      <c r="AJ813" s="162"/>
      <c r="AK813" s="162"/>
      <c r="AL813" s="162"/>
      <c r="AM813" s="162"/>
      <c r="AN813" s="162"/>
      <c r="AO813" s="162"/>
      <c r="AP813" s="162"/>
      <c r="AQ813" s="162"/>
      <c r="AR813" s="162"/>
      <c r="AS813" s="162"/>
      <c r="AT813" s="162"/>
      <c r="AU813" s="162"/>
      <c r="AV813" s="162"/>
      <c r="AW813" s="162"/>
      <c r="AX813" s="162"/>
    </row>
    <row r="814" spans="1:50" hidden="1">
      <c r="A814" s="153" t="s">
        <v>4619</v>
      </c>
      <c r="B814" s="153" t="s">
        <v>1174</v>
      </c>
      <c r="C814" s="153" t="s">
        <v>4614</v>
      </c>
      <c r="D814" s="177" t="s">
        <v>6397</v>
      </c>
      <c r="E814" s="161" t="s">
        <v>6398</v>
      </c>
      <c r="F814" s="161" t="s">
        <v>6408</v>
      </c>
      <c r="G814" s="161" t="s">
        <v>6400</v>
      </c>
      <c r="H814" s="161" t="s">
        <v>2024</v>
      </c>
      <c r="I814" s="161" t="s">
        <v>6401</v>
      </c>
      <c r="J814" s="161" t="s">
        <v>6402</v>
      </c>
      <c r="K814" s="161" t="s">
        <v>6403</v>
      </c>
      <c r="L814" s="161" t="s">
        <v>6404</v>
      </c>
      <c r="M814" s="161" t="s">
        <v>6405</v>
      </c>
      <c r="N814" s="185" t="s">
        <v>6447</v>
      </c>
      <c r="O814" s="161">
        <v>0</v>
      </c>
      <c r="P814" s="161">
        <v>0</v>
      </c>
      <c r="Q814" s="161">
        <v>0</v>
      </c>
      <c r="R814" s="161">
        <v>0</v>
      </c>
      <c r="S814" s="161">
        <v>0</v>
      </c>
      <c r="T814" s="161">
        <v>0</v>
      </c>
      <c r="U814" s="161">
        <v>0</v>
      </c>
      <c r="V814" s="161">
        <v>0</v>
      </c>
      <c r="W814" s="161">
        <v>0</v>
      </c>
      <c r="X814" s="161">
        <v>0</v>
      </c>
      <c r="Y814" s="161">
        <v>0</v>
      </c>
      <c r="Z814" s="161">
        <v>0</v>
      </c>
      <c r="AA814" s="161">
        <v>0</v>
      </c>
      <c r="AB814" s="161">
        <v>0</v>
      </c>
      <c r="AC814" s="161">
        <v>0</v>
      </c>
      <c r="AD814" s="161">
        <v>0</v>
      </c>
      <c r="AE814" s="161">
        <v>0</v>
      </c>
      <c r="AF814" s="161" t="s">
        <v>4036</v>
      </c>
      <c r="AG814" s="161" t="s">
        <v>6334</v>
      </c>
      <c r="AH814" s="162" t="s">
        <v>4367</v>
      </c>
      <c r="AI814" s="162" t="s">
        <v>6590</v>
      </c>
      <c r="AJ814" s="162"/>
      <c r="AK814" s="162"/>
      <c r="AL814" s="162"/>
      <c r="AM814" s="162"/>
      <c r="AN814" s="162"/>
      <c r="AO814" s="162"/>
      <c r="AP814" s="162"/>
      <c r="AQ814" s="162"/>
      <c r="AR814" s="162"/>
      <c r="AS814" s="162"/>
      <c r="AT814" s="162"/>
      <c r="AU814" s="162"/>
      <c r="AV814" s="162"/>
      <c r="AW814" s="162"/>
      <c r="AX814" s="162"/>
    </row>
    <row r="815" spans="1:50" hidden="1">
      <c r="A815" s="153" t="s">
        <v>4615</v>
      </c>
      <c r="B815" s="153" t="s">
        <v>1174</v>
      </c>
      <c r="C815" s="153" t="s">
        <v>4614</v>
      </c>
      <c r="D815" s="177" t="s">
        <v>6397</v>
      </c>
      <c r="E815" s="161" t="s">
        <v>6398</v>
      </c>
      <c r="F815" s="161" t="s">
        <v>6399</v>
      </c>
      <c r="G815" s="161" t="s">
        <v>6400</v>
      </c>
      <c r="H815" s="161" t="s">
        <v>2024</v>
      </c>
      <c r="I815" s="161" t="s">
        <v>6401</v>
      </c>
      <c r="J815" s="161" t="s">
        <v>6402</v>
      </c>
      <c r="K815" s="161" t="s">
        <v>6403</v>
      </c>
      <c r="L815" s="161" t="s">
        <v>6404</v>
      </c>
      <c r="M815" s="161" t="s">
        <v>6405</v>
      </c>
      <c r="N815" s="185" t="s">
        <v>6447</v>
      </c>
      <c r="O815" s="161">
        <v>0</v>
      </c>
      <c r="P815" s="161">
        <v>0</v>
      </c>
      <c r="Q815" s="161">
        <v>0</v>
      </c>
      <c r="R815" s="161">
        <v>0</v>
      </c>
      <c r="S815" s="161">
        <v>0</v>
      </c>
      <c r="T815" s="161">
        <v>0</v>
      </c>
      <c r="U815" s="161">
        <v>0</v>
      </c>
      <c r="V815" s="161">
        <v>0</v>
      </c>
      <c r="W815" s="161">
        <v>0</v>
      </c>
      <c r="X815" s="161">
        <v>0</v>
      </c>
      <c r="Y815" s="161">
        <v>0</v>
      </c>
      <c r="Z815" s="161">
        <v>0</v>
      </c>
      <c r="AA815" s="161">
        <v>0</v>
      </c>
      <c r="AB815" s="161">
        <v>0</v>
      </c>
      <c r="AC815" s="161">
        <v>0</v>
      </c>
      <c r="AD815" s="161">
        <v>0</v>
      </c>
      <c r="AE815" s="161">
        <v>0</v>
      </c>
      <c r="AF815" s="161" t="s">
        <v>4036</v>
      </c>
      <c r="AG815" s="161" t="s">
        <v>6334</v>
      </c>
      <c r="AH815" s="162" t="s">
        <v>4367</v>
      </c>
      <c r="AI815" s="162" t="s">
        <v>6590</v>
      </c>
      <c r="AJ815" s="162"/>
      <c r="AK815" s="162"/>
      <c r="AL815" s="162"/>
      <c r="AM815" s="162"/>
      <c r="AN815" s="162"/>
      <c r="AO815" s="162"/>
      <c r="AP815" s="162"/>
      <c r="AQ815" s="162"/>
      <c r="AR815" s="162"/>
      <c r="AS815" s="162"/>
      <c r="AT815" s="162"/>
      <c r="AU815" s="162"/>
      <c r="AV815" s="162"/>
      <c r="AW815" s="162"/>
      <c r="AX815" s="162"/>
    </row>
    <row r="816" spans="1:50" hidden="1">
      <c r="A816" s="153" t="s">
        <v>4618</v>
      </c>
      <c r="B816" s="153" t="s">
        <v>1174</v>
      </c>
      <c r="C816" s="153" t="s">
        <v>4614</v>
      </c>
      <c r="D816" s="177" t="s">
        <v>6397</v>
      </c>
      <c r="E816" s="161" t="s">
        <v>6398</v>
      </c>
      <c r="F816" s="161" t="s">
        <v>6407</v>
      </c>
      <c r="G816" s="161" t="s">
        <v>6400</v>
      </c>
      <c r="H816" s="161" t="s">
        <v>2024</v>
      </c>
      <c r="I816" s="161" t="s">
        <v>6401</v>
      </c>
      <c r="J816" s="161" t="s">
        <v>6402</v>
      </c>
      <c r="K816" s="161" t="s">
        <v>6403</v>
      </c>
      <c r="L816" s="161" t="s">
        <v>6404</v>
      </c>
      <c r="M816" s="161" t="s">
        <v>6405</v>
      </c>
      <c r="N816" s="185" t="s">
        <v>6447</v>
      </c>
      <c r="O816" s="161">
        <v>0</v>
      </c>
      <c r="P816" s="161">
        <v>0</v>
      </c>
      <c r="Q816" s="161">
        <v>0</v>
      </c>
      <c r="R816" s="161">
        <v>0</v>
      </c>
      <c r="S816" s="161">
        <v>0</v>
      </c>
      <c r="T816" s="161">
        <v>0</v>
      </c>
      <c r="U816" s="161">
        <v>0</v>
      </c>
      <c r="V816" s="161">
        <v>0</v>
      </c>
      <c r="W816" s="161">
        <v>0</v>
      </c>
      <c r="X816" s="161">
        <v>0</v>
      </c>
      <c r="Y816" s="161">
        <v>0</v>
      </c>
      <c r="Z816" s="161">
        <v>0</v>
      </c>
      <c r="AA816" s="161">
        <v>0</v>
      </c>
      <c r="AB816" s="161">
        <v>0</v>
      </c>
      <c r="AC816" s="161">
        <v>0</v>
      </c>
      <c r="AD816" s="161">
        <v>0</v>
      </c>
      <c r="AE816" s="161">
        <v>0</v>
      </c>
      <c r="AF816" s="161" t="s">
        <v>4036</v>
      </c>
      <c r="AG816" s="161" t="s">
        <v>6334</v>
      </c>
      <c r="AH816" s="162" t="s">
        <v>4367</v>
      </c>
      <c r="AI816" s="162" t="s">
        <v>6590</v>
      </c>
      <c r="AJ816" s="162"/>
      <c r="AK816" s="162"/>
      <c r="AL816" s="162"/>
      <c r="AM816" s="162"/>
      <c r="AN816" s="162"/>
      <c r="AO816" s="162"/>
      <c r="AP816" s="162"/>
      <c r="AQ816" s="162"/>
      <c r="AR816" s="162"/>
      <c r="AS816" s="162"/>
      <c r="AT816" s="162"/>
      <c r="AU816" s="162"/>
      <c r="AV816" s="162"/>
      <c r="AW816" s="162"/>
      <c r="AX816" s="162"/>
    </row>
    <row r="817" spans="1:50" hidden="1">
      <c r="A817" s="153" t="s">
        <v>4620</v>
      </c>
      <c r="B817" s="153" t="s">
        <v>1174</v>
      </c>
      <c r="C817" s="153" t="s">
        <v>4614</v>
      </c>
      <c r="D817" s="177" t="s">
        <v>6397</v>
      </c>
      <c r="E817" s="161" t="s">
        <v>6398</v>
      </c>
      <c r="F817" s="161" t="s">
        <v>6409</v>
      </c>
      <c r="G817" s="161" t="s">
        <v>6400</v>
      </c>
      <c r="H817" s="161" t="s">
        <v>2024</v>
      </c>
      <c r="I817" s="161" t="s">
        <v>6401</v>
      </c>
      <c r="J817" s="161" t="s">
        <v>6402</v>
      </c>
      <c r="K817" s="161" t="s">
        <v>6403</v>
      </c>
      <c r="L817" s="161" t="s">
        <v>6404</v>
      </c>
      <c r="M817" s="161" t="s">
        <v>6405</v>
      </c>
      <c r="N817" s="185" t="s">
        <v>6447</v>
      </c>
      <c r="O817" s="161">
        <v>0</v>
      </c>
      <c r="P817" s="161">
        <v>0</v>
      </c>
      <c r="Q817" s="161">
        <v>0</v>
      </c>
      <c r="R817" s="161">
        <v>0</v>
      </c>
      <c r="S817" s="161">
        <v>0</v>
      </c>
      <c r="T817" s="161">
        <v>0</v>
      </c>
      <c r="U817" s="161">
        <v>0</v>
      </c>
      <c r="V817" s="161">
        <v>0</v>
      </c>
      <c r="W817" s="161">
        <v>0</v>
      </c>
      <c r="X817" s="161">
        <v>0</v>
      </c>
      <c r="Y817" s="161">
        <v>0</v>
      </c>
      <c r="Z817" s="161">
        <v>0</v>
      </c>
      <c r="AA817" s="161">
        <v>0</v>
      </c>
      <c r="AB817" s="161">
        <v>0</v>
      </c>
      <c r="AC817" s="161">
        <v>0</v>
      </c>
      <c r="AD817" s="161">
        <v>0</v>
      </c>
      <c r="AE817" s="161">
        <v>0</v>
      </c>
      <c r="AF817" s="161" t="s">
        <v>4036</v>
      </c>
      <c r="AG817" s="161" t="s">
        <v>6334</v>
      </c>
      <c r="AH817" s="162" t="s">
        <v>4367</v>
      </c>
      <c r="AI817" s="162" t="s">
        <v>6590</v>
      </c>
      <c r="AJ817" s="162"/>
      <c r="AK817" s="162"/>
      <c r="AL817" s="162"/>
      <c r="AM817" s="162"/>
      <c r="AN817" s="162"/>
      <c r="AO817" s="162"/>
      <c r="AP817" s="162"/>
      <c r="AQ817" s="162"/>
      <c r="AR817" s="162"/>
      <c r="AS817" s="162"/>
      <c r="AT817" s="162"/>
      <c r="AU817" s="162"/>
      <c r="AV817" s="162"/>
      <c r="AW817" s="162"/>
      <c r="AX817" s="162"/>
    </row>
    <row r="818" spans="1:50" hidden="1">
      <c r="A818" s="153" t="s">
        <v>4621</v>
      </c>
      <c r="B818" s="153" t="s">
        <v>1174</v>
      </c>
      <c r="C818" s="153" t="s">
        <v>4614</v>
      </c>
      <c r="D818" s="177" t="s">
        <v>6397</v>
      </c>
      <c r="E818" s="161" t="s">
        <v>6398</v>
      </c>
      <c r="F818" s="161" t="s">
        <v>6410</v>
      </c>
      <c r="G818" s="161" t="s">
        <v>6400</v>
      </c>
      <c r="H818" s="161" t="s">
        <v>2024</v>
      </c>
      <c r="I818" s="161" t="s">
        <v>6401</v>
      </c>
      <c r="J818" s="161" t="s">
        <v>6402</v>
      </c>
      <c r="K818" s="161" t="s">
        <v>6403</v>
      </c>
      <c r="L818" s="161" t="s">
        <v>6404</v>
      </c>
      <c r="M818" s="161" t="s">
        <v>6405</v>
      </c>
      <c r="N818" s="185" t="s">
        <v>6447</v>
      </c>
      <c r="O818" s="161">
        <v>0</v>
      </c>
      <c r="P818" s="161">
        <v>0</v>
      </c>
      <c r="Q818" s="161">
        <v>0</v>
      </c>
      <c r="R818" s="161">
        <v>0</v>
      </c>
      <c r="S818" s="161">
        <v>0</v>
      </c>
      <c r="T818" s="161">
        <v>0</v>
      </c>
      <c r="U818" s="161">
        <v>0</v>
      </c>
      <c r="V818" s="161">
        <v>0</v>
      </c>
      <c r="W818" s="161">
        <v>0</v>
      </c>
      <c r="X818" s="161">
        <v>0</v>
      </c>
      <c r="Y818" s="161">
        <v>0</v>
      </c>
      <c r="Z818" s="161">
        <v>0</v>
      </c>
      <c r="AA818" s="161">
        <v>0</v>
      </c>
      <c r="AB818" s="161">
        <v>0</v>
      </c>
      <c r="AC818" s="161">
        <v>0</v>
      </c>
      <c r="AD818" s="161">
        <v>0</v>
      </c>
      <c r="AE818" s="161">
        <v>0</v>
      </c>
      <c r="AF818" s="161" t="s">
        <v>4036</v>
      </c>
      <c r="AG818" s="161" t="s">
        <v>6334</v>
      </c>
      <c r="AH818" s="162" t="s">
        <v>4367</v>
      </c>
      <c r="AI818" s="162" t="s">
        <v>6590</v>
      </c>
      <c r="AJ818" s="162"/>
      <c r="AK818" s="162"/>
      <c r="AL818" s="162"/>
      <c r="AM818" s="162"/>
      <c r="AN818" s="162"/>
      <c r="AO818" s="162"/>
      <c r="AP818" s="162"/>
      <c r="AQ818" s="162"/>
      <c r="AR818" s="162"/>
      <c r="AS818" s="162"/>
      <c r="AT818" s="162"/>
      <c r="AU818" s="162"/>
      <c r="AV818" s="162"/>
      <c r="AW818" s="162"/>
      <c r="AX818" s="162"/>
    </row>
    <row r="819" spans="1:50" hidden="1">
      <c r="A819" s="153" t="s">
        <v>5584</v>
      </c>
      <c r="B819" s="153" t="s">
        <v>1726</v>
      </c>
      <c r="C819" s="153" t="s">
        <v>75</v>
      </c>
      <c r="D819" s="177" t="s">
        <v>10528</v>
      </c>
      <c r="E819" s="161" t="s">
        <v>10529</v>
      </c>
      <c r="F819" s="161" t="s">
        <v>13100</v>
      </c>
      <c r="G819" s="161" t="s">
        <v>10530</v>
      </c>
      <c r="H819" s="161" t="s">
        <v>2024</v>
      </c>
      <c r="I819" s="161" t="s">
        <v>2031</v>
      </c>
      <c r="J819" s="161" t="s">
        <v>10531</v>
      </c>
      <c r="K819" s="161" t="s">
        <v>6309</v>
      </c>
      <c r="L819" s="161" t="s">
        <v>10532</v>
      </c>
      <c r="M819" s="161" t="s">
        <v>10533</v>
      </c>
      <c r="N819" s="185" t="s">
        <v>6313</v>
      </c>
      <c r="O819" s="161">
        <v>0</v>
      </c>
      <c r="P819" s="161">
        <v>0</v>
      </c>
      <c r="Q819" s="161">
        <v>0</v>
      </c>
      <c r="R819" s="161">
        <v>0</v>
      </c>
      <c r="S819" s="161">
        <v>0</v>
      </c>
      <c r="T819" s="161">
        <v>0</v>
      </c>
      <c r="U819" s="161">
        <v>0</v>
      </c>
      <c r="V819" s="161">
        <v>0</v>
      </c>
      <c r="W819" s="161">
        <v>0</v>
      </c>
      <c r="X819" s="161">
        <v>0</v>
      </c>
      <c r="Y819" s="161">
        <v>0</v>
      </c>
      <c r="Z819" s="161">
        <v>0</v>
      </c>
      <c r="AA819" s="161">
        <v>0</v>
      </c>
      <c r="AB819" s="161">
        <v>0</v>
      </c>
      <c r="AC819" s="161">
        <v>0</v>
      </c>
      <c r="AD819" s="161">
        <v>0</v>
      </c>
      <c r="AE819" s="161">
        <v>0</v>
      </c>
      <c r="AF819" s="161" t="s">
        <v>1823</v>
      </c>
      <c r="AG819" s="161" t="s">
        <v>4437</v>
      </c>
      <c r="AH819" s="162" t="s">
        <v>15155</v>
      </c>
      <c r="AI819" s="162" t="s">
        <v>15168</v>
      </c>
      <c r="AJ819" s="162" t="s">
        <v>15231</v>
      </c>
      <c r="AK819" s="162" t="s">
        <v>15278</v>
      </c>
      <c r="AL819" s="162" t="s">
        <v>15633</v>
      </c>
      <c r="AM819" s="162"/>
      <c r="AN819" s="162" t="s">
        <v>15634</v>
      </c>
      <c r="AO819" s="162" t="s">
        <v>15893</v>
      </c>
      <c r="AP819" s="162"/>
      <c r="AQ819" s="162"/>
      <c r="AR819" s="162"/>
      <c r="AS819" s="162"/>
      <c r="AT819" s="162"/>
      <c r="AU819" s="162"/>
      <c r="AV819" s="162"/>
      <c r="AW819" s="162"/>
      <c r="AX819" s="162"/>
    </row>
    <row r="820" spans="1:50" hidden="1">
      <c r="A820" s="153" t="s">
        <v>3594</v>
      </c>
      <c r="B820" s="160" t="s">
        <v>3595</v>
      </c>
      <c r="C820" s="153" t="s">
        <v>3596</v>
      </c>
      <c r="D820" s="177" t="s">
        <v>10613</v>
      </c>
      <c r="E820" s="161" t="s">
        <v>10614</v>
      </c>
      <c r="F820" s="161" t="s">
        <v>13159</v>
      </c>
      <c r="G820" s="161" t="s">
        <v>10615</v>
      </c>
      <c r="H820" s="161" t="s">
        <v>1427</v>
      </c>
      <c r="I820" s="161" t="s">
        <v>1428</v>
      </c>
      <c r="J820" s="161" t="s">
        <v>10616</v>
      </c>
      <c r="K820" s="161" t="s">
        <v>10617</v>
      </c>
      <c r="L820" s="161" t="s">
        <v>10618</v>
      </c>
      <c r="M820" s="161" t="s">
        <v>10619</v>
      </c>
      <c r="N820" s="185" t="s">
        <v>6310</v>
      </c>
      <c r="O820" s="161" t="s">
        <v>3597</v>
      </c>
      <c r="P820" s="161" t="s">
        <v>13730</v>
      </c>
      <c r="Q820" s="161" t="s">
        <v>13731</v>
      </c>
      <c r="R820" s="161" t="s">
        <v>1427</v>
      </c>
      <c r="S820" s="161" t="s">
        <v>1428</v>
      </c>
      <c r="T820" s="161" t="s">
        <v>6309</v>
      </c>
      <c r="U820" s="161">
        <v>0</v>
      </c>
      <c r="V820" s="161">
        <v>0</v>
      </c>
      <c r="W820" s="161">
        <v>0</v>
      </c>
      <c r="X820" s="161">
        <v>0</v>
      </c>
      <c r="Y820" s="161">
        <v>0</v>
      </c>
      <c r="Z820" s="161">
        <v>0</v>
      </c>
      <c r="AA820" s="161">
        <v>1</v>
      </c>
      <c r="AB820" s="161" t="s">
        <v>2060</v>
      </c>
      <c r="AC820" s="161" t="s">
        <v>2061</v>
      </c>
      <c r="AD820" s="161" t="s">
        <v>2042</v>
      </c>
      <c r="AE820" s="161" t="s">
        <v>2062</v>
      </c>
      <c r="AF820" s="161" t="s">
        <v>6309</v>
      </c>
      <c r="AG820" s="161" t="s">
        <v>6317</v>
      </c>
      <c r="AH820" s="162"/>
      <c r="AI820" s="162"/>
      <c r="AJ820" s="162"/>
      <c r="AK820" s="162"/>
      <c r="AL820" s="162"/>
      <c r="AM820" s="162"/>
      <c r="AN820" s="162"/>
      <c r="AO820" s="162"/>
      <c r="AP820" s="162"/>
      <c r="AQ820" s="162"/>
      <c r="AR820" s="162"/>
      <c r="AS820" s="162"/>
      <c r="AT820" s="162"/>
      <c r="AU820" s="162"/>
      <c r="AV820" s="162"/>
      <c r="AW820" s="162"/>
      <c r="AX820" s="162"/>
    </row>
    <row r="821" spans="1:50" hidden="1">
      <c r="A821" s="153" t="s">
        <v>3598</v>
      </c>
      <c r="B821" s="160" t="s">
        <v>3595</v>
      </c>
      <c r="C821" s="153" t="s">
        <v>3599</v>
      </c>
      <c r="D821" s="177" t="s">
        <v>10613</v>
      </c>
      <c r="E821" s="161" t="s">
        <v>10614</v>
      </c>
      <c r="F821" s="161" t="s">
        <v>13160</v>
      </c>
      <c r="G821" s="161" t="s">
        <v>10615</v>
      </c>
      <c r="H821" s="161" t="s">
        <v>1427</v>
      </c>
      <c r="I821" s="161" t="s">
        <v>1428</v>
      </c>
      <c r="J821" s="161" t="s">
        <v>10616</v>
      </c>
      <c r="K821" s="161" t="s">
        <v>10617</v>
      </c>
      <c r="L821" s="161" t="s">
        <v>10618</v>
      </c>
      <c r="M821" s="161" t="s">
        <v>10619</v>
      </c>
      <c r="N821" s="185" t="s">
        <v>6310</v>
      </c>
      <c r="O821" s="161" t="s">
        <v>3597</v>
      </c>
      <c r="P821" s="161" t="s">
        <v>13730</v>
      </c>
      <c r="Q821" s="161" t="s">
        <v>13731</v>
      </c>
      <c r="R821" s="161" t="s">
        <v>1427</v>
      </c>
      <c r="S821" s="161" t="s">
        <v>1428</v>
      </c>
      <c r="T821" s="161" t="s">
        <v>6309</v>
      </c>
      <c r="U821" s="161">
        <v>0</v>
      </c>
      <c r="V821" s="161">
        <v>0</v>
      </c>
      <c r="W821" s="161">
        <v>0</v>
      </c>
      <c r="X821" s="161">
        <v>0</v>
      </c>
      <c r="Y821" s="161">
        <v>0</v>
      </c>
      <c r="Z821" s="161">
        <v>0</v>
      </c>
      <c r="AA821" s="161">
        <v>1</v>
      </c>
      <c r="AB821" s="161" t="s">
        <v>2060</v>
      </c>
      <c r="AC821" s="161" t="s">
        <v>2061</v>
      </c>
      <c r="AD821" s="161" t="s">
        <v>2042</v>
      </c>
      <c r="AE821" s="161" t="s">
        <v>2062</v>
      </c>
      <c r="AF821" s="161" t="s">
        <v>6309</v>
      </c>
      <c r="AG821" s="161" t="s">
        <v>6317</v>
      </c>
      <c r="AH821" s="162"/>
      <c r="AI821" s="162"/>
      <c r="AJ821" s="162"/>
      <c r="AK821" s="162"/>
      <c r="AL821" s="162"/>
      <c r="AM821" s="162"/>
      <c r="AN821" s="162"/>
      <c r="AO821" s="162"/>
      <c r="AP821" s="162"/>
      <c r="AQ821" s="162"/>
      <c r="AR821" s="162"/>
      <c r="AS821" s="162"/>
      <c r="AT821" s="162"/>
      <c r="AU821" s="162"/>
      <c r="AV821" s="162"/>
      <c r="AW821" s="162"/>
      <c r="AX821" s="162"/>
    </row>
    <row r="822" spans="1:50" hidden="1">
      <c r="A822" s="153" t="s">
        <v>2875</v>
      </c>
      <c r="B822" s="153" t="s">
        <v>5477</v>
      </c>
      <c r="C822" s="153" t="s">
        <v>2876</v>
      </c>
      <c r="D822" s="177" t="e">
        <v>#N/A</v>
      </c>
      <c r="E822" s="161" t="e">
        <v>#N/A</v>
      </c>
      <c r="F822" s="161" t="e">
        <v>#N/A</v>
      </c>
      <c r="G822" s="161" t="e">
        <v>#N/A</v>
      </c>
      <c r="H822" s="161" t="e">
        <v>#N/A</v>
      </c>
      <c r="I822" s="161" t="e">
        <v>#N/A</v>
      </c>
      <c r="J822" s="161" t="e">
        <v>#N/A</v>
      </c>
      <c r="K822" s="161" t="e">
        <v>#N/A</v>
      </c>
      <c r="L822" s="161" t="e">
        <v>#N/A</v>
      </c>
      <c r="M822" s="161"/>
      <c r="N822" s="185"/>
      <c r="O822" s="161"/>
      <c r="P822" s="161"/>
      <c r="Q822" s="161"/>
      <c r="R822" s="161"/>
      <c r="S822" s="161"/>
      <c r="T822" s="161"/>
      <c r="U822" s="161"/>
      <c r="V822" s="161"/>
      <c r="W822" s="161"/>
      <c r="X822" s="161"/>
      <c r="Y822" s="161"/>
      <c r="Z822" s="161"/>
      <c r="AA822" s="161"/>
      <c r="AB822" s="161"/>
      <c r="AC822" s="161"/>
      <c r="AD822" s="161"/>
      <c r="AE822" s="161"/>
      <c r="AF822" s="161"/>
      <c r="AG822" s="161"/>
      <c r="AH822" s="162"/>
      <c r="AI822" s="162"/>
      <c r="AJ822" s="162"/>
      <c r="AK822" s="162"/>
      <c r="AL822" s="162"/>
      <c r="AM822" s="162"/>
      <c r="AN822" s="162"/>
      <c r="AO822" s="162"/>
      <c r="AP822" s="162"/>
      <c r="AQ822" s="162"/>
      <c r="AR822" s="162"/>
      <c r="AS822" s="162"/>
      <c r="AT822" s="162"/>
      <c r="AU822" s="162"/>
      <c r="AV822" s="162"/>
      <c r="AW822" s="162"/>
      <c r="AX822" s="162"/>
    </row>
    <row r="823" spans="1:50" hidden="1">
      <c r="A823" s="153" t="s">
        <v>5476</v>
      </c>
      <c r="B823" s="153" t="s">
        <v>5477</v>
      </c>
      <c r="C823" s="153" t="s">
        <v>2876</v>
      </c>
      <c r="D823" s="177" t="e">
        <v>#N/A</v>
      </c>
      <c r="E823" s="161" t="e">
        <v>#N/A</v>
      </c>
      <c r="F823" s="161" t="e">
        <v>#N/A</v>
      </c>
      <c r="G823" s="161" t="e">
        <v>#N/A</v>
      </c>
      <c r="H823" s="161" t="e">
        <v>#N/A</v>
      </c>
      <c r="I823" s="161" t="e">
        <v>#N/A</v>
      </c>
      <c r="J823" s="161" t="e">
        <v>#N/A</v>
      </c>
      <c r="K823" s="161" t="e">
        <v>#N/A</v>
      </c>
      <c r="L823" s="161" t="e">
        <v>#N/A</v>
      </c>
      <c r="M823" s="161"/>
      <c r="N823" s="185"/>
      <c r="O823" s="161"/>
      <c r="P823" s="161"/>
      <c r="Q823" s="161"/>
      <c r="R823" s="161"/>
      <c r="S823" s="161"/>
      <c r="T823" s="161"/>
      <c r="U823" s="161"/>
      <c r="V823" s="161"/>
      <c r="W823" s="161"/>
      <c r="X823" s="161"/>
      <c r="Y823" s="161"/>
      <c r="Z823" s="161"/>
      <c r="AA823" s="161"/>
      <c r="AB823" s="161"/>
      <c r="AC823" s="161"/>
      <c r="AD823" s="161"/>
      <c r="AE823" s="161"/>
      <c r="AF823" s="161"/>
      <c r="AG823" s="161"/>
      <c r="AH823" s="162"/>
      <c r="AI823" s="162"/>
      <c r="AJ823" s="162"/>
      <c r="AK823" s="162"/>
      <c r="AL823" s="162"/>
      <c r="AM823" s="162"/>
      <c r="AN823" s="162"/>
      <c r="AO823" s="162"/>
      <c r="AP823" s="162"/>
      <c r="AQ823" s="162"/>
      <c r="AR823" s="162"/>
      <c r="AS823" s="162"/>
      <c r="AT823" s="162"/>
      <c r="AU823" s="162"/>
      <c r="AV823" s="162"/>
      <c r="AW823" s="162"/>
      <c r="AX823" s="162"/>
    </row>
    <row r="824" spans="1:50">
      <c r="A824" s="153" t="s">
        <v>2494</v>
      </c>
      <c r="B824" s="153" t="s">
        <v>298</v>
      </c>
      <c r="C824" s="153" t="s">
        <v>3738</v>
      </c>
      <c r="D824" s="177" t="s">
        <v>6947</v>
      </c>
      <c r="E824" s="161" t="s">
        <v>6948</v>
      </c>
      <c r="F824" s="161" t="s">
        <v>12157</v>
      </c>
      <c r="G824" s="161" t="s">
        <v>6949</v>
      </c>
      <c r="H824" s="161" t="s">
        <v>6946</v>
      </c>
      <c r="I824" s="161" t="s">
        <v>2031</v>
      </c>
      <c r="J824" s="161" t="s">
        <v>6950</v>
      </c>
      <c r="K824" s="161" t="s">
        <v>6951</v>
      </c>
      <c r="L824" s="161" t="s">
        <v>6952</v>
      </c>
      <c r="M824" s="161" t="s">
        <v>14382</v>
      </c>
      <c r="N824" s="185" t="s">
        <v>6953</v>
      </c>
      <c r="O824" s="161">
        <v>0</v>
      </c>
      <c r="P824" s="161">
        <v>0</v>
      </c>
      <c r="Q824" s="161">
        <v>0</v>
      </c>
      <c r="R824" s="161">
        <v>0</v>
      </c>
      <c r="S824" s="161">
        <v>0</v>
      </c>
      <c r="T824" s="161">
        <v>0</v>
      </c>
      <c r="U824" s="161">
        <v>0</v>
      </c>
      <c r="V824" s="161">
        <v>0</v>
      </c>
      <c r="W824" s="161">
        <v>0</v>
      </c>
      <c r="X824" s="161">
        <v>0</v>
      </c>
      <c r="Y824" s="161">
        <v>0</v>
      </c>
      <c r="Z824" s="161">
        <v>0</v>
      </c>
      <c r="AA824" s="161">
        <v>0</v>
      </c>
      <c r="AB824" s="161">
        <v>0</v>
      </c>
      <c r="AC824" s="161">
        <v>0</v>
      </c>
      <c r="AD824" s="161">
        <v>0</v>
      </c>
      <c r="AE824" s="161">
        <v>0</v>
      </c>
      <c r="AF824" s="161" t="s">
        <v>6566</v>
      </c>
      <c r="AG824" s="161" t="s">
        <v>4392</v>
      </c>
      <c r="AH824" s="162"/>
      <c r="AI824" s="162"/>
      <c r="AJ824" s="162"/>
      <c r="AK824" s="162"/>
      <c r="AL824" s="162"/>
      <c r="AM824" s="162"/>
      <c r="AN824" s="162"/>
      <c r="AO824" s="162"/>
      <c r="AP824" s="162"/>
      <c r="AQ824" s="162"/>
      <c r="AR824" s="162"/>
      <c r="AS824" s="162"/>
      <c r="AT824" s="162"/>
      <c r="AU824" s="162"/>
      <c r="AV824" s="162"/>
      <c r="AW824" s="162"/>
      <c r="AX824" s="162"/>
    </row>
    <row r="825" spans="1:50" hidden="1">
      <c r="A825" s="153" t="s">
        <v>2831</v>
      </c>
      <c r="B825" s="153" t="s">
        <v>2827</v>
      </c>
      <c r="C825" s="153" t="s">
        <v>2832</v>
      </c>
      <c r="D825" s="177" t="s">
        <v>7037</v>
      </c>
      <c r="E825" s="161" t="s">
        <v>7038</v>
      </c>
      <c r="F825" s="161" t="s">
        <v>7039</v>
      </c>
      <c r="G825" s="161" t="s">
        <v>7040</v>
      </c>
      <c r="H825" s="161" t="s">
        <v>2024</v>
      </c>
      <c r="I825" s="161" t="s">
        <v>2031</v>
      </c>
      <c r="J825" s="161" t="s">
        <v>7041</v>
      </c>
      <c r="K825" s="161" t="s">
        <v>7042</v>
      </c>
      <c r="L825" s="161" t="s">
        <v>7043</v>
      </c>
      <c r="M825" s="161"/>
      <c r="N825" s="185"/>
      <c r="O825" s="161"/>
      <c r="P825" s="161"/>
      <c r="Q825" s="161"/>
      <c r="R825" s="161"/>
      <c r="S825" s="161"/>
      <c r="T825" s="161"/>
      <c r="U825" s="161"/>
      <c r="V825" s="161"/>
      <c r="W825" s="161"/>
      <c r="X825" s="161"/>
      <c r="Y825" s="161"/>
      <c r="Z825" s="161"/>
      <c r="AA825" s="161"/>
      <c r="AB825" s="161"/>
      <c r="AC825" s="161"/>
      <c r="AD825" s="161"/>
      <c r="AE825" s="161"/>
      <c r="AF825" s="161"/>
      <c r="AG825" s="161"/>
      <c r="AH825" s="162"/>
      <c r="AI825" s="162"/>
      <c r="AJ825" s="162"/>
      <c r="AK825" s="162"/>
      <c r="AL825" s="162"/>
      <c r="AM825" s="162"/>
      <c r="AN825" s="162"/>
      <c r="AO825" s="162"/>
      <c r="AP825" s="162"/>
      <c r="AQ825" s="162"/>
      <c r="AR825" s="162"/>
      <c r="AS825" s="162"/>
      <c r="AT825" s="162"/>
      <c r="AU825" s="162"/>
      <c r="AV825" s="162"/>
      <c r="AW825" s="162"/>
      <c r="AX825" s="162"/>
    </row>
    <row r="826" spans="1:50" hidden="1">
      <c r="A826" s="153" t="s">
        <v>4622</v>
      </c>
      <c r="B826" s="153" t="s">
        <v>4623</v>
      </c>
      <c r="C826" s="153" t="s">
        <v>4624</v>
      </c>
      <c r="D826" s="177" t="s">
        <v>11242</v>
      </c>
      <c r="E826" s="161" t="s">
        <v>11243</v>
      </c>
      <c r="F826" s="161" t="s">
        <v>13338</v>
      </c>
      <c r="G826" s="161" t="s">
        <v>11244</v>
      </c>
      <c r="H826" s="161" t="s">
        <v>2041</v>
      </c>
      <c r="I826" s="161" t="s">
        <v>2042</v>
      </c>
      <c r="J826" s="161" t="s">
        <v>11245</v>
      </c>
      <c r="K826" s="161" t="s">
        <v>6309</v>
      </c>
      <c r="L826" s="161" t="s">
        <v>11246</v>
      </c>
      <c r="M826" s="161" t="s">
        <v>11247</v>
      </c>
      <c r="N826" s="185" t="s">
        <v>6310</v>
      </c>
      <c r="O826" s="161" t="s">
        <v>4625</v>
      </c>
      <c r="P826" s="161" t="s">
        <v>13809</v>
      </c>
      <c r="Q826" s="161" t="s">
        <v>13810</v>
      </c>
      <c r="R826" s="161" t="s">
        <v>11755</v>
      </c>
      <c r="S826" s="161" t="s">
        <v>11756</v>
      </c>
      <c r="T826" s="161" t="s">
        <v>13811</v>
      </c>
      <c r="U826" s="161">
        <v>0</v>
      </c>
      <c r="V826" s="161">
        <v>0</v>
      </c>
      <c r="W826" s="161">
        <v>0</v>
      </c>
      <c r="X826" s="161">
        <v>0</v>
      </c>
      <c r="Y826" s="161">
        <v>0</v>
      </c>
      <c r="Z826" s="161">
        <v>0</v>
      </c>
      <c r="AA826" s="161">
        <v>0</v>
      </c>
      <c r="AB826" s="161">
        <v>0</v>
      </c>
      <c r="AC826" s="161">
        <v>0</v>
      </c>
      <c r="AD826" s="161">
        <v>0</v>
      </c>
      <c r="AE826" s="161">
        <v>0</v>
      </c>
      <c r="AF826" s="161" t="s">
        <v>6309</v>
      </c>
      <c r="AG826" s="161" t="s">
        <v>6317</v>
      </c>
      <c r="AH826" s="162"/>
      <c r="AI826" s="162"/>
      <c r="AJ826" s="162"/>
      <c r="AK826" s="162"/>
      <c r="AL826" s="162"/>
      <c r="AM826" s="162"/>
      <c r="AN826" s="162"/>
      <c r="AO826" s="162"/>
      <c r="AP826" s="162"/>
      <c r="AQ826" s="162"/>
      <c r="AR826" s="162"/>
      <c r="AS826" s="162"/>
      <c r="AT826" s="162"/>
      <c r="AU826" s="162"/>
      <c r="AV826" s="162"/>
      <c r="AW826" s="162"/>
      <c r="AX826" s="162"/>
    </row>
    <row r="827" spans="1:50" hidden="1">
      <c r="A827" s="153" t="s">
        <v>5768</v>
      </c>
      <c r="B827" s="153" t="s">
        <v>6225</v>
      </c>
      <c r="C827" s="153" t="s">
        <v>5769</v>
      </c>
      <c r="D827" s="177" t="e">
        <v>#N/A</v>
      </c>
      <c r="E827" s="161" t="e">
        <v>#N/A</v>
      </c>
      <c r="F827" s="161" t="e">
        <v>#N/A</v>
      </c>
      <c r="G827" s="161" t="e">
        <v>#N/A</v>
      </c>
      <c r="H827" s="161" t="e">
        <v>#N/A</v>
      </c>
      <c r="I827" s="161" t="e">
        <v>#N/A</v>
      </c>
      <c r="J827" s="161" t="e">
        <v>#N/A</v>
      </c>
      <c r="K827" s="161" t="e">
        <v>#N/A</v>
      </c>
      <c r="L827" s="161" t="e">
        <v>#N/A</v>
      </c>
      <c r="M827" s="161"/>
      <c r="N827" s="185"/>
      <c r="O827" s="161"/>
      <c r="P827" s="161"/>
      <c r="Q827" s="161"/>
      <c r="R827" s="161"/>
      <c r="S827" s="161"/>
      <c r="T827" s="161"/>
      <c r="U827" s="161"/>
      <c r="V827" s="161"/>
      <c r="W827" s="161"/>
      <c r="X827" s="161"/>
      <c r="Y827" s="161"/>
      <c r="Z827" s="161"/>
      <c r="AA827" s="161"/>
      <c r="AB827" s="161"/>
      <c r="AC827" s="161"/>
      <c r="AD827" s="161"/>
      <c r="AE827" s="161"/>
      <c r="AF827" s="161"/>
      <c r="AG827" s="161"/>
      <c r="AH827" s="162"/>
      <c r="AI827" s="162"/>
      <c r="AJ827" s="162"/>
      <c r="AK827" s="162"/>
      <c r="AL827" s="162"/>
      <c r="AM827" s="162"/>
      <c r="AN827" s="162"/>
      <c r="AO827" s="162"/>
      <c r="AP827" s="162"/>
      <c r="AQ827" s="162"/>
      <c r="AR827" s="162"/>
      <c r="AS827" s="162"/>
      <c r="AT827" s="162"/>
      <c r="AU827" s="162"/>
      <c r="AV827" s="162"/>
      <c r="AW827" s="162"/>
      <c r="AX827" s="162"/>
    </row>
    <row r="828" spans="1:50" hidden="1">
      <c r="A828" s="153" t="s">
        <v>4626</v>
      </c>
      <c r="B828" s="153" t="s">
        <v>4627</v>
      </c>
      <c r="C828" s="153" t="s">
        <v>4628</v>
      </c>
      <c r="D828" s="177" t="s">
        <v>2219</v>
      </c>
      <c r="E828" s="161" t="s">
        <v>2220</v>
      </c>
      <c r="F828" s="161" t="s">
        <v>6370</v>
      </c>
      <c r="G828" s="161" t="s">
        <v>6371</v>
      </c>
      <c r="H828" s="161" t="s">
        <v>2024</v>
      </c>
      <c r="I828" s="161" t="s">
        <v>2031</v>
      </c>
      <c r="J828" s="161" t="s">
        <v>6372</v>
      </c>
      <c r="K828" s="161" t="s">
        <v>6373</v>
      </c>
      <c r="L828" s="161" t="s">
        <v>6309</v>
      </c>
      <c r="M828" s="161" t="s">
        <v>6374</v>
      </c>
      <c r="N828" s="185" t="s">
        <v>6447</v>
      </c>
      <c r="O828" s="161">
        <v>0</v>
      </c>
      <c r="P828" s="161">
        <v>0</v>
      </c>
      <c r="Q828" s="161">
        <v>0</v>
      </c>
      <c r="R828" s="161">
        <v>0</v>
      </c>
      <c r="S828" s="161">
        <v>0</v>
      </c>
      <c r="T828" s="161">
        <v>0</v>
      </c>
      <c r="U828" s="161">
        <v>0</v>
      </c>
      <c r="V828" s="161">
        <v>0</v>
      </c>
      <c r="W828" s="161">
        <v>0</v>
      </c>
      <c r="X828" s="161">
        <v>0</v>
      </c>
      <c r="Y828" s="161">
        <v>0</v>
      </c>
      <c r="Z828" s="161">
        <v>0</v>
      </c>
      <c r="AA828" s="161">
        <v>0</v>
      </c>
      <c r="AB828" s="161">
        <v>0</v>
      </c>
      <c r="AC828" s="161">
        <v>0</v>
      </c>
      <c r="AD828" s="161">
        <v>0</v>
      </c>
      <c r="AE828" s="161">
        <v>0</v>
      </c>
      <c r="AF828" s="161" t="s">
        <v>6309</v>
      </c>
      <c r="AG828" s="161" t="s">
        <v>6334</v>
      </c>
      <c r="AH828" s="162" t="s">
        <v>3726</v>
      </c>
      <c r="AI828" s="162" t="s">
        <v>6585</v>
      </c>
      <c r="AJ828" s="162" t="s">
        <v>11874</v>
      </c>
      <c r="AK828" s="162" t="s">
        <v>14653</v>
      </c>
      <c r="AL828" s="162" t="s">
        <v>14881</v>
      </c>
      <c r="AM828" s="162"/>
      <c r="AN828" s="162"/>
      <c r="AO828" s="162"/>
      <c r="AP828" s="162"/>
      <c r="AQ828" s="162"/>
      <c r="AR828" s="162"/>
      <c r="AS828" s="162"/>
      <c r="AT828" s="162"/>
      <c r="AU828" s="162"/>
      <c r="AV828" s="162"/>
      <c r="AW828" s="162"/>
      <c r="AX828" s="162"/>
    </row>
    <row r="829" spans="1:50" hidden="1">
      <c r="A829" s="153" t="s">
        <v>5609</v>
      </c>
      <c r="B829" s="153" t="s">
        <v>5597</v>
      </c>
      <c r="C829" s="153" t="s">
        <v>5610</v>
      </c>
      <c r="D829" s="177" t="s">
        <v>10539</v>
      </c>
      <c r="E829" s="161" t="s">
        <v>10540</v>
      </c>
      <c r="F829" s="161" t="s">
        <v>13112</v>
      </c>
      <c r="G829" s="161" t="s">
        <v>10530</v>
      </c>
      <c r="H829" s="161" t="s">
        <v>2024</v>
      </c>
      <c r="I829" s="161" t="s">
        <v>2031</v>
      </c>
      <c r="J829" s="161" t="s">
        <v>10531</v>
      </c>
      <c r="K829" s="161" t="s">
        <v>6309</v>
      </c>
      <c r="L829" s="161" t="s">
        <v>10541</v>
      </c>
      <c r="M829" s="161" t="s">
        <v>10533</v>
      </c>
      <c r="N829" s="185" t="s">
        <v>6313</v>
      </c>
      <c r="O829" s="161">
        <v>0</v>
      </c>
      <c r="P829" s="161">
        <v>0</v>
      </c>
      <c r="Q829" s="161">
        <v>0</v>
      </c>
      <c r="R829" s="161">
        <v>0</v>
      </c>
      <c r="S829" s="161">
        <v>0</v>
      </c>
      <c r="T829" s="161">
        <v>0</v>
      </c>
      <c r="U829" s="161">
        <v>0</v>
      </c>
      <c r="V829" s="161">
        <v>0</v>
      </c>
      <c r="W829" s="161">
        <v>0</v>
      </c>
      <c r="X829" s="161">
        <v>0</v>
      </c>
      <c r="Y829" s="161">
        <v>0</v>
      </c>
      <c r="Z829" s="161">
        <v>0</v>
      </c>
      <c r="AA829" s="161">
        <v>0</v>
      </c>
      <c r="AB829" s="161">
        <v>0</v>
      </c>
      <c r="AC829" s="161">
        <v>0</v>
      </c>
      <c r="AD829" s="161">
        <v>0</v>
      </c>
      <c r="AE829" s="161">
        <v>0</v>
      </c>
      <c r="AF829" s="161" t="s">
        <v>1823</v>
      </c>
      <c r="AG829" s="161" t="s">
        <v>4437</v>
      </c>
      <c r="AH829" s="162" t="s">
        <v>15156</v>
      </c>
      <c r="AI829" s="162" t="s">
        <v>15168</v>
      </c>
      <c r="AJ829" s="162" t="s">
        <v>15231</v>
      </c>
      <c r="AK829" s="162" t="s">
        <v>15278</v>
      </c>
      <c r="AL829" s="162" t="s">
        <v>15415</v>
      </c>
      <c r="AM829" s="162"/>
      <c r="AN829" s="162"/>
      <c r="AO829" s="162"/>
      <c r="AP829" s="162"/>
      <c r="AQ829" s="162"/>
      <c r="AR829" s="162"/>
      <c r="AS829" s="162"/>
      <c r="AT829" s="162"/>
      <c r="AU829" s="162"/>
      <c r="AV829" s="162"/>
      <c r="AW829" s="162"/>
      <c r="AX829" s="162"/>
    </row>
    <row r="830" spans="1:50" hidden="1">
      <c r="A830" s="153" t="s">
        <v>4629</v>
      </c>
      <c r="B830" s="153" t="s">
        <v>4013</v>
      </c>
      <c r="C830" s="153" t="s">
        <v>4630</v>
      </c>
      <c r="D830" s="177" t="e">
        <v>#N/A</v>
      </c>
      <c r="E830" s="161" t="e">
        <v>#N/A</v>
      </c>
      <c r="F830" s="161" t="e">
        <v>#N/A</v>
      </c>
      <c r="G830" s="161" t="e">
        <v>#N/A</v>
      </c>
      <c r="H830" s="161" t="e">
        <v>#N/A</v>
      </c>
      <c r="I830" s="161" t="e">
        <v>#N/A</v>
      </c>
      <c r="J830" s="161" t="e">
        <v>#N/A</v>
      </c>
      <c r="K830" s="161" t="e">
        <v>#N/A</v>
      </c>
      <c r="L830" s="161" t="e">
        <v>#N/A</v>
      </c>
      <c r="M830" s="161"/>
      <c r="N830" s="185"/>
      <c r="O830" s="161"/>
      <c r="P830" s="161"/>
      <c r="Q830" s="161"/>
      <c r="R830" s="161"/>
      <c r="S830" s="161"/>
      <c r="T830" s="161"/>
      <c r="U830" s="161"/>
      <c r="V830" s="161"/>
      <c r="W830" s="161"/>
      <c r="X830" s="161"/>
      <c r="Y830" s="161"/>
      <c r="Z830" s="161"/>
      <c r="AA830" s="161"/>
      <c r="AB830" s="161"/>
      <c r="AC830" s="161"/>
      <c r="AD830" s="161"/>
      <c r="AE830" s="161"/>
      <c r="AF830" s="161"/>
      <c r="AG830" s="161"/>
      <c r="AH830" s="162" t="s">
        <v>3718</v>
      </c>
      <c r="AI830" s="162"/>
      <c r="AJ830" s="162"/>
      <c r="AK830" s="162"/>
      <c r="AL830" s="162"/>
      <c r="AM830" s="162"/>
      <c r="AN830" s="162"/>
      <c r="AO830" s="162"/>
      <c r="AP830" s="162"/>
      <c r="AQ830" s="162"/>
      <c r="AR830" s="162"/>
      <c r="AS830" s="162"/>
      <c r="AT830" s="162"/>
      <c r="AU830" s="162"/>
      <c r="AV830" s="162"/>
      <c r="AW830" s="162"/>
      <c r="AX830" s="162"/>
    </row>
    <row r="831" spans="1:50" hidden="1">
      <c r="A831" s="153" t="s">
        <v>4631</v>
      </c>
      <c r="B831" s="153" t="s">
        <v>1174</v>
      </c>
      <c r="C831" s="153" t="s">
        <v>4632</v>
      </c>
      <c r="D831" s="177" t="s">
        <v>6397</v>
      </c>
      <c r="E831" s="161" t="s">
        <v>6398</v>
      </c>
      <c r="F831" s="161" t="s">
        <v>6419</v>
      </c>
      <c r="G831" s="161" t="s">
        <v>6400</v>
      </c>
      <c r="H831" s="161" t="s">
        <v>2024</v>
      </c>
      <c r="I831" s="161" t="s">
        <v>6401</v>
      </c>
      <c r="J831" s="161" t="s">
        <v>6402</v>
      </c>
      <c r="K831" s="161" t="s">
        <v>6403</v>
      </c>
      <c r="L831" s="161" t="s">
        <v>6404</v>
      </c>
      <c r="M831" s="161" t="s">
        <v>6405</v>
      </c>
      <c r="N831" s="185" t="s">
        <v>6447</v>
      </c>
      <c r="O831" s="161">
        <v>0</v>
      </c>
      <c r="P831" s="161">
        <v>0</v>
      </c>
      <c r="Q831" s="161">
        <v>0</v>
      </c>
      <c r="R831" s="161">
        <v>0</v>
      </c>
      <c r="S831" s="161">
        <v>0</v>
      </c>
      <c r="T831" s="161">
        <v>0</v>
      </c>
      <c r="U831" s="161">
        <v>0</v>
      </c>
      <c r="V831" s="161">
        <v>0</v>
      </c>
      <c r="W831" s="161">
        <v>0</v>
      </c>
      <c r="X831" s="161">
        <v>0</v>
      </c>
      <c r="Y831" s="161">
        <v>0</v>
      </c>
      <c r="Z831" s="161">
        <v>0</v>
      </c>
      <c r="AA831" s="161">
        <v>0</v>
      </c>
      <c r="AB831" s="161">
        <v>0</v>
      </c>
      <c r="AC831" s="161">
        <v>0</v>
      </c>
      <c r="AD831" s="161">
        <v>0</v>
      </c>
      <c r="AE831" s="161">
        <v>0</v>
      </c>
      <c r="AF831" s="161" t="s">
        <v>4036</v>
      </c>
      <c r="AG831" s="161" t="s">
        <v>6334</v>
      </c>
      <c r="AH831" s="162" t="s">
        <v>4367</v>
      </c>
      <c r="AI831" s="162" t="s">
        <v>6590</v>
      </c>
      <c r="AJ831" s="162"/>
      <c r="AK831" s="162"/>
      <c r="AL831" s="162"/>
      <c r="AM831" s="162"/>
      <c r="AN831" s="162"/>
      <c r="AO831" s="162"/>
      <c r="AP831" s="162"/>
      <c r="AQ831" s="162"/>
      <c r="AR831" s="162"/>
      <c r="AS831" s="162"/>
      <c r="AT831" s="162"/>
      <c r="AU831" s="162"/>
      <c r="AV831" s="162"/>
      <c r="AW831" s="162"/>
      <c r="AX831" s="162"/>
    </row>
    <row r="832" spans="1:50" hidden="1">
      <c r="A832" s="153" t="s">
        <v>5585</v>
      </c>
      <c r="B832" s="153" t="s">
        <v>1726</v>
      </c>
      <c r="C832" s="153" t="s">
        <v>5560</v>
      </c>
      <c r="D832" s="177" t="s">
        <v>10528</v>
      </c>
      <c r="E832" s="161" t="s">
        <v>10529</v>
      </c>
      <c r="F832" s="161" t="s">
        <v>13101</v>
      </c>
      <c r="G832" s="161" t="s">
        <v>10530</v>
      </c>
      <c r="H832" s="161" t="s">
        <v>2024</v>
      </c>
      <c r="I832" s="161" t="s">
        <v>2031</v>
      </c>
      <c r="J832" s="161" t="s">
        <v>10531</v>
      </c>
      <c r="K832" s="161" t="s">
        <v>6309</v>
      </c>
      <c r="L832" s="161" t="s">
        <v>10532</v>
      </c>
      <c r="M832" s="161" t="s">
        <v>10533</v>
      </c>
      <c r="N832" s="185" t="s">
        <v>6313</v>
      </c>
      <c r="O832" s="161">
        <v>0</v>
      </c>
      <c r="P832" s="161">
        <v>0</v>
      </c>
      <c r="Q832" s="161">
        <v>0</v>
      </c>
      <c r="R832" s="161">
        <v>0</v>
      </c>
      <c r="S832" s="161">
        <v>0</v>
      </c>
      <c r="T832" s="161">
        <v>0</v>
      </c>
      <c r="U832" s="161">
        <v>0</v>
      </c>
      <c r="V832" s="161">
        <v>0</v>
      </c>
      <c r="W832" s="161">
        <v>0</v>
      </c>
      <c r="X832" s="161">
        <v>0</v>
      </c>
      <c r="Y832" s="161">
        <v>0</v>
      </c>
      <c r="Z832" s="161">
        <v>0</v>
      </c>
      <c r="AA832" s="161">
        <v>0</v>
      </c>
      <c r="AB832" s="161">
        <v>0</v>
      </c>
      <c r="AC832" s="161">
        <v>0</v>
      </c>
      <c r="AD832" s="161">
        <v>0</v>
      </c>
      <c r="AE832" s="161">
        <v>0</v>
      </c>
      <c r="AF832" s="161" t="s">
        <v>1823</v>
      </c>
      <c r="AG832" s="161" t="s">
        <v>4437</v>
      </c>
      <c r="AH832" s="162" t="s">
        <v>15155</v>
      </c>
      <c r="AI832" s="162" t="s">
        <v>15168</v>
      </c>
      <c r="AJ832" s="162" t="s">
        <v>15231</v>
      </c>
      <c r="AK832" s="162" t="s">
        <v>15278</v>
      </c>
      <c r="AL832" s="162" t="s">
        <v>15633</v>
      </c>
      <c r="AM832" s="162"/>
      <c r="AN832" s="162" t="s">
        <v>15634</v>
      </c>
      <c r="AO832" s="162" t="s">
        <v>15893</v>
      </c>
      <c r="AP832" s="162"/>
      <c r="AQ832" s="162"/>
      <c r="AR832" s="162"/>
      <c r="AS832" s="162"/>
      <c r="AT832" s="162"/>
      <c r="AU832" s="162"/>
      <c r="AV832" s="162"/>
      <c r="AW832" s="162"/>
      <c r="AX832" s="162"/>
    </row>
    <row r="833" spans="1:50" hidden="1">
      <c r="A833" s="153" t="s">
        <v>71</v>
      </c>
      <c r="B833" s="153" t="s">
        <v>72</v>
      </c>
      <c r="C833" s="153" t="s">
        <v>5467</v>
      </c>
      <c r="D833" s="177" t="e">
        <v>#N/A</v>
      </c>
      <c r="E833" s="161" t="e">
        <v>#N/A</v>
      </c>
      <c r="F833" s="161" t="e">
        <v>#N/A</v>
      </c>
      <c r="G833" s="161" t="e">
        <v>#N/A</v>
      </c>
      <c r="H833" s="161" t="e">
        <v>#N/A</v>
      </c>
      <c r="I833" s="161" t="e">
        <v>#N/A</v>
      </c>
      <c r="J833" s="161" t="e">
        <v>#N/A</v>
      </c>
      <c r="K833" s="161" t="e">
        <v>#N/A</v>
      </c>
      <c r="L833" s="161" t="e">
        <v>#N/A</v>
      </c>
      <c r="M833" s="161"/>
      <c r="N833" s="185"/>
      <c r="O833" s="161"/>
      <c r="P833" s="161"/>
      <c r="Q833" s="161"/>
      <c r="R833" s="161"/>
      <c r="S833" s="161"/>
      <c r="T833" s="161"/>
      <c r="U833" s="161"/>
      <c r="V833" s="161"/>
      <c r="W833" s="161"/>
      <c r="X833" s="161"/>
      <c r="Y833" s="161"/>
      <c r="Z833" s="161"/>
      <c r="AA833" s="161"/>
      <c r="AB833" s="161"/>
      <c r="AC833" s="161"/>
      <c r="AD833" s="161"/>
      <c r="AE833" s="161"/>
      <c r="AF833" s="161"/>
      <c r="AG833" s="161"/>
      <c r="AH833" s="162"/>
      <c r="AI833" s="162"/>
      <c r="AJ833" s="162"/>
      <c r="AK833" s="162"/>
      <c r="AL833" s="162"/>
      <c r="AM833" s="162"/>
      <c r="AN833" s="162"/>
      <c r="AO833" s="162"/>
      <c r="AP833" s="162"/>
      <c r="AQ833" s="162"/>
      <c r="AR833" s="162"/>
      <c r="AS833" s="162"/>
      <c r="AT833" s="162"/>
      <c r="AU833" s="162"/>
      <c r="AV833" s="162"/>
      <c r="AW833" s="162"/>
      <c r="AX833" s="162"/>
    </row>
    <row r="834" spans="1:50" hidden="1">
      <c r="A834" s="153" t="s">
        <v>73</v>
      </c>
      <c r="B834" s="153" t="s">
        <v>72</v>
      </c>
      <c r="C834" s="153" t="s">
        <v>5467</v>
      </c>
      <c r="D834" s="177" t="e">
        <v>#N/A</v>
      </c>
      <c r="E834" s="161" t="e">
        <v>#N/A</v>
      </c>
      <c r="F834" s="161" t="e">
        <v>#N/A</v>
      </c>
      <c r="G834" s="161" t="e">
        <v>#N/A</v>
      </c>
      <c r="H834" s="161" t="e">
        <v>#N/A</v>
      </c>
      <c r="I834" s="161" t="e">
        <v>#N/A</v>
      </c>
      <c r="J834" s="161" t="e">
        <v>#N/A</v>
      </c>
      <c r="K834" s="161" t="e">
        <v>#N/A</v>
      </c>
      <c r="L834" s="161" t="e">
        <v>#N/A</v>
      </c>
      <c r="M834" s="161"/>
      <c r="N834" s="185"/>
      <c r="O834" s="161"/>
      <c r="P834" s="161"/>
      <c r="Q834" s="161"/>
      <c r="R834" s="161"/>
      <c r="S834" s="161"/>
      <c r="T834" s="161"/>
      <c r="U834" s="161"/>
      <c r="V834" s="161"/>
      <c r="W834" s="161"/>
      <c r="X834" s="161"/>
      <c r="Y834" s="161"/>
      <c r="Z834" s="161"/>
      <c r="AA834" s="161"/>
      <c r="AB834" s="161"/>
      <c r="AC834" s="161"/>
      <c r="AD834" s="161"/>
      <c r="AE834" s="161"/>
      <c r="AF834" s="161"/>
      <c r="AG834" s="161"/>
      <c r="AH834" s="162"/>
      <c r="AI834" s="162"/>
      <c r="AJ834" s="162"/>
      <c r="AK834" s="162"/>
      <c r="AL834" s="162"/>
      <c r="AM834" s="162"/>
      <c r="AN834" s="162"/>
      <c r="AO834" s="162"/>
      <c r="AP834" s="162"/>
      <c r="AQ834" s="162"/>
      <c r="AR834" s="162"/>
      <c r="AS834" s="162"/>
      <c r="AT834" s="162"/>
      <c r="AU834" s="162"/>
      <c r="AV834" s="162"/>
      <c r="AW834" s="162"/>
      <c r="AX834" s="162"/>
    </row>
    <row r="835" spans="1:50" hidden="1">
      <c r="A835" s="153" t="s">
        <v>4539</v>
      </c>
      <c r="B835" s="153" t="s">
        <v>4540</v>
      </c>
      <c r="C835" s="153" t="s">
        <v>4633</v>
      </c>
      <c r="D835" s="177" t="e">
        <v>#N/A</v>
      </c>
      <c r="E835" s="161" t="e">
        <v>#N/A</v>
      </c>
      <c r="F835" s="161" t="e">
        <v>#N/A</v>
      </c>
      <c r="G835" s="161" t="e">
        <v>#N/A</v>
      </c>
      <c r="H835" s="161" t="e">
        <v>#N/A</v>
      </c>
      <c r="I835" s="161" t="e">
        <v>#N/A</v>
      </c>
      <c r="J835" s="161" t="e">
        <v>#N/A</v>
      </c>
      <c r="K835" s="161" t="e">
        <v>#N/A</v>
      </c>
      <c r="L835" s="161" t="e">
        <v>#N/A</v>
      </c>
      <c r="M835" s="161"/>
      <c r="N835" s="185"/>
      <c r="O835" s="161"/>
      <c r="P835" s="161"/>
      <c r="Q835" s="161"/>
      <c r="R835" s="161"/>
      <c r="S835" s="161"/>
      <c r="T835" s="161"/>
      <c r="U835" s="161"/>
      <c r="V835" s="161"/>
      <c r="W835" s="161"/>
      <c r="X835" s="161"/>
      <c r="Y835" s="161"/>
      <c r="Z835" s="161"/>
      <c r="AA835" s="161"/>
      <c r="AB835" s="161"/>
      <c r="AC835" s="161"/>
      <c r="AD835" s="161"/>
      <c r="AE835" s="161"/>
      <c r="AF835" s="161"/>
      <c r="AG835" s="161"/>
      <c r="AH835" s="162"/>
      <c r="AI835" s="162"/>
      <c r="AJ835" s="162"/>
      <c r="AK835" s="162"/>
      <c r="AL835" s="162"/>
      <c r="AM835" s="162"/>
      <c r="AN835" s="162"/>
      <c r="AO835" s="162"/>
      <c r="AP835" s="162"/>
      <c r="AQ835" s="162"/>
      <c r="AR835" s="162"/>
      <c r="AS835" s="162"/>
      <c r="AT835" s="162"/>
      <c r="AU835" s="162"/>
      <c r="AV835" s="162"/>
      <c r="AW835" s="162"/>
      <c r="AX835" s="162"/>
    </row>
    <row r="836" spans="1:50" hidden="1">
      <c r="A836" s="153" t="s">
        <v>1943</v>
      </c>
      <c r="B836" s="153" t="s">
        <v>1939</v>
      </c>
      <c r="C836" s="153" t="s">
        <v>1944</v>
      </c>
      <c r="D836" s="177" t="s">
        <v>2585</v>
      </c>
      <c r="E836" s="161" t="s">
        <v>2586</v>
      </c>
      <c r="F836" s="161" t="s">
        <v>7726</v>
      </c>
      <c r="G836" s="161" t="s">
        <v>2587</v>
      </c>
      <c r="H836" s="161" t="s">
        <v>2025</v>
      </c>
      <c r="I836" s="161" t="s">
        <v>2026</v>
      </c>
      <c r="J836" s="161" t="s">
        <v>2588</v>
      </c>
      <c r="K836" s="161" t="s">
        <v>2589</v>
      </c>
      <c r="L836" s="161" t="s">
        <v>1940</v>
      </c>
      <c r="M836" s="161"/>
      <c r="N836" s="185"/>
      <c r="O836" s="161"/>
      <c r="P836" s="161"/>
      <c r="Q836" s="161"/>
      <c r="R836" s="161"/>
      <c r="S836" s="161"/>
      <c r="T836" s="161"/>
      <c r="U836" s="161"/>
      <c r="V836" s="161"/>
      <c r="W836" s="161"/>
      <c r="X836" s="161"/>
      <c r="Y836" s="161"/>
      <c r="Z836" s="161"/>
      <c r="AA836" s="161"/>
      <c r="AB836" s="161"/>
      <c r="AC836" s="161"/>
      <c r="AD836" s="161"/>
      <c r="AE836" s="161"/>
      <c r="AF836" s="161"/>
      <c r="AG836" s="161"/>
      <c r="AH836" s="162"/>
      <c r="AI836" s="162"/>
      <c r="AJ836" s="162"/>
      <c r="AK836" s="162"/>
      <c r="AL836" s="162"/>
      <c r="AM836" s="162"/>
      <c r="AN836" s="162"/>
      <c r="AO836" s="162"/>
      <c r="AP836" s="162"/>
      <c r="AQ836" s="162"/>
      <c r="AR836" s="162"/>
      <c r="AS836" s="162"/>
      <c r="AT836" s="162"/>
      <c r="AU836" s="162"/>
      <c r="AV836" s="162"/>
      <c r="AW836" s="162"/>
      <c r="AX836" s="162"/>
    </row>
    <row r="837" spans="1:50" hidden="1">
      <c r="A837" s="153" t="s">
        <v>4634</v>
      </c>
      <c r="B837" s="153" t="s">
        <v>4635</v>
      </c>
      <c r="C837" s="153" t="s">
        <v>4636</v>
      </c>
      <c r="D837" s="177" t="s">
        <v>5497</v>
      </c>
      <c r="E837" s="161" t="s">
        <v>5498</v>
      </c>
      <c r="F837" s="161" t="s">
        <v>6675</v>
      </c>
      <c r="G837" s="161" t="s">
        <v>5499</v>
      </c>
      <c r="H837" s="161" t="s">
        <v>2024</v>
      </c>
      <c r="I837" s="161" t="s">
        <v>2031</v>
      </c>
      <c r="J837" s="161" t="s">
        <v>5500</v>
      </c>
      <c r="K837" s="161" t="s">
        <v>5501</v>
      </c>
      <c r="L837" s="161" t="s">
        <v>5502</v>
      </c>
      <c r="M837" s="161" t="s">
        <v>5503</v>
      </c>
      <c r="N837" s="185" t="s">
        <v>6310</v>
      </c>
      <c r="O837" s="161">
        <v>0</v>
      </c>
      <c r="P837" s="161">
        <v>0</v>
      </c>
      <c r="Q837" s="161">
        <v>0</v>
      </c>
      <c r="R837" s="161">
        <v>0</v>
      </c>
      <c r="S837" s="161">
        <v>0</v>
      </c>
      <c r="T837" s="161">
        <v>0</v>
      </c>
      <c r="U837" s="161">
        <v>0</v>
      </c>
      <c r="V837" s="161">
        <v>0</v>
      </c>
      <c r="W837" s="161">
        <v>0</v>
      </c>
      <c r="X837" s="161">
        <v>0</v>
      </c>
      <c r="Y837" s="161">
        <v>0</v>
      </c>
      <c r="Z837" s="161">
        <v>0</v>
      </c>
      <c r="AA837" s="161">
        <v>0</v>
      </c>
      <c r="AB837" s="161">
        <v>0</v>
      </c>
      <c r="AC837" s="161">
        <v>0</v>
      </c>
      <c r="AD837" s="161">
        <v>0</v>
      </c>
      <c r="AE837" s="161">
        <v>0</v>
      </c>
      <c r="AF837" s="161" t="s">
        <v>6309</v>
      </c>
      <c r="AG837" s="161" t="s">
        <v>6317</v>
      </c>
      <c r="AH837" s="162" t="s">
        <v>6937</v>
      </c>
      <c r="AI837" s="162" t="s">
        <v>7818</v>
      </c>
      <c r="AJ837" s="162" t="s">
        <v>11891</v>
      </c>
      <c r="AK837" s="162"/>
      <c r="AL837" s="162"/>
      <c r="AM837" s="162"/>
      <c r="AN837" s="162"/>
      <c r="AO837" s="162"/>
      <c r="AP837" s="162"/>
      <c r="AQ837" s="162"/>
      <c r="AR837" s="162"/>
      <c r="AS837" s="162"/>
      <c r="AT837" s="162"/>
      <c r="AU837" s="162"/>
      <c r="AV837" s="162"/>
      <c r="AW837" s="162"/>
      <c r="AX837" s="162"/>
    </row>
    <row r="838" spans="1:50" hidden="1">
      <c r="A838" s="153" t="s">
        <v>678</v>
      </c>
      <c r="B838" s="153" t="s">
        <v>14651</v>
      </c>
      <c r="C838" s="153" t="s">
        <v>2221</v>
      </c>
      <c r="D838" s="177" t="s">
        <v>8035</v>
      </c>
      <c r="E838" s="161" t="s">
        <v>8036</v>
      </c>
      <c r="F838" s="161" t="s">
        <v>12355</v>
      </c>
      <c r="G838" s="161" t="s">
        <v>8037</v>
      </c>
      <c r="H838" s="161" t="s">
        <v>2024</v>
      </c>
      <c r="I838" s="161" t="s">
        <v>2031</v>
      </c>
      <c r="J838" s="161" t="s">
        <v>8038</v>
      </c>
      <c r="K838" s="161" t="s">
        <v>8039</v>
      </c>
      <c r="L838" s="161" t="s">
        <v>8040</v>
      </c>
      <c r="M838" s="161" t="s">
        <v>14783</v>
      </c>
      <c r="N838" s="185" t="s">
        <v>6313</v>
      </c>
      <c r="O838" s="161">
        <v>0</v>
      </c>
      <c r="P838" s="161">
        <v>0</v>
      </c>
      <c r="Q838" s="161">
        <v>0</v>
      </c>
      <c r="R838" s="161">
        <v>0</v>
      </c>
      <c r="S838" s="161">
        <v>0</v>
      </c>
      <c r="T838" s="161">
        <v>0</v>
      </c>
      <c r="U838" s="161">
        <v>0</v>
      </c>
      <c r="V838" s="161">
        <v>0</v>
      </c>
      <c r="W838" s="161">
        <v>0</v>
      </c>
      <c r="X838" s="161">
        <v>0</v>
      </c>
      <c r="Y838" s="161">
        <v>0</v>
      </c>
      <c r="Z838" s="161">
        <v>0</v>
      </c>
      <c r="AA838" s="161">
        <v>0</v>
      </c>
      <c r="AB838" s="161">
        <v>0</v>
      </c>
      <c r="AC838" s="161">
        <v>0</v>
      </c>
      <c r="AD838" s="161">
        <v>0</v>
      </c>
      <c r="AE838" s="161">
        <v>0</v>
      </c>
      <c r="AF838" s="161" t="s">
        <v>4381</v>
      </c>
      <c r="AG838" s="161" t="s">
        <v>4388</v>
      </c>
      <c r="AH838" s="162"/>
      <c r="AI838" s="162"/>
      <c r="AJ838" s="162"/>
      <c r="AK838" s="162"/>
      <c r="AL838" s="162"/>
      <c r="AM838" s="162"/>
      <c r="AN838" s="162"/>
      <c r="AO838" s="162"/>
      <c r="AP838" s="162"/>
      <c r="AQ838" s="162"/>
      <c r="AR838" s="162"/>
      <c r="AS838" s="162"/>
      <c r="AT838" s="162"/>
      <c r="AU838" s="162"/>
      <c r="AV838" s="162"/>
      <c r="AW838" s="162"/>
      <c r="AX838" s="162"/>
    </row>
    <row r="839" spans="1:50" hidden="1">
      <c r="A839" s="153" t="s">
        <v>2301</v>
      </c>
      <c r="B839" s="153" t="s">
        <v>6491</v>
      </c>
      <c r="C839" s="153" t="s">
        <v>2302</v>
      </c>
      <c r="D839" s="177" t="s">
        <v>8907</v>
      </c>
      <c r="E839" s="161" t="s">
        <v>6309</v>
      </c>
      <c r="F839" s="161" t="s">
        <v>12603</v>
      </c>
      <c r="G839" s="161" t="s">
        <v>8908</v>
      </c>
      <c r="H839" s="161" t="s">
        <v>4072</v>
      </c>
      <c r="I839" s="161" t="s">
        <v>4073</v>
      </c>
      <c r="J839" s="161" t="s">
        <v>8909</v>
      </c>
      <c r="K839" s="161" t="s">
        <v>8910</v>
      </c>
      <c r="L839" s="161" t="s">
        <v>6309</v>
      </c>
      <c r="M839" s="161" t="s">
        <v>6309</v>
      </c>
      <c r="N839" s="185" t="s">
        <v>6310</v>
      </c>
      <c r="O839" s="161">
        <v>0</v>
      </c>
      <c r="P839" s="161">
        <v>0</v>
      </c>
      <c r="Q839" s="161">
        <v>0</v>
      </c>
      <c r="R839" s="161">
        <v>0</v>
      </c>
      <c r="S839" s="161">
        <v>0</v>
      </c>
      <c r="T839" s="161">
        <v>0</v>
      </c>
      <c r="U839" s="161">
        <v>0</v>
      </c>
      <c r="V839" s="161">
        <v>0</v>
      </c>
      <c r="W839" s="161">
        <v>0</v>
      </c>
      <c r="X839" s="161">
        <v>0</v>
      </c>
      <c r="Y839" s="161">
        <v>0</v>
      </c>
      <c r="Z839" s="161">
        <v>0</v>
      </c>
      <c r="AA839" s="161">
        <v>0</v>
      </c>
      <c r="AB839" s="161">
        <v>0</v>
      </c>
      <c r="AC839" s="161">
        <v>0</v>
      </c>
      <c r="AD839" s="161">
        <v>0</v>
      </c>
      <c r="AE839" s="161">
        <v>0</v>
      </c>
      <c r="AF839" s="161" t="s">
        <v>6309</v>
      </c>
      <c r="AG839" s="161" t="s">
        <v>6312</v>
      </c>
      <c r="AH839" s="162"/>
      <c r="AI839" s="162"/>
      <c r="AJ839" s="162"/>
      <c r="AK839" s="162"/>
      <c r="AL839" s="162"/>
      <c r="AM839" s="162"/>
      <c r="AN839" s="162"/>
      <c r="AO839" s="162"/>
      <c r="AP839" s="162"/>
      <c r="AQ839" s="162"/>
      <c r="AR839" s="162"/>
      <c r="AS839" s="162"/>
      <c r="AT839" s="162"/>
      <c r="AU839" s="162"/>
      <c r="AV839" s="162"/>
      <c r="AW839" s="162"/>
      <c r="AX839" s="162"/>
    </row>
    <row r="840" spans="1:50" hidden="1">
      <c r="A840" s="153" t="s">
        <v>2222</v>
      </c>
      <c r="B840" s="153" t="s">
        <v>2223</v>
      </c>
      <c r="C840" s="153" t="s">
        <v>2224</v>
      </c>
      <c r="D840" s="177" t="s">
        <v>11027</v>
      </c>
      <c r="E840" s="161" t="s">
        <v>11028</v>
      </c>
      <c r="F840" s="161" t="s">
        <v>12091</v>
      </c>
      <c r="G840" s="161" t="s">
        <v>11029</v>
      </c>
      <c r="H840" s="161" t="s">
        <v>2024</v>
      </c>
      <c r="I840" s="161" t="s">
        <v>2031</v>
      </c>
      <c r="J840" s="161" t="s">
        <v>11030</v>
      </c>
      <c r="K840" s="161" t="s">
        <v>11031</v>
      </c>
      <c r="L840" s="161" t="s">
        <v>6309</v>
      </c>
      <c r="M840" s="161" t="s">
        <v>11032</v>
      </c>
      <c r="N840" s="185" t="s">
        <v>6310</v>
      </c>
      <c r="O840" s="161">
        <v>0</v>
      </c>
      <c r="P840" s="161">
        <v>0</v>
      </c>
      <c r="Q840" s="161">
        <v>0</v>
      </c>
      <c r="R840" s="161">
        <v>0</v>
      </c>
      <c r="S840" s="161">
        <v>0</v>
      </c>
      <c r="T840" s="161">
        <v>0</v>
      </c>
      <c r="U840" s="161">
        <v>0</v>
      </c>
      <c r="V840" s="161">
        <v>0</v>
      </c>
      <c r="W840" s="161">
        <v>0</v>
      </c>
      <c r="X840" s="161">
        <v>0</v>
      </c>
      <c r="Y840" s="161">
        <v>0</v>
      </c>
      <c r="Z840" s="161">
        <v>0</v>
      </c>
      <c r="AA840" s="161">
        <v>0</v>
      </c>
      <c r="AB840" s="161">
        <v>0</v>
      </c>
      <c r="AC840" s="161">
        <v>0</v>
      </c>
      <c r="AD840" s="161">
        <v>0</v>
      </c>
      <c r="AE840" s="161">
        <v>0</v>
      </c>
      <c r="AF840" s="161" t="s">
        <v>6309</v>
      </c>
      <c r="AG840" s="161" t="s">
        <v>6497</v>
      </c>
      <c r="AH840" s="162" t="s">
        <v>14418</v>
      </c>
      <c r="AI840" s="162" t="s">
        <v>14416</v>
      </c>
      <c r="AJ840" s="162" t="s">
        <v>14417</v>
      </c>
      <c r="AK840" s="162" t="s">
        <v>14424</v>
      </c>
      <c r="AL840" s="162"/>
      <c r="AM840" s="162"/>
      <c r="AN840" s="162"/>
      <c r="AO840" s="162"/>
      <c r="AP840" s="162"/>
      <c r="AQ840" s="162"/>
      <c r="AR840" s="162"/>
      <c r="AS840" s="162"/>
      <c r="AT840" s="162"/>
      <c r="AU840" s="162"/>
      <c r="AV840" s="162"/>
      <c r="AW840" s="162"/>
      <c r="AX840" s="162"/>
    </row>
    <row r="841" spans="1:50" hidden="1">
      <c r="A841" s="153" t="s">
        <v>1965</v>
      </c>
      <c r="B841" s="153" t="s">
        <v>1966</v>
      </c>
      <c r="C841" s="153" t="s">
        <v>1967</v>
      </c>
      <c r="D841" s="177" t="s">
        <v>9892</v>
      </c>
      <c r="E841" s="161" t="s">
        <v>6309</v>
      </c>
      <c r="F841" s="161" t="s">
        <v>12794</v>
      </c>
      <c r="G841" s="161" t="s">
        <v>9893</v>
      </c>
      <c r="H841" s="161" t="s">
        <v>2370</v>
      </c>
      <c r="I841" s="161" t="s">
        <v>3671</v>
      </c>
      <c r="J841" s="161" t="s">
        <v>9894</v>
      </c>
      <c r="K841" s="161" t="s">
        <v>9895</v>
      </c>
      <c r="L841" s="161" t="s">
        <v>6309</v>
      </c>
      <c r="M841" s="161" t="s">
        <v>9896</v>
      </c>
      <c r="N841" s="185" t="s">
        <v>6310</v>
      </c>
      <c r="O841" s="161">
        <v>0</v>
      </c>
      <c r="P841" s="161">
        <v>0</v>
      </c>
      <c r="Q841" s="161">
        <v>0</v>
      </c>
      <c r="R841" s="161">
        <v>0</v>
      </c>
      <c r="S841" s="161">
        <v>0</v>
      </c>
      <c r="T841" s="161">
        <v>0</v>
      </c>
      <c r="U841" s="161">
        <v>0</v>
      </c>
      <c r="V841" s="161">
        <v>0</v>
      </c>
      <c r="W841" s="161">
        <v>0</v>
      </c>
      <c r="X841" s="161">
        <v>0</v>
      </c>
      <c r="Y841" s="161">
        <v>0</v>
      </c>
      <c r="Z841" s="161">
        <v>0</v>
      </c>
      <c r="AA841" s="161">
        <v>0</v>
      </c>
      <c r="AB841" s="161">
        <v>0</v>
      </c>
      <c r="AC841" s="161">
        <v>0</v>
      </c>
      <c r="AD841" s="161">
        <v>0</v>
      </c>
      <c r="AE841" s="161">
        <v>0</v>
      </c>
      <c r="AF841" s="161" t="s">
        <v>6309</v>
      </c>
      <c r="AG841" s="161" t="s">
        <v>6312</v>
      </c>
      <c r="AH841" s="162"/>
      <c r="AI841" s="162"/>
      <c r="AJ841" s="162"/>
      <c r="AK841" s="162"/>
      <c r="AL841" s="162"/>
      <c r="AM841" s="162"/>
      <c r="AN841" s="162"/>
      <c r="AO841" s="162"/>
      <c r="AP841" s="162"/>
      <c r="AQ841" s="162"/>
      <c r="AR841" s="162"/>
      <c r="AS841" s="162"/>
      <c r="AT841" s="162"/>
      <c r="AU841" s="162"/>
      <c r="AV841" s="162"/>
      <c r="AW841" s="162"/>
      <c r="AX841" s="162"/>
    </row>
    <row r="842" spans="1:50" hidden="1">
      <c r="A842" s="153" t="s">
        <v>74</v>
      </c>
      <c r="B842" s="153" t="s">
        <v>72</v>
      </c>
      <c r="C842" s="153" t="s">
        <v>75</v>
      </c>
      <c r="D842" s="177" t="e">
        <v>#N/A</v>
      </c>
      <c r="E842" s="161" t="e">
        <v>#N/A</v>
      </c>
      <c r="F842" s="161" t="e">
        <v>#N/A</v>
      </c>
      <c r="G842" s="161" t="e">
        <v>#N/A</v>
      </c>
      <c r="H842" s="161" t="e">
        <v>#N/A</v>
      </c>
      <c r="I842" s="161" t="e">
        <v>#N/A</v>
      </c>
      <c r="J842" s="161" t="e">
        <v>#N/A</v>
      </c>
      <c r="K842" s="161" t="e">
        <v>#N/A</v>
      </c>
      <c r="L842" s="161" t="e">
        <v>#N/A</v>
      </c>
      <c r="M842" s="161"/>
      <c r="N842" s="185"/>
      <c r="O842" s="161"/>
      <c r="P842" s="161"/>
      <c r="Q842" s="161"/>
      <c r="R842" s="161"/>
      <c r="S842" s="161"/>
      <c r="T842" s="161"/>
      <c r="U842" s="161"/>
      <c r="V842" s="161"/>
      <c r="W842" s="161"/>
      <c r="X842" s="161"/>
      <c r="Y842" s="161"/>
      <c r="Z842" s="161"/>
      <c r="AA842" s="161"/>
      <c r="AB842" s="161"/>
      <c r="AC842" s="161"/>
      <c r="AD842" s="161"/>
      <c r="AE842" s="161"/>
      <c r="AF842" s="161"/>
      <c r="AG842" s="161"/>
      <c r="AH842" s="162"/>
      <c r="AI842" s="162"/>
      <c r="AJ842" s="162"/>
      <c r="AK842" s="162"/>
      <c r="AL842" s="162"/>
      <c r="AM842" s="162"/>
      <c r="AN842" s="162"/>
      <c r="AO842" s="162"/>
      <c r="AP842" s="162"/>
      <c r="AQ842" s="162"/>
      <c r="AR842" s="162"/>
      <c r="AS842" s="162"/>
      <c r="AT842" s="162"/>
      <c r="AU842" s="162"/>
      <c r="AV842" s="162"/>
      <c r="AW842" s="162"/>
      <c r="AX842" s="162"/>
    </row>
    <row r="843" spans="1:50" hidden="1">
      <c r="A843" s="153" t="s">
        <v>76</v>
      </c>
      <c r="B843" s="153" t="s">
        <v>72</v>
      </c>
      <c r="C843" s="153" t="s">
        <v>75</v>
      </c>
      <c r="D843" s="177" t="e">
        <v>#N/A</v>
      </c>
      <c r="E843" s="161" t="e">
        <v>#N/A</v>
      </c>
      <c r="F843" s="161" t="e">
        <v>#N/A</v>
      </c>
      <c r="G843" s="161" t="e">
        <v>#N/A</v>
      </c>
      <c r="H843" s="161" t="e">
        <v>#N/A</v>
      </c>
      <c r="I843" s="161" t="e">
        <v>#N/A</v>
      </c>
      <c r="J843" s="161" t="e">
        <v>#N/A</v>
      </c>
      <c r="K843" s="161" t="e">
        <v>#N/A</v>
      </c>
      <c r="L843" s="161" t="e">
        <v>#N/A</v>
      </c>
      <c r="M843" s="161"/>
      <c r="N843" s="185"/>
      <c r="O843" s="161"/>
      <c r="P843" s="161"/>
      <c r="Q843" s="161"/>
      <c r="R843" s="161"/>
      <c r="S843" s="161"/>
      <c r="T843" s="161"/>
      <c r="U843" s="161"/>
      <c r="V843" s="161"/>
      <c r="W843" s="161"/>
      <c r="X843" s="161"/>
      <c r="Y843" s="161"/>
      <c r="Z843" s="161"/>
      <c r="AA843" s="161"/>
      <c r="AB843" s="161"/>
      <c r="AC843" s="161"/>
      <c r="AD843" s="161"/>
      <c r="AE843" s="161"/>
      <c r="AF843" s="161"/>
      <c r="AG843" s="161"/>
      <c r="AH843" s="162"/>
      <c r="AI843" s="162"/>
      <c r="AJ843" s="162"/>
      <c r="AK843" s="162"/>
      <c r="AL843" s="162"/>
      <c r="AM843" s="162"/>
      <c r="AN843" s="162"/>
      <c r="AO843" s="162"/>
      <c r="AP843" s="162"/>
      <c r="AQ843" s="162"/>
      <c r="AR843" s="162"/>
      <c r="AS843" s="162"/>
      <c r="AT843" s="162"/>
      <c r="AU843" s="162"/>
      <c r="AV843" s="162"/>
      <c r="AW843" s="162"/>
      <c r="AX843" s="162"/>
    </row>
    <row r="844" spans="1:50" hidden="1">
      <c r="A844" s="153" t="s">
        <v>1770</v>
      </c>
      <c r="B844" s="153" t="s">
        <v>1771</v>
      </c>
      <c r="C844" s="153" t="s">
        <v>1772</v>
      </c>
      <c r="D844" s="177" t="s">
        <v>9033</v>
      </c>
      <c r="E844" s="161" t="s">
        <v>6309</v>
      </c>
      <c r="F844" s="161" t="s">
        <v>12627</v>
      </c>
      <c r="G844" s="161" t="s">
        <v>9034</v>
      </c>
      <c r="H844" s="161" t="s">
        <v>2024</v>
      </c>
      <c r="I844" s="161" t="s">
        <v>2031</v>
      </c>
      <c r="J844" s="161" t="s">
        <v>9035</v>
      </c>
      <c r="K844" s="161" t="s">
        <v>9036</v>
      </c>
      <c r="L844" s="161" t="s">
        <v>6309</v>
      </c>
      <c r="M844" s="161" t="s">
        <v>9037</v>
      </c>
      <c r="N844" s="185" t="s">
        <v>6310</v>
      </c>
      <c r="O844" s="161">
        <v>0</v>
      </c>
      <c r="P844" s="161">
        <v>0</v>
      </c>
      <c r="Q844" s="161">
        <v>0</v>
      </c>
      <c r="R844" s="161">
        <v>0</v>
      </c>
      <c r="S844" s="161">
        <v>0</v>
      </c>
      <c r="T844" s="161">
        <v>0</v>
      </c>
      <c r="U844" s="161">
        <v>0</v>
      </c>
      <c r="V844" s="161">
        <v>0</v>
      </c>
      <c r="W844" s="161">
        <v>0</v>
      </c>
      <c r="X844" s="161">
        <v>0</v>
      </c>
      <c r="Y844" s="161">
        <v>0</v>
      </c>
      <c r="Z844" s="161">
        <v>0</v>
      </c>
      <c r="AA844" s="161">
        <v>0</v>
      </c>
      <c r="AB844" s="161">
        <v>0</v>
      </c>
      <c r="AC844" s="161">
        <v>0</v>
      </c>
      <c r="AD844" s="161">
        <v>0</v>
      </c>
      <c r="AE844" s="161">
        <v>0</v>
      </c>
      <c r="AF844" s="161" t="s">
        <v>6309</v>
      </c>
      <c r="AG844" s="161" t="s">
        <v>6312</v>
      </c>
      <c r="AH844" s="162"/>
      <c r="AI844" s="162"/>
      <c r="AJ844" s="162"/>
      <c r="AK844" s="162"/>
      <c r="AL844" s="162"/>
      <c r="AM844" s="162"/>
      <c r="AN844" s="162"/>
      <c r="AO844" s="162"/>
      <c r="AP844" s="162"/>
      <c r="AQ844" s="162"/>
      <c r="AR844" s="162"/>
      <c r="AS844" s="162"/>
      <c r="AT844" s="162"/>
      <c r="AU844" s="162"/>
      <c r="AV844" s="162"/>
      <c r="AW844" s="162"/>
      <c r="AX844" s="162"/>
    </row>
    <row r="845" spans="1:50" hidden="1">
      <c r="A845" s="153" t="s">
        <v>2225</v>
      </c>
      <c r="B845" s="153" t="s">
        <v>2226</v>
      </c>
      <c r="C845" s="153" t="s">
        <v>2227</v>
      </c>
      <c r="D845" s="177" t="e">
        <v>#N/A</v>
      </c>
      <c r="E845" s="161" t="e">
        <v>#N/A</v>
      </c>
      <c r="F845" s="161" t="e">
        <v>#N/A</v>
      </c>
      <c r="G845" s="161" t="e">
        <v>#N/A</v>
      </c>
      <c r="H845" s="161" t="e">
        <v>#N/A</v>
      </c>
      <c r="I845" s="161" t="e">
        <v>#N/A</v>
      </c>
      <c r="J845" s="161" t="e">
        <v>#N/A</v>
      </c>
      <c r="K845" s="161" t="e">
        <v>#N/A</v>
      </c>
      <c r="L845" s="161" t="e">
        <v>#N/A</v>
      </c>
      <c r="M845" s="161"/>
      <c r="N845" s="185"/>
      <c r="O845" s="161"/>
      <c r="P845" s="161"/>
      <c r="Q845" s="161"/>
      <c r="R845" s="161"/>
      <c r="S845" s="161"/>
      <c r="T845" s="161"/>
      <c r="U845" s="161"/>
      <c r="V845" s="161"/>
      <c r="W845" s="161"/>
      <c r="X845" s="161"/>
      <c r="Y845" s="161"/>
      <c r="Z845" s="161"/>
      <c r="AA845" s="161"/>
      <c r="AB845" s="161"/>
      <c r="AC845" s="161"/>
      <c r="AD845" s="161"/>
      <c r="AE845" s="161"/>
      <c r="AF845" s="161"/>
      <c r="AG845" s="161"/>
      <c r="AH845" s="162"/>
      <c r="AI845" s="162"/>
      <c r="AJ845" s="162"/>
      <c r="AK845" s="162"/>
      <c r="AL845" s="162"/>
      <c r="AM845" s="162"/>
      <c r="AN845" s="162"/>
      <c r="AO845" s="162"/>
      <c r="AP845" s="162"/>
      <c r="AQ845" s="162"/>
      <c r="AR845" s="162"/>
      <c r="AS845" s="162"/>
      <c r="AT845" s="162"/>
      <c r="AU845" s="162"/>
      <c r="AV845" s="162"/>
      <c r="AW845" s="162"/>
      <c r="AX845" s="162"/>
    </row>
    <row r="846" spans="1:50" hidden="1">
      <c r="A846" s="153" t="s">
        <v>2259</v>
      </c>
      <c r="B846" s="153" t="s">
        <v>2260</v>
      </c>
      <c r="C846" s="153" t="s">
        <v>2228</v>
      </c>
      <c r="D846" s="177" t="s">
        <v>8807</v>
      </c>
      <c r="E846" s="161" t="s">
        <v>6309</v>
      </c>
      <c r="F846" s="161" t="s">
        <v>12583</v>
      </c>
      <c r="G846" s="161" t="s">
        <v>8808</v>
      </c>
      <c r="H846" s="161" t="s">
        <v>2024</v>
      </c>
      <c r="I846" s="161" t="s">
        <v>2031</v>
      </c>
      <c r="J846" s="161" t="s">
        <v>8809</v>
      </c>
      <c r="K846" s="161" t="s">
        <v>8810</v>
      </c>
      <c r="L846" s="161" t="s">
        <v>6309</v>
      </c>
      <c r="M846" s="161" t="s">
        <v>8811</v>
      </c>
      <c r="N846" s="185" t="s">
        <v>6310</v>
      </c>
      <c r="O846" s="161">
        <v>0</v>
      </c>
      <c r="P846" s="161">
        <v>0</v>
      </c>
      <c r="Q846" s="161">
        <v>0</v>
      </c>
      <c r="R846" s="161">
        <v>0</v>
      </c>
      <c r="S846" s="161">
        <v>0</v>
      </c>
      <c r="T846" s="161">
        <v>0</v>
      </c>
      <c r="U846" s="161">
        <v>0</v>
      </c>
      <c r="V846" s="161">
        <v>0</v>
      </c>
      <c r="W846" s="161">
        <v>0</v>
      </c>
      <c r="X846" s="161">
        <v>0</v>
      </c>
      <c r="Y846" s="161">
        <v>0</v>
      </c>
      <c r="Z846" s="161">
        <v>0</v>
      </c>
      <c r="AA846" s="161">
        <v>0</v>
      </c>
      <c r="AB846" s="161">
        <v>0</v>
      </c>
      <c r="AC846" s="161">
        <v>0</v>
      </c>
      <c r="AD846" s="161">
        <v>0</v>
      </c>
      <c r="AE846" s="161">
        <v>0</v>
      </c>
      <c r="AF846" s="161" t="s">
        <v>6309</v>
      </c>
      <c r="AG846" s="161" t="s">
        <v>6312</v>
      </c>
      <c r="AH846" s="162"/>
      <c r="AI846" s="162"/>
      <c r="AJ846" s="162"/>
      <c r="AK846" s="162"/>
      <c r="AL846" s="162"/>
      <c r="AM846" s="162"/>
      <c r="AN846" s="162"/>
      <c r="AO846" s="162"/>
      <c r="AP846" s="162"/>
      <c r="AQ846" s="162"/>
      <c r="AR846" s="162"/>
      <c r="AS846" s="162"/>
      <c r="AT846" s="162"/>
      <c r="AU846" s="162"/>
      <c r="AV846" s="162"/>
      <c r="AW846" s="162"/>
      <c r="AX846" s="162"/>
    </row>
    <row r="847" spans="1:50" hidden="1">
      <c r="A847" s="153" t="s">
        <v>1083</v>
      </c>
      <c r="B847" s="153" t="s">
        <v>1081</v>
      </c>
      <c r="C847" s="153" t="s">
        <v>1084</v>
      </c>
      <c r="D847" s="177" t="s">
        <v>3388</v>
      </c>
      <c r="E847" s="161" t="s">
        <v>3389</v>
      </c>
      <c r="F847" s="161" t="s">
        <v>3396</v>
      </c>
      <c r="G847" s="161" t="s">
        <v>3391</v>
      </c>
      <c r="H847" s="161" t="s">
        <v>2024</v>
      </c>
      <c r="I847" s="161" t="s">
        <v>2031</v>
      </c>
      <c r="J847" s="161" t="s">
        <v>3392</v>
      </c>
      <c r="K847" s="161" t="s">
        <v>3393</v>
      </c>
      <c r="L847" s="161" t="s">
        <v>3394</v>
      </c>
      <c r="M847" s="161" t="s">
        <v>3395</v>
      </c>
      <c r="N847" s="185" t="s">
        <v>2035</v>
      </c>
      <c r="O847" s="161">
        <v>0</v>
      </c>
      <c r="P847" s="161">
        <v>0</v>
      </c>
      <c r="Q847" s="161">
        <v>0</v>
      </c>
      <c r="R847" s="161">
        <v>0</v>
      </c>
      <c r="S847" s="161">
        <v>0</v>
      </c>
      <c r="T847" s="161">
        <v>0</v>
      </c>
      <c r="U847" s="161">
        <v>0</v>
      </c>
      <c r="V847" s="161">
        <v>0</v>
      </c>
      <c r="W847" s="161">
        <v>0</v>
      </c>
      <c r="X847" s="161">
        <v>0</v>
      </c>
      <c r="Y847" s="161">
        <v>0</v>
      </c>
      <c r="Z847" s="161">
        <v>0</v>
      </c>
      <c r="AA847" s="161">
        <v>0</v>
      </c>
      <c r="AB847" s="161">
        <v>0</v>
      </c>
      <c r="AC847" s="161">
        <v>0</v>
      </c>
      <c r="AD847" s="161">
        <v>0</v>
      </c>
      <c r="AE847" s="161">
        <v>0</v>
      </c>
      <c r="AF847" s="161" t="s">
        <v>6309</v>
      </c>
      <c r="AG847" s="161" t="s">
        <v>6334</v>
      </c>
      <c r="AH847" s="162" t="s">
        <v>5010</v>
      </c>
      <c r="AI847" s="162" t="s">
        <v>1830</v>
      </c>
      <c r="AJ847" s="162" t="s">
        <v>6716</v>
      </c>
      <c r="AK847" s="162" t="s">
        <v>6725</v>
      </c>
      <c r="AL847" s="162" t="s">
        <v>7815</v>
      </c>
      <c r="AM847" s="162" t="s">
        <v>13913</v>
      </c>
      <c r="AN847" s="162" t="s">
        <v>14144</v>
      </c>
      <c r="AO847" s="162" t="s">
        <v>14181</v>
      </c>
      <c r="AP847" s="162" t="s">
        <v>14267</v>
      </c>
      <c r="AQ847" s="162"/>
      <c r="AR847" s="162"/>
      <c r="AS847" s="162"/>
      <c r="AT847" s="162"/>
      <c r="AU847" s="162"/>
      <c r="AV847" s="162"/>
      <c r="AW847" s="162"/>
      <c r="AX847" s="162"/>
    </row>
    <row r="848" spans="1:50" hidden="1">
      <c r="A848" s="153" t="s">
        <v>5611</v>
      </c>
      <c r="B848" s="153" t="s">
        <v>5597</v>
      </c>
      <c r="C848" s="153" t="s">
        <v>5612</v>
      </c>
      <c r="D848" s="177" t="s">
        <v>10539</v>
      </c>
      <c r="E848" s="161" t="s">
        <v>10540</v>
      </c>
      <c r="F848" s="161" t="s">
        <v>13113</v>
      </c>
      <c r="G848" s="161" t="s">
        <v>10530</v>
      </c>
      <c r="H848" s="161" t="s">
        <v>2024</v>
      </c>
      <c r="I848" s="161" t="s">
        <v>2031</v>
      </c>
      <c r="J848" s="161" t="s">
        <v>10531</v>
      </c>
      <c r="K848" s="161" t="s">
        <v>6309</v>
      </c>
      <c r="L848" s="161" t="s">
        <v>10541</v>
      </c>
      <c r="M848" s="161" t="s">
        <v>10533</v>
      </c>
      <c r="N848" s="185" t="s">
        <v>6313</v>
      </c>
      <c r="O848" s="161">
        <v>0</v>
      </c>
      <c r="P848" s="161">
        <v>0</v>
      </c>
      <c r="Q848" s="161">
        <v>0</v>
      </c>
      <c r="R848" s="161">
        <v>0</v>
      </c>
      <c r="S848" s="161">
        <v>0</v>
      </c>
      <c r="T848" s="161">
        <v>0</v>
      </c>
      <c r="U848" s="161">
        <v>0</v>
      </c>
      <c r="V848" s="161">
        <v>0</v>
      </c>
      <c r="W848" s="161">
        <v>0</v>
      </c>
      <c r="X848" s="161">
        <v>0</v>
      </c>
      <c r="Y848" s="161">
        <v>0</v>
      </c>
      <c r="Z848" s="161">
        <v>0</v>
      </c>
      <c r="AA848" s="161">
        <v>0</v>
      </c>
      <c r="AB848" s="161">
        <v>0</v>
      </c>
      <c r="AC848" s="161">
        <v>0</v>
      </c>
      <c r="AD848" s="161">
        <v>0</v>
      </c>
      <c r="AE848" s="161">
        <v>0</v>
      </c>
      <c r="AF848" s="161" t="s">
        <v>1823</v>
      </c>
      <c r="AG848" s="161" t="s">
        <v>4437</v>
      </c>
      <c r="AH848" s="162" t="s">
        <v>15156</v>
      </c>
      <c r="AI848" s="162" t="s">
        <v>15168</v>
      </c>
      <c r="AJ848" s="162" t="s">
        <v>15231</v>
      </c>
      <c r="AK848" s="162" t="s">
        <v>15278</v>
      </c>
      <c r="AL848" s="162" t="s">
        <v>15416</v>
      </c>
      <c r="AM848" s="162"/>
      <c r="AN848" s="162"/>
      <c r="AO848" s="162"/>
      <c r="AP848" s="162"/>
      <c r="AQ848" s="162"/>
      <c r="AR848" s="162"/>
      <c r="AS848" s="162"/>
      <c r="AT848" s="162"/>
      <c r="AU848" s="162"/>
      <c r="AV848" s="162"/>
      <c r="AW848" s="162"/>
      <c r="AX848" s="162"/>
    </row>
    <row r="849" spans="1:50" hidden="1">
      <c r="A849" s="153" t="s">
        <v>1986</v>
      </c>
      <c r="B849" s="153" t="s">
        <v>1987</v>
      </c>
      <c r="C849" s="153" t="s">
        <v>1988</v>
      </c>
      <c r="D849" s="177" t="s">
        <v>9946</v>
      </c>
      <c r="E849" s="161" t="s">
        <v>6309</v>
      </c>
      <c r="F849" s="161" t="s">
        <v>12807</v>
      </c>
      <c r="G849" s="161" t="s">
        <v>9947</v>
      </c>
      <c r="H849" s="161" t="s">
        <v>6207</v>
      </c>
      <c r="I849" s="161" t="s">
        <v>6208</v>
      </c>
      <c r="J849" s="161" t="s">
        <v>9948</v>
      </c>
      <c r="K849" s="161" t="s">
        <v>9949</v>
      </c>
      <c r="L849" s="161" t="s">
        <v>6309</v>
      </c>
      <c r="M849" s="161"/>
      <c r="N849" s="185"/>
      <c r="O849" s="161"/>
      <c r="P849" s="161"/>
      <c r="Q849" s="161"/>
      <c r="R849" s="161"/>
      <c r="S849" s="161"/>
      <c r="T849" s="161"/>
      <c r="U849" s="161"/>
      <c r="V849" s="161"/>
      <c r="W849" s="161"/>
      <c r="X849" s="161"/>
      <c r="Y849" s="161"/>
      <c r="Z849" s="161"/>
      <c r="AA849" s="161"/>
      <c r="AB849" s="161"/>
      <c r="AC849" s="161"/>
      <c r="AD849" s="161"/>
      <c r="AE849" s="161"/>
      <c r="AF849" s="161"/>
      <c r="AG849" s="161"/>
      <c r="AH849" s="162"/>
      <c r="AI849" s="162"/>
      <c r="AJ849" s="162"/>
      <c r="AK849" s="162"/>
      <c r="AL849" s="162"/>
      <c r="AM849" s="162"/>
      <c r="AN849" s="162"/>
      <c r="AO849" s="162"/>
      <c r="AP849" s="162"/>
      <c r="AQ849" s="162"/>
      <c r="AR849" s="162"/>
      <c r="AS849" s="162"/>
      <c r="AT849" s="162"/>
      <c r="AU849" s="162"/>
      <c r="AV849" s="162"/>
      <c r="AW849" s="162"/>
      <c r="AX849" s="162"/>
    </row>
    <row r="850" spans="1:50">
      <c r="A850" s="153" t="s">
        <v>3739</v>
      </c>
      <c r="B850" s="153" t="s">
        <v>298</v>
      </c>
      <c r="C850" s="153" t="s">
        <v>3738</v>
      </c>
      <c r="D850" s="177" t="s">
        <v>6947</v>
      </c>
      <c r="E850" s="161" t="s">
        <v>6948</v>
      </c>
      <c r="F850" s="161" t="s">
        <v>12158</v>
      </c>
      <c r="G850" s="161" t="s">
        <v>6949</v>
      </c>
      <c r="H850" s="161" t="s">
        <v>6946</v>
      </c>
      <c r="I850" s="161" t="s">
        <v>2031</v>
      </c>
      <c r="J850" s="161" t="s">
        <v>6950</v>
      </c>
      <c r="K850" s="161" t="s">
        <v>6951</v>
      </c>
      <c r="L850" s="161" t="s">
        <v>6952</v>
      </c>
      <c r="M850" s="161" t="s">
        <v>14382</v>
      </c>
      <c r="N850" s="185" t="s">
        <v>6953</v>
      </c>
      <c r="O850" s="161">
        <v>0</v>
      </c>
      <c r="P850" s="161">
        <v>0</v>
      </c>
      <c r="Q850" s="161">
        <v>0</v>
      </c>
      <c r="R850" s="161">
        <v>0</v>
      </c>
      <c r="S850" s="161">
        <v>0</v>
      </c>
      <c r="T850" s="161">
        <v>0</v>
      </c>
      <c r="U850" s="161">
        <v>0</v>
      </c>
      <c r="V850" s="161">
        <v>0</v>
      </c>
      <c r="W850" s="161">
        <v>0</v>
      </c>
      <c r="X850" s="161">
        <v>0</v>
      </c>
      <c r="Y850" s="161">
        <v>0</v>
      </c>
      <c r="Z850" s="161">
        <v>0</v>
      </c>
      <c r="AA850" s="161">
        <v>0</v>
      </c>
      <c r="AB850" s="161">
        <v>0</v>
      </c>
      <c r="AC850" s="161">
        <v>0</v>
      </c>
      <c r="AD850" s="161">
        <v>0</v>
      </c>
      <c r="AE850" s="161">
        <v>0</v>
      </c>
      <c r="AF850" s="161" t="s">
        <v>6566</v>
      </c>
      <c r="AG850" s="161" t="s">
        <v>4392</v>
      </c>
      <c r="AH850" s="162"/>
      <c r="AI850" s="162"/>
      <c r="AJ850" s="162"/>
      <c r="AK850" s="162"/>
      <c r="AL850" s="162"/>
      <c r="AM850" s="162"/>
      <c r="AN850" s="162"/>
      <c r="AO850" s="162"/>
      <c r="AP850" s="162"/>
      <c r="AQ850" s="162"/>
      <c r="AR850" s="162"/>
      <c r="AS850" s="162"/>
      <c r="AT850" s="162"/>
      <c r="AU850" s="162"/>
      <c r="AV850" s="162"/>
      <c r="AW850" s="162"/>
      <c r="AX850" s="162"/>
    </row>
    <row r="851" spans="1:50" hidden="1">
      <c r="A851" s="153" t="s">
        <v>2234</v>
      </c>
      <c r="B851" s="153" t="s">
        <v>15142</v>
      </c>
      <c r="C851" s="153" t="s">
        <v>2235</v>
      </c>
      <c r="D851" s="177" t="s">
        <v>4679</v>
      </c>
      <c r="E851" s="161" t="s">
        <v>1470</v>
      </c>
      <c r="F851" s="161" t="s">
        <v>1472</v>
      </c>
      <c r="G851" s="161" t="s">
        <v>4680</v>
      </c>
      <c r="H851" s="161" t="s">
        <v>4681</v>
      </c>
      <c r="I851" s="161" t="s">
        <v>4682</v>
      </c>
      <c r="J851" s="161" t="s">
        <v>4683</v>
      </c>
      <c r="K851" s="161" t="s">
        <v>4684</v>
      </c>
      <c r="L851" s="161" t="s">
        <v>4685</v>
      </c>
      <c r="M851" s="161" t="s">
        <v>1471</v>
      </c>
      <c r="N851" s="185" t="s">
        <v>6313</v>
      </c>
      <c r="O851" s="161" t="s">
        <v>4599</v>
      </c>
      <c r="P851" s="161" t="s">
        <v>4686</v>
      </c>
      <c r="Q851" s="161" t="s">
        <v>4687</v>
      </c>
      <c r="R851" s="161" t="s">
        <v>4688</v>
      </c>
      <c r="S851" s="161" t="s">
        <v>4689</v>
      </c>
      <c r="T851" s="161" t="s">
        <v>4690</v>
      </c>
      <c r="U851" s="161" t="s">
        <v>4685</v>
      </c>
      <c r="V851" s="161" t="s">
        <v>4691</v>
      </c>
      <c r="W851" s="161" t="s">
        <v>13631</v>
      </c>
      <c r="X851" s="161" t="s">
        <v>4688</v>
      </c>
      <c r="Y851" s="161" t="s">
        <v>4689</v>
      </c>
      <c r="Z851" s="161" t="s">
        <v>4684</v>
      </c>
      <c r="AA851" s="161">
        <v>0</v>
      </c>
      <c r="AB851" s="161">
        <v>0</v>
      </c>
      <c r="AC851" s="161">
        <v>0</v>
      </c>
      <c r="AD851" s="161">
        <v>0</v>
      </c>
      <c r="AE851" s="161">
        <v>0</v>
      </c>
      <c r="AF851" s="161" t="s">
        <v>4384</v>
      </c>
      <c r="AG851" s="161" t="s">
        <v>4392</v>
      </c>
      <c r="AH851" s="162" t="s">
        <v>4843</v>
      </c>
      <c r="AI851" s="162" t="s">
        <v>6339</v>
      </c>
      <c r="AJ851" s="162" t="s">
        <v>3315</v>
      </c>
      <c r="AK851" s="162" t="s">
        <v>4097</v>
      </c>
      <c r="AL851" s="162" t="s">
        <v>6899</v>
      </c>
      <c r="AM851" s="162" t="s">
        <v>13939</v>
      </c>
      <c r="AN851" s="162" t="s">
        <v>14221</v>
      </c>
      <c r="AO851" s="162" t="s">
        <v>14356</v>
      </c>
      <c r="AP851" s="162" t="s">
        <v>14359</v>
      </c>
      <c r="AQ851" s="162" t="s">
        <v>14365</v>
      </c>
      <c r="AR851" s="162" t="s">
        <v>14466</v>
      </c>
      <c r="AS851" s="162" t="s">
        <v>14702</v>
      </c>
      <c r="AT851" s="162" t="s">
        <v>15044</v>
      </c>
      <c r="AU851" s="162"/>
      <c r="AV851" s="162"/>
      <c r="AW851" s="162"/>
      <c r="AX851" s="162"/>
    </row>
    <row r="852" spans="1:50" hidden="1">
      <c r="A852" s="153" t="s">
        <v>2843</v>
      </c>
      <c r="B852" s="153" t="s">
        <v>2836</v>
      </c>
      <c r="C852" s="153" t="s">
        <v>2844</v>
      </c>
      <c r="D852" s="177" t="s">
        <v>7044</v>
      </c>
      <c r="E852" s="161" t="s">
        <v>7045</v>
      </c>
      <c r="F852" s="161" t="s">
        <v>11938</v>
      </c>
      <c r="G852" s="161" t="s">
        <v>7046</v>
      </c>
      <c r="H852" s="161" t="s">
        <v>2025</v>
      </c>
      <c r="I852" s="161" t="s">
        <v>2026</v>
      </c>
      <c r="J852" s="161" t="s">
        <v>7871</v>
      </c>
      <c r="K852" s="161" t="s">
        <v>6309</v>
      </c>
      <c r="L852" s="161" t="s">
        <v>7047</v>
      </c>
      <c r="M852" s="161" t="s">
        <v>7048</v>
      </c>
      <c r="N852" s="185" t="s">
        <v>6953</v>
      </c>
      <c r="O852" s="161">
        <v>0</v>
      </c>
      <c r="P852" s="161">
        <v>0</v>
      </c>
      <c r="Q852" s="161">
        <v>0</v>
      </c>
      <c r="R852" s="161">
        <v>0</v>
      </c>
      <c r="S852" s="161">
        <v>0</v>
      </c>
      <c r="T852" s="161">
        <v>0</v>
      </c>
      <c r="U852" s="161">
        <v>0</v>
      </c>
      <c r="V852" s="161">
        <v>0</v>
      </c>
      <c r="W852" s="161">
        <v>0</v>
      </c>
      <c r="X852" s="161">
        <v>0</v>
      </c>
      <c r="Y852" s="161">
        <v>0</v>
      </c>
      <c r="Z852" s="161">
        <v>0</v>
      </c>
      <c r="AA852" s="161">
        <v>0</v>
      </c>
      <c r="AB852" s="161">
        <v>0</v>
      </c>
      <c r="AC852" s="161">
        <v>0</v>
      </c>
      <c r="AD852" s="161">
        <v>0</v>
      </c>
      <c r="AE852" s="161">
        <v>0</v>
      </c>
      <c r="AF852" s="161" t="s">
        <v>1922</v>
      </c>
      <c r="AG852" s="161" t="s">
        <v>4388</v>
      </c>
      <c r="AH852" s="162"/>
      <c r="AI852" s="162"/>
      <c r="AJ852" s="162"/>
      <c r="AK852" s="162"/>
      <c r="AL852" s="162"/>
      <c r="AM852" s="162"/>
      <c r="AN852" s="162"/>
      <c r="AO852" s="162"/>
      <c r="AP852" s="162"/>
      <c r="AQ852" s="162"/>
      <c r="AR852" s="162"/>
      <c r="AS852" s="162"/>
      <c r="AT852" s="162"/>
      <c r="AU852" s="162"/>
      <c r="AV852" s="162"/>
      <c r="AW852" s="162"/>
      <c r="AX852" s="162"/>
    </row>
    <row r="853" spans="1:50" hidden="1">
      <c r="A853" s="153" t="s">
        <v>2229</v>
      </c>
      <c r="B853" s="153" t="s">
        <v>2230</v>
      </c>
      <c r="C853" s="153" t="s">
        <v>2231</v>
      </c>
      <c r="D853" s="177" t="s">
        <v>9555</v>
      </c>
      <c r="E853" s="161" t="s">
        <v>6309</v>
      </c>
      <c r="F853" s="161" t="s">
        <v>12727</v>
      </c>
      <c r="G853" s="161" t="s">
        <v>9556</v>
      </c>
      <c r="H853" s="161" t="s">
        <v>1338</v>
      </c>
      <c r="I853" s="161" t="s">
        <v>3329</v>
      </c>
      <c r="J853" s="161" t="s">
        <v>9557</v>
      </c>
      <c r="K853" s="161" t="s">
        <v>9558</v>
      </c>
      <c r="L853" s="161" t="s">
        <v>6309</v>
      </c>
      <c r="M853" s="161" t="s">
        <v>9559</v>
      </c>
      <c r="N853" s="185" t="s">
        <v>6310</v>
      </c>
      <c r="O853" s="161">
        <v>0</v>
      </c>
      <c r="P853" s="161">
        <v>0</v>
      </c>
      <c r="Q853" s="161">
        <v>0</v>
      </c>
      <c r="R853" s="161">
        <v>0</v>
      </c>
      <c r="S853" s="161">
        <v>0</v>
      </c>
      <c r="T853" s="161">
        <v>0</v>
      </c>
      <c r="U853" s="161">
        <v>0</v>
      </c>
      <c r="V853" s="161">
        <v>0</v>
      </c>
      <c r="W853" s="161">
        <v>0</v>
      </c>
      <c r="X853" s="161">
        <v>0</v>
      </c>
      <c r="Y853" s="161">
        <v>0</v>
      </c>
      <c r="Z853" s="161">
        <v>0</v>
      </c>
      <c r="AA853" s="161">
        <v>0</v>
      </c>
      <c r="AB853" s="161">
        <v>0</v>
      </c>
      <c r="AC853" s="161">
        <v>0</v>
      </c>
      <c r="AD853" s="161">
        <v>0</v>
      </c>
      <c r="AE853" s="161">
        <v>0</v>
      </c>
      <c r="AF853" s="161" t="s">
        <v>6309</v>
      </c>
      <c r="AG853" s="161" t="s">
        <v>6312</v>
      </c>
      <c r="AH853" s="162"/>
      <c r="AI853" s="162"/>
      <c r="AJ853" s="162"/>
      <c r="AK853" s="162"/>
      <c r="AL853" s="162"/>
      <c r="AM853" s="162"/>
      <c r="AN853" s="162"/>
      <c r="AO853" s="162"/>
      <c r="AP853" s="162"/>
      <c r="AQ853" s="162"/>
      <c r="AR853" s="162"/>
      <c r="AS853" s="162"/>
      <c r="AT853" s="162"/>
      <c r="AU853" s="162"/>
      <c r="AV853" s="162"/>
      <c r="AW853" s="162"/>
      <c r="AX853" s="162"/>
    </row>
    <row r="854" spans="1:50" hidden="1">
      <c r="A854" s="153" t="s">
        <v>2232</v>
      </c>
      <c r="B854" s="153" t="s">
        <v>15142</v>
      </c>
      <c r="C854" s="153" t="s">
        <v>2233</v>
      </c>
      <c r="D854" s="177" t="s">
        <v>4679</v>
      </c>
      <c r="E854" s="161" t="s">
        <v>1470</v>
      </c>
      <c r="F854" s="161" t="s">
        <v>6635</v>
      </c>
      <c r="G854" s="161" t="s">
        <v>4680</v>
      </c>
      <c r="H854" s="161" t="s">
        <v>4681</v>
      </c>
      <c r="I854" s="161" t="s">
        <v>4682</v>
      </c>
      <c r="J854" s="161" t="s">
        <v>4683</v>
      </c>
      <c r="K854" s="161" t="s">
        <v>4684</v>
      </c>
      <c r="L854" s="161" t="s">
        <v>4685</v>
      </c>
      <c r="M854" s="161" t="s">
        <v>1471</v>
      </c>
      <c r="N854" s="185" t="s">
        <v>6313</v>
      </c>
      <c r="O854" s="161" t="s">
        <v>4599</v>
      </c>
      <c r="P854" s="161" t="s">
        <v>4686</v>
      </c>
      <c r="Q854" s="161" t="s">
        <v>4687</v>
      </c>
      <c r="R854" s="161" t="s">
        <v>4688</v>
      </c>
      <c r="S854" s="161" t="s">
        <v>4689</v>
      </c>
      <c r="T854" s="161" t="s">
        <v>4690</v>
      </c>
      <c r="U854" s="161" t="s">
        <v>4685</v>
      </c>
      <c r="V854" s="161" t="s">
        <v>4691</v>
      </c>
      <c r="W854" s="161" t="s">
        <v>13631</v>
      </c>
      <c r="X854" s="161" t="s">
        <v>4688</v>
      </c>
      <c r="Y854" s="161" t="s">
        <v>4689</v>
      </c>
      <c r="Z854" s="161" t="s">
        <v>4684</v>
      </c>
      <c r="AA854" s="161">
        <v>0</v>
      </c>
      <c r="AB854" s="161">
        <v>0</v>
      </c>
      <c r="AC854" s="161">
        <v>0</v>
      </c>
      <c r="AD854" s="161">
        <v>0</v>
      </c>
      <c r="AE854" s="161">
        <v>0</v>
      </c>
      <c r="AF854" s="161" t="s">
        <v>4384</v>
      </c>
      <c r="AG854" s="161" t="s">
        <v>4392</v>
      </c>
      <c r="AH854" s="162" t="s">
        <v>4843</v>
      </c>
      <c r="AI854" s="162" t="s">
        <v>6339</v>
      </c>
      <c r="AJ854" s="162" t="s">
        <v>3315</v>
      </c>
      <c r="AK854" s="162" t="s">
        <v>6899</v>
      </c>
      <c r="AL854" s="162" t="s">
        <v>13939</v>
      </c>
      <c r="AM854" s="162" t="s">
        <v>14221</v>
      </c>
      <c r="AN854" s="162" t="s">
        <v>14356</v>
      </c>
      <c r="AO854" s="162" t="s">
        <v>14359</v>
      </c>
      <c r="AP854" s="162" t="s">
        <v>14365</v>
      </c>
      <c r="AQ854" s="162" t="s">
        <v>14469</v>
      </c>
      <c r="AR854" s="162" t="s">
        <v>14702</v>
      </c>
      <c r="AS854" s="162" t="s">
        <v>15044</v>
      </c>
      <c r="AT854" s="162"/>
      <c r="AU854" s="162"/>
      <c r="AV854" s="162"/>
      <c r="AW854" s="162"/>
      <c r="AX854" s="162"/>
    </row>
    <row r="855" spans="1:50" hidden="1">
      <c r="A855" s="153" t="s">
        <v>5978</v>
      </c>
      <c r="B855" s="153" t="s">
        <v>5979</v>
      </c>
      <c r="C855" s="153" t="s">
        <v>5980</v>
      </c>
      <c r="D855" s="177" t="s">
        <v>10911</v>
      </c>
      <c r="E855" s="161" t="s">
        <v>10912</v>
      </c>
      <c r="F855" s="161" t="s">
        <v>13263</v>
      </c>
      <c r="G855" s="161" t="s">
        <v>10913</v>
      </c>
      <c r="H855" s="161" t="s">
        <v>2015</v>
      </c>
      <c r="I855" s="161" t="s">
        <v>2016</v>
      </c>
      <c r="J855" s="161" t="s">
        <v>10914</v>
      </c>
      <c r="K855" s="161" t="s">
        <v>10915</v>
      </c>
      <c r="L855" s="161" t="s">
        <v>10916</v>
      </c>
      <c r="M855" s="161" t="s">
        <v>10917</v>
      </c>
      <c r="N855" s="185" t="s">
        <v>6310</v>
      </c>
      <c r="O855" s="161">
        <v>0</v>
      </c>
      <c r="P855" s="161">
        <v>0</v>
      </c>
      <c r="Q855" s="161">
        <v>0</v>
      </c>
      <c r="R855" s="161">
        <v>0</v>
      </c>
      <c r="S855" s="161">
        <v>0</v>
      </c>
      <c r="T855" s="161">
        <v>0</v>
      </c>
      <c r="U855" s="161">
        <v>0</v>
      </c>
      <c r="V855" s="161">
        <v>0</v>
      </c>
      <c r="W855" s="161">
        <v>0</v>
      </c>
      <c r="X855" s="161">
        <v>0</v>
      </c>
      <c r="Y855" s="161">
        <v>0</v>
      </c>
      <c r="Z855" s="161">
        <v>0</v>
      </c>
      <c r="AA855" s="161">
        <v>0</v>
      </c>
      <c r="AB855" s="161">
        <v>0</v>
      </c>
      <c r="AC855" s="161">
        <v>0</v>
      </c>
      <c r="AD855" s="161">
        <v>0</v>
      </c>
      <c r="AE855" s="161">
        <v>0</v>
      </c>
      <c r="AF855" s="161" t="s">
        <v>6309</v>
      </c>
      <c r="AG855" s="161" t="s">
        <v>6317</v>
      </c>
      <c r="AH855" s="162"/>
      <c r="AI855" s="162"/>
      <c r="AJ855" s="162"/>
      <c r="AK855" s="162"/>
      <c r="AL855" s="162"/>
      <c r="AM855" s="162"/>
      <c r="AN855" s="162"/>
      <c r="AO855" s="162"/>
      <c r="AP855" s="162"/>
      <c r="AQ855" s="162"/>
      <c r="AR855" s="162"/>
      <c r="AS855" s="162"/>
      <c r="AT855" s="162"/>
      <c r="AU855" s="162"/>
      <c r="AV855" s="162"/>
      <c r="AW855" s="162"/>
      <c r="AX855" s="162"/>
    </row>
    <row r="856" spans="1:50" hidden="1">
      <c r="A856" s="153" t="s">
        <v>5810</v>
      </c>
      <c r="B856" s="153" t="s">
        <v>5811</v>
      </c>
      <c r="C856" s="153" t="s">
        <v>5812</v>
      </c>
      <c r="D856" s="177" t="s">
        <v>10325</v>
      </c>
      <c r="E856" s="161" t="s">
        <v>6309</v>
      </c>
      <c r="F856" s="161" t="s">
        <v>12886</v>
      </c>
      <c r="G856" s="161" t="s">
        <v>10326</v>
      </c>
      <c r="H856" s="161" t="s">
        <v>3554</v>
      </c>
      <c r="I856" s="161" t="s">
        <v>3555</v>
      </c>
      <c r="J856" s="161" t="s">
        <v>10327</v>
      </c>
      <c r="K856" s="161" t="s">
        <v>6309</v>
      </c>
      <c r="L856" s="161" t="s">
        <v>6309</v>
      </c>
      <c r="M856" s="161" t="s">
        <v>6309</v>
      </c>
      <c r="N856" s="185" t="s">
        <v>6310</v>
      </c>
      <c r="O856" s="161">
        <v>0</v>
      </c>
      <c r="P856" s="161">
        <v>0</v>
      </c>
      <c r="Q856" s="161">
        <v>0</v>
      </c>
      <c r="R856" s="161">
        <v>0</v>
      </c>
      <c r="S856" s="161">
        <v>0</v>
      </c>
      <c r="T856" s="161">
        <v>0</v>
      </c>
      <c r="U856" s="161">
        <v>0</v>
      </c>
      <c r="V856" s="161">
        <v>0</v>
      </c>
      <c r="W856" s="161">
        <v>0</v>
      </c>
      <c r="X856" s="161">
        <v>0</v>
      </c>
      <c r="Y856" s="161">
        <v>0</v>
      </c>
      <c r="Z856" s="161">
        <v>0</v>
      </c>
      <c r="AA856" s="161">
        <v>0</v>
      </c>
      <c r="AB856" s="161">
        <v>0</v>
      </c>
      <c r="AC856" s="161">
        <v>0</v>
      </c>
      <c r="AD856" s="161">
        <v>0</v>
      </c>
      <c r="AE856" s="161">
        <v>0</v>
      </c>
      <c r="AF856" s="161" t="s">
        <v>6309</v>
      </c>
      <c r="AG856" s="161" t="s">
        <v>6312</v>
      </c>
      <c r="AH856" s="162"/>
      <c r="AI856" s="162"/>
      <c r="AJ856" s="162"/>
      <c r="AK856" s="162"/>
      <c r="AL856" s="162"/>
      <c r="AM856" s="162"/>
      <c r="AN856" s="162"/>
      <c r="AO856" s="162"/>
      <c r="AP856" s="162"/>
      <c r="AQ856" s="162"/>
      <c r="AR856" s="162"/>
      <c r="AS856" s="162"/>
      <c r="AT856" s="162"/>
      <c r="AU856" s="162"/>
      <c r="AV856" s="162"/>
      <c r="AW856" s="162"/>
      <c r="AX856" s="162"/>
    </row>
    <row r="857" spans="1:50" hidden="1">
      <c r="A857" s="153" t="s">
        <v>600</v>
      </c>
      <c r="B857" s="153" t="s">
        <v>601</v>
      </c>
      <c r="C857" s="153" t="s">
        <v>602</v>
      </c>
      <c r="D857" s="177" t="s">
        <v>6243</v>
      </c>
      <c r="E857" s="161" t="s">
        <v>6244</v>
      </c>
      <c r="F857" s="161" t="s">
        <v>6245</v>
      </c>
      <c r="G857" s="161" t="s">
        <v>6246</v>
      </c>
      <c r="H857" s="161" t="s">
        <v>6247</v>
      </c>
      <c r="I857" s="161" t="s">
        <v>6248</v>
      </c>
      <c r="J857" s="161" t="s">
        <v>6249</v>
      </c>
      <c r="K857" s="161" t="s">
        <v>6250</v>
      </c>
      <c r="L857" s="161" t="s">
        <v>6251</v>
      </c>
      <c r="M857" s="161" t="s">
        <v>6252</v>
      </c>
      <c r="N857" s="185" t="s">
        <v>6322</v>
      </c>
      <c r="O857" s="161">
        <v>0</v>
      </c>
      <c r="P857" s="161">
        <v>0</v>
      </c>
      <c r="Q857" s="161">
        <v>0</v>
      </c>
      <c r="R857" s="161">
        <v>0</v>
      </c>
      <c r="S857" s="161">
        <v>0</v>
      </c>
      <c r="T857" s="161">
        <v>0</v>
      </c>
      <c r="U857" s="161">
        <v>0</v>
      </c>
      <c r="V857" s="161">
        <v>0</v>
      </c>
      <c r="W857" s="161">
        <v>0</v>
      </c>
      <c r="X857" s="161">
        <v>0</v>
      </c>
      <c r="Y857" s="161">
        <v>0</v>
      </c>
      <c r="Z857" s="161">
        <v>0</v>
      </c>
      <c r="AA857" s="161">
        <v>0</v>
      </c>
      <c r="AB857" s="161">
        <v>0</v>
      </c>
      <c r="AC857" s="161">
        <v>0</v>
      </c>
      <c r="AD857" s="161">
        <v>0</v>
      </c>
      <c r="AE857" s="161">
        <v>0</v>
      </c>
      <c r="AF857" s="161" t="s">
        <v>6309</v>
      </c>
      <c r="AG857" s="161" t="s">
        <v>6334</v>
      </c>
      <c r="AH857" s="162" t="s">
        <v>7820</v>
      </c>
      <c r="AI857" s="162"/>
      <c r="AJ857" s="162"/>
      <c r="AK857" s="162"/>
      <c r="AL857" s="162"/>
      <c r="AM857" s="162"/>
      <c r="AN857" s="162"/>
      <c r="AO857" s="162"/>
      <c r="AP857" s="162"/>
      <c r="AQ857" s="162"/>
      <c r="AR857" s="162"/>
      <c r="AS857" s="162"/>
      <c r="AT857" s="162"/>
      <c r="AU857" s="162"/>
      <c r="AV857" s="162"/>
      <c r="AW857" s="162"/>
      <c r="AX857" s="162"/>
    </row>
    <row r="858" spans="1:50" hidden="1">
      <c r="A858" s="153" t="s">
        <v>3109</v>
      </c>
      <c r="B858" s="153" t="s">
        <v>3110</v>
      </c>
      <c r="C858" s="153" t="s">
        <v>2228</v>
      </c>
      <c r="D858" s="177" t="s">
        <v>9530</v>
      </c>
      <c r="E858" s="161" t="s">
        <v>6309</v>
      </c>
      <c r="F858" s="161" t="s">
        <v>12723</v>
      </c>
      <c r="G858" s="161" t="s">
        <v>9531</v>
      </c>
      <c r="H858" s="161" t="s">
        <v>6786</v>
      </c>
      <c r="I858" s="161" t="s">
        <v>6787</v>
      </c>
      <c r="J858" s="161" t="s">
        <v>9532</v>
      </c>
      <c r="K858" s="161" t="s">
        <v>9533</v>
      </c>
      <c r="L858" s="161" t="s">
        <v>6309</v>
      </c>
      <c r="M858" s="161" t="s">
        <v>6309</v>
      </c>
      <c r="N858" s="185" t="s">
        <v>6310</v>
      </c>
      <c r="O858" s="161">
        <v>0</v>
      </c>
      <c r="P858" s="161">
        <v>0</v>
      </c>
      <c r="Q858" s="161">
        <v>0</v>
      </c>
      <c r="R858" s="161">
        <v>0</v>
      </c>
      <c r="S858" s="161">
        <v>0</v>
      </c>
      <c r="T858" s="161">
        <v>0</v>
      </c>
      <c r="U858" s="161">
        <v>0</v>
      </c>
      <c r="V858" s="161">
        <v>0</v>
      </c>
      <c r="W858" s="161">
        <v>0</v>
      </c>
      <c r="X858" s="161">
        <v>0</v>
      </c>
      <c r="Y858" s="161">
        <v>0</v>
      </c>
      <c r="Z858" s="161">
        <v>0</v>
      </c>
      <c r="AA858" s="161">
        <v>0</v>
      </c>
      <c r="AB858" s="161">
        <v>0</v>
      </c>
      <c r="AC858" s="161">
        <v>0</v>
      </c>
      <c r="AD858" s="161">
        <v>0</v>
      </c>
      <c r="AE858" s="161">
        <v>0</v>
      </c>
      <c r="AF858" s="161" t="s">
        <v>6309</v>
      </c>
      <c r="AG858" s="161" t="s">
        <v>6312</v>
      </c>
      <c r="AH858" s="162"/>
      <c r="AI858" s="162"/>
      <c r="AJ858" s="162"/>
      <c r="AK858" s="162"/>
      <c r="AL858" s="162"/>
      <c r="AM858" s="162"/>
      <c r="AN858" s="162"/>
      <c r="AO858" s="162"/>
      <c r="AP858" s="162"/>
      <c r="AQ858" s="162"/>
      <c r="AR858" s="162"/>
      <c r="AS858" s="162"/>
      <c r="AT858" s="162"/>
      <c r="AU858" s="162"/>
      <c r="AV858" s="162"/>
      <c r="AW858" s="162"/>
      <c r="AX858" s="162"/>
    </row>
    <row r="859" spans="1:50" hidden="1">
      <c r="A859" s="153" t="s">
        <v>2236</v>
      </c>
      <c r="B859" s="153" t="s">
        <v>2237</v>
      </c>
      <c r="C859" s="153" t="s">
        <v>2238</v>
      </c>
      <c r="D859" s="177" t="s">
        <v>11440</v>
      </c>
      <c r="E859" s="161" t="s">
        <v>11441</v>
      </c>
      <c r="F859" s="161" t="s">
        <v>13382</v>
      </c>
      <c r="G859" s="161" t="s">
        <v>11442</v>
      </c>
      <c r="H859" s="161" t="s">
        <v>7268</v>
      </c>
      <c r="I859" s="161" t="s">
        <v>7269</v>
      </c>
      <c r="J859" s="161" t="s">
        <v>11443</v>
      </c>
      <c r="K859" s="161" t="s">
        <v>11444</v>
      </c>
      <c r="L859" s="161" t="s">
        <v>6309</v>
      </c>
      <c r="M859" s="161" t="s">
        <v>6309</v>
      </c>
      <c r="N859" s="185" t="s">
        <v>6310</v>
      </c>
      <c r="O859" s="161" t="s">
        <v>6070</v>
      </c>
      <c r="P859" s="161" t="s">
        <v>13853</v>
      </c>
      <c r="Q859" s="161" t="s">
        <v>13854</v>
      </c>
      <c r="R859" s="161" t="s">
        <v>13855</v>
      </c>
      <c r="S859" s="161" t="s">
        <v>13856</v>
      </c>
      <c r="T859" s="161" t="s">
        <v>11444</v>
      </c>
      <c r="U859" s="161">
        <v>0</v>
      </c>
      <c r="V859" s="161">
        <v>0</v>
      </c>
      <c r="W859" s="161">
        <v>0</v>
      </c>
      <c r="X859" s="161">
        <v>0</v>
      </c>
      <c r="Y859" s="161">
        <v>0</v>
      </c>
      <c r="Z859" s="161">
        <v>0</v>
      </c>
      <c r="AA859" s="161">
        <v>1</v>
      </c>
      <c r="AB859" s="161" t="s">
        <v>2020</v>
      </c>
      <c r="AC859" s="161" t="s">
        <v>2021</v>
      </c>
      <c r="AD859" s="161" t="s">
        <v>2022</v>
      </c>
      <c r="AE859" s="161" t="s">
        <v>2023</v>
      </c>
      <c r="AF859" s="161" t="s">
        <v>6309</v>
      </c>
      <c r="AG859" s="161" t="s">
        <v>6497</v>
      </c>
      <c r="AH859" s="162" t="s">
        <v>14421</v>
      </c>
      <c r="AI859" s="165" t="s">
        <v>14422</v>
      </c>
      <c r="AJ859" s="162" t="s">
        <v>14454</v>
      </c>
      <c r="AK859" s="162" t="s">
        <v>14910</v>
      </c>
      <c r="AL859" s="162" t="s">
        <v>14911</v>
      </c>
      <c r="AM859" s="162" t="s">
        <v>14925</v>
      </c>
      <c r="AN859" s="162" t="s">
        <v>14988</v>
      </c>
      <c r="AO859" s="162" t="s">
        <v>15042</v>
      </c>
      <c r="AP859" s="162" t="s">
        <v>15252</v>
      </c>
      <c r="AQ859" s="162"/>
      <c r="AR859" s="162"/>
      <c r="AS859" s="162"/>
      <c r="AT859" s="162"/>
      <c r="AU859" s="162"/>
      <c r="AV859" s="162"/>
      <c r="AW859" s="162"/>
      <c r="AX859" s="162"/>
    </row>
    <row r="860" spans="1:50" hidden="1">
      <c r="A860" s="153" t="s">
        <v>6071</v>
      </c>
      <c r="B860" s="153" t="s">
        <v>1076</v>
      </c>
      <c r="C860" s="153" t="s">
        <v>1077</v>
      </c>
      <c r="D860" s="177" t="s">
        <v>6211</v>
      </c>
      <c r="E860" s="161" t="s">
        <v>6212</v>
      </c>
      <c r="F860" s="161" t="s">
        <v>6213</v>
      </c>
      <c r="G860" s="161" t="s">
        <v>6214</v>
      </c>
      <c r="H860" s="161" t="s">
        <v>6215</v>
      </c>
      <c r="I860" s="161" t="s">
        <v>6216</v>
      </c>
      <c r="J860" s="161" t="s">
        <v>6217</v>
      </c>
      <c r="K860" s="161" t="s">
        <v>6218</v>
      </c>
      <c r="L860" s="161" t="s">
        <v>6219</v>
      </c>
      <c r="M860" s="161" t="s">
        <v>6220</v>
      </c>
      <c r="N860" s="185" t="s">
        <v>6310</v>
      </c>
      <c r="O860" s="161">
        <v>0</v>
      </c>
      <c r="P860" s="161">
        <v>0</v>
      </c>
      <c r="Q860" s="161">
        <v>0</v>
      </c>
      <c r="R860" s="161">
        <v>0</v>
      </c>
      <c r="S860" s="161">
        <v>0</v>
      </c>
      <c r="T860" s="161">
        <v>0</v>
      </c>
      <c r="U860" s="161">
        <v>0</v>
      </c>
      <c r="V860" s="161">
        <v>0</v>
      </c>
      <c r="W860" s="161">
        <v>0</v>
      </c>
      <c r="X860" s="161">
        <v>0</v>
      </c>
      <c r="Y860" s="161">
        <v>0</v>
      </c>
      <c r="Z860" s="161">
        <v>0</v>
      </c>
      <c r="AA860" s="161">
        <v>0</v>
      </c>
      <c r="AB860" s="161">
        <v>0</v>
      </c>
      <c r="AC860" s="161">
        <v>0</v>
      </c>
      <c r="AD860" s="161">
        <v>0</v>
      </c>
      <c r="AE860" s="161">
        <v>0</v>
      </c>
      <c r="AF860" s="161" t="s">
        <v>4285</v>
      </c>
      <c r="AG860" s="161" t="s">
        <v>6334</v>
      </c>
      <c r="AH860" s="162" t="s">
        <v>1848</v>
      </c>
      <c r="AI860" s="162" t="s">
        <v>6582</v>
      </c>
      <c r="AJ860" s="162"/>
      <c r="AK860" s="162"/>
      <c r="AL860" s="162"/>
      <c r="AM860" s="162"/>
      <c r="AN860" s="162"/>
      <c r="AO860" s="162"/>
      <c r="AP860" s="162"/>
      <c r="AQ860" s="162"/>
      <c r="AR860" s="162"/>
      <c r="AS860" s="162"/>
      <c r="AT860" s="162"/>
      <c r="AU860" s="162"/>
      <c r="AV860" s="162"/>
      <c r="AW860" s="162"/>
      <c r="AX860" s="162"/>
    </row>
    <row r="861" spans="1:50" hidden="1">
      <c r="A861" s="153" t="s">
        <v>1750</v>
      </c>
      <c r="B861" s="153" t="s">
        <v>1751</v>
      </c>
      <c r="C861" s="153" t="s">
        <v>3464</v>
      </c>
      <c r="D861" s="177" t="s">
        <v>8999</v>
      </c>
      <c r="E861" s="161" t="s">
        <v>6309</v>
      </c>
      <c r="F861" s="161" t="s">
        <v>12620</v>
      </c>
      <c r="G861" s="161" t="s">
        <v>9000</v>
      </c>
      <c r="H861" s="161" t="s">
        <v>2025</v>
      </c>
      <c r="I861" s="161" t="s">
        <v>2026</v>
      </c>
      <c r="J861" s="161" t="s">
        <v>9001</v>
      </c>
      <c r="K861" s="161" t="s">
        <v>6309</v>
      </c>
      <c r="L861" s="161" t="s">
        <v>6309</v>
      </c>
      <c r="M861" s="161" t="s">
        <v>6309</v>
      </c>
      <c r="N861" s="185" t="s">
        <v>6310</v>
      </c>
      <c r="O861" s="161">
        <v>0</v>
      </c>
      <c r="P861" s="161">
        <v>0</v>
      </c>
      <c r="Q861" s="161">
        <v>0</v>
      </c>
      <c r="R861" s="161">
        <v>0</v>
      </c>
      <c r="S861" s="161">
        <v>0</v>
      </c>
      <c r="T861" s="161">
        <v>0</v>
      </c>
      <c r="U861" s="161">
        <v>0</v>
      </c>
      <c r="V861" s="161">
        <v>0</v>
      </c>
      <c r="W861" s="161">
        <v>0</v>
      </c>
      <c r="X861" s="161">
        <v>0</v>
      </c>
      <c r="Y861" s="161">
        <v>0</v>
      </c>
      <c r="Z861" s="161">
        <v>0</v>
      </c>
      <c r="AA861" s="161">
        <v>0</v>
      </c>
      <c r="AB861" s="161">
        <v>0</v>
      </c>
      <c r="AC861" s="161">
        <v>0</v>
      </c>
      <c r="AD861" s="161">
        <v>0</v>
      </c>
      <c r="AE861" s="161">
        <v>0</v>
      </c>
      <c r="AF861" s="161" t="s">
        <v>6309</v>
      </c>
      <c r="AG861" s="161" t="s">
        <v>6312</v>
      </c>
      <c r="AH861" s="162"/>
      <c r="AI861" s="162"/>
      <c r="AJ861" s="162"/>
      <c r="AK861" s="162"/>
      <c r="AL861" s="162"/>
      <c r="AM861" s="162"/>
      <c r="AN861" s="162"/>
      <c r="AO861" s="162"/>
      <c r="AP861" s="162"/>
      <c r="AQ861" s="162"/>
      <c r="AR861" s="162"/>
      <c r="AS861" s="162"/>
      <c r="AT861" s="162"/>
      <c r="AU861" s="162"/>
      <c r="AV861" s="162"/>
      <c r="AW861" s="162"/>
      <c r="AX861" s="162"/>
    </row>
    <row r="862" spans="1:50" hidden="1">
      <c r="A862" s="153" t="s">
        <v>5177</v>
      </c>
      <c r="B862" s="153" t="s">
        <v>5178</v>
      </c>
      <c r="C862" s="153" t="s">
        <v>2228</v>
      </c>
      <c r="D862" s="177" t="s">
        <v>9844</v>
      </c>
      <c r="E862" s="161" t="s">
        <v>6309</v>
      </c>
      <c r="F862" s="161" t="s">
        <v>12785</v>
      </c>
      <c r="G862" s="161" t="s">
        <v>9845</v>
      </c>
      <c r="H862" s="161" t="s">
        <v>2024</v>
      </c>
      <c r="I862" s="161" t="s">
        <v>2031</v>
      </c>
      <c r="J862" s="161" t="s">
        <v>9846</v>
      </c>
      <c r="K862" s="161" t="s">
        <v>9847</v>
      </c>
      <c r="L862" s="161" t="s">
        <v>6309</v>
      </c>
      <c r="M862" s="161" t="s">
        <v>14285</v>
      </c>
      <c r="N862" s="185" t="s">
        <v>6310</v>
      </c>
      <c r="O862" s="161">
        <v>0</v>
      </c>
      <c r="P862" s="161">
        <v>0</v>
      </c>
      <c r="Q862" s="161">
        <v>0</v>
      </c>
      <c r="R862" s="161">
        <v>0</v>
      </c>
      <c r="S862" s="161">
        <v>0</v>
      </c>
      <c r="T862" s="161">
        <v>0</v>
      </c>
      <c r="U862" s="161">
        <v>0</v>
      </c>
      <c r="V862" s="161">
        <v>0</v>
      </c>
      <c r="W862" s="161">
        <v>0</v>
      </c>
      <c r="X862" s="161">
        <v>0</v>
      </c>
      <c r="Y862" s="161">
        <v>0</v>
      </c>
      <c r="Z862" s="161">
        <v>0</v>
      </c>
      <c r="AA862" s="161">
        <v>0</v>
      </c>
      <c r="AB862" s="161">
        <v>0</v>
      </c>
      <c r="AC862" s="161">
        <v>0</v>
      </c>
      <c r="AD862" s="161">
        <v>0</v>
      </c>
      <c r="AE862" s="161">
        <v>0</v>
      </c>
      <c r="AF862" s="161" t="s">
        <v>6309</v>
      </c>
      <c r="AG862" s="161" t="s">
        <v>6312</v>
      </c>
      <c r="AH862" s="162"/>
      <c r="AI862" s="162"/>
      <c r="AJ862" s="162"/>
      <c r="AK862" s="162"/>
      <c r="AL862" s="162"/>
      <c r="AM862" s="162"/>
      <c r="AN862" s="162"/>
      <c r="AO862" s="162"/>
      <c r="AP862" s="162"/>
      <c r="AQ862" s="162"/>
      <c r="AR862" s="162"/>
      <c r="AS862" s="162"/>
      <c r="AT862" s="162"/>
      <c r="AU862" s="162"/>
      <c r="AV862" s="162"/>
      <c r="AW862" s="162"/>
      <c r="AX862" s="162"/>
    </row>
    <row r="863" spans="1:50" hidden="1">
      <c r="A863" s="153" t="s">
        <v>1078</v>
      </c>
      <c r="B863" s="153" t="s">
        <v>1079</v>
      </c>
      <c r="C863" s="153" t="s">
        <v>2228</v>
      </c>
      <c r="D863" s="177" t="s">
        <v>9580</v>
      </c>
      <c r="E863" s="161" t="s">
        <v>6309</v>
      </c>
      <c r="F863" s="161" t="s">
        <v>12049</v>
      </c>
      <c r="G863" s="161" t="s">
        <v>9581</v>
      </c>
      <c r="H863" s="161" t="s">
        <v>2041</v>
      </c>
      <c r="I863" s="161" t="s">
        <v>2042</v>
      </c>
      <c r="J863" s="161" t="s">
        <v>9582</v>
      </c>
      <c r="K863" s="161" t="s">
        <v>9583</v>
      </c>
      <c r="L863" s="161" t="s">
        <v>6309</v>
      </c>
      <c r="M863" s="161" t="s">
        <v>6309</v>
      </c>
      <c r="N863" s="185" t="s">
        <v>6310</v>
      </c>
      <c r="O863" s="161">
        <v>0</v>
      </c>
      <c r="P863" s="161">
        <v>0</v>
      </c>
      <c r="Q863" s="161">
        <v>0</v>
      </c>
      <c r="R863" s="161">
        <v>0</v>
      </c>
      <c r="S863" s="161">
        <v>0</v>
      </c>
      <c r="T863" s="161">
        <v>0</v>
      </c>
      <c r="U863" s="161">
        <v>0</v>
      </c>
      <c r="V863" s="161">
        <v>0</v>
      </c>
      <c r="W863" s="161">
        <v>0</v>
      </c>
      <c r="X863" s="161">
        <v>0</v>
      </c>
      <c r="Y863" s="161">
        <v>0</v>
      </c>
      <c r="Z863" s="161">
        <v>0</v>
      </c>
      <c r="AA863" s="161">
        <v>0</v>
      </c>
      <c r="AB863" s="161">
        <v>0</v>
      </c>
      <c r="AC863" s="161">
        <v>0</v>
      </c>
      <c r="AD863" s="161">
        <v>0</v>
      </c>
      <c r="AE863" s="161">
        <v>0</v>
      </c>
      <c r="AF863" s="161" t="s">
        <v>6309</v>
      </c>
      <c r="AG863" s="161" t="s">
        <v>6312</v>
      </c>
      <c r="AH863" s="162"/>
      <c r="AI863" s="162"/>
      <c r="AJ863" s="162"/>
      <c r="AK863" s="162"/>
      <c r="AL863" s="162"/>
      <c r="AM863" s="162"/>
      <c r="AN863" s="162"/>
      <c r="AO863" s="162"/>
      <c r="AP863" s="162"/>
      <c r="AQ863" s="162"/>
      <c r="AR863" s="162"/>
      <c r="AS863" s="162"/>
      <c r="AT863" s="162"/>
      <c r="AU863" s="162"/>
      <c r="AV863" s="162"/>
      <c r="AW863" s="162"/>
      <c r="AX863" s="162"/>
    </row>
    <row r="864" spans="1:50" hidden="1">
      <c r="A864" s="153" t="s">
        <v>5128</v>
      </c>
      <c r="B864" s="153" t="s">
        <v>5129</v>
      </c>
      <c r="C864" s="153" t="s">
        <v>5130</v>
      </c>
      <c r="D864" s="177" t="s">
        <v>9745</v>
      </c>
      <c r="E864" s="161" t="s">
        <v>6309</v>
      </c>
      <c r="F864" s="161" t="s">
        <v>12765</v>
      </c>
      <c r="G864" s="161" t="s">
        <v>9746</v>
      </c>
      <c r="H864" s="161" t="s">
        <v>9175</v>
      </c>
      <c r="I864" s="161" t="s">
        <v>9176</v>
      </c>
      <c r="J864" s="161" t="s">
        <v>9747</v>
      </c>
      <c r="K864" s="161" t="s">
        <v>9748</v>
      </c>
      <c r="L864" s="161" t="s">
        <v>6309</v>
      </c>
      <c r="M864" s="161" t="s">
        <v>9749</v>
      </c>
      <c r="N864" s="185" t="s">
        <v>6310</v>
      </c>
      <c r="O864" s="161">
        <v>0</v>
      </c>
      <c r="P864" s="161">
        <v>0</v>
      </c>
      <c r="Q864" s="161">
        <v>0</v>
      </c>
      <c r="R864" s="161">
        <v>0</v>
      </c>
      <c r="S864" s="161">
        <v>0</v>
      </c>
      <c r="T864" s="161">
        <v>0</v>
      </c>
      <c r="U864" s="161">
        <v>0</v>
      </c>
      <c r="V864" s="161">
        <v>0</v>
      </c>
      <c r="W864" s="161">
        <v>0</v>
      </c>
      <c r="X864" s="161">
        <v>0</v>
      </c>
      <c r="Y864" s="161">
        <v>0</v>
      </c>
      <c r="Z864" s="161">
        <v>0</v>
      </c>
      <c r="AA864" s="161">
        <v>0</v>
      </c>
      <c r="AB864" s="161">
        <v>0</v>
      </c>
      <c r="AC864" s="161">
        <v>0</v>
      </c>
      <c r="AD864" s="161">
        <v>0</v>
      </c>
      <c r="AE864" s="161">
        <v>0</v>
      </c>
      <c r="AF864" s="161" t="s">
        <v>6309</v>
      </c>
      <c r="AG864" s="161" t="s">
        <v>6312</v>
      </c>
      <c r="AH864" s="162"/>
      <c r="AI864" s="162"/>
      <c r="AJ864" s="162"/>
      <c r="AK864" s="162"/>
      <c r="AL864" s="162"/>
      <c r="AM864" s="162"/>
      <c r="AN864" s="162"/>
      <c r="AO864" s="162"/>
      <c r="AP864" s="162"/>
      <c r="AQ864" s="162"/>
      <c r="AR864" s="162"/>
      <c r="AS864" s="162"/>
      <c r="AT864" s="162"/>
      <c r="AU864" s="162"/>
      <c r="AV864" s="162"/>
      <c r="AW864" s="162"/>
      <c r="AX864" s="162"/>
    </row>
    <row r="865" spans="1:50" hidden="1">
      <c r="A865" s="153" t="s">
        <v>4331</v>
      </c>
      <c r="B865" s="153" t="s">
        <v>4332</v>
      </c>
      <c r="C865" s="153" t="s">
        <v>4333</v>
      </c>
      <c r="D865" s="177" t="s">
        <v>8689</v>
      </c>
      <c r="E865" s="161" t="s">
        <v>6309</v>
      </c>
      <c r="F865" s="161" t="s">
        <v>12564</v>
      </c>
      <c r="G865" s="161" t="s">
        <v>8690</v>
      </c>
      <c r="H865" s="161" t="s">
        <v>8691</v>
      </c>
      <c r="I865" s="161" t="s">
        <v>8692</v>
      </c>
      <c r="J865" s="161" t="s">
        <v>8693</v>
      </c>
      <c r="K865" s="161" t="s">
        <v>8694</v>
      </c>
      <c r="L865" s="161" t="s">
        <v>6309</v>
      </c>
      <c r="M865" s="161" t="s">
        <v>6309</v>
      </c>
      <c r="N865" s="185" t="s">
        <v>6310</v>
      </c>
      <c r="O865" s="161">
        <v>0</v>
      </c>
      <c r="P865" s="161">
        <v>0</v>
      </c>
      <c r="Q865" s="161">
        <v>0</v>
      </c>
      <c r="R865" s="161">
        <v>0</v>
      </c>
      <c r="S865" s="161">
        <v>0</v>
      </c>
      <c r="T865" s="161">
        <v>0</v>
      </c>
      <c r="U865" s="161">
        <v>0</v>
      </c>
      <c r="V865" s="161">
        <v>0</v>
      </c>
      <c r="W865" s="161">
        <v>0</v>
      </c>
      <c r="X865" s="161">
        <v>0</v>
      </c>
      <c r="Y865" s="161">
        <v>0</v>
      </c>
      <c r="Z865" s="161">
        <v>0</v>
      </c>
      <c r="AA865" s="161">
        <v>0</v>
      </c>
      <c r="AB865" s="161">
        <v>0</v>
      </c>
      <c r="AC865" s="161">
        <v>0</v>
      </c>
      <c r="AD865" s="161">
        <v>0</v>
      </c>
      <c r="AE865" s="161">
        <v>0</v>
      </c>
      <c r="AF865" s="161" t="s">
        <v>6309</v>
      </c>
      <c r="AG865" s="161" t="s">
        <v>6312</v>
      </c>
      <c r="AH865" s="162"/>
      <c r="AI865" s="162"/>
      <c r="AJ865" s="162"/>
      <c r="AK865" s="162"/>
      <c r="AL865" s="162"/>
      <c r="AM865" s="162"/>
      <c r="AN865" s="162"/>
      <c r="AO865" s="162"/>
      <c r="AP865" s="162"/>
      <c r="AQ865" s="162"/>
      <c r="AR865" s="162"/>
      <c r="AS865" s="162"/>
      <c r="AT865" s="162"/>
      <c r="AU865" s="162"/>
      <c r="AV865" s="162"/>
      <c r="AW865" s="162"/>
      <c r="AX865" s="162"/>
    </row>
    <row r="866" spans="1:50" hidden="1">
      <c r="A866" s="153" t="s">
        <v>570</v>
      </c>
      <c r="B866" s="153" t="s">
        <v>2513</v>
      </c>
      <c r="C866" s="153" t="s">
        <v>571</v>
      </c>
      <c r="D866" s="177" t="s">
        <v>3528</v>
      </c>
      <c r="E866" s="161" t="s">
        <v>6065</v>
      </c>
      <c r="F866" s="161" t="s">
        <v>6066</v>
      </c>
      <c r="G866" s="161" t="s">
        <v>3529</v>
      </c>
      <c r="H866" s="161" t="s">
        <v>2024</v>
      </c>
      <c r="I866" s="161" t="s">
        <v>2031</v>
      </c>
      <c r="J866" s="161" t="s">
        <v>3530</v>
      </c>
      <c r="K866" s="161" t="s">
        <v>6067</v>
      </c>
      <c r="L866" s="161" t="s">
        <v>6309</v>
      </c>
      <c r="M866" s="161" t="s">
        <v>6068</v>
      </c>
      <c r="N866" s="185" t="s">
        <v>6313</v>
      </c>
      <c r="O866" s="161">
        <v>0</v>
      </c>
      <c r="P866" s="161">
        <v>0</v>
      </c>
      <c r="Q866" s="161">
        <v>0</v>
      </c>
      <c r="R866" s="161">
        <v>0</v>
      </c>
      <c r="S866" s="161">
        <v>0</v>
      </c>
      <c r="T866" s="161">
        <v>0</v>
      </c>
      <c r="U866" s="161">
        <v>0</v>
      </c>
      <c r="V866" s="161">
        <v>0</v>
      </c>
      <c r="W866" s="161">
        <v>0</v>
      </c>
      <c r="X866" s="161">
        <v>0</v>
      </c>
      <c r="Y866" s="161">
        <v>0</v>
      </c>
      <c r="Z866" s="161">
        <v>0</v>
      </c>
      <c r="AA866" s="161">
        <v>0</v>
      </c>
      <c r="AB866" s="161">
        <v>0</v>
      </c>
      <c r="AC866" s="161">
        <v>0</v>
      </c>
      <c r="AD866" s="161">
        <v>0</v>
      </c>
      <c r="AE866" s="161">
        <v>0</v>
      </c>
      <c r="AF866" s="161" t="s">
        <v>4678</v>
      </c>
      <c r="AG866" s="161" t="s">
        <v>6317</v>
      </c>
      <c r="AH866" s="162"/>
      <c r="AI866" s="162"/>
      <c r="AJ866" s="162"/>
      <c r="AK866" s="162"/>
      <c r="AL866" s="162"/>
      <c r="AM866" s="162"/>
      <c r="AN866" s="162"/>
      <c r="AO866" s="162"/>
      <c r="AP866" s="162"/>
      <c r="AQ866" s="162"/>
      <c r="AR866" s="162"/>
      <c r="AS866" s="162"/>
      <c r="AT866" s="162"/>
      <c r="AU866" s="162"/>
      <c r="AV866" s="162"/>
      <c r="AW866" s="162"/>
      <c r="AX866" s="162"/>
    </row>
    <row r="867" spans="1:50" hidden="1">
      <c r="A867" s="153" t="s">
        <v>4402</v>
      </c>
      <c r="B867" s="153" t="s">
        <v>4403</v>
      </c>
      <c r="C867" s="153" t="s">
        <v>4404</v>
      </c>
      <c r="D867" s="177" t="s">
        <v>7108</v>
      </c>
      <c r="E867" s="161" t="s">
        <v>7109</v>
      </c>
      <c r="F867" s="161" t="s">
        <v>7116</v>
      </c>
      <c r="G867" s="161" t="s">
        <v>7111</v>
      </c>
      <c r="H867" s="161" t="s">
        <v>2015</v>
      </c>
      <c r="I867" s="161" t="s">
        <v>2016</v>
      </c>
      <c r="J867" s="161" t="s">
        <v>7112</v>
      </c>
      <c r="K867" s="161" t="s">
        <v>7113</v>
      </c>
      <c r="L867" s="161" t="s">
        <v>6309</v>
      </c>
      <c r="M867" s="161" t="s">
        <v>7114</v>
      </c>
      <c r="N867" s="185" t="s">
        <v>6318</v>
      </c>
      <c r="O867" s="161">
        <v>0</v>
      </c>
      <c r="P867" s="161">
        <v>0</v>
      </c>
      <c r="Q867" s="161">
        <v>0</v>
      </c>
      <c r="R867" s="161">
        <v>0</v>
      </c>
      <c r="S867" s="161">
        <v>0</v>
      </c>
      <c r="T867" s="161">
        <v>0</v>
      </c>
      <c r="U867" s="161">
        <v>0</v>
      </c>
      <c r="V867" s="161">
        <v>0</v>
      </c>
      <c r="W867" s="161">
        <v>0</v>
      </c>
      <c r="X867" s="161">
        <v>0</v>
      </c>
      <c r="Y867" s="161">
        <v>0</v>
      </c>
      <c r="Z867" s="161">
        <v>0</v>
      </c>
      <c r="AA867" s="161">
        <v>0</v>
      </c>
      <c r="AB867" s="161">
        <v>0</v>
      </c>
      <c r="AC867" s="161">
        <v>0</v>
      </c>
      <c r="AD867" s="161">
        <v>0</v>
      </c>
      <c r="AE867" s="161">
        <v>0</v>
      </c>
      <c r="AF867" s="161" t="s">
        <v>7115</v>
      </c>
      <c r="AG867" s="161" t="s">
        <v>4405</v>
      </c>
      <c r="AH867" s="162"/>
      <c r="AI867" s="162"/>
      <c r="AJ867" s="162"/>
      <c r="AK867" s="162"/>
      <c r="AL867" s="162"/>
      <c r="AM867" s="162"/>
      <c r="AN867" s="162"/>
      <c r="AO867" s="162"/>
      <c r="AP867" s="162"/>
      <c r="AQ867" s="162"/>
      <c r="AR867" s="162"/>
      <c r="AS867" s="162"/>
      <c r="AT867" s="162"/>
      <c r="AU867" s="162"/>
      <c r="AV867" s="162"/>
      <c r="AW867" s="162"/>
      <c r="AX867" s="162"/>
    </row>
    <row r="868" spans="1:50" hidden="1">
      <c r="A868" s="153" t="s">
        <v>5692</v>
      </c>
      <c r="B868" s="153" t="s">
        <v>5693</v>
      </c>
      <c r="C868" s="153" t="s">
        <v>5694</v>
      </c>
      <c r="D868" s="177" t="s">
        <v>7539</v>
      </c>
      <c r="E868" s="161" t="s">
        <v>7540</v>
      </c>
      <c r="F868" s="161" t="s">
        <v>12154</v>
      </c>
      <c r="G868" s="161" t="s">
        <v>7541</v>
      </c>
      <c r="H868" s="161" t="s">
        <v>2024</v>
      </c>
      <c r="I868" s="161" t="s">
        <v>2031</v>
      </c>
      <c r="J868" s="161" t="s">
        <v>7542</v>
      </c>
      <c r="K868" s="161" t="s">
        <v>7543</v>
      </c>
      <c r="L868" s="161" t="s">
        <v>7544</v>
      </c>
      <c r="M868" s="161" t="s">
        <v>7545</v>
      </c>
      <c r="N868" s="185" t="s">
        <v>6310</v>
      </c>
      <c r="O868" s="161" t="s">
        <v>5695</v>
      </c>
      <c r="P868" s="161" t="s">
        <v>13842</v>
      </c>
      <c r="Q868" s="161" t="s">
        <v>13843</v>
      </c>
      <c r="R868" s="161" t="s">
        <v>3916</v>
      </c>
      <c r="S868" s="161" t="s">
        <v>3917</v>
      </c>
      <c r="T868" s="161" t="s">
        <v>13844</v>
      </c>
      <c r="U868" s="161">
        <v>0</v>
      </c>
      <c r="V868" s="161">
        <v>0</v>
      </c>
      <c r="W868" s="161">
        <v>0</v>
      </c>
      <c r="X868" s="161">
        <v>0</v>
      </c>
      <c r="Y868" s="161">
        <v>0</v>
      </c>
      <c r="Z868" s="161">
        <v>0</v>
      </c>
      <c r="AA868" s="161">
        <v>0</v>
      </c>
      <c r="AB868" s="161">
        <v>0</v>
      </c>
      <c r="AC868" s="161">
        <v>0</v>
      </c>
      <c r="AD868" s="161">
        <v>0</v>
      </c>
      <c r="AE868" s="161">
        <v>0</v>
      </c>
      <c r="AF868" s="161" t="s">
        <v>6309</v>
      </c>
      <c r="AG868" s="161" t="s">
        <v>6317</v>
      </c>
      <c r="AH868" s="162"/>
      <c r="AI868" s="162"/>
      <c r="AJ868" s="162"/>
      <c r="AK868" s="162"/>
      <c r="AL868" s="162"/>
      <c r="AM868" s="162"/>
      <c r="AN868" s="162"/>
      <c r="AO868" s="162"/>
      <c r="AP868" s="162"/>
      <c r="AQ868" s="162"/>
      <c r="AR868" s="162"/>
      <c r="AS868" s="162"/>
      <c r="AT868" s="162"/>
      <c r="AU868" s="162"/>
      <c r="AV868" s="162"/>
      <c r="AW868" s="162"/>
      <c r="AX868" s="162"/>
    </row>
    <row r="869" spans="1:50" hidden="1">
      <c r="A869" s="153" t="s">
        <v>5163</v>
      </c>
      <c r="B869" s="153" t="s">
        <v>5164</v>
      </c>
      <c r="C869" s="153" t="s">
        <v>1085</v>
      </c>
      <c r="D869" s="177" t="s">
        <v>9817</v>
      </c>
      <c r="E869" s="161" t="s">
        <v>6309</v>
      </c>
      <c r="F869" s="161" t="s">
        <v>12780</v>
      </c>
      <c r="G869" s="161" t="s">
        <v>9818</v>
      </c>
      <c r="H869" s="161" t="s">
        <v>2024</v>
      </c>
      <c r="I869" s="161" t="s">
        <v>2031</v>
      </c>
      <c r="J869" s="161" t="s">
        <v>9819</v>
      </c>
      <c r="K869" s="161" t="s">
        <v>9820</v>
      </c>
      <c r="L869" s="161" t="s">
        <v>6309</v>
      </c>
      <c r="M869" s="161" t="s">
        <v>6309</v>
      </c>
      <c r="N869" s="185" t="s">
        <v>6310</v>
      </c>
      <c r="O869" s="161">
        <v>0</v>
      </c>
      <c r="P869" s="161">
        <v>0</v>
      </c>
      <c r="Q869" s="161">
        <v>0</v>
      </c>
      <c r="R869" s="161">
        <v>0</v>
      </c>
      <c r="S869" s="161">
        <v>0</v>
      </c>
      <c r="T869" s="161">
        <v>0</v>
      </c>
      <c r="U869" s="161">
        <v>0</v>
      </c>
      <c r="V869" s="161">
        <v>0</v>
      </c>
      <c r="W869" s="161">
        <v>0</v>
      </c>
      <c r="X869" s="161">
        <v>0</v>
      </c>
      <c r="Y869" s="161">
        <v>0</v>
      </c>
      <c r="Z869" s="161">
        <v>0</v>
      </c>
      <c r="AA869" s="161">
        <v>0</v>
      </c>
      <c r="AB869" s="161">
        <v>0</v>
      </c>
      <c r="AC869" s="161">
        <v>0</v>
      </c>
      <c r="AD869" s="161">
        <v>0</v>
      </c>
      <c r="AE869" s="161">
        <v>0</v>
      </c>
      <c r="AF869" s="161" t="s">
        <v>6309</v>
      </c>
      <c r="AG869" s="161" t="s">
        <v>6312</v>
      </c>
      <c r="AH869" s="162"/>
      <c r="AI869" s="162"/>
      <c r="AJ869" s="162"/>
      <c r="AK869" s="162"/>
      <c r="AL869" s="162"/>
      <c r="AM869" s="162"/>
      <c r="AN869" s="162"/>
      <c r="AO869" s="162"/>
      <c r="AP869" s="162"/>
      <c r="AQ869" s="162"/>
      <c r="AR869" s="162"/>
      <c r="AS869" s="162"/>
      <c r="AT869" s="162"/>
      <c r="AU869" s="162"/>
      <c r="AV869" s="162"/>
      <c r="AW869" s="162"/>
      <c r="AX869" s="162"/>
    </row>
    <row r="870" spans="1:50" hidden="1">
      <c r="A870" s="153" t="s">
        <v>1080</v>
      </c>
      <c r="B870" s="153" t="s">
        <v>1081</v>
      </c>
      <c r="C870" s="153" t="s">
        <v>1082</v>
      </c>
      <c r="D870" s="177" t="s">
        <v>3388</v>
      </c>
      <c r="E870" s="161" t="s">
        <v>3389</v>
      </c>
      <c r="F870" s="161" t="s">
        <v>3390</v>
      </c>
      <c r="G870" s="161" t="s">
        <v>3391</v>
      </c>
      <c r="H870" s="161" t="s">
        <v>2024</v>
      </c>
      <c r="I870" s="161" t="s">
        <v>2031</v>
      </c>
      <c r="J870" s="161" t="s">
        <v>3392</v>
      </c>
      <c r="K870" s="161" t="s">
        <v>3393</v>
      </c>
      <c r="L870" s="161" t="s">
        <v>3394</v>
      </c>
      <c r="M870" s="161" t="s">
        <v>3395</v>
      </c>
      <c r="N870" s="185" t="s">
        <v>2035</v>
      </c>
      <c r="O870" s="161">
        <v>0</v>
      </c>
      <c r="P870" s="161">
        <v>0</v>
      </c>
      <c r="Q870" s="161">
        <v>0</v>
      </c>
      <c r="R870" s="161">
        <v>0</v>
      </c>
      <c r="S870" s="161">
        <v>0</v>
      </c>
      <c r="T870" s="161">
        <v>0</v>
      </c>
      <c r="U870" s="161">
        <v>0</v>
      </c>
      <c r="V870" s="161">
        <v>0</v>
      </c>
      <c r="W870" s="161">
        <v>0</v>
      </c>
      <c r="X870" s="161">
        <v>0</v>
      </c>
      <c r="Y870" s="161">
        <v>0</v>
      </c>
      <c r="Z870" s="161">
        <v>0</v>
      </c>
      <c r="AA870" s="161">
        <v>0</v>
      </c>
      <c r="AB870" s="161">
        <v>0</v>
      </c>
      <c r="AC870" s="161">
        <v>0</v>
      </c>
      <c r="AD870" s="161">
        <v>0</v>
      </c>
      <c r="AE870" s="161">
        <v>0</v>
      </c>
      <c r="AF870" s="161" t="s">
        <v>6309</v>
      </c>
      <c r="AG870" s="161" t="s">
        <v>6334</v>
      </c>
      <c r="AH870" s="162" t="s">
        <v>5010</v>
      </c>
      <c r="AI870" s="162" t="s">
        <v>1829</v>
      </c>
      <c r="AJ870" s="162" t="s">
        <v>6717</v>
      </c>
      <c r="AK870" s="162" t="s">
        <v>7816</v>
      </c>
      <c r="AL870" s="162" t="s">
        <v>13913</v>
      </c>
      <c r="AM870" s="162" t="s">
        <v>14144</v>
      </c>
      <c r="AN870" s="162" t="s">
        <v>14181</v>
      </c>
      <c r="AO870" s="162" t="s">
        <v>14267</v>
      </c>
      <c r="AP870" s="162"/>
      <c r="AQ870" s="162"/>
      <c r="AR870" s="162"/>
      <c r="AS870" s="162"/>
      <c r="AT870" s="162"/>
      <c r="AU870" s="162"/>
      <c r="AV870" s="162"/>
      <c r="AW870" s="162"/>
      <c r="AX870" s="162"/>
    </row>
    <row r="871" spans="1:50" hidden="1">
      <c r="A871" s="153" t="s">
        <v>5152</v>
      </c>
      <c r="B871" s="153" t="s">
        <v>5153</v>
      </c>
      <c r="C871" s="153" t="s">
        <v>5413</v>
      </c>
      <c r="D871" s="177" t="s">
        <v>9793</v>
      </c>
      <c r="E871" s="161" t="s">
        <v>6309</v>
      </c>
      <c r="F871" s="161" t="s">
        <v>12775</v>
      </c>
      <c r="G871" s="161" t="s">
        <v>9794</v>
      </c>
      <c r="H871" s="161" t="s">
        <v>2024</v>
      </c>
      <c r="I871" s="161" t="s">
        <v>2031</v>
      </c>
      <c r="J871" s="161" t="s">
        <v>9795</v>
      </c>
      <c r="K871" s="161" t="s">
        <v>9796</v>
      </c>
      <c r="L871" s="161" t="s">
        <v>6309</v>
      </c>
      <c r="M871" s="161" t="s">
        <v>9797</v>
      </c>
      <c r="N871" s="185" t="s">
        <v>6310</v>
      </c>
      <c r="O871" s="161">
        <v>0</v>
      </c>
      <c r="P871" s="161">
        <v>0</v>
      </c>
      <c r="Q871" s="161">
        <v>0</v>
      </c>
      <c r="R871" s="161">
        <v>0</v>
      </c>
      <c r="S871" s="161">
        <v>0</v>
      </c>
      <c r="T871" s="161">
        <v>0</v>
      </c>
      <c r="U871" s="161">
        <v>0</v>
      </c>
      <c r="V871" s="161">
        <v>0</v>
      </c>
      <c r="W871" s="161">
        <v>0</v>
      </c>
      <c r="X871" s="161">
        <v>0</v>
      </c>
      <c r="Y871" s="161">
        <v>0</v>
      </c>
      <c r="Z871" s="161">
        <v>0</v>
      </c>
      <c r="AA871" s="161">
        <v>0</v>
      </c>
      <c r="AB871" s="161">
        <v>0</v>
      </c>
      <c r="AC871" s="161">
        <v>0</v>
      </c>
      <c r="AD871" s="161">
        <v>0</v>
      </c>
      <c r="AE871" s="161">
        <v>0</v>
      </c>
      <c r="AF871" s="161" t="s">
        <v>6309</v>
      </c>
      <c r="AG871" s="161" t="s">
        <v>6312</v>
      </c>
      <c r="AH871" s="162"/>
      <c r="AI871" s="162"/>
      <c r="AJ871" s="162"/>
      <c r="AK871" s="162"/>
      <c r="AL871" s="162"/>
      <c r="AM871" s="162"/>
      <c r="AN871" s="162"/>
      <c r="AO871" s="162"/>
      <c r="AP871" s="162"/>
      <c r="AQ871" s="162"/>
      <c r="AR871" s="162"/>
      <c r="AS871" s="162"/>
      <c r="AT871" s="162"/>
      <c r="AU871" s="162"/>
      <c r="AV871" s="162"/>
      <c r="AW871" s="162"/>
      <c r="AX871" s="162"/>
    </row>
    <row r="872" spans="1:50" hidden="1">
      <c r="A872" s="153" t="s">
        <v>5480</v>
      </c>
      <c r="B872" s="153" t="s">
        <v>1086</v>
      </c>
      <c r="C872" s="153" t="s">
        <v>2902</v>
      </c>
      <c r="D872" s="177" t="s">
        <v>7523</v>
      </c>
      <c r="E872" s="161" t="s">
        <v>7966</v>
      </c>
      <c r="F872" s="161" t="s">
        <v>12343</v>
      </c>
      <c r="G872" s="161" t="s">
        <v>7524</v>
      </c>
      <c r="H872" s="161" t="s">
        <v>2024</v>
      </c>
      <c r="I872" s="161" t="s">
        <v>2031</v>
      </c>
      <c r="J872" s="161" t="s">
        <v>7525</v>
      </c>
      <c r="K872" s="161" t="s">
        <v>6309</v>
      </c>
      <c r="L872" s="161" t="s">
        <v>7967</v>
      </c>
      <c r="M872" s="161" t="s">
        <v>7968</v>
      </c>
      <c r="N872" s="185" t="s">
        <v>6953</v>
      </c>
      <c r="O872" s="161">
        <v>0</v>
      </c>
      <c r="P872" s="161">
        <v>0</v>
      </c>
      <c r="Q872" s="161">
        <v>0</v>
      </c>
      <c r="R872" s="161">
        <v>0</v>
      </c>
      <c r="S872" s="161">
        <v>0</v>
      </c>
      <c r="T872" s="161">
        <v>0</v>
      </c>
      <c r="U872" s="161">
        <v>0</v>
      </c>
      <c r="V872" s="161">
        <v>0</v>
      </c>
      <c r="W872" s="161">
        <v>0</v>
      </c>
      <c r="X872" s="161">
        <v>0</v>
      </c>
      <c r="Y872" s="161">
        <v>0</v>
      </c>
      <c r="Z872" s="161">
        <v>0</v>
      </c>
      <c r="AA872" s="161">
        <v>0</v>
      </c>
      <c r="AB872" s="161">
        <v>0</v>
      </c>
      <c r="AC872" s="161">
        <v>0</v>
      </c>
      <c r="AD872" s="161">
        <v>0</v>
      </c>
      <c r="AE872" s="161">
        <v>0</v>
      </c>
      <c r="AF872" s="161" t="s">
        <v>4381</v>
      </c>
      <c r="AG872" s="161" t="s">
        <v>4388</v>
      </c>
      <c r="AH872" s="162"/>
      <c r="AI872" s="162"/>
      <c r="AJ872" s="162"/>
      <c r="AK872" s="162"/>
      <c r="AL872" s="162"/>
      <c r="AM872" s="162"/>
      <c r="AN872" s="162"/>
      <c r="AO872" s="162"/>
      <c r="AP872" s="162"/>
      <c r="AQ872" s="162"/>
      <c r="AR872" s="162"/>
      <c r="AS872" s="162"/>
      <c r="AT872" s="162"/>
      <c r="AU872" s="162"/>
      <c r="AV872" s="162"/>
      <c r="AW872" s="162"/>
      <c r="AX872" s="162"/>
    </row>
    <row r="873" spans="1:50" hidden="1">
      <c r="A873" s="153" t="s">
        <v>2246</v>
      </c>
      <c r="B873" s="153" t="s">
        <v>2247</v>
      </c>
      <c r="C873" s="153" t="s">
        <v>2228</v>
      </c>
      <c r="D873" s="177" t="s">
        <v>8776</v>
      </c>
      <c r="E873" s="161" t="s">
        <v>6309</v>
      </c>
      <c r="F873" s="161" t="s">
        <v>12577</v>
      </c>
      <c r="G873" s="161" t="s">
        <v>8777</v>
      </c>
      <c r="H873" s="161" t="s">
        <v>8778</v>
      </c>
      <c r="I873" s="161" t="s">
        <v>8779</v>
      </c>
      <c r="J873" s="161" t="s">
        <v>8780</v>
      </c>
      <c r="K873" s="161" t="s">
        <v>8781</v>
      </c>
      <c r="L873" s="161" t="s">
        <v>6309</v>
      </c>
      <c r="M873" s="161" t="s">
        <v>8782</v>
      </c>
      <c r="N873" s="185" t="s">
        <v>6310</v>
      </c>
      <c r="O873" s="161">
        <v>0</v>
      </c>
      <c r="P873" s="161">
        <v>0</v>
      </c>
      <c r="Q873" s="161">
        <v>0</v>
      </c>
      <c r="R873" s="161">
        <v>0</v>
      </c>
      <c r="S873" s="161">
        <v>0</v>
      </c>
      <c r="T873" s="161">
        <v>0</v>
      </c>
      <c r="U873" s="161">
        <v>0</v>
      </c>
      <c r="V873" s="161">
        <v>0</v>
      </c>
      <c r="W873" s="161">
        <v>0</v>
      </c>
      <c r="X873" s="161">
        <v>0</v>
      </c>
      <c r="Y873" s="161">
        <v>0</v>
      </c>
      <c r="Z873" s="161">
        <v>0</v>
      </c>
      <c r="AA873" s="161">
        <v>0</v>
      </c>
      <c r="AB873" s="161">
        <v>0</v>
      </c>
      <c r="AC873" s="161">
        <v>0</v>
      </c>
      <c r="AD873" s="161">
        <v>0</v>
      </c>
      <c r="AE873" s="161">
        <v>0</v>
      </c>
      <c r="AF873" s="161" t="s">
        <v>6309</v>
      </c>
      <c r="AG873" s="161" t="s">
        <v>6312</v>
      </c>
      <c r="AH873" s="162"/>
      <c r="AI873" s="162"/>
      <c r="AJ873" s="162"/>
      <c r="AK873" s="162"/>
      <c r="AL873" s="162"/>
      <c r="AM873" s="162"/>
      <c r="AN873" s="162"/>
      <c r="AO873" s="162"/>
      <c r="AP873" s="162"/>
      <c r="AQ873" s="162"/>
      <c r="AR873" s="162"/>
      <c r="AS873" s="162"/>
      <c r="AT873" s="162"/>
      <c r="AU873" s="162"/>
      <c r="AV873" s="162"/>
      <c r="AW873" s="162"/>
      <c r="AX873" s="162"/>
    </row>
    <row r="874" spans="1:50" hidden="1">
      <c r="A874" s="153" t="s">
        <v>1735</v>
      </c>
      <c r="B874" s="153" t="s">
        <v>1736</v>
      </c>
      <c r="C874" s="153" t="s">
        <v>3464</v>
      </c>
      <c r="D874" s="177" t="s">
        <v>8966</v>
      </c>
      <c r="E874" s="161" t="s">
        <v>6309</v>
      </c>
      <c r="F874" s="161" t="s">
        <v>12615</v>
      </c>
      <c r="G874" s="161" t="s">
        <v>8967</v>
      </c>
      <c r="H874" s="161" t="s">
        <v>2025</v>
      </c>
      <c r="I874" s="161" t="s">
        <v>2026</v>
      </c>
      <c r="J874" s="161" t="s">
        <v>8968</v>
      </c>
      <c r="K874" s="161" t="s">
        <v>8969</v>
      </c>
      <c r="L874" s="161" t="s">
        <v>6309</v>
      </c>
      <c r="M874" s="161" t="s">
        <v>8970</v>
      </c>
      <c r="N874" s="185" t="s">
        <v>6310</v>
      </c>
      <c r="O874" s="161">
        <v>0</v>
      </c>
      <c r="P874" s="161">
        <v>0</v>
      </c>
      <c r="Q874" s="161">
        <v>0</v>
      </c>
      <c r="R874" s="161">
        <v>0</v>
      </c>
      <c r="S874" s="161">
        <v>0</v>
      </c>
      <c r="T874" s="161">
        <v>0</v>
      </c>
      <c r="U874" s="161">
        <v>0</v>
      </c>
      <c r="V874" s="161">
        <v>0</v>
      </c>
      <c r="W874" s="161">
        <v>0</v>
      </c>
      <c r="X874" s="161">
        <v>0</v>
      </c>
      <c r="Y874" s="161">
        <v>0</v>
      </c>
      <c r="Z874" s="161">
        <v>0</v>
      </c>
      <c r="AA874" s="161">
        <v>0</v>
      </c>
      <c r="AB874" s="161">
        <v>0</v>
      </c>
      <c r="AC874" s="161">
        <v>0</v>
      </c>
      <c r="AD874" s="161">
        <v>0</v>
      </c>
      <c r="AE874" s="161">
        <v>0</v>
      </c>
      <c r="AF874" s="161" t="s">
        <v>6309</v>
      </c>
      <c r="AG874" s="161" t="s">
        <v>6312</v>
      </c>
      <c r="AH874" s="162"/>
      <c r="AI874" s="162"/>
      <c r="AJ874" s="162"/>
      <c r="AK874" s="162"/>
      <c r="AL874" s="162"/>
      <c r="AM874" s="162"/>
      <c r="AN874" s="162"/>
      <c r="AO874" s="162"/>
      <c r="AP874" s="162"/>
      <c r="AQ874" s="162"/>
      <c r="AR874" s="162"/>
      <c r="AS874" s="162"/>
      <c r="AT874" s="162"/>
      <c r="AU874" s="162"/>
      <c r="AV874" s="162"/>
      <c r="AW874" s="162"/>
      <c r="AX874" s="162"/>
    </row>
    <row r="875" spans="1:50" hidden="1">
      <c r="A875" s="153" t="s">
        <v>667</v>
      </c>
      <c r="B875" s="153" t="s">
        <v>668</v>
      </c>
      <c r="C875" s="153" t="s">
        <v>669</v>
      </c>
      <c r="D875" s="177" t="s">
        <v>6755</v>
      </c>
      <c r="E875" s="161" t="s">
        <v>6756</v>
      </c>
      <c r="F875" s="161" t="s">
        <v>11931</v>
      </c>
      <c r="G875" s="161" t="s">
        <v>6757</v>
      </c>
      <c r="H875" s="161" t="s">
        <v>2024</v>
      </c>
      <c r="I875" s="161" t="s">
        <v>6758</v>
      </c>
      <c r="J875" s="161" t="s">
        <v>6759</v>
      </c>
      <c r="K875" s="161" t="s">
        <v>6760</v>
      </c>
      <c r="L875" s="161" t="s">
        <v>6761</v>
      </c>
      <c r="M875" s="161" t="s">
        <v>6762</v>
      </c>
      <c r="N875" s="185" t="s">
        <v>6318</v>
      </c>
      <c r="O875" s="161">
        <v>0</v>
      </c>
      <c r="P875" s="161">
        <v>0</v>
      </c>
      <c r="Q875" s="161">
        <v>0</v>
      </c>
      <c r="R875" s="161">
        <v>0</v>
      </c>
      <c r="S875" s="161">
        <v>0</v>
      </c>
      <c r="T875" s="161">
        <v>0</v>
      </c>
      <c r="U875" s="161">
        <v>0</v>
      </c>
      <c r="V875" s="161">
        <v>0</v>
      </c>
      <c r="W875" s="161">
        <v>0</v>
      </c>
      <c r="X875" s="161">
        <v>0</v>
      </c>
      <c r="Y875" s="161">
        <v>0</v>
      </c>
      <c r="Z875" s="161">
        <v>0</v>
      </c>
      <c r="AA875" s="161">
        <v>0</v>
      </c>
      <c r="AB875" s="161">
        <v>0</v>
      </c>
      <c r="AC875" s="161">
        <v>0</v>
      </c>
      <c r="AD875" s="161">
        <v>0</v>
      </c>
      <c r="AE875" s="161">
        <v>0</v>
      </c>
      <c r="AF875" s="161" t="s">
        <v>6746</v>
      </c>
      <c r="AG875" s="161" t="s">
        <v>4388</v>
      </c>
      <c r="AH875" s="162" t="s">
        <v>15045</v>
      </c>
      <c r="AI875" s="162" t="s">
        <v>15046</v>
      </c>
      <c r="AJ875" s="162" t="s">
        <v>15075</v>
      </c>
      <c r="AK875" s="162" t="s">
        <v>15160</v>
      </c>
      <c r="AL875" s="162" t="s">
        <v>15206</v>
      </c>
      <c r="AM875" s="162" t="s">
        <v>16051</v>
      </c>
      <c r="AN875" s="162"/>
      <c r="AO875" s="162"/>
      <c r="AP875" s="162"/>
      <c r="AQ875" s="162"/>
      <c r="AR875" s="162"/>
      <c r="AS875" s="162"/>
      <c r="AT875" s="162"/>
      <c r="AU875" s="162"/>
      <c r="AV875" s="162"/>
      <c r="AW875" s="162"/>
      <c r="AX875" s="162"/>
    </row>
    <row r="876" spans="1:50" hidden="1">
      <c r="A876" s="153" t="s">
        <v>572</v>
      </c>
      <c r="B876" s="153" t="s">
        <v>1088</v>
      </c>
      <c r="C876" s="153" t="s">
        <v>573</v>
      </c>
      <c r="D876" s="177" t="s">
        <v>3398</v>
      </c>
      <c r="E876" s="161" t="s">
        <v>3399</v>
      </c>
      <c r="F876" s="161" t="s">
        <v>3408</v>
      </c>
      <c r="G876" s="161" t="s">
        <v>3400</v>
      </c>
      <c r="H876" s="161" t="s">
        <v>2024</v>
      </c>
      <c r="I876" s="161" t="s">
        <v>3401</v>
      </c>
      <c r="J876" s="161" t="s">
        <v>3402</v>
      </c>
      <c r="K876" s="161" t="s">
        <v>3403</v>
      </c>
      <c r="L876" s="161" t="s">
        <v>6309</v>
      </c>
      <c r="M876" s="161" t="s">
        <v>3404</v>
      </c>
      <c r="N876" s="185" t="s">
        <v>6310</v>
      </c>
      <c r="O876" s="161" t="s">
        <v>1090</v>
      </c>
      <c r="P876" s="161" t="s">
        <v>3405</v>
      </c>
      <c r="Q876" s="161" t="s">
        <v>3406</v>
      </c>
      <c r="R876" s="161" t="s">
        <v>2024</v>
      </c>
      <c r="S876" s="161" t="s">
        <v>3407</v>
      </c>
      <c r="T876" s="161" t="s">
        <v>6309</v>
      </c>
      <c r="U876" s="161">
        <v>0</v>
      </c>
      <c r="V876" s="161">
        <v>0</v>
      </c>
      <c r="W876" s="161">
        <v>0</v>
      </c>
      <c r="X876" s="161">
        <v>0</v>
      </c>
      <c r="Y876" s="161">
        <v>0</v>
      </c>
      <c r="Z876" s="161">
        <v>0</v>
      </c>
      <c r="AA876" s="161">
        <v>0</v>
      </c>
      <c r="AB876" s="161">
        <v>0</v>
      </c>
      <c r="AC876" s="161">
        <v>0</v>
      </c>
      <c r="AD876" s="161">
        <v>0</v>
      </c>
      <c r="AE876" s="161">
        <v>0</v>
      </c>
      <c r="AF876" s="161" t="s">
        <v>4285</v>
      </c>
      <c r="AG876" s="161" t="s">
        <v>6334</v>
      </c>
      <c r="AH876" s="162" t="s">
        <v>14206</v>
      </c>
      <c r="AI876" s="162" t="s">
        <v>6689</v>
      </c>
      <c r="AJ876" s="162" t="s">
        <v>6701</v>
      </c>
      <c r="AK876" s="162" t="s">
        <v>7808</v>
      </c>
      <c r="AL876" s="162" t="s">
        <v>14146</v>
      </c>
      <c r="AM876" s="162" t="s">
        <v>14295</v>
      </c>
      <c r="AN876" s="162" t="s">
        <v>14368</v>
      </c>
      <c r="AO876" s="162" t="s">
        <v>14654</v>
      </c>
      <c r="AP876" s="162"/>
      <c r="AQ876" s="162"/>
      <c r="AR876" s="162"/>
      <c r="AS876" s="162"/>
      <c r="AT876" s="162"/>
      <c r="AU876" s="162"/>
      <c r="AV876" s="162"/>
      <c r="AW876" s="162"/>
      <c r="AX876" s="162"/>
    </row>
    <row r="877" spans="1:50" hidden="1">
      <c r="A877" s="153" t="s">
        <v>1087</v>
      </c>
      <c r="B877" s="153" t="s">
        <v>1088</v>
      </c>
      <c r="C877" s="153" t="s">
        <v>1089</v>
      </c>
      <c r="D877" s="177" t="e">
        <v>#N/A</v>
      </c>
      <c r="E877" s="161" t="e">
        <v>#N/A</v>
      </c>
      <c r="F877" s="161" t="e">
        <v>#N/A</v>
      </c>
      <c r="G877" s="161" t="e">
        <v>#N/A</v>
      </c>
      <c r="H877" s="161" t="e">
        <v>#N/A</v>
      </c>
      <c r="I877" s="161" t="e">
        <v>#N/A</v>
      </c>
      <c r="J877" s="161" t="e">
        <v>#N/A</v>
      </c>
      <c r="K877" s="161" t="e">
        <v>#N/A</v>
      </c>
      <c r="L877" s="161" t="e">
        <v>#N/A</v>
      </c>
      <c r="M877" s="161"/>
      <c r="N877" s="185"/>
      <c r="O877" s="161"/>
      <c r="P877" s="161"/>
      <c r="Q877" s="161"/>
      <c r="R877" s="161"/>
      <c r="S877" s="161"/>
      <c r="T877" s="161"/>
      <c r="U877" s="161"/>
      <c r="V877" s="161"/>
      <c r="W877" s="161"/>
      <c r="X877" s="161"/>
      <c r="Y877" s="161"/>
      <c r="Z877" s="161"/>
      <c r="AA877" s="161"/>
      <c r="AB877" s="161"/>
      <c r="AC877" s="161"/>
      <c r="AD877" s="161"/>
      <c r="AE877" s="161"/>
      <c r="AF877" s="161"/>
      <c r="AG877" s="161"/>
      <c r="AH877" s="162" t="s">
        <v>6688</v>
      </c>
      <c r="AI877" s="162" t="s">
        <v>6689</v>
      </c>
      <c r="AJ877" s="162" t="s">
        <v>6701</v>
      </c>
      <c r="AK877" s="162"/>
      <c r="AL877" s="162"/>
      <c r="AM877" s="162"/>
      <c r="AN877" s="162"/>
      <c r="AO877" s="162"/>
      <c r="AP877" s="162"/>
      <c r="AQ877" s="162"/>
      <c r="AR877" s="162"/>
      <c r="AS877" s="162"/>
      <c r="AT877" s="162"/>
      <c r="AU877" s="162"/>
      <c r="AV877" s="162"/>
      <c r="AW877" s="162"/>
      <c r="AX877" s="162"/>
    </row>
    <row r="878" spans="1:50" hidden="1">
      <c r="A878" s="153" t="s">
        <v>6148</v>
      </c>
      <c r="B878" s="153" t="s">
        <v>6149</v>
      </c>
      <c r="C878" s="153" t="s">
        <v>2228</v>
      </c>
      <c r="D878" s="177" t="s">
        <v>10787</v>
      </c>
      <c r="E878" s="161" t="s">
        <v>10788</v>
      </c>
      <c r="F878" s="161" t="e">
        <v>#N/A</v>
      </c>
      <c r="G878" s="161" t="s">
        <v>10789</v>
      </c>
      <c r="H878" s="161" t="s">
        <v>2024</v>
      </c>
      <c r="I878" s="161" t="s">
        <v>2031</v>
      </c>
      <c r="J878" s="161" t="s">
        <v>10790</v>
      </c>
      <c r="K878" s="161" t="s">
        <v>6309</v>
      </c>
      <c r="L878" s="161" t="s">
        <v>10791</v>
      </c>
      <c r="M878" s="161"/>
      <c r="N878" s="185"/>
      <c r="O878" s="161"/>
      <c r="P878" s="161"/>
      <c r="Q878" s="161"/>
      <c r="R878" s="161"/>
      <c r="S878" s="161"/>
      <c r="T878" s="161"/>
      <c r="U878" s="161"/>
      <c r="V878" s="161"/>
      <c r="W878" s="161"/>
      <c r="X878" s="161"/>
      <c r="Y878" s="161"/>
      <c r="Z878" s="161"/>
      <c r="AA878" s="161"/>
      <c r="AB878" s="161"/>
      <c r="AC878" s="161"/>
      <c r="AD878" s="161"/>
      <c r="AE878" s="161"/>
      <c r="AF878" s="161"/>
      <c r="AG878" s="161"/>
      <c r="AH878" s="162"/>
      <c r="AI878" s="162"/>
      <c r="AJ878" s="162"/>
      <c r="AK878" s="162"/>
      <c r="AL878" s="162"/>
      <c r="AM878" s="162"/>
      <c r="AN878" s="162"/>
      <c r="AO878" s="162"/>
      <c r="AP878" s="162"/>
      <c r="AQ878" s="162"/>
      <c r="AR878" s="162"/>
      <c r="AS878" s="162"/>
      <c r="AT878" s="162"/>
      <c r="AU878" s="162"/>
      <c r="AV878" s="162"/>
      <c r="AW878" s="162"/>
      <c r="AX878" s="162"/>
    </row>
    <row r="879" spans="1:50" hidden="1">
      <c r="A879" s="153" t="s">
        <v>3120</v>
      </c>
      <c r="B879" s="153" t="s">
        <v>3121</v>
      </c>
      <c r="C879" s="153" t="s">
        <v>2228</v>
      </c>
      <c r="D879" s="177" t="e">
        <v>#N/A</v>
      </c>
      <c r="E879" s="161" t="e">
        <v>#N/A</v>
      </c>
      <c r="F879" s="161" t="e">
        <v>#N/A</v>
      </c>
      <c r="G879" s="161" t="e">
        <v>#N/A</v>
      </c>
      <c r="H879" s="161" t="e">
        <v>#N/A</v>
      </c>
      <c r="I879" s="161" t="e">
        <v>#N/A</v>
      </c>
      <c r="J879" s="161" t="e">
        <v>#N/A</v>
      </c>
      <c r="K879" s="161" t="e">
        <v>#N/A</v>
      </c>
      <c r="L879" s="161" t="e">
        <v>#N/A</v>
      </c>
      <c r="M879" s="161"/>
      <c r="N879" s="185"/>
      <c r="O879" s="161"/>
      <c r="P879" s="161"/>
      <c r="Q879" s="161"/>
      <c r="R879" s="161"/>
      <c r="S879" s="161"/>
      <c r="T879" s="161"/>
      <c r="U879" s="161"/>
      <c r="V879" s="161"/>
      <c r="W879" s="161"/>
      <c r="X879" s="161"/>
      <c r="Y879" s="161"/>
      <c r="Z879" s="161"/>
      <c r="AA879" s="161"/>
      <c r="AB879" s="161"/>
      <c r="AC879" s="161"/>
      <c r="AD879" s="161"/>
      <c r="AE879" s="161"/>
      <c r="AF879" s="161"/>
      <c r="AG879" s="161"/>
      <c r="AH879" s="162"/>
      <c r="AI879" s="162"/>
      <c r="AJ879" s="162"/>
      <c r="AK879" s="162"/>
      <c r="AL879" s="162"/>
      <c r="AM879" s="162"/>
      <c r="AN879" s="162"/>
      <c r="AO879" s="162"/>
      <c r="AP879" s="162"/>
      <c r="AQ879" s="162"/>
      <c r="AR879" s="162"/>
      <c r="AS879" s="162"/>
      <c r="AT879" s="162"/>
      <c r="AU879" s="162"/>
      <c r="AV879" s="162"/>
      <c r="AW879" s="162"/>
      <c r="AX879" s="162"/>
    </row>
    <row r="880" spans="1:50" hidden="1">
      <c r="A880" s="153" t="s">
        <v>4389</v>
      </c>
      <c r="B880" s="153" t="s">
        <v>4390</v>
      </c>
      <c r="C880" s="153" t="s">
        <v>4391</v>
      </c>
      <c r="D880" s="177" t="s">
        <v>3644</v>
      </c>
      <c r="E880" s="161" t="s">
        <v>3645</v>
      </c>
      <c r="F880" s="161" t="e">
        <v>#N/A</v>
      </c>
      <c r="G880" s="161" t="s">
        <v>3646</v>
      </c>
      <c r="H880" s="161" t="s">
        <v>2024</v>
      </c>
      <c r="I880" s="161" t="s">
        <v>2031</v>
      </c>
      <c r="J880" s="161" t="s">
        <v>3647</v>
      </c>
      <c r="K880" s="161" t="s">
        <v>3648</v>
      </c>
      <c r="L880" s="161" t="s">
        <v>3649</v>
      </c>
      <c r="M880" s="161"/>
      <c r="N880" s="185"/>
      <c r="O880" s="161"/>
      <c r="P880" s="161"/>
      <c r="Q880" s="161"/>
      <c r="R880" s="161"/>
      <c r="S880" s="161"/>
      <c r="T880" s="161"/>
      <c r="U880" s="161"/>
      <c r="V880" s="161"/>
      <c r="W880" s="161"/>
      <c r="X880" s="161"/>
      <c r="Y880" s="161"/>
      <c r="Z880" s="161"/>
      <c r="AA880" s="161"/>
      <c r="AB880" s="161"/>
      <c r="AC880" s="161"/>
      <c r="AD880" s="161"/>
      <c r="AE880" s="161"/>
      <c r="AF880" s="161"/>
      <c r="AG880" s="169"/>
      <c r="AH880" s="162" t="s">
        <v>14140</v>
      </c>
      <c r="AI880" s="162"/>
      <c r="AJ880" s="162"/>
      <c r="AK880" s="162"/>
      <c r="AL880" s="162"/>
      <c r="AM880" s="162"/>
      <c r="AN880" s="162"/>
      <c r="AO880" s="162"/>
      <c r="AP880" s="162"/>
      <c r="AQ880" s="162"/>
      <c r="AR880" s="162"/>
      <c r="AS880" s="162"/>
      <c r="AT880" s="162"/>
      <c r="AU880" s="162"/>
      <c r="AV880" s="162"/>
      <c r="AW880" s="162"/>
      <c r="AX880" s="162"/>
    </row>
    <row r="881" spans="1:50" hidden="1">
      <c r="A881" s="153" t="s">
        <v>5140</v>
      </c>
      <c r="B881" s="153" t="s">
        <v>5141</v>
      </c>
      <c r="C881" s="153" t="s">
        <v>5142</v>
      </c>
      <c r="D881" s="177" t="s">
        <v>9771</v>
      </c>
      <c r="E881" s="161" t="s">
        <v>6309</v>
      </c>
      <c r="F881" s="161" t="s">
        <v>12771</v>
      </c>
      <c r="G881" s="161" t="s">
        <v>9772</v>
      </c>
      <c r="H881" s="161" t="s">
        <v>6207</v>
      </c>
      <c r="I881" s="161" t="s">
        <v>6208</v>
      </c>
      <c r="J881" s="161" t="s">
        <v>9773</v>
      </c>
      <c r="K881" s="161" t="s">
        <v>9774</v>
      </c>
      <c r="L881" s="161" t="s">
        <v>6309</v>
      </c>
      <c r="M881" s="161" t="s">
        <v>9775</v>
      </c>
      <c r="N881" s="185" t="s">
        <v>6310</v>
      </c>
      <c r="O881" s="161">
        <v>0</v>
      </c>
      <c r="P881" s="161">
        <v>0</v>
      </c>
      <c r="Q881" s="161">
        <v>0</v>
      </c>
      <c r="R881" s="161">
        <v>0</v>
      </c>
      <c r="S881" s="161">
        <v>0</v>
      </c>
      <c r="T881" s="161">
        <v>0</v>
      </c>
      <c r="U881" s="161">
        <v>0</v>
      </c>
      <c r="V881" s="161">
        <v>0</v>
      </c>
      <c r="W881" s="161">
        <v>0</v>
      </c>
      <c r="X881" s="161">
        <v>0</v>
      </c>
      <c r="Y881" s="161">
        <v>0</v>
      </c>
      <c r="Z881" s="161">
        <v>0</v>
      </c>
      <c r="AA881" s="161">
        <v>0</v>
      </c>
      <c r="AB881" s="161">
        <v>0</v>
      </c>
      <c r="AC881" s="161">
        <v>0</v>
      </c>
      <c r="AD881" s="161">
        <v>0</v>
      </c>
      <c r="AE881" s="161">
        <v>0</v>
      </c>
      <c r="AF881" s="161" t="s">
        <v>6309</v>
      </c>
      <c r="AG881" s="161" t="s">
        <v>6312</v>
      </c>
      <c r="AH881" s="162"/>
      <c r="AI881" s="162"/>
      <c r="AJ881" s="162"/>
      <c r="AK881" s="162"/>
      <c r="AL881" s="162"/>
      <c r="AM881" s="162"/>
      <c r="AN881" s="162"/>
      <c r="AO881" s="162"/>
      <c r="AP881" s="162"/>
      <c r="AQ881" s="162"/>
      <c r="AR881" s="162"/>
      <c r="AS881" s="162"/>
      <c r="AT881" s="162"/>
      <c r="AU881" s="162"/>
      <c r="AV881" s="162"/>
      <c r="AW881" s="162"/>
      <c r="AX881" s="162"/>
    </row>
    <row r="882" spans="1:50" hidden="1">
      <c r="A882" s="153" t="s">
        <v>3351</v>
      </c>
      <c r="B882" s="153" t="s">
        <v>3352</v>
      </c>
      <c r="C882" s="153" t="s">
        <v>1091</v>
      </c>
      <c r="D882" s="177" t="s">
        <v>9648</v>
      </c>
      <c r="E882" s="161" t="s">
        <v>6309</v>
      </c>
      <c r="F882" s="161" t="s">
        <v>12746</v>
      </c>
      <c r="G882" s="161" t="s">
        <v>9649</v>
      </c>
      <c r="H882" s="161" t="s">
        <v>7721</v>
      </c>
      <c r="I882" s="161" t="s">
        <v>1372</v>
      </c>
      <c r="J882" s="161" t="s">
        <v>9650</v>
      </c>
      <c r="K882" s="161" t="s">
        <v>9651</v>
      </c>
      <c r="L882" s="161" t="s">
        <v>6309</v>
      </c>
      <c r="M882" s="161" t="s">
        <v>9652</v>
      </c>
      <c r="N882" s="185" t="s">
        <v>6310</v>
      </c>
      <c r="O882" s="161">
        <v>0</v>
      </c>
      <c r="P882" s="161">
        <v>0</v>
      </c>
      <c r="Q882" s="161">
        <v>0</v>
      </c>
      <c r="R882" s="161">
        <v>0</v>
      </c>
      <c r="S882" s="161">
        <v>0</v>
      </c>
      <c r="T882" s="161">
        <v>0</v>
      </c>
      <c r="U882" s="161">
        <v>0</v>
      </c>
      <c r="V882" s="161">
        <v>0</v>
      </c>
      <c r="W882" s="161">
        <v>0</v>
      </c>
      <c r="X882" s="161">
        <v>0</v>
      </c>
      <c r="Y882" s="161">
        <v>0</v>
      </c>
      <c r="Z882" s="161">
        <v>0</v>
      </c>
      <c r="AA882" s="161">
        <v>0</v>
      </c>
      <c r="AB882" s="161">
        <v>0</v>
      </c>
      <c r="AC882" s="161">
        <v>0</v>
      </c>
      <c r="AD882" s="161">
        <v>0</v>
      </c>
      <c r="AE882" s="161">
        <v>0</v>
      </c>
      <c r="AF882" s="161" t="s">
        <v>6309</v>
      </c>
      <c r="AG882" s="161" t="s">
        <v>6312</v>
      </c>
      <c r="AH882" s="162"/>
      <c r="AI882" s="162"/>
      <c r="AJ882" s="162"/>
      <c r="AK882" s="162"/>
      <c r="AL882" s="162"/>
      <c r="AM882" s="162"/>
      <c r="AN882" s="162"/>
      <c r="AO882" s="162"/>
      <c r="AP882" s="162"/>
      <c r="AQ882" s="162"/>
      <c r="AR882" s="162"/>
      <c r="AS882" s="162"/>
      <c r="AT882" s="162"/>
      <c r="AU882" s="162"/>
      <c r="AV882" s="162"/>
      <c r="AW882" s="162"/>
      <c r="AX882" s="162"/>
    </row>
    <row r="883" spans="1:50" hidden="1">
      <c r="A883" s="153" t="s">
        <v>1768</v>
      </c>
      <c r="B883" s="153" t="s">
        <v>1769</v>
      </c>
      <c r="C883" s="153" t="s">
        <v>1091</v>
      </c>
      <c r="D883" s="177" t="s">
        <v>9029</v>
      </c>
      <c r="E883" s="161" t="s">
        <v>6309</v>
      </c>
      <c r="F883" s="161" t="s">
        <v>12626</v>
      </c>
      <c r="G883" s="161" t="s">
        <v>9030</v>
      </c>
      <c r="H883" s="161" t="s">
        <v>6786</v>
      </c>
      <c r="I883" s="161" t="s">
        <v>6787</v>
      </c>
      <c r="J883" s="161" t="s">
        <v>9031</v>
      </c>
      <c r="K883" s="161" t="s">
        <v>9032</v>
      </c>
      <c r="L883" s="161" t="s">
        <v>6309</v>
      </c>
      <c r="M883" s="161" t="s">
        <v>6309</v>
      </c>
      <c r="N883" s="185" t="s">
        <v>6310</v>
      </c>
      <c r="O883" s="161">
        <v>0</v>
      </c>
      <c r="P883" s="161">
        <v>0</v>
      </c>
      <c r="Q883" s="161">
        <v>0</v>
      </c>
      <c r="R883" s="161">
        <v>0</v>
      </c>
      <c r="S883" s="161">
        <v>0</v>
      </c>
      <c r="T883" s="161">
        <v>0</v>
      </c>
      <c r="U883" s="161">
        <v>0</v>
      </c>
      <c r="V883" s="161">
        <v>0</v>
      </c>
      <c r="W883" s="161">
        <v>0</v>
      </c>
      <c r="X883" s="161">
        <v>0</v>
      </c>
      <c r="Y883" s="161">
        <v>0</v>
      </c>
      <c r="Z883" s="161">
        <v>0</v>
      </c>
      <c r="AA883" s="161">
        <v>0</v>
      </c>
      <c r="AB883" s="161">
        <v>0</v>
      </c>
      <c r="AC883" s="161">
        <v>0</v>
      </c>
      <c r="AD883" s="161">
        <v>0</v>
      </c>
      <c r="AE883" s="161">
        <v>0</v>
      </c>
      <c r="AF883" s="161" t="s">
        <v>6309</v>
      </c>
      <c r="AG883" s="161" t="s">
        <v>6312</v>
      </c>
      <c r="AH883" s="162"/>
      <c r="AI883" s="162"/>
      <c r="AJ883" s="162"/>
      <c r="AK883" s="162"/>
      <c r="AL883" s="162"/>
      <c r="AM883" s="162"/>
      <c r="AN883" s="162"/>
      <c r="AO883" s="162"/>
      <c r="AP883" s="162"/>
      <c r="AQ883" s="162"/>
      <c r="AR883" s="162"/>
      <c r="AS883" s="162"/>
      <c r="AT883" s="162"/>
      <c r="AU883" s="162"/>
      <c r="AV883" s="162"/>
      <c r="AW883" s="162"/>
      <c r="AX883" s="162"/>
    </row>
    <row r="884" spans="1:50" hidden="1">
      <c r="A884" s="153" t="s">
        <v>3078</v>
      </c>
      <c r="B884" s="153" t="s">
        <v>5282</v>
      </c>
      <c r="C884" s="153" t="s">
        <v>1091</v>
      </c>
      <c r="D884" s="177" t="s">
        <v>9275</v>
      </c>
      <c r="E884" s="161" t="s">
        <v>6309</v>
      </c>
      <c r="F884" s="161" t="s">
        <v>12672</v>
      </c>
      <c r="G884" s="161" t="s">
        <v>9276</v>
      </c>
      <c r="H884" s="161" t="s">
        <v>6786</v>
      </c>
      <c r="I884" s="161" t="s">
        <v>6787</v>
      </c>
      <c r="J884" s="161" t="s">
        <v>9277</v>
      </c>
      <c r="K884" s="161" t="s">
        <v>9278</v>
      </c>
      <c r="L884" s="161" t="s">
        <v>6309</v>
      </c>
      <c r="M884" s="161" t="s">
        <v>6309</v>
      </c>
      <c r="N884" s="185" t="s">
        <v>6310</v>
      </c>
      <c r="O884" s="161">
        <v>0</v>
      </c>
      <c r="P884" s="161">
        <v>0</v>
      </c>
      <c r="Q884" s="161">
        <v>0</v>
      </c>
      <c r="R884" s="161">
        <v>0</v>
      </c>
      <c r="S884" s="161">
        <v>0</v>
      </c>
      <c r="T884" s="161">
        <v>0</v>
      </c>
      <c r="U884" s="161">
        <v>0</v>
      </c>
      <c r="V884" s="161">
        <v>0</v>
      </c>
      <c r="W884" s="161">
        <v>0</v>
      </c>
      <c r="X884" s="161">
        <v>0</v>
      </c>
      <c r="Y884" s="161">
        <v>0</v>
      </c>
      <c r="Z884" s="161">
        <v>0</v>
      </c>
      <c r="AA884" s="161">
        <v>0</v>
      </c>
      <c r="AB884" s="161">
        <v>0</v>
      </c>
      <c r="AC884" s="161">
        <v>0</v>
      </c>
      <c r="AD884" s="161">
        <v>0</v>
      </c>
      <c r="AE884" s="161">
        <v>0</v>
      </c>
      <c r="AF884" s="161" t="s">
        <v>6309</v>
      </c>
      <c r="AG884" s="161" t="s">
        <v>6312</v>
      </c>
      <c r="AH884" s="162"/>
      <c r="AI884" s="162"/>
      <c r="AJ884" s="162"/>
      <c r="AK884" s="162"/>
      <c r="AL884" s="162"/>
      <c r="AM884" s="162"/>
      <c r="AN884" s="162"/>
      <c r="AO884" s="162"/>
      <c r="AP884" s="162"/>
      <c r="AQ884" s="162"/>
      <c r="AR884" s="162"/>
      <c r="AS884" s="162"/>
      <c r="AT884" s="162"/>
      <c r="AU884" s="162"/>
      <c r="AV884" s="162"/>
      <c r="AW884" s="162"/>
      <c r="AX884" s="162"/>
    </row>
    <row r="885" spans="1:50" hidden="1">
      <c r="A885" s="153" t="s">
        <v>3191</v>
      </c>
      <c r="B885" s="153" t="s">
        <v>3192</v>
      </c>
      <c r="C885" s="153" t="s">
        <v>1091</v>
      </c>
      <c r="D885" s="177" t="s">
        <v>8603</v>
      </c>
      <c r="E885" s="161" t="s">
        <v>6309</v>
      </c>
      <c r="F885" s="161" t="s">
        <v>12546</v>
      </c>
      <c r="G885" s="161" t="s">
        <v>8604</v>
      </c>
      <c r="H885" s="161" t="s">
        <v>889</v>
      </c>
      <c r="I885" s="161" t="s">
        <v>890</v>
      </c>
      <c r="J885" s="161" t="s">
        <v>8605</v>
      </c>
      <c r="K885" s="161" t="s">
        <v>8606</v>
      </c>
      <c r="L885" s="161" t="s">
        <v>6309</v>
      </c>
      <c r="M885" s="161" t="s">
        <v>6309</v>
      </c>
      <c r="N885" s="185" t="s">
        <v>6310</v>
      </c>
      <c r="O885" s="161">
        <v>0</v>
      </c>
      <c r="P885" s="161">
        <v>0</v>
      </c>
      <c r="Q885" s="161">
        <v>0</v>
      </c>
      <c r="R885" s="161">
        <v>0</v>
      </c>
      <c r="S885" s="161">
        <v>0</v>
      </c>
      <c r="T885" s="161">
        <v>0</v>
      </c>
      <c r="U885" s="161">
        <v>0</v>
      </c>
      <c r="V885" s="161">
        <v>0</v>
      </c>
      <c r="W885" s="161">
        <v>0</v>
      </c>
      <c r="X885" s="161">
        <v>0</v>
      </c>
      <c r="Y885" s="161">
        <v>0</v>
      </c>
      <c r="Z885" s="161">
        <v>0</v>
      </c>
      <c r="AA885" s="161">
        <v>0</v>
      </c>
      <c r="AB885" s="161">
        <v>0</v>
      </c>
      <c r="AC885" s="161">
        <v>0</v>
      </c>
      <c r="AD885" s="161">
        <v>0</v>
      </c>
      <c r="AE885" s="161">
        <v>0</v>
      </c>
      <c r="AF885" s="161" t="s">
        <v>6309</v>
      </c>
      <c r="AG885" s="161" t="s">
        <v>6312</v>
      </c>
      <c r="AH885" s="162"/>
      <c r="AI885" s="162"/>
      <c r="AJ885" s="162"/>
      <c r="AK885" s="162"/>
      <c r="AL885" s="162"/>
      <c r="AM885" s="162"/>
      <c r="AN885" s="162"/>
      <c r="AO885" s="162"/>
      <c r="AP885" s="162"/>
      <c r="AQ885" s="162"/>
      <c r="AR885" s="162"/>
      <c r="AS885" s="162"/>
      <c r="AT885" s="162"/>
      <c r="AU885" s="162"/>
      <c r="AV885" s="162"/>
      <c r="AW885" s="162"/>
      <c r="AX885" s="162"/>
    </row>
    <row r="886" spans="1:50" hidden="1">
      <c r="A886" s="153" t="s">
        <v>574</v>
      </c>
      <c r="B886" s="153" t="s">
        <v>4603</v>
      </c>
      <c r="C886" s="153" t="s">
        <v>3997</v>
      </c>
      <c r="D886" s="177" t="s">
        <v>1871</v>
      </c>
      <c r="E886" s="161" t="s">
        <v>1872</v>
      </c>
      <c r="F886" s="161" t="s">
        <v>12126</v>
      </c>
      <c r="G886" s="161" t="s">
        <v>1873</v>
      </c>
      <c r="H886" s="161" t="s">
        <v>2015</v>
      </c>
      <c r="I886" s="161" t="s">
        <v>1874</v>
      </c>
      <c r="J886" s="161" t="s">
        <v>1875</v>
      </c>
      <c r="K886" s="161" t="s">
        <v>1876</v>
      </c>
      <c r="L886" s="161" t="s">
        <v>6309</v>
      </c>
      <c r="M886" s="161" t="s">
        <v>1877</v>
      </c>
      <c r="N886" s="185" t="s">
        <v>6310</v>
      </c>
      <c r="O886" s="161">
        <v>0</v>
      </c>
      <c r="P886" s="161">
        <v>0</v>
      </c>
      <c r="Q886" s="161">
        <v>0</v>
      </c>
      <c r="R886" s="161">
        <v>0</v>
      </c>
      <c r="S886" s="161">
        <v>0</v>
      </c>
      <c r="T886" s="161">
        <v>0</v>
      </c>
      <c r="U886" s="161">
        <v>0</v>
      </c>
      <c r="V886" s="161">
        <v>0</v>
      </c>
      <c r="W886" s="161">
        <v>0</v>
      </c>
      <c r="X886" s="161">
        <v>0</v>
      </c>
      <c r="Y886" s="161">
        <v>0</v>
      </c>
      <c r="Z886" s="161">
        <v>0</v>
      </c>
      <c r="AA886" s="161">
        <v>0</v>
      </c>
      <c r="AB886" s="161">
        <v>0</v>
      </c>
      <c r="AC886" s="161">
        <v>0</v>
      </c>
      <c r="AD886" s="161">
        <v>0</v>
      </c>
      <c r="AE886" s="161">
        <v>0</v>
      </c>
      <c r="AF886" s="161" t="s">
        <v>6309</v>
      </c>
      <c r="AG886" s="161" t="s">
        <v>6497</v>
      </c>
      <c r="AH886" s="162" t="s">
        <v>14462</v>
      </c>
      <c r="AI886" s="162" t="s">
        <v>14701</v>
      </c>
      <c r="AJ886" s="162" t="s">
        <v>15405</v>
      </c>
      <c r="AK886" s="162" t="s">
        <v>15404</v>
      </c>
      <c r="AL886" s="162" t="s">
        <v>15492</v>
      </c>
      <c r="AM886" s="162"/>
      <c r="AN886" s="162"/>
      <c r="AO886" s="162"/>
      <c r="AP886" s="162"/>
      <c r="AQ886" s="162"/>
      <c r="AR886" s="162"/>
      <c r="AS886" s="162"/>
      <c r="AT886" s="162"/>
      <c r="AU886" s="162"/>
      <c r="AV886" s="162"/>
      <c r="AW886" s="162"/>
      <c r="AX886" s="162"/>
    </row>
    <row r="887" spans="1:50" hidden="1">
      <c r="A887" s="153" t="s">
        <v>5379</v>
      </c>
      <c r="B887" s="153" t="s">
        <v>5380</v>
      </c>
      <c r="C887" s="153" t="s">
        <v>5413</v>
      </c>
      <c r="D887" s="177" t="s">
        <v>9512</v>
      </c>
      <c r="E887" s="161" t="s">
        <v>6309</v>
      </c>
      <c r="F887" s="161" t="s">
        <v>12720</v>
      </c>
      <c r="G887" s="161" t="s">
        <v>9513</v>
      </c>
      <c r="H887" s="161" t="s">
        <v>2024</v>
      </c>
      <c r="I887" s="161" t="s">
        <v>2031</v>
      </c>
      <c r="J887" s="161" t="s">
        <v>9514</v>
      </c>
      <c r="K887" s="161" t="s">
        <v>9515</v>
      </c>
      <c r="L887" s="161" t="s">
        <v>6309</v>
      </c>
      <c r="M887" s="161" t="s">
        <v>9516</v>
      </c>
      <c r="N887" s="185" t="s">
        <v>6310</v>
      </c>
      <c r="O887" s="161">
        <v>0</v>
      </c>
      <c r="P887" s="161">
        <v>0</v>
      </c>
      <c r="Q887" s="161">
        <v>0</v>
      </c>
      <c r="R887" s="161">
        <v>0</v>
      </c>
      <c r="S887" s="161">
        <v>0</v>
      </c>
      <c r="T887" s="161">
        <v>0</v>
      </c>
      <c r="U887" s="161">
        <v>0</v>
      </c>
      <c r="V887" s="161">
        <v>0</v>
      </c>
      <c r="W887" s="161">
        <v>0</v>
      </c>
      <c r="X887" s="161">
        <v>0</v>
      </c>
      <c r="Y887" s="161">
        <v>0</v>
      </c>
      <c r="Z887" s="161">
        <v>0</v>
      </c>
      <c r="AA887" s="161">
        <v>0</v>
      </c>
      <c r="AB887" s="161">
        <v>0</v>
      </c>
      <c r="AC887" s="161">
        <v>0</v>
      </c>
      <c r="AD887" s="161">
        <v>0</v>
      </c>
      <c r="AE887" s="161">
        <v>0</v>
      </c>
      <c r="AF887" s="161" t="s">
        <v>6309</v>
      </c>
      <c r="AG887" s="161" t="s">
        <v>6312</v>
      </c>
      <c r="AH887" s="162"/>
      <c r="AI887" s="162"/>
      <c r="AJ887" s="162"/>
      <c r="AK887" s="162"/>
      <c r="AL887" s="162"/>
      <c r="AM887" s="162"/>
      <c r="AN887" s="162"/>
      <c r="AO887" s="162"/>
      <c r="AP887" s="162"/>
      <c r="AQ887" s="162"/>
      <c r="AR887" s="162"/>
      <c r="AS887" s="162"/>
      <c r="AT887" s="162"/>
      <c r="AU887" s="162"/>
      <c r="AV887" s="162"/>
      <c r="AW887" s="162"/>
      <c r="AX887" s="162"/>
    </row>
    <row r="888" spans="1:50" hidden="1">
      <c r="A888" s="153" t="s">
        <v>5174</v>
      </c>
      <c r="B888" s="153" t="s">
        <v>5175</v>
      </c>
      <c r="C888" s="153" t="s">
        <v>5176</v>
      </c>
      <c r="D888" s="177" t="e">
        <v>#N/A</v>
      </c>
      <c r="E888" s="161" t="e">
        <v>#N/A</v>
      </c>
      <c r="F888" s="161" t="e">
        <v>#N/A</v>
      </c>
      <c r="G888" s="161" t="e">
        <v>#N/A</v>
      </c>
      <c r="H888" s="161" t="e">
        <v>#N/A</v>
      </c>
      <c r="I888" s="161" t="e">
        <v>#N/A</v>
      </c>
      <c r="J888" s="161" t="e">
        <v>#N/A</v>
      </c>
      <c r="K888" s="161" t="e">
        <v>#N/A</v>
      </c>
      <c r="L888" s="161" t="e">
        <v>#N/A</v>
      </c>
      <c r="M888" s="161"/>
      <c r="N888" s="185"/>
      <c r="O888" s="161"/>
      <c r="P888" s="161"/>
      <c r="Q888" s="161"/>
      <c r="R888" s="161"/>
      <c r="S888" s="161"/>
      <c r="T888" s="161"/>
      <c r="U888" s="161"/>
      <c r="V888" s="161"/>
      <c r="W888" s="161"/>
      <c r="X888" s="161"/>
      <c r="Y888" s="161"/>
      <c r="Z888" s="161"/>
      <c r="AA888" s="161"/>
      <c r="AB888" s="161"/>
      <c r="AC888" s="161"/>
      <c r="AD888" s="161"/>
      <c r="AE888" s="161"/>
      <c r="AF888" s="161"/>
      <c r="AG888" s="161"/>
      <c r="AH888" s="162"/>
      <c r="AI888" s="162"/>
      <c r="AJ888" s="162"/>
      <c r="AK888" s="162"/>
      <c r="AL888" s="162"/>
      <c r="AM888" s="162"/>
      <c r="AN888" s="162"/>
      <c r="AO888" s="162"/>
      <c r="AP888" s="162"/>
      <c r="AQ888" s="162"/>
      <c r="AR888" s="162"/>
      <c r="AS888" s="162"/>
      <c r="AT888" s="162"/>
      <c r="AU888" s="162"/>
      <c r="AV888" s="162"/>
      <c r="AW888" s="162"/>
      <c r="AX888" s="162"/>
    </row>
    <row r="889" spans="1:50" hidden="1">
      <c r="A889" s="153" t="s">
        <v>1741</v>
      </c>
      <c r="B889" s="153" t="s">
        <v>1742</v>
      </c>
      <c r="C889" s="153" t="s">
        <v>1743</v>
      </c>
      <c r="D889" s="177" t="s">
        <v>8981</v>
      </c>
      <c r="E889" s="161" t="s">
        <v>6309</v>
      </c>
      <c r="F889" s="161" t="s">
        <v>12196</v>
      </c>
      <c r="G889" s="161" t="s">
        <v>8982</v>
      </c>
      <c r="H889" s="161" t="s">
        <v>2024</v>
      </c>
      <c r="I889" s="161" t="s">
        <v>2031</v>
      </c>
      <c r="J889" s="161" t="s">
        <v>8983</v>
      </c>
      <c r="K889" s="161" t="s">
        <v>8984</v>
      </c>
      <c r="L889" s="161" t="s">
        <v>6309</v>
      </c>
      <c r="M889" s="161" t="s">
        <v>6309</v>
      </c>
      <c r="N889" s="185" t="s">
        <v>6310</v>
      </c>
      <c r="O889" s="161">
        <v>0</v>
      </c>
      <c r="P889" s="161">
        <v>0</v>
      </c>
      <c r="Q889" s="161">
        <v>0</v>
      </c>
      <c r="R889" s="161">
        <v>0</v>
      </c>
      <c r="S889" s="161">
        <v>0</v>
      </c>
      <c r="T889" s="161">
        <v>0</v>
      </c>
      <c r="U889" s="161">
        <v>0</v>
      </c>
      <c r="V889" s="161">
        <v>0</v>
      </c>
      <c r="W889" s="161">
        <v>0</v>
      </c>
      <c r="X889" s="161">
        <v>0</v>
      </c>
      <c r="Y889" s="161">
        <v>0</v>
      </c>
      <c r="Z889" s="161">
        <v>0</v>
      </c>
      <c r="AA889" s="161">
        <v>0</v>
      </c>
      <c r="AB889" s="161">
        <v>0</v>
      </c>
      <c r="AC889" s="161">
        <v>0</v>
      </c>
      <c r="AD889" s="161">
        <v>0</v>
      </c>
      <c r="AE889" s="161">
        <v>0</v>
      </c>
      <c r="AF889" s="161" t="s">
        <v>6309</v>
      </c>
      <c r="AG889" s="161" t="s">
        <v>6312</v>
      </c>
      <c r="AH889" s="162"/>
      <c r="AI889" s="162"/>
      <c r="AJ889" s="162"/>
      <c r="AK889" s="162"/>
      <c r="AL889" s="162"/>
      <c r="AM889" s="162"/>
      <c r="AN889" s="162"/>
      <c r="AO889" s="162"/>
      <c r="AP889" s="162"/>
      <c r="AQ889" s="162"/>
      <c r="AR889" s="162"/>
      <c r="AS889" s="162"/>
      <c r="AT889" s="162"/>
      <c r="AU889" s="162"/>
      <c r="AV889" s="162"/>
      <c r="AW889" s="162"/>
      <c r="AX889" s="162"/>
    </row>
    <row r="890" spans="1:50" hidden="1">
      <c r="A890" s="153" t="s">
        <v>2503</v>
      </c>
      <c r="B890" s="153" t="s">
        <v>2504</v>
      </c>
      <c r="C890" s="153" t="s">
        <v>2505</v>
      </c>
      <c r="D890" s="177" t="s">
        <v>9363</v>
      </c>
      <c r="E890" s="161" t="s">
        <v>6309</v>
      </c>
      <c r="F890" s="161" t="s">
        <v>12689</v>
      </c>
      <c r="G890" s="161" t="s">
        <v>9364</v>
      </c>
      <c r="H890" s="161" t="s">
        <v>2024</v>
      </c>
      <c r="I890" s="161" t="s">
        <v>2031</v>
      </c>
      <c r="J890" s="161" t="s">
        <v>6309</v>
      </c>
      <c r="K890" s="161" t="s">
        <v>9365</v>
      </c>
      <c r="L890" s="161" t="s">
        <v>6309</v>
      </c>
      <c r="M890" s="161" t="s">
        <v>9366</v>
      </c>
      <c r="N890" s="185" t="s">
        <v>6310</v>
      </c>
      <c r="O890" s="161">
        <v>0</v>
      </c>
      <c r="P890" s="161">
        <v>0</v>
      </c>
      <c r="Q890" s="161">
        <v>0</v>
      </c>
      <c r="R890" s="161">
        <v>0</v>
      </c>
      <c r="S890" s="161">
        <v>0</v>
      </c>
      <c r="T890" s="161">
        <v>0</v>
      </c>
      <c r="U890" s="161">
        <v>0</v>
      </c>
      <c r="V890" s="161">
        <v>0</v>
      </c>
      <c r="W890" s="161">
        <v>0</v>
      </c>
      <c r="X890" s="161">
        <v>0</v>
      </c>
      <c r="Y890" s="161">
        <v>0</v>
      </c>
      <c r="Z890" s="161">
        <v>0</v>
      </c>
      <c r="AA890" s="161">
        <v>0</v>
      </c>
      <c r="AB890" s="161">
        <v>0</v>
      </c>
      <c r="AC890" s="161">
        <v>0</v>
      </c>
      <c r="AD890" s="161">
        <v>0</v>
      </c>
      <c r="AE890" s="161">
        <v>0</v>
      </c>
      <c r="AF890" s="161" t="s">
        <v>6309</v>
      </c>
      <c r="AG890" s="161" t="s">
        <v>6312</v>
      </c>
      <c r="AH890" s="162"/>
      <c r="AI890" s="162"/>
      <c r="AJ890" s="162"/>
      <c r="AK890" s="162"/>
      <c r="AL890" s="162"/>
      <c r="AM890" s="162"/>
      <c r="AN890" s="162"/>
      <c r="AO890" s="162"/>
      <c r="AP890" s="162"/>
      <c r="AQ890" s="162"/>
      <c r="AR890" s="162"/>
      <c r="AS890" s="162"/>
      <c r="AT890" s="162"/>
      <c r="AU890" s="162"/>
      <c r="AV890" s="162"/>
      <c r="AW890" s="162"/>
      <c r="AX890" s="162"/>
    </row>
    <row r="891" spans="1:50" hidden="1">
      <c r="A891" s="153" t="s">
        <v>5331</v>
      </c>
      <c r="B891" s="153" t="s">
        <v>5332</v>
      </c>
      <c r="C891" s="153" t="s">
        <v>2228</v>
      </c>
      <c r="D891" s="177" t="s">
        <v>9399</v>
      </c>
      <c r="E891" s="161" t="s">
        <v>6309</v>
      </c>
      <c r="F891" s="161" t="s">
        <v>12697</v>
      </c>
      <c r="G891" s="161" t="s">
        <v>9400</v>
      </c>
      <c r="H891" s="161" t="s">
        <v>2024</v>
      </c>
      <c r="I891" s="161" t="s">
        <v>2031</v>
      </c>
      <c r="J891" s="161" t="s">
        <v>9401</v>
      </c>
      <c r="K891" s="161" t="s">
        <v>9402</v>
      </c>
      <c r="L891" s="161" t="s">
        <v>6309</v>
      </c>
      <c r="M891" s="161" t="s">
        <v>9403</v>
      </c>
      <c r="N891" s="185" t="s">
        <v>6310</v>
      </c>
      <c r="O891" s="161">
        <v>0</v>
      </c>
      <c r="P891" s="161">
        <v>0</v>
      </c>
      <c r="Q891" s="161">
        <v>0</v>
      </c>
      <c r="R891" s="161">
        <v>0</v>
      </c>
      <c r="S891" s="161">
        <v>0</v>
      </c>
      <c r="T891" s="161">
        <v>0</v>
      </c>
      <c r="U891" s="161">
        <v>0</v>
      </c>
      <c r="V891" s="161">
        <v>0</v>
      </c>
      <c r="W891" s="161">
        <v>0</v>
      </c>
      <c r="X891" s="161">
        <v>0</v>
      </c>
      <c r="Y891" s="161">
        <v>0</v>
      </c>
      <c r="Z891" s="161">
        <v>0</v>
      </c>
      <c r="AA891" s="161">
        <v>0</v>
      </c>
      <c r="AB891" s="161">
        <v>0</v>
      </c>
      <c r="AC891" s="161">
        <v>0</v>
      </c>
      <c r="AD891" s="161">
        <v>0</v>
      </c>
      <c r="AE891" s="161">
        <v>0</v>
      </c>
      <c r="AF891" s="161" t="s">
        <v>6309</v>
      </c>
      <c r="AG891" s="161" t="s">
        <v>6312</v>
      </c>
      <c r="AH891" s="162"/>
      <c r="AI891" s="162"/>
      <c r="AJ891" s="162"/>
      <c r="AK891" s="162"/>
      <c r="AL891" s="162"/>
      <c r="AM891" s="162"/>
      <c r="AN891" s="162"/>
      <c r="AO891" s="162"/>
      <c r="AP891" s="162"/>
      <c r="AQ891" s="162"/>
      <c r="AR891" s="162"/>
      <c r="AS891" s="162"/>
      <c r="AT891" s="162"/>
      <c r="AU891" s="162"/>
      <c r="AV891" s="162"/>
      <c r="AW891" s="162"/>
      <c r="AX891" s="162"/>
    </row>
    <row r="892" spans="1:50" hidden="1">
      <c r="A892" s="153" t="s">
        <v>2149</v>
      </c>
      <c r="B892" s="153" t="s">
        <v>2150</v>
      </c>
      <c r="C892" s="153" t="s">
        <v>2505</v>
      </c>
      <c r="D892" s="177" t="s">
        <v>10254</v>
      </c>
      <c r="E892" s="161" t="s">
        <v>6309</v>
      </c>
      <c r="F892" s="161" t="s">
        <v>12869</v>
      </c>
      <c r="G892" s="161" t="s">
        <v>10255</v>
      </c>
      <c r="H892" s="161" t="s">
        <v>2024</v>
      </c>
      <c r="I892" s="161" t="s">
        <v>2031</v>
      </c>
      <c r="J892" s="161" t="s">
        <v>10256</v>
      </c>
      <c r="K892" s="161" t="s">
        <v>10257</v>
      </c>
      <c r="L892" s="161" t="s">
        <v>6309</v>
      </c>
      <c r="M892" s="161" t="s">
        <v>10258</v>
      </c>
      <c r="N892" s="185" t="s">
        <v>6310</v>
      </c>
      <c r="O892" s="161">
        <v>0</v>
      </c>
      <c r="P892" s="161">
        <v>0</v>
      </c>
      <c r="Q892" s="161">
        <v>0</v>
      </c>
      <c r="R892" s="161">
        <v>0</v>
      </c>
      <c r="S892" s="161">
        <v>0</v>
      </c>
      <c r="T892" s="161">
        <v>0</v>
      </c>
      <c r="U892" s="161">
        <v>0</v>
      </c>
      <c r="V892" s="161">
        <v>0</v>
      </c>
      <c r="W892" s="161">
        <v>0</v>
      </c>
      <c r="X892" s="161">
        <v>0</v>
      </c>
      <c r="Y892" s="161">
        <v>0</v>
      </c>
      <c r="Z892" s="161">
        <v>0</v>
      </c>
      <c r="AA892" s="161">
        <v>0</v>
      </c>
      <c r="AB892" s="161">
        <v>0</v>
      </c>
      <c r="AC892" s="161">
        <v>0</v>
      </c>
      <c r="AD892" s="161">
        <v>0</v>
      </c>
      <c r="AE892" s="161">
        <v>0</v>
      </c>
      <c r="AF892" s="161" t="s">
        <v>6309</v>
      </c>
      <c r="AG892" s="161" t="s">
        <v>6312</v>
      </c>
      <c r="AH892" s="162"/>
      <c r="AI892" s="162"/>
      <c r="AJ892" s="162"/>
      <c r="AK892" s="162"/>
      <c r="AL892" s="162"/>
      <c r="AM892" s="162"/>
      <c r="AN892" s="162"/>
      <c r="AO892" s="162"/>
      <c r="AP892" s="162"/>
      <c r="AQ892" s="162"/>
      <c r="AR892" s="162"/>
      <c r="AS892" s="162"/>
      <c r="AT892" s="162"/>
      <c r="AU892" s="162"/>
      <c r="AV892" s="162"/>
      <c r="AW892" s="162"/>
      <c r="AX892" s="162"/>
    </row>
    <row r="893" spans="1:50" hidden="1">
      <c r="A893" s="153" t="s">
        <v>3633</v>
      </c>
      <c r="B893" s="153" t="s">
        <v>1092</v>
      </c>
      <c r="C893" s="153" t="s">
        <v>334</v>
      </c>
      <c r="D893" s="177" t="s">
        <v>3531</v>
      </c>
      <c r="E893" s="161" t="s">
        <v>3532</v>
      </c>
      <c r="F893" s="161" t="s">
        <v>489</v>
      </c>
      <c r="G893" s="161" t="s">
        <v>3534</v>
      </c>
      <c r="H893" s="161" t="s">
        <v>2024</v>
      </c>
      <c r="I893" s="161" t="s">
        <v>2031</v>
      </c>
      <c r="J893" s="161" t="s">
        <v>3535</v>
      </c>
      <c r="K893" s="161" t="s">
        <v>3536</v>
      </c>
      <c r="L893" s="161" t="s">
        <v>3423</v>
      </c>
      <c r="M893" s="161"/>
      <c r="N893" s="185"/>
      <c r="O893" s="161"/>
      <c r="P893" s="161"/>
      <c r="Q893" s="161"/>
      <c r="R893" s="161"/>
      <c r="S893" s="161"/>
      <c r="T893" s="161"/>
      <c r="U893" s="161"/>
      <c r="V893" s="161"/>
      <c r="W893" s="161"/>
      <c r="X893" s="161"/>
      <c r="Y893" s="161"/>
      <c r="Z893" s="161"/>
      <c r="AA893" s="161"/>
      <c r="AB893" s="161"/>
      <c r="AC893" s="161"/>
      <c r="AD893" s="161"/>
      <c r="AE893" s="161"/>
      <c r="AF893" s="161"/>
      <c r="AG893" s="161"/>
      <c r="AH893" s="162" t="s">
        <v>1021</v>
      </c>
      <c r="AI893" s="162" t="s">
        <v>7814</v>
      </c>
      <c r="AJ893" s="162"/>
      <c r="AK893" s="162"/>
      <c r="AL893" s="162"/>
      <c r="AM893" s="162"/>
      <c r="AN893" s="162"/>
      <c r="AO893" s="162"/>
      <c r="AP893" s="162"/>
      <c r="AQ893" s="162"/>
      <c r="AR893" s="162"/>
      <c r="AS893" s="162"/>
      <c r="AT893" s="162"/>
      <c r="AU893" s="162"/>
      <c r="AV893" s="162"/>
      <c r="AW893" s="162"/>
      <c r="AX893" s="162"/>
    </row>
    <row r="894" spans="1:50" hidden="1">
      <c r="A894" s="153" t="s">
        <v>333</v>
      </c>
      <c r="B894" s="153" t="s">
        <v>1092</v>
      </c>
      <c r="C894" s="153" t="s">
        <v>334</v>
      </c>
      <c r="D894" s="177" t="s">
        <v>3531</v>
      </c>
      <c r="E894" s="161" t="s">
        <v>3532</v>
      </c>
      <c r="F894" s="161" t="s">
        <v>1264</v>
      </c>
      <c r="G894" s="161" t="s">
        <v>3534</v>
      </c>
      <c r="H894" s="161" t="s">
        <v>2024</v>
      </c>
      <c r="I894" s="161" t="s">
        <v>2031</v>
      </c>
      <c r="J894" s="161" t="s">
        <v>3535</v>
      </c>
      <c r="K894" s="161" t="s">
        <v>3536</v>
      </c>
      <c r="L894" s="161" t="s">
        <v>3423</v>
      </c>
      <c r="M894" s="161"/>
      <c r="N894" s="185"/>
      <c r="O894" s="161"/>
      <c r="P894" s="161"/>
      <c r="Q894" s="161"/>
      <c r="R894" s="161"/>
      <c r="S894" s="161"/>
      <c r="T894" s="161"/>
      <c r="U894" s="161"/>
      <c r="V894" s="161"/>
      <c r="W894" s="161"/>
      <c r="X894" s="161"/>
      <c r="Y894" s="161"/>
      <c r="Z894" s="161"/>
      <c r="AA894" s="161"/>
      <c r="AB894" s="161"/>
      <c r="AC894" s="161"/>
      <c r="AD894" s="161"/>
      <c r="AE894" s="161"/>
      <c r="AF894" s="161"/>
      <c r="AG894" s="161"/>
      <c r="AH894" s="162" t="s">
        <v>1021</v>
      </c>
      <c r="AI894" s="162" t="s">
        <v>7814</v>
      </c>
      <c r="AJ894" s="162"/>
      <c r="AK894" s="162"/>
      <c r="AL894" s="162"/>
      <c r="AM894" s="162"/>
      <c r="AN894" s="162"/>
      <c r="AO894" s="162"/>
      <c r="AP894" s="162"/>
      <c r="AQ894" s="162"/>
      <c r="AR894" s="162"/>
      <c r="AS894" s="162"/>
      <c r="AT894" s="162"/>
      <c r="AU894" s="162"/>
      <c r="AV894" s="162"/>
      <c r="AW894" s="162"/>
      <c r="AX894" s="162"/>
    </row>
    <row r="895" spans="1:50" hidden="1">
      <c r="A895" s="153" t="s">
        <v>575</v>
      </c>
      <c r="B895" s="153" t="s">
        <v>576</v>
      </c>
      <c r="C895" s="153" t="s">
        <v>577</v>
      </c>
      <c r="D895" s="177" t="s">
        <v>3030</v>
      </c>
      <c r="E895" s="161" t="s">
        <v>3031</v>
      </c>
      <c r="F895" s="161" t="s">
        <v>3032</v>
      </c>
      <c r="G895" s="161" t="s">
        <v>3033</v>
      </c>
      <c r="H895" s="161" t="s">
        <v>889</v>
      </c>
      <c r="I895" s="161" t="s">
        <v>890</v>
      </c>
      <c r="J895" s="161" t="s">
        <v>3034</v>
      </c>
      <c r="K895" s="161" t="s">
        <v>3035</v>
      </c>
      <c r="L895" s="161" t="s">
        <v>6309</v>
      </c>
      <c r="M895" s="161" t="s">
        <v>3036</v>
      </c>
      <c r="N895" s="185" t="s">
        <v>6310</v>
      </c>
      <c r="O895" s="161">
        <v>0</v>
      </c>
      <c r="P895" s="161">
        <v>0</v>
      </c>
      <c r="Q895" s="161">
        <v>0</v>
      </c>
      <c r="R895" s="161">
        <v>0</v>
      </c>
      <c r="S895" s="161">
        <v>0</v>
      </c>
      <c r="T895" s="161">
        <v>0</v>
      </c>
      <c r="U895" s="161">
        <v>0</v>
      </c>
      <c r="V895" s="161">
        <v>0</v>
      </c>
      <c r="W895" s="161">
        <v>0</v>
      </c>
      <c r="X895" s="161">
        <v>0</v>
      </c>
      <c r="Y895" s="161">
        <v>0</v>
      </c>
      <c r="Z895" s="161">
        <v>0</v>
      </c>
      <c r="AA895" s="161">
        <v>0</v>
      </c>
      <c r="AB895" s="161">
        <v>0</v>
      </c>
      <c r="AC895" s="161">
        <v>0</v>
      </c>
      <c r="AD895" s="161">
        <v>0</v>
      </c>
      <c r="AE895" s="161">
        <v>0</v>
      </c>
      <c r="AF895" s="161" t="s">
        <v>6335</v>
      </c>
      <c r="AG895" s="161" t="s">
        <v>6334</v>
      </c>
      <c r="AH895" s="162" t="s">
        <v>14349</v>
      </c>
      <c r="AI895" s="162" t="s">
        <v>372</v>
      </c>
      <c r="AJ895" s="162" t="s">
        <v>14350</v>
      </c>
      <c r="AK895" s="162"/>
      <c r="AL895" s="162"/>
      <c r="AM895" s="162"/>
      <c r="AN895" s="162"/>
      <c r="AO895" s="162"/>
      <c r="AP895" s="162"/>
      <c r="AQ895" s="162"/>
      <c r="AR895" s="162"/>
      <c r="AS895" s="162"/>
      <c r="AT895" s="162"/>
      <c r="AU895" s="162"/>
      <c r="AV895" s="162"/>
      <c r="AW895" s="162"/>
      <c r="AX895" s="162"/>
    </row>
    <row r="896" spans="1:50" hidden="1">
      <c r="A896" s="153" t="s">
        <v>5365</v>
      </c>
      <c r="B896" s="153" t="s">
        <v>5366</v>
      </c>
      <c r="C896" s="153" t="s">
        <v>1091</v>
      </c>
      <c r="D896" s="177" t="s">
        <v>9477</v>
      </c>
      <c r="E896" s="161" t="s">
        <v>6309</v>
      </c>
      <c r="F896" s="161" t="s">
        <v>12714</v>
      </c>
      <c r="G896" s="161" t="s">
        <v>9478</v>
      </c>
      <c r="H896" s="161" t="s">
        <v>2024</v>
      </c>
      <c r="I896" s="161" t="s">
        <v>6758</v>
      </c>
      <c r="J896" s="161" t="s">
        <v>9479</v>
      </c>
      <c r="K896" s="161" t="s">
        <v>9480</v>
      </c>
      <c r="L896" s="161" t="s">
        <v>6309</v>
      </c>
      <c r="M896" s="161" t="s">
        <v>6309</v>
      </c>
      <c r="N896" s="185" t="s">
        <v>6310</v>
      </c>
      <c r="O896" s="161">
        <v>0</v>
      </c>
      <c r="P896" s="161">
        <v>0</v>
      </c>
      <c r="Q896" s="161">
        <v>0</v>
      </c>
      <c r="R896" s="161">
        <v>0</v>
      </c>
      <c r="S896" s="161">
        <v>0</v>
      </c>
      <c r="T896" s="161">
        <v>0</v>
      </c>
      <c r="U896" s="161">
        <v>0</v>
      </c>
      <c r="V896" s="161">
        <v>0</v>
      </c>
      <c r="W896" s="161">
        <v>0</v>
      </c>
      <c r="X896" s="161">
        <v>0</v>
      </c>
      <c r="Y896" s="161">
        <v>0</v>
      </c>
      <c r="Z896" s="161">
        <v>0</v>
      </c>
      <c r="AA896" s="161">
        <v>0</v>
      </c>
      <c r="AB896" s="161">
        <v>0</v>
      </c>
      <c r="AC896" s="161">
        <v>0</v>
      </c>
      <c r="AD896" s="161">
        <v>0</v>
      </c>
      <c r="AE896" s="161">
        <v>0</v>
      </c>
      <c r="AF896" s="161" t="s">
        <v>6309</v>
      </c>
      <c r="AG896" s="161" t="s">
        <v>6312</v>
      </c>
      <c r="AH896" s="162"/>
      <c r="AI896" s="162"/>
      <c r="AJ896" s="162"/>
      <c r="AK896" s="162"/>
      <c r="AL896" s="162"/>
      <c r="AM896" s="162"/>
      <c r="AN896" s="162"/>
      <c r="AO896" s="162"/>
      <c r="AP896" s="162"/>
      <c r="AQ896" s="162"/>
      <c r="AR896" s="162"/>
      <c r="AS896" s="162"/>
      <c r="AT896" s="162"/>
      <c r="AU896" s="162"/>
      <c r="AV896" s="162"/>
      <c r="AW896" s="162"/>
      <c r="AX896" s="162"/>
    </row>
    <row r="897" spans="1:50" hidden="1">
      <c r="A897" s="153" t="s">
        <v>4318</v>
      </c>
      <c r="B897" s="153" t="s">
        <v>4319</v>
      </c>
      <c r="C897" s="153" t="s">
        <v>1091</v>
      </c>
      <c r="D897" s="177" t="s">
        <v>7169</v>
      </c>
      <c r="E897" s="161" t="s">
        <v>6309</v>
      </c>
      <c r="F897" s="161" t="s">
        <v>12019</v>
      </c>
      <c r="G897" s="161" t="s">
        <v>7170</v>
      </c>
      <c r="H897" s="161" t="s">
        <v>2024</v>
      </c>
      <c r="I897" s="161" t="s">
        <v>2031</v>
      </c>
      <c r="J897" s="161" t="s">
        <v>7171</v>
      </c>
      <c r="K897" s="161" t="s">
        <v>12020</v>
      </c>
      <c r="L897" s="161" t="s">
        <v>6309</v>
      </c>
      <c r="M897" s="161" t="s">
        <v>7172</v>
      </c>
      <c r="N897" s="185" t="s">
        <v>6310</v>
      </c>
      <c r="O897" s="161">
        <v>0</v>
      </c>
      <c r="P897" s="161">
        <v>0</v>
      </c>
      <c r="Q897" s="161">
        <v>0</v>
      </c>
      <c r="R897" s="161">
        <v>0</v>
      </c>
      <c r="S897" s="161">
        <v>0</v>
      </c>
      <c r="T897" s="161">
        <v>0</v>
      </c>
      <c r="U897" s="161">
        <v>0</v>
      </c>
      <c r="V897" s="161">
        <v>0</v>
      </c>
      <c r="W897" s="161">
        <v>0</v>
      </c>
      <c r="X897" s="161">
        <v>0</v>
      </c>
      <c r="Y897" s="161">
        <v>0</v>
      </c>
      <c r="Z897" s="161">
        <v>0</v>
      </c>
      <c r="AA897" s="161">
        <v>0</v>
      </c>
      <c r="AB897" s="161">
        <v>0</v>
      </c>
      <c r="AC897" s="161">
        <v>0</v>
      </c>
      <c r="AD897" s="161">
        <v>0</v>
      </c>
      <c r="AE897" s="161">
        <v>0</v>
      </c>
      <c r="AF897" s="161" t="s">
        <v>6309</v>
      </c>
      <c r="AG897" s="161" t="s">
        <v>6312</v>
      </c>
      <c r="AH897" s="162"/>
      <c r="AI897" s="162"/>
      <c r="AJ897" s="162"/>
      <c r="AK897" s="162"/>
      <c r="AL897" s="162"/>
      <c r="AM897" s="162"/>
      <c r="AN897" s="162"/>
      <c r="AO897" s="162"/>
      <c r="AP897" s="162"/>
      <c r="AQ897" s="162"/>
      <c r="AR897" s="162"/>
      <c r="AS897" s="162"/>
      <c r="AT897" s="162"/>
      <c r="AU897" s="162"/>
      <c r="AV897" s="162"/>
      <c r="AW897" s="162"/>
      <c r="AX897" s="162"/>
    </row>
    <row r="898" spans="1:50" hidden="1">
      <c r="A898" s="153" t="s">
        <v>4334</v>
      </c>
      <c r="B898" s="153" t="s">
        <v>4335</v>
      </c>
      <c r="C898" s="153" t="s">
        <v>4336</v>
      </c>
      <c r="D898" s="177" t="s">
        <v>8695</v>
      </c>
      <c r="E898" s="161" t="s">
        <v>6309</v>
      </c>
      <c r="F898" s="161" t="s">
        <v>12565</v>
      </c>
      <c r="G898" s="161" t="s">
        <v>8696</v>
      </c>
      <c r="H898" s="161" t="s">
        <v>2024</v>
      </c>
      <c r="I898" s="161" t="s">
        <v>2031</v>
      </c>
      <c r="J898" s="161" t="s">
        <v>8697</v>
      </c>
      <c r="K898" s="161" t="s">
        <v>8698</v>
      </c>
      <c r="L898" s="161" t="s">
        <v>6309</v>
      </c>
      <c r="M898" s="161" t="s">
        <v>8699</v>
      </c>
      <c r="N898" s="185" t="s">
        <v>6310</v>
      </c>
      <c r="O898" s="161" t="s">
        <v>4337</v>
      </c>
      <c r="P898" s="161" t="s">
        <v>13665</v>
      </c>
      <c r="Q898" s="161" t="s">
        <v>13666</v>
      </c>
      <c r="R898" s="161" t="s">
        <v>2025</v>
      </c>
      <c r="S898" s="161" t="s">
        <v>2026</v>
      </c>
      <c r="T898" s="161" t="s">
        <v>8697</v>
      </c>
      <c r="U898" s="161">
        <v>0</v>
      </c>
      <c r="V898" s="161">
        <v>0</v>
      </c>
      <c r="W898" s="161">
        <v>0</v>
      </c>
      <c r="X898" s="161">
        <v>0</v>
      </c>
      <c r="Y898" s="161">
        <v>0</v>
      </c>
      <c r="Z898" s="161">
        <v>0</v>
      </c>
      <c r="AA898" s="161">
        <v>0</v>
      </c>
      <c r="AB898" s="161">
        <v>0</v>
      </c>
      <c r="AC898" s="161">
        <v>0</v>
      </c>
      <c r="AD898" s="161">
        <v>0</v>
      </c>
      <c r="AE898" s="161">
        <v>0</v>
      </c>
      <c r="AF898" s="161" t="s">
        <v>6309</v>
      </c>
      <c r="AG898" s="161" t="s">
        <v>6312</v>
      </c>
      <c r="AH898" s="162"/>
      <c r="AI898" s="162"/>
      <c r="AJ898" s="162"/>
      <c r="AK898" s="162"/>
      <c r="AL898" s="162"/>
      <c r="AM898" s="162"/>
      <c r="AN898" s="162"/>
      <c r="AO898" s="162"/>
      <c r="AP898" s="162"/>
      <c r="AQ898" s="162"/>
      <c r="AR898" s="162"/>
      <c r="AS898" s="162"/>
      <c r="AT898" s="162"/>
      <c r="AU898" s="162"/>
      <c r="AV898" s="162"/>
      <c r="AW898" s="162"/>
      <c r="AX898" s="162"/>
    </row>
    <row r="899" spans="1:50" hidden="1">
      <c r="A899" s="153" t="s">
        <v>5276</v>
      </c>
      <c r="B899" s="153" t="s">
        <v>5277</v>
      </c>
      <c r="C899" s="153" t="s">
        <v>329</v>
      </c>
      <c r="D899" s="177" t="s">
        <v>8297</v>
      </c>
      <c r="E899" s="161" t="s">
        <v>8298</v>
      </c>
      <c r="F899" s="161" t="s">
        <v>12490</v>
      </c>
      <c r="G899" s="161" t="s">
        <v>8299</v>
      </c>
      <c r="H899" s="161" t="s">
        <v>2015</v>
      </c>
      <c r="I899" s="161" t="s">
        <v>2016</v>
      </c>
      <c r="J899" s="161" t="s">
        <v>8300</v>
      </c>
      <c r="K899" s="161" t="s">
        <v>6309</v>
      </c>
      <c r="L899" s="161" t="s">
        <v>8301</v>
      </c>
      <c r="M899" s="161" t="s">
        <v>8302</v>
      </c>
      <c r="N899" s="185" t="s">
        <v>6313</v>
      </c>
      <c r="O899" s="161">
        <v>0</v>
      </c>
      <c r="P899" s="161">
        <v>0</v>
      </c>
      <c r="Q899" s="161">
        <v>0</v>
      </c>
      <c r="R899" s="161">
        <v>0</v>
      </c>
      <c r="S899" s="161">
        <v>0</v>
      </c>
      <c r="T899" s="161">
        <v>0</v>
      </c>
      <c r="U899" s="161">
        <v>0</v>
      </c>
      <c r="V899" s="161">
        <v>0</v>
      </c>
      <c r="W899" s="161">
        <v>0</v>
      </c>
      <c r="X899" s="161">
        <v>0</v>
      </c>
      <c r="Y899" s="161">
        <v>0</v>
      </c>
      <c r="Z899" s="161">
        <v>0</v>
      </c>
      <c r="AA899" s="161">
        <v>0</v>
      </c>
      <c r="AB899" s="161">
        <v>0</v>
      </c>
      <c r="AC899" s="161">
        <v>0</v>
      </c>
      <c r="AD899" s="161">
        <v>0</v>
      </c>
      <c r="AE899" s="161">
        <v>0</v>
      </c>
      <c r="AF899" s="161" t="s">
        <v>4409</v>
      </c>
      <c r="AG899" s="161" t="s">
        <v>4405</v>
      </c>
      <c r="AH899" s="162"/>
      <c r="AI899" s="162"/>
      <c r="AJ899" s="162"/>
      <c r="AK899" s="162"/>
      <c r="AL899" s="162"/>
      <c r="AM899" s="162"/>
      <c r="AN899" s="162"/>
      <c r="AO899" s="162"/>
      <c r="AP899" s="162"/>
      <c r="AQ899" s="162"/>
      <c r="AR899" s="162"/>
      <c r="AS899" s="162"/>
      <c r="AT899" s="162"/>
      <c r="AU899" s="162"/>
      <c r="AV899" s="162"/>
      <c r="AW899" s="162"/>
      <c r="AX899" s="162"/>
    </row>
    <row r="900" spans="1:50" hidden="1">
      <c r="A900" s="153" t="s">
        <v>2506</v>
      </c>
      <c r="B900" s="153" t="s">
        <v>2507</v>
      </c>
      <c r="C900" s="153" t="s">
        <v>2508</v>
      </c>
      <c r="D900" s="177" t="s">
        <v>5019</v>
      </c>
      <c r="E900" s="161" t="s">
        <v>10589</v>
      </c>
      <c r="F900" s="161" t="s">
        <v>13156</v>
      </c>
      <c r="G900" s="161" t="s">
        <v>10590</v>
      </c>
      <c r="H900" s="161" t="s">
        <v>2979</v>
      </c>
      <c r="I900" s="161" t="s">
        <v>2980</v>
      </c>
      <c r="J900" s="161" t="s">
        <v>10591</v>
      </c>
      <c r="K900" s="161" t="s">
        <v>10592</v>
      </c>
      <c r="L900" s="161" t="s">
        <v>10593</v>
      </c>
      <c r="M900" s="161" t="s">
        <v>10594</v>
      </c>
      <c r="N900" s="185" t="s">
        <v>6447</v>
      </c>
      <c r="O900" s="161">
        <v>0</v>
      </c>
      <c r="P900" s="161">
        <v>0</v>
      </c>
      <c r="Q900" s="161">
        <v>0</v>
      </c>
      <c r="R900" s="161">
        <v>0</v>
      </c>
      <c r="S900" s="161">
        <v>0</v>
      </c>
      <c r="T900" s="161">
        <v>0</v>
      </c>
      <c r="U900" s="161">
        <v>0</v>
      </c>
      <c r="V900" s="161">
        <v>0</v>
      </c>
      <c r="W900" s="161">
        <v>0</v>
      </c>
      <c r="X900" s="161">
        <v>0</v>
      </c>
      <c r="Y900" s="161">
        <v>0</v>
      </c>
      <c r="Z900" s="161">
        <v>0</v>
      </c>
      <c r="AA900" s="161">
        <v>0</v>
      </c>
      <c r="AB900" s="161">
        <v>0</v>
      </c>
      <c r="AC900" s="161">
        <v>0</v>
      </c>
      <c r="AD900" s="161">
        <v>0</v>
      </c>
      <c r="AE900" s="161">
        <v>0</v>
      </c>
      <c r="AF900" s="161" t="s">
        <v>4285</v>
      </c>
      <c r="AG900" s="161" t="s">
        <v>6334</v>
      </c>
      <c r="AH900" s="162" t="s">
        <v>5005</v>
      </c>
      <c r="AI900" s="162" t="s">
        <v>128</v>
      </c>
      <c r="AJ900" s="162" t="s">
        <v>11883</v>
      </c>
      <c r="AK900" s="162"/>
      <c r="AL900" s="162"/>
      <c r="AM900" s="162"/>
      <c r="AN900" s="162"/>
      <c r="AO900" s="162"/>
      <c r="AP900" s="162"/>
      <c r="AQ900" s="162"/>
      <c r="AR900" s="162"/>
      <c r="AS900" s="162"/>
      <c r="AT900" s="162"/>
      <c r="AU900" s="162"/>
      <c r="AV900" s="162"/>
      <c r="AW900" s="162"/>
      <c r="AX900" s="162"/>
    </row>
    <row r="901" spans="1:50" hidden="1">
      <c r="A901" s="153" t="s">
        <v>1059</v>
      </c>
      <c r="B901" s="153" t="s">
        <v>1265</v>
      </c>
      <c r="C901" s="153" t="s">
        <v>2505</v>
      </c>
      <c r="D901" s="177" t="s">
        <v>9636</v>
      </c>
      <c r="E901" s="161" t="s">
        <v>6309</v>
      </c>
      <c r="F901" s="161" t="s">
        <v>12743</v>
      </c>
      <c r="G901" s="161" t="s">
        <v>9637</v>
      </c>
      <c r="H901" s="161" t="s">
        <v>2025</v>
      </c>
      <c r="I901" s="161" t="s">
        <v>2026</v>
      </c>
      <c r="J901" s="161" t="s">
        <v>9638</v>
      </c>
      <c r="K901" s="161" t="s">
        <v>9639</v>
      </c>
      <c r="L901" s="161" t="s">
        <v>6309</v>
      </c>
      <c r="M901" s="161" t="s">
        <v>6309</v>
      </c>
      <c r="N901" s="185" t="s">
        <v>6310</v>
      </c>
      <c r="O901" s="161">
        <v>0</v>
      </c>
      <c r="P901" s="161">
        <v>0</v>
      </c>
      <c r="Q901" s="161">
        <v>0</v>
      </c>
      <c r="R901" s="161">
        <v>0</v>
      </c>
      <c r="S901" s="161">
        <v>0</v>
      </c>
      <c r="T901" s="161">
        <v>0</v>
      </c>
      <c r="U901" s="161">
        <v>0</v>
      </c>
      <c r="V901" s="161">
        <v>0</v>
      </c>
      <c r="W901" s="161">
        <v>0</v>
      </c>
      <c r="X901" s="161">
        <v>0</v>
      </c>
      <c r="Y901" s="161">
        <v>0</v>
      </c>
      <c r="Z901" s="161">
        <v>0</v>
      </c>
      <c r="AA901" s="161">
        <v>0</v>
      </c>
      <c r="AB901" s="161">
        <v>0</v>
      </c>
      <c r="AC901" s="161">
        <v>0</v>
      </c>
      <c r="AD901" s="161">
        <v>0</v>
      </c>
      <c r="AE901" s="161">
        <v>0</v>
      </c>
      <c r="AF901" s="161" t="s">
        <v>6309</v>
      </c>
      <c r="AG901" s="161" t="s">
        <v>6312</v>
      </c>
      <c r="AH901" s="162"/>
      <c r="AI901" s="162"/>
      <c r="AJ901" s="162"/>
      <c r="AK901" s="162"/>
      <c r="AL901" s="162"/>
      <c r="AM901" s="162"/>
      <c r="AN901" s="162"/>
      <c r="AO901" s="162"/>
      <c r="AP901" s="162"/>
      <c r="AQ901" s="162"/>
      <c r="AR901" s="162"/>
      <c r="AS901" s="162"/>
      <c r="AT901" s="162"/>
      <c r="AU901" s="162"/>
      <c r="AV901" s="162"/>
      <c r="AW901" s="162"/>
      <c r="AX901" s="162"/>
    </row>
    <row r="902" spans="1:50" hidden="1">
      <c r="A902" s="153" t="s">
        <v>1041</v>
      </c>
      <c r="B902" s="153" t="s">
        <v>1042</v>
      </c>
      <c r="C902" s="153" t="s">
        <v>1091</v>
      </c>
      <c r="D902" s="177" t="s">
        <v>9593</v>
      </c>
      <c r="E902" s="161" t="s">
        <v>6309</v>
      </c>
      <c r="F902" s="161" t="s">
        <v>12735</v>
      </c>
      <c r="G902" s="161" t="s">
        <v>9594</v>
      </c>
      <c r="H902" s="161" t="s">
        <v>4145</v>
      </c>
      <c r="I902" s="161" t="s">
        <v>4146</v>
      </c>
      <c r="J902" s="161" t="s">
        <v>9595</v>
      </c>
      <c r="K902" s="161" t="s">
        <v>9596</v>
      </c>
      <c r="L902" s="161" t="s">
        <v>6309</v>
      </c>
      <c r="M902" s="161" t="s">
        <v>6309</v>
      </c>
      <c r="N902" s="185" t="s">
        <v>6310</v>
      </c>
      <c r="O902" s="161">
        <v>0</v>
      </c>
      <c r="P902" s="161">
        <v>0</v>
      </c>
      <c r="Q902" s="161">
        <v>0</v>
      </c>
      <c r="R902" s="161">
        <v>0</v>
      </c>
      <c r="S902" s="161">
        <v>0</v>
      </c>
      <c r="T902" s="161">
        <v>0</v>
      </c>
      <c r="U902" s="161">
        <v>0</v>
      </c>
      <c r="V902" s="161">
        <v>0</v>
      </c>
      <c r="W902" s="161">
        <v>0</v>
      </c>
      <c r="X902" s="161">
        <v>0</v>
      </c>
      <c r="Y902" s="161">
        <v>0</v>
      </c>
      <c r="Z902" s="161">
        <v>0</v>
      </c>
      <c r="AA902" s="161">
        <v>0</v>
      </c>
      <c r="AB902" s="161">
        <v>0</v>
      </c>
      <c r="AC902" s="161">
        <v>0</v>
      </c>
      <c r="AD902" s="161">
        <v>0</v>
      </c>
      <c r="AE902" s="161">
        <v>0</v>
      </c>
      <c r="AF902" s="161" t="s">
        <v>6309</v>
      </c>
      <c r="AG902" s="161" t="s">
        <v>6312</v>
      </c>
      <c r="AH902" s="162"/>
      <c r="AI902" s="162"/>
      <c r="AJ902" s="162"/>
      <c r="AK902" s="162"/>
      <c r="AL902" s="162"/>
      <c r="AM902" s="162"/>
      <c r="AN902" s="162"/>
      <c r="AO902" s="162"/>
      <c r="AP902" s="162"/>
      <c r="AQ902" s="162"/>
      <c r="AR902" s="162"/>
      <c r="AS902" s="162"/>
      <c r="AT902" s="162"/>
      <c r="AU902" s="162"/>
      <c r="AV902" s="162"/>
      <c r="AW902" s="162"/>
      <c r="AX902" s="162"/>
    </row>
    <row r="903" spans="1:50" hidden="1">
      <c r="A903" s="153" t="s">
        <v>5154</v>
      </c>
      <c r="B903" s="153" t="s">
        <v>5155</v>
      </c>
      <c r="C903" s="153" t="s">
        <v>2228</v>
      </c>
      <c r="D903" s="177" t="s">
        <v>9798</v>
      </c>
      <c r="E903" s="161" t="s">
        <v>6309</v>
      </c>
      <c r="F903" s="161" t="s">
        <v>12776</v>
      </c>
      <c r="G903" s="161" t="s">
        <v>9799</v>
      </c>
      <c r="H903" s="161" t="s">
        <v>2024</v>
      </c>
      <c r="I903" s="161" t="s">
        <v>9360</v>
      </c>
      <c r="J903" s="161" t="s">
        <v>9800</v>
      </c>
      <c r="K903" s="161" t="s">
        <v>9801</v>
      </c>
      <c r="L903" s="161" t="s">
        <v>6309</v>
      </c>
      <c r="M903" s="161" t="s">
        <v>14334</v>
      </c>
      <c r="N903" s="185" t="s">
        <v>6310</v>
      </c>
      <c r="O903" s="161">
        <v>0</v>
      </c>
      <c r="P903" s="161">
        <v>0</v>
      </c>
      <c r="Q903" s="161">
        <v>0</v>
      </c>
      <c r="R903" s="161">
        <v>0</v>
      </c>
      <c r="S903" s="161">
        <v>0</v>
      </c>
      <c r="T903" s="161">
        <v>0</v>
      </c>
      <c r="U903" s="161">
        <v>0</v>
      </c>
      <c r="V903" s="161">
        <v>0</v>
      </c>
      <c r="W903" s="161">
        <v>0</v>
      </c>
      <c r="X903" s="161">
        <v>0</v>
      </c>
      <c r="Y903" s="161">
        <v>0</v>
      </c>
      <c r="Z903" s="161">
        <v>0</v>
      </c>
      <c r="AA903" s="161">
        <v>0</v>
      </c>
      <c r="AB903" s="161">
        <v>0</v>
      </c>
      <c r="AC903" s="161">
        <v>0</v>
      </c>
      <c r="AD903" s="161">
        <v>0</v>
      </c>
      <c r="AE903" s="161">
        <v>0</v>
      </c>
      <c r="AF903" s="161" t="s">
        <v>6309</v>
      </c>
      <c r="AG903" s="161" t="s">
        <v>6312</v>
      </c>
      <c r="AH903" s="162"/>
      <c r="AI903" s="162"/>
      <c r="AJ903" s="162"/>
      <c r="AK903" s="162"/>
      <c r="AL903" s="162"/>
      <c r="AM903" s="162"/>
      <c r="AN903" s="162"/>
      <c r="AO903" s="162"/>
      <c r="AP903" s="162"/>
      <c r="AQ903" s="162"/>
      <c r="AR903" s="162"/>
      <c r="AS903" s="162"/>
      <c r="AT903" s="162"/>
      <c r="AU903" s="162"/>
      <c r="AV903" s="162"/>
      <c r="AW903" s="162"/>
      <c r="AX903" s="162"/>
    </row>
    <row r="904" spans="1:50" hidden="1">
      <c r="A904" s="153" t="s">
        <v>3482</v>
      </c>
      <c r="B904" s="153" t="s">
        <v>3483</v>
      </c>
      <c r="C904" s="153" t="s">
        <v>3484</v>
      </c>
      <c r="D904" s="177" t="s">
        <v>7184</v>
      </c>
      <c r="E904" s="161" t="s">
        <v>6309</v>
      </c>
      <c r="F904" s="161" t="s">
        <v>12023</v>
      </c>
      <c r="G904" s="161" t="s">
        <v>7185</v>
      </c>
      <c r="H904" s="161" t="s">
        <v>2024</v>
      </c>
      <c r="I904" s="161" t="s">
        <v>2031</v>
      </c>
      <c r="J904" s="161" t="s">
        <v>7186</v>
      </c>
      <c r="K904" s="161" t="s">
        <v>7187</v>
      </c>
      <c r="L904" s="161" t="s">
        <v>6309</v>
      </c>
      <c r="M904" s="161" t="s">
        <v>12024</v>
      </c>
      <c r="N904" s="185" t="s">
        <v>6310</v>
      </c>
      <c r="O904" s="161">
        <v>0</v>
      </c>
      <c r="P904" s="161">
        <v>0</v>
      </c>
      <c r="Q904" s="161">
        <v>0</v>
      </c>
      <c r="R904" s="161">
        <v>0</v>
      </c>
      <c r="S904" s="161">
        <v>0</v>
      </c>
      <c r="T904" s="161">
        <v>0</v>
      </c>
      <c r="U904" s="161">
        <v>0</v>
      </c>
      <c r="V904" s="161">
        <v>0</v>
      </c>
      <c r="W904" s="161">
        <v>0</v>
      </c>
      <c r="X904" s="161">
        <v>0</v>
      </c>
      <c r="Y904" s="161">
        <v>0</v>
      </c>
      <c r="Z904" s="161">
        <v>0</v>
      </c>
      <c r="AA904" s="161">
        <v>0</v>
      </c>
      <c r="AB904" s="161">
        <v>0</v>
      </c>
      <c r="AC904" s="161">
        <v>0</v>
      </c>
      <c r="AD904" s="161">
        <v>0</v>
      </c>
      <c r="AE904" s="161">
        <v>0</v>
      </c>
      <c r="AF904" s="161" t="s">
        <v>6309</v>
      </c>
      <c r="AG904" s="161" t="s">
        <v>6312</v>
      </c>
      <c r="AH904" s="162"/>
      <c r="AI904" s="162"/>
      <c r="AJ904" s="162"/>
      <c r="AK904" s="162"/>
      <c r="AL904" s="162"/>
      <c r="AM904" s="162"/>
      <c r="AN904" s="162"/>
      <c r="AO904" s="162"/>
      <c r="AP904" s="162"/>
      <c r="AQ904" s="162"/>
      <c r="AR904" s="162"/>
      <c r="AS904" s="162"/>
      <c r="AT904" s="162"/>
      <c r="AU904" s="162"/>
      <c r="AV904" s="162"/>
      <c r="AW904" s="162"/>
      <c r="AX904" s="162"/>
    </row>
    <row r="905" spans="1:50" hidden="1">
      <c r="A905" s="153" t="s">
        <v>5414</v>
      </c>
      <c r="B905" s="153" t="s">
        <v>5415</v>
      </c>
      <c r="C905" s="153" t="s">
        <v>1091</v>
      </c>
      <c r="D905" s="177" t="s">
        <v>7279</v>
      </c>
      <c r="E905" s="161" t="s">
        <v>6309</v>
      </c>
      <c r="F905" s="161" t="s">
        <v>12747</v>
      </c>
      <c r="G905" s="161" t="s">
        <v>7280</v>
      </c>
      <c r="H905" s="161" t="s">
        <v>2024</v>
      </c>
      <c r="I905" s="161" t="s">
        <v>941</v>
      </c>
      <c r="J905" s="161" t="s">
        <v>7281</v>
      </c>
      <c r="K905" s="161" t="s">
        <v>7282</v>
      </c>
      <c r="L905" s="161" t="s">
        <v>6309</v>
      </c>
      <c r="M905" s="161" t="s">
        <v>6309</v>
      </c>
      <c r="N905" s="185" t="s">
        <v>6310</v>
      </c>
      <c r="O905" s="161">
        <v>0</v>
      </c>
      <c r="P905" s="161">
        <v>0</v>
      </c>
      <c r="Q905" s="161">
        <v>0</v>
      </c>
      <c r="R905" s="161">
        <v>0</v>
      </c>
      <c r="S905" s="161">
        <v>0</v>
      </c>
      <c r="T905" s="161">
        <v>0</v>
      </c>
      <c r="U905" s="161">
        <v>0</v>
      </c>
      <c r="V905" s="161">
        <v>0</v>
      </c>
      <c r="W905" s="161">
        <v>0</v>
      </c>
      <c r="X905" s="161">
        <v>0</v>
      </c>
      <c r="Y905" s="161">
        <v>0</v>
      </c>
      <c r="Z905" s="161">
        <v>0</v>
      </c>
      <c r="AA905" s="161">
        <v>0</v>
      </c>
      <c r="AB905" s="161">
        <v>0</v>
      </c>
      <c r="AC905" s="161">
        <v>0</v>
      </c>
      <c r="AD905" s="161">
        <v>0</v>
      </c>
      <c r="AE905" s="161">
        <v>0</v>
      </c>
      <c r="AF905" s="161" t="s">
        <v>6309</v>
      </c>
      <c r="AG905" s="161" t="s">
        <v>6312</v>
      </c>
      <c r="AH905" s="162"/>
      <c r="AI905" s="162"/>
      <c r="AJ905" s="162"/>
      <c r="AK905" s="162"/>
      <c r="AL905" s="162"/>
      <c r="AM905" s="162"/>
      <c r="AN905" s="162"/>
      <c r="AO905" s="162"/>
      <c r="AP905" s="162"/>
      <c r="AQ905" s="162"/>
      <c r="AR905" s="162"/>
      <c r="AS905" s="162"/>
      <c r="AT905" s="162"/>
      <c r="AU905" s="162"/>
      <c r="AV905" s="162"/>
      <c r="AW905" s="162"/>
      <c r="AX905" s="162"/>
    </row>
    <row r="906" spans="1:50" hidden="1">
      <c r="A906" s="153" t="s">
        <v>5903</v>
      </c>
      <c r="B906" s="153" t="s">
        <v>5904</v>
      </c>
      <c r="C906" s="153" t="s">
        <v>2228</v>
      </c>
      <c r="D906" s="177" t="s">
        <v>10891</v>
      </c>
      <c r="E906" s="161" t="s">
        <v>10892</v>
      </c>
      <c r="F906" s="161" t="s">
        <v>13207</v>
      </c>
      <c r="G906" s="161" t="s">
        <v>10893</v>
      </c>
      <c r="H906" s="161" t="s">
        <v>2024</v>
      </c>
      <c r="I906" s="161" t="s">
        <v>2031</v>
      </c>
      <c r="J906" s="161" t="s">
        <v>10894</v>
      </c>
      <c r="K906" s="161" t="s">
        <v>10895</v>
      </c>
      <c r="L906" s="161" t="s">
        <v>10896</v>
      </c>
      <c r="M906" s="161" t="s">
        <v>10897</v>
      </c>
      <c r="N906" s="185" t="s">
        <v>6310</v>
      </c>
      <c r="O906" s="161">
        <v>0</v>
      </c>
      <c r="P906" s="161">
        <v>0</v>
      </c>
      <c r="Q906" s="161">
        <v>0</v>
      </c>
      <c r="R906" s="161">
        <v>0</v>
      </c>
      <c r="S906" s="161">
        <v>0</v>
      </c>
      <c r="T906" s="161">
        <v>0</v>
      </c>
      <c r="U906" s="161">
        <v>0</v>
      </c>
      <c r="V906" s="161">
        <v>0</v>
      </c>
      <c r="W906" s="161">
        <v>0</v>
      </c>
      <c r="X906" s="161">
        <v>0</v>
      </c>
      <c r="Y906" s="161">
        <v>0</v>
      </c>
      <c r="Z906" s="161">
        <v>0</v>
      </c>
      <c r="AA906" s="161">
        <v>0</v>
      </c>
      <c r="AB906" s="161">
        <v>0</v>
      </c>
      <c r="AC906" s="161">
        <v>0</v>
      </c>
      <c r="AD906" s="161">
        <v>0</v>
      </c>
      <c r="AE906" s="161">
        <v>0</v>
      </c>
      <c r="AF906" s="161" t="s">
        <v>6309</v>
      </c>
      <c r="AG906" s="161" t="s">
        <v>6317</v>
      </c>
      <c r="AH906" s="162"/>
      <c r="AI906" s="162"/>
      <c r="AJ906" s="162"/>
      <c r="AK906" s="162"/>
      <c r="AL906" s="162"/>
      <c r="AM906" s="162"/>
      <c r="AN906" s="162"/>
      <c r="AO906" s="162"/>
      <c r="AP906" s="162"/>
      <c r="AQ906" s="162"/>
      <c r="AR906" s="162"/>
      <c r="AS906" s="162"/>
      <c r="AT906" s="162"/>
      <c r="AU906" s="162"/>
      <c r="AV906" s="162"/>
      <c r="AW906" s="162"/>
      <c r="AX906" s="162"/>
    </row>
    <row r="907" spans="1:50" hidden="1">
      <c r="A907" s="153" t="s">
        <v>3137</v>
      </c>
      <c r="B907" s="153" t="s">
        <v>3138</v>
      </c>
      <c r="C907" s="153" t="s">
        <v>2505</v>
      </c>
      <c r="D907" s="177" t="s">
        <v>8500</v>
      </c>
      <c r="E907" s="161" t="s">
        <v>6309</v>
      </c>
      <c r="F907" s="161" t="s">
        <v>12524</v>
      </c>
      <c r="G907" s="161" t="s">
        <v>8501</v>
      </c>
      <c r="H907" s="161" t="s">
        <v>2015</v>
      </c>
      <c r="I907" s="161" t="s">
        <v>2016</v>
      </c>
      <c r="J907" s="161" t="s">
        <v>8502</v>
      </c>
      <c r="K907" s="161" t="s">
        <v>8503</v>
      </c>
      <c r="L907" s="161" t="s">
        <v>6309</v>
      </c>
      <c r="M907" s="161" t="s">
        <v>8504</v>
      </c>
      <c r="N907" s="185" t="s">
        <v>6310</v>
      </c>
      <c r="O907" s="161">
        <v>0</v>
      </c>
      <c r="P907" s="161">
        <v>0</v>
      </c>
      <c r="Q907" s="161">
        <v>0</v>
      </c>
      <c r="R907" s="161">
        <v>0</v>
      </c>
      <c r="S907" s="161">
        <v>0</v>
      </c>
      <c r="T907" s="161">
        <v>0</v>
      </c>
      <c r="U907" s="161">
        <v>0</v>
      </c>
      <c r="V907" s="161">
        <v>0</v>
      </c>
      <c r="W907" s="161">
        <v>0</v>
      </c>
      <c r="X907" s="161">
        <v>0</v>
      </c>
      <c r="Y907" s="161">
        <v>0</v>
      </c>
      <c r="Z907" s="161">
        <v>0</v>
      </c>
      <c r="AA907" s="161">
        <v>0</v>
      </c>
      <c r="AB907" s="161">
        <v>0</v>
      </c>
      <c r="AC907" s="161">
        <v>0</v>
      </c>
      <c r="AD907" s="161">
        <v>0</v>
      </c>
      <c r="AE907" s="161">
        <v>0</v>
      </c>
      <c r="AF907" s="161" t="s">
        <v>6309</v>
      </c>
      <c r="AG907" s="161" t="s">
        <v>6312</v>
      </c>
      <c r="AH907" s="162"/>
      <c r="AI907" s="162"/>
      <c r="AJ907" s="162"/>
      <c r="AK907" s="162"/>
      <c r="AL907" s="162"/>
      <c r="AM907" s="162"/>
      <c r="AN907" s="162"/>
      <c r="AO907" s="162"/>
      <c r="AP907" s="162"/>
      <c r="AQ907" s="162"/>
      <c r="AR907" s="162"/>
      <c r="AS907" s="162"/>
      <c r="AT907" s="162"/>
      <c r="AU907" s="162"/>
      <c r="AV907" s="162"/>
      <c r="AW907" s="162"/>
      <c r="AX907" s="162"/>
    </row>
    <row r="908" spans="1:50" hidden="1">
      <c r="A908" s="153" t="s">
        <v>4224</v>
      </c>
      <c r="B908" s="153" t="s">
        <v>4225</v>
      </c>
      <c r="C908" s="153" t="s">
        <v>1091</v>
      </c>
      <c r="D908" s="177" t="s">
        <v>9202</v>
      </c>
      <c r="E908" s="161" t="s">
        <v>6309</v>
      </c>
      <c r="F908" s="161" t="s">
        <v>12661</v>
      </c>
      <c r="G908" s="161" t="s">
        <v>9203</v>
      </c>
      <c r="H908" s="161" t="s">
        <v>7106</v>
      </c>
      <c r="I908" s="161" t="s">
        <v>7107</v>
      </c>
      <c r="J908" s="161" t="s">
        <v>9204</v>
      </c>
      <c r="K908" s="161" t="s">
        <v>9205</v>
      </c>
      <c r="L908" s="161" t="s">
        <v>6309</v>
      </c>
      <c r="M908" s="161" t="s">
        <v>9206</v>
      </c>
      <c r="N908" s="185" t="s">
        <v>6310</v>
      </c>
      <c r="O908" s="161">
        <v>0</v>
      </c>
      <c r="P908" s="161">
        <v>0</v>
      </c>
      <c r="Q908" s="161">
        <v>0</v>
      </c>
      <c r="R908" s="161">
        <v>0</v>
      </c>
      <c r="S908" s="161">
        <v>0</v>
      </c>
      <c r="T908" s="161">
        <v>0</v>
      </c>
      <c r="U908" s="161">
        <v>0</v>
      </c>
      <c r="V908" s="161">
        <v>0</v>
      </c>
      <c r="W908" s="161">
        <v>0</v>
      </c>
      <c r="X908" s="161">
        <v>0</v>
      </c>
      <c r="Y908" s="161">
        <v>0</v>
      </c>
      <c r="Z908" s="161">
        <v>0</v>
      </c>
      <c r="AA908" s="161">
        <v>0</v>
      </c>
      <c r="AB908" s="161">
        <v>0</v>
      </c>
      <c r="AC908" s="161">
        <v>0</v>
      </c>
      <c r="AD908" s="161">
        <v>0</v>
      </c>
      <c r="AE908" s="161">
        <v>0</v>
      </c>
      <c r="AF908" s="161" t="s">
        <v>6309</v>
      </c>
      <c r="AG908" s="161" t="s">
        <v>6312</v>
      </c>
      <c r="AH908" s="162"/>
      <c r="AI908" s="162"/>
      <c r="AJ908" s="162"/>
      <c r="AK908" s="162"/>
      <c r="AL908" s="162"/>
      <c r="AM908" s="162"/>
      <c r="AN908" s="162"/>
      <c r="AO908" s="162"/>
      <c r="AP908" s="162"/>
      <c r="AQ908" s="162"/>
      <c r="AR908" s="162"/>
      <c r="AS908" s="162"/>
      <c r="AT908" s="162"/>
      <c r="AU908" s="162"/>
      <c r="AV908" s="162"/>
      <c r="AW908" s="162"/>
      <c r="AX908" s="162"/>
    </row>
    <row r="909" spans="1:50" hidden="1">
      <c r="A909" s="153" t="s">
        <v>5716</v>
      </c>
      <c r="B909" s="153" t="s">
        <v>5717</v>
      </c>
      <c r="C909" s="153" t="s">
        <v>2231</v>
      </c>
      <c r="D909" s="177" t="s">
        <v>8316</v>
      </c>
      <c r="E909" s="161" t="s">
        <v>8317</v>
      </c>
      <c r="F909" s="161" t="s">
        <v>12493</v>
      </c>
      <c r="G909" s="161" t="s">
        <v>8318</v>
      </c>
      <c r="H909" s="161" t="s">
        <v>2015</v>
      </c>
      <c r="I909" s="161" t="s">
        <v>2016</v>
      </c>
      <c r="J909" s="161" t="s">
        <v>8319</v>
      </c>
      <c r="K909" s="161" t="s">
        <v>8320</v>
      </c>
      <c r="L909" s="161" t="s">
        <v>8321</v>
      </c>
      <c r="M909" s="161" t="s">
        <v>8322</v>
      </c>
      <c r="N909" s="185" t="s">
        <v>6318</v>
      </c>
      <c r="O909" s="161">
        <v>0</v>
      </c>
      <c r="P909" s="161">
        <v>0</v>
      </c>
      <c r="Q909" s="161">
        <v>0</v>
      </c>
      <c r="R909" s="161">
        <v>0</v>
      </c>
      <c r="S909" s="161">
        <v>0</v>
      </c>
      <c r="T909" s="161">
        <v>0</v>
      </c>
      <c r="U909" s="161">
        <v>0</v>
      </c>
      <c r="V909" s="161">
        <v>0</v>
      </c>
      <c r="W909" s="161">
        <v>0</v>
      </c>
      <c r="X909" s="161">
        <v>0</v>
      </c>
      <c r="Y909" s="161">
        <v>0</v>
      </c>
      <c r="Z909" s="161">
        <v>0</v>
      </c>
      <c r="AA909" s="161">
        <v>0</v>
      </c>
      <c r="AB909" s="161">
        <v>0</v>
      </c>
      <c r="AC909" s="161">
        <v>0</v>
      </c>
      <c r="AD909" s="161">
        <v>0</v>
      </c>
      <c r="AE909" s="161">
        <v>0</v>
      </c>
      <c r="AF909" s="161" t="s">
        <v>4409</v>
      </c>
      <c r="AG909" s="161" t="s">
        <v>4405</v>
      </c>
      <c r="AH909" s="162"/>
      <c r="AI909" s="162"/>
      <c r="AJ909" s="162"/>
      <c r="AK909" s="162"/>
      <c r="AL909" s="162"/>
      <c r="AM909" s="162"/>
      <c r="AN909" s="162"/>
      <c r="AO909" s="162"/>
      <c r="AP909" s="162"/>
      <c r="AQ909" s="162"/>
      <c r="AR909" s="162"/>
      <c r="AS909" s="162"/>
      <c r="AT909" s="162"/>
      <c r="AU909" s="162"/>
      <c r="AV909" s="162"/>
      <c r="AW909" s="162"/>
      <c r="AX909" s="162"/>
    </row>
    <row r="910" spans="1:50" hidden="1">
      <c r="A910" s="153" t="s">
        <v>4322</v>
      </c>
      <c r="B910" s="153" t="s">
        <v>4323</v>
      </c>
      <c r="C910" s="153" t="s">
        <v>1091</v>
      </c>
      <c r="D910" s="177" t="s">
        <v>8666</v>
      </c>
      <c r="E910" s="161" t="s">
        <v>6309</v>
      </c>
      <c r="F910" s="161" t="s">
        <v>12560</v>
      </c>
      <c r="G910" s="161" t="s">
        <v>8667</v>
      </c>
      <c r="H910" s="161" t="s">
        <v>3782</v>
      </c>
      <c r="I910" s="161" t="s">
        <v>3783</v>
      </c>
      <c r="J910" s="161" t="s">
        <v>8668</v>
      </c>
      <c r="K910" s="161" t="s">
        <v>8669</v>
      </c>
      <c r="L910" s="161" t="s">
        <v>6309</v>
      </c>
      <c r="M910" s="161" t="s">
        <v>6309</v>
      </c>
      <c r="N910" s="185" t="s">
        <v>6310</v>
      </c>
      <c r="O910" s="161">
        <v>0</v>
      </c>
      <c r="P910" s="161">
        <v>0</v>
      </c>
      <c r="Q910" s="161">
        <v>0</v>
      </c>
      <c r="R910" s="161">
        <v>0</v>
      </c>
      <c r="S910" s="161">
        <v>0</v>
      </c>
      <c r="T910" s="161">
        <v>0</v>
      </c>
      <c r="U910" s="161">
        <v>0</v>
      </c>
      <c r="V910" s="161">
        <v>0</v>
      </c>
      <c r="W910" s="161">
        <v>0</v>
      </c>
      <c r="X910" s="161">
        <v>0</v>
      </c>
      <c r="Y910" s="161">
        <v>0</v>
      </c>
      <c r="Z910" s="161">
        <v>0</v>
      </c>
      <c r="AA910" s="161">
        <v>0</v>
      </c>
      <c r="AB910" s="161">
        <v>0</v>
      </c>
      <c r="AC910" s="161">
        <v>0</v>
      </c>
      <c r="AD910" s="161">
        <v>0</v>
      </c>
      <c r="AE910" s="161">
        <v>0</v>
      </c>
      <c r="AF910" s="161" t="s">
        <v>6309</v>
      </c>
      <c r="AG910" s="161" t="s">
        <v>6312</v>
      </c>
      <c r="AH910" s="162"/>
      <c r="AI910" s="162"/>
      <c r="AJ910" s="162"/>
      <c r="AK910" s="162"/>
      <c r="AL910" s="162"/>
      <c r="AM910" s="162"/>
      <c r="AN910" s="162"/>
      <c r="AO910" s="162"/>
      <c r="AP910" s="162"/>
      <c r="AQ910" s="162"/>
      <c r="AR910" s="162"/>
      <c r="AS910" s="162"/>
      <c r="AT910" s="162"/>
      <c r="AU910" s="162"/>
      <c r="AV910" s="162"/>
      <c r="AW910" s="162"/>
      <c r="AX910" s="162"/>
    </row>
    <row r="911" spans="1:50" hidden="1">
      <c r="A911" s="153" t="s">
        <v>3155</v>
      </c>
      <c r="B911" s="153" t="s">
        <v>3156</v>
      </c>
      <c r="C911" s="153" t="s">
        <v>3157</v>
      </c>
      <c r="D911" s="177" t="s">
        <v>8537</v>
      </c>
      <c r="E911" s="161" t="s">
        <v>6309</v>
      </c>
      <c r="F911" s="161" t="s">
        <v>12533</v>
      </c>
      <c r="G911" s="161" t="s">
        <v>8538</v>
      </c>
      <c r="H911" s="161" t="s">
        <v>8539</v>
      </c>
      <c r="I911" s="161" t="s">
        <v>8540</v>
      </c>
      <c r="J911" s="161" t="s">
        <v>8541</v>
      </c>
      <c r="K911" s="161" t="s">
        <v>8542</v>
      </c>
      <c r="L911" s="161" t="s">
        <v>6309</v>
      </c>
      <c r="M911" s="161" t="s">
        <v>6309</v>
      </c>
      <c r="N911" s="185" t="s">
        <v>6310</v>
      </c>
      <c r="O911" s="161">
        <v>0</v>
      </c>
      <c r="P911" s="161">
        <v>0</v>
      </c>
      <c r="Q911" s="161">
        <v>0</v>
      </c>
      <c r="R911" s="161">
        <v>0</v>
      </c>
      <c r="S911" s="161">
        <v>0</v>
      </c>
      <c r="T911" s="161">
        <v>0</v>
      </c>
      <c r="U911" s="161">
        <v>0</v>
      </c>
      <c r="V911" s="161">
        <v>0</v>
      </c>
      <c r="W911" s="161">
        <v>0</v>
      </c>
      <c r="X911" s="161">
        <v>0</v>
      </c>
      <c r="Y911" s="161">
        <v>0</v>
      </c>
      <c r="Z911" s="161">
        <v>0</v>
      </c>
      <c r="AA911" s="161">
        <v>0</v>
      </c>
      <c r="AB911" s="161">
        <v>0</v>
      </c>
      <c r="AC911" s="161">
        <v>0</v>
      </c>
      <c r="AD911" s="161">
        <v>0</v>
      </c>
      <c r="AE911" s="161">
        <v>0</v>
      </c>
      <c r="AF911" s="161" t="s">
        <v>6309</v>
      </c>
      <c r="AG911" s="161" t="s">
        <v>6312</v>
      </c>
      <c r="AH911" s="162"/>
      <c r="AI911" s="162"/>
      <c r="AJ911" s="162"/>
      <c r="AK911" s="162"/>
      <c r="AL911" s="162"/>
      <c r="AM911" s="162"/>
      <c r="AN911" s="162"/>
      <c r="AO911" s="162"/>
      <c r="AP911" s="162"/>
      <c r="AQ911" s="162"/>
      <c r="AR911" s="162"/>
      <c r="AS911" s="162"/>
      <c r="AT911" s="162"/>
      <c r="AU911" s="162"/>
      <c r="AV911" s="162"/>
      <c r="AW911" s="162"/>
      <c r="AX911" s="162"/>
    </row>
    <row r="912" spans="1:50" hidden="1">
      <c r="A912" s="153" t="s">
        <v>5242</v>
      </c>
      <c r="B912" s="153" t="s">
        <v>5243</v>
      </c>
      <c r="C912" s="153" t="s">
        <v>2505</v>
      </c>
      <c r="D912" s="177" t="s">
        <v>9602</v>
      </c>
      <c r="E912" s="161" t="s">
        <v>6309</v>
      </c>
      <c r="F912" s="161" t="s">
        <v>12736</v>
      </c>
      <c r="G912" s="161" t="s">
        <v>9603</v>
      </c>
      <c r="H912" s="161" t="s">
        <v>2024</v>
      </c>
      <c r="I912" s="161" t="s">
        <v>2031</v>
      </c>
      <c r="J912" s="161" t="s">
        <v>9604</v>
      </c>
      <c r="K912" s="161" t="s">
        <v>9605</v>
      </c>
      <c r="L912" s="161" t="s">
        <v>6309</v>
      </c>
      <c r="M912" s="161" t="s">
        <v>6309</v>
      </c>
      <c r="N912" s="185" t="s">
        <v>6310</v>
      </c>
      <c r="O912" s="161">
        <v>0</v>
      </c>
      <c r="P912" s="161">
        <v>0</v>
      </c>
      <c r="Q912" s="161">
        <v>0</v>
      </c>
      <c r="R912" s="161">
        <v>0</v>
      </c>
      <c r="S912" s="161">
        <v>0</v>
      </c>
      <c r="T912" s="161">
        <v>0</v>
      </c>
      <c r="U912" s="161">
        <v>0</v>
      </c>
      <c r="V912" s="161">
        <v>0</v>
      </c>
      <c r="W912" s="161">
        <v>0</v>
      </c>
      <c r="X912" s="161">
        <v>0</v>
      </c>
      <c r="Y912" s="161">
        <v>0</v>
      </c>
      <c r="Z912" s="161">
        <v>0</v>
      </c>
      <c r="AA912" s="161">
        <v>0</v>
      </c>
      <c r="AB912" s="161">
        <v>0</v>
      </c>
      <c r="AC912" s="161">
        <v>0</v>
      </c>
      <c r="AD912" s="161">
        <v>0</v>
      </c>
      <c r="AE912" s="161">
        <v>0</v>
      </c>
      <c r="AF912" s="161" t="s">
        <v>6309</v>
      </c>
      <c r="AG912" s="161" t="s">
        <v>6312</v>
      </c>
      <c r="AH912" s="162"/>
      <c r="AI912" s="162"/>
      <c r="AJ912" s="162"/>
      <c r="AK912" s="162"/>
      <c r="AL912" s="162"/>
      <c r="AM912" s="162"/>
      <c r="AN912" s="162"/>
      <c r="AO912" s="162"/>
      <c r="AP912" s="162"/>
      <c r="AQ912" s="162"/>
      <c r="AR912" s="162"/>
      <c r="AS912" s="162"/>
      <c r="AT912" s="162"/>
      <c r="AU912" s="162"/>
      <c r="AV912" s="162"/>
      <c r="AW912" s="162"/>
      <c r="AX912" s="162"/>
    </row>
    <row r="913" spans="1:50" hidden="1">
      <c r="A913" s="153" t="s">
        <v>5984</v>
      </c>
      <c r="B913" s="153" t="s">
        <v>5985</v>
      </c>
      <c r="C913" s="153" t="s">
        <v>1091</v>
      </c>
      <c r="D913" s="177" t="s">
        <v>10923</v>
      </c>
      <c r="E913" s="161" t="s">
        <v>10924</v>
      </c>
      <c r="F913" s="161" t="s">
        <v>13265</v>
      </c>
      <c r="G913" s="161" t="s">
        <v>10925</v>
      </c>
      <c r="H913" s="161" t="s">
        <v>7360</v>
      </c>
      <c r="I913" s="161" t="s">
        <v>7361</v>
      </c>
      <c r="J913" s="161" t="s">
        <v>10926</v>
      </c>
      <c r="K913" s="161" t="s">
        <v>10927</v>
      </c>
      <c r="L913" s="161" t="s">
        <v>10928</v>
      </c>
      <c r="M913" s="161" t="s">
        <v>10929</v>
      </c>
      <c r="N913" s="185" t="s">
        <v>6310</v>
      </c>
      <c r="O913" s="161" t="s">
        <v>5986</v>
      </c>
      <c r="P913" s="161" t="s">
        <v>13758</v>
      </c>
      <c r="Q913" s="161" t="s">
        <v>10925</v>
      </c>
      <c r="R913" s="161" t="s">
        <v>7360</v>
      </c>
      <c r="S913" s="161" t="s">
        <v>7361</v>
      </c>
      <c r="T913" s="161" t="s">
        <v>13759</v>
      </c>
      <c r="U913" s="161">
        <v>0</v>
      </c>
      <c r="V913" s="161">
        <v>0</v>
      </c>
      <c r="W913" s="161">
        <v>0</v>
      </c>
      <c r="X913" s="161">
        <v>0</v>
      </c>
      <c r="Y913" s="161">
        <v>0</v>
      </c>
      <c r="Z913" s="161">
        <v>0</v>
      </c>
      <c r="AA913" s="161">
        <v>0</v>
      </c>
      <c r="AB913" s="161">
        <v>0</v>
      </c>
      <c r="AC913" s="161">
        <v>0</v>
      </c>
      <c r="AD913" s="161">
        <v>0</v>
      </c>
      <c r="AE913" s="161">
        <v>0</v>
      </c>
      <c r="AF913" s="161" t="s">
        <v>6309</v>
      </c>
      <c r="AG913" s="161" t="s">
        <v>6317</v>
      </c>
      <c r="AH913" s="162"/>
      <c r="AI913" s="162"/>
      <c r="AJ913" s="162"/>
      <c r="AK913" s="162"/>
      <c r="AL913" s="162"/>
      <c r="AM913" s="162"/>
      <c r="AN913" s="162"/>
      <c r="AO913" s="162"/>
      <c r="AP913" s="162"/>
      <c r="AQ913" s="162"/>
      <c r="AR913" s="162"/>
      <c r="AS913" s="162"/>
      <c r="AT913" s="162"/>
      <c r="AU913" s="162"/>
      <c r="AV913" s="162"/>
      <c r="AW913" s="162"/>
      <c r="AX913" s="162"/>
    </row>
    <row r="914" spans="1:50" hidden="1">
      <c r="A914" s="153" t="s">
        <v>3071</v>
      </c>
      <c r="B914" s="153" t="s">
        <v>3072</v>
      </c>
      <c r="C914" s="153" t="s">
        <v>3073</v>
      </c>
      <c r="D914" s="177" t="s">
        <v>9264</v>
      </c>
      <c r="E914" s="161" t="s">
        <v>6309</v>
      </c>
      <c r="F914" s="161" t="s">
        <v>12669</v>
      </c>
      <c r="G914" s="161" t="s">
        <v>9265</v>
      </c>
      <c r="H914" s="161" t="s">
        <v>3554</v>
      </c>
      <c r="I914" s="161" t="s">
        <v>3555</v>
      </c>
      <c r="J914" s="161" t="s">
        <v>9266</v>
      </c>
      <c r="K914" s="161" t="s">
        <v>9267</v>
      </c>
      <c r="L914" s="161" t="s">
        <v>6309</v>
      </c>
      <c r="M914" s="161" t="s">
        <v>6309</v>
      </c>
      <c r="N914" s="185" t="s">
        <v>6310</v>
      </c>
      <c r="O914" s="161">
        <v>0</v>
      </c>
      <c r="P914" s="161">
        <v>0</v>
      </c>
      <c r="Q914" s="161">
        <v>0</v>
      </c>
      <c r="R914" s="161">
        <v>0</v>
      </c>
      <c r="S914" s="161">
        <v>0</v>
      </c>
      <c r="T914" s="161">
        <v>0</v>
      </c>
      <c r="U914" s="161">
        <v>0</v>
      </c>
      <c r="V914" s="161">
        <v>0</v>
      </c>
      <c r="W914" s="161">
        <v>0</v>
      </c>
      <c r="X914" s="161">
        <v>0</v>
      </c>
      <c r="Y914" s="161">
        <v>0</v>
      </c>
      <c r="Z914" s="161">
        <v>0</v>
      </c>
      <c r="AA914" s="161">
        <v>0</v>
      </c>
      <c r="AB914" s="161">
        <v>0</v>
      </c>
      <c r="AC914" s="161">
        <v>0</v>
      </c>
      <c r="AD914" s="161">
        <v>0</v>
      </c>
      <c r="AE914" s="161">
        <v>0</v>
      </c>
      <c r="AF914" s="161" t="s">
        <v>6309</v>
      </c>
      <c r="AG914" s="161" t="s">
        <v>6312</v>
      </c>
      <c r="AH914" s="162"/>
      <c r="AI914" s="162"/>
      <c r="AJ914" s="162"/>
      <c r="AK914" s="162"/>
      <c r="AL914" s="162"/>
      <c r="AM914" s="162"/>
      <c r="AN914" s="162"/>
      <c r="AO914" s="162"/>
      <c r="AP914" s="162"/>
      <c r="AQ914" s="162"/>
      <c r="AR914" s="162"/>
      <c r="AS914" s="162"/>
      <c r="AT914" s="162"/>
      <c r="AU914" s="162"/>
      <c r="AV914" s="162"/>
      <c r="AW914" s="162"/>
      <c r="AX914" s="162"/>
    </row>
    <row r="915" spans="1:50" hidden="1">
      <c r="A915" s="153" t="s">
        <v>2276</v>
      </c>
      <c r="B915" s="153" t="s">
        <v>2277</v>
      </c>
      <c r="C915" s="153" t="s">
        <v>1091</v>
      </c>
      <c r="D915" s="177" t="s">
        <v>8846</v>
      </c>
      <c r="E915" s="161" t="s">
        <v>6309</v>
      </c>
      <c r="F915" s="161" t="s">
        <v>12590</v>
      </c>
      <c r="G915" s="161" t="s">
        <v>8847</v>
      </c>
      <c r="H915" s="161" t="s">
        <v>2024</v>
      </c>
      <c r="I915" s="161" t="s">
        <v>2031</v>
      </c>
      <c r="J915" s="161" t="s">
        <v>8848</v>
      </c>
      <c r="K915" s="161" t="s">
        <v>8849</v>
      </c>
      <c r="L915" s="161" t="s">
        <v>6309</v>
      </c>
      <c r="M915" s="161" t="s">
        <v>6309</v>
      </c>
      <c r="N915" s="185" t="s">
        <v>6310</v>
      </c>
      <c r="O915" s="161">
        <v>0</v>
      </c>
      <c r="P915" s="161">
        <v>0</v>
      </c>
      <c r="Q915" s="161">
        <v>0</v>
      </c>
      <c r="R915" s="161">
        <v>0</v>
      </c>
      <c r="S915" s="161">
        <v>0</v>
      </c>
      <c r="T915" s="161">
        <v>0</v>
      </c>
      <c r="U915" s="161">
        <v>0</v>
      </c>
      <c r="V915" s="161">
        <v>0</v>
      </c>
      <c r="W915" s="161">
        <v>0</v>
      </c>
      <c r="X915" s="161">
        <v>0</v>
      </c>
      <c r="Y915" s="161">
        <v>0</v>
      </c>
      <c r="Z915" s="161">
        <v>0</v>
      </c>
      <c r="AA915" s="161">
        <v>0</v>
      </c>
      <c r="AB915" s="161">
        <v>0</v>
      </c>
      <c r="AC915" s="161">
        <v>0</v>
      </c>
      <c r="AD915" s="161">
        <v>0</v>
      </c>
      <c r="AE915" s="161">
        <v>0</v>
      </c>
      <c r="AF915" s="161" t="s">
        <v>6309</v>
      </c>
      <c r="AG915" s="161" t="s">
        <v>6312</v>
      </c>
      <c r="AH915" s="162"/>
      <c r="AI915" s="162"/>
      <c r="AJ915" s="162"/>
      <c r="AK915" s="162"/>
      <c r="AL915" s="162"/>
      <c r="AM915" s="162"/>
      <c r="AN915" s="162"/>
      <c r="AO915" s="162"/>
      <c r="AP915" s="162"/>
      <c r="AQ915" s="162"/>
      <c r="AR915" s="162"/>
      <c r="AS915" s="162"/>
      <c r="AT915" s="162"/>
      <c r="AU915" s="162"/>
      <c r="AV915" s="162"/>
      <c r="AW915" s="162"/>
      <c r="AX915" s="162"/>
    </row>
    <row r="916" spans="1:50" hidden="1">
      <c r="A916" s="153" t="s">
        <v>2288</v>
      </c>
      <c r="B916" s="153" t="s">
        <v>2289</v>
      </c>
      <c r="C916" s="153" t="s">
        <v>2509</v>
      </c>
      <c r="D916" s="177" t="s">
        <v>8877</v>
      </c>
      <c r="E916" s="161" t="s">
        <v>6309</v>
      </c>
      <c r="F916" s="161" t="s">
        <v>12597</v>
      </c>
      <c r="G916" s="161" t="s">
        <v>8878</v>
      </c>
      <c r="H916" s="161" t="s">
        <v>8579</v>
      </c>
      <c r="I916" s="161" t="s">
        <v>8879</v>
      </c>
      <c r="J916" s="161" t="s">
        <v>8880</v>
      </c>
      <c r="K916" s="161" t="s">
        <v>8881</v>
      </c>
      <c r="L916" s="161" t="s">
        <v>6309</v>
      </c>
      <c r="M916" s="161" t="s">
        <v>6309</v>
      </c>
      <c r="N916" s="185" t="s">
        <v>6310</v>
      </c>
      <c r="O916" s="161">
        <v>0</v>
      </c>
      <c r="P916" s="161">
        <v>0</v>
      </c>
      <c r="Q916" s="161">
        <v>0</v>
      </c>
      <c r="R916" s="161">
        <v>0</v>
      </c>
      <c r="S916" s="161">
        <v>0</v>
      </c>
      <c r="T916" s="161">
        <v>0</v>
      </c>
      <c r="U916" s="161">
        <v>0</v>
      </c>
      <c r="V916" s="161">
        <v>0</v>
      </c>
      <c r="W916" s="161">
        <v>0</v>
      </c>
      <c r="X916" s="161">
        <v>0</v>
      </c>
      <c r="Y916" s="161">
        <v>0</v>
      </c>
      <c r="Z916" s="161">
        <v>0</v>
      </c>
      <c r="AA916" s="161">
        <v>0</v>
      </c>
      <c r="AB916" s="161">
        <v>0</v>
      </c>
      <c r="AC916" s="161">
        <v>0</v>
      </c>
      <c r="AD916" s="161">
        <v>0</v>
      </c>
      <c r="AE916" s="161">
        <v>0</v>
      </c>
      <c r="AF916" s="161" t="s">
        <v>6309</v>
      </c>
      <c r="AG916" s="161" t="s">
        <v>6312</v>
      </c>
      <c r="AH916" s="162"/>
      <c r="AI916" s="162"/>
      <c r="AJ916" s="162"/>
      <c r="AK916" s="162"/>
      <c r="AL916" s="162"/>
      <c r="AM916" s="162"/>
      <c r="AN916" s="162"/>
      <c r="AO916" s="162"/>
      <c r="AP916" s="162"/>
      <c r="AQ916" s="162"/>
      <c r="AR916" s="162"/>
      <c r="AS916" s="162"/>
      <c r="AT916" s="162"/>
      <c r="AU916" s="162"/>
      <c r="AV916" s="162"/>
      <c r="AW916" s="162"/>
      <c r="AX916" s="162"/>
    </row>
    <row r="917" spans="1:50" hidden="1">
      <c r="A917" s="153" t="s">
        <v>5464</v>
      </c>
      <c r="B917" s="153" t="s">
        <v>5460</v>
      </c>
      <c r="C917" s="153" t="s">
        <v>5465</v>
      </c>
      <c r="D917" s="177" t="s">
        <v>6636</v>
      </c>
      <c r="E917" s="161" t="s">
        <v>6637</v>
      </c>
      <c r="F917" s="161" t="s">
        <v>7710</v>
      </c>
      <c r="G917" s="161" t="s">
        <v>6638</v>
      </c>
      <c r="H917" s="161" t="s">
        <v>2024</v>
      </c>
      <c r="I917" s="161" t="s">
        <v>2031</v>
      </c>
      <c r="J917" s="161" t="s">
        <v>4071</v>
      </c>
      <c r="K917" s="161" t="s">
        <v>6639</v>
      </c>
      <c r="L917" s="161" t="s">
        <v>6640</v>
      </c>
      <c r="M917" s="161" t="s">
        <v>6641</v>
      </c>
      <c r="N917" s="185" t="s">
        <v>6318</v>
      </c>
      <c r="O917" s="161">
        <v>0</v>
      </c>
      <c r="P917" s="161">
        <v>0</v>
      </c>
      <c r="Q917" s="161">
        <v>0</v>
      </c>
      <c r="R917" s="161">
        <v>0</v>
      </c>
      <c r="S917" s="161">
        <v>0</v>
      </c>
      <c r="T917" s="161">
        <v>0</v>
      </c>
      <c r="U917" s="161">
        <v>0</v>
      </c>
      <c r="V917" s="161">
        <v>0</v>
      </c>
      <c r="W917" s="161">
        <v>0</v>
      </c>
      <c r="X917" s="161">
        <v>0</v>
      </c>
      <c r="Y917" s="161">
        <v>0</v>
      </c>
      <c r="Z917" s="161">
        <v>0</v>
      </c>
      <c r="AA917" s="161">
        <v>0</v>
      </c>
      <c r="AB917" s="161">
        <v>0</v>
      </c>
      <c r="AC917" s="161">
        <v>0</v>
      </c>
      <c r="AD917" s="161">
        <v>0</v>
      </c>
      <c r="AE917" s="161">
        <v>0</v>
      </c>
      <c r="AF917" s="161" t="s">
        <v>6092</v>
      </c>
      <c r="AG917" s="161" t="s">
        <v>4437</v>
      </c>
      <c r="AH917" s="162"/>
      <c r="AI917" s="162"/>
      <c r="AJ917" s="162"/>
      <c r="AK917" s="162"/>
      <c r="AL917" s="162"/>
      <c r="AM917" s="162"/>
      <c r="AN917" s="162"/>
      <c r="AO917" s="162"/>
      <c r="AP917" s="162"/>
      <c r="AQ917" s="162"/>
      <c r="AR917" s="162"/>
      <c r="AS917" s="162"/>
      <c r="AT917" s="162"/>
      <c r="AU917" s="162"/>
      <c r="AV917" s="162"/>
      <c r="AW917" s="162"/>
      <c r="AX917" s="162"/>
    </row>
    <row r="918" spans="1:50" hidden="1">
      <c r="A918" s="153" t="s">
        <v>5470</v>
      </c>
      <c r="B918" s="153" t="s">
        <v>5460</v>
      </c>
      <c r="C918" s="153" t="s">
        <v>5471</v>
      </c>
      <c r="D918" s="177" t="s">
        <v>6636</v>
      </c>
      <c r="E918" s="161" t="s">
        <v>6637</v>
      </c>
      <c r="F918" s="161" t="s">
        <v>7709</v>
      </c>
      <c r="G918" s="161" t="s">
        <v>6638</v>
      </c>
      <c r="H918" s="161" t="s">
        <v>2024</v>
      </c>
      <c r="I918" s="161" t="s">
        <v>2031</v>
      </c>
      <c r="J918" s="161" t="s">
        <v>4071</v>
      </c>
      <c r="K918" s="161" t="s">
        <v>6639</v>
      </c>
      <c r="L918" s="161" t="s">
        <v>6640</v>
      </c>
      <c r="M918" s="161"/>
      <c r="N918" s="185"/>
      <c r="O918" s="161"/>
      <c r="P918" s="161"/>
      <c r="Q918" s="161"/>
      <c r="R918" s="161"/>
      <c r="S918" s="161"/>
      <c r="T918" s="161"/>
      <c r="U918" s="161"/>
      <c r="V918" s="161"/>
      <c r="W918" s="161"/>
      <c r="X918" s="161"/>
      <c r="Y918" s="161"/>
      <c r="Z918" s="161"/>
      <c r="AA918" s="161"/>
      <c r="AB918" s="161"/>
      <c r="AC918" s="161"/>
      <c r="AD918" s="161"/>
      <c r="AE918" s="161"/>
      <c r="AF918" s="161"/>
      <c r="AG918" s="161"/>
      <c r="AH918" s="162"/>
      <c r="AI918" s="162"/>
      <c r="AJ918" s="162"/>
      <c r="AK918" s="162"/>
      <c r="AL918" s="162"/>
      <c r="AM918" s="162"/>
      <c r="AN918" s="162"/>
      <c r="AO918" s="162"/>
      <c r="AP918" s="162"/>
      <c r="AQ918" s="162"/>
      <c r="AR918" s="162"/>
      <c r="AS918" s="162"/>
      <c r="AT918" s="162"/>
      <c r="AU918" s="162"/>
      <c r="AV918" s="162"/>
      <c r="AW918" s="162"/>
      <c r="AX918" s="162"/>
    </row>
    <row r="919" spans="1:50" hidden="1">
      <c r="A919" s="153" t="s">
        <v>6019</v>
      </c>
      <c r="B919" s="153" t="s">
        <v>6020</v>
      </c>
      <c r="C919" s="153" t="s">
        <v>4431</v>
      </c>
      <c r="D919" s="177" t="s">
        <v>11003</v>
      </c>
      <c r="E919" s="161" t="s">
        <v>11004</v>
      </c>
      <c r="F919" s="161" t="e">
        <v>#N/A</v>
      </c>
      <c r="G919" s="161" t="s">
        <v>11005</v>
      </c>
      <c r="H919" s="161" t="s">
        <v>2024</v>
      </c>
      <c r="I919" s="161" t="s">
        <v>2031</v>
      </c>
      <c r="J919" s="161" t="s">
        <v>11006</v>
      </c>
      <c r="K919" s="161" t="s">
        <v>11007</v>
      </c>
      <c r="L919" s="161" t="s">
        <v>11008</v>
      </c>
      <c r="M919" s="161"/>
      <c r="N919" s="185"/>
      <c r="O919" s="161"/>
      <c r="P919" s="161"/>
      <c r="Q919" s="161"/>
      <c r="R919" s="161"/>
      <c r="S919" s="161"/>
      <c r="T919" s="161"/>
      <c r="U919" s="161"/>
      <c r="V919" s="161"/>
      <c r="W919" s="161"/>
      <c r="X919" s="161"/>
      <c r="Y919" s="161"/>
      <c r="Z919" s="161"/>
      <c r="AA919" s="161"/>
      <c r="AB919" s="161"/>
      <c r="AC919" s="161"/>
      <c r="AD919" s="161"/>
      <c r="AE919" s="161"/>
      <c r="AF919" s="161"/>
      <c r="AG919" s="161"/>
      <c r="AH919" s="162"/>
      <c r="AI919" s="162"/>
      <c r="AJ919" s="162"/>
      <c r="AK919" s="162"/>
      <c r="AL919" s="162"/>
      <c r="AM919" s="162"/>
      <c r="AN919" s="162"/>
      <c r="AO919" s="162"/>
      <c r="AP919" s="162"/>
      <c r="AQ919" s="162"/>
      <c r="AR919" s="162"/>
      <c r="AS919" s="162"/>
      <c r="AT919" s="162"/>
      <c r="AU919" s="162"/>
      <c r="AV919" s="162"/>
      <c r="AW919" s="162"/>
      <c r="AX919" s="162"/>
    </row>
    <row r="920" spans="1:50" hidden="1">
      <c r="A920" s="153" t="s">
        <v>2510</v>
      </c>
      <c r="B920" s="153" t="s">
        <v>2511</v>
      </c>
      <c r="C920" s="153" t="s">
        <v>2512</v>
      </c>
      <c r="D920" s="177" t="e">
        <v>#N/A</v>
      </c>
      <c r="E920" s="161" t="e">
        <v>#N/A</v>
      </c>
      <c r="F920" s="161" t="e">
        <v>#N/A</v>
      </c>
      <c r="G920" s="161" t="e">
        <v>#N/A</v>
      </c>
      <c r="H920" s="161" t="e">
        <v>#N/A</v>
      </c>
      <c r="I920" s="161" t="e">
        <v>#N/A</v>
      </c>
      <c r="J920" s="161" t="e">
        <v>#N/A</v>
      </c>
      <c r="K920" s="161" t="e">
        <v>#N/A</v>
      </c>
      <c r="L920" s="161" t="e">
        <v>#N/A</v>
      </c>
      <c r="M920" s="161"/>
      <c r="N920" s="185"/>
      <c r="O920" s="161"/>
      <c r="P920" s="161"/>
      <c r="Q920" s="161"/>
      <c r="R920" s="161"/>
      <c r="S920" s="161"/>
      <c r="T920" s="161"/>
      <c r="U920" s="161"/>
      <c r="V920" s="161"/>
      <c r="W920" s="161"/>
      <c r="X920" s="161"/>
      <c r="Y920" s="161"/>
      <c r="Z920" s="161"/>
      <c r="AA920" s="161"/>
      <c r="AB920" s="161"/>
      <c r="AC920" s="161"/>
      <c r="AD920" s="161"/>
      <c r="AE920" s="161"/>
      <c r="AF920" s="161"/>
      <c r="AG920" s="161"/>
      <c r="AH920" s="162" t="s">
        <v>3314</v>
      </c>
      <c r="AI920" s="162" t="s">
        <v>3720</v>
      </c>
      <c r="AJ920" s="162" t="s">
        <v>5626</v>
      </c>
      <c r="AK920" s="162"/>
      <c r="AL920" s="162"/>
      <c r="AM920" s="162"/>
      <c r="AN920" s="162"/>
      <c r="AO920" s="162"/>
      <c r="AP920" s="162"/>
      <c r="AQ920" s="162"/>
      <c r="AR920" s="162"/>
      <c r="AS920" s="162"/>
      <c r="AT920" s="162"/>
      <c r="AU920" s="162"/>
      <c r="AV920" s="162"/>
      <c r="AW920" s="162"/>
      <c r="AX920" s="162"/>
    </row>
    <row r="921" spans="1:50" hidden="1">
      <c r="A921" s="153" t="s">
        <v>5321</v>
      </c>
      <c r="B921" s="153" t="s">
        <v>5322</v>
      </c>
      <c r="C921" s="153" t="s">
        <v>5323</v>
      </c>
      <c r="D921" s="177" t="s">
        <v>9383</v>
      </c>
      <c r="E921" s="161" t="s">
        <v>6309</v>
      </c>
      <c r="F921" s="161" t="s">
        <v>12694</v>
      </c>
      <c r="G921" s="161" t="s">
        <v>9384</v>
      </c>
      <c r="H921" s="161" t="s">
        <v>3554</v>
      </c>
      <c r="I921" s="161" t="s">
        <v>3555</v>
      </c>
      <c r="J921" s="161" t="s">
        <v>9385</v>
      </c>
      <c r="K921" s="161" t="s">
        <v>9386</v>
      </c>
      <c r="L921" s="161" t="s">
        <v>6309</v>
      </c>
      <c r="M921" s="161" t="s">
        <v>6309</v>
      </c>
      <c r="N921" s="185" t="s">
        <v>6310</v>
      </c>
      <c r="O921" s="161">
        <v>0</v>
      </c>
      <c r="P921" s="161">
        <v>0</v>
      </c>
      <c r="Q921" s="161">
        <v>0</v>
      </c>
      <c r="R921" s="161">
        <v>0</v>
      </c>
      <c r="S921" s="161">
        <v>0</v>
      </c>
      <c r="T921" s="161">
        <v>0</v>
      </c>
      <c r="U921" s="161">
        <v>0</v>
      </c>
      <c r="V921" s="161">
        <v>0</v>
      </c>
      <c r="W921" s="161">
        <v>0</v>
      </c>
      <c r="X921" s="161">
        <v>0</v>
      </c>
      <c r="Y921" s="161">
        <v>0</v>
      </c>
      <c r="Z921" s="161">
        <v>0</v>
      </c>
      <c r="AA921" s="161">
        <v>0</v>
      </c>
      <c r="AB921" s="161">
        <v>0</v>
      </c>
      <c r="AC921" s="161">
        <v>0</v>
      </c>
      <c r="AD921" s="161">
        <v>0</v>
      </c>
      <c r="AE921" s="161">
        <v>0</v>
      </c>
      <c r="AF921" s="161" t="s">
        <v>6309</v>
      </c>
      <c r="AG921" s="161" t="s">
        <v>6312</v>
      </c>
      <c r="AH921" s="162"/>
      <c r="AI921" s="162"/>
      <c r="AJ921" s="162"/>
      <c r="AK921" s="162"/>
      <c r="AL921" s="162"/>
      <c r="AM921" s="162"/>
      <c r="AN921" s="162"/>
      <c r="AO921" s="162"/>
      <c r="AP921" s="162"/>
      <c r="AQ921" s="162"/>
      <c r="AR921" s="162"/>
      <c r="AS921" s="162"/>
      <c r="AT921" s="162"/>
      <c r="AU921" s="162"/>
      <c r="AV921" s="162"/>
      <c r="AW921" s="162"/>
      <c r="AX921" s="162"/>
    </row>
    <row r="922" spans="1:50" hidden="1">
      <c r="A922" s="153" t="s">
        <v>3146</v>
      </c>
      <c r="B922" s="153" t="s">
        <v>3147</v>
      </c>
      <c r="C922" s="153" t="s">
        <v>3484</v>
      </c>
      <c r="D922" s="177" t="s">
        <v>8520</v>
      </c>
      <c r="E922" s="161" t="s">
        <v>6309</v>
      </c>
      <c r="F922" s="161" t="s">
        <v>12529</v>
      </c>
      <c r="G922" s="161" t="s">
        <v>8521</v>
      </c>
      <c r="H922" s="161" t="s">
        <v>2025</v>
      </c>
      <c r="I922" s="161" t="s">
        <v>2026</v>
      </c>
      <c r="J922" s="161" t="s">
        <v>8522</v>
      </c>
      <c r="K922" s="161" t="s">
        <v>8523</v>
      </c>
      <c r="L922" s="161" t="s">
        <v>6309</v>
      </c>
      <c r="M922" s="161" t="s">
        <v>8524</v>
      </c>
      <c r="N922" s="185" t="s">
        <v>6310</v>
      </c>
      <c r="O922" s="161">
        <v>0</v>
      </c>
      <c r="P922" s="161">
        <v>0</v>
      </c>
      <c r="Q922" s="161">
        <v>0</v>
      </c>
      <c r="R922" s="161">
        <v>0</v>
      </c>
      <c r="S922" s="161">
        <v>0</v>
      </c>
      <c r="T922" s="161">
        <v>0</v>
      </c>
      <c r="U922" s="161">
        <v>0</v>
      </c>
      <c r="V922" s="161">
        <v>0</v>
      </c>
      <c r="W922" s="161">
        <v>0</v>
      </c>
      <c r="X922" s="161">
        <v>0</v>
      </c>
      <c r="Y922" s="161">
        <v>0</v>
      </c>
      <c r="Z922" s="161">
        <v>0</v>
      </c>
      <c r="AA922" s="161">
        <v>0</v>
      </c>
      <c r="AB922" s="161">
        <v>0</v>
      </c>
      <c r="AC922" s="161">
        <v>0</v>
      </c>
      <c r="AD922" s="161">
        <v>0</v>
      </c>
      <c r="AE922" s="161">
        <v>0</v>
      </c>
      <c r="AF922" s="161" t="s">
        <v>6309</v>
      </c>
      <c r="AG922" s="161" t="s">
        <v>6312</v>
      </c>
      <c r="AH922" s="162"/>
      <c r="AI922" s="162"/>
      <c r="AJ922" s="162"/>
      <c r="AK922" s="162"/>
      <c r="AL922" s="162"/>
      <c r="AM922" s="162"/>
      <c r="AN922" s="162"/>
      <c r="AO922" s="162"/>
      <c r="AP922" s="162"/>
      <c r="AQ922" s="162"/>
      <c r="AR922" s="162"/>
      <c r="AS922" s="162"/>
      <c r="AT922" s="162"/>
      <c r="AU922" s="162"/>
      <c r="AV922" s="162"/>
      <c r="AW922" s="162"/>
      <c r="AX922" s="162"/>
    </row>
    <row r="923" spans="1:50" hidden="1">
      <c r="A923" s="153" t="s">
        <v>5999</v>
      </c>
      <c r="B923" s="153" t="s">
        <v>6000</v>
      </c>
      <c r="C923" s="153" t="s">
        <v>2505</v>
      </c>
      <c r="D923" s="177" t="s">
        <v>10946</v>
      </c>
      <c r="E923" s="161" t="s">
        <v>10947</v>
      </c>
      <c r="F923" s="161" t="s">
        <v>13268</v>
      </c>
      <c r="G923" s="161" t="s">
        <v>10948</v>
      </c>
      <c r="H923" s="161" t="s">
        <v>10949</v>
      </c>
      <c r="I923" s="161" t="s">
        <v>2031</v>
      </c>
      <c r="J923" s="161" t="s">
        <v>10950</v>
      </c>
      <c r="K923" s="161" t="s">
        <v>10951</v>
      </c>
      <c r="L923" s="161" t="s">
        <v>10952</v>
      </c>
      <c r="M923" s="161" t="s">
        <v>10953</v>
      </c>
      <c r="N923" s="185" t="s">
        <v>6313</v>
      </c>
      <c r="O923" s="161">
        <v>0</v>
      </c>
      <c r="P923" s="161">
        <v>0</v>
      </c>
      <c r="Q923" s="161">
        <v>0</v>
      </c>
      <c r="R923" s="161">
        <v>0</v>
      </c>
      <c r="S923" s="161">
        <v>0</v>
      </c>
      <c r="T923" s="161">
        <v>0</v>
      </c>
      <c r="U923" s="161">
        <v>0</v>
      </c>
      <c r="V923" s="161">
        <v>0</v>
      </c>
      <c r="W923" s="161">
        <v>0</v>
      </c>
      <c r="X923" s="161">
        <v>0</v>
      </c>
      <c r="Y923" s="161">
        <v>0</v>
      </c>
      <c r="Z923" s="161">
        <v>0</v>
      </c>
      <c r="AA923" s="161">
        <v>0</v>
      </c>
      <c r="AB923" s="161">
        <v>0</v>
      </c>
      <c r="AC923" s="161">
        <v>0</v>
      </c>
      <c r="AD923" s="161">
        <v>0</v>
      </c>
      <c r="AE923" s="161">
        <v>0</v>
      </c>
      <c r="AF923" s="161" t="s">
        <v>4678</v>
      </c>
      <c r="AG923" s="161" t="s">
        <v>6317</v>
      </c>
      <c r="AH923" s="162"/>
      <c r="AI923" s="162"/>
      <c r="AJ923" s="162"/>
      <c r="AK923" s="162"/>
      <c r="AL923" s="162"/>
      <c r="AM923" s="162"/>
      <c r="AN923" s="162"/>
      <c r="AO923" s="162"/>
      <c r="AP923" s="162"/>
      <c r="AQ923" s="162"/>
      <c r="AR923" s="162"/>
      <c r="AS923" s="162"/>
      <c r="AT923" s="162"/>
      <c r="AU923" s="162"/>
      <c r="AV923" s="162"/>
      <c r="AW923" s="162"/>
      <c r="AX923" s="162"/>
    </row>
    <row r="924" spans="1:50" hidden="1">
      <c r="A924" s="153" t="s">
        <v>1031</v>
      </c>
      <c r="B924" s="153" t="s">
        <v>1032</v>
      </c>
      <c r="C924" s="153" t="s">
        <v>1033</v>
      </c>
      <c r="D924" s="177" t="s">
        <v>9564</v>
      </c>
      <c r="E924" s="161" t="s">
        <v>6309</v>
      </c>
      <c r="F924" s="161" t="s">
        <v>12730</v>
      </c>
      <c r="G924" s="161" t="s">
        <v>9565</v>
      </c>
      <c r="H924" s="161" t="s">
        <v>2024</v>
      </c>
      <c r="I924" s="161" t="s">
        <v>9566</v>
      </c>
      <c r="J924" s="161" t="s">
        <v>9567</v>
      </c>
      <c r="K924" s="161" t="s">
        <v>9568</v>
      </c>
      <c r="L924" s="161" t="s">
        <v>6309</v>
      </c>
      <c r="M924" s="161" t="s">
        <v>9569</v>
      </c>
      <c r="N924" s="185" t="s">
        <v>6310</v>
      </c>
      <c r="O924" s="161">
        <v>0</v>
      </c>
      <c r="P924" s="161">
        <v>0</v>
      </c>
      <c r="Q924" s="161">
        <v>0</v>
      </c>
      <c r="R924" s="161">
        <v>0</v>
      </c>
      <c r="S924" s="161">
        <v>0</v>
      </c>
      <c r="T924" s="161">
        <v>0</v>
      </c>
      <c r="U924" s="161">
        <v>0</v>
      </c>
      <c r="V924" s="161">
        <v>0</v>
      </c>
      <c r="W924" s="161">
        <v>0</v>
      </c>
      <c r="X924" s="161">
        <v>0</v>
      </c>
      <c r="Y924" s="161">
        <v>0</v>
      </c>
      <c r="Z924" s="161">
        <v>0</v>
      </c>
      <c r="AA924" s="161">
        <v>0</v>
      </c>
      <c r="AB924" s="161">
        <v>0</v>
      </c>
      <c r="AC924" s="161">
        <v>0</v>
      </c>
      <c r="AD924" s="161">
        <v>0</v>
      </c>
      <c r="AE924" s="161">
        <v>0</v>
      </c>
      <c r="AF924" s="161" t="s">
        <v>6309</v>
      </c>
      <c r="AG924" s="161" t="s">
        <v>6312</v>
      </c>
      <c r="AH924" s="162"/>
      <c r="AI924" s="162"/>
      <c r="AJ924" s="162"/>
      <c r="AK924" s="162"/>
      <c r="AL924" s="162"/>
      <c r="AM924" s="162"/>
      <c r="AN924" s="162"/>
      <c r="AO924" s="162"/>
      <c r="AP924" s="162"/>
      <c r="AQ924" s="162"/>
      <c r="AR924" s="162"/>
      <c r="AS924" s="162"/>
      <c r="AT924" s="162"/>
      <c r="AU924" s="162"/>
      <c r="AV924" s="162"/>
      <c r="AW924" s="162"/>
      <c r="AX924" s="162"/>
    </row>
    <row r="925" spans="1:50" hidden="1">
      <c r="A925" s="153" t="s">
        <v>1039</v>
      </c>
      <c r="B925" s="153" t="s">
        <v>1040</v>
      </c>
      <c r="C925" s="153" t="s">
        <v>1091</v>
      </c>
      <c r="D925" s="177" t="s">
        <v>9589</v>
      </c>
      <c r="E925" s="161" t="s">
        <v>6309</v>
      </c>
      <c r="F925" s="161" t="s">
        <v>12734</v>
      </c>
      <c r="G925" s="161" t="s">
        <v>9590</v>
      </c>
      <c r="H925" s="161" t="s">
        <v>2025</v>
      </c>
      <c r="I925" s="161" t="s">
        <v>2026</v>
      </c>
      <c r="J925" s="161" t="s">
        <v>9591</v>
      </c>
      <c r="K925" s="161" t="s">
        <v>6309</v>
      </c>
      <c r="L925" s="161" t="s">
        <v>6309</v>
      </c>
      <c r="M925" s="161" t="s">
        <v>9592</v>
      </c>
      <c r="N925" s="185" t="s">
        <v>6310</v>
      </c>
      <c r="O925" s="161">
        <v>0</v>
      </c>
      <c r="P925" s="161">
        <v>0</v>
      </c>
      <c r="Q925" s="161">
        <v>0</v>
      </c>
      <c r="R925" s="161">
        <v>0</v>
      </c>
      <c r="S925" s="161">
        <v>0</v>
      </c>
      <c r="T925" s="161">
        <v>0</v>
      </c>
      <c r="U925" s="161">
        <v>0</v>
      </c>
      <c r="V925" s="161">
        <v>0</v>
      </c>
      <c r="W925" s="161">
        <v>0</v>
      </c>
      <c r="X925" s="161">
        <v>0</v>
      </c>
      <c r="Y925" s="161">
        <v>0</v>
      </c>
      <c r="Z925" s="161">
        <v>0</v>
      </c>
      <c r="AA925" s="161">
        <v>0</v>
      </c>
      <c r="AB925" s="161">
        <v>0</v>
      </c>
      <c r="AC925" s="161">
        <v>0</v>
      </c>
      <c r="AD925" s="161">
        <v>0</v>
      </c>
      <c r="AE925" s="161">
        <v>0</v>
      </c>
      <c r="AF925" s="161" t="s">
        <v>6309</v>
      </c>
      <c r="AG925" s="161" t="s">
        <v>6312</v>
      </c>
      <c r="AH925" s="162"/>
      <c r="AI925" s="162"/>
      <c r="AJ925" s="162"/>
      <c r="AK925" s="162"/>
      <c r="AL925" s="162"/>
      <c r="AM925" s="162"/>
      <c r="AN925" s="162"/>
      <c r="AO925" s="162"/>
      <c r="AP925" s="162"/>
      <c r="AQ925" s="162"/>
      <c r="AR925" s="162"/>
      <c r="AS925" s="162"/>
      <c r="AT925" s="162"/>
      <c r="AU925" s="162"/>
      <c r="AV925" s="162"/>
      <c r="AW925" s="162"/>
      <c r="AX925" s="162"/>
    </row>
    <row r="926" spans="1:50" hidden="1">
      <c r="A926" s="153" t="s">
        <v>4810</v>
      </c>
      <c r="B926" s="153" t="s">
        <v>5441</v>
      </c>
      <c r="C926" s="153" t="s">
        <v>4774</v>
      </c>
      <c r="D926" s="177" t="s">
        <v>11551</v>
      </c>
      <c r="E926" s="161" t="s">
        <v>11552</v>
      </c>
      <c r="F926" s="161" t="e">
        <v>#N/A</v>
      </c>
      <c r="G926" s="161" t="s">
        <v>11553</v>
      </c>
      <c r="H926" s="161" t="s">
        <v>2024</v>
      </c>
      <c r="I926" s="161" t="s">
        <v>2031</v>
      </c>
      <c r="J926" s="161" t="s">
        <v>11554</v>
      </c>
      <c r="K926" s="161" t="s">
        <v>11555</v>
      </c>
      <c r="L926" s="161" t="s">
        <v>11556</v>
      </c>
      <c r="M926" s="161"/>
      <c r="N926" s="185"/>
      <c r="O926" s="161"/>
      <c r="P926" s="161"/>
      <c r="Q926" s="161"/>
      <c r="R926" s="161"/>
      <c r="S926" s="161"/>
      <c r="T926" s="161"/>
      <c r="U926" s="161"/>
      <c r="V926" s="161"/>
      <c r="W926" s="161"/>
      <c r="X926" s="161"/>
      <c r="Y926" s="161"/>
      <c r="Z926" s="161"/>
      <c r="AA926" s="161"/>
      <c r="AB926" s="161"/>
      <c r="AC926" s="161"/>
      <c r="AD926" s="161"/>
      <c r="AE926" s="161"/>
      <c r="AF926" s="161"/>
      <c r="AG926" s="169"/>
      <c r="AH926" s="162"/>
      <c r="AI926" s="162"/>
      <c r="AJ926" s="162"/>
      <c r="AK926" s="162"/>
      <c r="AL926" s="162"/>
      <c r="AM926" s="162"/>
      <c r="AN926" s="162"/>
      <c r="AO926" s="162"/>
      <c r="AP926" s="162"/>
      <c r="AQ926" s="162"/>
      <c r="AR926" s="162"/>
      <c r="AS926" s="162"/>
      <c r="AT926" s="162"/>
      <c r="AU926" s="162"/>
      <c r="AV926" s="162"/>
      <c r="AW926" s="162"/>
      <c r="AX926" s="162"/>
    </row>
    <row r="927" spans="1:50" hidden="1">
      <c r="A927" s="153" t="s">
        <v>6111</v>
      </c>
      <c r="B927" s="153" t="s">
        <v>6112</v>
      </c>
      <c r="C927" s="153" t="s">
        <v>6113</v>
      </c>
      <c r="D927" s="177" t="s">
        <v>10726</v>
      </c>
      <c r="E927" s="161" t="s">
        <v>10727</v>
      </c>
      <c r="F927" s="161" t="s">
        <v>13175</v>
      </c>
      <c r="G927" s="161" t="s">
        <v>10728</v>
      </c>
      <c r="H927" s="161" t="s">
        <v>7412</v>
      </c>
      <c r="I927" s="161" t="s">
        <v>7413</v>
      </c>
      <c r="J927" s="161" t="s">
        <v>10729</v>
      </c>
      <c r="K927" s="161" t="s">
        <v>10730</v>
      </c>
      <c r="L927" s="161" t="s">
        <v>6309</v>
      </c>
      <c r="M927" s="161" t="s">
        <v>10731</v>
      </c>
      <c r="N927" s="185" t="s">
        <v>6310</v>
      </c>
      <c r="O927" s="161" t="s">
        <v>6114</v>
      </c>
      <c r="P927" s="161" t="s">
        <v>13747</v>
      </c>
      <c r="Q927" s="161" t="s">
        <v>13748</v>
      </c>
      <c r="R927" s="161" t="s">
        <v>7412</v>
      </c>
      <c r="S927" s="161" t="s">
        <v>7413</v>
      </c>
      <c r="T927" s="161" t="s">
        <v>13749</v>
      </c>
      <c r="U927" s="161">
        <v>0</v>
      </c>
      <c r="V927" s="161">
        <v>0</v>
      </c>
      <c r="W927" s="161">
        <v>0</v>
      </c>
      <c r="X927" s="161">
        <v>0</v>
      </c>
      <c r="Y927" s="161">
        <v>0</v>
      </c>
      <c r="Z927" s="161">
        <v>0</v>
      </c>
      <c r="AA927" s="161">
        <v>0</v>
      </c>
      <c r="AB927" s="161">
        <v>0</v>
      </c>
      <c r="AC927" s="161">
        <v>0</v>
      </c>
      <c r="AD927" s="161">
        <v>0</v>
      </c>
      <c r="AE927" s="161">
        <v>0</v>
      </c>
      <c r="AF927" s="161" t="s">
        <v>6309</v>
      </c>
      <c r="AG927" s="161" t="s">
        <v>6317</v>
      </c>
      <c r="AH927" s="162"/>
      <c r="AI927" s="162"/>
      <c r="AJ927" s="162"/>
      <c r="AK927" s="162"/>
      <c r="AL927" s="162"/>
      <c r="AM927" s="162"/>
      <c r="AN927" s="162"/>
      <c r="AO927" s="162"/>
      <c r="AP927" s="162"/>
      <c r="AQ927" s="162"/>
      <c r="AR927" s="162"/>
      <c r="AS927" s="162"/>
      <c r="AT927" s="162"/>
      <c r="AU927" s="162"/>
      <c r="AV927" s="162"/>
      <c r="AW927" s="162"/>
      <c r="AX927" s="162"/>
    </row>
    <row r="928" spans="1:50" hidden="1">
      <c r="A928" s="153" t="s">
        <v>1805</v>
      </c>
      <c r="B928" s="153" t="s">
        <v>1806</v>
      </c>
      <c r="C928" s="153" t="s">
        <v>2228</v>
      </c>
      <c r="D928" s="177" t="s">
        <v>9103</v>
      </c>
      <c r="E928" s="161" t="s">
        <v>6309</v>
      </c>
      <c r="F928" s="161" t="s">
        <v>12641</v>
      </c>
      <c r="G928" s="161" t="s">
        <v>9104</v>
      </c>
      <c r="H928" s="161" t="s">
        <v>3554</v>
      </c>
      <c r="I928" s="161" t="s">
        <v>3555</v>
      </c>
      <c r="J928" s="161" t="s">
        <v>9105</v>
      </c>
      <c r="K928" s="161" t="s">
        <v>9106</v>
      </c>
      <c r="L928" s="161" t="s">
        <v>6309</v>
      </c>
      <c r="M928" s="161" t="s">
        <v>6309</v>
      </c>
      <c r="N928" s="185" t="s">
        <v>6310</v>
      </c>
      <c r="O928" s="161">
        <v>0</v>
      </c>
      <c r="P928" s="161">
        <v>0</v>
      </c>
      <c r="Q928" s="161">
        <v>0</v>
      </c>
      <c r="R928" s="161">
        <v>0</v>
      </c>
      <c r="S928" s="161">
        <v>0</v>
      </c>
      <c r="T928" s="161">
        <v>0</v>
      </c>
      <c r="U928" s="161">
        <v>0</v>
      </c>
      <c r="V928" s="161">
        <v>0</v>
      </c>
      <c r="W928" s="161">
        <v>0</v>
      </c>
      <c r="X928" s="161">
        <v>0</v>
      </c>
      <c r="Y928" s="161">
        <v>0</v>
      </c>
      <c r="Z928" s="161">
        <v>0</v>
      </c>
      <c r="AA928" s="161">
        <v>0</v>
      </c>
      <c r="AB928" s="161">
        <v>0</v>
      </c>
      <c r="AC928" s="161">
        <v>0</v>
      </c>
      <c r="AD928" s="161">
        <v>0</v>
      </c>
      <c r="AE928" s="161">
        <v>0</v>
      </c>
      <c r="AF928" s="161" t="s">
        <v>6309</v>
      </c>
      <c r="AG928" s="161" t="s">
        <v>6312</v>
      </c>
      <c r="AH928" s="162"/>
      <c r="AI928" s="162"/>
      <c r="AJ928" s="162"/>
      <c r="AK928" s="162"/>
      <c r="AL928" s="162"/>
      <c r="AM928" s="162"/>
      <c r="AN928" s="162"/>
      <c r="AO928" s="162"/>
      <c r="AP928" s="162"/>
      <c r="AQ928" s="162"/>
      <c r="AR928" s="162"/>
      <c r="AS928" s="162"/>
      <c r="AT928" s="162"/>
      <c r="AU928" s="162"/>
      <c r="AV928" s="162"/>
      <c r="AW928" s="162"/>
      <c r="AX928" s="162"/>
    </row>
    <row r="929" spans="1:50" hidden="1">
      <c r="A929" s="153" t="s">
        <v>5360</v>
      </c>
      <c r="B929" s="153" t="s">
        <v>5361</v>
      </c>
      <c r="C929" s="153" t="s">
        <v>5362</v>
      </c>
      <c r="D929" s="177" t="s">
        <v>9468</v>
      </c>
      <c r="E929" s="161" t="s">
        <v>6309</v>
      </c>
      <c r="F929" s="161" t="s">
        <v>12712</v>
      </c>
      <c r="G929" s="161" t="s">
        <v>9469</v>
      </c>
      <c r="H929" s="161" t="s">
        <v>9470</v>
      </c>
      <c r="I929" s="161" t="s">
        <v>9471</v>
      </c>
      <c r="J929" s="161" t="s">
        <v>9472</v>
      </c>
      <c r="K929" s="161" t="s">
        <v>9473</v>
      </c>
      <c r="L929" s="161" t="s">
        <v>6309</v>
      </c>
      <c r="M929" s="161" t="s">
        <v>6309</v>
      </c>
      <c r="N929" s="185" t="s">
        <v>6310</v>
      </c>
      <c r="O929" s="161">
        <v>0</v>
      </c>
      <c r="P929" s="161">
        <v>0</v>
      </c>
      <c r="Q929" s="161">
        <v>0</v>
      </c>
      <c r="R929" s="161">
        <v>0</v>
      </c>
      <c r="S929" s="161">
        <v>0</v>
      </c>
      <c r="T929" s="161">
        <v>0</v>
      </c>
      <c r="U929" s="161">
        <v>0</v>
      </c>
      <c r="V929" s="161">
        <v>0</v>
      </c>
      <c r="W929" s="161">
        <v>0</v>
      </c>
      <c r="X929" s="161">
        <v>0</v>
      </c>
      <c r="Y929" s="161">
        <v>0</v>
      </c>
      <c r="Z929" s="161">
        <v>0</v>
      </c>
      <c r="AA929" s="161">
        <v>0</v>
      </c>
      <c r="AB929" s="161">
        <v>0</v>
      </c>
      <c r="AC929" s="161">
        <v>0</v>
      </c>
      <c r="AD929" s="161">
        <v>0</v>
      </c>
      <c r="AE929" s="161">
        <v>0</v>
      </c>
      <c r="AF929" s="161" t="s">
        <v>6309</v>
      </c>
      <c r="AG929" s="161" t="s">
        <v>6312</v>
      </c>
      <c r="AH929" s="162"/>
      <c r="AI929" s="162"/>
      <c r="AJ929" s="162"/>
      <c r="AK929" s="162"/>
      <c r="AL929" s="162"/>
      <c r="AM929" s="162"/>
      <c r="AN929" s="162"/>
      <c r="AO929" s="162"/>
      <c r="AP929" s="162"/>
      <c r="AQ929" s="162"/>
      <c r="AR929" s="162"/>
      <c r="AS929" s="162"/>
      <c r="AT929" s="162"/>
      <c r="AU929" s="162"/>
      <c r="AV929" s="162"/>
      <c r="AW929" s="162"/>
      <c r="AX929" s="162"/>
    </row>
    <row r="930" spans="1:50" hidden="1">
      <c r="A930" s="153" t="s">
        <v>2303</v>
      </c>
      <c r="B930" s="153" t="s">
        <v>2304</v>
      </c>
      <c r="C930" s="153" t="s">
        <v>2305</v>
      </c>
      <c r="D930" s="177" t="s">
        <v>8911</v>
      </c>
      <c r="E930" s="161" t="s">
        <v>6309</v>
      </c>
      <c r="F930" s="161" t="s">
        <v>12604</v>
      </c>
      <c r="G930" s="161" t="s">
        <v>8912</v>
      </c>
      <c r="H930" s="161" t="s">
        <v>4825</v>
      </c>
      <c r="I930" s="161" t="s">
        <v>4826</v>
      </c>
      <c r="J930" s="161" t="s">
        <v>8913</v>
      </c>
      <c r="K930" s="161" t="s">
        <v>8914</v>
      </c>
      <c r="L930" s="161" t="s">
        <v>6309</v>
      </c>
      <c r="M930" s="161" t="s">
        <v>6309</v>
      </c>
      <c r="N930" s="185" t="s">
        <v>6310</v>
      </c>
      <c r="O930" s="161">
        <v>0</v>
      </c>
      <c r="P930" s="161">
        <v>0</v>
      </c>
      <c r="Q930" s="161">
        <v>0</v>
      </c>
      <c r="R930" s="161">
        <v>0</v>
      </c>
      <c r="S930" s="161">
        <v>0</v>
      </c>
      <c r="T930" s="161">
        <v>0</v>
      </c>
      <c r="U930" s="161">
        <v>0</v>
      </c>
      <c r="V930" s="161">
        <v>0</v>
      </c>
      <c r="W930" s="161">
        <v>0</v>
      </c>
      <c r="X930" s="161">
        <v>0</v>
      </c>
      <c r="Y930" s="161">
        <v>0</v>
      </c>
      <c r="Z930" s="161">
        <v>0</v>
      </c>
      <c r="AA930" s="161">
        <v>0</v>
      </c>
      <c r="AB930" s="161">
        <v>0</v>
      </c>
      <c r="AC930" s="161">
        <v>0</v>
      </c>
      <c r="AD930" s="161">
        <v>0</v>
      </c>
      <c r="AE930" s="161">
        <v>0</v>
      </c>
      <c r="AF930" s="161" t="s">
        <v>6309</v>
      </c>
      <c r="AG930" s="161" t="s">
        <v>6312</v>
      </c>
      <c r="AH930" s="162"/>
      <c r="AI930" s="162"/>
      <c r="AJ930" s="162"/>
      <c r="AK930" s="162"/>
      <c r="AL930" s="162"/>
      <c r="AM930" s="162"/>
      <c r="AN930" s="162"/>
      <c r="AO930" s="162"/>
      <c r="AP930" s="162"/>
      <c r="AQ930" s="162"/>
      <c r="AR930" s="162"/>
      <c r="AS930" s="162"/>
      <c r="AT930" s="162"/>
      <c r="AU930" s="162"/>
      <c r="AV930" s="162"/>
      <c r="AW930" s="162"/>
      <c r="AX930" s="162"/>
    </row>
    <row r="931" spans="1:50" hidden="1">
      <c r="A931" s="153" t="s">
        <v>2312</v>
      </c>
      <c r="B931" s="153" t="s">
        <v>2313</v>
      </c>
      <c r="C931" s="153" t="s">
        <v>2505</v>
      </c>
      <c r="D931" s="177" t="s">
        <v>8929</v>
      </c>
      <c r="E931" s="161" t="s">
        <v>6309</v>
      </c>
      <c r="F931" s="161" t="s">
        <v>12608</v>
      </c>
      <c r="G931" s="161" t="s">
        <v>8930</v>
      </c>
      <c r="H931" s="161" t="s">
        <v>1338</v>
      </c>
      <c r="I931" s="161" t="s">
        <v>3329</v>
      </c>
      <c r="J931" s="161" t="s">
        <v>8931</v>
      </c>
      <c r="K931" s="161" t="s">
        <v>8932</v>
      </c>
      <c r="L931" s="161" t="s">
        <v>6309</v>
      </c>
      <c r="M931" s="161" t="s">
        <v>6309</v>
      </c>
      <c r="N931" s="185" t="s">
        <v>6310</v>
      </c>
      <c r="O931" s="161">
        <v>0</v>
      </c>
      <c r="P931" s="161">
        <v>0</v>
      </c>
      <c r="Q931" s="161">
        <v>0</v>
      </c>
      <c r="R931" s="161">
        <v>0</v>
      </c>
      <c r="S931" s="161">
        <v>0</v>
      </c>
      <c r="T931" s="161">
        <v>0</v>
      </c>
      <c r="U931" s="161">
        <v>0</v>
      </c>
      <c r="V931" s="161">
        <v>0</v>
      </c>
      <c r="W931" s="161">
        <v>0</v>
      </c>
      <c r="X931" s="161">
        <v>0</v>
      </c>
      <c r="Y931" s="161">
        <v>0</v>
      </c>
      <c r="Z931" s="161">
        <v>0</v>
      </c>
      <c r="AA931" s="161">
        <v>0</v>
      </c>
      <c r="AB931" s="161">
        <v>0</v>
      </c>
      <c r="AC931" s="161">
        <v>0</v>
      </c>
      <c r="AD931" s="161">
        <v>0</v>
      </c>
      <c r="AE931" s="161">
        <v>0</v>
      </c>
      <c r="AF931" s="161" t="s">
        <v>6309</v>
      </c>
      <c r="AG931" s="161" t="s">
        <v>6312</v>
      </c>
      <c r="AH931" s="162"/>
      <c r="AI931" s="162"/>
      <c r="AJ931" s="162"/>
      <c r="AK931" s="162"/>
      <c r="AL931" s="162"/>
      <c r="AM931" s="162"/>
      <c r="AN931" s="162"/>
      <c r="AO931" s="162"/>
      <c r="AP931" s="162"/>
      <c r="AQ931" s="162"/>
      <c r="AR931" s="162"/>
      <c r="AS931" s="162"/>
      <c r="AT931" s="162"/>
      <c r="AU931" s="162"/>
      <c r="AV931" s="162"/>
      <c r="AW931" s="162"/>
      <c r="AX931" s="162"/>
    </row>
    <row r="932" spans="1:50" hidden="1">
      <c r="A932" s="153" t="s">
        <v>881</v>
      </c>
      <c r="B932" s="153" t="s">
        <v>15205</v>
      </c>
      <c r="C932" s="153" t="s">
        <v>882</v>
      </c>
      <c r="D932" s="177" t="s">
        <v>8202</v>
      </c>
      <c r="E932" s="161" t="s">
        <v>8203</v>
      </c>
      <c r="F932" s="161" t="s">
        <v>12456</v>
      </c>
      <c r="G932" s="161" t="s">
        <v>8204</v>
      </c>
      <c r="H932" s="161" t="s">
        <v>4145</v>
      </c>
      <c r="I932" s="161" t="s">
        <v>4146</v>
      </c>
      <c r="J932" s="161" t="s">
        <v>8205</v>
      </c>
      <c r="K932" s="161" t="s">
        <v>8206</v>
      </c>
      <c r="L932" s="161" t="s">
        <v>8207</v>
      </c>
      <c r="M932" s="161" t="s">
        <v>8208</v>
      </c>
      <c r="N932" s="185" t="s">
        <v>6313</v>
      </c>
      <c r="O932" s="161">
        <v>0</v>
      </c>
      <c r="P932" s="161">
        <v>0</v>
      </c>
      <c r="Q932" s="161">
        <v>0</v>
      </c>
      <c r="R932" s="161">
        <v>0</v>
      </c>
      <c r="S932" s="161">
        <v>0</v>
      </c>
      <c r="T932" s="161">
        <v>0</v>
      </c>
      <c r="U932" s="161">
        <v>0</v>
      </c>
      <c r="V932" s="161">
        <v>0</v>
      </c>
      <c r="W932" s="161">
        <v>0</v>
      </c>
      <c r="X932" s="161">
        <v>0</v>
      </c>
      <c r="Y932" s="161">
        <v>0</v>
      </c>
      <c r="Z932" s="161">
        <v>0</v>
      </c>
      <c r="AA932" s="161">
        <v>0</v>
      </c>
      <c r="AB932" s="161">
        <v>0</v>
      </c>
      <c r="AC932" s="161">
        <v>0</v>
      </c>
      <c r="AD932" s="161">
        <v>0</v>
      </c>
      <c r="AE932" s="161">
        <v>0</v>
      </c>
      <c r="AF932" s="161" t="s">
        <v>12006</v>
      </c>
      <c r="AG932" s="161" t="s">
        <v>874</v>
      </c>
      <c r="AH932" s="162"/>
      <c r="AI932" s="162"/>
      <c r="AJ932" s="162"/>
      <c r="AK932" s="162"/>
      <c r="AL932" s="162"/>
      <c r="AM932" s="162"/>
      <c r="AN932" s="162"/>
      <c r="AO932" s="162"/>
      <c r="AP932" s="162"/>
      <c r="AQ932" s="162"/>
      <c r="AR932" s="162"/>
      <c r="AS932" s="162"/>
      <c r="AT932" s="162"/>
      <c r="AU932" s="162"/>
      <c r="AV932" s="162"/>
      <c r="AW932" s="162"/>
      <c r="AX932" s="162"/>
    </row>
    <row r="933" spans="1:50" hidden="1">
      <c r="A933" s="153" t="s">
        <v>3605</v>
      </c>
      <c r="B933" s="160" t="s">
        <v>3606</v>
      </c>
      <c r="C933" s="153" t="s">
        <v>2505</v>
      </c>
      <c r="D933" s="177" t="s">
        <v>10642</v>
      </c>
      <c r="E933" s="161" t="s">
        <v>10643</v>
      </c>
      <c r="F933" s="161" t="s">
        <v>13164</v>
      </c>
      <c r="G933" s="161" t="s">
        <v>10644</v>
      </c>
      <c r="H933" s="161" t="s">
        <v>2024</v>
      </c>
      <c r="I933" s="161" t="s">
        <v>10645</v>
      </c>
      <c r="J933" s="161" t="s">
        <v>10646</v>
      </c>
      <c r="K933" s="161" t="s">
        <v>10647</v>
      </c>
      <c r="L933" s="161" t="s">
        <v>10648</v>
      </c>
      <c r="M933" s="161" t="s">
        <v>10649</v>
      </c>
      <c r="N933" s="185" t="s">
        <v>6310</v>
      </c>
      <c r="O933" s="161" t="s">
        <v>3607</v>
      </c>
      <c r="P933" s="161" t="s">
        <v>13734</v>
      </c>
      <c r="Q933" s="161" t="s">
        <v>13735</v>
      </c>
      <c r="R933" s="161" t="s">
        <v>2024</v>
      </c>
      <c r="S933" s="161" t="s">
        <v>2031</v>
      </c>
      <c r="T933" s="161" t="s">
        <v>13736</v>
      </c>
      <c r="U933" s="161">
        <v>0</v>
      </c>
      <c r="V933" s="161">
        <v>0</v>
      </c>
      <c r="W933" s="161">
        <v>0</v>
      </c>
      <c r="X933" s="161">
        <v>0</v>
      </c>
      <c r="Y933" s="161">
        <v>0</v>
      </c>
      <c r="Z933" s="161">
        <v>0</v>
      </c>
      <c r="AA933" s="161">
        <v>0</v>
      </c>
      <c r="AB933" s="161">
        <v>0</v>
      </c>
      <c r="AC933" s="161">
        <v>0</v>
      </c>
      <c r="AD933" s="161">
        <v>0</v>
      </c>
      <c r="AE933" s="161">
        <v>0</v>
      </c>
      <c r="AF933" s="161" t="s">
        <v>6309</v>
      </c>
      <c r="AG933" s="161" t="s">
        <v>6317</v>
      </c>
      <c r="AH933" s="162"/>
      <c r="AI933" s="162"/>
      <c r="AJ933" s="162"/>
      <c r="AK933" s="162"/>
      <c r="AL933" s="162"/>
      <c r="AM933" s="162"/>
      <c r="AN933" s="162"/>
      <c r="AO933" s="162"/>
      <c r="AP933" s="162"/>
      <c r="AQ933" s="162"/>
      <c r="AR933" s="162"/>
      <c r="AS933" s="162"/>
      <c r="AT933" s="162"/>
      <c r="AU933" s="162"/>
      <c r="AV933" s="162"/>
      <c r="AW933" s="162"/>
      <c r="AX933" s="162"/>
    </row>
    <row r="934" spans="1:50" hidden="1">
      <c r="A934" s="153" t="s">
        <v>1794</v>
      </c>
      <c r="B934" s="153" t="s">
        <v>1795</v>
      </c>
      <c r="C934" s="153" t="s">
        <v>2505</v>
      </c>
      <c r="D934" s="177" t="s">
        <v>9078</v>
      </c>
      <c r="E934" s="161" t="s">
        <v>6309</v>
      </c>
      <c r="F934" s="161" t="s">
        <v>12636</v>
      </c>
      <c r="G934" s="161" t="s">
        <v>9079</v>
      </c>
      <c r="H934" s="161" t="s">
        <v>2979</v>
      </c>
      <c r="I934" s="161" t="s">
        <v>2980</v>
      </c>
      <c r="J934" s="161" t="s">
        <v>9080</v>
      </c>
      <c r="K934" s="161" t="s">
        <v>9081</v>
      </c>
      <c r="L934" s="161" t="s">
        <v>6309</v>
      </c>
      <c r="M934" s="161" t="s">
        <v>6309</v>
      </c>
      <c r="N934" s="185" t="s">
        <v>6310</v>
      </c>
      <c r="O934" s="161">
        <v>0</v>
      </c>
      <c r="P934" s="161">
        <v>0</v>
      </c>
      <c r="Q934" s="161">
        <v>0</v>
      </c>
      <c r="R934" s="161">
        <v>0</v>
      </c>
      <c r="S934" s="161">
        <v>0</v>
      </c>
      <c r="T934" s="161">
        <v>0</v>
      </c>
      <c r="U934" s="161">
        <v>0</v>
      </c>
      <c r="V934" s="161">
        <v>0</v>
      </c>
      <c r="W934" s="161">
        <v>0</v>
      </c>
      <c r="X934" s="161">
        <v>0</v>
      </c>
      <c r="Y934" s="161">
        <v>0</v>
      </c>
      <c r="Z934" s="161">
        <v>0</v>
      </c>
      <c r="AA934" s="161">
        <v>0</v>
      </c>
      <c r="AB934" s="161">
        <v>0</v>
      </c>
      <c r="AC934" s="161">
        <v>0</v>
      </c>
      <c r="AD934" s="161">
        <v>0</v>
      </c>
      <c r="AE934" s="161">
        <v>0</v>
      </c>
      <c r="AF934" s="161" t="s">
        <v>6309</v>
      </c>
      <c r="AG934" s="161" t="s">
        <v>6312</v>
      </c>
      <c r="AH934" s="162"/>
      <c r="AI934" s="162"/>
      <c r="AJ934" s="162"/>
      <c r="AK934" s="162"/>
      <c r="AL934" s="162"/>
      <c r="AM934" s="162"/>
      <c r="AN934" s="162"/>
      <c r="AO934" s="162"/>
      <c r="AP934" s="162"/>
      <c r="AQ934" s="162"/>
      <c r="AR934" s="162"/>
      <c r="AS934" s="162"/>
      <c r="AT934" s="162"/>
      <c r="AU934" s="162"/>
      <c r="AV934" s="162"/>
      <c r="AW934" s="162"/>
      <c r="AX934" s="162"/>
    </row>
    <row r="935" spans="1:50" hidden="1">
      <c r="A935" s="153" t="s">
        <v>6040</v>
      </c>
      <c r="B935" s="153" t="s">
        <v>3498</v>
      </c>
      <c r="C935" s="153" t="s">
        <v>6041</v>
      </c>
      <c r="D935" s="177" t="s">
        <v>7466</v>
      </c>
      <c r="E935" s="161" t="s">
        <v>7467</v>
      </c>
      <c r="F935" s="161" t="s">
        <v>13286</v>
      </c>
      <c r="G935" s="161" t="s">
        <v>7468</v>
      </c>
      <c r="H935" s="161" t="s">
        <v>2024</v>
      </c>
      <c r="I935" s="161" t="s">
        <v>2031</v>
      </c>
      <c r="J935" s="161" t="s">
        <v>7469</v>
      </c>
      <c r="K935" s="161" t="s">
        <v>7470</v>
      </c>
      <c r="L935" s="161" t="s">
        <v>7471</v>
      </c>
      <c r="M935" s="161" t="s">
        <v>7472</v>
      </c>
      <c r="N935" s="185" t="s">
        <v>6310</v>
      </c>
      <c r="O935" s="161">
        <v>0</v>
      </c>
      <c r="P935" s="161">
        <v>0</v>
      </c>
      <c r="Q935" s="161">
        <v>0</v>
      </c>
      <c r="R935" s="161">
        <v>0</v>
      </c>
      <c r="S935" s="161">
        <v>0</v>
      </c>
      <c r="T935" s="161">
        <v>0</v>
      </c>
      <c r="U935" s="161">
        <v>0</v>
      </c>
      <c r="V935" s="161">
        <v>0</v>
      </c>
      <c r="W935" s="161">
        <v>0</v>
      </c>
      <c r="X935" s="161">
        <v>0</v>
      </c>
      <c r="Y935" s="161">
        <v>0</v>
      </c>
      <c r="Z935" s="161">
        <v>0</v>
      </c>
      <c r="AA935" s="161">
        <v>0</v>
      </c>
      <c r="AB935" s="161">
        <v>0</v>
      </c>
      <c r="AC935" s="161">
        <v>0</v>
      </c>
      <c r="AD935" s="161">
        <v>0</v>
      </c>
      <c r="AE935" s="161">
        <v>0</v>
      </c>
      <c r="AF935" s="161" t="s">
        <v>6309</v>
      </c>
      <c r="AG935" s="161" t="s">
        <v>6317</v>
      </c>
      <c r="AH935" s="162"/>
      <c r="AI935" s="162"/>
      <c r="AJ935" s="162"/>
      <c r="AK935" s="162"/>
      <c r="AL935" s="162"/>
      <c r="AM935" s="162"/>
      <c r="AN935" s="162"/>
      <c r="AO935" s="162"/>
      <c r="AP935" s="162"/>
      <c r="AQ935" s="162"/>
      <c r="AR935" s="162"/>
      <c r="AS935" s="162"/>
      <c r="AT935" s="162"/>
      <c r="AU935" s="162"/>
      <c r="AV935" s="162"/>
      <c r="AW935" s="162"/>
      <c r="AX935" s="162"/>
    </row>
    <row r="936" spans="1:50" hidden="1">
      <c r="A936" s="153" t="s">
        <v>205</v>
      </c>
      <c r="B936" s="153" t="s">
        <v>2514</v>
      </c>
      <c r="C936" s="153" t="s">
        <v>206</v>
      </c>
      <c r="D936" s="177" t="s">
        <v>11269</v>
      </c>
      <c r="E936" s="161" t="s">
        <v>11270</v>
      </c>
      <c r="F936" s="161" t="s">
        <v>13342</v>
      </c>
      <c r="G936" s="161" t="s">
        <v>11271</v>
      </c>
      <c r="H936" s="161" t="s">
        <v>2025</v>
      </c>
      <c r="I936" s="161" t="s">
        <v>2026</v>
      </c>
      <c r="J936" s="161" t="s">
        <v>11272</v>
      </c>
      <c r="K936" s="161" t="s">
        <v>11273</v>
      </c>
      <c r="L936" s="161" t="s">
        <v>11274</v>
      </c>
      <c r="M936" s="161" t="s">
        <v>11275</v>
      </c>
      <c r="N936" s="185" t="s">
        <v>6310</v>
      </c>
      <c r="O936" s="161">
        <v>0</v>
      </c>
      <c r="P936" s="161">
        <v>0</v>
      </c>
      <c r="Q936" s="161">
        <v>0</v>
      </c>
      <c r="R936" s="161">
        <v>0</v>
      </c>
      <c r="S936" s="161">
        <v>0</v>
      </c>
      <c r="T936" s="161">
        <v>0</v>
      </c>
      <c r="U936" s="161">
        <v>0</v>
      </c>
      <c r="V936" s="161">
        <v>0</v>
      </c>
      <c r="W936" s="161">
        <v>0</v>
      </c>
      <c r="X936" s="161">
        <v>0</v>
      </c>
      <c r="Y936" s="161">
        <v>0</v>
      </c>
      <c r="Z936" s="161">
        <v>0</v>
      </c>
      <c r="AA936" s="161">
        <v>0</v>
      </c>
      <c r="AB936" s="161">
        <v>0</v>
      </c>
      <c r="AC936" s="161">
        <v>0</v>
      </c>
      <c r="AD936" s="161">
        <v>0</v>
      </c>
      <c r="AE936" s="161">
        <v>0</v>
      </c>
      <c r="AF936" s="161" t="s">
        <v>6309</v>
      </c>
      <c r="AG936" s="161" t="s">
        <v>6317</v>
      </c>
      <c r="AH936" s="162"/>
      <c r="AI936" s="162"/>
      <c r="AJ936" s="162"/>
      <c r="AK936" s="162"/>
      <c r="AL936" s="162"/>
      <c r="AM936" s="162"/>
      <c r="AN936" s="162"/>
      <c r="AO936" s="162"/>
      <c r="AP936" s="162"/>
      <c r="AQ936" s="162"/>
      <c r="AR936" s="162"/>
      <c r="AS936" s="162"/>
      <c r="AT936" s="162"/>
      <c r="AU936" s="162"/>
      <c r="AV936" s="162"/>
      <c r="AW936" s="162"/>
      <c r="AX936" s="162"/>
    </row>
    <row r="937" spans="1:50" hidden="1">
      <c r="A937" s="153" t="s">
        <v>207</v>
      </c>
      <c r="B937" s="153" t="s">
        <v>2514</v>
      </c>
      <c r="C937" s="153" t="s">
        <v>206</v>
      </c>
      <c r="D937" s="177" t="s">
        <v>11269</v>
      </c>
      <c r="E937" s="161" t="s">
        <v>11270</v>
      </c>
      <c r="F937" s="161" t="s">
        <v>13343</v>
      </c>
      <c r="G937" s="161" t="s">
        <v>11271</v>
      </c>
      <c r="H937" s="161" t="s">
        <v>2025</v>
      </c>
      <c r="I937" s="161" t="s">
        <v>2026</v>
      </c>
      <c r="J937" s="161" t="s">
        <v>11272</v>
      </c>
      <c r="K937" s="161" t="s">
        <v>11273</v>
      </c>
      <c r="L937" s="161" t="s">
        <v>11274</v>
      </c>
      <c r="M937" s="161" t="s">
        <v>11275</v>
      </c>
      <c r="N937" s="185" t="s">
        <v>6310</v>
      </c>
      <c r="O937" s="161">
        <v>0</v>
      </c>
      <c r="P937" s="161">
        <v>0</v>
      </c>
      <c r="Q937" s="161">
        <v>0</v>
      </c>
      <c r="R937" s="161">
        <v>0</v>
      </c>
      <c r="S937" s="161">
        <v>0</v>
      </c>
      <c r="T937" s="161">
        <v>0</v>
      </c>
      <c r="U937" s="161">
        <v>0</v>
      </c>
      <c r="V937" s="161">
        <v>0</v>
      </c>
      <c r="W937" s="161">
        <v>0</v>
      </c>
      <c r="X937" s="161">
        <v>0</v>
      </c>
      <c r="Y937" s="161">
        <v>0</v>
      </c>
      <c r="Z937" s="161">
        <v>0</v>
      </c>
      <c r="AA937" s="161">
        <v>0</v>
      </c>
      <c r="AB937" s="161">
        <v>0</v>
      </c>
      <c r="AC937" s="161">
        <v>0</v>
      </c>
      <c r="AD937" s="161">
        <v>0</v>
      </c>
      <c r="AE937" s="161">
        <v>0</v>
      </c>
      <c r="AF937" s="161" t="s">
        <v>6309</v>
      </c>
      <c r="AG937" s="161" t="s">
        <v>6317</v>
      </c>
      <c r="AH937" s="162"/>
      <c r="AI937" s="162"/>
      <c r="AJ937" s="162"/>
      <c r="AK937" s="162"/>
      <c r="AL937" s="162"/>
      <c r="AM937" s="162"/>
      <c r="AN937" s="162"/>
      <c r="AO937" s="162"/>
      <c r="AP937" s="162"/>
      <c r="AQ937" s="162"/>
      <c r="AR937" s="162"/>
      <c r="AS937" s="162"/>
      <c r="AT937" s="162"/>
      <c r="AU937" s="162"/>
      <c r="AV937" s="162"/>
      <c r="AW937" s="162"/>
      <c r="AX937" s="162"/>
    </row>
    <row r="938" spans="1:50" hidden="1">
      <c r="A938" s="153" t="s">
        <v>208</v>
      </c>
      <c r="B938" s="153" t="s">
        <v>2514</v>
      </c>
      <c r="C938" s="153" t="s">
        <v>206</v>
      </c>
      <c r="D938" s="177" t="s">
        <v>11269</v>
      </c>
      <c r="E938" s="161" t="s">
        <v>11270</v>
      </c>
      <c r="F938" s="161" t="s">
        <v>13344</v>
      </c>
      <c r="G938" s="161" t="s">
        <v>11271</v>
      </c>
      <c r="H938" s="161" t="s">
        <v>2025</v>
      </c>
      <c r="I938" s="161" t="s">
        <v>2026</v>
      </c>
      <c r="J938" s="161" t="s">
        <v>11272</v>
      </c>
      <c r="K938" s="161" t="s">
        <v>11273</v>
      </c>
      <c r="L938" s="161" t="s">
        <v>11274</v>
      </c>
      <c r="M938" s="161" t="s">
        <v>11275</v>
      </c>
      <c r="N938" s="185" t="s">
        <v>6310</v>
      </c>
      <c r="O938" s="161">
        <v>0</v>
      </c>
      <c r="P938" s="161">
        <v>0</v>
      </c>
      <c r="Q938" s="161">
        <v>0</v>
      </c>
      <c r="R938" s="161">
        <v>0</v>
      </c>
      <c r="S938" s="161">
        <v>0</v>
      </c>
      <c r="T938" s="161">
        <v>0</v>
      </c>
      <c r="U938" s="161">
        <v>0</v>
      </c>
      <c r="V938" s="161">
        <v>0</v>
      </c>
      <c r="W938" s="161">
        <v>0</v>
      </c>
      <c r="X938" s="161">
        <v>0</v>
      </c>
      <c r="Y938" s="161">
        <v>0</v>
      </c>
      <c r="Z938" s="161">
        <v>0</v>
      </c>
      <c r="AA938" s="161">
        <v>0</v>
      </c>
      <c r="AB938" s="161">
        <v>0</v>
      </c>
      <c r="AC938" s="161">
        <v>0</v>
      </c>
      <c r="AD938" s="161">
        <v>0</v>
      </c>
      <c r="AE938" s="161">
        <v>0</v>
      </c>
      <c r="AF938" s="161" t="s">
        <v>6309</v>
      </c>
      <c r="AG938" s="161" t="s">
        <v>6317</v>
      </c>
      <c r="AH938" s="162"/>
      <c r="AI938" s="162"/>
      <c r="AJ938" s="162"/>
      <c r="AK938" s="162"/>
      <c r="AL938" s="162"/>
      <c r="AM938" s="162"/>
      <c r="AN938" s="162"/>
      <c r="AO938" s="162"/>
      <c r="AP938" s="162"/>
      <c r="AQ938" s="162"/>
      <c r="AR938" s="162"/>
      <c r="AS938" s="162"/>
      <c r="AT938" s="162"/>
      <c r="AU938" s="162"/>
      <c r="AV938" s="162"/>
      <c r="AW938" s="162"/>
      <c r="AX938" s="162"/>
    </row>
    <row r="939" spans="1:50" hidden="1">
      <c r="A939" s="153" t="s">
        <v>209</v>
      </c>
      <c r="B939" s="153" t="s">
        <v>2514</v>
      </c>
      <c r="C939" s="153" t="s">
        <v>206</v>
      </c>
      <c r="D939" s="177" t="s">
        <v>11269</v>
      </c>
      <c r="E939" s="161" t="s">
        <v>11270</v>
      </c>
      <c r="F939" s="161" t="s">
        <v>13345</v>
      </c>
      <c r="G939" s="161" t="s">
        <v>11271</v>
      </c>
      <c r="H939" s="161" t="s">
        <v>2025</v>
      </c>
      <c r="I939" s="161" t="s">
        <v>2026</v>
      </c>
      <c r="J939" s="161" t="s">
        <v>11272</v>
      </c>
      <c r="K939" s="161" t="s">
        <v>11273</v>
      </c>
      <c r="L939" s="161" t="s">
        <v>11274</v>
      </c>
      <c r="M939" s="161" t="s">
        <v>11275</v>
      </c>
      <c r="N939" s="185" t="s">
        <v>6310</v>
      </c>
      <c r="O939" s="161">
        <v>0</v>
      </c>
      <c r="P939" s="161">
        <v>0</v>
      </c>
      <c r="Q939" s="161">
        <v>0</v>
      </c>
      <c r="R939" s="161">
        <v>0</v>
      </c>
      <c r="S939" s="161">
        <v>0</v>
      </c>
      <c r="T939" s="161">
        <v>0</v>
      </c>
      <c r="U939" s="161">
        <v>0</v>
      </c>
      <c r="V939" s="161">
        <v>0</v>
      </c>
      <c r="W939" s="161">
        <v>0</v>
      </c>
      <c r="X939" s="161">
        <v>0</v>
      </c>
      <c r="Y939" s="161">
        <v>0</v>
      </c>
      <c r="Z939" s="161">
        <v>0</v>
      </c>
      <c r="AA939" s="161">
        <v>0</v>
      </c>
      <c r="AB939" s="161">
        <v>0</v>
      </c>
      <c r="AC939" s="161">
        <v>0</v>
      </c>
      <c r="AD939" s="161">
        <v>0</v>
      </c>
      <c r="AE939" s="161">
        <v>0</v>
      </c>
      <c r="AF939" s="161" t="s">
        <v>6309</v>
      </c>
      <c r="AG939" s="161" t="s">
        <v>6317</v>
      </c>
      <c r="AH939" s="162"/>
      <c r="AI939" s="162"/>
      <c r="AJ939" s="162"/>
      <c r="AK939" s="162"/>
      <c r="AL939" s="162"/>
      <c r="AM939" s="162"/>
      <c r="AN939" s="162"/>
      <c r="AO939" s="162"/>
      <c r="AP939" s="162"/>
      <c r="AQ939" s="162"/>
      <c r="AR939" s="162"/>
      <c r="AS939" s="162"/>
      <c r="AT939" s="162"/>
      <c r="AU939" s="162"/>
      <c r="AV939" s="162"/>
      <c r="AW939" s="162"/>
      <c r="AX939" s="162"/>
    </row>
    <row r="940" spans="1:50" hidden="1">
      <c r="A940" s="153" t="s">
        <v>5333</v>
      </c>
      <c r="B940" s="153" t="s">
        <v>5334</v>
      </c>
      <c r="C940" s="153" t="s">
        <v>2509</v>
      </c>
      <c r="D940" s="177" t="s">
        <v>7258</v>
      </c>
      <c r="E940" s="161" t="s">
        <v>6309</v>
      </c>
      <c r="F940" s="161" t="s">
        <v>12044</v>
      </c>
      <c r="G940" s="161" t="s">
        <v>7259</v>
      </c>
      <c r="H940" s="161" t="s">
        <v>2025</v>
      </c>
      <c r="I940" s="161" t="s">
        <v>2026</v>
      </c>
      <c r="J940" s="161" t="s">
        <v>7260</v>
      </c>
      <c r="K940" s="161" t="s">
        <v>7261</v>
      </c>
      <c r="L940" s="161" t="s">
        <v>6309</v>
      </c>
      <c r="M940" s="161" t="s">
        <v>6309</v>
      </c>
      <c r="N940" s="185" t="s">
        <v>6310</v>
      </c>
      <c r="O940" s="161">
        <v>0</v>
      </c>
      <c r="P940" s="161">
        <v>0</v>
      </c>
      <c r="Q940" s="161">
        <v>0</v>
      </c>
      <c r="R940" s="161">
        <v>0</v>
      </c>
      <c r="S940" s="161">
        <v>0</v>
      </c>
      <c r="T940" s="161">
        <v>0</v>
      </c>
      <c r="U940" s="161">
        <v>0</v>
      </c>
      <c r="V940" s="161">
        <v>0</v>
      </c>
      <c r="W940" s="161">
        <v>0</v>
      </c>
      <c r="X940" s="161">
        <v>0</v>
      </c>
      <c r="Y940" s="161">
        <v>0</v>
      </c>
      <c r="Z940" s="161">
        <v>0</v>
      </c>
      <c r="AA940" s="161">
        <v>0</v>
      </c>
      <c r="AB940" s="161">
        <v>0</v>
      </c>
      <c r="AC940" s="161">
        <v>0</v>
      </c>
      <c r="AD940" s="161">
        <v>0</v>
      </c>
      <c r="AE940" s="161">
        <v>0</v>
      </c>
      <c r="AF940" s="161" t="s">
        <v>6309</v>
      </c>
      <c r="AG940" s="161" t="s">
        <v>6312</v>
      </c>
      <c r="AH940" s="162"/>
      <c r="AI940" s="162"/>
      <c r="AJ940" s="162"/>
      <c r="AK940" s="162"/>
      <c r="AL940" s="162"/>
      <c r="AM940" s="162"/>
      <c r="AN940" s="162"/>
      <c r="AO940" s="162"/>
      <c r="AP940" s="162"/>
      <c r="AQ940" s="162"/>
      <c r="AR940" s="162"/>
      <c r="AS940" s="162"/>
      <c r="AT940" s="162"/>
      <c r="AU940" s="162"/>
      <c r="AV940" s="162"/>
      <c r="AW940" s="162"/>
      <c r="AX940" s="162"/>
    </row>
    <row r="941" spans="1:50" hidden="1">
      <c r="A941" s="153" t="s">
        <v>2248</v>
      </c>
      <c r="B941" s="153" t="s">
        <v>2249</v>
      </c>
      <c r="C941" s="153" t="s">
        <v>2231</v>
      </c>
      <c r="D941" s="177" t="s">
        <v>7198</v>
      </c>
      <c r="E941" s="161" t="s">
        <v>6309</v>
      </c>
      <c r="F941" s="161" t="s">
        <v>12578</v>
      </c>
      <c r="G941" s="161" t="s">
        <v>7199</v>
      </c>
      <c r="H941" s="161" t="s">
        <v>2024</v>
      </c>
      <c r="I941" s="161" t="s">
        <v>2031</v>
      </c>
      <c r="J941" s="161" t="s">
        <v>6309</v>
      </c>
      <c r="K941" s="161" t="s">
        <v>7200</v>
      </c>
      <c r="L941" s="161" t="s">
        <v>6309</v>
      </c>
      <c r="M941" s="161" t="s">
        <v>7201</v>
      </c>
      <c r="N941" s="185" t="s">
        <v>6310</v>
      </c>
      <c r="O941" s="161">
        <v>0</v>
      </c>
      <c r="P941" s="161">
        <v>0</v>
      </c>
      <c r="Q941" s="161">
        <v>0</v>
      </c>
      <c r="R941" s="161">
        <v>0</v>
      </c>
      <c r="S941" s="161">
        <v>0</v>
      </c>
      <c r="T941" s="161">
        <v>0</v>
      </c>
      <c r="U941" s="161">
        <v>0</v>
      </c>
      <c r="V941" s="161">
        <v>0</v>
      </c>
      <c r="W941" s="161">
        <v>0</v>
      </c>
      <c r="X941" s="161">
        <v>0</v>
      </c>
      <c r="Y941" s="161">
        <v>0</v>
      </c>
      <c r="Z941" s="161">
        <v>0</v>
      </c>
      <c r="AA941" s="161">
        <v>0</v>
      </c>
      <c r="AB941" s="161">
        <v>0</v>
      </c>
      <c r="AC941" s="161">
        <v>0</v>
      </c>
      <c r="AD941" s="161">
        <v>0</v>
      </c>
      <c r="AE941" s="161">
        <v>0</v>
      </c>
      <c r="AF941" s="161" t="s">
        <v>6309</v>
      </c>
      <c r="AG941" s="161" t="s">
        <v>6312</v>
      </c>
      <c r="AH941" s="162"/>
      <c r="AI941" s="162"/>
      <c r="AJ941" s="162"/>
      <c r="AK941" s="162"/>
      <c r="AL941" s="162"/>
      <c r="AM941" s="162"/>
      <c r="AN941" s="162"/>
      <c r="AO941" s="162"/>
      <c r="AP941" s="162"/>
      <c r="AQ941" s="162"/>
      <c r="AR941" s="162"/>
      <c r="AS941" s="162"/>
      <c r="AT941" s="162"/>
      <c r="AU941" s="162"/>
      <c r="AV941" s="162"/>
      <c r="AW941" s="162"/>
      <c r="AX941" s="162"/>
    </row>
    <row r="942" spans="1:50" hidden="1">
      <c r="A942" s="153" t="s">
        <v>4316</v>
      </c>
      <c r="B942" s="153" t="s">
        <v>4317</v>
      </c>
      <c r="C942" s="153" t="s">
        <v>2505</v>
      </c>
      <c r="D942" s="177" t="s">
        <v>8657</v>
      </c>
      <c r="E942" s="161" t="s">
        <v>6309</v>
      </c>
      <c r="F942" s="161" t="s">
        <v>12558</v>
      </c>
      <c r="G942" s="161" t="s">
        <v>8658</v>
      </c>
      <c r="H942" s="161" t="s">
        <v>2024</v>
      </c>
      <c r="I942" s="161" t="s">
        <v>2031</v>
      </c>
      <c r="J942" s="161" t="s">
        <v>8659</v>
      </c>
      <c r="K942" s="161" t="s">
        <v>8660</v>
      </c>
      <c r="L942" s="161" t="s">
        <v>6309</v>
      </c>
      <c r="M942" s="161" t="s">
        <v>14333</v>
      </c>
      <c r="N942" s="185" t="s">
        <v>6310</v>
      </c>
      <c r="O942" s="161">
        <v>0</v>
      </c>
      <c r="P942" s="161">
        <v>0</v>
      </c>
      <c r="Q942" s="161">
        <v>0</v>
      </c>
      <c r="R942" s="161">
        <v>0</v>
      </c>
      <c r="S942" s="161">
        <v>0</v>
      </c>
      <c r="T942" s="161">
        <v>0</v>
      </c>
      <c r="U942" s="161">
        <v>0</v>
      </c>
      <c r="V942" s="161">
        <v>0</v>
      </c>
      <c r="W942" s="161">
        <v>0</v>
      </c>
      <c r="X942" s="161">
        <v>0</v>
      </c>
      <c r="Y942" s="161">
        <v>0</v>
      </c>
      <c r="Z942" s="161">
        <v>0</v>
      </c>
      <c r="AA942" s="161">
        <v>0</v>
      </c>
      <c r="AB942" s="161">
        <v>0</v>
      </c>
      <c r="AC942" s="161">
        <v>0</v>
      </c>
      <c r="AD942" s="161">
        <v>0</v>
      </c>
      <c r="AE942" s="161">
        <v>0</v>
      </c>
      <c r="AF942" s="161" t="s">
        <v>6309</v>
      </c>
      <c r="AG942" s="161" t="s">
        <v>6312</v>
      </c>
      <c r="AH942" s="162"/>
      <c r="AI942" s="162"/>
      <c r="AJ942" s="162"/>
      <c r="AK942" s="162"/>
      <c r="AL942" s="162"/>
      <c r="AM942" s="162"/>
      <c r="AN942" s="162"/>
      <c r="AO942" s="162"/>
      <c r="AP942" s="162"/>
      <c r="AQ942" s="162"/>
      <c r="AR942" s="162"/>
      <c r="AS942" s="162"/>
      <c r="AT942" s="162"/>
      <c r="AU942" s="162"/>
      <c r="AV942" s="162"/>
      <c r="AW942" s="162"/>
      <c r="AX942" s="162"/>
    </row>
    <row r="943" spans="1:50">
      <c r="A943" s="153" t="s">
        <v>3740</v>
      </c>
      <c r="B943" s="153" t="s">
        <v>298</v>
      </c>
      <c r="C943" s="153" t="s">
        <v>3738</v>
      </c>
      <c r="D943" s="177" t="s">
        <v>6947</v>
      </c>
      <c r="E943" s="161" t="s">
        <v>6948</v>
      </c>
      <c r="F943" s="161" t="s">
        <v>12159</v>
      </c>
      <c r="G943" s="161" t="s">
        <v>6949</v>
      </c>
      <c r="H943" s="161" t="s">
        <v>6946</v>
      </c>
      <c r="I943" s="161" t="s">
        <v>2031</v>
      </c>
      <c r="J943" s="161" t="s">
        <v>6950</v>
      </c>
      <c r="K943" s="161" t="s">
        <v>6951</v>
      </c>
      <c r="L943" s="161" t="s">
        <v>6952</v>
      </c>
      <c r="M943" s="161" t="s">
        <v>14382</v>
      </c>
      <c r="N943" s="185" t="s">
        <v>6953</v>
      </c>
      <c r="O943" s="161">
        <v>0</v>
      </c>
      <c r="P943" s="161">
        <v>0</v>
      </c>
      <c r="Q943" s="161">
        <v>0</v>
      </c>
      <c r="R943" s="161">
        <v>0</v>
      </c>
      <c r="S943" s="161">
        <v>0</v>
      </c>
      <c r="T943" s="161">
        <v>0</v>
      </c>
      <c r="U943" s="161">
        <v>0</v>
      </c>
      <c r="V943" s="161">
        <v>0</v>
      </c>
      <c r="W943" s="161">
        <v>0</v>
      </c>
      <c r="X943" s="161">
        <v>0</v>
      </c>
      <c r="Y943" s="161">
        <v>0</v>
      </c>
      <c r="Z943" s="161">
        <v>0</v>
      </c>
      <c r="AA943" s="161">
        <v>0</v>
      </c>
      <c r="AB943" s="161">
        <v>0</v>
      </c>
      <c r="AC943" s="161">
        <v>0</v>
      </c>
      <c r="AD943" s="161">
        <v>0</v>
      </c>
      <c r="AE943" s="161">
        <v>0</v>
      </c>
      <c r="AF943" s="161" t="s">
        <v>6566</v>
      </c>
      <c r="AG943" s="161" t="s">
        <v>4392</v>
      </c>
      <c r="AH943" s="162"/>
      <c r="AI943" s="162"/>
      <c r="AJ943" s="162"/>
      <c r="AK943" s="162"/>
      <c r="AL943" s="162"/>
      <c r="AM943" s="162"/>
      <c r="AN943" s="162"/>
      <c r="AO943" s="162"/>
      <c r="AP943" s="162"/>
      <c r="AQ943" s="162"/>
      <c r="AR943" s="162"/>
      <c r="AS943" s="162"/>
      <c r="AT943" s="162"/>
      <c r="AU943" s="162"/>
      <c r="AV943" s="162"/>
      <c r="AW943" s="162"/>
      <c r="AX943" s="162"/>
    </row>
    <row r="944" spans="1:50">
      <c r="A944" s="153" t="s">
        <v>3741</v>
      </c>
      <c r="B944" s="153" t="s">
        <v>298</v>
      </c>
      <c r="C944" s="153" t="s">
        <v>3738</v>
      </c>
      <c r="D944" s="177" t="s">
        <v>6947</v>
      </c>
      <c r="E944" s="161" t="s">
        <v>6948</v>
      </c>
      <c r="F944" s="161" t="s">
        <v>12170</v>
      </c>
      <c r="G944" s="161" t="s">
        <v>6949</v>
      </c>
      <c r="H944" s="161" t="s">
        <v>6946</v>
      </c>
      <c r="I944" s="161" t="s">
        <v>2031</v>
      </c>
      <c r="J944" s="161" t="s">
        <v>6950</v>
      </c>
      <c r="K944" s="161" t="s">
        <v>6951</v>
      </c>
      <c r="L944" s="161" t="s">
        <v>6952</v>
      </c>
      <c r="M944" s="161" t="s">
        <v>14382</v>
      </c>
      <c r="N944" s="185" t="s">
        <v>6953</v>
      </c>
      <c r="O944" s="161">
        <v>0</v>
      </c>
      <c r="P944" s="161">
        <v>0</v>
      </c>
      <c r="Q944" s="161">
        <v>0</v>
      </c>
      <c r="R944" s="161">
        <v>0</v>
      </c>
      <c r="S944" s="161">
        <v>0</v>
      </c>
      <c r="T944" s="161">
        <v>0</v>
      </c>
      <c r="U944" s="161">
        <v>0</v>
      </c>
      <c r="V944" s="161">
        <v>0</v>
      </c>
      <c r="W944" s="161">
        <v>0</v>
      </c>
      <c r="X944" s="161">
        <v>0</v>
      </c>
      <c r="Y944" s="161">
        <v>0</v>
      </c>
      <c r="Z944" s="161">
        <v>0</v>
      </c>
      <c r="AA944" s="161">
        <v>0</v>
      </c>
      <c r="AB944" s="161">
        <v>0</v>
      </c>
      <c r="AC944" s="161">
        <v>0</v>
      </c>
      <c r="AD944" s="161">
        <v>0</v>
      </c>
      <c r="AE944" s="161">
        <v>0</v>
      </c>
      <c r="AF944" s="161" t="s">
        <v>6566</v>
      </c>
      <c r="AG944" s="161" t="s">
        <v>4392</v>
      </c>
      <c r="AH944" s="162"/>
      <c r="AI944" s="162"/>
      <c r="AJ944" s="162"/>
      <c r="AK944" s="162"/>
      <c r="AL944" s="162"/>
      <c r="AM944" s="162"/>
      <c r="AN944" s="162"/>
      <c r="AO944" s="162"/>
      <c r="AP944" s="162"/>
      <c r="AQ944" s="162"/>
      <c r="AR944" s="162"/>
      <c r="AS944" s="162"/>
      <c r="AT944" s="162"/>
      <c r="AU944" s="162"/>
      <c r="AV944" s="162"/>
      <c r="AW944" s="162"/>
      <c r="AX944" s="162"/>
    </row>
    <row r="945" spans="1:50" hidden="1">
      <c r="A945" s="153" t="s">
        <v>2617</v>
      </c>
      <c r="B945" s="153" t="s">
        <v>2618</v>
      </c>
      <c r="C945" s="153" t="s">
        <v>4230</v>
      </c>
      <c r="D945" s="177" t="s">
        <v>10021</v>
      </c>
      <c r="E945" s="161" t="s">
        <v>6309</v>
      </c>
      <c r="F945" s="161" t="s">
        <v>12824</v>
      </c>
      <c r="G945" s="161" t="s">
        <v>10022</v>
      </c>
      <c r="H945" s="161" t="s">
        <v>6786</v>
      </c>
      <c r="I945" s="161" t="s">
        <v>6787</v>
      </c>
      <c r="J945" s="161" t="s">
        <v>10023</v>
      </c>
      <c r="K945" s="161" t="s">
        <v>10024</v>
      </c>
      <c r="L945" s="161" t="s">
        <v>6309</v>
      </c>
      <c r="M945" s="161" t="s">
        <v>10025</v>
      </c>
      <c r="N945" s="185" t="s">
        <v>6310</v>
      </c>
      <c r="O945" s="161">
        <v>0</v>
      </c>
      <c r="P945" s="161">
        <v>0</v>
      </c>
      <c r="Q945" s="161">
        <v>0</v>
      </c>
      <c r="R945" s="161">
        <v>0</v>
      </c>
      <c r="S945" s="161">
        <v>0</v>
      </c>
      <c r="T945" s="161">
        <v>0</v>
      </c>
      <c r="U945" s="161">
        <v>0</v>
      </c>
      <c r="V945" s="161">
        <v>0</v>
      </c>
      <c r="W945" s="161">
        <v>0</v>
      </c>
      <c r="X945" s="161">
        <v>0</v>
      </c>
      <c r="Y945" s="161">
        <v>0</v>
      </c>
      <c r="Z945" s="161">
        <v>0</v>
      </c>
      <c r="AA945" s="161">
        <v>0</v>
      </c>
      <c r="AB945" s="161">
        <v>0</v>
      </c>
      <c r="AC945" s="161">
        <v>0</v>
      </c>
      <c r="AD945" s="161">
        <v>0</v>
      </c>
      <c r="AE945" s="161">
        <v>0</v>
      </c>
      <c r="AF945" s="161" t="s">
        <v>6309</v>
      </c>
      <c r="AG945" s="161" t="s">
        <v>6312</v>
      </c>
      <c r="AH945" s="162"/>
      <c r="AI945" s="162"/>
      <c r="AJ945" s="162"/>
      <c r="AK945" s="162"/>
      <c r="AL945" s="162"/>
      <c r="AM945" s="162"/>
      <c r="AN945" s="162"/>
      <c r="AO945" s="162"/>
      <c r="AP945" s="162"/>
      <c r="AQ945" s="162"/>
      <c r="AR945" s="162"/>
      <c r="AS945" s="162"/>
      <c r="AT945" s="162"/>
      <c r="AU945" s="162"/>
      <c r="AV945" s="162"/>
      <c r="AW945" s="162"/>
      <c r="AX945" s="162"/>
    </row>
    <row r="946" spans="1:50" hidden="1">
      <c r="A946" s="153" t="s">
        <v>2515</v>
      </c>
      <c r="B946" s="153" t="s">
        <v>2516</v>
      </c>
      <c r="C946" s="153" t="s">
        <v>1085</v>
      </c>
      <c r="D946" s="177" t="s">
        <v>9379</v>
      </c>
      <c r="E946" s="161" t="s">
        <v>6309</v>
      </c>
      <c r="F946" s="161" t="s">
        <v>12693</v>
      </c>
      <c r="G946" s="161" t="s">
        <v>9380</v>
      </c>
      <c r="H946" s="161" t="s">
        <v>2025</v>
      </c>
      <c r="I946" s="161" t="s">
        <v>2026</v>
      </c>
      <c r="J946" s="161" t="s">
        <v>9381</v>
      </c>
      <c r="K946" s="161" t="s">
        <v>9382</v>
      </c>
      <c r="L946" s="161" t="s">
        <v>6309</v>
      </c>
      <c r="M946" s="161" t="s">
        <v>6309</v>
      </c>
      <c r="N946" s="185" t="s">
        <v>6310</v>
      </c>
      <c r="O946" s="161">
        <v>0</v>
      </c>
      <c r="P946" s="161">
        <v>0</v>
      </c>
      <c r="Q946" s="161">
        <v>0</v>
      </c>
      <c r="R946" s="161">
        <v>0</v>
      </c>
      <c r="S946" s="161">
        <v>0</v>
      </c>
      <c r="T946" s="161">
        <v>0</v>
      </c>
      <c r="U946" s="161">
        <v>0</v>
      </c>
      <c r="V946" s="161">
        <v>0</v>
      </c>
      <c r="W946" s="161">
        <v>0</v>
      </c>
      <c r="X946" s="161">
        <v>0</v>
      </c>
      <c r="Y946" s="161">
        <v>0</v>
      </c>
      <c r="Z946" s="161">
        <v>0</v>
      </c>
      <c r="AA946" s="161">
        <v>0</v>
      </c>
      <c r="AB946" s="161">
        <v>0</v>
      </c>
      <c r="AC946" s="161">
        <v>0</v>
      </c>
      <c r="AD946" s="161">
        <v>0</v>
      </c>
      <c r="AE946" s="161">
        <v>0</v>
      </c>
      <c r="AF946" s="161" t="s">
        <v>6309</v>
      </c>
      <c r="AG946" s="161" t="s">
        <v>6312</v>
      </c>
      <c r="AH946" s="162"/>
      <c r="AI946" s="162"/>
      <c r="AJ946" s="162"/>
      <c r="AK946" s="162"/>
      <c r="AL946" s="162"/>
      <c r="AM946" s="162"/>
      <c r="AN946" s="162"/>
      <c r="AO946" s="162"/>
      <c r="AP946" s="162"/>
      <c r="AQ946" s="162"/>
      <c r="AR946" s="162"/>
      <c r="AS946" s="162"/>
      <c r="AT946" s="162"/>
      <c r="AU946" s="162"/>
      <c r="AV946" s="162"/>
      <c r="AW946" s="162"/>
      <c r="AX946" s="162"/>
    </row>
    <row r="947" spans="1:50" hidden="1">
      <c r="A947" s="153" t="s">
        <v>3148</v>
      </c>
      <c r="B947" s="153" t="s">
        <v>3149</v>
      </c>
      <c r="C947" s="153" t="s">
        <v>1085</v>
      </c>
      <c r="D947" s="177" t="s">
        <v>8525</v>
      </c>
      <c r="E947" s="161" t="s">
        <v>6309</v>
      </c>
      <c r="F947" s="161" t="s">
        <v>12530</v>
      </c>
      <c r="G947" s="161" t="s">
        <v>8526</v>
      </c>
      <c r="H947" s="161" t="s">
        <v>2024</v>
      </c>
      <c r="I947" s="161" t="s">
        <v>2031</v>
      </c>
      <c r="J947" s="161" t="s">
        <v>8527</v>
      </c>
      <c r="K947" s="161" t="s">
        <v>8528</v>
      </c>
      <c r="L947" s="161" t="s">
        <v>6309</v>
      </c>
      <c r="M947" s="161" t="s">
        <v>8529</v>
      </c>
      <c r="N947" s="185" t="s">
        <v>6310</v>
      </c>
      <c r="O947" s="161">
        <v>0</v>
      </c>
      <c r="P947" s="161">
        <v>0</v>
      </c>
      <c r="Q947" s="161">
        <v>0</v>
      </c>
      <c r="R947" s="161">
        <v>0</v>
      </c>
      <c r="S947" s="161">
        <v>0</v>
      </c>
      <c r="T947" s="161">
        <v>0</v>
      </c>
      <c r="U947" s="161">
        <v>0</v>
      </c>
      <c r="V947" s="161">
        <v>0</v>
      </c>
      <c r="W947" s="161">
        <v>0</v>
      </c>
      <c r="X947" s="161">
        <v>0</v>
      </c>
      <c r="Y947" s="161">
        <v>0</v>
      </c>
      <c r="Z947" s="161">
        <v>0</v>
      </c>
      <c r="AA947" s="161">
        <v>0</v>
      </c>
      <c r="AB947" s="161">
        <v>0</v>
      </c>
      <c r="AC947" s="161">
        <v>0</v>
      </c>
      <c r="AD947" s="161">
        <v>0</v>
      </c>
      <c r="AE947" s="161">
        <v>0</v>
      </c>
      <c r="AF947" s="161" t="s">
        <v>6309</v>
      </c>
      <c r="AG947" s="161" t="s">
        <v>6312</v>
      </c>
      <c r="AH947" s="162"/>
      <c r="AI947" s="162"/>
      <c r="AJ947" s="162"/>
      <c r="AK947" s="162"/>
      <c r="AL947" s="162"/>
      <c r="AM947" s="162"/>
      <c r="AN947" s="162"/>
      <c r="AO947" s="162"/>
      <c r="AP947" s="162"/>
      <c r="AQ947" s="162"/>
      <c r="AR947" s="162"/>
      <c r="AS947" s="162"/>
      <c r="AT947" s="162"/>
      <c r="AU947" s="162"/>
      <c r="AV947" s="162"/>
      <c r="AW947" s="162"/>
      <c r="AX947" s="162"/>
    </row>
    <row r="948" spans="1:50" hidden="1">
      <c r="A948" s="153" t="s">
        <v>2519</v>
      </c>
      <c r="B948" s="153" t="s">
        <v>3967</v>
      </c>
      <c r="C948" s="153" t="s">
        <v>2520</v>
      </c>
      <c r="D948" s="177" t="s">
        <v>2975</v>
      </c>
      <c r="E948" s="161" t="s">
        <v>2976</v>
      </c>
      <c r="F948" s="161" t="s">
        <v>2988</v>
      </c>
      <c r="G948" s="161" t="s">
        <v>2978</v>
      </c>
      <c r="H948" s="161" t="s">
        <v>2979</v>
      </c>
      <c r="I948" s="161" t="s">
        <v>2980</v>
      </c>
      <c r="J948" s="161" t="s">
        <v>2981</v>
      </c>
      <c r="K948" s="161" t="s">
        <v>2982</v>
      </c>
      <c r="L948" s="161" t="s">
        <v>3968</v>
      </c>
      <c r="M948" s="161" t="s">
        <v>2983</v>
      </c>
      <c r="N948" s="185" t="s">
        <v>6310</v>
      </c>
      <c r="O948" s="161" t="s">
        <v>3968</v>
      </c>
      <c r="P948" s="161" t="s">
        <v>2984</v>
      </c>
      <c r="Q948" s="161" t="s">
        <v>2978</v>
      </c>
      <c r="R948" s="161" t="s">
        <v>2979</v>
      </c>
      <c r="S948" s="161" t="s">
        <v>2980</v>
      </c>
      <c r="T948" s="161" t="s">
        <v>2981</v>
      </c>
      <c r="U948" s="161">
        <v>0</v>
      </c>
      <c r="V948" s="161">
        <v>0</v>
      </c>
      <c r="W948" s="161">
        <v>0</v>
      </c>
      <c r="X948" s="161">
        <v>0</v>
      </c>
      <c r="Y948" s="161">
        <v>0</v>
      </c>
      <c r="Z948" s="161">
        <v>0</v>
      </c>
      <c r="AA948" s="161">
        <v>0</v>
      </c>
      <c r="AB948" s="161">
        <v>0</v>
      </c>
      <c r="AC948" s="161">
        <v>0</v>
      </c>
      <c r="AD948" s="161">
        <v>0</v>
      </c>
      <c r="AE948" s="161">
        <v>0</v>
      </c>
      <c r="AF948" s="161" t="s">
        <v>4285</v>
      </c>
      <c r="AG948" s="161" t="s">
        <v>6334</v>
      </c>
      <c r="AH948" s="162" t="s">
        <v>6547</v>
      </c>
      <c r="AI948" s="162"/>
      <c r="AJ948" s="162"/>
      <c r="AK948" s="162"/>
      <c r="AL948" s="162"/>
      <c r="AM948" s="162"/>
      <c r="AN948" s="162"/>
      <c r="AO948" s="162"/>
      <c r="AP948" s="162"/>
      <c r="AQ948" s="162"/>
      <c r="AR948" s="162"/>
      <c r="AS948" s="162"/>
      <c r="AT948" s="162"/>
      <c r="AU948" s="162"/>
      <c r="AV948" s="162"/>
      <c r="AW948" s="162"/>
      <c r="AX948" s="162"/>
    </row>
    <row r="949" spans="1:50" hidden="1">
      <c r="A949" s="153" t="s">
        <v>4733</v>
      </c>
      <c r="B949" s="153" t="s">
        <v>4734</v>
      </c>
      <c r="C949" s="153" t="s">
        <v>4735</v>
      </c>
      <c r="D949" s="177" t="s">
        <v>11433</v>
      </c>
      <c r="E949" s="161" t="s">
        <v>11434</v>
      </c>
      <c r="F949" s="161" t="s">
        <v>13381</v>
      </c>
      <c r="G949" s="161" t="s">
        <v>11435</v>
      </c>
      <c r="H949" s="161" t="s">
        <v>7360</v>
      </c>
      <c r="I949" s="161" t="s">
        <v>7361</v>
      </c>
      <c r="J949" s="161" t="s">
        <v>11436</v>
      </c>
      <c r="K949" s="161" t="s">
        <v>11437</v>
      </c>
      <c r="L949" s="161" t="s">
        <v>11438</v>
      </c>
      <c r="M949" s="161" t="s">
        <v>11439</v>
      </c>
      <c r="N949" s="185" t="s">
        <v>6310</v>
      </c>
      <c r="O949" s="161" t="s">
        <v>4736</v>
      </c>
      <c r="P949" s="161" t="s">
        <v>13851</v>
      </c>
      <c r="Q949" s="161" t="s">
        <v>13852</v>
      </c>
      <c r="R949" s="161" t="s">
        <v>7360</v>
      </c>
      <c r="S949" s="161" t="s">
        <v>7361</v>
      </c>
      <c r="T949" s="161" t="s">
        <v>6309</v>
      </c>
      <c r="U949" s="161">
        <v>0</v>
      </c>
      <c r="V949" s="161">
        <v>0</v>
      </c>
      <c r="W949" s="161">
        <v>0</v>
      </c>
      <c r="X949" s="161">
        <v>0</v>
      </c>
      <c r="Y949" s="161">
        <v>0</v>
      </c>
      <c r="Z949" s="161">
        <v>0</v>
      </c>
      <c r="AA949" s="161">
        <v>0</v>
      </c>
      <c r="AB949" s="161">
        <v>0</v>
      </c>
      <c r="AC949" s="161">
        <v>0</v>
      </c>
      <c r="AD949" s="161">
        <v>0</v>
      </c>
      <c r="AE949" s="161">
        <v>0</v>
      </c>
      <c r="AF949" s="161" t="s">
        <v>6309</v>
      </c>
      <c r="AG949" s="161" t="s">
        <v>6317</v>
      </c>
      <c r="AH949" s="162"/>
      <c r="AI949" s="162"/>
      <c r="AJ949" s="162"/>
      <c r="AK949" s="162"/>
      <c r="AL949" s="162"/>
      <c r="AM949" s="162"/>
      <c r="AN949" s="162"/>
      <c r="AO949" s="162"/>
      <c r="AP949" s="162"/>
      <c r="AQ949" s="162"/>
      <c r="AR949" s="162"/>
      <c r="AS949" s="162"/>
      <c r="AT949" s="162"/>
      <c r="AU949" s="162"/>
      <c r="AV949" s="162"/>
      <c r="AW949" s="162"/>
      <c r="AX949" s="162"/>
    </row>
    <row r="950" spans="1:50" hidden="1">
      <c r="A950" s="153" t="s">
        <v>3144</v>
      </c>
      <c r="B950" s="153" t="s">
        <v>3145</v>
      </c>
      <c r="C950" s="153" t="s">
        <v>849</v>
      </c>
      <c r="D950" s="177" t="s">
        <v>8513</v>
      </c>
      <c r="E950" s="161" t="s">
        <v>6309</v>
      </c>
      <c r="F950" s="161" t="s">
        <v>12527</v>
      </c>
      <c r="G950" s="161" t="s">
        <v>8514</v>
      </c>
      <c r="H950" s="161" t="s">
        <v>2024</v>
      </c>
      <c r="I950" s="161" t="s">
        <v>2031</v>
      </c>
      <c r="J950" s="161" t="s">
        <v>8515</v>
      </c>
      <c r="K950" s="161" t="s">
        <v>8516</v>
      </c>
      <c r="L950" s="161" t="s">
        <v>6309</v>
      </c>
      <c r="M950" s="161" t="s">
        <v>6309</v>
      </c>
      <c r="N950" s="185" t="s">
        <v>6310</v>
      </c>
      <c r="O950" s="161">
        <v>0</v>
      </c>
      <c r="P950" s="161">
        <v>0</v>
      </c>
      <c r="Q950" s="161">
        <v>0</v>
      </c>
      <c r="R950" s="161">
        <v>0</v>
      </c>
      <c r="S950" s="161">
        <v>0</v>
      </c>
      <c r="T950" s="161">
        <v>0</v>
      </c>
      <c r="U950" s="161">
        <v>0</v>
      </c>
      <c r="V950" s="161">
        <v>0</v>
      </c>
      <c r="W950" s="161">
        <v>0</v>
      </c>
      <c r="X950" s="161">
        <v>0</v>
      </c>
      <c r="Y950" s="161">
        <v>0</v>
      </c>
      <c r="Z950" s="161">
        <v>0</v>
      </c>
      <c r="AA950" s="161">
        <v>0</v>
      </c>
      <c r="AB950" s="161">
        <v>0</v>
      </c>
      <c r="AC950" s="161">
        <v>0</v>
      </c>
      <c r="AD950" s="161">
        <v>0</v>
      </c>
      <c r="AE950" s="161">
        <v>0</v>
      </c>
      <c r="AF950" s="161" t="s">
        <v>6309</v>
      </c>
      <c r="AG950" s="161" t="s">
        <v>6312</v>
      </c>
      <c r="AH950" s="162"/>
      <c r="AI950" s="162"/>
      <c r="AJ950" s="162"/>
      <c r="AK950" s="162"/>
      <c r="AL950" s="162"/>
      <c r="AM950" s="162"/>
      <c r="AN950" s="162"/>
      <c r="AO950" s="162"/>
      <c r="AP950" s="162"/>
      <c r="AQ950" s="162"/>
      <c r="AR950" s="162"/>
      <c r="AS950" s="162"/>
      <c r="AT950" s="162"/>
      <c r="AU950" s="162"/>
      <c r="AV950" s="162"/>
      <c r="AW950" s="162"/>
      <c r="AX950" s="162"/>
    </row>
    <row r="951" spans="1:50" hidden="1">
      <c r="A951" s="153" t="s">
        <v>5315</v>
      </c>
      <c r="B951" s="153" t="s">
        <v>5316</v>
      </c>
      <c r="C951" s="153" t="s">
        <v>1085</v>
      </c>
      <c r="D951" s="177" t="s">
        <v>9358</v>
      </c>
      <c r="E951" s="161" t="s">
        <v>6309</v>
      </c>
      <c r="F951" s="161" t="s">
        <v>12688</v>
      </c>
      <c r="G951" s="161" t="s">
        <v>9359</v>
      </c>
      <c r="H951" s="161" t="s">
        <v>2024</v>
      </c>
      <c r="I951" s="161" t="s">
        <v>9360</v>
      </c>
      <c r="J951" s="161" t="s">
        <v>9361</v>
      </c>
      <c r="K951" s="161" t="s">
        <v>9362</v>
      </c>
      <c r="L951" s="161" t="s">
        <v>6309</v>
      </c>
      <c r="M951" s="161" t="s">
        <v>6309</v>
      </c>
      <c r="N951" s="185" t="s">
        <v>6310</v>
      </c>
      <c r="O951" s="161">
        <v>0</v>
      </c>
      <c r="P951" s="161">
        <v>0</v>
      </c>
      <c r="Q951" s="161">
        <v>0</v>
      </c>
      <c r="R951" s="161">
        <v>0</v>
      </c>
      <c r="S951" s="161">
        <v>0</v>
      </c>
      <c r="T951" s="161">
        <v>0</v>
      </c>
      <c r="U951" s="161">
        <v>0</v>
      </c>
      <c r="V951" s="161">
        <v>0</v>
      </c>
      <c r="W951" s="161">
        <v>0</v>
      </c>
      <c r="X951" s="161">
        <v>0</v>
      </c>
      <c r="Y951" s="161">
        <v>0</v>
      </c>
      <c r="Z951" s="161">
        <v>0</v>
      </c>
      <c r="AA951" s="161">
        <v>0</v>
      </c>
      <c r="AB951" s="161">
        <v>0</v>
      </c>
      <c r="AC951" s="161">
        <v>0</v>
      </c>
      <c r="AD951" s="161">
        <v>0</v>
      </c>
      <c r="AE951" s="161">
        <v>0</v>
      </c>
      <c r="AF951" s="161" t="s">
        <v>6309</v>
      </c>
      <c r="AG951" s="161" t="s">
        <v>6312</v>
      </c>
      <c r="AH951" s="162"/>
      <c r="AI951" s="162"/>
      <c r="AJ951" s="162"/>
      <c r="AK951" s="162"/>
      <c r="AL951" s="162"/>
      <c r="AM951" s="162"/>
      <c r="AN951" s="162"/>
      <c r="AO951" s="162"/>
      <c r="AP951" s="162"/>
      <c r="AQ951" s="162"/>
      <c r="AR951" s="162"/>
      <c r="AS951" s="162"/>
      <c r="AT951" s="162"/>
      <c r="AU951" s="162"/>
      <c r="AV951" s="162"/>
      <c r="AW951" s="162"/>
      <c r="AX951" s="162"/>
    </row>
    <row r="952" spans="1:50" hidden="1">
      <c r="A952" s="153" t="s">
        <v>2517</v>
      </c>
      <c r="B952" s="153" t="s">
        <v>2518</v>
      </c>
      <c r="C952" s="153" t="s">
        <v>1561</v>
      </c>
      <c r="D952" s="177" t="s">
        <v>11195</v>
      </c>
      <c r="E952" s="161" t="s">
        <v>11196</v>
      </c>
      <c r="F952" s="161" t="s">
        <v>13324</v>
      </c>
      <c r="G952" s="161" t="s">
        <v>11197</v>
      </c>
      <c r="H952" s="161" t="s">
        <v>11198</v>
      </c>
      <c r="I952" s="161" t="s">
        <v>11197</v>
      </c>
      <c r="J952" s="161" t="s">
        <v>11199</v>
      </c>
      <c r="K952" s="161" t="s">
        <v>11200</v>
      </c>
      <c r="L952" s="161" t="s">
        <v>6309</v>
      </c>
      <c r="M952" s="161" t="s">
        <v>6309</v>
      </c>
      <c r="N952" s="185" t="s">
        <v>6310</v>
      </c>
      <c r="O952" s="161">
        <v>0</v>
      </c>
      <c r="P952" s="161">
        <v>0</v>
      </c>
      <c r="Q952" s="161">
        <v>0</v>
      </c>
      <c r="R952" s="161">
        <v>0</v>
      </c>
      <c r="S952" s="161">
        <v>0</v>
      </c>
      <c r="T952" s="161">
        <v>0</v>
      </c>
      <c r="U952" s="161">
        <v>0</v>
      </c>
      <c r="V952" s="161">
        <v>0</v>
      </c>
      <c r="W952" s="161">
        <v>0</v>
      </c>
      <c r="X952" s="161">
        <v>0</v>
      </c>
      <c r="Y952" s="161">
        <v>0</v>
      </c>
      <c r="Z952" s="161">
        <v>0</v>
      </c>
      <c r="AA952" s="161">
        <v>1</v>
      </c>
      <c r="AB952" s="161" t="s">
        <v>6221</v>
      </c>
      <c r="AC952" s="161" t="s">
        <v>13325</v>
      </c>
      <c r="AD952" s="161" t="s">
        <v>890</v>
      </c>
      <c r="AE952" s="161" t="s">
        <v>13326</v>
      </c>
      <c r="AF952" s="161" t="s">
        <v>6309</v>
      </c>
      <c r="AG952" s="161" t="s">
        <v>6317</v>
      </c>
      <c r="AH952" s="162"/>
      <c r="AI952" s="162"/>
      <c r="AJ952" s="162"/>
      <c r="AK952" s="162"/>
      <c r="AL952" s="162"/>
      <c r="AM952" s="162"/>
      <c r="AN952" s="162"/>
      <c r="AO952" s="162"/>
      <c r="AP952" s="162"/>
      <c r="AQ952" s="162"/>
      <c r="AR952" s="162"/>
      <c r="AS952" s="162"/>
      <c r="AT952" s="162"/>
      <c r="AU952" s="162"/>
      <c r="AV952" s="162"/>
      <c r="AW952" s="162"/>
      <c r="AX952" s="162"/>
    </row>
    <row r="953" spans="1:50" hidden="1">
      <c r="A953" s="153" t="s">
        <v>2308</v>
      </c>
      <c r="B953" s="153" t="s">
        <v>2309</v>
      </c>
      <c r="C953" s="153" t="s">
        <v>5413</v>
      </c>
      <c r="D953" s="177" t="s">
        <v>8919</v>
      </c>
      <c r="E953" s="161" t="s">
        <v>6309</v>
      </c>
      <c r="F953" s="161" t="s">
        <v>12606</v>
      </c>
      <c r="G953" s="161" t="s">
        <v>8920</v>
      </c>
      <c r="H953" s="161" t="s">
        <v>2024</v>
      </c>
      <c r="I953" s="161" t="s">
        <v>2031</v>
      </c>
      <c r="J953" s="161" t="s">
        <v>8921</v>
      </c>
      <c r="K953" s="161" t="s">
        <v>8922</v>
      </c>
      <c r="L953" s="161" t="s">
        <v>6309</v>
      </c>
      <c r="M953" s="161" t="s">
        <v>8923</v>
      </c>
      <c r="N953" s="185" t="s">
        <v>6310</v>
      </c>
      <c r="O953" s="161">
        <v>0</v>
      </c>
      <c r="P953" s="161">
        <v>0</v>
      </c>
      <c r="Q953" s="161">
        <v>0</v>
      </c>
      <c r="R953" s="161">
        <v>0</v>
      </c>
      <c r="S953" s="161">
        <v>0</v>
      </c>
      <c r="T953" s="161">
        <v>0</v>
      </c>
      <c r="U953" s="161">
        <v>0</v>
      </c>
      <c r="V953" s="161">
        <v>0</v>
      </c>
      <c r="W953" s="161">
        <v>0</v>
      </c>
      <c r="X953" s="161">
        <v>0</v>
      </c>
      <c r="Y953" s="161">
        <v>0</v>
      </c>
      <c r="Z953" s="161">
        <v>0</v>
      </c>
      <c r="AA953" s="161">
        <v>0</v>
      </c>
      <c r="AB953" s="161">
        <v>0</v>
      </c>
      <c r="AC953" s="161">
        <v>0</v>
      </c>
      <c r="AD953" s="161">
        <v>0</v>
      </c>
      <c r="AE953" s="161">
        <v>0</v>
      </c>
      <c r="AF953" s="161" t="s">
        <v>6309</v>
      </c>
      <c r="AG953" s="161" t="s">
        <v>6312</v>
      </c>
      <c r="AH953" s="162"/>
      <c r="AI953" s="162"/>
      <c r="AJ953" s="162"/>
      <c r="AK953" s="162"/>
      <c r="AL953" s="162"/>
      <c r="AM953" s="162"/>
      <c r="AN953" s="162"/>
      <c r="AO953" s="162"/>
      <c r="AP953" s="162"/>
      <c r="AQ953" s="162"/>
      <c r="AR953" s="162"/>
      <c r="AS953" s="162"/>
      <c r="AT953" s="162"/>
      <c r="AU953" s="162"/>
      <c r="AV953" s="162"/>
      <c r="AW953" s="162"/>
      <c r="AX953" s="162"/>
    </row>
    <row r="954" spans="1:50" hidden="1">
      <c r="A954" s="153" t="s">
        <v>2521</v>
      </c>
      <c r="B954" s="153" t="s">
        <v>2522</v>
      </c>
      <c r="C954" s="153" t="s">
        <v>2523</v>
      </c>
      <c r="D954" s="177" t="s">
        <v>10898</v>
      </c>
      <c r="E954" s="161" t="s">
        <v>10899</v>
      </c>
      <c r="F954" s="161" t="s">
        <v>13209</v>
      </c>
      <c r="G954" s="161" t="s">
        <v>10900</v>
      </c>
      <c r="H954" s="161" t="s">
        <v>8002</v>
      </c>
      <c r="I954" s="161" t="s">
        <v>6239</v>
      </c>
      <c r="J954" s="161" t="s">
        <v>10901</v>
      </c>
      <c r="K954" s="161" t="s">
        <v>10902</v>
      </c>
      <c r="L954" s="161" t="s">
        <v>6309</v>
      </c>
      <c r="M954" s="161" t="s">
        <v>10903</v>
      </c>
      <c r="N954" s="185" t="s">
        <v>6310</v>
      </c>
      <c r="O954" s="161">
        <v>0</v>
      </c>
      <c r="P954" s="161">
        <v>0</v>
      </c>
      <c r="Q954" s="161">
        <v>0</v>
      </c>
      <c r="R954" s="161">
        <v>0</v>
      </c>
      <c r="S954" s="161">
        <v>0</v>
      </c>
      <c r="T954" s="161">
        <v>0</v>
      </c>
      <c r="U954" s="161">
        <v>0</v>
      </c>
      <c r="V954" s="161">
        <v>0</v>
      </c>
      <c r="W954" s="161">
        <v>0</v>
      </c>
      <c r="X954" s="161">
        <v>0</v>
      </c>
      <c r="Y954" s="161">
        <v>0</v>
      </c>
      <c r="Z954" s="161">
        <v>0</v>
      </c>
      <c r="AA954" s="161">
        <v>0</v>
      </c>
      <c r="AB954" s="161">
        <v>0</v>
      </c>
      <c r="AC954" s="161">
        <v>0</v>
      </c>
      <c r="AD954" s="161">
        <v>0</v>
      </c>
      <c r="AE954" s="161">
        <v>0</v>
      </c>
      <c r="AF954" s="161" t="s">
        <v>6309</v>
      </c>
      <c r="AG954" s="161" t="s">
        <v>6317</v>
      </c>
      <c r="AH954" s="162"/>
      <c r="AI954" s="162"/>
      <c r="AJ954" s="162"/>
      <c r="AK954" s="162"/>
      <c r="AL954" s="162"/>
      <c r="AM954" s="162"/>
      <c r="AN954" s="162"/>
      <c r="AO954" s="162"/>
      <c r="AP954" s="162"/>
      <c r="AQ954" s="162"/>
      <c r="AR954" s="162"/>
      <c r="AS954" s="162"/>
      <c r="AT954" s="162"/>
      <c r="AU954" s="162"/>
      <c r="AV954" s="162"/>
      <c r="AW954" s="162"/>
      <c r="AX954" s="162"/>
    </row>
    <row r="955" spans="1:50" hidden="1">
      <c r="A955" s="153" t="s">
        <v>578</v>
      </c>
      <c r="B955" s="153" t="s">
        <v>579</v>
      </c>
      <c r="C955" s="153" t="s">
        <v>580</v>
      </c>
      <c r="D955" s="177" t="s">
        <v>6351</v>
      </c>
      <c r="E955" s="161" t="s">
        <v>6352</v>
      </c>
      <c r="F955" s="161" t="s">
        <v>6353</v>
      </c>
      <c r="G955" s="161" t="s">
        <v>6354</v>
      </c>
      <c r="H955" s="161" t="s">
        <v>3554</v>
      </c>
      <c r="I955" s="161" t="s">
        <v>3555</v>
      </c>
      <c r="J955" s="161" t="s">
        <v>6355</v>
      </c>
      <c r="K955" s="161" t="s">
        <v>6356</v>
      </c>
      <c r="L955" s="161" t="s">
        <v>6309</v>
      </c>
      <c r="M955" s="161" t="s">
        <v>6357</v>
      </c>
      <c r="N955" s="185" t="s">
        <v>6310</v>
      </c>
      <c r="O955" s="161">
        <v>0</v>
      </c>
      <c r="P955" s="161">
        <v>0</v>
      </c>
      <c r="Q955" s="161">
        <v>0</v>
      </c>
      <c r="R955" s="161">
        <v>0</v>
      </c>
      <c r="S955" s="161">
        <v>0</v>
      </c>
      <c r="T955" s="161">
        <v>0</v>
      </c>
      <c r="U955" s="161">
        <v>0</v>
      </c>
      <c r="V955" s="161">
        <v>0</v>
      </c>
      <c r="W955" s="161">
        <v>0</v>
      </c>
      <c r="X955" s="161">
        <v>0</v>
      </c>
      <c r="Y955" s="161">
        <v>0</v>
      </c>
      <c r="Z955" s="161">
        <v>0</v>
      </c>
      <c r="AA955" s="161">
        <v>0</v>
      </c>
      <c r="AB955" s="161">
        <v>0</v>
      </c>
      <c r="AC955" s="161">
        <v>0</v>
      </c>
      <c r="AD955" s="161">
        <v>0</v>
      </c>
      <c r="AE955" s="161">
        <v>0</v>
      </c>
      <c r="AF955" s="161" t="s">
        <v>4285</v>
      </c>
      <c r="AG955" s="161" t="s">
        <v>6334</v>
      </c>
      <c r="AH955" s="162" t="s">
        <v>1853</v>
      </c>
      <c r="AI955" s="162" t="s">
        <v>11875</v>
      </c>
      <c r="AJ955" s="162"/>
      <c r="AK955" s="162"/>
      <c r="AL955" s="162"/>
      <c r="AM955" s="162"/>
      <c r="AN955" s="162"/>
      <c r="AO955" s="162"/>
      <c r="AP955" s="162"/>
      <c r="AQ955" s="162"/>
      <c r="AR955" s="162"/>
      <c r="AS955" s="162"/>
      <c r="AT955" s="162"/>
      <c r="AU955" s="162"/>
      <c r="AV955" s="162"/>
      <c r="AW955" s="162"/>
      <c r="AX955" s="162"/>
    </row>
    <row r="956" spans="1:50" hidden="1">
      <c r="A956" s="153" t="s">
        <v>1800</v>
      </c>
      <c r="B956" s="153" t="s">
        <v>1801</v>
      </c>
      <c r="C956" s="153" t="s">
        <v>1802</v>
      </c>
      <c r="D956" s="177" t="s">
        <v>9095</v>
      </c>
      <c r="E956" s="161" t="s">
        <v>6309</v>
      </c>
      <c r="F956" s="161" t="s">
        <v>12639</v>
      </c>
      <c r="G956" s="161" t="s">
        <v>9096</v>
      </c>
      <c r="H956" s="161" t="s">
        <v>2024</v>
      </c>
      <c r="I956" s="161" t="s">
        <v>2031</v>
      </c>
      <c r="J956" s="161" t="s">
        <v>9097</v>
      </c>
      <c r="K956" s="161" t="s">
        <v>9098</v>
      </c>
      <c r="L956" s="161" t="s">
        <v>6309</v>
      </c>
      <c r="M956" s="161" t="s">
        <v>6309</v>
      </c>
      <c r="N956" s="185" t="s">
        <v>6310</v>
      </c>
      <c r="O956" s="161">
        <v>0</v>
      </c>
      <c r="P956" s="161">
        <v>0</v>
      </c>
      <c r="Q956" s="161">
        <v>0</v>
      </c>
      <c r="R956" s="161">
        <v>0</v>
      </c>
      <c r="S956" s="161">
        <v>0</v>
      </c>
      <c r="T956" s="161">
        <v>0</v>
      </c>
      <c r="U956" s="161">
        <v>0</v>
      </c>
      <c r="V956" s="161">
        <v>0</v>
      </c>
      <c r="W956" s="161">
        <v>0</v>
      </c>
      <c r="X956" s="161">
        <v>0</v>
      </c>
      <c r="Y956" s="161">
        <v>0</v>
      </c>
      <c r="Z956" s="161">
        <v>0</v>
      </c>
      <c r="AA956" s="161">
        <v>0</v>
      </c>
      <c r="AB956" s="161">
        <v>0</v>
      </c>
      <c r="AC956" s="161">
        <v>0</v>
      </c>
      <c r="AD956" s="161">
        <v>0</v>
      </c>
      <c r="AE956" s="161">
        <v>0</v>
      </c>
      <c r="AF956" s="161" t="s">
        <v>6309</v>
      </c>
      <c r="AG956" s="161" t="s">
        <v>6312</v>
      </c>
      <c r="AH956" s="162"/>
      <c r="AI956" s="162"/>
      <c r="AJ956" s="162"/>
      <c r="AK956" s="162"/>
      <c r="AL956" s="162"/>
      <c r="AM956" s="162"/>
      <c r="AN956" s="162"/>
      <c r="AO956" s="162"/>
      <c r="AP956" s="162"/>
      <c r="AQ956" s="162"/>
      <c r="AR956" s="162"/>
      <c r="AS956" s="162"/>
      <c r="AT956" s="162"/>
      <c r="AU956" s="162"/>
      <c r="AV956" s="162"/>
      <c r="AW956" s="162"/>
      <c r="AX956" s="162"/>
    </row>
    <row r="957" spans="1:50" hidden="1">
      <c r="A957" s="153" t="s">
        <v>156</v>
      </c>
      <c r="B957" s="153" t="s">
        <v>157</v>
      </c>
      <c r="C957" s="153" t="s">
        <v>158</v>
      </c>
      <c r="D957" s="177" t="s">
        <v>11201</v>
      </c>
      <c r="E957" s="161" t="s">
        <v>11202</v>
      </c>
      <c r="F957" s="161" t="s">
        <v>12264</v>
      </c>
      <c r="G957" s="161" t="s">
        <v>11203</v>
      </c>
      <c r="H957" s="161" t="s">
        <v>9658</v>
      </c>
      <c r="I957" s="161" t="s">
        <v>9659</v>
      </c>
      <c r="J957" s="161" t="s">
        <v>11204</v>
      </c>
      <c r="K957" s="161" t="s">
        <v>11205</v>
      </c>
      <c r="L957" s="161" t="s">
        <v>11206</v>
      </c>
      <c r="M957" s="161" t="s">
        <v>6309</v>
      </c>
      <c r="N957" s="185" t="s">
        <v>6310</v>
      </c>
      <c r="O957" s="161" t="s">
        <v>159</v>
      </c>
      <c r="P957" s="161" t="s">
        <v>13805</v>
      </c>
      <c r="Q957" s="161" t="s">
        <v>13806</v>
      </c>
      <c r="R957" s="161" t="s">
        <v>9658</v>
      </c>
      <c r="S957" s="161" t="s">
        <v>9659</v>
      </c>
      <c r="T957" s="161" t="s">
        <v>11204</v>
      </c>
      <c r="U957" s="161">
        <v>0</v>
      </c>
      <c r="V957" s="161">
        <v>0</v>
      </c>
      <c r="W957" s="161">
        <v>0</v>
      </c>
      <c r="X957" s="161">
        <v>0</v>
      </c>
      <c r="Y957" s="161">
        <v>0</v>
      </c>
      <c r="Z957" s="161">
        <v>0</v>
      </c>
      <c r="AA957" s="161">
        <v>0</v>
      </c>
      <c r="AB957" s="161">
        <v>0</v>
      </c>
      <c r="AC957" s="161">
        <v>0</v>
      </c>
      <c r="AD957" s="161">
        <v>0</v>
      </c>
      <c r="AE957" s="161">
        <v>0</v>
      </c>
      <c r="AF957" s="161" t="s">
        <v>6309</v>
      </c>
      <c r="AG957" s="161" t="s">
        <v>6317</v>
      </c>
      <c r="AH957" s="162"/>
      <c r="AI957" s="162"/>
      <c r="AJ957" s="162"/>
      <c r="AK957" s="162"/>
      <c r="AL957" s="162"/>
      <c r="AM957" s="162"/>
      <c r="AN957" s="162"/>
      <c r="AO957" s="162"/>
      <c r="AP957" s="162"/>
      <c r="AQ957" s="162"/>
      <c r="AR957" s="162"/>
      <c r="AS957" s="162"/>
      <c r="AT957" s="162"/>
      <c r="AU957" s="162"/>
      <c r="AV957" s="162"/>
      <c r="AW957" s="162"/>
      <c r="AX957" s="162"/>
    </row>
    <row r="958" spans="1:50" hidden="1">
      <c r="A958" s="153" t="s">
        <v>2319</v>
      </c>
      <c r="B958" s="153" t="s">
        <v>2320</v>
      </c>
      <c r="C958" s="153" t="s">
        <v>2321</v>
      </c>
      <c r="D958" s="177" t="s">
        <v>8941</v>
      </c>
      <c r="E958" s="161" t="s">
        <v>6309</v>
      </c>
      <c r="F958" s="161" t="s">
        <v>12611</v>
      </c>
      <c r="G958" s="161" t="s">
        <v>8942</v>
      </c>
      <c r="H958" s="161" t="s">
        <v>6207</v>
      </c>
      <c r="I958" s="161" t="s">
        <v>6208</v>
      </c>
      <c r="J958" s="161" t="s">
        <v>8943</v>
      </c>
      <c r="K958" s="161" t="s">
        <v>8944</v>
      </c>
      <c r="L958" s="161" t="s">
        <v>6309</v>
      </c>
      <c r="M958" s="161" t="s">
        <v>6309</v>
      </c>
      <c r="N958" s="185" t="s">
        <v>6310</v>
      </c>
      <c r="O958" s="161">
        <v>0</v>
      </c>
      <c r="P958" s="161">
        <v>0</v>
      </c>
      <c r="Q958" s="161">
        <v>0</v>
      </c>
      <c r="R958" s="161">
        <v>0</v>
      </c>
      <c r="S958" s="161">
        <v>0</v>
      </c>
      <c r="T958" s="161">
        <v>0</v>
      </c>
      <c r="U958" s="161">
        <v>0</v>
      </c>
      <c r="V958" s="161">
        <v>0</v>
      </c>
      <c r="W958" s="161">
        <v>0</v>
      </c>
      <c r="X958" s="161">
        <v>0</v>
      </c>
      <c r="Y958" s="161">
        <v>0</v>
      </c>
      <c r="Z958" s="161">
        <v>0</v>
      </c>
      <c r="AA958" s="161">
        <v>0</v>
      </c>
      <c r="AB958" s="161">
        <v>0</v>
      </c>
      <c r="AC958" s="161">
        <v>0</v>
      </c>
      <c r="AD958" s="161">
        <v>0</v>
      </c>
      <c r="AE958" s="161">
        <v>0</v>
      </c>
      <c r="AF958" s="161" t="s">
        <v>6309</v>
      </c>
      <c r="AG958" s="161" t="s">
        <v>6312</v>
      </c>
      <c r="AH958" s="162"/>
      <c r="AI958" s="162"/>
      <c r="AJ958" s="162"/>
      <c r="AK958" s="162"/>
      <c r="AL958" s="162"/>
      <c r="AM958" s="162"/>
      <c r="AN958" s="162"/>
      <c r="AO958" s="162"/>
      <c r="AP958" s="162"/>
      <c r="AQ958" s="162"/>
      <c r="AR958" s="162"/>
      <c r="AS958" s="162"/>
      <c r="AT958" s="162"/>
      <c r="AU958" s="162"/>
      <c r="AV958" s="162"/>
      <c r="AW958" s="162"/>
      <c r="AX958" s="162"/>
    </row>
    <row r="959" spans="1:50" hidden="1">
      <c r="A959" s="153" t="s">
        <v>2643</v>
      </c>
      <c r="B959" s="153" t="s">
        <v>2644</v>
      </c>
      <c r="C959" s="153" t="s">
        <v>2228</v>
      </c>
      <c r="D959" s="177" t="s">
        <v>10083</v>
      </c>
      <c r="E959" s="161" t="s">
        <v>6309</v>
      </c>
      <c r="F959" s="161" t="s">
        <v>12836</v>
      </c>
      <c r="G959" s="161" t="s">
        <v>10084</v>
      </c>
      <c r="H959" s="161" t="s">
        <v>2024</v>
      </c>
      <c r="I959" s="161" t="s">
        <v>2031</v>
      </c>
      <c r="J959" s="161" t="s">
        <v>10085</v>
      </c>
      <c r="K959" s="161" t="s">
        <v>6309</v>
      </c>
      <c r="L959" s="161" t="s">
        <v>6309</v>
      </c>
      <c r="M959" s="161" t="s">
        <v>6309</v>
      </c>
      <c r="N959" s="185" t="s">
        <v>6310</v>
      </c>
      <c r="O959" s="161">
        <v>0</v>
      </c>
      <c r="P959" s="161">
        <v>0</v>
      </c>
      <c r="Q959" s="161">
        <v>0</v>
      </c>
      <c r="R959" s="161">
        <v>0</v>
      </c>
      <c r="S959" s="161">
        <v>0</v>
      </c>
      <c r="T959" s="161">
        <v>0</v>
      </c>
      <c r="U959" s="161">
        <v>0</v>
      </c>
      <c r="V959" s="161">
        <v>0</v>
      </c>
      <c r="W959" s="161">
        <v>0</v>
      </c>
      <c r="X959" s="161">
        <v>0</v>
      </c>
      <c r="Y959" s="161">
        <v>0</v>
      </c>
      <c r="Z959" s="161">
        <v>0</v>
      </c>
      <c r="AA959" s="161">
        <v>0</v>
      </c>
      <c r="AB959" s="161">
        <v>0</v>
      </c>
      <c r="AC959" s="161">
        <v>0</v>
      </c>
      <c r="AD959" s="161">
        <v>0</v>
      </c>
      <c r="AE959" s="161">
        <v>0</v>
      </c>
      <c r="AF959" s="161" t="s">
        <v>6309</v>
      </c>
      <c r="AG959" s="161" t="s">
        <v>6312</v>
      </c>
      <c r="AH959" s="162"/>
      <c r="AI959" s="162"/>
      <c r="AJ959" s="162"/>
      <c r="AK959" s="162"/>
      <c r="AL959" s="162"/>
      <c r="AM959" s="162"/>
      <c r="AN959" s="162"/>
      <c r="AO959" s="162"/>
      <c r="AP959" s="162"/>
      <c r="AQ959" s="162"/>
      <c r="AR959" s="162"/>
      <c r="AS959" s="162"/>
      <c r="AT959" s="162"/>
      <c r="AU959" s="162"/>
      <c r="AV959" s="162"/>
      <c r="AW959" s="162"/>
      <c r="AX959" s="162"/>
    </row>
    <row r="960" spans="1:50" hidden="1">
      <c r="A960" s="153" t="s">
        <v>5384</v>
      </c>
      <c r="B960" s="153" t="s">
        <v>5385</v>
      </c>
      <c r="C960" s="153" t="s">
        <v>5386</v>
      </c>
      <c r="D960" s="177" t="s">
        <v>8416</v>
      </c>
      <c r="E960" s="161" t="s">
        <v>6309</v>
      </c>
      <c r="F960" s="161" t="s">
        <v>12506</v>
      </c>
      <c r="G960" s="161" t="s">
        <v>8417</v>
      </c>
      <c r="H960" s="161" t="s">
        <v>1338</v>
      </c>
      <c r="I960" s="161" t="s">
        <v>2031</v>
      </c>
      <c r="J960" s="161" t="s">
        <v>8418</v>
      </c>
      <c r="K960" s="161" t="s">
        <v>8419</v>
      </c>
      <c r="L960" s="161" t="s">
        <v>6309</v>
      </c>
      <c r="M960" s="161" t="s">
        <v>8420</v>
      </c>
      <c r="N960" s="185" t="s">
        <v>6310</v>
      </c>
      <c r="O960" s="161">
        <v>0</v>
      </c>
      <c r="P960" s="161">
        <v>0</v>
      </c>
      <c r="Q960" s="161">
        <v>0</v>
      </c>
      <c r="R960" s="161">
        <v>0</v>
      </c>
      <c r="S960" s="161">
        <v>0</v>
      </c>
      <c r="T960" s="161">
        <v>0</v>
      </c>
      <c r="U960" s="161">
        <v>0</v>
      </c>
      <c r="V960" s="161">
        <v>0</v>
      </c>
      <c r="W960" s="161">
        <v>0</v>
      </c>
      <c r="X960" s="161">
        <v>0</v>
      </c>
      <c r="Y960" s="161">
        <v>0</v>
      </c>
      <c r="Z960" s="161">
        <v>0</v>
      </c>
      <c r="AA960" s="161">
        <v>0</v>
      </c>
      <c r="AB960" s="161">
        <v>0</v>
      </c>
      <c r="AC960" s="161">
        <v>0</v>
      </c>
      <c r="AD960" s="161">
        <v>0</v>
      </c>
      <c r="AE960" s="161">
        <v>0</v>
      </c>
      <c r="AF960" s="161" t="s">
        <v>6309</v>
      </c>
      <c r="AG960" s="161" t="s">
        <v>6312</v>
      </c>
      <c r="AH960" s="162"/>
      <c r="AI960" s="162"/>
      <c r="AJ960" s="162"/>
      <c r="AK960" s="162"/>
      <c r="AL960" s="162"/>
      <c r="AM960" s="162"/>
      <c r="AN960" s="162"/>
      <c r="AO960" s="162"/>
      <c r="AP960" s="162"/>
      <c r="AQ960" s="162"/>
      <c r="AR960" s="162"/>
      <c r="AS960" s="162"/>
      <c r="AT960" s="162"/>
      <c r="AU960" s="162"/>
      <c r="AV960" s="162"/>
      <c r="AW960" s="162"/>
      <c r="AX960" s="162"/>
    </row>
    <row r="961" spans="1:50" hidden="1">
      <c r="A961" s="153" t="s">
        <v>1993</v>
      </c>
      <c r="B961" s="153" t="s">
        <v>1994</v>
      </c>
      <c r="C961" s="153" t="s">
        <v>5053</v>
      </c>
      <c r="D961" s="177" t="s">
        <v>9959</v>
      </c>
      <c r="E961" s="161" t="s">
        <v>6309</v>
      </c>
      <c r="F961" s="161" t="s">
        <v>12810</v>
      </c>
      <c r="G961" s="161" t="s">
        <v>9960</v>
      </c>
      <c r="H961" s="161" t="s">
        <v>1338</v>
      </c>
      <c r="I961" s="161" t="s">
        <v>2031</v>
      </c>
      <c r="J961" s="161" t="s">
        <v>9961</v>
      </c>
      <c r="K961" s="161" t="s">
        <v>9962</v>
      </c>
      <c r="L961" s="161" t="s">
        <v>6309</v>
      </c>
      <c r="M961" s="161" t="s">
        <v>6309</v>
      </c>
      <c r="N961" s="185" t="s">
        <v>6310</v>
      </c>
      <c r="O961" s="161">
        <v>0</v>
      </c>
      <c r="P961" s="161">
        <v>0</v>
      </c>
      <c r="Q961" s="161">
        <v>0</v>
      </c>
      <c r="R961" s="161">
        <v>0</v>
      </c>
      <c r="S961" s="161">
        <v>0</v>
      </c>
      <c r="T961" s="161">
        <v>0</v>
      </c>
      <c r="U961" s="161">
        <v>0</v>
      </c>
      <c r="V961" s="161">
        <v>0</v>
      </c>
      <c r="W961" s="161">
        <v>0</v>
      </c>
      <c r="X961" s="161">
        <v>0</v>
      </c>
      <c r="Y961" s="161">
        <v>0</v>
      </c>
      <c r="Z961" s="161">
        <v>0</v>
      </c>
      <c r="AA961" s="161">
        <v>0</v>
      </c>
      <c r="AB961" s="161">
        <v>0</v>
      </c>
      <c r="AC961" s="161">
        <v>0</v>
      </c>
      <c r="AD961" s="161">
        <v>0</v>
      </c>
      <c r="AE961" s="161">
        <v>0</v>
      </c>
      <c r="AF961" s="161" t="s">
        <v>6309</v>
      </c>
      <c r="AG961" s="161" t="s">
        <v>6312</v>
      </c>
      <c r="AH961" s="162"/>
      <c r="AI961" s="162"/>
      <c r="AJ961" s="162"/>
      <c r="AK961" s="162"/>
      <c r="AL961" s="162"/>
      <c r="AM961" s="162"/>
      <c r="AN961" s="162"/>
      <c r="AO961" s="162"/>
      <c r="AP961" s="162"/>
      <c r="AQ961" s="162"/>
      <c r="AR961" s="162"/>
      <c r="AS961" s="162"/>
      <c r="AT961" s="162"/>
      <c r="AU961" s="162"/>
      <c r="AV961" s="162"/>
      <c r="AW961" s="162"/>
      <c r="AX961" s="162"/>
    </row>
    <row r="962" spans="1:50" hidden="1">
      <c r="A962" s="153" t="s">
        <v>6096</v>
      </c>
      <c r="B962" s="153" t="s">
        <v>6097</v>
      </c>
      <c r="C962" s="153" t="s">
        <v>6098</v>
      </c>
      <c r="D962" s="177" t="s">
        <v>10715</v>
      </c>
      <c r="E962" s="161" t="s">
        <v>10716</v>
      </c>
      <c r="F962" s="161" t="s">
        <v>13172</v>
      </c>
      <c r="G962" s="161" t="s">
        <v>10717</v>
      </c>
      <c r="H962" s="161" t="s">
        <v>6763</v>
      </c>
      <c r="I962" s="161" t="s">
        <v>6764</v>
      </c>
      <c r="J962" s="161" t="s">
        <v>10718</v>
      </c>
      <c r="K962" s="161" t="s">
        <v>10719</v>
      </c>
      <c r="L962" s="161" t="s">
        <v>6309</v>
      </c>
      <c r="M962" s="161"/>
      <c r="N962" s="185"/>
      <c r="O962" s="161"/>
      <c r="P962" s="161"/>
      <c r="Q962" s="161"/>
      <c r="R962" s="161"/>
      <c r="S962" s="161"/>
      <c r="T962" s="161"/>
      <c r="U962" s="161"/>
      <c r="V962" s="161"/>
      <c r="W962" s="161"/>
      <c r="X962" s="161"/>
      <c r="Y962" s="161"/>
      <c r="Z962" s="161"/>
      <c r="AA962" s="161"/>
      <c r="AB962" s="161"/>
      <c r="AC962" s="161"/>
      <c r="AD962" s="161"/>
      <c r="AE962" s="161"/>
      <c r="AF962" s="161"/>
      <c r="AG962" s="161"/>
      <c r="AH962" s="162"/>
      <c r="AI962" s="162"/>
      <c r="AJ962" s="162"/>
      <c r="AK962" s="162"/>
      <c r="AL962" s="162"/>
      <c r="AM962" s="162"/>
      <c r="AN962" s="162"/>
      <c r="AO962" s="162"/>
      <c r="AP962" s="162"/>
      <c r="AQ962" s="162"/>
      <c r="AR962" s="162"/>
      <c r="AS962" s="162"/>
      <c r="AT962" s="162"/>
      <c r="AU962" s="162"/>
      <c r="AV962" s="162"/>
      <c r="AW962" s="162"/>
      <c r="AX962" s="162"/>
    </row>
    <row r="963" spans="1:50" hidden="1">
      <c r="A963" s="153" t="s">
        <v>5356</v>
      </c>
      <c r="B963" s="153" t="s">
        <v>5357</v>
      </c>
      <c r="C963" s="153" t="s">
        <v>1091</v>
      </c>
      <c r="D963" s="177" t="s">
        <v>9459</v>
      </c>
      <c r="E963" s="161" t="s">
        <v>6309</v>
      </c>
      <c r="F963" s="161" t="s">
        <v>12710</v>
      </c>
      <c r="G963" s="161" t="s">
        <v>9460</v>
      </c>
      <c r="H963" s="161" t="s">
        <v>3554</v>
      </c>
      <c r="I963" s="161" t="s">
        <v>3555</v>
      </c>
      <c r="J963" s="161" t="s">
        <v>9461</v>
      </c>
      <c r="K963" s="161" t="s">
        <v>9462</v>
      </c>
      <c r="L963" s="161" t="s">
        <v>6309</v>
      </c>
      <c r="M963" s="161" t="s">
        <v>6309</v>
      </c>
      <c r="N963" s="185" t="s">
        <v>6310</v>
      </c>
      <c r="O963" s="161">
        <v>0</v>
      </c>
      <c r="P963" s="161">
        <v>0</v>
      </c>
      <c r="Q963" s="161">
        <v>0</v>
      </c>
      <c r="R963" s="161">
        <v>0</v>
      </c>
      <c r="S963" s="161">
        <v>0</v>
      </c>
      <c r="T963" s="161">
        <v>0</v>
      </c>
      <c r="U963" s="161">
        <v>0</v>
      </c>
      <c r="V963" s="161">
        <v>0</v>
      </c>
      <c r="W963" s="161">
        <v>0</v>
      </c>
      <c r="X963" s="161">
        <v>0</v>
      </c>
      <c r="Y963" s="161">
        <v>0</v>
      </c>
      <c r="Z963" s="161">
        <v>0</v>
      </c>
      <c r="AA963" s="161">
        <v>0</v>
      </c>
      <c r="AB963" s="161">
        <v>0</v>
      </c>
      <c r="AC963" s="161">
        <v>0</v>
      </c>
      <c r="AD963" s="161">
        <v>0</v>
      </c>
      <c r="AE963" s="161">
        <v>0</v>
      </c>
      <c r="AF963" s="161" t="s">
        <v>6309</v>
      </c>
      <c r="AG963" s="161" t="s">
        <v>6312</v>
      </c>
      <c r="AH963" s="162"/>
      <c r="AI963" s="162"/>
      <c r="AJ963" s="162"/>
      <c r="AK963" s="162"/>
      <c r="AL963" s="162"/>
      <c r="AM963" s="162"/>
      <c r="AN963" s="162"/>
      <c r="AO963" s="162"/>
      <c r="AP963" s="162"/>
      <c r="AQ963" s="162"/>
      <c r="AR963" s="162"/>
      <c r="AS963" s="162"/>
      <c r="AT963" s="162"/>
      <c r="AU963" s="162"/>
      <c r="AV963" s="162"/>
      <c r="AW963" s="162"/>
      <c r="AX963" s="162"/>
    </row>
    <row r="964" spans="1:50" hidden="1">
      <c r="A964" s="153" t="s">
        <v>581</v>
      </c>
      <c r="B964" s="153" t="s">
        <v>582</v>
      </c>
      <c r="C964" s="153" t="s">
        <v>583</v>
      </c>
      <c r="D964" s="177" t="s">
        <v>3661</v>
      </c>
      <c r="E964" s="161" t="s">
        <v>6309</v>
      </c>
      <c r="F964" s="161" t="s">
        <v>3662</v>
      </c>
      <c r="G964" s="161" t="s">
        <v>3663</v>
      </c>
      <c r="H964" s="161" t="s">
        <v>3664</v>
      </c>
      <c r="I964" s="161" t="s">
        <v>3665</v>
      </c>
      <c r="J964" s="161" t="s">
        <v>6309</v>
      </c>
      <c r="K964" s="161" t="s">
        <v>3666</v>
      </c>
      <c r="L964" s="161" t="s">
        <v>6309</v>
      </c>
      <c r="M964" s="161" t="s">
        <v>6309</v>
      </c>
      <c r="N964" s="185" t="s">
        <v>6310</v>
      </c>
      <c r="O964" s="161">
        <v>0</v>
      </c>
      <c r="P964" s="161">
        <v>0</v>
      </c>
      <c r="Q964" s="161">
        <v>0</v>
      </c>
      <c r="R964" s="161">
        <v>0</v>
      </c>
      <c r="S964" s="161">
        <v>0</v>
      </c>
      <c r="T964" s="161">
        <v>0</v>
      </c>
      <c r="U964" s="161">
        <v>0</v>
      </c>
      <c r="V964" s="161">
        <v>0</v>
      </c>
      <c r="W964" s="161">
        <v>0</v>
      </c>
      <c r="X964" s="161">
        <v>0</v>
      </c>
      <c r="Y964" s="161">
        <v>0</v>
      </c>
      <c r="Z964" s="161">
        <v>0</v>
      </c>
      <c r="AA964" s="161">
        <v>0</v>
      </c>
      <c r="AB964" s="161">
        <v>0</v>
      </c>
      <c r="AC964" s="161">
        <v>0</v>
      </c>
      <c r="AD964" s="161">
        <v>0</v>
      </c>
      <c r="AE964" s="161">
        <v>0</v>
      </c>
      <c r="AF964" s="161" t="s">
        <v>6309</v>
      </c>
      <c r="AG964" s="161" t="s">
        <v>6334</v>
      </c>
      <c r="AH964" s="162" t="s">
        <v>1853</v>
      </c>
      <c r="AI964" s="162" t="s">
        <v>6712</v>
      </c>
      <c r="AJ964" s="162"/>
      <c r="AK964" s="162"/>
      <c r="AL964" s="162"/>
      <c r="AM964" s="162"/>
      <c r="AN964" s="162"/>
      <c r="AO964" s="162"/>
      <c r="AP964" s="162"/>
      <c r="AQ964" s="162"/>
      <c r="AR964" s="162"/>
      <c r="AS964" s="162"/>
      <c r="AT964" s="162"/>
      <c r="AU964" s="162"/>
      <c r="AV964" s="162"/>
      <c r="AW964" s="162"/>
      <c r="AX964" s="162"/>
    </row>
    <row r="965" spans="1:50" hidden="1">
      <c r="A965" s="153" t="s">
        <v>5161</v>
      </c>
      <c r="B965" s="153" t="s">
        <v>5162</v>
      </c>
      <c r="C965" s="153" t="s">
        <v>1091</v>
      </c>
      <c r="D965" s="177" t="s">
        <v>9813</v>
      </c>
      <c r="E965" s="161" t="s">
        <v>6309</v>
      </c>
      <c r="F965" s="161" t="s">
        <v>12779</v>
      </c>
      <c r="G965" s="161" t="s">
        <v>9814</v>
      </c>
      <c r="H965" s="161" t="s">
        <v>2024</v>
      </c>
      <c r="I965" s="161" t="s">
        <v>2031</v>
      </c>
      <c r="J965" s="161" t="s">
        <v>9815</v>
      </c>
      <c r="K965" s="161" t="s">
        <v>6309</v>
      </c>
      <c r="L965" s="161" t="s">
        <v>6309</v>
      </c>
      <c r="M965" s="161" t="s">
        <v>9816</v>
      </c>
      <c r="N965" s="185" t="s">
        <v>6310</v>
      </c>
      <c r="O965" s="161">
        <v>0</v>
      </c>
      <c r="P965" s="161">
        <v>0</v>
      </c>
      <c r="Q965" s="161">
        <v>0</v>
      </c>
      <c r="R965" s="161">
        <v>0</v>
      </c>
      <c r="S965" s="161">
        <v>0</v>
      </c>
      <c r="T965" s="161">
        <v>0</v>
      </c>
      <c r="U965" s="161">
        <v>0</v>
      </c>
      <c r="V965" s="161">
        <v>0</v>
      </c>
      <c r="W965" s="161">
        <v>0</v>
      </c>
      <c r="X965" s="161">
        <v>0</v>
      </c>
      <c r="Y965" s="161">
        <v>0</v>
      </c>
      <c r="Z965" s="161">
        <v>0</v>
      </c>
      <c r="AA965" s="161">
        <v>0</v>
      </c>
      <c r="AB965" s="161">
        <v>0</v>
      </c>
      <c r="AC965" s="161">
        <v>0</v>
      </c>
      <c r="AD965" s="161">
        <v>0</v>
      </c>
      <c r="AE965" s="161">
        <v>0</v>
      </c>
      <c r="AF965" s="161" t="s">
        <v>6309</v>
      </c>
      <c r="AG965" s="161" t="s">
        <v>6312</v>
      </c>
      <c r="AH965" s="162"/>
      <c r="AI965" s="162"/>
      <c r="AJ965" s="162"/>
      <c r="AK965" s="162"/>
      <c r="AL965" s="162"/>
      <c r="AM965" s="162"/>
      <c r="AN965" s="162"/>
      <c r="AO965" s="162"/>
      <c r="AP965" s="162"/>
      <c r="AQ965" s="162"/>
      <c r="AR965" s="162"/>
      <c r="AS965" s="162"/>
      <c r="AT965" s="162"/>
      <c r="AU965" s="162"/>
      <c r="AV965" s="162"/>
      <c r="AW965" s="162"/>
      <c r="AX965" s="162"/>
    </row>
    <row r="966" spans="1:50" hidden="1">
      <c r="A966" s="153" t="s">
        <v>5131</v>
      </c>
      <c r="B966" s="153" t="s">
        <v>5129</v>
      </c>
      <c r="C966" s="153" t="s">
        <v>5053</v>
      </c>
      <c r="D966" s="177" t="s">
        <v>9750</v>
      </c>
      <c r="E966" s="161" t="s">
        <v>6309</v>
      </c>
      <c r="F966" s="161" t="s">
        <v>12766</v>
      </c>
      <c r="G966" s="161" t="s">
        <v>9751</v>
      </c>
      <c r="H966" s="161" t="s">
        <v>2025</v>
      </c>
      <c r="I966" s="161" t="s">
        <v>2026</v>
      </c>
      <c r="J966" s="161" t="s">
        <v>9752</v>
      </c>
      <c r="K966" s="161" t="s">
        <v>9753</v>
      </c>
      <c r="L966" s="161" t="s">
        <v>6309</v>
      </c>
      <c r="M966" s="161" t="s">
        <v>6309</v>
      </c>
      <c r="N966" s="185" t="s">
        <v>6310</v>
      </c>
      <c r="O966" s="161">
        <v>0</v>
      </c>
      <c r="P966" s="161">
        <v>0</v>
      </c>
      <c r="Q966" s="161">
        <v>0</v>
      </c>
      <c r="R966" s="161">
        <v>0</v>
      </c>
      <c r="S966" s="161">
        <v>0</v>
      </c>
      <c r="T966" s="161">
        <v>0</v>
      </c>
      <c r="U966" s="161">
        <v>0</v>
      </c>
      <c r="V966" s="161">
        <v>0</v>
      </c>
      <c r="W966" s="161">
        <v>0</v>
      </c>
      <c r="X966" s="161">
        <v>0</v>
      </c>
      <c r="Y966" s="161">
        <v>0</v>
      </c>
      <c r="Z966" s="161">
        <v>0</v>
      </c>
      <c r="AA966" s="161">
        <v>0</v>
      </c>
      <c r="AB966" s="161">
        <v>0</v>
      </c>
      <c r="AC966" s="161">
        <v>0</v>
      </c>
      <c r="AD966" s="161">
        <v>0</v>
      </c>
      <c r="AE966" s="161">
        <v>0</v>
      </c>
      <c r="AF966" s="161" t="s">
        <v>6309</v>
      </c>
      <c r="AG966" s="161" t="s">
        <v>6312</v>
      </c>
      <c r="AH966" s="162"/>
      <c r="AI966" s="162"/>
      <c r="AJ966" s="162"/>
      <c r="AK966" s="162"/>
      <c r="AL966" s="162"/>
      <c r="AM966" s="162"/>
      <c r="AN966" s="162"/>
      <c r="AO966" s="162"/>
      <c r="AP966" s="162"/>
      <c r="AQ966" s="162"/>
      <c r="AR966" s="162"/>
      <c r="AS966" s="162"/>
      <c r="AT966" s="162"/>
      <c r="AU966" s="162"/>
      <c r="AV966" s="162"/>
      <c r="AW966" s="162"/>
      <c r="AX966" s="162"/>
    </row>
    <row r="967" spans="1:50" hidden="1">
      <c r="A967" s="153" t="s">
        <v>1777</v>
      </c>
      <c r="B967" s="153" t="s">
        <v>1778</v>
      </c>
      <c r="C967" s="153" t="s">
        <v>2855</v>
      </c>
      <c r="D967" s="177" t="s">
        <v>9048</v>
      </c>
      <c r="E967" s="161" t="s">
        <v>6309</v>
      </c>
      <c r="F967" s="161" t="s">
        <v>12630</v>
      </c>
      <c r="G967" s="161" t="s">
        <v>9049</v>
      </c>
      <c r="H967" s="161" t="s">
        <v>2024</v>
      </c>
      <c r="I967" s="161" t="s">
        <v>2031</v>
      </c>
      <c r="J967" s="161" t="s">
        <v>9050</v>
      </c>
      <c r="K967" s="161" t="s">
        <v>9051</v>
      </c>
      <c r="L967" s="161" t="s">
        <v>6309</v>
      </c>
      <c r="M967" s="161" t="s">
        <v>6309</v>
      </c>
      <c r="N967" s="185" t="s">
        <v>6310</v>
      </c>
      <c r="O967" s="161">
        <v>0</v>
      </c>
      <c r="P967" s="161">
        <v>0</v>
      </c>
      <c r="Q967" s="161">
        <v>0</v>
      </c>
      <c r="R967" s="161">
        <v>0</v>
      </c>
      <c r="S967" s="161">
        <v>0</v>
      </c>
      <c r="T967" s="161">
        <v>0</v>
      </c>
      <c r="U967" s="161">
        <v>0</v>
      </c>
      <c r="V967" s="161">
        <v>0</v>
      </c>
      <c r="W967" s="161">
        <v>0</v>
      </c>
      <c r="X967" s="161">
        <v>0</v>
      </c>
      <c r="Y967" s="161">
        <v>0</v>
      </c>
      <c r="Z967" s="161">
        <v>0</v>
      </c>
      <c r="AA967" s="161">
        <v>0</v>
      </c>
      <c r="AB967" s="161">
        <v>0</v>
      </c>
      <c r="AC967" s="161">
        <v>0</v>
      </c>
      <c r="AD967" s="161">
        <v>0</v>
      </c>
      <c r="AE967" s="161">
        <v>0</v>
      </c>
      <c r="AF967" s="161" t="s">
        <v>6309</v>
      </c>
      <c r="AG967" s="161" t="s">
        <v>6312</v>
      </c>
      <c r="AH967" s="162"/>
      <c r="AI967" s="162"/>
      <c r="AJ967" s="162"/>
      <c r="AK967" s="162"/>
      <c r="AL967" s="162"/>
      <c r="AM967" s="162"/>
      <c r="AN967" s="162"/>
      <c r="AO967" s="162"/>
      <c r="AP967" s="162"/>
      <c r="AQ967" s="162"/>
      <c r="AR967" s="162"/>
      <c r="AS967" s="162"/>
      <c r="AT967" s="162"/>
      <c r="AU967" s="162"/>
      <c r="AV967" s="162"/>
      <c r="AW967" s="162"/>
      <c r="AX967" s="162"/>
    </row>
    <row r="968" spans="1:50" hidden="1">
      <c r="A968" s="153" t="s">
        <v>2524</v>
      </c>
      <c r="B968" s="153" t="s">
        <v>2525</v>
      </c>
      <c r="C968" s="153" t="s">
        <v>2526</v>
      </c>
      <c r="D968" s="177" t="s">
        <v>7237</v>
      </c>
      <c r="E968" s="161" t="s">
        <v>6309</v>
      </c>
      <c r="F968" s="161" t="s">
        <v>12037</v>
      </c>
      <c r="G968" s="161" t="s">
        <v>7238</v>
      </c>
      <c r="H968" s="161" t="s">
        <v>2025</v>
      </c>
      <c r="I968" s="161" t="s">
        <v>2026</v>
      </c>
      <c r="J968" s="161" t="s">
        <v>7239</v>
      </c>
      <c r="K968" s="161" t="s">
        <v>7240</v>
      </c>
      <c r="L968" s="161" t="s">
        <v>6309</v>
      </c>
      <c r="M968" s="161" t="s">
        <v>7241</v>
      </c>
      <c r="N968" s="185" t="s">
        <v>6310</v>
      </c>
      <c r="O968" s="161">
        <v>0</v>
      </c>
      <c r="P968" s="161">
        <v>0</v>
      </c>
      <c r="Q968" s="161">
        <v>0</v>
      </c>
      <c r="R968" s="161">
        <v>0</v>
      </c>
      <c r="S968" s="161">
        <v>0</v>
      </c>
      <c r="T968" s="161">
        <v>0</v>
      </c>
      <c r="U968" s="161">
        <v>0</v>
      </c>
      <c r="V968" s="161">
        <v>0</v>
      </c>
      <c r="W968" s="161">
        <v>0</v>
      </c>
      <c r="X968" s="161">
        <v>0</v>
      </c>
      <c r="Y968" s="161">
        <v>0</v>
      </c>
      <c r="Z968" s="161">
        <v>0</v>
      </c>
      <c r="AA968" s="161">
        <v>0</v>
      </c>
      <c r="AB968" s="161">
        <v>0</v>
      </c>
      <c r="AC968" s="161">
        <v>0</v>
      </c>
      <c r="AD968" s="161">
        <v>0</v>
      </c>
      <c r="AE968" s="161">
        <v>0</v>
      </c>
      <c r="AF968" s="161" t="s">
        <v>6309</v>
      </c>
      <c r="AG968" s="161" t="s">
        <v>6312</v>
      </c>
      <c r="AH968" s="162"/>
      <c r="AI968" s="162"/>
      <c r="AJ968" s="162"/>
      <c r="AK968" s="162"/>
      <c r="AL968" s="162"/>
      <c r="AM968" s="162"/>
      <c r="AN968" s="162"/>
      <c r="AO968" s="162"/>
      <c r="AP968" s="162"/>
      <c r="AQ968" s="162"/>
      <c r="AR968" s="162"/>
      <c r="AS968" s="162"/>
      <c r="AT968" s="162"/>
      <c r="AU968" s="162"/>
      <c r="AV968" s="162"/>
      <c r="AW968" s="162"/>
      <c r="AX968" s="162"/>
    </row>
    <row r="969" spans="1:50" hidden="1">
      <c r="A969" s="153" t="s">
        <v>144</v>
      </c>
      <c r="B969" s="153" t="s">
        <v>145</v>
      </c>
      <c r="C969" s="153" t="s">
        <v>146</v>
      </c>
      <c r="D969" s="177" t="s">
        <v>11183</v>
      </c>
      <c r="E969" s="161" t="s">
        <v>11184</v>
      </c>
      <c r="F969" s="161" t="s">
        <v>13322</v>
      </c>
      <c r="G969" s="161" t="s">
        <v>11185</v>
      </c>
      <c r="H969" s="161" t="s">
        <v>8609</v>
      </c>
      <c r="I969" s="161" t="s">
        <v>8610</v>
      </c>
      <c r="J969" s="161" t="s">
        <v>11186</v>
      </c>
      <c r="K969" s="161" t="s">
        <v>11187</v>
      </c>
      <c r="L969" s="161" t="s">
        <v>6309</v>
      </c>
      <c r="M969" s="161" t="s">
        <v>6309</v>
      </c>
      <c r="N969" s="185" t="s">
        <v>6310</v>
      </c>
      <c r="O969" s="161">
        <v>0</v>
      </c>
      <c r="P969" s="161">
        <v>0</v>
      </c>
      <c r="Q969" s="161">
        <v>0</v>
      </c>
      <c r="R969" s="161">
        <v>0</v>
      </c>
      <c r="S969" s="161">
        <v>0</v>
      </c>
      <c r="T969" s="161">
        <v>0</v>
      </c>
      <c r="U969" s="161">
        <v>0</v>
      </c>
      <c r="V969" s="161">
        <v>0</v>
      </c>
      <c r="W969" s="161">
        <v>0</v>
      </c>
      <c r="X969" s="161">
        <v>0</v>
      </c>
      <c r="Y969" s="161">
        <v>0</v>
      </c>
      <c r="Z969" s="161">
        <v>0</v>
      </c>
      <c r="AA969" s="161">
        <v>0</v>
      </c>
      <c r="AB969" s="161">
        <v>0</v>
      </c>
      <c r="AC969" s="161">
        <v>0</v>
      </c>
      <c r="AD969" s="161">
        <v>0</v>
      </c>
      <c r="AE969" s="161">
        <v>0</v>
      </c>
      <c r="AF969" s="161" t="s">
        <v>6309</v>
      </c>
      <c r="AG969" s="161" t="s">
        <v>6317</v>
      </c>
      <c r="AH969" s="162"/>
      <c r="AI969" s="162"/>
      <c r="AJ969" s="162"/>
      <c r="AK969" s="162"/>
      <c r="AL969" s="162"/>
      <c r="AM969" s="162"/>
      <c r="AN969" s="162"/>
      <c r="AO969" s="162"/>
      <c r="AP969" s="162"/>
      <c r="AQ969" s="162"/>
      <c r="AR969" s="162"/>
      <c r="AS969" s="162"/>
      <c r="AT969" s="162"/>
      <c r="AU969" s="162"/>
      <c r="AV969" s="162"/>
      <c r="AW969" s="162"/>
      <c r="AX969" s="162"/>
    </row>
    <row r="970" spans="1:50" hidden="1">
      <c r="A970" s="153" t="s">
        <v>3274</v>
      </c>
      <c r="B970" s="153" t="s">
        <v>3275</v>
      </c>
      <c r="C970" s="153" t="s">
        <v>3276</v>
      </c>
      <c r="D970" s="177" t="s">
        <v>6844</v>
      </c>
      <c r="E970" s="161" t="s">
        <v>6845</v>
      </c>
      <c r="F970" s="161" t="s">
        <v>6846</v>
      </c>
      <c r="G970" s="161" t="s">
        <v>6847</v>
      </c>
      <c r="H970" s="161" t="s">
        <v>3554</v>
      </c>
      <c r="I970" s="161" t="s">
        <v>3555</v>
      </c>
      <c r="J970" s="161" t="s">
        <v>6848</v>
      </c>
      <c r="K970" s="161" t="s">
        <v>6849</v>
      </c>
      <c r="L970" s="161" t="s">
        <v>6309</v>
      </c>
      <c r="M970" s="161" t="s">
        <v>6850</v>
      </c>
      <c r="N970" s="185" t="s">
        <v>6318</v>
      </c>
      <c r="O970" s="161">
        <v>0</v>
      </c>
      <c r="P970" s="161">
        <v>0</v>
      </c>
      <c r="Q970" s="161">
        <v>0</v>
      </c>
      <c r="R970" s="161">
        <v>0</v>
      </c>
      <c r="S970" s="161">
        <v>0</v>
      </c>
      <c r="T970" s="161">
        <v>0</v>
      </c>
      <c r="U970" s="161">
        <v>0</v>
      </c>
      <c r="V970" s="161">
        <v>0</v>
      </c>
      <c r="W970" s="161">
        <v>0</v>
      </c>
      <c r="X970" s="161">
        <v>0</v>
      </c>
      <c r="Y970" s="161">
        <v>0</v>
      </c>
      <c r="Z970" s="161">
        <v>0</v>
      </c>
      <c r="AA970" s="161">
        <v>0</v>
      </c>
      <c r="AB970" s="161">
        <v>0</v>
      </c>
      <c r="AC970" s="161">
        <v>0</v>
      </c>
      <c r="AD970" s="161">
        <v>0</v>
      </c>
      <c r="AE970" s="161">
        <v>0</v>
      </c>
      <c r="AF970" s="161" t="s">
        <v>4399</v>
      </c>
      <c r="AG970" s="161" t="s">
        <v>4400</v>
      </c>
      <c r="AH970" s="162" t="s">
        <v>14886</v>
      </c>
      <c r="AI970" s="162" t="s">
        <v>14902</v>
      </c>
      <c r="AJ970" s="162" t="s">
        <v>14905</v>
      </c>
      <c r="AK970" s="162" t="s">
        <v>15163</v>
      </c>
      <c r="AL970" s="162" t="s">
        <v>15159</v>
      </c>
      <c r="AM970" s="162" t="s">
        <v>15881</v>
      </c>
      <c r="AN970" s="162" t="s">
        <v>15891</v>
      </c>
      <c r="AO970" s="162"/>
      <c r="AP970" s="162"/>
      <c r="AQ970" s="162"/>
      <c r="AR970" s="162"/>
      <c r="AS970" s="162"/>
      <c r="AT970" s="162"/>
      <c r="AU970" s="162"/>
      <c r="AV970" s="162"/>
      <c r="AW970" s="162"/>
      <c r="AX970" s="162"/>
    </row>
    <row r="971" spans="1:50" hidden="1">
      <c r="A971" s="153" t="s">
        <v>5136</v>
      </c>
      <c r="B971" s="153" t="s">
        <v>5137</v>
      </c>
      <c r="C971" s="153" t="s">
        <v>1091</v>
      </c>
      <c r="D971" s="177" t="s">
        <v>9762</v>
      </c>
      <c r="E971" s="161" t="s">
        <v>6309</v>
      </c>
      <c r="F971" s="161" t="s">
        <v>12769</v>
      </c>
      <c r="G971" s="161" t="s">
        <v>9763</v>
      </c>
      <c r="H971" s="161" t="s">
        <v>2024</v>
      </c>
      <c r="I971" s="161" t="s">
        <v>2031</v>
      </c>
      <c r="J971" s="161" t="s">
        <v>9764</v>
      </c>
      <c r="K971" s="161" t="s">
        <v>6309</v>
      </c>
      <c r="L971" s="161" t="s">
        <v>6309</v>
      </c>
      <c r="M971" s="161" t="s">
        <v>9765</v>
      </c>
      <c r="N971" s="185" t="s">
        <v>6310</v>
      </c>
      <c r="O971" s="161">
        <v>0</v>
      </c>
      <c r="P971" s="161">
        <v>0</v>
      </c>
      <c r="Q971" s="161">
        <v>0</v>
      </c>
      <c r="R971" s="161">
        <v>0</v>
      </c>
      <c r="S971" s="161">
        <v>0</v>
      </c>
      <c r="T971" s="161">
        <v>0</v>
      </c>
      <c r="U971" s="161">
        <v>0</v>
      </c>
      <c r="V971" s="161">
        <v>0</v>
      </c>
      <c r="W971" s="161">
        <v>0</v>
      </c>
      <c r="X971" s="161">
        <v>0</v>
      </c>
      <c r="Y971" s="161">
        <v>0</v>
      </c>
      <c r="Z971" s="161">
        <v>0</v>
      </c>
      <c r="AA971" s="161">
        <v>0</v>
      </c>
      <c r="AB971" s="161">
        <v>0</v>
      </c>
      <c r="AC971" s="161">
        <v>0</v>
      </c>
      <c r="AD971" s="161">
        <v>0</v>
      </c>
      <c r="AE971" s="161">
        <v>0</v>
      </c>
      <c r="AF971" s="161" t="s">
        <v>6309</v>
      </c>
      <c r="AG971" s="161" t="s">
        <v>6312</v>
      </c>
      <c r="AH971" s="162"/>
      <c r="AI971" s="162"/>
      <c r="AJ971" s="162"/>
      <c r="AK971" s="162"/>
      <c r="AL971" s="162"/>
      <c r="AM971" s="162"/>
      <c r="AN971" s="162"/>
      <c r="AO971" s="162"/>
      <c r="AP971" s="162"/>
      <c r="AQ971" s="162"/>
      <c r="AR971" s="162"/>
      <c r="AS971" s="162"/>
      <c r="AT971" s="162"/>
      <c r="AU971" s="162"/>
      <c r="AV971" s="162"/>
      <c r="AW971" s="162"/>
      <c r="AX971" s="162"/>
    </row>
    <row r="972" spans="1:50" hidden="1">
      <c r="A972" s="153" t="s">
        <v>2268</v>
      </c>
      <c r="B972" s="153" t="s">
        <v>2269</v>
      </c>
      <c r="C972" s="153" t="s">
        <v>2270</v>
      </c>
      <c r="D972" s="177" t="s">
        <v>8825</v>
      </c>
      <c r="E972" s="161" t="s">
        <v>6309</v>
      </c>
      <c r="F972" s="161" t="e">
        <v>#N/A</v>
      </c>
      <c r="G972" s="161" t="s">
        <v>8826</v>
      </c>
      <c r="H972" s="161" t="s">
        <v>2024</v>
      </c>
      <c r="I972" s="161" t="s">
        <v>2031</v>
      </c>
      <c r="J972" s="161" t="s">
        <v>8827</v>
      </c>
      <c r="K972" s="161" t="s">
        <v>8828</v>
      </c>
      <c r="L972" s="161" t="s">
        <v>6309</v>
      </c>
      <c r="M972" s="161"/>
      <c r="N972" s="185"/>
      <c r="O972" s="161"/>
      <c r="P972" s="161"/>
      <c r="Q972" s="161"/>
      <c r="R972" s="161"/>
      <c r="S972" s="161"/>
      <c r="T972" s="161"/>
      <c r="U972" s="161"/>
      <c r="V972" s="161"/>
      <c r="W972" s="161"/>
      <c r="X972" s="161"/>
      <c r="Y972" s="161"/>
      <c r="Z972" s="161"/>
      <c r="AA972" s="161"/>
      <c r="AB972" s="161"/>
      <c r="AC972" s="161"/>
      <c r="AD972" s="161"/>
      <c r="AE972" s="161"/>
      <c r="AF972" s="161"/>
      <c r="AG972" s="161"/>
      <c r="AH972" s="162"/>
      <c r="AI972" s="162"/>
      <c r="AJ972" s="162"/>
      <c r="AK972" s="162"/>
      <c r="AL972" s="162"/>
      <c r="AM972" s="162"/>
      <c r="AN972" s="162"/>
      <c r="AO972" s="162"/>
      <c r="AP972" s="162"/>
      <c r="AQ972" s="162"/>
      <c r="AR972" s="162"/>
      <c r="AS972" s="162"/>
      <c r="AT972" s="162"/>
      <c r="AU972" s="162"/>
      <c r="AV972" s="162"/>
      <c r="AW972" s="162"/>
      <c r="AX972" s="162"/>
    </row>
    <row r="973" spans="1:50" hidden="1">
      <c r="A973" s="153" t="s">
        <v>5044</v>
      </c>
      <c r="B973" s="153" t="s">
        <v>5045</v>
      </c>
      <c r="C973" s="153" t="s">
        <v>1091</v>
      </c>
      <c r="D973" s="177" t="s">
        <v>9367</v>
      </c>
      <c r="E973" s="161" t="s">
        <v>6309</v>
      </c>
      <c r="F973" s="161" t="s">
        <v>12690</v>
      </c>
      <c r="G973" s="161" t="s">
        <v>9368</v>
      </c>
      <c r="H973" s="161" t="s">
        <v>2015</v>
      </c>
      <c r="I973" s="161" t="s">
        <v>2016</v>
      </c>
      <c r="J973" s="161" t="s">
        <v>9369</v>
      </c>
      <c r="K973" s="161" t="s">
        <v>6309</v>
      </c>
      <c r="L973" s="161" t="s">
        <v>6309</v>
      </c>
      <c r="M973" s="161" t="s">
        <v>9370</v>
      </c>
      <c r="N973" s="185" t="s">
        <v>6310</v>
      </c>
      <c r="O973" s="161">
        <v>0</v>
      </c>
      <c r="P973" s="161">
        <v>0</v>
      </c>
      <c r="Q973" s="161">
        <v>0</v>
      </c>
      <c r="R973" s="161">
        <v>0</v>
      </c>
      <c r="S973" s="161">
        <v>0</v>
      </c>
      <c r="T973" s="161">
        <v>0</v>
      </c>
      <c r="U973" s="161">
        <v>0</v>
      </c>
      <c r="V973" s="161">
        <v>0</v>
      </c>
      <c r="W973" s="161">
        <v>0</v>
      </c>
      <c r="X973" s="161">
        <v>0</v>
      </c>
      <c r="Y973" s="161">
        <v>0</v>
      </c>
      <c r="Z973" s="161">
        <v>0</v>
      </c>
      <c r="AA973" s="161">
        <v>0</v>
      </c>
      <c r="AB973" s="161">
        <v>0</v>
      </c>
      <c r="AC973" s="161">
        <v>0</v>
      </c>
      <c r="AD973" s="161">
        <v>0</v>
      </c>
      <c r="AE973" s="161">
        <v>0</v>
      </c>
      <c r="AF973" s="161" t="s">
        <v>6309</v>
      </c>
      <c r="AG973" s="161" t="s">
        <v>6312</v>
      </c>
      <c r="AH973" s="162"/>
      <c r="AI973" s="162"/>
      <c r="AJ973" s="162"/>
      <c r="AK973" s="162"/>
      <c r="AL973" s="162"/>
      <c r="AM973" s="162"/>
      <c r="AN973" s="162"/>
      <c r="AO973" s="162"/>
      <c r="AP973" s="162"/>
      <c r="AQ973" s="162"/>
      <c r="AR973" s="162"/>
      <c r="AS973" s="162"/>
      <c r="AT973" s="162"/>
      <c r="AU973" s="162"/>
      <c r="AV973" s="162"/>
      <c r="AW973" s="162"/>
      <c r="AX973" s="162"/>
    </row>
    <row r="974" spans="1:50" hidden="1">
      <c r="A974" s="153" t="s">
        <v>1323</v>
      </c>
      <c r="B974" s="153" t="s">
        <v>1324</v>
      </c>
      <c r="C974" s="153" t="s">
        <v>6325</v>
      </c>
      <c r="D974" s="177" t="s">
        <v>11641</v>
      </c>
      <c r="E974" s="161" t="s">
        <v>6309</v>
      </c>
      <c r="F974" s="161" t="s">
        <v>13509</v>
      </c>
      <c r="G974" s="161" t="s">
        <v>11642</v>
      </c>
      <c r="H974" s="161" t="s">
        <v>2025</v>
      </c>
      <c r="I974" s="161" t="s">
        <v>2026</v>
      </c>
      <c r="J974" s="161" t="s">
        <v>11643</v>
      </c>
      <c r="K974" s="161" t="s">
        <v>11644</v>
      </c>
      <c r="L974" s="161" t="s">
        <v>6309</v>
      </c>
      <c r="M974" s="161" t="s">
        <v>11645</v>
      </c>
      <c r="N974" s="185" t="s">
        <v>6310</v>
      </c>
      <c r="O974" s="161">
        <v>0</v>
      </c>
      <c r="P974" s="161">
        <v>0</v>
      </c>
      <c r="Q974" s="161">
        <v>0</v>
      </c>
      <c r="R974" s="161">
        <v>0</v>
      </c>
      <c r="S974" s="161">
        <v>0</v>
      </c>
      <c r="T974" s="161">
        <v>0</v>
      </c>
      <c r="U974" s="161">
        <v>0</v>
      </c>
      <c r="V974" s="161">
        <v>0</v>
      </c>
      <c r="W974" s="161">
        <v>0</v>
      </c>
      <c r="X974" s="161">
        <v>0</v>
      </c>
      <c r="Y974" s="161">
        <v>0</v>
      </c>
      <c r="Z974" s="161">
        <v>0</v>
      </c>
      <c r="AA974" s="161">
        <v>0</v>
      </c>
      <c r="AB974" s="161">
        <v>0</v>
      </c>
      <c r="AC974" s="161">
        <v>0</v>
      </c>
      <c r="AD974" s="161">
        <v>0</v>
      </c>
      <c r="AE974" s="161">
        <v>0</v>
      </c>
      <c r="AF974" s="161" t="s">
        <v>6309</v>
      </c>
      <c r="AG974" s="161" t="s">
        <v>6312</v>
      </c>
      <c r="AH974" s="162" t="s">
        <v>15397</v>
      </c>
      <c r="AI974" s="162"/>
      <c r="AJ974" s="162"/>
      <c r="AK974" s="162"/>
      <c r="AL974" s="162"/>
      <c r="AM974" s="162"/>
      <c r="AN974" s="162"/>
      <c r="AO974" s="162"/>
      <c r="AP974" s="162"/>
      <c r="AQ974" s="162"/>
      <c r="AR974" s="162"/>
      <c r="AS974" s="162"/>
      <c r="AT974" s="162"/>
      <c r="AU974" s="162"/>
      <c r="AV974" s="162"/>
      <c r="AW974" s="162"/>
      <c r="AX974" s="162"/>
    </row>
    <row r="975" spans="1:50" hidden="1">
      <c r="A975" s="153" t="s">
        <v>6017</v>
      </c>
      <c r="B975" s="153" t="s">
        <v>6018</v>
      </c>
      <c r="C975" s="153" t="s">
        <v>2228</v>
      </c>
      <c r="D975" s="177" t="s">
        <v>10990</v>
      </c>
      <c r="E975" s="161" t="s">
        <v>10991</v>
      </c>
      <c r="F975" s="161" t="s">
        <v>13278</v>
      </c>
      <c r="G975" s="161" t="s">
        <v>10992</v>
      </c>
      <c r="H975" s="161" t="s">
        <v>2024</v>
      </c>
      <c r="I975" s="161" t="s">
        <v>9566</v>
      </c>
      <c r="J975" s="161" t="s">
        <v>10993</v>
      </c>
      <c r="K975" s="161" t="s">
        <v>10994</v>
      </c>
      <c r="L975" s="161" t="s">
        <v>6309</v>
      </c>
      <c r="M975" s="161" t="s">
        <v>10995</v>
      </c>
      <c r="N975" s="185" t="s">
        <v>6310</v>
      </c>
      <c r="O975" s="161">
        <v>0</v>
      </c>
      <c r="P975" s="161">
        <v>0</v>
      </c>
      <c r="Q975" s="161">
        <v>0</v>
      </c>
      <c r="R975" s="161">
        <v>0</v>
      </c>
      <c r="S975" s="161">
        <v>0</v>
      </c>
      <c r="T975" s="161">
        <v>0</v>
      </c>
      <c r="U975" s="161">
        <v>0</v>
      </c>
      <c r="V975" s="161">
        <v>0</v>
      </c>
      <c r="W975" s="161">
        <v>0</v>
      </c>
      <c r="X975" s="161">
        <v>0</v>
      </c>
      <c r="Y975" s="161">
        <v>0</v>
      </c>
      <c r="Z975" s="161">
        <v>0</v>
      </c>
      <c r="AA975" s="161">
        <v>0</v>
      </c>
      <c r="AB975" s="161">
        <v>0</v>
      </c>
      <c r="AC975" s="161">
        <v>0</v>
      </c>
      <c r="AD975" s="161">
        <v>0</v>
      </c>
      <c r="AE975" s="161">
        <v>0</v>
      </c>
      <c r="AF975" s="161" t="s">
        <v>6309</v>
      </c>
      <c r="AG975" s="161" t="s">
        <v>6317</v>
      </c>
      <c r="AH975" s="162"/>
      <c r="AI975" s="162"/>
      <c r="AJ975" s="162"/>
      <c r="AK975" s="162"/>
      <c r="AL975" s="162"/>
      <c r="AM975" s="162"/>
      <c r="AN975" s="162"/>
      <c r="AO975" s="162"/>
      <c r="AP975" s="162"/>
      <c r="AQ975" s="162"/>
      <c r="AR975" s="162"/>
      <c r="AS975" s="162"/>
      <c r="AT975" s="162"/>
      <c r="AU975" s="162"/>
      <c r="AV975" s="162"/>
      <c r="AW975" s="162"/>
      <c r="AX975" s="162"/>
    </row>
    <row r="976" spans="1:50" hidden="1">
      <c r="A976" s="153" t="s">
        <v>2527</v>
      </c>
      <c r="B976" s="153" t="s">
        <v>4599</v>
      </c>
      <c r="C976" s="153" t="s">
        <v>2528</v>
      </c>
      <c r="D976" s="177" t="s">
        <v>4686</v>
      </c>
      <c r="E976" s="161" t="s">
        <v>6253</v>
      </c>
      <c r="F976" s="161" t="s">
        <v>6257</v>
      </c>
      <c r="G976" s="161" t="s">
        <v>4687</v>
      </c>
      <c r="H976" s="161" t="s">
        <v>4688</v>
      </c>
      <c r="I976" s="161" t="s">
        <v>4689</v>
      </c>
      <c r="J976" s="161" t="s">
        <v>4690</v>
      </c>
      <c r="K976" s="161" t="s">
        <v>6255</v>
      </c>
      <c r="L976" s="161" t="s">
        <v>6309</v>
      </c>
      <c r="M976" s="161" t="s">
        <v>6256</v>
      </c>
      <c r="N976" s="185" t="s">
        <v>6313</v>
      </c>
      <c r="O976" s="161" t="s">
        <v>3993</v>
      </c>
      <c r="P976" s="161" t="s">
        <v>4679</v>
      </c>
      <c r="Q976" s="161" t="s">
        <v>4680</v>
      </c>
      <c r="R976" s="161" t="s">
        <v>4681</v>
      </c>
      <c r="S976" s="161" t="s">
        <v>4682</v>
      </c>
      <c r="T976" s="161" t="s">
        <v>4683</v>
      </c>
      <c r="U976" s="161" t="s">
        <v>4685</v>
      </c>
      <c r="V976" s="161" t="s">
        <v>4691</v>
      </c>
      <c r="W976" s="161" t="s">
        <v>13631</v>
      </c>
      <c r="X976" s="161" t="s">
        <v>4688</v>
      </c>
      <c r="Y976" s="161" t="s">
        <v>4689</v>
      </c>
      <c r="Z976" s="161" t="s">
        <v>4684</v>
      </c>
      <c r="AA976" s="161">
        <v>0</v>
      </c>
      <c r="AB976" s="161">
        <v>0</v>
      </c>
      <c r="AC976" s="161">
        <v>0</v>
      </c>
      <c r="AD976" s="161">
        <v>0</v>
      </c>
      <c r="AE976" s="161">
        <v>0</v>
      </c>
      <c r="AF976" s="161" t="s">
        <v>4384</v>
      </c>
      <c r="AG976" s="161" t="s">
        <v>4392</v>
      </c>
      <c r="AH976" s="162" t="s">
        <v>3705</v>
      </c>
      <c r="AI976" s="162" t="s">
        <v>6339</v>
      </c>
      <c r="AJ976" s="162" t="s">
        <v>6732</v>
      </c>
      <c r="AK976" s="162" t="s">
        <v>13939</v>
      </c>
      <c r="AL976" s="162" t="s">
        <v>14220</v>
      </c>
      <c r="AM976" s="162" t="s">
        <v>14356</v>
      </c>
      <c r="AN976" s="162" t="s">
        <v>14366</v>
      </c>
      <c r="AO976" s="162" t="s">
        <v>14703</v>
      </c>
      <c r="AP976" s="162" t="s">
        <v>14802</v>
      </c>
      <c r="AQ976" s="162" t="s">
        <v>15044</v>
      </c>
      <c r="AR976" s="162"/>
      <c r="AS976" s="162"/>
      <c r="AT976" s="162"/>
      <c r="AU976" s="162"/>
      <c r="AV976" s="162"/>
      <c r="AW976" s="162"/>
      <c r="AX976" s="162"/>
    </row>
    <row r="977" spans="1:50" hidden="1">
      <c r="A977" s="153" t="s">
        <v>1207</v>
      </c>
      <c r="B977" s="153" t="s">
        <v>1205</v>
      </c>
      <c r="C977" s="153" t="s">
        <v>954</v>
      </c>
      <c r="D977" s="177" t="e">
        <v>#N/A</v>
      </c>
      <c r="E977" s="161" t="e">
        <v>#N/A</v>
      </c>
      <c r="F977" s="161" t="e">
        <v>#N/A</v>
      </c>
      <c r="G977" s="161" t="e">
        <v>#N/A</v>
      </c>
      <c r="H977" s="161" t="e">
        <v>#N/A</v>
      </c>
      <c r="I977" s="161" t="e">
        <v>#N/A</v>
      </c>
      <c r="J977" s="161" t="e">
        <v>#N/A</v>
      </c>
      <c r="K977" s="161" t="e">
        <v>#N/A</v>
      </c>
      <c r="L977" s="161" t="e">
        <v>#N/A</v>
      </c>
      <c r="M977" s="161"/>
      <c r="N977" s="185"/>
      <c r="O977" s="161"/>
      <c r="P977" s="161"/>
      <c r="Q977" s="161"/>
      <c r="R977" s="161"/>
      <c r="S977" s="161"/>
      <c r="T977" s="161"/>
      <c r="U977" s="161"/>
      <c r="V977" s="161"/>
      <c r="W977" s="161"/>
      <c r="X977" s="161"/>
      <c r="Y977" s="161"/>
      <c r="Z977" s="161"/>
      <c r="AA977" s="161"/>
      <c r="AB977" s="161"/>
      <c r="AC977" s="161"/>
      <c r="AD977" s="161"/>
      <c r="AE977" s="161"/>
      <c r="AF977" s="161"/>
      <c r="AG977" s="161"/>
      <c r="AH977" s="162"/>
      <c r="AI977" s="162"/>
      <c r="AJ977" s="162"/>
      <c r="AK977" s="162"/>
      <c r="AL977" s="162"/>
      <c r="AM977" s="162"/>
      <c r="AN977" s="162"/>
      <c r="AO977" s="162"/>
      <c r="AP977" s="162"/>
      <c r="AQ977" s="162"/>
      <c r="AR977" s="162"/>
      <c r="AS977" s="162"/>
      <c r="AT977" s="162"/>
      <c r="AU977" s="162"/>
      <c r="AV977" s="162"/>
      <c r="AW977" s="162"/>
      <c r="AX977" s="162"/>
    </row>
    <row r="978" spans="1:50" hidden="1">
      <c r="A978" s="153" t="s">
        <v>1204</v>
      </c>
      <c r="B978" s="153" t="s">
        <v>1205</v>
      </c>
      <c r="C978" s="153" t="s">
        <v>1206</v>
      </c>
      <c r="D978" s="177" t="s">
        <v>10508</v>
      </c>
      <c r="E978" s="161" t="s">
        <v>10509</v>
      </c>
      <c r="F978" s="161" t="e">
        <v>#N/A</v>
      </c>
      <c r="G978" s="161" t="s">
        <v>10510</v>
      </c>
      <c r="H978" s="161" t="s">
        <v>2025</v>
      </c>
      <c r="I978" s="161" t="s">
        <v>2026</v>
      </c>
      <c r="J978" s="161" t="s">
        <v>10511</v>
      </c>
      <c r="K978" s="161" t="s">
        <v>10512</v>
      </c>
      <c r="L978" s="161" t="s">
        <v>10513</v>
      </c>
      <c r="M978" s="161"/>
      <c r="N978" s="185"/>
      <c r="O978" s="161"/>
      <c r="P978" s="161"/>
      <c r="Q978" s="161"/>
      <c r="R978" s="161"/>
      <c r="S978" s="161"/>
      <c r="T978" s="161"/>
      <c r="U978" s="161"/>
      <c r="V978" s="161"/>
      <c r="W978" s="161"/>
      <c r="X978" s="161"/>
      <c r="Y978" s="161"/>
      <c r="Z978" s="161"/>
      <c r="AA978" s="161"/>
      <c r="AB978" s="161"/>
      <c r="AC978" s="161"/>
      <c r="AD978" s="161"/>
      <c r="AE978" s="161"/>
      <c r="AF978" s="161"/>
      <c r="AG978" s="161"/>
      <c r="AH978" s="162"/>
      <c r="AI978" s="162"/>
      <c r="AJ978" s="162"/>
      <c r="AK978" s="162"/>
      <c r="AL978" s="162"/>
      <c r="AM978" s="162"/>
      <c r="AN978" s="162"/>
      <c r="AO978" s="162"/>
      <c r="AP978" s="162"/>
      <c r="AQ978" s="162"/>
      <c r="AR978" s="162"/>
      <c r="AS978" s="162"/>
      <c r="AT978" s="162"/>
      <c r="AU978" s="162"/>
      <c r="AV978" s="162"/>
      <c r="AW978" s="162"/>
      <c r="AX978" s="162"/>
    </row>
    <row r="979" spans="1:50" hidden="1">
      <c r="A979" s="153" t="s">
        <v>955</v>
      </c>
      <c r="B979" s="153" t="s">
        <v>1205</v>
      </c>
      <c r="C979" s="153" t="s">
        <v>956</v>
      </c>
      <c r="D979" s="177" t="s">
        <v>10508</v>
      </c>
      <c r="E979" s="161" t="s">
        <v>10509</v>
      </c>
      <c r="F979" s="161" t="e">
        <v>#N/A</v>
      </c>
      <c r="G979" s="161" t="s">
        <v>10510</v>
      </c>
      <c r="H979" s="161" t="s">
        <v>2025</v>
      </c>
      <c r="I979" s="161" t="s">
        <v>2026</v>
      </c>
      <c r="J979" s="161" t="s">
        <v>10511</v>
      </c>
      <c r="K979" s="161" t="s">
        <v>10512</v>
      </c>
      <c r="L979" s="161" t="s">
        <v>10513</v>
      </c>
      <c r="M979" s="161"/>
      <c r="N979" s="185"/>
      <c r="O979" s="161"/>
      <c r="P979" s="161"/>
      <c r="Q979" s="161"/>
      <c r="R979" s="161"/>
      <c r="S979" s="161"/>
      <c r="T979" s="161"/>
      <c r="U979" s="161"/>
      <c r="V979" s="161"/>
      <c r="W979" s="161"/>
      <c r="X979" s="161"/>
      <c r="Y979" s="161"/>
      <c r="Z979" s="161"/>
      <c r="AA979" s="161"/>
      <c r="AB979" s="161"/>
      <c r="AC979" s="161"/>
      <c r="AD979" s="161"/>
      <c r="AE979" s="161"/>
      <c r="AF979" s="161"/>
      <c r="AG979" s="161"/>
      <c r="AH979" s="162"/>
      <c r="AI979" s="162"/>
      <c r="AJ979" s="162"/>
      <c r="AK979" s="162"/>
      <c r="AL979" s="162"/>
      <c r="AM979" s="162"/>
      <c r="AN979" s="162"/>
      <c r="AO979" s="162"/>
      <c r="AP979" s="162"/>
      <c r="AQ979" s="162"/>
      <c r="AR979" s="162"/>
      <c r="AS979" s="162"/>
      <c r="AT979" s="162"/>
      <c r="AU979" s="162"/>
      <c r="AV979" s="162"/>
      <c r="AW979" s="162"/>
      <c r="AX979" s="162"/>
    </row>
    <row r="980" spans="1:50" hidden="1">
      <c r="A980" s="153" t="s">
        <v>957</v>
      </c>
      <c r="B980" s="153" t="s">
        <v>1205</v>
      </c>
      <c r="C980" s="153" t="s">
        <v>958</v>
      </c>
      <c r="D980" s="177" t="s">
        <v>10508</v>
      </c>
      <c r="E980" s="161" t="s">
        <v>10509</v>
      </c>
      <c r="F980" s="161" t="e">
        <v>#N/A</v>
      </c>
      <c r="G980" s="161" t="s">
        <v>10510</v>
      </c>
      <c r="H980" s="161" t="s">
        <v>2025</v>
      </c>
      <c r="I980" s="161" t="s">
        <v>2026</v>
      </c>
      <c r="J980" s="161" t="s">
        <v>10511</v>
      </c>
      <c r="K980" s="161" t="s">
        <v>10512</v>
      </c>
      <c r="L980" s="161" t="s">
        <v>10513</v>
      </c>
      <c r="M980" s="161"/>
      <c r="N980" s="185"/>
      <c r="O980" s="161"/>
      <c r="P980" s="161"/>
      <c r="Q980" s="161"/>
      <c r="R980" s="161"/>
      <c r="S980" s="161"/>
      <c r="T980" s="161"/>
      <c r="U980" s="161"/>
      <c r="V980" s="161"/>
      <c r="W980" s="161"/>
      <c r="X980" s="161"/>
      <c r="Y980" s="161"/>
      <c r="Z980" s="161"/>
      <c r="AA980" s="161"/>
      <c r="AB980" s="161"/>
      <c r="AC980" s="161"/>
      <c r="AD980" s="161"/>
      <c r="AE980" s="161"/>
      <c r="AF980" s="161"/>
      <c r="AG980" s="161"/>
      <c r="AH980" s="162"/>
      <c r="AI980" s="162"/>
      <c r="AJ980" s="162"/>
      <c r="AK980" s="162"/>
      <c r="AL980" s="162"/>
      <c r="AM980" s="162"/>
      <c r="AN980" s="162"/>
      <c r="AO980" s="162"/>
      <c r="AP980" s="162"/>
      <c r="AQ980" s="162"/>
      <c r="AR980" s="162"/>
      <c r="AS980" s="162"/>
      <c r="AT980" s="162"/>
      <c r="AU980" s="162"/>
      <c r="AV980" s="162"/>
      <c r="AW980" s="162"/>
      <c r="AX980" s="162"/>
    </row>
    <row r="981" spans="1:50" hidden="1">
      <c r="A981" s="153" t="s">
        <v>1048</v>
      </c>
      <c r="B981" s="153" t="s">
        <v>1049</v>
      </c>
      <c r="C981" s="153" t="s">
        <v>1050</v>
      </c>
      <c r="D981" s="177" t="s">
        <v>9610</v>
      </c>
      <c r="E981" s="161" t="s">
        <v>6309</v>
      </c>
      <c r="F981" s="161" t="s">
        <v>12739</v>
      </c>
      <c r="G981" s="161" t="s">
        <v>9611</v>
      </c>
      <c r="H981" s="161" t="s">
        <v>2024</v>
      </c>
      <c r="I981" s="161" t="s">
        <v>2031</v>
      </c>
      <c r="J981" s="161" t="s">
        <v>9612</v>
      </c>
      <c r="K981" s="161" t="s">
        <v>9613</v>
      </c>
      <c r="L981" s="161" t="s">
        <v>6309</v>
      </c>
      <c r="M981" s="161" t="s">
        <v>6309</v>
      </c>
      <c r="N981" s="185" t="s">
        <v>6310</v>
      </c>
      <c r="O981" s="161">
        <v>0</v>
      </c>
      <c r="P981" s="161">
        <v>0</v>
      </c>
      <c r="Q981" s="161">
        <v>0</v>
      </c>
      <c r="R981" s="161">
        <v>0</v>
      </c>
      <c r="S981" s="161">
        <v>0</v>
      </c>
      <c r="T981" s="161">
        <v>0</v>
      </c>
      <c r="U981" s="161">
        <v>0</v>
      </c>
      <c r="V981" s="161">
        <v>0</v>
      </c>
      <c r="W981" s="161">
        <v>0</v>
      </c>
      <c r="X981" s="161">
        <v>0</v>
      </c>
      <c r="Y981" s="161">
        <v>0</v>
      </c>
      <c r="Z981" s="161">
        <v>0</v>
      </c>
      <c r="AA981" s="161">
        <v>0</v>
      </c>
      <c r="AB981" s="161">
        <v>0</v>
      </c>
      <c r="AC981" s="161">
        <v>0</v>
      </c>
      <c r="AD981" s="161">
        <v>0</v>
      </c>
      <c r="AE981" s="161">
        <v>0</v>
      </c>
      <c r="AF981" s="161" t="s">
        <v>6309</v>
      </c>
      <c r="AG981" s="161" t="s">
        <v>6312</v>
      </c>
      <c r="AH981" s="162"/>
      <c r="AI981" s="162"/>
      <c r="AJ981" s="162"/>
      <c r="AK981" s="162"/>
      <c r="AL981" s="162"/>
      <c r="AM981" s="162"/>
      <c r="AN981" s="162"/>
      <c r="AO981" s="162"/>
      <c r="AP981" s="162"/>
      <c r="AQ981" s="162"/>
      <c r="AR981" s="162"/>
      <c r="AS981" s="162"/>
      <c r="AT981" s="162"/>
      <c r="AU981" s="162"/>
      <c r="AV981" s="162"/>
      <c r="AW981" s="162"/>
      <c r="AX981" s="162"/>
    </row>
    <row r="982" spans="1:50" hidden="1">
      <c r="A982" s="153" t="s">
        <v>2529</v>
      </c>
      <c r="B982" s="160" t="s">
        <v>4611</v>
      </c>
      <c r="C982" s="153" t="s">
        <v>2530</v>
      </c>
      <c r="D982" s="177" t="s">
        <v>2057</v>
      </c>
      <c r="E982" s="161" t="s">
        <v>8380</v>
      </c>
      <c r="F982" s="161" t="s">
        <v>12156</v>
      </c>
      <c r="G982" s="161" t="s">
        <v>8381</v>
      </c>
      <c r="H982" s="161" t="s">
        <v>2058</v>
      </c>
      <c r="I982" s="161" t="s">
        <v>2059</v>
      </c>
      <c r="J982" s="161" t="s">
        <v>8382</v>
      </c>
      <c r="K982" s="161" t="s">
        <v>8383</v>
      </c>
      <c r="L982" s="161" t="s">
        <v>8384</v>
      </c>
      <c r="M982" s="161" t="s">
        <v>8385</v>
      </c>
      <c r="N982" s="185" t="s">
        <v>6310</v>
      </c>
      <c r="O982" s="161">
        <v>0</v>
      </c>
      <c r="P982" s="161">
        <v>0</v>
      </c>
      <c r="Q982" s="161">
        <v>0</v>
      </c>
      <c r="R982" s="161">
        <v>0</v>
      </c>
      <c r="S982" s="161">
        <v>0</v>
      </c>
      <c r="T982" s="161">
        <v>0</v>
      </c>
      <c r="U982" s="161">
        <v>0</v>
      </c>
      <c r="V982" s="161">
        <v>0</v>
      </c>
      <c r="W982" s="161">
        <v>0</v>
      </c>
      <c r="X982" s="161">
        <v>0</v>
      </c>
      <c r="Y982" s="161">
        <v>0</v>
      </c>
      <c r="Z982" s="161">
        <v>0</v>
      </c>
      <c r="AA982" s="161">
        <v>1</v>
      </c>
      <c r="AB982" s="161" t="s">
        <v>2060</v>
      </c>
      <c r="AC982" s="161" t="s">
        <v>2061</v>
      </c>
      <c r="AD982" s="161" t="s">
        <v>2042</v>
      </c>
      <c r="AE982" s="161" t="s">
        <v>2062</v>
      </c>
      <c r="AF982" s="161" t="s">
        <v>6309</v>
      </c>
      <c r="AG982" s="161" t="s">
        <v>6317</v>
      </c>
      <c r="AH982" s="162" t="s">
        <v>5650</v>
      </c>
      <c r="AI982" s="162" t="s">
        <v>16007</v>
      </c>
      <c r="AJ982" s="162" t="s">
        <v>16037</v>
      </c>
      <c r="AK982" s="162" t="s">
        <v>16046</v>
      </c>
      <c r="AL982" s="162"/>
      <c r="AM982" s="162"/>
      <c r="AN982" s="162"/>
      <c r="AO982" s="162"/>
      <c r="AP982" s="162"/>
      <c r="AQ982" s="162"/>
      <c r="AR982" s="162"/>
      <c r="AS982" s="162"/>
      <c r="AT982" s="162"/>
      <c r="AU982" s="162"/>
      <c r="AV982" s="162"/>
      <c r="AW982" s="162"/>
      <c r="AX982" s="162"/>
    </row>
    <row r="983" spans="1:50" hidden="1">
      <c r="A983" s="153" t="s">
        <v>5825</v>
      </c>
      <c r="B983" s="153" t="s">
        <v>5826</v>
      </c>
      <c r="C983" s="153" t="s">
        <v>1091</v>
      </c>
      <c r="D983" s="177" t="s">
        <v>10349</v>
      </c>
      <c r="E983" s="161" t="s">
        <v>6309</v>
      </c>
      <c r="F983" s="161" t="s">
        <v>12891</v>
      </c>
      <c r="G983" s="161" t="s">
        <v>10350</v>
      </c>
      <c r="H983" s="161" t="s">
        <v>2041</v>
      </c>
      <c r="I983" s="161" t="s">
        <v>2042</v>
      </c>
      <c r="J983" s="161" t="s">
        <v>10351</v>
      </c>
      <c r="K983" s="161" t="s">
        <v>10352</v>
      </c>
      <c r="L983" s="161" t="s">
        <v>6309</v>
      </c>
      <c r="M983" s="161"/>
      <c r="N983" s="185"/>
      <c r="O983" s="161"/>
      <c r="P983" s="161"/>
      <c r="Q983" s="161"/>
      <c r="R983" s="161"/>
      <c r="S983" s="161"/>
      <c r="T983" s="161"/>
      <c r="U983" s="161"/>
      <c r="V983" s="161"/>
      <c r="W983" s="161"/>
      <c r="X983" s="161"/>
      <c r="Y983" s="161"/>
      <c r="Z983" s="161"/>
      <c r="AA983" s="161"/>
      <c r="AB983" s="161"/>
      <c r="AC983" s="161"/>
      <c r="AD983" s="161"/>
      <c r="AE983" s="161"/>
      <c r="AF983" s="161"/>
      <c r="AG983" s="169"/>
      <c r="AH983" s="162"/>
      <c r="AI983" s="162"/>
      <c r="AJ983" s="162"/>
      <c r="AK983" s="162"/>
      <c r="AL983" s="162"/>
      <c r="AM983" s="162"/>
      <c r="AN983" s="162"/>
      <c r="AO983" s="162"/>
      <c r="AP983" s="162"/>
      <c r="AQ983" s="162"/>
      <c r="AR983" s="162"/>
      <c r="AS983" s="162"/>
      <c r="AT983" s="162"/>
      <c r="AU983" s="162"/>
      <c r="AV983" s="162"/>
      <c r="AW983" s="162"/>
      <c r="AX983" s="162"/>
    </row>
    <row r="984" spans="1:50" hidden="1">
      <c r="A984" s="153" t="s">
        <v>5657</v>
      </c>
      <c r="B984" s="153" t="s">
        <v>4588</v>
      </c>
      <c r="C984" s="153" t="s">
        <v>5658</v>
      </c>
      <c r="D984" s="177" t="s">
        <v>4095</v>
      </c>
      <c r="E984" s="161" t="s">
        <v>6878</v>
      </c>
      <c r="F984" s="161" t="s">
        <v>6879</v>
      </c>
      <c r="G984" s="161" t="s">
        <v>3642</v>
      </c>
      <c r="H984" s="161" t="s">
        <v>2025</v>
      </c>
      <c r="I984" s="161" t="s">
        <v>2026</v>
      </c>
      <c r="J984" s="161" t="s">
        <v>3643</v>
      </c>
      <c r="K984" s="161" t="s">
        <v>6880</v>
      </c>
      <c r="L984" s="161" t="s">
        <v>6309</v>
      </c>
      <c r="M984" s="161" t="s">
        <v>6881</v>
      </c>
      <c r="N984" s="185" t="s">
        <v>6310</v>
      </c>
      <c r="O984" s="161">
        <v>0</v>
      </c>
      <c r="P984" s="161">
        <v>0</v>
      </c>
      <c r="Q984" s="161">
        <v>0</v>
      </c>
      <c r="R984" s="161">
        <v>0</v>
      </c>
      <c r="S984" s="161">
        <v>0</v>
      </c>
      <c r="T984" s="161">
        <v>0</v>
      </c>
      <c r="U984" s="161">
        <v>0</v>
      </c>
      <c r="V984" s="161">
        <v>0</v>
      </c>
      <c r="W984" s="161">
        <v>0</v>
      </c>
      <c r="X984" s="161">
        <v>0</v>
      </c>
      <c r="Y984" s="161">
        <v>0</v>
      </c>
      <c r="Z984" s="161">
        <v>0</v>
      </c>
      <c r="AA984" s="161">
        <v>0</v>
      </c>
      <c r="AB984" s="161">
        <v>0</v>
      </c>
      <c r="AC984" s="161">
        <v>0</v>
      </c>
      <c r="AD984" s="161">
        <v>0</v>
      </c>
      <c r="AE984" s="161">
        <v>0</v>
      </c>
      <c r="AF984" s="161" t="s">
        <v>6309</v>
      </c>
      <c r="AG984" s="161" t="s">
        <v>6317</v>
      </c>
      <c r="AH984" s="162"/>
      <c r="AI984" s="162"/>
      <c r="AJ984" s="162"/>
      <c r="AK984" s="162"/>
      <c r="AL984" s="162"/>
      <c r="AM984" s="162"/>
      <c r="AN984" s="162"/>
      <c r="AO984" s="162"/>
      <c r="AP984" s="162"/>
      <c r="AQ984" s="162"/>
      <c r="AR984" s="162"/>
      <c r="AS984" s="162"/>
      <c r="AT984" s="162"/>
      <c r="AU984" s="162"/>
      <c r="AV984" s="162"/>
      <c r="AW984" s="162"/>
      <c r="AX984" s="162"/>
    </row>
    <row r="985" spans="1:50" hidden="1">
      <c r="A985" s="153" t="s">
        <v>5285</v>
      </c>
      <c r="B985" s="153" t="s">
        <v>5286</v>
      </c>
      <c r="C985" s="153" t="s">
        <v>1091</v>
      </c>
      <c r="D985" s="177" t="s">
        <v>9284</v>
      </c>
      <c r="E985" s="161" t="s">
        <v>6309</v>
      </c>
      <c r="F985" s="161" t="s">
        <v>12674</v>
      </c>
      <c r="G985" s="161" t="s">
        <v>9285</v>
      </c>
      <c r="H985" s="161" t="s">
        <v>2024</v>
      </c>
      <c r="I985" s="161" t="s">
        <v>8736</v>
      </c>
      <c r="J985" s="161" t="s">
        <v>9286</v>
      </c>
      <c r="K985" s="161" t="s">
        <v>9287</v>
      </c>
      <c r="L985" s="161" t="s">
        <v>6309</v>
      </c>
      <c r="M985" s="161" t="s">
        <v>6309</v>
      </c>
      <c r="N985" s="185" t="s">
        <v>6310</v>
      </c>
      <c r="O985" s="161">
        <v>0</v>
      </c>
      <c r="P985" s="161">
        <v>0</v>
      </c>
      <c r="Q985" s="161">
        <v>0</v>
      </c>
      <c r="R985" s="161">
        <v>0</v>
      </c>
      <c r="S985" s="161">
        <v>0</v>
      </c>
      <c r="T985" s="161">
        <v>0</v>
      </c>
      <c r="U985" s="161">
        <v>0</v>
      </c>
      <c r="V985" s="161">
        <v>0</v>
      </c>
      <c r="W985" s="161">
        <v>0</v>
      </c>
      <c r="X985" s="161">
        <v>0</v>
      </c>
      <c r="Y985" s="161">
        <v>0</v>
      </c>
      <c r="Z985" s="161">
        <v>0</v>
      </c>
      <c r="AA985" s="161">
        <v>0</v>
      </c>
      <c r="AB985" s="161">
        <v>0</v>
      </c>
      <c r="AC985" s="161">
        <v>0</v>
      </c>
      <c r="AD985" s="161">
        <v>0</v>
      </c>
      <c r="AE985" s="161">
        <v>0</v>
      </c>
      <c r="AF985" s="161" t="s">
        <v>6309</v>
      </c>
      <c r="AG985" s="161" t="s">
        <v>6312</v>
      </c>
      <c r="AH985" s="162"/>
      <c r="AI985" s="162"/>
      <c r="AJ985" s="162"/>
      <c r="AK985" s="162"/>
      <c r="AL985" s="162"/>
      <c r="AM985" s="162"/>
      <c r="AN985" s="162"/>
      <c r="AO985" s="162"/>
      <c r="AP985" s="162"/>
      <c r="AQ985" s="162"/>
      <c r="AR985" s="162"/>
      <c r="AS985" s="162"/>
      <c r="AT985" s="162"/>
      <c r="AU985" s="162"/>
      <c r="AV985" s="162"/>
      <c r="AW985" s="162"/>
      <c r="AX985" s="162"/>
    </row>
    <row r="986" spans="1:50" hidden="1">
      <c r="A986" s="153" t="s">
        <v>2531</v>
      </c>
      <c r="B986" s="153" t="s">
        <v>1178</v>
      </c>
      <c r="C986" s="153" t="s">
        <v>2532</v>
      </c>
      <c r="D986" s="177" t="s">
        <v>4121</v>
      </c>
      <c r="E986" s="161" t="s">
        <v>4122</v>
      </c>
      <c r="F986" s="161" t="s">
        <v>4123</v>
      </c>
      <c r="G986" s="161" t="s">
        <v>4124</v>
      </c>
      <c r="H986" s="161" t="s">
        <v>4125</v>
      </c>
      <c r="I986" s="161" t="s">
        <v>4126</v>
      </c>
      <c r="J986" s="161" t="s">
        <v>4127</v>
      </c>
      <c r="K986" s="161" t="s">
        <v>4128</v>
      </c>
      <c r="L986" s="161" t="s">
        <v>6309</v>
      </c>
      <c r="M986" s="161"/>
      <c r="N986" s="185"/>
      <c r="O986" s="161"/>
      <c r="P986" s="161"/>
      <c r="Q986" s="161"/>
      <c r="R986" s="161"/>
      <c r="S986" s="161"/>
      <c r="T986" s="161"/>
      <c r="U986" s="161"/>
      <c r="V986" s="161"/>
      <c r="W986" s="161"/>
      <c r="X986" s="161"/>
      <c r="Y986" s="161"/>
      <c r="Z986" s="161"/>
      <c r="AA986" s="161"/>
      <c r="AB986" s="161"/>
      <c r="AC986" s="161"/>
      <c r="AD986" s="161"/>
      <c r="AE986" s="161"/>
      <c r="AF986" s="161"/>
      <c r="AG986" s="161"/>
      <c r="AH986" s="162" t="s">
        <v>4665</v>
      </c>
      <c r="AI986" s="162"/>
      <c r="AJ986" s="162"/>
      <c r="AK986" s="162"/>
      <c r="AL986" s="162"/>
      <c r="AM986" s="162"/>
      <c r="AN986" s="162"/>
      <c r="AO986" s="162"/>
      <c r="AP986" s="162"/>
      <c r="AQ986" s="162"/>
      <c r="AR986" s="162"/>
      <c r="AS986" s="162"/>
      <c r="AT986" s="162"/>
      <c r="AU986" s="162"/>
      <c r="AV986" s="162"/>
      <c r="AW986" s="162"/>
      <c r="AX986" s="162"/>
    </row>
    <row r="987" spans="1:50" hidden="1">
      <c r="A987" s="153" t="s">
        <v>3142</v>
      </c>
      <c r="B987" s="153" t="s">
        <v>3143</v>
      </c>
      <c r="C987" s="153" t="s">
        <v>2221</v>
      </c>
      <c r="D987" s="177" t="s">
        <v>8509</v>
      </c>
      <c r="E987" s="161" t="s">
        <v>6309</v>
      </c>
      <c r="F987" s="161" t="s">
        <v>12526</v>
      </c>
      <c r="G987" s="161" t="s">
        <v>8510</v>
      </c>
      <c r="H987" s="161" t="s">
        <v>2024</v>
      </c>
      <c r="I987" s="161" t="s">
        <v>2031</v>
      </c>
      <c r="J987" s="161" t="s">
        <v>8511</v>
      </c>
      <c r="K987" s="161" t="s">
        <v>8512</v>
      </c>
      <c r="L987" s="161" t="s">
        <v>6309</v>
      </c>
      <c r="M987" s="161" t="s">
        <v>6309</v>
      </c>
      <c r="N987" s="185" t="s">
        <v>6310</v>
      </c>
      <c r="O987" s="161">
        <v>0</v>
      </c>
      <c r="P987" s="161">
        <v>0</v>
      </c>
      <c r="Q987" s="161">
        <v>0</v>
      </c>
      <c r="R987" s="161">
        <v>0</v>
      </c>
      <c r="S987" s="161">
        <v>0</v>
      </c>
      <c r="T987" s="161">
        <v>0</v>
      </c>
      <c r="U987" s="161">
        <v>0</v>
      </c>
      <c r="V987" s="161">
        <v>0</v>
      </c>
      <c r="W987" s="161">
        <v>0</v>
      </c>
      <c r="X987" s="161">
        <v>0</v>
      </c>
      <c r="Y987" s="161">
        <v>0</v>
      </c>
      <c r="Z987" s="161">
        <v>0</v>
      </c>
      <c r="AA987" s="161">
        <v>0</v>
      </c>
      <c r="AB987" s="161">
        <v>0</v>
      </c>
      <c r="AC987" s="161">
        <v>0</v>
      </c>
      <c r="AD987" s="161">
        <v>0</v>
      </c>
      <c r="AE987" s="161">
        <v>0</v>
      </c>
      <c r="AF987" s="161" t="s">
        <v>6309</v>
      </c>
      <c r="AG987" s="161" t="s">
        <v>6312</v>
      </c>
      <c r="AH987" s="162"/>
      <c r="AI987" s="162"/>
      <c r="AJ987" s="162"/>
      <c r="AK987" s="162"/>
      <c r="AL987" s="162"/>
      <c r="AM987" s="162"/>
      <c r="AN987" s="162"/>
      <c r="AO987" s="162"/>
      <c r="AP987" s="162"/>
      <c r="AQ987" s="162"/>
      <c r="AR987" s="162"/>
      <c r="AS987" s="162"/>
      <c r="AT987" s="162"/>
      <c r="AU987" s="162"/>
      <c r="AV987" s="162"/>
      <c r="AW987" s="162"/>
      <c r="AX987" s="162"/>
    </row>
    <row r="988" spans="1:50" hidden="1">
      <c r="A988" s="153" t="s">
        <v>4301</v>
      </c>
      <c r="B988" s="153" t="s">
        <v>4302</v>
      </c>
      <c r="C988" s="153" t="s">
        <v>1091</v>
      </c>
      <c r="D988" s="177" t="s">
        <v>8627</v>
      </c>
      <c r="E988" s="161" t="s">
        <v>6309</v>
      </c>
      <c r="F988" s="161" t="s">
        <v>12551</v>
      </c>
      <c r="G988" s="161" t="s">
        <v>8628</v>
      </c>
      <c r="H988" s="161" t="s">
        <v>2015</v>
      </c>
      <c r="I988" s="161" t="s">
        <v>2016</v>
      </c>
      <c r="J988" s="161" t="s">
        <v>8629</v>
      </c>
      <c r="K988" s="161" t="s">
        <v>6309</v>
      </c>
      <c r="L988" s="161" t="s">
        <v>6309</v>
      </c>
      <c r="M988" s="161" t="s">
        <v>6309</v>
      </c>
      <c r="N988" s="185" t="s">
        <v>6310</v>
      </c>
      <c r="O988" s="161">
        <v>0</v>
      </c>
      <c r="P988" s="161">
        <v>0</v>
      </c>
      <c r="Q988" s="161">
        <v>0</v>
      </c>
      <c r="R988" s="161">
        <v>0</v>
      </c>
      <c r="S988" s="161">
        <v>0</v>
      </c>
      <c r="T988" s="161">
        <v>0</v>
      </c>
      <c r="U988" s="161">
        <v>0</v>
      </c>
      <c r="V988" s="161">
        <v>0</v>
      </c>
      <c r="W988" s="161">
        <v>0</v>
      </c>
      <c r="X988" s="161">
        <v>0</v>
      </c>
      <c r="Y988" s="161">
        <v>0</v>
      </c>
      <c r="Z988" s="161">
        <v>0</v>
      </c>
      <c r="AA988" s="161">
        <v>0</v>
      </c>
      <c r="AB988" s="161">
        <v>0</v>
      </c>
      <c r="AC988" s="161">
        <v>0</v>
      </c>
      <c r="AD988" s="161">
        <v>0</v>
      </c>
      <c r="AE988" s="161">
        <v>0</v>
      </c>
      <c r="AF988" s="161" t="s">
        <v>6309</v>
      </c>
      <c r="AG988" s="161" t="s">
        <v>6312</v>
      </c>
      <c r="AH988" s="162"/>
      <c r="AI988" s="162"/>
      <c r="AJ988" s="162"/>
      <c r="AK988" s="162"/>
      <c r="AL988" s="162"/>
      <c r="AM988" s="162"/>
      <c r="AN988" s="162"/>
      <c r="AO988" s="162"/>
      <c r="AP988" s="162"/>
      <c r="AQ988" s="162"/>
      <c r="AR988" s="162"/>
      <c r="AS988" s="162"/>
      <c r="AT988" s="162"/>
      <c r="AU988" s="162"/>
      <c r="AV988" s="162"/>
      <c r="AW988" s="162"/>
      <c r="AX988" s="162"/>
    </row>
    <row r="989" spans="1:50" hidden="1">
      <c r="A989" s="153" t="s">
        <v>5124</v>
      </c>
      <c r="B989" s="153" t="s">
        <v>5125</v>
      </c>
      <c r="C989" s="153" t="s">
        <v>1091</v>
      </c>
      <c r="D989" s="177" t="s">
        <v>9737</v>
      </c>
      <c r="E989" s="161" t="s">
        <v>6309</v>
      </c>
      <c r="F989" s="161" t="s">
        <v>12763</v>
      </c>
      <c r="G989" s="161" t="s">
        <v>9738</v>
      </c>
      <c r="H989" s="161" t="s">
        <v>2025</v>
      </c>
      <c r="I989" s="161" t="s">
        <v>2026</v>
      </c>
      <c r="J989" s="161" t="s">
        <v>9739</v>
      </c>
      <c r="K989" s="161" t="s">
        <v>9740</v>
      </c>
      <c r="L989" s="161" t="s">
        <v>6309</v>
      </c>
      <c r="M989" s="161" t="s">
        <v>6309</v>
      </c>
      <c r="N989" s="185" t="s">
        <v>6310</v>
      </c>
      <c r="O989" s="161">
        <v>0</v>
      </c>
      <c r="P989" s="161">
        <v>0</v>
      </c>
      <c r="Q989" s="161">
        <v>0</v>
      </c>
      <c r="R989" s="161">
        <v>0</v>
      </c>
      <c r="S989" s="161">
        <v>0</v>
      </c>
      <c r="T989" s="161">
        <v>0</v>
      </c>
      <c r="U989" s="161">
        <v>0</v>
      </c>
      <c r="V989" s="161">
        <v>0</v>
      </c>
      <c r="W989" s="161">
        <v>0</v>
      </c>
      <c r="X989" s="161">
        <v>0</v>
      </c>
      <c r="Y989" s="161">
        <v>0</v>
      </c>
      <c r="Z989" s="161">
        <v>0</v>
      </c>
      <c r="AA989" s="161">
        <v>0</v>
      </c>
      <c r="AB989" s="161">
        <v>0</v>
      </c>
      <c r="AC989" s="161">
        <v>0</v>
      </c>
      <c r="AD989" s="161">
        <v>0</v>
      </c>
      <c r="AE989" s="161">
        <v>0</v>
      </c>
      <c r="AF989" s="161" t="s">
        <v>6309</v>
      </c>
      <c r="AG989" s="161" t="s">
        <v>6312</v>
      </c>
      <c r="AH989" s="162"/>
      <c r="AI989" s="162"/>
      <c r="AJ989" s="162"/>
      <c r="AK989" s="162"/>
      <c r="AL989" s="162"/>
      <c r="AM989" s="162"/>
      <c r="AN989" s="162"/>
      <c r="AO989" s="162"/>
      <c r="AP989" s="162"/>
      <c r="AQ989" s="162"/>
      <c r="AR989" s="162"/>
      <c r="AS989" s="162"/>
      <c r="AT989" s="162"/>
      <c r="AU989" s="162"/>
      <c r="AV989" s="162"/>
      <c r="AW989" s="162"/>
      <c r="AX989" s="162"/>
    </row>
    <row r="990" spans="1:50" hidden="1">
      <c r="A990" s="153" t="s">
        <v>6115</v>
      </c>
      <c r="B990" s="153" t="s">
        <v>6116</v>
      </c>
      <c r="C990" s="153" t="s">
        <v>6117</v>
      </c>
      <c r="D990" s="177" t="s">
        <v>10732</v>
      </c>
      <c r="E990" s="161" t="s">
        <v>10733</v>
      </c>
      <c r="F990" s="161" t="s">
        <v>13176</v>
      </c>
      <c r="G990" s="161" t="s">
        <v>10734</v>
      </c>
      <c r="H990" s="161" t="s">
        <v>2024</v>
      </c>
      <c r="I990" s="161" t="s">
        <v>2031</v>
      </c>
      <c r="J990" s="161" t="s">
        <v>10735</v>
      </c>
      <c r="K990" s="161" t="s">
        <v>10736</v>
      </c>
      <c r="L990" s="161" t="s">
        <v>6309</v>
      </c>
      <c r="M990" s="161" t="s">
        <v>10737</v>
      </c>
      <c r="N990" s="185" t="s">
        <v>6313</v>
      </c>
      <c r="O990" s="161">
        <v>0</v>
      </c>
      <c r="P990" s="161">
        <v>0</v>
      </c>
      <c r="Q990" s="161">
        <v>0</v>
      </c>
      <c r="R990" s="161">
        <v>0</v>
      </c>
      <c r="S990" s="161">
        <v>0</v>
      </c>
      <c r="T990" s="161">
        <v>0</v>
      </c>
      <c r="U990" s="161">
        <v>0</v>
      </c>
      <c r="V990" s="161">
        <v>0</v>
      </c>
      <c r="W990" s="161">
        <v>0</v>
      </c>
      <c r="X990" s="161">
        <v>0</v>
      </c>
      <c r="Y990" s="161">
        <v>0</v>
      </c>
      <c r="Z990" s="161">
        <v>0</v>
      </c>
      <c r="AA990" s="161">
        <v>0</v>
      </c>
      <c r="AB990" s="161">
        <v>0</v>
      </c>
      <c r="AC990" s="161">
        <v>0</v>
      </c>
      <c r="AD990" s="161">
        <v>0</v>
      </c>
      <c r="AE990" s="161">
        <v>0</v>
      </c>
      <c r="AF990" s="161" t="s">
        <v>4678</v>
      </c>
      <c r="AG990" s="161" t="s">
        <v>6317</v>
      </c>
      <c r="AH990" s="162"/>
      <c r="AI990" s="162"/>
      <c r="AJ990" s="162"/>
      <c r="AK990" s="162"/>
      <c r="AL990" s="162"/>
      <c r="AM990" s="162"/>
      <c r="AN990" s="162"/>
      <c r="AO990" s="162"/>
      <c r="AP990" s="162"/>
      <c r="AQ990" s="162"/>
      <c r="AR990" s="162"/>
      <c r="AS990" s="162"/>
      <c r="AT990" s="162"/>
      <c r="AU990" s="162"/>
      <c r="AV990" s="162"/>
      <c r="AW990" s="162"/>
      <c r="AX990" s="162"/>
    </row>
    <row r="991" spans="1:50" hidden="1">
      <c r="A991" s="153" t="s">
        <v>5247</v>
      </c>
      <c r="B991" s="153" t="s">
        <v>5248</v>
      </c>
      <c r="C991" s="153" t="s">
        <v>5658</v>
      </c>
      <c r="D991" s="177" t="s">
        <v>6882</v>
      </c>
      <c r="E991" s="161" t="s">
        <v>6883</v>
      </c>
      <c r="F991" s="161" t="s">
        <v>6884</v>
      </c>
      <c r="G991" s="161" t="s">
        <v>6885</v>
      </c>
      <c r="H991" s="161" t="s">
        <v>6886</v>
      </c>
      <c r="I991" s="161" t="s">
        <v>6887</v>
      </c>
      <c r="J991" s="161" t="s">
        <v>6888</v>
      </c>
      <c r="K991" s="161" t="s">
        <v>6889</v>
      </c>
      <c r="L991" s="161" t="s">
        <v>6309</v>
      </c>
      <c r="M991" s="161" t="s">
        <v>6890</v>
      </c>
      <c r="N991" s="185" t="s">
        <v>6310</v>
      </c>
      <c r="O991" s="161">
        <v>0</v>
      </c>
      <c r="P991" s="161">
        <v>0</v>
      </c>
      <c r="Q991" s="161">
        <v>0</v>
      </c>
      <c r="R991" s="161">
        <v>0</v>
      </c>
      <c r="S991" s="161">
        <v>0</v>
      </c>
      <c r="T991" s="161">
        <v>0</v>
      </c>
      <c r="U991" s="161">
        <v>0</v>
      </c>
      <c r="V991" s="161">
        <v>0</v>
      </c>
      <c r="W991" s="161">
        <v>0</v>
      </c>
      <c r="X991" s="161">
        <v>0</v>
      </c>
      <c r="Y991" s="161">
        <v>0</v>
      </c>
      <c r="Z991" s="161">
        <v>0</v>
      </c>
      <c r="AA991" s="161">
        <v>0</v>
      </c>
      <c r="AB991" s="161">
        <v>0</v>
      </c>
      <c r="AC991" s="161">
        <v>0</v>
      </c>
      <c r="AD991" s="161">
        <v>0</v>
      </c>
      <c r="AE991" s="161">
        <v>0</v>
      </c>
      <c r="AF991" s="161" t="s">
        <v>6309</v>
      </c>
      <c r="AG991" s="161" t="s">
        <v>6317</v>
      </c>
      <c r="AH991" s="162"/>
      <c r="AI991" s="162"/>
      <c r="AJ991" s="162"/>
      <c r="AK991" s="162"/>
      <c r="AL991" s="162"/>
      <c r="AM991" s="162"/>
      <c r="AN991" s="162"/>
      <c r="AO991" s="162"/>
      <c r="AP991" s="162"/>
      <c r="AQ991" s="162"/>
      <c r="AR991" s="162"/>
      <c r="AS991" s="162"/>
      <c r="AT991" s="162"/>
      <c r="AU991" s="162"/>
      <c r="AV991" s="162"/>
      <c r="AW991" s="162"/>
      <c r="AX991" s="162"/>
    </row>
    <row r="992" spans="1:50" hidden="1">
      <c r="A992" s="153" t="s">
        <v>2141</v>
      </c>
      <c r="B992" s="153" t="s">
        <v>2142</v>
      </c>
      <c r="C992" s="153" t="s">
        <v>1091</v>
      </c>
      <c r="D992" s="177" t="s">
        <v>10240</v>
      </c>
      <c r="E992" s="161" t="s">
        <v>6309</v>
      </c>
      <c r="F992" s="161" t="s">
        <v>12866</v>
      </c>
      <c r="G992" s="161" t="s">
        <v>10241</v>
      </c>
      <c r="H992" s="161" t="s">
        <v>2025</v>
      </c>
      <c r="I992" s="161" t="s">
        <v>2026</v>
      </c>
      <c r="J992" s="161" t="s">
        <v>10242</v>
      </c>
      <c r="K992" s="161" t="s">
        <v>10243</v>
      </c>
      <c r="L992" s="161" t="s">
        <v>6309</v>
      </c>
      <c r="M992" s="161" t="s">
        <v>6309</v>
      </c>
      <c r="N992" s="185" t="s">
        <v>6310</v>
      </c>
      <c r="O992" s="161">
        <v>0</v>
      </c>
      <c r="P992" s="161">
        <v>0</v>
      </c>
      <c r="Q992" s="161">
        <v>0</v>
      </c>
      <c r="R992" s="161">
        <v>0</v>
      </c>
      <c r="S992" s="161">
        <v>0</v>
      </c>
      <c r="T992" s="161">
        <v>0</v>
      </c>
      <c r="U992" s="161">
        <v>0</v>
      </c>
      <c r="V992" s="161">
        <v>0</v>
      </c>
      <c r="W992" s="161">
        <v>0</v>
      </c>
      <c r="X992" s="161">
        <v>0</v>
      </c>
      <c r="Y992" s="161">
        <v>0</v>
      </c>
      <c r="Z992" s="161">
        <v>0</v>
      </c>
      <c r="AA992" s="161">
        <v>0</v>
      </c>
      <c r="AB992" s="161">
        <v>0</v>
      </c>
      <c r="AC992" s="161">
        <v>0</v>
      </c>
      <c r="AD992" s="161">
        <v>0</v>
      </c>
      <c r="AE992" s="161">
        <v>0</v>
      </c>
      <c r="AF992" s="161" t="s">
        <v>6309</v>
      </c>
      <c r="AG992" s="161" t="s">
        <v>6312</v>
      </c>
      <c r="AH992" s="162"/>
      <c r="AI992" s="162"/>
      <c r="AJ992" s="162"/>
      <c r="AK992" s="162"/>
      <c r="AL992" s="162"/>
      <c r="AM992" s="162"/>
      <c r="AN992" s="162"/>
      <c r="AO992" s="162"/>
      <c r="AP992" s="162"/>
      <c r="AQ992" s="162"/>
      <c r="AR992" s="162"/>
      <c r="AS992" s="162"/>
      <c r="AT992" s="162"/>
      <c r="AU992" s="162"/>
      <c r="AV992" s="162"/>
      <c r="AW992" s="162"/>
      <c r="AX992" s="162"/>
    </row>
    <row r="993" spans="1:50" hidden="1">
      <c r="A993" s="153" t="s">
        <v>5752</v>
      </c>
      <c r="B993" s="153" t="s">
        <v>5753</v>
      </c>
      <c r="C993" s="153" t="s">
        <v>5754</v>
      </c>
      <c r="D993" s="177" t="s">
        <v>8386</v>
      </c>
      <c r="E993" s="161" t="s">
        <v>8387</v>
      </c>
      <c r="F993" s="161" t="s">
        <v>12501</v>
      </c>
      <c r="G993" s="161" t="s">
        <v>8388</v>
      </c>
      <c r="H993" s="161" t="s">
        <v>2015</v>
      </c>
      <c r="I993" s="161" t="s">
        <v>2016</v>
      </c>
      <c r="J993" s="161" t="s">
        <v>8389</v>
      </c>
      <c r="K993" s="161" t="s">
        <v>8390</v>
      </c>
      <c r="L993" s="161" t="s">
        <v>8391</v>
      </c>
      <c r="M993" s="161"/>
      <c r="N993" s="185"/>
      <c r="O993" s="161"/>
      <c r="P993" s="161"/>
      <c r="Q993" s="161"/>
      <c r="R993" s="161"/>
      <c r="S993" s="161"/>
      <c r="T993" s="161"/>
      <c r="U993" s="161"/>
      <c r="V993" s="161"/>
      <c r="W993" s="161"/>
      <c r="X993" s="161"/>
      <c r="Y993" s="161"/>
      <c r="Z993" s="161"/>
      <c r="AA993" s="161"/>
      <c r="AB993" s="161"/>
      <c r="AC993" s="161"/>
      <c r="AD993" s="161"/>
      <c r="AE993" s="161"/>
      <c r="AF993" s="161"/>
      <c r="AG993" s="161"/>
      <c r="AH993" s="162"/>
      <c r="AI993" s="162"/>
      <c r="AJ993" s="162"/>
      <c r="AK993" s="162"/>
      <c r="AL993" s="162"/>
      <c r="AM993" s="162"/>
      <c r="AN993" s="162"/>
      <c r="AO993" s="162"/>
      <c r="AP993" s="162"/>
      <c r="AQ993" s="162"/>
      <c r="AR993" s="162"/>
      <c r="AS993" s="162"/>
      <c r="AT993" s="162"/>
      <c r="AU993" s="162"/>
      <c r="AV993" s="162"/>
      <c r="AW993" s="162"/>
      <c r="AX993" s="162"/>
    </row>
    <row r="994" spans="1:50" hidden="1">
      <c r="A994" s="153" t="s">
        <v>4305</v>
      </c>
      <c r="B994" s="153" t="s">
        <v>4306</v>
      </c>
      <c r="C994" s="153" t="s">
        <v>4307</v>
      </c>
      <c r="D994" s="177" t="s">
        <v>8634</v>
      </c>
      <c r="E994" s="161" t="s">
        <v>6309</v>
      </c>
      <c r="F994" s="161" t="s">
        <v>12553</v>
      </c>
      <c r="G994" s="161" t="s">
        <v>8635</v>
      </c>
      <c r="H994" s="161" t="s">
        <v>8636</v>
      </c>
      <c r="I994" s="161" t="s">
        <v>8637</v>
      </c>
      <c r="J994" s="161" t="s">
        <v>8638</v>
      </c>
      <c r="K994" s="161" t="s">
        <v>8639</v>
      </c>
      <c r="L994" s="161" t="s">
        <v>6309</v>
      </c>
      <c r="M994" s="161" t="s">
        <v>6309</v>
      </c>
      <c r="N994" s="185" t="s">
        <v>6310</v>
      </c>
      <c r="O994" s="161">
        <v>0</v>
      </c>
      <c r="P994" s="161">
        <v>0</v>
      </c>
      <c r="Q994" s="161">
        <v>0</v>
      </c>
      <c r="R994" s="161">
        <v>0</v>
      </c>
      <c r="S994" s="161">
        <v>0</v>
      </c>
      <c r="T994" s="161">
        <v>0</v>
      </c>
      <c r="U994" s="161">
        <v>0</v>
      </c>
      <c r="V994" s="161">
        <v>0</v>
      </c>
      <c r="W994" s="161">
        <v>0</v>
      </c>
      <c r="X994" s="161">
        <v>0</v>
      </c>
      <c r="Y994" s="161">
        <v>0</v>
      </c>
      <c r="Z994" s="161">
        <v>0</v>
      </c>
      <c r="AA994" s="161">
        <v>0</v>
      </c>
      <c r="AB994" s="161">
        <v>0</v>
      </c>
      <c r="AC994" s="161">
        <v>0</v>
      </c>
      <c r="AD994" s="161">
        <v>0</v>
      </c>
      <c r="AE994" s="161">
        <v>0</v>
      </c>
      <c r="AF994" s="161" t="s">
        <v>6309</v>
      </c>
      <c r="AG994" s="161" t="s">
        <v>6312</v>
      </c>
      <c r="AH994" s="162"/>
      <c r="AI994" s="162"/>
      <c r="AJ994" s="162"/>
      <c r="AK994" s="162"/>
      <c r="AL994" s="162"/>
      <c r="AM994" s="162"/>
      <c r="AN994" s="162"/>
      <c r="AO994" s="162"/>
      <c r="AP994" s="162"/>
      <c r="AQ994" s="162"/>
      <c r="AR994" s="162"/>
      <c r="AS994" s="162"/>
      <c r="AT994" s="162"/>
      <c r="AU994" s="162"/>
      <c r="AV994" s="162"/>
      <c r="AW994" s="162"/>
      <c r="AX994" s="162"/>
    </row>
    <row r="995" spans="1:50" hidden="1">
      <c r="A995" s="153" t="s">
        <v>5675</v>
      </c>
      <c r="B995" s="153" t="s">
        <v>4489</v>
      </c>
      <c r="C995" s="153" t="s">
        <v>4490</v>
      </c>
      <c r="D995" s="177" t="s">
        <v>7770</v>
      </c>
      <c r="E995" s="161" t="s">
        <v>7771</v>
      </c>
      <c r="F995" s="161" t="s">
        <v>12307</v>
      </c>
      <c r="G995" s="161" t="s">
        <v>7772</v>
      </c>
      <c r="H995" s="161" t="s">
        <v>7773</v>
      </c>
      <c r="I995" s="161" t="s">
        <v>7774</v>
      </c>
      <c r="J995" s="161" t="s">
        <v>7775</v>
      </c>
      <c r="K995" s="161" t="s">
        <v>7776</v>
      </c>
      <c r="L995" s="161" t="s">
        <v>6309</v>
      </c>
      <c r="M995" s="161" t="s">
        <v>7777</v>
      </c>
      <c r="N995" s="185" t="s">
        <v>6310</v>
      </c>
      <c r="O995" s="161">
        <v>0</v>
      </c>
      <c r="P995" s="161">
        <v>0</v>
      </c>
      <c r="Q995" s="161">
        <v>0</v>
      </c>
      <c r="R995" s="161">
        <v>0</v>
      </c>
      <c r="S995" s="161">
        <v>0</v>
      </c>
      <c r="T995" s="161">
        <v>0</v>
      </c>
      <c r="U995" s="161">
        <v>0</v>
      </c>
      <c r="V995" s="161">
        <v>0</v>
      </c>
      <c r="W995" s="161">
        <v>0</v>
      </c>
      <c r="X995" s="161">
        <v>0</v>
      </c>
      <c r="Y995" s="161">
        <v>0</v>
      </c>
      <c r="Z995" s="161">
        <v>0</v>
      </c>
      <c r="AA995" s="161">
        <v>0</v>
      </c>
      <c r="AB995" s="161">
        <v>0</v>
      </c>
      <c r="AC995" s="161">
        <v>0</v>
      </c>
      <c r="AD995" s="161">
        <v>0</v>
      </c>
      <c r="AE995" s="161">
        <v>0</v>
      </c>
      <c r="AF995" s="161" t="s">
        <v>6309</v>
      </c>
      <c r="AG995" s="161" t="s">
        <v>6317</v>
      </c>
      <c r="AH995" s="162"/>
      <c r="AI995" s="162"/>
      <c r="AJ995" s="162"/>
      <c r="AK995" s="162"/>
      <c r="AL995" s="162"/>
      <c r="AM995" s="162"/>
      <c r="AN995" s="162"/>
      <c r="AO995" s="162"/>
      <c r="AP995" s="162"/>
      <c r="AQ995" s="162"/>
      <c r="AR995" s="162"/>
      <c r="AS995" s="162"/>
      <c r="AT995" s="162"/>
      <c r="AU995" s="162"/>
      <c r="AV995" s="162"/>
      <c r="AW995" s="162"/>
      <c r="AX995" s="162"/>
    </row>
    <row r="996" spans="1:50" hidden="1">
      <c r="A996" s="153" t="s">
        <v>5416</v>
      </c>
      <c r="B996" s="153" t="s">
        <v>5417</v>
      </c>
      <c r="C996" s="153" t="s">
        <v>5418</v>
      </c>
      <c r="D996" s="177" t="s">
        <v>7283</v>
      </c>
      <c r="E996" s="161" t="s">
        <v>6309</v>
      </c>
      <c r="F996" s="161" t="s">
        <v>12051</v>
      </c>
      <c r="G996" s="161" t="s">
        <v>7284</v>
      </c>
      <c r="H996" s="161" t="s">
        <v>7285</v>
      </c>
      <c r="I996" s="161" t="s">
        <v>7286</v>
      </c>
      <c r="J996" s="161" t="s">
        <v>7287</v>
      </c>
      <c r="K996" s="161" t="s">
        <v>7288</v>
      </c>
      <c r="L996" s="161" t="s">
        <v>6309</v>
      </c>
      <c r="M996" s="161" t="s">
        <v>6309</v>
      </c>
      <c r="N996" s="185" t="s">
        <v>6310</v>
      </c>
      <c r="O996" s="161">
        <v>0</v>
      </c>
      <c r="P996" s="161">
        <v>0</v>
      </c>
      <c r="Q996" s="161">
        <v>0</v>
      </c>
      <c r="R996" s="161">
        <v>0</v>
      </c>
      <c r="S996" s="161">
        <v>0</v>
      </c>
      <c r="T996" s="161">
        <v>0</v>
      </c>
      <c r="U996" s="161">
        <v>0</v>
      </c>
      <c r="V996" s="161">
        <v>0</v>
      </c>
      <c r="W996" s="161">
        <v>0</v>
      </c>
      <c r="X996" s="161">
        <v>0</v>
      </c>
      <c r="Y996" s="161">
        <v>0</v>
      </c>
      <c r="Z996" s="161">
        <v>0</v>
      </c>
      <c r="AA996" s="161">
        <v>0</v>
      </c>
      <c r="AB996" s="161">
        <v>0</v>
      </c>
      <c r="AC996" s="161">
        <v>0</v>
      </c>
      <c r="AD996" s="161">
        <v>0</v>
      </c>
      <c r="AE996" s="161">
        <v>0</v>
      </c>
      <c r="AF996" s="161" t="s">
        <v>6309</v>
      </c>
      <c r="AG996" s="161" t="s">
        <v>6312</v>
      </c>
      <c r="AH996" s="162"/>
      <c r="AI996" s="162"/>
      <c r="AJ996" s="162"/>
      <c r="AK996" s="162"/>
      <c r="AL996" s="162"/>
      <c r="AM996" s="162"/>
      <c r="AN996" s="162"/>
      <c r="AO996" s="162"/>
      <c r="AP996" s="162"/>
      <c r="AQ996" s="162"/>
      <c r="AR996" s="162"/>
      <c r="AS996" s="162"/>
      <c r="AT996" s="162"/>
      <c r="AU996" s="162"/>
      <c r="AV996" s="162"/>
      <c r="AW996" s="162"/>
      <c r="AX996" s="162"/>
    </row>
    <row r="997" spans="1:50" hidden="1">
      <c r="A997" s="153" t="s">
        <v>3493</v>
      </c>
      <c r="B997" s="153" t="s">
        <v>3494</v>
      </c>
      <c r="C997" s="153" t="s">
        <v>2221</v>
      </c>
      <c r="D997" s="177" t="s">
        <v>7202</v>
      </c>
      <c r="E997" s="161" t="s">
        <v>6309</v>
      </c>
      <c r="F997" s="161" t="s">
        <v>12029</v>
      </c>
      <c r="G997" s="161" t="s">
        <v>7203</v>
      </c>
      <c r="H997" s="161" t="s">
        <v>7204</v>
      </c>
      <c r="I997" s="161" t="s">
        <v>7205</v>
      </c>
      <c r="J997" s="161" t="s">
        <v>7206</v>
      </c>
      <c r="K997" s="161" t="s">
        <v>7207</v>
      </c>
      <c r="L997" s="161" t="s">
        <v>6309</v>
      </c>
      <c r="M997" s="161" t="s">
        <v>6309</v>
      </c>
      <c r="N997" s="185" t="s">
        <v>6310</v>
      </c>
      <c r="O997" s="161">
        <v>0</v>
      </c>
      <c r="P997" s="161">
        <v>0</v>
      </c>
      <c r="Q997" s="161">
        <v>0</v>
      </c>
      <c r="R997" s="161">
        <v>0</v>
      </c>
      <c r="S997" s="161">
        <v>0</v>
      </c>
      <c r="T997" s="161">
        <v>0</v>
      </c>
      <c r="U997" s="161">
        <v>0</v>
      </c>
      <c r="V997" s="161">
        <v>0</v>
      </c>
      <c r="W997" s="161">
        <v>0</v>
      </c>
      <c r="X997" s="161">
        <v>0</v>
      </c>
      <c r="Y997" s="161">
        <v>0</v>
      </c>
      <c r="Z997" s="161">
        <v>0</v>
      </c>
      <c r="AA997" s="161">
        <v>0</v>
      </c>
      <c r="AB997" s="161">
        <v>0</v>
      </c>
      <c r="AC997" s="161">
        <v>0</v>
      </c>
      <c r="AD997" s="161">
        <v>0</v>
      </c>
      <c r="AE997" s="161">
        <v>0</v>
      </c>
      <c r="AF997" s="161" t="s">
        <v>6309</v>
      </c>
      <c r="AG997" s="161" t="s">
        <v>6312</v>
      </c>
      <c r="AH997" s="162"/>
      <c r="AI997" s="162"/>
      <c r="AJ997" s="162"/>
      <c r="AK997" s="162"/>
      <c r="AL997" s="162"/>
      <c r="AM997" s="162"/>
      <c r="AN997" s="162"/>
      <c r="AO997" s="162"/>
      <c r="AP997" s="162"/>
      <c r="AQ997" s="162"/>
      <c r="AR997" s="162"/>
      <c r="AS997" s="162"/>
      <c r="AT997" s="162"/>
      <c r="AU997" s="162"/>
      <c r="AV997" s="162"/>
      <c r="AW997" s="162"/>
      <c r="AX997" s="162"/>
    </row>
    <row r="998" spans="1:50" hidden="1">
      <c r="A998" s="153" t="s">
        <v>1819</v>
      </c>
      <c r="B998" s="153" t="s">
        <v>2511</v>
      </c>
      <c r="C998" s="153" t="s">
        <v>2372</v>
      </c>
      <c r="D998" s="177" t="e">
        <v>#N/A</v>
      </c>
      <c r="E998" s="161" t="e">
        <v>#N/A</v>
      </c>
      <c r="F998" s="161" t="e">
        <v>#N/A</v>
      </c>
      <c r="G998" s="161" t="e">
        <v>#N/A</v>
      </c>
      <c r="H998" s="161" t="e">
        <v>#N/A</v>
      </c>
      <c r="I998" s="161" t="e">
        <v>#N/A</v>
      </c>
      <c r="J998" s="161" t="e">
        <v>#N/A</v>
      </c>
      <c r="K998" s="161" t="e">
        <v>#N/A</v>
      </c>
      <c r="L998" s="161" t="e">
        <v>#N/A</v>
      </c>
      <c r="M998" s="161"/>
      <c r="N998" s="185"/>
      <c r="O998" s="161"/>
      <c r="P998" s="161"/>
      <c r="Q998" s="161"/>
      <c r="R998" s="161"/>
      <c r="S998" s="161"/>
      <c r="T998" s="161"/>
      <c r="U998" s="161"/>
      <c r="V998" s="161"/>
      <c r="W998" s="161"/>
      <c r="X998" s="161"/>
      <c r="Y998" s="161"/>
      <c r="Z998" s="161"/>
      <c r="AA998" s="161"/>
      <c r="AB998" s="161"/>
      <c r="AC998" s="161"/>
      <c r="AD998" s="161"/>
      <c r="AE998" s="161"/>
      <c r="AF998" s="161"/>
      <c r="AG998" s="161"/>
      <c r="AH998" s="162" t="s">
        <v>5628</v>
      </c>
      <c r="AI998" s="162" t="s">
        <v>3720</v>
      </c>
      <c r="AJ998" s="162" t="s">
        <v>5627</v>
      </c>
      <c r="AK998" s="162"/>
      <c r="AL998" s="162"/>
      <c r="AM998" s="162"/>
      <c r="AN998" s="162"/>
      <c r="AO998" s="162"/>
      <c r="AP998" s="162"/>
      <c r="AQ998" s="162"/>
      <c r="AR998" s="162"/>
      <c r="AS998" s="162"/>
      <c r="AT998" s="162"/>
      <c r="AU998" s="162"/>
      <c r="AV998" s="162"/>
      <c r="AW998" s="162"/>
      <c r="AX998" s="162"/>
    </row>
    <row r="999" spans="1:50" hidden="1">
      <c r="A999" s="153" t="s">
        <v>5827</v>
      </c>
      <c r="B999" s="153" t="s">
        <v>5828</v>
      </c>
      <c r="C999" s="153" t="s">
        <v>4163</v>
      </c>
      <c r="D999" s="177" t="s">
        <v>10353</v>
      </c>
      <c r="E999" s="161" t="s">
        <v>6309</v>
      </c>
      <c r="F999" s="161" t="s">
        <v>12892</v>
      </c>
      <c r="G999" s="161" t="s">
        <v>10354</v>
      </c>
      <c r="H999" s="161" t="s">
        <v>7175</v>
      </c>
      <c r="I999" s="161" t="s">
        <v>7176</v>
      </c>
      <c r="J999" s="161" t="s">
        <v>10355</v>
      </c>
      <c r="K999" s="161" t="s">
        <v>10356</v>
      </c>
      <c r="L999" s="161" t="s">
        <v>6309</v>
      </c>
      <c r="M999" s="161" t="s">
        <v>6309</v>
      </c>
      <c r="N999" s="185" t="s">
        <v>6310</v>
      </c>
      <c r="O999" s="161">
        <v>0</v>
      </c>
      <c r="P999" s="161">
        <v>0</v>
      </c>
      <c r="Q999" s="161">
        <v>0</v>
      </c>
      <c r="R999" s="161">
        <v>0</v>
      </c>
      <c r="S999" s="161">
        <v>0</v>
      </c>
      <c r="T999" s="161">
        <v>0</v>
      </c>
      <c r="U999" s="161">
        <v>0</v>
      </c>
      <c r="V999" s="161">
        <v>0</v>
      </c>
      <c r="W999" s="161">
        <v>0</v>
      </c>
      <c r="X999" s="161">
        <v>0</v>
      </c>
      <c r="Y999" s="161">
        <v>0</v>
      </c>
      <c r="Z999" s="161">
        <v>0</v>
      </c>
      <c r="AA999" s="161">
        <v>0</v>
      </c>
      <c r="AB999" s="161">
        <v>0</v>
      </c>
      <c r="AC999" s="161">
        <v>0</v>
      </c>
      <c r="AD999" s="161">
        <v>0</v>
      </c>
      <c r="AE999" s="161">
        <v>0</v>
      </c>
      <c r="AF999" s="161" t="s">
        <v>6309</v>
      </c>
      <c r="AG999" s="169" t="s">
        <v>6312</v>
      </c>
      <c r="AH999" s="162"/>
      <c r="AI999" s="162"/>
      <c r="AJ999" s="162"/>
      <c r="AK999" s="162"/>
      <c r="AL999" s="162"/>
      <c r="AM999" s="162"/>
      <c r="AN999" s="162"/>
      <c r="AO999" s="162"/>
      <c r="AP999" s="162"/>
      <c r="AQ999" s="162"/>
      <c r="AR999" s="162"/>
      <c r="AS999" s="162"/>
      <c r="AT999" s="162"/>
      <c r="AU999" s="162"/>
      <c r="AV999" s="162"/>
      <c r="AW999" s="162"/>
      <c r="AX999" s="162"/>
    </row>
    <row r="1000" spans="1:50" hidden="1">
      <c r="A1000" s="153" t="s">
        <v>2533</v>
      </c>
      <c r="B1000" s="153" t="s">
        <v>2534</v>
      </c>
      <c r="C1000" s="153" t="s">
        <v>1091</v>
      </c>
      <c r="D1000" s="177" t="s">
        <v>7213</v>
      </c>
      <c r="E1000" s="161" t="s">
        <v>6309</v>
      </c>
      <c r="F1000" s="161" t="s">
        <v>12031</v>
      </c>
      <c r="G1000" s="161" t="s">
        <v>7214</v>
      </c>
      <c r="H1000" s="161" t="s">
        <v>2024</v>
      </c>
      <c r="I1000" s="161" t="s">
        <v>2031</v>
      </c>
      <c r="J1000" s="161" t="s">
        <v>7215</v>
      </c>
      <c r="K1000" s="161" t="s">
        <v>6309</v>
      </c>
      <c r="L1000" s="161" t="s">
        <v>6309</v>
      </c>
      <c r="M1000" s="161" t="s">
        <v>14302</v>
      </c>
      <c r="N1000" s="185" t="s">
        <v>6310</v>
      </c>
      <c r="O1000" s="161">
        <v>0</v>
      </c>
      <c r="P1000" s="161">
        <v>0</v>
      </c>
      <c r="Q1000" s="161">
        <v>0</v>
      </c>
      <c r="R1000" s="161">
        <v>0</v>
      </c>
      <c r="S1000" s="161">
        <v>0</v>
      </c>
      <c r="T1000" s="161">
        <v>0</v>
      </c>
      <c r="U1000" s="161">
        <v>0</v>
      </c>
      <c r="V1000" s="161">
        <v>0</v>
      </c>
      <c r="W1000" s="161">
        <v>0</v>
      </c>
      <c r="X1000" s="161">
        <v>0</v>
      </c>
      <c r="Y1000" s="161">
        <v>0</v>
      </c>
      <c r="Z1000" s="161">
        <v>0</v>
      </c>
      <c r="AA1000" s="161">
        <v>0</v>
      </c>
      <c r="AB1000" s="161">
        <v>0</v>
      </c>
      <c r="AC1000" s="161">
        <v>0</v>
      </c>
      <c r="AD1000" s="161">
        <v>0</v>
      </c>
      <c r="AE1000" s="161">
        <v>0</v>
      </c>
      <c r="AF1000" s="161" t="s">
        <v>6309</v>
      </c>
      <c r="AG1000" s="161" t="s">
        <v>6312</v>
      </c>
      <c r="AH1000" s="162"/>
      <c r="AI1000" s="162"/>
      <c r="AJ1000" s="162"/>
      <c r="AK1000" s="162"/>
      <c r="AL1000" s="162"/>
      <c r="AM1000" s="162"/>
      <c r="AN1000" s="162"/>
      <c r="AO1000" s="162"/>
      <c r="AP1000" s="162"/>
      <c r="AQ1000" s="162"/>
      <c r="AR1000" s="162"/>
      <c r="AS1000" s="162"/>
      <c r="AT1000" s="162"/>
      <c r="AU1000" s="162"/>
      <c r="AV1000" s="162"/>
      <c r="AW1000" s="162"/>
      <c r="AX1000" s="162"/>
    </row>
    <row r="1001" spans="1:50" hidden="1">
      <c r="A1001" s="153" t="s">
        <v>687</v>
      </c>
      <c r="B1001" s="153" t="s">
        <v>300</v>
      </c>
      <c r="C1001" s="153" t="s">
        <v>688</v>
      </c>
      <c r="D1001" s="177" t="s">
        <v>8046</v>
      </c>
      <c r="E1001" s="161" t="s">
        <v>8047</v>
      </c>
      <c r="F1001" s="161" t="s">
        <v>12358</v>
      </c>
      <c r="G1001" s="161" t="s">
        <v>8048</v>
      </c>
      <c r="H1001" s="161" t="s">
        <v>2024</v>
      </c>
      <c r="I1001" s="161" t="s">
        <v>2031</v>
      </c>
      <c r="J1001" s="161" t="s">
        <v>8049</v>
      </c>
      <c r="K1001" s="161" t="s">
        <v>6309</v>
      </c>
      <c r="L1001" s="161" t="s">
        <v>8050</v>
      </c>
      <c r="M1001" s="161"/>
      <c r="N1001" s="185"/>
      <c r="O1001" s="161"/>
      <c r="P1001" s="161"/>
      <c r="Q1001" s="161"/>
      <c r="R1001" s="161"/>
      <c r="S1001" s="161"/>
      <c r="T1001" s="161"/>
      <c r="U1001" s="161"/>
      <c r="V1001" s="161"/>
      <c r="W1001" s="161"/>
      <c r="X1001" s="161"/>
      <c r="Y1001" s="161"/>
      <c r="Z1001" s="161"/>
      <c r="AA1001" s="161"/>
      <c r="AB1001" s="161"/>
      <c r="AC1001" s="161"/>
      <c r="AD1001" s="161"/>
      <c r="AE1001" s="161"/>
      <c r="AF1001" s="161"/>
      <c r="AG1001" s="161"/>
      <c r="AH1001" s="162"/>
      <c r="AI1001" s="162"/>
      <c r="AJ1001" s="162"/>
      <c r="AK1001" s="162"/>
      <c r="AL1001" s="162"/>
      <c r="AM1001" s="162"/>
      <c r="AN1001" s="162"/>
      <c r="AO1001" s="162"/>
      <c r="AP1001" s="162"/>
      <c r="AQ1001" s="162"/>
      <c r="AR1001" s="162"/>
      <c r="AS1001" s="162"/>
      <c r="AT1001" s="162"/>
      <c r="AU1001" s="162"/>
      <c r="AV1001" s="162"/>
      <c r="AW1001" s="162"/>
      <c r="AX1001" s="162"/>
    </row>
    <row r="1002" spans="1:50" hidden="1">
      <c r="A1002" s="153" t="s">
        <v>5894</v>
      </c>
      <c r="B1002" s="153" t="s">
        <v>5895</v>
      </c>
      <c r="C1002" s="153" t="s">
        <v>2221</v>
      </c>
      <c r="D1002" s="177" t="s">
        <v>10864</v>
      </c>
      <c r="E1002" s="161" t="s">
        <v>10865</v>
      </c>
      <c r="F1002" s="161" t="e">
        <v>#N/A</v>
      </c>
      <c r="G1002" s="161" t="s">
        <v>10866</v>
      </c>
      <c r="H1002" s="161" t="s">
        <v>2024</v>
      </c>
      <c r="I1002" s="161" t="s">
        <v>2031</v>
      </c>
      <c r="J1002" s="161" t="s">
        <v>10867</v>
      </c>
      <c r="K1002" s="161" t="s">
        <v>10868</v>
      </c>
      <c r="L1002" s="161" t="s">
        <v>6309</v>
      </c>
      <c r="M1002" s="161"/>
      <c r="N1002" s="185"/>
      <c r="O1002" s="161"/>
      <c r="P1002" s="161"/>
      <c r="Q1002" s="161"/>
      <c r="R1002" s="161"/>
      <c r="S1002" s="161"/>
      <c r="T1002" s="161"/>
      <c r="U1002" s="161"/>
      <c r="V1002" s="161"/>
      <c r="W1002" s="161"/>
      <c r="X1002" s="161"/>
      <c r="Y1002" s="161"/>
      <c r="Z1002" s="161"/>
      <c r="AA1002" s="161"/>
      <c r="AB1002" s="161"/>
      <c r="AC1002" s="161"/>
      <c r="AD1002" s="161"/>
      <c r="AE1002" s="161"/>
      <c r="AF1002" s="161"/>
      <c r="AG1002" s="161"/>
      <c r="AH1002" s="162"/>
      <c r="AI1002" s="162"/>
      <c r="AJ1002" s="162"/>
      <c r="AK1002" s="162"/>
      <c r="AL1002" s="162"/>
      <c r="AM1002" s="162"/>
      <c r="AN1002" s="162"/>
      <c r="AO1002" s="162"/>
      <c r="AP1002" s="162"/>
      <c r="AQ1002" s="162"/>
      <c r="AR1002" s="162"/>
      <c r="AS1002" s="162"/>
      <c r="AT1002" s="162"/>
      <c r="AU1002" s="162"/>
      <c r="AV1002" s="162"/>
      <c r="AW1002" s="162"/>
      <c r="AX1002" s="162"/>
    </row>
    <row r="1003" spans="1:50" hidden="1">
      <c r="A1003" s="153" t="s">
        <v>1963</v>
      </c>
      <c r="B1003" s="153" t="s">
        <v>1964</v>
      </c>
      <c r="C1003" s="153" t="s">
        <v>2535</v>
      </c>
      <c r="D1003" s="177" t="s">
        <v>9888</v>
      </c>
      <c r="E1003" s="161" t="s">
        <v>6309</v>
      </c>
      <c r="F1003" s="161" t="s">
        <v>12793</v>
      </c>
      <c r="G1003" s="161" t="s">
        <v>9889</v>
      </c>
      <c r="H1003" s="161" t="s">
        <v>6266</v>
      </c>
      <c r="I1003" s="161" t="s">
        <v>6267</v>
      </c>
      <c r="J1003" s="161" t="s">
        <v>9890</v>
      </c>
      <c r="K1003" s="161" t="s">
        <v>9891</v>
      </c>
      <c r="L1003" s="161" t="s">
        <v>6309</v>
      </c>
      <c r="M1003" s="161" t="s">
        <v>6309</v>
      </c>
      <c r="N1003" s="185" t="s">
        <v>6310</v>
      </c>
      <c r="O1003" s="161">
        <v>0</v>
      </c>
      <c r="P1003" s="161">
        <v>0</v>
      </c>
      <c r="Q1003" s="161">
        <v>0</v>
      </c>
      <c r="R1003" s="161">
        <v>0</v>
      </c>
      <c r="S1003" s="161">
        <v>0</v>
      </c>
      <c r="T1003" s="161">
        <v>0</v>
      </c>
      <c r="U1003" s="161">
        <v>0</v>
      </c>
      <c r="V1003" s="161">
        <v>0</v>
      </c>
      <c r="W1003" s="161">
        <v>0</v>
      </c>
      <c r="X1003" s="161">
        <v>0</v>
      </c>
      <c r="Y1003" s="161">
        <v>0</v>
      </c>
      <c r="Z1003" s="161">
        <v>0</v>
      </c>
      <c r="AA1003" s="161">
        <v>0</v>
      </c>
      <c r="AB1003" s="161">
        <v>0</v>
      </c>
      <c r="AC1003" s="161">
        <v>0</v>
      </c>
      <c r="AD1003" s="161">
        <v>0</v>
      </c>
      <c r="AE1003" s="161">
        <v>0</v>
      </c>
      <c r="AF1003" s="161" t="s">
        <v>6309</v>
      </c>
      <c r="AG1003" s="161" t="s">
        <v>6312</v>
      </c>
      <c r="AH1003" s="162"/>
      <c r="AI1003" s="162"/>
      <c r="AJ1003" s="162"/>
      <c r="AK1003" s="162"/>
      <c r="AL1003" s="162"/>
      <c r="AM1003" s="162"/>
      <c r="AN1003" s="162"/>
      <c r="AO1003" s="162"/>
      <c r="AP1003" s="162"/>
      <c r="AQ1003" s="162"/>
      <c r="AR1003" s="162"/>
      <c r="AS1003" s="162"/>
      <c r="AT1003" s="162"/>
      <c r="AU1003" s="162"/>
      <c r="AV1003" s="162"/>
      <c r="AW1003" s="162"/>
      <c r="AX1003" s="162"/>
    </row>
    <row r="1004" spans="1:50" hidden="1">
      <c r="A1004" s="153" t="s">
        <v>2692</v>
      </c>
      <c r="B1004" s="153" t="s">
        <v>2693</v>
      </c>
      <c r="C1004" s="153" t="s">
        <v>2694</v>
      </c>
      <c r="D1004" s="177" t="s">
        <v>10181</v>
      </c>
      <c r="E1004" s="161" t="s">
        <v>6309</v>
      </c>
      <c r="F1004" s="161" t="s">
        <v>12222</v>
      </c>
      <c r="G1004" s="161" t="s">
        <v>10182</v>
      </c>
      <c r="H1004" s="161" t="s">
        <v>7412</v>
      </c>
      <c r="I1004" s="161" t="s">
        <v>7413</v>
      </c>
      <c r="J1004" s="161" t="s">
        <v>10183</v>
      </c>
      <c r="K1004" s="161" t="s">
        <v>10184</v>
      </c>
      <c r="L1004" s="161" t="s">
        <v>6309</v>
      </c>
      <c r="M1004" s="161" t="s">
        <v>6309</v>
      </c>
      <c r="N1004" s="185" t="s">
        <v>6310</v>
      </c>
      <c r="O1004" s="161">
        <v>0</v>
      </c>
      <c r="P1004" s="161">
        <v>0</v>
      </c>
      <c r="Q1004" s="161">
        <v>0</v>
      </c>
      <c r="R1004" s="161">
        <v>0</v>
      </c>
      <c r="S1004" s="161">
        <v>0</v>
      </c>
      <c r="T1004" s="161">
        <v>0</v>
      </c>
      <c r="U1004" s="161">
        <v>0</v>
      </c>
      <c r="V1004" s="161">
        <v>0</v>
      </c>
      <c r="W1004" s="161">
        <v>0</v>
      </c>
      <c r="X1004" s="161">
        <v>0</v>
      </c>
      <c r="Y1004" s="161">
        <v>0</v>
      </c>
      <c r="Z1004" s="161">
        <v>0</v>
      </c>
      <c r="AA1004" s="161">
        <v>0</v>
      </c>
      <c r="AB1004" s="161">
        <v>0</v>
      </c>
      <c r="AC1004" s="161">
        <v>0</v>
      </c>
      <c r="AD1004" s="161">
        <v>0</v>
      </c>
      <c r="AE1004" s="161">
        <v>0</v>
      </c>
      <c r="AF1004" s="161" t="s">
        <v>6309</v>
      </c>
      <c r="AG1004" s="161" t="s">
        <v>6312</v>
      </c>
      <c r="AH1004" s="162"/>
      <c r="AI1004" s="162"/>
      <c r="AJ1004" s="162"/>
      <c r="AK1004" s="162"/>
      <c r="AL1004" s="162"/>
      <c r="AM1004" s="162"/>
      <c r="AN1004" s="162"/>
      <c r="AO1004" s="162"/>
      <c r="AP1004" s="162"/>
      <c r="AQ1004" s="162"/>
      <c r="AR1004" s="162"/>
      <c r="AS1004" s="162"/>
      <c r="AT1004" s="162"/>
      <c r="AU1004" s="162"/>
      <c r="AV1004" s="162"/>
      <c r="AW1004" s="162"/>
      <c r="AX1004" s="162"/>
    </row>
    <row r="1005" spans="1:50" hidden="1">
      <c r="A1005" s="153" t="s">
        <v>5539</v>
      </c>
      <c r="B1005" s="153" t="s">
        <v>5540</v>
      </c>
      <c r="C1005" s="153" t="s">
        <v>4959</v>
      </c>
      <c r="D1005" s="177" t="s">
        <v>7764</v>
      </c>
      <c r="E1005" s="161" t="s">
        <v>6309</v>
      </c>
      <c r="F1005" s="161" t="s">
        <v>12296</v>
      </c>
      <c r="G1005" s="161" t="s">
        <v>7765</v>
      </c>
      <c r="H1005" s="161" t="s">
        <v>2024</v>
      </c>
      <c r="I1005" s="161" t="s">
        <v>7766</v>
      </c>
      <c r="J1005" s="161" t="s">
        <v>7767</v>
      </c>
      <c r="K1005" s="161" t="s">
        <v>7768</v>
      </c>
      <c r="L1005" s="161" t="s">
        <v>6309</v>
      </c>
      <c r="M1005" s="161" t="s">
        <v>7769</v>
      </c>
      <c r="N1005" s="185" t="s">
        <v>6310</v>
      </c>
      <c r="O1005" s="161">
        <v>0</v>
      </c>
      <c r="P1005" s="161">
        <v>0</v>
      </c>
      <c r="Q1005" s="161">
        <v>0</v>
      </c>
      <c r="R1005" s="161">
        <v>0</v>
      </c>
      <c r="S1005" s="161">
        <v>0</v>
      </c>
      <c r="T1005" s="161">
        <v>0</v>
      </c>
      <c r="U1005" s="161">
        <v>0</v>
      </c>
      <c r="V1005" s="161">
        <v>0</v>
      </c>
      <c r="W1005" s="161">
        <v>0</v>
      </c>
      <c r="X1005" s="161">
        <v>0</v>
      </c>
      <c r="Y1005" s="161">
        <v>0</v>
      </c>
      <c r="Z1005" s="161">
        <v>0</v>
      </c>
      <c r="AA1005" s="161">
        <v>0</v>
      </c>
      <c r="AB1005" s="161">
        <v>0</v>
      </c>
      <c r="AC1005" s="161">
        <v>0</v>
      </c>
      <c r="AD1005" s="161">
        <v>0</v>
      </c>
      <c r="AE1005" s="161">
        <v>0</v>
      </c>
      <c r="AF1005" s="161" t="s">
        <v>6309</v>
      </c>
      <c r="AG1005" s="161" t="s">
        <v>6312</v>
      </c>
      <c r="AH1005" s="162"/>
      <c r="AI1005" s="162"/>
      <c r="AJ1005" s="162"/>
      <c r="AK1005" s="162"/>
      <c r="AL1005" s="162"/>
      <c r="AM1005" s="162"/>
      <c r="AN1005" s="162"/>
      <c r="AO1005" s="162"/>
      <c r="AP1005" s="162"/>
      <c r="AQ1005" s="162"/>
      <c r="AR1005" s="162"/>
      <c r="AS1005" s="162"/>
      <c r="AT1005" s="162"/>
      <c r="AU1005" s="162"/>
      <c r="AV1005" s="162"/>
      <c r="AW1005" s="162"/>
      <c r="AX1005" s="162"/>
    </row>
    <row r="1006" spans="1:50" hidden="1">
      <c r="A1006" s="153" t="s">
        <v>3264</v>
      </c>
      <c r="B1006" s="160" t="s">
        <v>3265</v>
      </c>
      <c r="C1006" s="153" t="s">
        <v>1091</v>
      </c>
      <c r="D1006" s="177" t="s">
        <v>7089</v>
      </c>
      <c r="E1006" s="161" t="s">
        <v>7090</v>
      </c>
      <c r="F1006" s="161" t="s">
        <v>7091</v>
      </c>
      <c r="G1006" s="161" t="s">
        <v>7092</v>
      </c>
      <c r="H1006" s="161" t="s">
        <v>3554</v>
      </c>
      <c r="I1006" s="161" t="s">
        <v>3555</v>
      </c>
      <c r="J1006" s="161" t="s">
        <v>7093</v>
      </c>
      <c r="K1006" s="161" t="s">
        <v>7094</v>
      </c>
      <c r="L1006" s="161" t="s">
        <v>6309</v>
      </c>
      <c r="M1006" s="161" t="s">
        <v>7095</v>
      </c>
      <c r="N1006" s="185" t="s">
        <v>7096</v>
      </c>
      <c r="O1006" s="161">
        <v>0</v>
      </c>
      <c r="P1006" s="161">
        <v>0</v>
      </c>
      <c r="Q1006" s="161">
        <v>0</v>
      </c>
      <c r="R1006" s="161">
        <v>0</v>
      </c>
      <c r="S1006" s="161">
        <v>0</v>
      </c>
      <c r="T1006" s="161">
        <v>0</v>
      </c>
      <c r="U1006" s="161">
        <v>0</v>
      </c>
      <c r="V1006" s="161">
        <v>0</v>
      </c>
      <c r="W1006" s="161">
        <v>0</v>
      </c>
      <c r="X1006" s="161">
        <v>0</v>
      </c>
      <c r="Y1006" s="161">
        <v>0</v>
      </c>
      <c r="Z1006" s="161">
        <v>0</v>
      </c>
      <c r="AA1006" s="161">
        <v>0</v>
      </c>
      <c r="AB1006" s="161">
        <v>0</v>
      </c>
      <c r="AC1006" s="161">
        <v>0</v>
      </c>
      <c r="AD1006" s="161">
        <v>0</v>
      </c>
      <c r="AE1006" s="161">
        <v>0</v>
      </c>
      <c r="AF1006" s="161" t="s">
        <v>4399</v>
      </c>
      <c r="AG1006" s="161" t="s">
        <v>4400</v>
      </c>
      <c r="AH1006" s="162" t="s">
        <v>14906</v>
      </c>
      <c r="AI1006" s="162"/>
      <c r="AJ1006" s="162"/>
      <c r="AK1006" s="162"/>
      <c r="AL1006" s="162"/>
      <c r="AM1006" s="162"/>
      <c r="AN1006" s="162"/>
      <c r="AO1006" s="162"/>
      <c r="AP1006" s="162"/>
      <c r="AQ1006" s="162"/>
      <c r="AR1006" s="162"/>
      <c r="AS1006" s="162"/>
      <c r="AT1006" s="162"/>
      <c r="AU1006" s="162"/>
      <c r="AV1006" s="162"/>
      <c r="AW1006" s="162"/>
      <c r="AX1006" s="162"/>
    </row>
    <row r="1007" spans="1:50" hidden="1">
      <c r="A1007" s="153" t="s">
        <v>5172</v>
      </c>
      <c r="B1007" s="153" t="s">
        <v>5173</v>
      </c>
      <c r="C1007" s="153" t="s">
        <v>1091</v>
      </c>
      <c r="D1007" s="177" t="s">
        <v>9836</v>
      </c>
      <c r="E1007" s="161" t="s">
        <v>6309</v>
      </c>
      <c r="F1007" s="161" t="s">
        <v>12784</v>
      </c>
      <c r="G1007" s="161" t="s">
        <v>9837</v>
      </c>
      <c r="H1007" s="161" t="s">
        <v>2370</v>
      </c>
      <c r="I1007" s="161" t="s">
        <v>3671</v>
      </c>
      <c r="J1007" s="161" t="s">
        <v>9838</v>
      </c>
      <c r="K1007" s="161" t="s">
        <v>9839</v>
      </c>
      <c r="L1007" s="161" t="s">
        <v>6309</v>
      </c>
      <c r="M1007" s="161" t="s">
        <v>6309</v>
      </c>
      <c r="N1007" s="185" t="s">
        <v>6310</v>
      </c>
      <c r="O1007" s="161">
        <v>0</v>
      </c>
      <c r="P1007" s="161">
        <v>0</v>
      </c>
      <c r="Q1007" s="161">
        <v>0</v>
      </c>
      <c r="R1007" s="161">
        <v>0</v>
      </c>
      <c r="S1007" s="161">
        <v>0</v>
      </c>
      <c r="T1007" s="161">
        <v>0</v>
      </c>
      <c r="U1007" s="161">
        <v>0</v>
      </c>
      <c r="V1007" s="161">
        <v>0</v>
      </c>
      <c r="W1007" s="161">
        <v>0</v>
      </c>
      <c r="X1007" s="161">
        <v>0</v>
      </c>
      <c r="Y1007" s="161">
        <v>0</v>
      </c>
      <c r="Z1007" s="161">
        <v>0</v>
      </c>
      <c r="AA1007" s="161">
        <v>0</v>
      </c>
      <c r="AB1007" s="161">
        <v>0</v>
      </c>
      <c r="AC1007" s="161">
        <v>0</v>
      </c>
      <c r="AD1007" s="161">
        <v>0</v>
      </c>
      <c r="AE1007" s="161">
        <v>0</v>
      </c>
      <c r="AF1007" s="161" t="s">
        <v>6309</v>
      </c>
      <c r="AG1007" s="161" t="s">
        <v>6312</v>
      </c>
      <c r="AH1007" s="162"/>
      <c r="AI1007" s="162"/>
      <c r="AJ1007" s="162"/>
      <c r="AK1007" s="162"/>
      <c r="AL1007" s="162"/>
      <c r="AM1007" s="162"/>
      <c r="AN1007" s="162"/>
      <c r="AO1007" s="162"/>
      <c r="AP1007" s="162"/>
      <c r="AQ1007" s="162"/>
      <c r="AR1007" s="162"/>
      <c r="AS1007" s="162"/>
      <c r="AT1007" s="162"/>
      <c r="AU1007" s="162"/>
      <c r="AV1007" s="162"/>
      <c r="AW1007" s="162"/>
      <c r="AX1007" s="162"/>
    </row>
    <row r="1008" spans="1:50" hidden="1">
      <c r="A1008" s="153" t="s">
        <v>5820</v>
      </c>
      <c r="B1008" s="153" t="s">
        <v>5821</v>
      </c>
      <c r="C1008" s="153" t="s">
        <v>5822</v>
      </c>
      <c r="D1008" s="177" t="s">
        <v>10341</v>
      </c>
      <c r="E1008" s="161" t="s">
        <v>6309</v>
      </c>
      <c r="F1008" s="161" t="s">
        <v>12890</v>
      </c>
      <c r="G1008" s="161" t="s">
        <v>10342</v>
      </c>
      <c r="H1008" s="161" t="s">
        <v>7412</v>
      </c>
      <c r="I1008" s="161" t="s">
        <v>7413</v>
      </c>
      <c r="J1008" s="161" t="s">
        <v>10343</v>
      </c>
      <c r="K1008" s="161" t="s">
        <v>10344</v>
      </c>
      <c r="L1008" s="161" t="s">
        <v>6309</v>
      </c>
      <c r="M1008" s="161" t="s">
        <v>6309</v>
      </c>
      <c r="N1008" s="185" t="s">
        <v>6310</v>
      </c>
      <c r="O1008" s="161">
        <v>0</v>
      </c>
      <c r="P1008" s="161">
        <v>0</v>
      </c>
      <c r="Q1008" s="161">
        <v>0</v>
      </c>
      <c r="R1008" s="161">
        <v>0</v>
      </c>
      <c r="S1008" s="161">
        <v>0</v>
      </c>
      <c r="T1008" s="161">
        <v>0</v>
      </c>
      <c r="U1008" s="161">
        <v>0</v>
      </c>
      <c r="V1008" s="161">
        <v>0</v>
      </c>
      <c r="W1008" s="161">
        <v>0</v>
      </c>
      <c r="X1008" s="161">
        <v>0</v>
      </c>
      <c r="Y1008" s="161">
        <v>0</v>
      </c>
      <c r="Z1008" s="161">
        <v>0</v>
      </c>
      <c r="AA1008" s="161">
        <v>0</v>
      </c>
      <c r="AB1008" s="161">
        <v>0</v>
      </c>
      <c r="AC1008" s="161">
        <v>0</v>
      </c>
      <c r="AD1008" s="161">
        <v>0</v>
      </c>
      <c r="AE1008" s="161">
        <v>0</v>
      </c>
      <c r="AF1008" s="161" t="s">
        <v>6309</v>
      </c>
      <c r="AG1008" s="161" t="s">
        <v>6312</v>
      </c>
      <c r="AH1008" s="162"/>
      <c r="AI1008" s="162"/>
      <c r="AJ1008" s="162"/>
      <c r="AK1008" s="162"/>
      <c r="AL1008" s="162"/>
      <c r="AM1008" s="162"/>
      <c r="AN1008" s="162"/>
      <c r="AO1008" s="162"/>
      <c r="AP1008" s="162"/>
      <c r="AQ1008" s="162"/>
      <c r="AR1008" s="162"/>
      <c r="AS1008" s="162"/>
      <c r="AT1008" s="162"/>
      <c r="AU1008" s="162"/>
      <c r="AV1008" s="162"/>
      <c r="AW1008" s="162"/>
      <c r="AX1008" s="162"/>
    </row>
    <row r="1009" spans="1:50" hidden="1">
      <c r="A1009" s="153" t="s">
        <v>232</v>
      </c>
      <c r="B1009" s="153" t="s">
        <v>31</v>
      </c>
      <c r="C1009" s="153" t="s">
        <v>233</v>
      </c>
      <c r="D1009" s="177" t="e">
        <v>#N/A</v>
      </c>
      <c r="E1009" s="161" t="e">
        <v>#N/A</v>
      </c>
      <c r="F1009" s="161" t="e">
        <v>#N/A</v>
      </c>
      <c r="G1009" s="161" t="e">
        <v>#N/A</v>
      </c>
      <c r="H1009" s="161" t="e">
        <v>#N/A</v>
      </c>
      <c r="I1009" s="161" t="e">
        <v>#N/A</v>
      </c>
      <c r="J1009" s="161" t="e">
        <v>#N/A</v>
      </c>
      <c r="K1009" s="161" t="e">
        <v>#N/A</v>
      </c>
      <c r="L1009" s="161" t="e">
        <v>#N/A</v>
      </c>
      <c r="M1009" s="161"/>
      <c r="N1009" s="185"/>
      <c r="O1009" s="161"/>
      <c r="P1009" s="161"/>
      <c r="Q1009" s="161"/>
      <c r="R1009" s="161"/>
      <c r="S1009" s="161"/>
      <c r="T1009" s="161"/>
      <c r="U1009" s="161"/>
      <c r="V1009" s="161"/>
      <c r="W1009" s="161"/>
      <c r="X1009" s="161"/>
      <c r="Y1009" s="161"/>
      <c r="Z1009" s="161"/>
      <c r="AA1009" s="161"/>
      <c r="AB1009" s="161"/>
      <c r="AC1009" s="161"/>
      <c r="AD1009" s="161"/>
      <c r="AE1009" s="161"/>
      <c r="AF1009" s="161"/>
      <c r="AG1009" s="161"/>
      <c r="AH1009" s="162"/>
      <c r="AI1009" s="162"/>
      <c r="AJ1009" s="162"/>
      <c r="AK1009" s="162"/>
      <c r="AL1009" s="162"/>
      <c r="AM1009" s="162"/>
      <c r="AN1009" s="162"/>
      <c r="AO1009" s="162"/>
      <c r="AP1009" s="162"/>
      <c r="AQ1009" s="162"/>
      <c r="AR1009" s="162"/>
      <c r="AS1009" s="162"/>
      <c r="AT1009" s="162"/>
      <c r="AU1009" s="162"/>
      <c r="AV1009" s="162"/>
      <c r="AW1009" s="162"/>
      <c r="AX1009" s="162"/>
    </row>
    <row r="1010" spans="1:50" hidden="1">
      <c r="A1010" s="153" t="s">
        <v>3058</v>
      </c>
      <c r="B1010" s="153" t="s">
        <v>3059</v>
      </c>
      <c r="C1010" s="153" t="s">
        <v>2221</v>
      </c>
      <c r="D1010" s="177" t="s">
        <v>9235</v>
      </c>
      <c r="E1010" s="161" t="s">
        <v>6309</v>
      </c>
      <c r="F1010" s="161" t="s">
        <v>12203</v>
      </c>
      <c r="G1010" s="161" t="s">
        <v>9236</v>
      </c>
      <c r="H1010" s="161" t="s">
        <v>3554</v>
      </c>
      <c r="I1010" s="161" t="s">
        <v>3555</v>
      </c>
      <c r="J1010" s="161" t="s">
        <v>9237</v>
      </c>
      <c r="K1010" s="161" t="s">
        <v>9238</v>
      </c>
      <c r="L1010" s="161" t="s">
        <v>6309</v>
      </c>
      <c r="M1010" s="161" t="s">
        <v>9239</v>
      </c>
      <c r="N1010" s="185" t="s">
        <v>6310</v>
      </c>
      <c r="O1010" s="161">
        <v>0</v>
      </c>
      <c r="P1010" s="161">
        <v>0</v>
      </c>
      <c r="Q1010" s="161">
        <v>0</v>
      </c>
      <c r="R1010" s="161">
        <v>0</v>
      </c>
      <c r="S1010" s="161">
        <v>0</v>
      </c>
      <c r="T1010" s="161">
        <v>0</v>
      </c>
      <c r="U1010" s="161">
        <v>0</v>
      </c>
      <c r="V1010" s="161">
        <v>0</v>
      </c>
      <c r="W1010" s="161">
        <v>0</v>
      </c>
      <c r="X1010" s="161">
        <v>0</v>
      </c>
      <c r="Y1010" s="161">
        <v>0</v>
      </c>
      <c r="Z1010" s="161">
        <v>0</v>
      </c>
      <c r="AA1010" s="161">
        <v>0</v>
      </c>
      <c r="AB1010" s="161">
        <v>0</v>
      </c>
      <c r="AC1010" s="161">
        <v>0</v>
      </c>
      <c r="AD1010" s="161">
        <v>0</v>
      </c>
      <c r="AE1010" s="161">
        <v>0</v>
      </c>
      <c r="AF1010" s="161" t="s">
        <v>6309</v>
      </c>
      <c r="AG1010" s="161" t="s">
        <v>6312</v>
      </c>
      <c r="AH1010" s="162"/>
      <c r="AI1010" s="162"/>
      <c r="AJ1010" s="162"/>
      <c r="AK1010" s="162"/>
      <c r="AL1010" s="162"/>
      <c r="AM1010" s="162"/>
      <c r="AN1010" s="162"/>
      <c r="AO1010" s="162"/>
      <c r="AP1010" s="162"/>
      <c r="AQ1010" s="162"/>
      <c r="AR1010" s="162"/>
      <c r="AS1010" s="162"/>
      <c r="AT1010" s="162"/>
      <c r="AU1010" s="162"/>
      <c r="AV1010" s="162"/>
      <c r="AW1010" s="162"/>
      <c r="AX1010" s="162"/>
    </row>
    <row r="1011" spans="1:50" hidden="1">
      <c r="A1011" s="153" t="s">
        <v>5348</v>
      </c>
      <c r="B1011" s="153" t="s">
        <v>5349</v>
      </c>
      <c r="C1011" s="153" t="s">
        <v>2221</v>
      </c>
      <c r="D1011" s="177" t="s">
        <v>9439</v>
      </c>
      <c r="E1011" s="161" t="s">
        <v>6309</v>
      </c>
      <c r="F1011" s="161" t="s">
        <v>12705</v>
      </c>
      <c r="G1011" s="161" t="s">
        <v>9440</v>
      </c>
      <c r="H1011" s="161" t="s">
        <v>7285</v>
      </c>
      <c r="I1011" s="161" t="s">
        <v>7286</v>
      </c>
      <c r="J1011" s="161" t="s">
        <v>9441</v>
      </c>
      <c r="K1011" s="161" t="s">
        <v>9442</v>
      </c>
      <c r="L1011" s="161" t="s">
        <v>6309</v>
      </c>
      <c r="M1011" s="161" t="s">
        <v>6309</v>
      </c>
      <c r="N1011" s="185" t="s">
        <v>6310</v>
      </c>
      <c r="O1011" s="161">
        <v>0</v>
      </c>
      <c r="P1011" s="161">
        <v>0</v>
      </c>
      <c r="Q1011" s="161">
        <v>0</v>
      </c>
      <c r="R1011" s="161">
        <v>0</v>
      </c>
      <c r="S1011" s="161">
        <v>0</v>
      </c>
      <c r="T1011" s="161">
        <v>0</v>
      </c>
      <c r="U1011" s="161">
        <v>0</v>
      </c>
      <c r="V1011" s="161">
        <v>0</v>
      </c>
      <c r="W1011" s="161">
        <v>0</v>
      </c>
      <c r="X1011" s="161">
        <v>0</v>
      </c>
      <c r="Y1011" s="161">
        <v>0</v>
      </c>
      <c r="Z1011" s="161">
        <v>0</v>
      </c>
      <c r="AA1011" s="161">
        <v>0</v>
      </c>
      <c r="AB1011" s="161">
        <v>0</v>
      </c>
      <c r="AC1011" s="161">
        <v>0</v>
      </c>
      <c r="AD1011" s="161">
        <v>0</v>
      </c>
      <c r="AE1011" s="161">
        <v>0</v>
      </c>
      <c r="AF1011" s="161" t="s">
        <v>6309</v>
      </c>
      <c r="AG1011" s="161" t="s">
        <v>6312</v>
      </c>
      <c r="AH1011" s="162"/>
      <c r="AI1011" s="162"/>
      <c r="AJ1011" s="162"/>
      <c r="AK1011" s="162"/>
      <c r="AL1011" s="162"/>
      <c r="AM1011" s="162"/>
      <c r="AN1011" s="162"/>
      <c r="AO1011" s="162"/>
      <c r="AP1011" s="162"/>
      <c r="AQ1011" s="162"/>
      <c r="AR1011" s="162"/>
      <c r="AS1011" s="162"/>
      <c r="AT1011" s="162"/>
      <c r="AU1011" s="162"/>
      <c r="AV1011" s="162"/>
      <c r="AW1011" s="162"/>
      <c r="AX1011" s="162"/>
    </row>
    <row r="1012" spans="1:50" hidden="1">
      <c r="A1012" s="153" t="s">
        <v>584</v>
      </c>
      <c r="B1012" s="153" t="s">
        <v>585</v>
      </c>
      <c r="C1012" s="153" t="s">
        <v>586</v>
      </c>
      <c r="D1012" s="177" t="s">
        <v>11716</v>
      </c>
      <c r="E1012" s="161" t="s">
        <v>6309</v>
      </c>
      <c r="F1012" s="161" t="s">
        <v>12294</v>
      </c>
      <c r="G1012" s="161" t="s">
        <v>11717</v>
      </c>
      <c r="H1012" s="161" t="s">
        <v>4825</v>
      </c>
      <c r="I1012" s="161" t="s">
        <v>4826</v>
      </c>
      <c r="J1012" s="161" t="s">
        <v>11718</v>
      </c>
      <c r="K1012" s="161" t="s">
        <v>6309</v>
      </c>
      <c r="L1012" s="161" t="s">
        <v>6309</v>
      </c>
      <c r="M1012" s="161" t="s">
        <v>14283</v>
      </c>
      <c r="N1012" s="185" t="s">
        <v>6310</v>
      </c>
      <c r="O1012" s="161" t="s">
        <v>587</v>
      </c>
      <c r="P1012" s="161" t="s">
        <v>12295</v>
      </c>
      <c r="Q1012" s="161" t="s">
        <v>11717</v>
      </c>
      <c r="R1012" s="161" t="s">
        <v>4825</v>
      </c>
      <c r="S1012" s="161" t="s">
        <v>4826</v>
      </c>
      <c r="T1012" s="161" t="s">
        <v>6309</v>
      </c>
      <c r="U1012" s="161">
        <v>0</v>
      </c>
      <c r="V1012" s="161">
        <v>0</v>
      </c>
      <c r="W1012" s="161">
        <v>0</v>
      </c>
      <c r="X1012" s="161">
        <v>0</v>
      </c>
      <c r="Y1012" s="161">
        <v>0</v>
      </c>
      <c r="Z1012" s="161">
        <v>0</v>
      </c>
      <c r="AA1012" s="161">
        <v>0</v>
      </c>
      <c r="AB1012" s="161">
        <v>0</v>
      </c>
      <c r="AC1012" s="161">
        <v>0</v>
      </c>
      <c r="AD1012" s="161">
        <v>0</v>
      </c>
      <c r="AE1012" s="161">
        <v>0</v>
      </c>
      <c r="AF1012" s="161" t="s">
        <v>6309</v>
      </c>
      <c r="AG1012" s="161" t="s">
        <v>6312</v>
      </c>
      <c r="AH1012" s="162"/>
      <c r="AI1012" s="162"/>
      <c r="AJ1012" s="162"/>
      <c r="AK1012" s="162"/>
      <c r="AL1012" s="162"/>
      <c r="AM1012" s="162"/>
      <c r="AN1012" s="162"/>
      <c r="AO1012" s="162"/>
      <c r="AP1012" s="162"/>
      <c r="AQ1012" s="162"/>
      <c r="AR1012" s="162"/>
      <c r="AS1012" s="162"/>
      <c r="AT1012" s="162"/>
      <c r="AU1012" s="162"/>
      <c r="AV1012" s="162"/>
      <c r="AW1012" s="162"/>
      <c r="AX1012" s="162"/>
    </row>
    <row r="1013" spans="1:50" hidden="1">
      <c r="A1013" s="153" t="s">
        <v>5781</v>
      </c>
      <c r="B1013" s="160" t="s">
        <v>5782</v>
      </c>
      <c r="C1013" s="153" t="s">
        <v>5381</v>
      </c>
      <c r="D1013" s="177" t="s">
        <v>8407</v>
      </c>
      <c r="E1013" s="161" t="s">
        <v>6309</v>
      </c>
      <c r="F1013" s="161" t="s">
        <v>12505</v>
      </c>
      <c r="G1013" s="161" t="s">
        <v>8408</v>
      </c>
      <c r="H1013" s="161" t="s">
        <v>2024</v>
      </c>
      <c r="I1013" s="161" t="s">
        <v>2031</v>
      </c>
      <c r="J1013" s="161" t="s">
        <v>8409</v>
      </c>
      <c r="K1013" s="161" t="s">
        <v>8410</v>
      </c>
      <c r="L1013" s="161" t="s">
        <v>6309</v>
      </c>
      <c r="M1013" s="161" t="s">
        <v>8411</v>
      </c>
      <c r="N1013" s="185" t="s">
        <v>6310</v>
      </c>
      <c r="O1013" s="161">
        <v>0</v>
      </c>
      <c r="P1013" s="161">
        <v>0</v>
      </c>
      <c r="Q1013" s="161">
        <v>0</v>
      </c>
      <c r="R1013" s="161">
        <v>0</v>
      </c>
      <c r="S1013" s="161">
        <v>0</v>
      </c>
      <c r="T1013" s="161">
        <v>0</v>
      </c>
      <c r="U1013" s="161">
        <v>0</v>
      </c>
      <c r="V1013" s="161">
        <v>0</v>
      </c>
      <c r="W1013" s="161">
        <v>0</v>
      </c>
      <c r="X1013" s="161">
        <v>0</v>
      </c>
      <c r="Y1013" s="161">
        <v>0</v>
      </c>
      <c r="Z1013" s="161">
        <v>0</v>
      </c>
      <c r="AA1013" s="161">
        <v>0</v>
      </c>
      <c r="AB1013" s="161">
        <v>0</v>
      </c>
      <c r="AC1013" s="161">
        <v>0</v>
      </c>
      <c r="AD1013" s="161">
        <v>0</v>
      </c>
      <c r="AE1013" s="161">
        <v>0</v>
      </c>
      <c r="AF1013" s="161" t="s">
        <v>6309</v>
      </c>
      <c r="AG1013" s="161" t="s">
        <v>6312</v>
      </c>
      <c r="AH1013" s="162"/>
      <c r="AI1013" s="162"/>
      <c r="AJ1013" s="162"/>
      <c r="AK1013" s="162"/>
      <c r="AL1013" s="162"/>
      <c r="AM1013" s="162"/>
      <c r="AN1013" s="162"/>
      <c r="AO1013" s="162"/>
      <c r="AP1013" s="162"/>
      <c r="AQ1013" s="162"/>
      <c r="AR1013" s="162"/>
      <c r="AS1013" s="162"/>
      <c r="AT1013" s="162"/>
      <c r="AU1013" s="162"/>
      <c r="AV1013" s="162"/>
      <c r="AW1013" s="162"/>
      <c r="AX1013" s="162"/>
    </row>
    <row r="1014" spans="1:50" hidden="1">
      <c r="A1014" s="153" t="s">
        <v>1982</v>
      </c>
      <c r="B1014" s="153" t="s">
        <v>1983</v>
      </c>
      <c r="C1014" s="153" t="s">
        <v>2221</v>
      </c>
      <c r="D1014" s="177" t="s">
        <v>9938</v>
      </c>
      <c r="E1014" s="161" t="s">
        <v>6309</v>
      </c>
      <c r="F1014" s="161" t="s">
        <v>12804</v>
      </c>
      <c r="G1014" s="161" t="s">
        <v>9939</v>
      </c>
      <c r="H1014" s="161" t="s">
        <v>3554</v>
      </c>
      <c r="I1014" s="161" t="s">
        <v>3555</v>
      </c>
      <c r="J1014" s="161" t="s">
        <v>9940</v>
      </c>
      <c r="K1014" s="161" t="s">
        <v>9941</v>
      </c>
      <c r="L1014" s="161" t="s">
        <v>6309</v>
      </c>
      <c r="M1014" s="161" t="s">
        <v>6309</v>
      </c>
      <c r="N1014" s="185" t="s">
        <v>6310</v>
      </c>
      <c r="O1014" s="161">
        <v>0</v>
      </c>
      <c r="P1014" s="161">
        <v>0</v>
      </c>
      <c r="Q1014" s="161">
        <v>0</v>
      </c>
      <c r="R1014" s="161">
        <v>0</v>
      </c>
      <c r="S1014" s="161">
        <v>0</v>
      </c>
      <c r="T1014" s="161">
        <v>0</v>
      </c>
      <c r="U1014" s="161">
        <v>0</v>
      </c>
      <c r="V1014" s="161">
        <v>0</v>
      </c>
      <c r="W1014" s="161">
        <v>0</v>
      </c>
      <c r="X1014" s="161">
        <v>0</v>
      </c>
      <c r="Y1014" s="161">
        <v>0</v>
      </c>
      <c r="Z1014" s="161">
        <v>0</v>
      </c>
      <c r="AA1014" s="161">
        <v>0</v>
      </c>
      <c r="AB1014" s="161">
        <v>0</v>
      </c>
      <c r="AC1014" s="161">
        <v>0</v>
      </c>
      <c r="AD1014" s="161">
        <v>0</v>
      </c>
      <c r="AE1014" s="161">
        <v>0</v>
      </c>
      <c r="AF1014" s="161" t="s">
        <v>6309</v>
      </c>
      <c r="AG1014" s="161" t="s">
        <v>6312</v>
      </c>
      <c r="AH1014" s="162"/>
      <c r="AI1014" s="162"/>
      <c r="AJ1014" s="162"/>
      <c r="AK1014" s="162"/>
      <c r="AL1014" s="162"/>
      <c r="AM1014" s="162"/>
      <c r="AN1014" s="162"/>
      <c r="AO1014" s="162"/>
      <c r="AP1014" s="162"/>
      <c r="AQ1014" s="162"/>
      <c r="AR1014" s="162"/>
      <c r="AS1014" s="162"/>
      <c r="AT1014" s="162"/>
      <c r="AU1014" s="162"/>
      <c r="AV1014" s="162"/>
      <c r="AW1014" s="162"/>
      <c r="AX1014" s="162"/>
    </row>
    <row r="1015" spans="1:50" hidden="1">
      <c r="A1015" s="153" t="s">
        <v>2653</v>
      </c>
      <c r="B1015" s="153" t="s">
        <v>2654</v>
      </c>
      <c r="C1015" s="153" t="s">
        <v>2221</v>
      </c>
      <c r="D1015" s="177" t="s">
        <v>10103</v>
      </c>
      <c r="E1015" s="161" t="s">
        <v>6309</v>
      </c>
      <c r="F1015" s="161" t="s">
        <v>12841</v>
      </c>
      <c r="G1015" s="161" t="s">
        <v>10104</v>
      </c>
      <c r="H1015" s="161" t="s">
        <v>3554</v>
      </c>
      <c r="I1015" s="161" t="s">
        <v>3555</v>
      </c>
      <c r="J1015" s="161" t="s">
        <v>10105</v>
      </c>
      <c r="K1015" s="161" t="s">
        <v>6309</v>
      </c>
      <c r="L1015" s="161" t="s">
        <v>6309</v>
      </c>
      <c r="M1015" s="161" t="s">
        <v>6309</v>
      </c>
      <c r="N1015" s="185" t="s">
        <v>6310</v>
      </c>
      <c r="O1015" s="161">
        <v>0</v>
      </c>
      <c r="P1015" s="161">
        <v>0</v>
      </c>
      <c r="Q1015" s="161">
        <v>0</v>
      </c>
      <c r="R1015" s="161">
        <v>0</v>
      </c>
      <c r="S1015" s="161">
        <v>0</v>
      </c>
      <c r="T1015" s="161">
        <v>0</v>
      </c>
      <c r="U1015" s="161">
        <v>0</v>
      </c>
      <c r="V1015" s="161">
        <v>0</v>
      </c>
      <c r="W1015" s="161">
        <v>0</v>
      </c>
      <c r="X1015" s="161">
        <v>0</v>
      </c>
      <c r="Y1015" s="161">
        <v>0</v>
      </c>
      <c r="Z1015" s="161">
        <v>0</v>
      </c>
      <c r="AA1015" s="161">
        <v>0</v>
      </c>
      <c r="AB1015" s="161">
        <v>0</v>
      </c>
      <c r="AC1015" s="161">
        <v>0</v>
      </c>
      <c r="AD1015" s="161">
        <v>0</v>
      </c>
      <c r="AE1015" s="161">
        <v>0</v>
      </c>
      <c r="AF1015" s="161" t="s">
        <v>6309</v>
      </c>
      <c r="AG1015" s="161" t="s">
        <v>6312</v>
      </c>
      <c r="AH1015" s="162"/>
      <c r="AI1015" s="163"/>
      <c r="AJ1015" s="162"/>
      <c r="AK1015" s="162"/>
      <c r="AL1015" s="162"/>
      <c r="AM1015" s="162"/>
      <c r="AN1015" s="162"/>
      <c r="AO1015" s="162"/>
      <c r="AP1015" s="162"/>
      <c r="AQ1015" s="162"/>
      <c r="AR1015" s="162"/>
      <c r="AS1015" s="162"/>
      <c r="AT1015" s="162"/>
      <c r="AU1015" s="162"/>
      <c r="AV1015" s="162"/>
      <c r="AW1015" s="162"/>
      <c r="AX1015" s="162"/>
    </row>
    <row r="1016" spans="1:50" hidden="1">
      <c r="A1016" s="153" t="s">
        <v>1737</v>
      </c>
      <c r="B1016" s="153" t="s">
        <v>1738</v>
      </c>
      <c r="C1016" s="153" t="s">
        <v>2221</v>
      </c>
      <c r="D1016" s="177" t="s">
        <v>8971</v>
      </c>
      <c r="E1016" s="161" t="s">
        <v>6309</v>
      </c>
      <c r="F1016" s="161" t="s">
        <v>12616</v>
      </c>
      <c r="G1016" s="161" t="s">
        <v>8972</v>
      </c>
      <c r="H1016" s="161" t="s">
        <v>3554</v>
      </c>
      <c r="I1016" s="161" t="s">
        <v>3555</v>
      </c>
      <c r="J1016" s="161" t="s">
        <v>8973</v>
      </c>
      <c r="K1016" s="161" t="s">
        <v>8974</v>
      </c>
      <c r="L1016" s="161" t="s">
        <v>6309</v>
      </c>
      <c r="M1016" s="161" t="s">
        <v>6309</v>
      </c>
      <c r="N1016" s="185" t="s">
        <v>6310</v>
      </c>
      <c r="O1016" s="161">
        <v>0</v>
      </c>
      <c r="P1016" s="161">
        <v>0</v>
      </c>
      <c r="Q1016" s="161">
        <v>0</v>
      </c>
      <c r="R1016" s="161">
        <v>0</v>
      </c>
      <c r="S1016" s="161">
        <v>0</v>
      </c>
      <c r="T1016" s="161">
        <v>0</v>
      </c>
      <c r="U1016" s="161">
        <v>0</v>
      </c>
      <c r="V1016" s="161">
        <v>0</v>
      </c>
      <c r="W1016" s="161">
        <v>0</v>
      </c>
      <c r="X1016" s="161">
        <v>0</v>
      </c>
      <c r="Y1016" s="161">
        <v>0</v>
      </c>
      <c r="Z1016" s="161">
        <v>0</v>
      </c>
      <c r="AA1016" s="161">
        <v>0</v>
      </c>
      <c r="AB1016" s="161">
        <v>0</v>
      </c>
      <c r="AC1016" s="161">
        <v>0</v>
      </c>
      <c r="AD1016" s="161">
        <v>0</v>
      </c>
      <c r="AE1016" s="161">
        <v>0</v>
      </c>
      <c r="AF1016" s="161" t="s">
        <v>6309</v>
      </c>
      <c r="AG1016" s="161" t="s">
        <v>6312</v>
      </c>
      <c r="AH1016" s="162"/>
      <c r="AI1016" s="163"/>
      <c r="AJ1016" s="162"/>
      <c r="AK1016" s="162"/>
      <c r="AL1016" s="162"/>
      <c r="AM1016" s="162"/>
      <c r="AN1016" s="162"/>
      <c r="AO1016" s="162"/>
      <c r="AP1016" s="162"/>
      <c r="AQ1016" s="162"/>
      <c r="AR1016" s="162"/>
      <c r="AS1016" s="162"/>
      <c r="AT1016" s="162"/>
      <c r="AU1016" s="162"/>
      <c r="AV1016" s="162"/>
      <c r="AW1016" s="162"/>
      <c r="AX1016" s="162"/>
    </row>
    <row r="1017" spans="1:50" hidden="1">
      <c r="A1017" s="153" t="s">
        <v>2543</v>
      </c>
      <c r="B1017" s="153" t="s">
        <v>2544</v>
      </c>
      <c r="C1017" s="153" t="s">
        <v>2545</v>
      </c>
      <c r="D1017" s="177" t="s">
        <v>8400</v>
      </c>
      <c r="E1017" s="161" t="s">
        <v>8401</v>
      </c>
      <c r="F1017" s="161" t="s">
        <v>12184</v>
      </c>
      <c r="G1017" s="161" t="s">
        <v>8402</v>
      </c>
      <c r="H1017" s="161" t="s">
        <v>2979</v>
      </c>
      <c r="I1017" s="161" t="s">
        <v>2980</v>
      </c>
      <c r="J1017" s="161" t="s">
        <v>8403</v>
      </c>
      <c r="K1017" s="161" t="s">
        <v>8404</v>
      </c>
      <c r="L1017" s="161" t="s">
        <v>8405</v>
      </c>
      <c r="M1017" s="161" t="s">
        <v>8406</v>
      </c>
      <c r="N1017" s="185" t="s">
        <v>6953</v>
      </c>
      <c r="O1017" s="161">
        <v>0</v>
      </c>
      <c r="P1017" s="161">
        <v>0</v>
      </c>
      <c r="Q1017" s="161">
        <v>0</v>
      </c>
      <c r="R1017" s="161">
        <v>0</v>
      </c>
      <c r="S1017" s="161">
        <v>0</v>
      </c>
      <c r="T1017" s="161">
        <v>0</v>
      </c>
      <c r="U1017" s="161">
        <v>0</v>
      </c>
      <c r="V1017" s="161">
        <v>0</v>
      </c>
      <c r="W1017" s="161">
        <v>0</v>
      </c>
      <c r="X1017" s="161">
        <v>0</v>
      </c>
      <c r="Y1017" s="161">
        <v>0</v>
      </c>
      <c r="Z1017" s="161">
        <v>0</v>
      </c>
      <c r="AA1017" s="161">
        <v>0</v>
      </c>
      <c r="AB1017" s="161">
        <v>0</v>
      </c>
      <c r="AC1017" s="161">
        <v>0</v>
      </c>
      <c r="AD1017" s="161">
        <v>0</v>
      </c>
      <c r="AE1017" s="161">
        <v>0</v>
      </c>
      <c r="AF1017" s="161" t="s">
        <v>4678</v>
      </c>
      <c r="AG1017" s="161" t="s">
        <v>6497</v>
      </c>
      <c r="AH1017" s="162"/>
      <c r="AI1017" s="163"/>
      <c r="AJ1017" s="162"/>
      <c r="AK1017" s="162"/>
      <c r="AL1017" s="162"/>
      <c r="AM1017" s="162"/>
      <c r="AN1017" s="162"/>
      <c r="AO1017" s="162"/>
      <c r="AP1017" s="162"/>
      <c r="AQ1017" s="162"/>
      <c r="AR1017" s="162"/>
      <c r="AS1017" s="162"/>
      <c r="AT1017" s="162"/>
      <c r="AU1017" s="162"/>
      <c r="AV1017" s="162"/>
      <c r="AW1017" s="162"/>
      <c r="AX1017" s="162"/>
    </row>
    <row r="1018" spans="1:50" hidden="1">
      <c r="A1018" s="153" t="s">
        <v>2536</v>
      </c>
      <c r="B1018" s="153" t="s">
        <v>2537</v>
      </c>
      <c r="C1018" s="153" t="s">
        <v>1091</v>
      </c>
      <c r="D1018" s="177" t="s">
        <v>7438</v>
      </c>
      <c r="E1018" s="161" t="s">
        <v>7439</v>
      </c>
      <c r="F1018" s="161" t="s">
        <v>12079</v>
      </c>
      <c r="G1018" s="161" t="s">
        <v>7440</v>
      </c>
      <c r="H1018" s="161" t="s">
        <v>2025</v>
      </c>
      <c r="I1018" s="161" t="s">
        <v>2026</v>
      </c>
      <c r="J1018" s="161" t="s">
        <v>7441</v>
      </c>
      <c r="K1018" s="161" t="s">
        <v>7442</v>
      </c>
      <c r="L1018" s="161" t="s">
        <v>6309</v>
      </c>
      <c r="M1018" s="161" t="s">
        <v>7443</v>
      </c>
      <c r="N1018" s="185" t="s">
        <v>6310</v>
      </c>
      <c r="O1018" s="161">
        <v>0</v>
      </c>
      <c r="P1018" s="161">
        <v>0</v>
      </c>
      <c r="Q1018" s="161">
        <v>0</v>
      </c>
      <c r="R1018" s="161">
        <v>0</v>
      </c>
      <c r="S1018" s="161">
        <v>0</v>
      </c>
      <c r="T1018" s="161">
        <v>0</v>
      </c>
      <c r="U1018" s="161">
        <v>0</v>
      </c>
      <c r="V1018" s="161">
        <v>0</v>
      </c>
      <c r="W1018" s="161">
        <v>0</v>
      </c>
      <c r="X1018" s="161">
        <v>0</v>
      </c>
      <c r="Y1018" s="161">
        <v>0</v>
      </c>
      <c r="Z1018" s="161">
        <v>0</v>
      </c>
      <c r="AA1018" s="161">
        <v>0</v>
      </c>
      <c r="AB1018" s="161">
        <v>0</v>
      </c>
      <c r="AC1018" s="161">
        <v>0</v>
      </c>
      <c r="AD1018" s="161">
        <v>0</v>
      </c>
      <c r="AE1018" s="161">
        <v>0</v>
      </c>
      <c r="AF1018" s="161" t="s">
        <v>6309</v>
      </c>
      <c r="AG1018" s="161" t="s">
        <v>6317</v>
      </c>
      <c r="AH1018" s="162"/>
      <c r="AI1018" s="163"/>
      <c r="AJ1018" s="162"/>
      <c r="AK1018" s="162"/>
      <c r="AL1018" s="162"/>
      <c r="AM1018" s="162"/>
      <c r="AN1018" s="162"/>
      <c r="AO1018" s="162"/>
      <c r="AP1018" s="162"/>
      <c r="AQ1018" s="162"/>
      <c r="AR1018" s="162"/>
      <c r="AS1018" s="162"/>
      <c r="AT1018" s="162"/>
      <c r="AU1018" s="162"/>
      <c r="AV1018" s="162"/>
      <c r="AW1018" s="162"/>
      <c r="AX1018" s="162"/>
    </row>
    <row r="1019" spans="1:50" hidden="1">
      <c r="A1019" s="153" t="s">
        <v>5190</v>
      </c>
      <c r="B1019" s="153" t="s">
        <v>5191</v>
      </c>
      <c r="C1019" s="153" t="s">
        <v>5053</v>
      </c>
      <c r="D1019" s="177" t="s">
        <v>9869</v>
      </c>
      <c r="E1019" s="161" t="s">
        <v>6309</v>
      </c>
      <c r="F1019" s="161" t="s">
        <v>12791</v>
      </c>
      <c r="G1019" s="161" t="s">
        <v>9870</v>
      </c>
      <c r="H1019" s="161" t="s">
        <v>2024</v>
      </c>
      <c r="I1019" s="161" t="s">
        <v>2031</v>
      </c>
      <c r="J1019" s="161" t="s">
        <v>9871</v>
      </c>
      <c r="K1019" s="161" t="s">
        <v>9872</v>
      </c>
      <c r="L1019" s="161" t="s">
        <v>6309</v>
      </c>
      <c r="M1019" s="161" t="s">
        <v>9873</v>
      </c>
      <c r="N1019" s="185" t="s">
        <v>6310</v>
      </c>
      <c r="O1019" s="161">
        <v>0</v>
      </c>
      <c r="P1019" s="161">
        <v>0</v>
      </c>
      <c r="Q1019" s="161">
        <v>0</v>
      </c>
      <c r="R1019" s="161">
        <v>0</v>
      </c>
      <c r="S1019" s="161">
        <v>0</v>
      </c>
      <c r="T1019" s="161">
        <v>0</v>
      </c>
      <c r="U1019" s="161">
        <v>0</v>
      </c>
      <c r="V1019" s="161">
        <v>0</v>
      </c>
      <c r="W1019" s="161">
        <v>0</v>
      </c>
      <c r="X1019" s="161">
        <v>0</v>
      </c>
      <c r="Y1019" s="161">
        <v>0</v>
      </c>
      <c r="Z1019" s="161">
        <v>0</v>
      </c>
      <c r="AA1019" s="161">
        <v>0</v>
      </c>
      <c r="AB1019" s="161">
        <v>0</v>
      </c>
      <c r="AC1019" s="161">
        <v>0</v>
      </c>
      <c r="AD1019" s="161">
        <v>0</v>
      </c>
      <c r="AE1019" s="161">
        <v>0</v>
      </c>
      <c r="AF1019" s="161" t="s">
        <v>6309</v>
      </c>
      <c r="AG1019" s="161" t="s">
        <v>6312</v>
      </c>
      <c r="AH1019" s="162"/>
      <c r="AI1019" s="163"/>
      <c r="AJ1019" s="162"/>
      <c r="AK1019" s="162"/>
      <c r="AL1019" s="162"/>
      <c r="AM1019" s="162"/>
      <c r="AN1019" s="162"/>
      <c r="AO1019" s="162"/>
      <c r="AP1019" s="162"/>
      <c r="AQ1019" s="162"/>
      <c r="AR1019" s="162"/>
      <c r="AS1019" s="162"/>
      <c r="AT1019" s="162"/>
      <c r="AU1019" s="162"/>
      <c r="AV1019" s="162"/>
      <c r="AW1019" s="162"/>
      <c r="AX1019" s="162"/>
    </row>
    <row r="1020" spans="1:50" hidden="1">
      <c r="A1020" s="153" t="s">
        <v>3098</v>
      </c>
      <c r="B1020" s="153" t="s">
        <v>3099</v>
      </c>
      <c r="C1020" s="153" t="s">
        <v>3100</v>
      </c>
      <c r="D1020" s="177" t="s">
        <v>10008</v>
      </c>
      <c r="E1020" s="161" t="s">
        <v>6309</v>
      </c>
      <c r="F1020" s="161" t="s">
        <v>12821</v>
      </c>
      <c r="G1020" s="161" t="s">
        <v>10009</v>
      </c>
      <c r="H1020" s="161" t="s">
        <v>2024</v>
      </c>
      <c r="I1020" s="161" t="s">
        <v>10010</v>
      </c>
      <c r="J1020" s="161" t="s">
        <v>10011</v>
      </c>
      <c r="K1020" s="161" t="s">
        <v>6309</v>
      </c>
      <c r="L1020" s="161" t="s">
        <v>6309</v>
      </c>
      <c r="M1020" s="161" t="s">
        <v>6309</v>
      </c>
      <c r="N1020" s="185" t="s">
        <v>6310</v>
      </c>
      <c r="O1020" s="161">
        <v>0</v>
      </c>
      <c r="P1020" s="161">
        <v>0</v>
      </c>
      <c r="Q1020" s="161">
        <v>0</v>
      </c>
      <c r="R1020" s="161">
        <v>0</v>
      </c>
      <c r="S1020" s="161">
        <v>0</v>
      </c>
      <c r="T1020" s="161">
        <v>0</v>
      </c>
      <c r="U1020" s="161">
        <v>0</v>
      </c>
      <c r="V1020" s="161">
        <v>0</v>
      </c>
      <c r="W1020" s="161">
        <v>0</v>
      </c>
      <c r="X1020" s="161">
        <v>0</v>
      </c>
      <c r="Y1020" s="161">
        <v>0</v>
      </c>
      <c r="Z1020" s="161">
        <v>0</v>
      </c>
      <c r="AA1020" s="161">
        <v>0</v>
      </c>
      <c r="AB1020" s="161">
        <v>0</v>
      </c>
      <c r="AC1020" s="161">
        <v>0</v>
      </c>
      <c r="AD1020" s="161">
        <v>0</v>
      </c>
      <c r="AE1020" s="161">
        <v>0</v>
      </c>
      <c r="AF1020" s="161" t="s">
        <v>6309</v>
      </c>
      <c r="AG1020" s="161" t="s">
        <v>6312</v>
      </c>
      <c r="AH1020" s="162"/>
      <c r="AI1020" s="163"/>
      <c r="AJ1020" s="162"/>
      <c r="AK1020" s="162"/>
      <c r="AL1020" s="162"/>
      <c r="AM1020" s="162"/>
      <c r="AN1020" s="162"/>
      <c r="AO1020" s="162"/>
      <c r="AP1020" s="162"/>
      <c r="AQ1020" s="162"/>
      <c r="AR1020" s="162"/>
      <c r="AS1020" s="162"/>
      <c r="AT1020" s="162"/>
      <c r="AU1020" s="162"/>
      <c r="AV1020" s="162"/>
      <c r="AW1020" s="162"/>
      <c r="AX1020" s="162"/>
    </row>
    <row r="1021" spans="1:50" hidden="1">
      <c r="A1021" s="153" t="s">
        <v>5295</v>
      </c>
      <c r="B1021" s="153" t="s">
        <v>5296</v>
      </c>
      <c r="C1021" s="153" t="s">
        <v>2538</v>
      </c>
      <c r="D1021" s="177" t="s">
        <v>9311</v>
      </c>
      <c r="E1021" s="161" t="s">
        <v>6309</v>
      </c>
      <c r="F1021" s="161" t="s">
        <v>12204</v>
      </c>
      <c r="G1021" s="161" t="s">
        <v>9312</v>
      </c>
      <c r="H1021" s="161" t="s">
        <v>2025</v>
      </c>
      <c r="I1021" s="161" t="s">
        <v>2026</v>
      </c>
      <c r="J1021" s="161" t="s">
        <v>9313</v>
      </c>
      <c r="K1021" s="161" t="s">
        <v>9314</v>
      </c>
      <c r="L1021" s="161" t="s">
        <v>6309</v>
      </c>
      <c r="M1021" s="161" t="s">
        <v>6309</v>
      </c>
      <c r="N1021" s="185" t="s">
        <v>6310</v>
      </c>
      <c r="O1021" s="161">
        <v>0</v>
      </c>
      <c r="P1021" s="161">
        <v>0</v>
      </c>
      <c r="Q1021" s="161">
        <v>0</v>
      </c>
      <c r="R1021" s="161">
        <v>0</v>
      </c>
      <c r="S1021" s="161">
        <v>0</v>
      </c>
      <c r="T1021" s="161">
        <v>0</v>
      </c>
      <c r="U1021" s="161">
        <v>0</v>
      </c>
      <c r="V1021" s="161">
        <v>0</v>
      </c>
      <c r="W1021" s="161">
        <v>0</v>
      </c>
      <c r="X1021" s="161">
        <v>0</v>
      </c>
      <c r="Y1021" s="161">
        <v>0</v>
      </c>
      <c r="Z1021" s="161">
        <v>0</v>
      </c>
      <c r="AA1021" s="161">
        <v>0</v>
      </c>
      <c r="AB1021" s="161">
        <v>0</v>
      </c>
      <c r="AC1021" s="161">
        <v>0</v>
      </c>
      <c r="AD1021" s="161">
        <v>0</v>
      </c>
      <c r="AE1021" s="161">
        <v>0</v>
      </c>
      <c r="AF1021" s="161" t="s">
        <v>6309</v>
      </c>
      <c r="AG1021" s="161" t="s">
        <v>6312</v>
      </c>
      <c r="AH1021" s="162"/>
      <c r="AI1021" s="163"/>
      <c r="AJ1021" s="162"/>
      <c r="AK1021" s="162"/>
      <c r="AL1021" s="162"/>
      <c r="AM1021" s="162"/>
      <c r="AN1021" s="162"/>
      <c r="AO1021" s="162"/>
      <c r="AP1021" s="162"/>
      <c r="AQ1021" s="162"/>
      <c r="AR1021" s="162"/>
      <c r="AS1021" s="162"/>
      <c r="AT1021" s="162"/>
      <c r="AU1021" s="162"/>
      <c r="AV1021" s="162"/>
      <c r="AW1021" s="162"/>
      <c r="AX1021" s="162"/>
    </row>
    <row r="1022" spans="1:50" hidden="1">
      <c r="A1022" s="153" t="s">
        <v>588</v>
      </c>
      <c r="B1022" s="153" t="s">
        <v>589</v>
      </c>
      <c r="C1022" s="153" t="s">
        <v>590</v>
      </c>
      <c r="D1022" s="177" t="s">
        <v>6676</v>
      </c>
      <c r="E1022" s="161" t="s">
        <v>6677</v>
      </c>
      <c r="F1022" s="161" t="s">
        <v>6678</v>
      </c>
      <c r="G1022" s="161" t="s">
        <v>6679</v>
      </c>
      <c r="H1022" s="161" t="s">
        <v>3782</v>
      </c>
      <c r="I1022" s="161" t="s">
        <v>3783</v>
      </c>
      <c r="J1022" s="161" t="s">
        <v>6680</v>
      </c>
      <c r="K1022" s="161" t="s">
        <v>6681</v>
      </c>
      <c r="L1022" s="161" t="s">
        <v>6682</v>
      </c>
      <c r="M1022" s="161" t="s">
        <v>6309</v>
      </c>
      <c r="N1022" s="185" t="s">
        <v>6310</v>
      </c>
      <c r="O1022" s="161">
        <v>0</v>
      </c>
      <c r="P1022" s="161">
        <v>0</v>
      </c>
      <c r="Q1022" s="161">
        <v>0</v>
      </c>
      <c r="R1022" s="161">
        <v>0</v>
      </c>
      <c r="S1022" s="161">
        <v>0</v>
      </c>
      <c r="T1022" s="161">
        <v>0</v>
      </c>
      <c r="U1022" s="161">
        <v>0</v>
      </c>
      <c r="V1022" s="161">
        <v>0</v>
      </c>
      <c r="W1022" s="161">
        <v>0</v>
      </c>
      <c r="X1022" s="161">
        <v>0</v>
      </c>
      <c r="Y1022" s="161">
        <v>0</v>
      </c>
      <c r="Z1022" s="161">
        <v>0</v>
      </c>
      <c r="AA1022" s="161">
        <v>0</v>
      </c>
      <c r="AB1022" s="161">
        <v>0</v>
      </c>
      <c r="AC1022" s="161">
        <v>0</v>
      </c>
      <c r="AD1022" s="161">
        <v>0</v>
      </c>
      <c r="AE1022" s="161">
        <v>0</v>
      </c>
      <c r="AF1022" s="161" t="s">
        <v>6309</v>
      </c>
      <c r="AG1022" s="161" t="s">
        <v>6317</v>
      </c>
      <c r="AH1022" s="162"/>
      <c r="AI1022" s="163"/>
      <c r="AJ1022" s="162"/>
      <c r="AK1022" s="162"/>
      <c r="AL1022" s="162"/>
      <c r="AM1022" s="162"/>
      <c r="AN1022" s="162"/>
      <c r="AO1022" s="162"/>
      <c r="AP1022" s="162"/>
      <c r="AQ1022" s="162"/>
      <c r="AR1022" s="162"/>
      <c r="AS1022" s="162"/>
      <c r="AT1022" s="162"/>
      <c r="AU1022" s="162"/>
      <c r="AV1022" s="162"/>
      <c r="AW1022" s="162"/>
      <c r="AX1022" s="162"/>
    </row>
    <row r="1023" spans="1:50" hidden="1">
      <c r="A1023" s="153" t="s">
        <v>2408</v>
      </c>
      <c r="B1023" s="153" t="s">
        <v>5062</v>
      </c>
      <c r="C1023" s="153" t="s">
        <v>2409</v>
      </c>
      <c r="D1023" s="177" t="s">
        <v>8093</v>
      </c>
      <c r="E1023" s="161" t="s">
        <v>8094</v>
      </c>
      <c r="F1023" s="161" t="s">
        <v>12384</v>
      </c>
      <c r="G1023" s="161" t="s">
        <v>8095</v>
      </c>
      <c r="H1023" s="161" t="s">
        <v>8096</v>
      </c>
      <c r="I1023" s="161" t="s">
        <v>8097</v>
      </c>
      <c r="J1023" s="161" t="s">
        <v>8098</v>
      </c>
      <c r="K1023" s="161" t="s">
        <v>8099</v>
      </c>
      <c r="L1023" s="161" t="s">
        <v>8100</v>
      </c>
      <c r="M1023" s="161" t="s">
        <v>8101</v>
      </c>
      <c r="N1023" s="185" t="s">
        <v>6953</v>
      </c>
      <c r="O1023" s="161" t="s">
        <v>2060</v>
      </c>
      <c r="P1023" s="161" t="s">
        <v>13612</v>
      </c>
      <c r="Q1023" s="161" t="s">
        <v>2061</v>
      </c>
      <c r="R1023" s="161" t="s">
        <v>2041</v>
      </c>
      <c r="S1023" s="161" t="s">
        <v>2042</v>
      </c>
      <c r="T1023" s="161" t="s">
        <v>2062</v>
      </c>
      <c r="U1023" s="161">
        <v>0</v>
      </c>
      <c r="V1023" s="161">
        <v>0</v>
      </c>
      <c r="W1023" s="161">
        <v>0</v>
      </c>
      <c r="X1023" s="161">
        <v>0</v>
      </c>
      <c r="Y1023" s="161">
        <v>0</v>
      </c>
      <c r="Z1023" s="161">
        <v>0</v>
      </c>
      <c r="AA1023" s="161">
        <v>0</v>
      </c>
      <c r="AB1023" s="161">
        <v>0</v>
      </c>
      <c r="AC1023" s="161">
        <v>0</v>
      </c>
      <c r="AD1023" s="161">
        <v>0</v>
      </c>
      <c r="AE1023" s="161">
        <v>0</v>
      </c>
      <c r="AF1023" s="161" t="s">
        <v>1912</v>
      </c>
      <c r="AG1023" s="161" t="s">
        <v>4388</v>
      </c>
      <c r="AH1023" s="162"/>
      <c r="AI1023" s="162"/>
      <c r="AJ1023" s="162"/>
      <c r="AK1023" s="162"/>
      <c r="AL1023" s="162"/>
      <c r="AM1023" s="162"/>
      <c r="AN1023" s="162"/>
      <c r="AO1023" s="162"/>
      <c r="AP1023" s="162"/>
      <c r="AQ1023" s="162"/>
      <c r="AR1023" s="162"/>
      <c r="AS1023" s="162"/>
      <c r="AT1023" s="162"/>
      <c r="AU1023" s="162"/>
      <c r="AV1023" s="162"/>
      <c r="AW1023" s="162"/>
      <c r="AX1023" s="162"/>
    </row>
    <row r="1024" spans="1:50" hidden="1">
      <c r="A1024" s="153" t="s">
        <v>2410</v>
      </c>
      <c r="B1024" s="153" t="s">
        <v>5062</v>
      </c>
      <c r="C1024" s="153" t="s">
        <v>2411</v>
      </c>
      <c r="D1024" s="177" t="s">
        <v>8093</v>
      </c>
      <c r="E1024" s="161" t="s">
        <v>8094</v>
      </c>
      <c r="F1024" s="161" t="s">
        <v>12385</v>
      </c>
      <c r="G1024" s="161" t="s">
        <v>8095</v>
      </c>
      <c r="H1024" s="161" t="s">
        <v>8096</v>
      </c>
      <c r="I1024" s="161" t="s">
        <v>8097</v>
      </c>
      <c r="J1024" s="161" t="s">
        <v>8098</v>
      </c>
      <c r="K1024" s="161" t="s">
        <v>8099</v>
      </c>
      <c r="L1024" s="161" t="s">
        <v>8100</v>
      </c>
      <c r="M1024" s="161" t="s">
        <v>8101</v>
      </c>
      <c r="N1024" s="185" t="s">
        <v>6953</v>
      </c>
      <c r="O1024" s="161" t="s">
        <v>2060</v>
      </c>
      <c r="P1024" s="161" t="s">
        <v>13612</v>
      </c>
      <c r="Q1024" s="161" t="s">
        <v>2061</v>
      </c>
      <c r="R1024" s="161" t="s">
        <v>2041</v>
      </c>
      <c r="S1024" s="161" t="s">
        <v>2042</v>
      </c>
      <c r="T1024" s="161" t="s">
        <v>2062</v>
      </c>
      <c r="U1024" s="161">
        <v>0</v>
      </c>
      <c r="V1024" s="161">
        <v>0</v>
      </c>
      <c r="W1024" s="161">
        <v>0</v>
      </c>
      <c r="X1024" s="161">
        <v>0</v>
      </c>
      <c r="Y1024" s="161">
        <v>0</v>
      </c>
      <c r="Z1024" s="161">
        <v>0</v>
      </c>
      <c r="AA1024" s="161">
        <v>0</v>
      </c>
      <c r="AB1024" s="161">
        <v>0</v>
      </c>
      <c r="AC1024" s="161">
        <v>0</v>
      </c>
      <c r="AD1024" s="161">
        <v>0</v>
      </c>
      <c r="AE1024" s="161">
        <v>0</v>
      </c>
      <c r="AF1024" s="161" t="s">
        <v>1912</v>
      </c>
      <c r="AG1024" s="161" t="s">
        <v>4388</v>
      </c>
      <c r="AH1024" s="162"/>
      <c r="AI1024" s="162"/>
      <c r="AJ1024" s="162"/>
      <c r="AK1024" s="162"/>
      <c r="AL1024" s="162"/>
      <c r="AM1024" s="162"/>
      <c r="AN1024" s="162"/>
      <c r="AO1024" s="162"/>
      <c r="AP1024" s="162"/>
      <c r="AQ1024" s="162"/>
      <c r="AR1024" s="162"/>
      <c r="AS1024" s="162"/>
      <c r="AT1024" s="162"/>
      <c r="AU1024" s="162"/>
      <c r="AV1024" s="162"/>
      <c r="AW1024" s="162"/>
      <c r="AX1024" s="162"/>
    </row>
    <row r="1025" spans="1:50" hidden="1">
      <c r="A1025" s="153" t="s">
        <v>160</v>
      </c>
      <c r="B1025" s="153" t="s">
        <v>161</v>
      </c>
      <c r="C1025" s="153" t="s">
        <v>329</v>
      </c>
      <c r="D1025" s="177" t="s">
        <v>11207</v>
      </c>
      <c r="E1025" s="161" t="s">
        <v>11208</v>
      </c>
      <c r="F1025" s="161" t="s">
        <v>13327</v>
      </c>
      <c r="G1025" s="161" t="s">
        <v>11209</v>
      </c>
      <c r="H1025" s="161" t="s">
        <v>11210</v>
      </c>
      <c r="I1025" s="161" t="s">
        <v>11211</v>
      </c>
      <c r="J1025" s="161" t="s">
        <v>11212</v>
      </c>
      <c r="K1025" s="161" t="s">
        <v>11213</v>
      </c>
      <c r="L1025" s="161" t="s">
        <v>6309</v>
      </c>
      <c r="M1025" s="161" t="s">
        <v>11214</v>
      </c>
      <c r="N1025" s="185" t="s">
        <v>6310</v>
      </c>
      <c r="O1025" s="161">
        <v>0</v>
      </c>
      <c r="P1025" s="161">
        <v>0</v>
      </c>
      <c r="Q1025" s="161">
        <v>0</v>
      </c>
      <c r="R1025" s="161">
        <v>0</v>
      </c>
      <c r="S1025" s="161">
        <v>0</v>
      </c>
      <c r="T1025" s="161">
        <v>0</v>
      </c>
      <c r="U1025" s="161">
        <v>0</v>
      </c>
      <c r="V1025" s="161">
        <v>0</v>
      </c>
      <c r="W1025" s="161">
        <v>0</v>
      </c>
      <c r="X1025" s="161">
        <v>0</v>
      </c>
      <c r="Y1025" s="161">
        <v>0</v>
      </c>
      <c r="Z1025" s="161">
        <v>0</v>
      </c>
      <c r="AA1025" s="161">
        <v>1</v>
      </c>
      <c r="AB1025" s="161" t="s">
        <v>162</v>
      </c>
      <c r="AC1025" s="161" t="s">
        <v>13328</v>
      </c>
      <c r="AD1025" s="161" t="s">
        <v>2016</v>
      </c>
      <c r="AE1025" s="161" t="s">
        <v>13329</v>
      </c>
      <c r="AF1025" s="161" t="s">
        <v>6309</v>
      </c>
      <c r="AG1025" s="161" t="s">
        <v>6317</v>
      </c>
      <c r="AH1025" s="162"/>
      <c r="AI1025" s="162"/>
      <c r="AJ1025" s="162"/>
      <c r="AK1025" s="162"/>
      <c r="AL1025" s="162"/>
      <c r="AM1025" s="162"/>
      <c r="AN1025" s="162"/>
      <c r="AO1025" s="162"/>
      <c r="AP1025" s="162"/>
      <c r="AQ1025" s="162"/>
      <c r="AR1025" s="162"/>
      <c r="AS1025" s="162"/>
      <c r="AT1025" s="162"/>
      <c r="AU1025" s="162"/>
      <c r="AV1025" s="162"/>
      <c r="AW1025" s="162"/>
      <c r="AX1025" s="162"/>
    </row>
    <row r="1026" spans="1:50" hidden="1">
      <c r="A1026" s="153" t="s">
        <v>6185</v>
      </c>
      <c r="B1026" s="153" t="s">
        <v>6186</v>
      </c>
      <c r="C1026" s="153" t="s">
        <v>5885</v>
      </c>
      <c r="D1026" s="177" t="s">
        <v>10857</v>
      </c>
      <c r="E1026" s="161" t="s">
        <v>6309</v>
      </c>
      <c r="F1026" s="161" t="s">
        <v>13202</v>
      </c>
      <c r="G1026" s="161" t="s">
        <v>10858</v>
      </c>
      <c r="H1026" s="161" t="s">
        <v>3228</v>
      </c>
      <c r="I1026" s="161" t="s">
        <v>3229</v>
      </c>
      <c r="J1026" s="161" t="s">
        <v>10859</v>
      </c>
      <c r="K1026" s="161" t="s">
        <v>6309</v>
      </c>
      <c r="L1026" s="161" t="s">
        <v>6309</v>
      </c>
      <c r="M1026" s="161" t="s">
        <v>6309</v>
      </c>
      <c r="N1026" s="185" t="s">
        <v>6310</v>
      </c>
      <c r="O1026" s="161">
        <v>0</v>
      </c>
      <c r="P1026" s="161">
        <v>0</v>
      </c>
      <c r="Q1026" s="161">
        <v>0</v>
      </c>
      <c r="R1026" s="161">
        <v>0</v>
      </c>
      <c r="S1026" s="161">
        <v>0</v>
      </c>
      <c r="T1026" s="161">
        <v>0</v>
      </c>
      <c r="U1026" s="161">
        <v>0</v>
      </c>
      <c r="V1026" s="161">
        <v>0</v>
      </c>
      <c r="W1026" s="161">
        <v>0</v>
      </c>
      <c r="X1026" s="161">
        <v>0</v>
      </c>
      <c r="Y1026" s="161">
        <v>0</v>
      </c>
      <c r="Z1026" s="161">
        <v>0</v>
      </c>
      <c r="AA1026" s="161">
        <v>1</v>
      </c>
      <c r="AB1026" s="161" t="s">
        <v>2060</v>
      </c>
      <c r="AC1026" s="161" t="s">
        <v>2061</v>
      </c>
      <c r="AD1026" s="161" t="s">
        <v>2042</v>
      </c>
      <c r="AE1026" s="161" t="s">
        <v>2062</v>
      </c>
      <c r="AF1026" s="161" t="s">
        <v>6309</v>
      </c>
      <c r="AG1026" s="161" t="s">
        <v>6317</v>
      </c>
      <c r="AH1026" s="162"/>
      <c r="AI1026" s="162"/>
      <c r="AJ1026" s="162"/>
      <c r="AK1026" s="162"/>
      <c r="AL1026" s="162"/>
      <c r="AM1026" s="162"/>
      <c r="AN1026" s="162"/>
      <c r="AO1026" s="162"/>
      <c r="AP1026" s="162"/>
      <c r="AQ1026" s="162"/>
      <c r="AR1026" s="162"/>
      <c r="AS1026" s="162"/>
      <c r="AT1026" s="162"/>
      <c r="AU1026" s="162"/>
      <c r="AV1026" s="162"/>
      <c r="AW1026" s="162"/>
      <c r="AX1026" s="162"/>
    </row>
    <row r="1027" spans="1:50" hidden="1">
      <c r="A1027" s="153" t="s">
        <v>5886</v>
      </c>
      <c r="B1027" s="153" t="s">
        <v>6186</v>
      </c>
      <c r="C1027" s="153" t="s">
        <v>5887</v>
      </c>
      <c r="D1027" s="177" t="s">
        <v>10857</v>
      </c>
      <c r="E1027" s="161" t="s">
        <v>6309</v>
      </c>
      <c r="F1027" s="161" t="s">
        <v>13203</v>
      </c>
      <c r="G1027" s="161" t="s">
        <v>10858</v>
      </c>
      <c r="H1027" s="161" t="s">
        <v>3228</v>
      </c>
      <c r="I1027" s="161" t="s">
        <v>3229</v>
      </c>
      <c r="J1027" s="161" t="s">
        <v>10859</v>
      </c>
      <c r="K1027" s="161" t="s">
        <v>6309</v>
      </c>
      <c r="L1027" s="161" t="s">
        <v>6309</v>
      </c>
      <c r="M1027" s="161" t="s">
        <v>6309</v>
      </c>
      <c r="N1027" s="185" t="s">
        <v>6310</v>
      </c>
      <c r="O1027" s="161">
        <v>0</v>
      </c>
      <c r="P1027" s="161">
        <v>0</v>
      </c>
      <c r="Q1027" s="161">
        <v>0</v>
      </c>
      <c r="R1027" s="161">
        <v>0</v>
      </c>
      <c r="S1027" s="161">
        <v>0</v>
      </c>
      <c r="T1027" s="161">
        <v>0</v>
      </c>
      <c r="U1027" s="161">
        <v>0</v>
      </c>
      <c r="V1027" s="161">
        <v>0</v>
      </c>
      <c r="W1027" s="161">
        <v>0</v>
      </c>
      <c r="X1027" s="161">
        <v>0</v>
      </c>
      <c r="Y1027" s="161">
        <v>0</v>
      </c>
      <c r="Z1027" s="161">
        <v>0</v>
      </c>
      <c r="AA1027" s="161">
        <v>1</v>
      </c>
      <c r="AB1027" s="161" t="s">
        <v>2060</v>
      </c>
      <c r="AC1027" s="161" t="s">
        <v>2061</v>
      </c>
      <c r="AD1027" s="161" t="s">
        <v>2042</v>
      </c>
      <c r="AE1027" s="161" t="s">
        <v>2062</v>
      </c>
      <c r="AF1027" s="161" t="s">
        <v>6309</v>
      </c>
      <c r="AG1027" s="161" t="s">
        <v>6317</v>
      </c>
      <c r="AH1027" s="162"/>
      <c r="AI1027" s="162"/>
      <c r="AJ1027" s="162"/>
      <c r="AK1027" s="162"/>
      <c r="AL1027" s="162"/>
      <c r="AM1027" s="162"/>
      <c r="AN1027" s="162"/>
      <c r="AO1027" s="162"/>
      <c r="AP1027" s="162"/>
      <c r="AQ1027" s="162"/>
      <c r="AR1027" s="162"/>
      <c r="AS1027" s="162"/>
      <c r="AT1027" s="162"/>
      <c r="AU1027" s="162"/>
      <c r="AV1027" s="162"/>
      <c r="AW1027" s="162"/>
      <c r="AX1027" s="162"/>
    </row>
    <row r="1028" spans="1:50" hidden="1">
      <c r="A1028" s="153" t="s">
        <v>327</v>
      </c>
      <c r="B1028" s="153" t="s">
        <v>328</v>
      </c>
      <c r="C1028" s="153" t="s">
        <v>329</v>
      </c>
      <c r="D1028" s="177" t="s">
        <v>7352</v>
      </c>
      <c r="E1028" s="161" t="s">
        <v>7353</v>
      </c>
      <c r="F1028" s="161" t="s">
        <v>12072</v>
      </c>
      <c r="G1028" s="161" t="s">
        <v>7354</v>
      </c>
      <c r="H1028" s="161" t="s">
        <v>3782</v>
      </c>
      <c r="I1028" s="161" t="s">
        <v>3783</v>
      </c>
      <c r="J1028" s="161" t="s">
        <v>7355</v>
      </c>
      <c r="K1028" s="161" t="s">
        <v>7356</v>
      </c>
      <c r="L1028" s="161" t="s">
        <v>6309</v>
      </c>
      <c r="M1028" s="161" t="s">
        <v>6309</v>
      </c>
      <c r="N1028" s="185" t="s">
        <v>6310</v>
      </c>
      <c r="O1028" s="161">
        <v>0</v>
      </c>
      <c r="P1028" s="161">
        <v>0</v>
      </c>
      <c r="Q1028" s="161">
        <v>0</v>
      </c>
      <c r="R1028" s="161">
        <v>0</v>
      </c>
      <c r="S1028" s="161">
        <v>0</v>
      </c>
      <c r="T1028" s="161">
        <v>0</v>
      </c>
      <c r="U1028" s="161">
        <v>0</v>
      </c>
      <c r="V1028" s="161">
        <v>0</v>
      </c>
      <c r="W1028" s="161">
        <v>0</v>
      </c>
      <c r="X1028" s="161">
        <v>0</v>
      </c>
      <c r="Y1028" s="161">
        <v>0</v>
      </c>
      <c r="Z1028" s="161">
        <v>0</v>
      </c>
      <c r="AA1028" s="161">
        <v>0</v>
      </c>
      <c r="AB1028" s="161">
        <v>0</v>
      </c>
      <c r="AC1028" s="161">
        <v>0</v>
      </c>
      <c r="AD1028" s="161">
        <v>0</v>
      </c>
      <c r="AE1028" s="161">
        <v>0</v>
      </c>
      <c r="AF1028" s="161" t="s">
        <v>6309</v>
      </c>
      <c r="AG1028" s="161" t="s">
        <v>6317</v>
      </c>
      <c r="AH1028" s="162"/>
      <c r="AI1028" s="162"/>
      <c r="AJ1028" s="162"/>
      <c r="AK1028" s="162"/>
      <c r="AL1028" s="162"/>
      <c r="AM1028" s="162"/>
      <c r="AN1028" s="162"/>
      <c r="AO1028" s="162"/>
      <c r="AP1028" s="162"/>
      <c r="AQ1028" s="162"/>
      <c r="AR1028" s="162"/>
      <c r="AS1028" s="162"/>
      <c r="AT1028" s="162"/>
      <c r="AU1028" s="162"/>
      <c r="AV1028" s="162"/>
      <c r="AW1028" s="162"/>
      <c r="AX1028" s="162"/>
    </row>
    <row r="1029" spans="1:50" hidden="1">
      <c r="A1029" s="153" t="s">
        <v>2539</v>
      </c>
      <c r="B1029" s="153" t="s">
        <v>2540</v>
      </c>
      <c r="C1029" s="153" t="s">
        <v>2541</v>
      </c>
      <c r="D1029" s="177" t="s">
        <v>7366</v>
      </c>
      <c r="E1029" s="161" t="s">
        <v>7367</v>
      </c>
      <c r="F1029" s="161" t="e">
        <v>#N/A</v>
      </c>
      <c r="G1029" s="161" t="s">
        <v>7368</v>
      </c>
      <c r="H1029" s="161" t="s">
        <v>2024</v>
      </c>
      <c r="I1029" s="161" t="s">
        <v>2031</v>
      </c>
      <c r="J1029" s="161" t="s">
        <v>7369</v>
      </c>
      <c r="K1029" s="161" t="s">
        <v>7370</v>
      </c>
      <c r="L1029" s="161" t="s">
        <v>7371</v>
      </c>
      <c r="M1029" s="161"/>
      <c r="N1029" s="185"/>
      <c r="O1029" s="161"/>
      <c r="P1029" s="161"/>
      <c r="Q1029" s="161"/>
      <c r="R1029" s="161"/>
      <c r="S1029" s="161"/>
      <c r="T1029" s="161"/>
      <c r="U1029" s="161"/>
      <c r="V1029" s="161"/>
      <c r="W1029" s="161"/>
      <c r="X1029" s="161"/>
      <c r="Y1029" s="161"/>
      <c r="Z1029" s="161"/>
      <c r="AA1029" s="161"/>
      <c r="AB1029" s="161"/>
      <c r="AC1029" s="161"/>
      <c r="AD1029" s="161"/>
      <c r="AE1029" s="161"/>
      <c r="AF1029" s="161"/>
      <c r="AG1029" s="161"/>
      <c r="AH1029" s="162"/>
      <c r="AI1029" s="162"/>
      <c r="AJ1029" s="162"/>
      <c r="AK1029" s="162"/>
      <c r="AL1029" s="162"/>
      <c r="AM1029" s="162"/>
      <c r="AN1029" s="162"/>
      <c r="AO1029" s="162"/>
      <c r="AP1029" s="162"/>
      <c r="AQ1029" s="162"/>
      <c r="AR1029" s="162"/>
      <c r="AS1029" s="162"/>
      <c r="AT1029" s="162"/>
      <c r="AU1029" s="162"/>
      <c r="AV1029" s="162"/>
      <c r="AW1029" s="162"/>
      <c r="AX1029" s="162"/>
    </row>
    <row r="1030" spans="1:50" hidden="1">
      <c r="A1030" s="153" t="s">
        <v>3134</v>
      </c>
      <c r="B1030" s="153" t="s">
        <v>3135</v>
      </c>
      <c r="C1030" s="153" t="s">
        <v>3136</v>
      </c>
      <c r="D1030" s="177" t="s">
        <v>8496</v>
      </c>
      <c r="E1030" s="161" t="s">
        <v>6309</v>
      </c>
      <c r="F1030" s="161" t="s">
        <v>12523</v>
      </c>
      <c r="G1030" s="161" t="s">
        <v>8497</v>
      </c>
      <c r="H1030" s="161" t="s">
        <v>2024</v>
      </c>
      <c r="I1030" s="161" t="s">
        <v>2031</v>
      </c>
      <c r="J1030" s="161" t="s">
        <v>8498</v>
      </c>
      <c r="K1030" s="161" t="s">
        <v>8499</v>
      </c>
      <c r="L1030" s="161" t="s">
        <v>6309</v>
      </c>
      <c r="M1030" s="161"/>
      <c r="N1030" s="185"/>
      <c r="O1030" s="161"/>
      <c r="P1030" s="161"/>
      <c r="Q1030" s="161"/>
      <c r="R1030" s="161"/>
      <c r="S1030" s="161"/>
      <c r="T1030" s="161"/>
      <c r="U1030" s="161"/>
      <c r="V1030" s="161"/>
      <c r="W1030" s="161"/>
      <c r="X1030" s="161"/>
      <c r="Y1030" s="161"/>
      <c r="Z1030" s="161"/>
      <c r="AA1030" s="161"/>
      <c r="AB1030" s="161"/>
      <c r="AC1030" s="161"/>
      <c r="AD1030" s="161"/>
      <c r="AE1030" s="161"/>
      <c r="AF1030" s="161"/>
      <c r="AG1030" s="161"/>
      <c r="AH1030" s="162"/>
      <c r="AI1030" s="162"/>
      <c r="AJ1030" s="162"/>
      <c r="AK1030" s="162"/>
      <c r="AL1030" s="162"/>
      <c r="AM1030" s="162"/>
      <c r="AN1030" s="162"/>
      <c r="AO1030" s="162"/>
      <c r="AP1030" s="162"/>
      <c r="AQ1030" s="162"/>
      <c r="AR1030" s="162"/>
      <c r="AS1030" s="162"/>
      <c r="AT1030" s="162"/>
      <c r="AU1030" s="162"/>
      <c r="AV1030" s="162"/>
      <c r="AW1030" s="162"/>
      <c r="AX1030" s="162"/>
    </row>
    <row r="1031" spans="1:50" hidden="1">
      <c r="A1031" s="153" t="s">
        <v>3088</v>
      </c>
      <c r="B1031" s="153" t="s">
        <v>3089</v>
      </c>
      <c r="C1031" s="153" t="s">
        <v>3090</v>
      </c>
      <c r="D1031" s="177" t="s">
        <v>9995</v>
      </c>
      <c r="E1031" s="161" t="s">
        <v>6309</v>
      </c>
      <c r="F1031" s="161" t="s">
        <v>12818</v>
      </c>
      <c r="G1031" s="161" t="s">
        <v>9996</v>
      </c>
      <c r="H1031" s="161" t="s">
        <v>2025</v>
      </c>
      <c r="I1031" s="161" t="s">
        <v>2026</v>
      </c>
      <c r="J1031" s="161" t="s">
        <v>9997</v>
      </c>
      <c r="K1031" s="161" t="s">
        <v>9998</v>
      </c>
      <c r="L1031" s="161" t="s">
        <v>6309</v>
      </c>
      <c r="M1031" s="161" t="s">
        <v>6309</v>
      </c>
      <c r="N1031" s="185" t="s">
        <v>6310</v>
      </c>
      <c r="O1031" s="161">
        <v>0</v>
      </c>
      <c r="P1031" s="161">
        <v>0</v>
      </c>
      <c r="Q1031" s="161">
        <v>0</v>
      </c>
      <c r="R1031" s="161">
        <v>0</v>
      </c>
      <c r="S1031" s="161">
        <v>0</v>
      </c>
      <c r="T1031" s="161">
        <v>0</v>
      </c>
      <c r="U1031" s="161">
        <v>0</v>
      </c>
      <c r="V1031" s="161">
        <v>0</v>
      </c>
      <c r="W1031" s="161">
        <v>0</v>
      </c>
      <c r="X1031" s="161">
        <v>0</v>
      </c>
      <c r="Y1031" s="161">
        <v>0</v>
      </c>
      <c r="Z1031" s="161">
        <v>0</v>
      </c>
      <c r="AA1031" s="161">
        <v>0</v>
      </c>
      <c r="AB1031" s="161">
        <v>0</v>
      </c>
      <c r="AC1031" s="161">
        <v>0</v>
      </c>
      <c r="AD1031" s="161">
        <v>0</v>
      </c>
      <c r="AE1031" s="161">
        <v>0</v>
      </c>
      <c r="AF1031" s="161" t="s">
        <v>6309</v>
      </c>
      <c r="AG1031" s="161" t="s">
        <v>6312</v>
      </c>
      <c r="AH1031" s="162"/>
      <c r="AI1031" s="162"/>
      <c r="AJ1031" s="162"/>
      <c r="AK1031" s="162"/>
      <c r="AL1031" s="162"/>
      <c r="AM1031" s="162"/>
      <c r="AN1031" s="162"/>
      <c r="AO1031" s="162"/>
      <c r="AP1031" s="162"/>
      <c r="AQ1031" s="162"/>
      <c r="AR1031" s="162"/>
      <c r="AS1031" s="162"/>
      <c r="AT1031" s="162"/>
      <c r="AU1031" s="162"/>
      <c r="AV1031" s="162"/>
      <c r="AW1031" s="162"/>
      <c r="AX1031" s="162"/>
    </row>
    <row r="1032" spans="1:50" hidden="1">
      <c r="A1032" s="153" t="s">
        <v>2546</v>
      </c>
      <c r="B1032" s="153" t="s">
        <v>2547</v>
      </c>
      <c r="C1032" s="153" t="s">
        <v>2538</v>
      </c>
      <c r="D1032" s="177" t="s">
        <v>9897</v>
      </c>
      <c r="E1032" s="161" t="s">
        <v>6309</v>
      </c>
      <c r="F1032" s="161" t="s">
        <v>12795</v>
      </c>
      <c r="G1032" s="161" t="s">
        <v>9898</v>
      </c>
      <c r="H1032" s="161" t="s">
        <v>2025</v>
      </c>
      <c r="I1032" s="161" t="s">
        <v>2026</v>
      </c>
      <c r="J1032" s="161" t="s">
        <v>9899</v>
      </c>
      <c r="K1032" s="161" t="s">
        <v>9900</v>
      </c>
      <c r="L1032" s="161" t="s">
        <v>6309</v>
      </c>
      <c r="M1032" s="161" t="s">
        <v>9901</v>
      </c>
      <c r="N1032" s="185" t="s">
        <v>6310</v>
      </c>
      <c r="O1032" s="161">
        <v>0</v>
      </c>
      <c r="P1032" s="161">
        <v>0</v>
      </c>
      <c r="Q1032" s="161">
        <v>0</v>
      </c>
      <c r="R1032" s="161">
        <v>0</v>
      </c>
      <c r="S1032" s="161">
        <v>0</v>
      </c>
      <c r="T1032" s="161">
        <v>0</v>
      </c>
      <c r="U1032" s="161">
        <v>0</v>
      </c>
      <c r="V1032" s="161">
        <v>0</v>
      </c>
      <c r="W1032" s="161">
        <v>0</v>
      </c>
      <c r="X1032" s="161">
        <v>0</v>
      </c>
      <c r="Y1032" s="161">
        <v>0</v>
      </c>
      <c r="Z1032" s="161">
        <v>0</v>
      </c>
      <c r="AA1032" s="161">
        <v>0</v>
      </c>
      <c r="AB1032" s="161">
        <v>0</v>
      </c>
      <c r="AC1032" s="161">
        <v>0</v>
      </c>
      <c r="AD1032" s="161">
        <v>0</v>
      </c>
      <c r="AE1032" s="161">
        <v>0</v>
      </c>
      <c r="AF1032" s="161" t="s">
        <v>6309</v>
      </c>
      <c r="AG1032" s="161" t="s">
        <v>6312</v>
      </c>
      <c r="AH1032" s="162"/>
      <c r="AI1032" s="162"/>
      <c r="AJ1032" s="162"/>
      <c r="AK1032" s="162"/>
      <c r="AL1032" s="162"/>
      <c r="AM1032" s="162"/>
      <c r="AN1032" s="162"/>
      <c r="AO1032" s="162"/>
      <c r="AP1032" s="162"/>
      <c r="AQ1032" s="162"/>
      <c r="AR1032" s="162"/>
      <c r="AS1032" s="162"/>
      <c r="AT1032" s="162"/>
      <c r="AU1032" s="162"/>
      <c r="AV1032" s="162"/>
      <c r="AW1032" s="162"/>
      <c r="AX1032" s="162"/>
    </row>
    <row r="1033" spans="1:50" hidden="1">
      <c r="A1033" s="153" t="s">
        <v>5517</v>
      </c>
      <c r="B1033" s="153" t="s">
        <v>5518</v>
      </c>
      <c r="C1033" s="153" t="s">
        <v>5519</v>
      </c>
      <c r="D1033" s="177" t="s">
        <v>504</v>
      </c>
      <c r="E1033" s="161" t="s">
        <v>6309</v>
      </c>
      <c r="F1033" s="161" t="s">
        <v>505</v>
      </c>
      <c r="G1033" s="161" t="s">
        <v>506</v>
      </c>
      <c r="H1033" s="161" t="s">
        <v>2024</v>
      </c>
      <c r="I1033" s="161" t="s">
        <v>2031</v>
      </c>
      <c r="J1033" s="161" t="s">
        <v>507</v>
      </c>
      <c r="K1033" s="161" t="s">
        <v>6309</v>
      </c>
      <c r="L1033" s="161" t="s">
        <v>6309</v>
      </c>
      <c r="M1033" s="161" t="s">
        <v>508</v>
      </c>
      <c r="N1033" s="185" t="s">
        <v>6310</v>
      </c>
      <c r="O1033" s="161" t="s">
        <v>565</v>
      </c>
      <c r="P1033" s="161" t="s">
        <v>1878</v>
      </c>
      <c r="Q1033" s="161" t="s">
        <v>1881</v>
      </c>
      <c r="R1033" s="161" t="s">
        <v>2024</v>
      </c>
      <c r="S1033" s="161" t="s">
        <v>2031</v>
      </c>
      <c r="T1033" s="161" t="s">
        <v>1882</v>
      </c>
      <c r="U1033" s="161">
        <v>0</v>
      </c>
      <c r="V1033" s="161">
        <v>0</v>
      </c>
      <c r="W1033" s="161">
        <v>0</v>
      </c>
      <c r="X1033" s="161">
        <v>0</v>
      </c>
      <c r="Y1033" s="161">
        <v>0</v>
      </c>
      <c r="Z1033" s="161">
        <v>0</v>
      </c>
      <c r="AA1033" s="161">
        <v>0</v>
      </c>
      <c r="AB1033" s="161">
        <v>0</v>
      </c>
      <c r="AC1033" s="161">
        <v>0</v>
      </c>
      <c r="AD1033" s="161">
        <v>0</v>
      </c>
      <c r="AE1033" s="161">
        <v>0</v>
      </c>
      <c r="AF1033" s="161" t="s">
        <v>6309</v>
      </c>
      <c r="AG1033" s="161" t="s">
        <v>6334</v>
      </c>
      <c r="AH1033" s="162" t="s">
        <v>6923</v>
      </c>
      <c r="AI1033" s="162" t="s">
        <v>11879</v>
      </c>
      <c r="AJ1033" s="162"/>
      <c r="AK1033" s="162"/>
      <c r="AL1033" s="162"/>
      <c r="AM1033" s="162"/>
      <c r="AN1033" s="162"/>
      <c r="AO1033" s="162"/>
      <c r="AP1033" s="162"/>
      <c r="AQ1033" s="162"/>
      <c r="AR1033" s="162"/>
      <c r="AS1033" s="162"/>
      <c r="AT1033" s="162"/>
      <c r="AU1033" s="162"/>
      <c r="AV1033" s="162"/>
      <c r="AW1033" s="162"/>
      <c r="AX1033" s="162"/>
    </row>
    <row r="1034" spans="1:50" hidden="1">
      <c r="A1034" s="153" t="s">
        <v>2551</v>
      </c>
      <c r="B1034" s="153" t="s">
        <v>2552</v>
      </c>
      <c r="C1034" s="153" t="s">
        <v>2553</v>
      </c>
      <c r="D1034" s="177" t="s">
        <v>7317</v>
      </c>
      <c r="E1034" s="161" t="s">
        <v>6309</v>
      </c>
      <c r="F1034" s="161" t="s">
        <v>12063</v>
      </c>
      <c r="G1034" s="161" t="s">
        <v>7318</v>
      </c>
      <c r="H1034" s="161" t="s">
        <v>7319</v>
      </c>
      <c r="I1034" s="161" t="s">
        <v>7320</v>
      </c>
      <c r="J1034" s="161" t="s">
        <v>7321</v>
      </c>
      <c r="K1034" s="161" t="s">
        <v>6309</v>
      </c>
      <c r="L1034" s="161" t="s">
        <v>6309</v>
      </c>
      <c r="M1034" s="161" t="s">
        <v>6309</v>
      </c>
      <c r="N1034" s="185" t="s">
        <v>6310</v>
      </c>
      <c r="O1034" s="161">
        <v>0</v>
      </c>
      <c r="P1034" s="161">
        <v>0</v>
      </c>
      <c r="Q1034" s="161">
        <v>0</v>
      </c>
      <c r="R1034" s="161">
        <v>0</v>
      </c>
      <c r="S1034" s="161">
        <v>0</v>
      </c>
      <c r="T1034" s="161">
        <v>0</v>
      </c>
      <c r="U1034" s="161">
        <v>0</v>
      </c>
      <c r="V1034" s="161">
        <v>0</v>
      </c>
      <c r="W1034" s="161">
        <v>0</v>
      </c>
      <c r="X1034" s="161">
        <v>0</v>
      </c>
      <c r="Y1034" s="161">
        <v>0</v>
      </c>
      <c r="Z1034" s="161">
        <v>0</v>
      </c>
      <c r="AA1034" s="161">
        <v>0</v>
      </c>
      <c r="AB1034" s="161">
        <v>0</v>
      </c>
      <c r="AC1034" s="161">
        <v>0</v>
      </c>
      <c r="AD1034" s="161">
        <v>0</v>
      </c>
      <c r="AE1034" s="161">
        <v>0</v>
      </c>
      <c r="AF1034" s="161" t="s">
        <v>6309</v>
      </c>
      <c r="AG1034" s="161" t="s">
        <v>6312</v>
      </c>
      <c r="AH1034" s="162"/>
      <c r="AI1034" s="162"/>
      <c r="AJ1034" s="162"/>
      <c r="AK1034" s="162"/>
      <c r="AL1034" s="162"/>
      <c r="AM1034" s="162"/>
      <c r="AN1034" s="162"/>
      <c r="AO1034" s="162"/>
      <c r="AP1034" s="162"/>
      <c r="AQ1034" s="162"/>
      <c r="AR1034" s="162"/>
      <c r="AS1034" s="162"/>
      <c r="AT1034" s="162"/>
      <c r="AU1034" s="162"/>
      <c r="AV1034" s="162"/>
      <c r="AW1034" s="162"/>
      <c r="AX1034" s="162"/>
    </row>
    <row r="1035" spans="1:50" hidden="1">
      <c r="A1035" s="153" t="s">
        <v>5795</v>
      </c>
      <c r="B1035" s="153" t="s">
        <v>5796</v>
      </c>
      <c r="C1035" s="153" t="s">
        <v>2505</v>
      </c>
      <c r="D1035" s="177" t="s">
        <v>10301</v>
      </c>
      <c r="E1035" s="161" t="s">
        <v>6309</v>
      </c>
      <c r="F1035" s="161" t="s">
        <v>12879</v>
      </c>
      <c r="G1035" s="161" t="s">
        <v>10302</v>
      </c>
      <c r="H1035" s="161" t="s">
        <v>2024</v>
      </c>
      <c r="I1035" s="161" t="s">
        <v>2031</v>
      </c>
      <c r="J1035" s="161" t="s">
        <v>10303</v>
      </c>
      <c r="K1035" s="161" t="s">
        <v>10304</v>
      </c>
      <c r="L1035" s="161" t="s">
        <v>6309</v>
      </c>
      <c r="M1035" s="161" t="s">
        <v>6309</v>
      </c>
      <c r="N1035" s="185" t="s">
        <v>6310</v>
      </c>
      <c r="O1035" s="161">
        <v>0</v>
      </c>
      <c r="P1035" s="161">
        <v>0</v>
      </c>
      <c r="Q1035" s="161">
        <v>0</v>
      </c>
      <c r="R1035" s="161">
        <v>0</v>
      </c>
      <c r="S1035" s="161">
        <v>0</v>
      </c>
      <c r="T1035" s="161">
        <v>0</v>
      </c>
      <c r="U1035" s="161">
        <v>0</v>
      </c>
      <c r="V1035" s="161">
        <v>0</v>
      </c>
      <c r="W1035" s="161">
        <v>0</v>
      </c>
      <c r="X1035" s="161">
        <v>0</v>
      </c>
      <c r="Y1035" s="161">
        <v>0</v>
      </c>
      <c r="Z1035" s="161">
        <v>0</v>
      </c>
      <c r="AA1035" s="161">
        <v>0</v>
      </c>
      <c r="AB1035" s="161">
        <v>0</v>
      </c>
      <c r="AC1035" s="161">
        <v>0</v>
      </c>
      <c r="AD1035" s="161">
        <v>0</v>
      </c>
      <c r="AE1035" s="161">
        <v>0</v>
      </c>
      <c r="AF1035" s="161" t="s">
        <v>6309</v>
      </c>
      <c r="AG1035" s="161" t="s">
        <v>6312</v>
      </c>
      <c r="AH1035" s="162"/>
      <c r="AI1035" s="162"/>
      <c r="AJ1035" s="162"/>
      <c r="AK1035" s="162"/>
      <c r="AL1035" s="162"/>
      <c r="AM1035" s="162"/>
      <c r="AN1035" s="162"/>
      <c r="AO1035" s="162"/>
      <c r="AP1035" s="162"/>
      <c r="AQ1035" s="162"/>
      <c r="AR1035" s="162"/>
      <c r="AS1035" s="162"/>
      <c r="AT1035" s="162"/>
      <c r="AU1035" s="162"/>
      <c r="AV1035" s="162"/>
      <c r="AW1035" s="162"/>
      <c r="AX1035" s="162"/>
    </row>
    <row r="1036" spans="1:50" hidden="1">
      <c r="A1036" s="153" t="s">
        <v>2557</v>
      </c>
      <c r="B1036" s="153" t="s">
        <v>1178</v>
      </c>
      <c r="C1036" s="153" t="s">
        <v>1511</v>
      </c>
      <c r="D1036" s="177" t="s">
        <v>4121</v>
      </c>
      <c r="E1036" s="161" t="s">
        <v>4122</v>
      </c>
      <c r="F1036" s="161" t="s">
        <v>4129</v>
      </c>
      <c r="G1036" s="161" t="s">
        <v>4124</v>
      </c>
      <c r="H1036" s="161" t="s">
        <v>4125</v>
      </c>
      <c r="I1036" s="161" t="s">
        <v>4126</v>
      </c>
      <c r="J1036" s="161" t="s">
        <v>4127</v>
      </c>
      <c r="K1036" s="161" t="s">
        <v>4128</v>
      </c>
      <c r="L1036" s="161" t="s">
        <v>6309</v>
      </c>
      <c r="M1036" s="161"/>
      <c r="N1036" s="185"/>
      <c r="O1036" s="161"/>
      <c r="P1036" s="161"/>
      <c r="Q1036" s="161"/>
      <c r="R1036" s="161"/>
      <c r="S1036" s="161"/>
      <c r="T1036" s="161"/>
      <c r="U1036" s="161"/>
      <c r="V1036" s="161"/>
      <c r="W1036" s="161"/>
      <c r="X1036" s="161"/>
      <c r="Y1036" s="161"/>
      <c r="Z1036" s="161"/>
      <c r="AA1036" s="161"/>
      <c r="AB1036" s="161"/>
      <c r="AC1036" s="161"/>
      <c r="AD1036" s="161"/>
      <c r="AE1036" s="161"/>
      <c r="AF1036" s="161"/>
      <c r="AG1036" s="161"/>
      <c r="AH1036" s="162" t="s">
        <v>4665</v>
      </c>
      <c r="AI1036" s="162"/>
      <c r="AJ1036" s="162"/>
      <c r="AK1036" s="162"/>
      <c r="AL1036" s="162"/>
      <c r="AM1036" s="162"/>
      <c r="AN1036" s="162"/>
      <c r="AO1036" s="162"/>
      <c r="AP1036" s="162"/>
      <c r="AQ1036" s="162"/>
      <c r="AR1036" s="162"/>
      <c r="AS1036" s="162"/>
      <c r="AT1036" s="162"/>
      <c r="AU1036" s="162"/>
      <c r="AV1036" s="162"/>
      <c r="AW1036" s="162"/>
      <c r="AX1036" s="162"/>
    </row>
    <row r="1037" spans="1:50" hidden="1">
      <c r="A1037" s="153" t="s">
        <v>2554</v>
      </c>
      <c r="B1037" s="153" t="s">
        <v>2555</v>
      </c>
      <c r="C1037" s="153" t="s">
        <v>2556</v>
      </c>
      <c r="D1037" s="177" t="s">
        <v>7173</v>
      </c>
      <c r="E1037" s="161" t="s">
        <v>6309</v>
      </c>
      <c r="F1037" s="161" t="s">
        <v>12021</v>
      </c>
      <c r="G1037" s="161" t="s">
        <v>7174</v>
      </c>
      <c r="H1037" s="161" t="s">
        <v>7175</v>
      </c>
      <c r="I1037" s="161" t="s">
        <v>7176</v>
      </c>
      <c r="J1037" s="161" t="s">
        <v>7177</v>
      </c>
      <c r="K1037" s="161" t="s">
        <v>7178</v>
      </c>
      <c r="L1037" s="161" t="s">
        <v>6309</v>
      </c>
      <c r="M1037" s="161" t="s">
        <v>6309</v>
      </c>
      <c r="N1037" s="185" t="s">
        <v>6310</v>
      </c>
      <c r="O1037" s="161">
        <v>0</v>
      </c>
      <c r="P1037" s="161">
        <v>0</v>
      </c>
      <c r="Q1037" s="161">
        <v>0</v>
      </c>
      <c r="R1037" s="161">
        <v>0</v>
      </c>
      <c r="S1037" s="161">
        <v>0</v>
      </c>
      <c r="T1037" s="161">
        <v>0</v>
      </c>
      <c r="U1037" s="161">
        <v>0</v>
      </c>
      <c r="V1037" s="161">
        <v>0</v>
      </c>
      <c r="W1037" s="161">
        <v>0</v>
      </c>
      <c r="X1037" s="161">
        <v>0</v>
      </c>
      <c r="Y1037" s="161">
        <v>0</v>
      </c>
      <c r="Z1037" s="161">
        <v>0</v>
      </c>
      <c r="AA1037" s="161">
        <v>0</v>
      </c>
      <c r="AB1037" s="161">
        <v>0</v>
      </c>
      <c r="AC1037" s="161">
        <v>0</v>
      </c>
      <c r="AD1037" s="161">
        <v>0</v>
      </c>
      <c r="AE1037" s="161">
        <v>0</v>
      </c>
      <c r="AF1037" s="161" t="s">
        <v>6309</v>
      </c>
      <c r="AG1037" s="161" t="s">
        <v>6312</v>
      </c>
      <c r="AH1037" s="162"/>
      <c r="AI1037" s="162"/>
      <c r="AJ1037" s="162"/>
      <c r="AK1037" s="162"/>
      <c r="AL1037" s="162"/>
      <c r="AM1037" s="162"/>
      <c r="AN1037" s="162"/>
      <c r="AO1037" s="162"/>
      <c r="AP1037" s="162"/>
      <c r="AQ1037" s="162"/>
      <c r="AR1037" s="162"/>
      <c r="AS1037" s="162"/>
      <c r="AT1037" s="162"/>
      <c r="AU1037" s="162"/>
      <c r="AV1037" s="162"/>
      <c r="AW1037" s="162"/>
      <c r="AX1037" s="162"/>
    </row>
    <row r="1038" spans="1:50" hidden="1">
      <c r="A1038" s="153" t="s">
        <v>5051</v>
      </c>
      <c r="B1038" s="153" t="s">
        <v>5052</v>
      </c>
      <c r="C1038" s="153" t="s">
        <v>5053</v>
      </c>
      <c r="D1038" s="177" t="s">
        <v>7272</v>
      </c>
      <c r="E1038" s="161" t="s">
        <v>6309</v>
      </c>
      <c r="F1038" s="161" t="s">
        <v>12048</v>
      </c>
      <c r="G1038" s="161" t="s">
        <v>7273</v>
      </c>
      <c r="H1038" s="161" t="s">
        <v>3525</v>
      </c>
      <c r="I1038" s="161" t="s">
        <v>3526</v>
      </c>
      <c r="J1038" s="161" t="s">
        <v>7274</v>
      </c>
      <c r="K1038" s="161" t="s">
        <v>6309</v>
      </c>
      <c r="L1038" s="161" t="s">
        <v>6309</v>
      </c>
      <c r="M1038" s="161" t="s">
        <v>6309</v>
      </c>
      <c r="N1038" s="185" t="s">
        <v>6310</v>
      </c>
      <c r="O1038" s="161">
        <v>0</v>
      </c>
      <c r="P1038" s="161">
        <v>0</v>
      </c>
      <c r="Q1038" s="161">
        <v>0</v>
      </c>
      <c r="R1038" s="161">
        <v>0</v>
      </c>
      <c r="S1038" s="161">
        <v>0</v>
      </c>
      <c r="T1038" s="161">
        <v>0</v>
      </c>
      <c r="U1038" s="161">
        <v>0</v>
      </c>
      <c r="V1038" s="161">
        <v>0</v>
      </c>
      <c r="W1038" s="161">
        <v>0</v>
      </c>
      <c r="X1038" s="161">
        <v>0</v>
      </c>
      <c r="Y1038" s="161">
        <v>0</v>
      </c>
      <c r="Z1038" s="161">
        <v>0</v>
      </c>
      <c r="AA1038" s="161">
        <v>0</v>
      </c>
      <c r="AB1038" s="161">
        <v>0</v>
      </c>
      <c r="AC1038" s="161">
        <v>0</v>
      </c>
      <c r="AD1038" s="161">
        <v>0</v>
      </c>
      <c r="AE1038" s="161">
        <v>0</v>
      </c>
      <c r="AF1038" s="161" t="s">
        <v>6309</v>
      </c>
      <c r="AG1038" s="161" t="s">
        <v>6312</v>
      </c>
      <c r="AH1038" s="162"/>
      <c r="AI1038" s="162"/>
      <c r="AJ1038" s="162"/>
      <c r="AK1038" s="162"/>
      <c r="AL1038" s="162"/>
      <c r="AM1038" s="162"/>
      <c r="AN1038" s="162"/>
      <c r="AO1038" s="162"/>
      <c r="AP1038" s="162"/>
      <c r="AQ1038" s="162"/>
      <c r="AR1038" s="162"/>
      <c r="AS1038" s="162"/>
      <c r="AT1038" s="162"/>
      <c r="AU1038" s="162"/>
      <c r="AV1038" s="162"/>
      <c r="AW1038" s="162"/>
      <c r="AX1038" s="162"/>
    </row>
    <row r="1039" spans="1:50" hidden="1">
      <c r="A1039" s="153" t="s">
        <v>5185</v>
      </c>
      <c r="B1039" s="153" t="s">
        <v>5186</v>
      </c>
      <c r="C1039" s="153" t="s">
        <v>5187</v>
      </c>
      <c r="D1039" s="177" t="s">
        <v>9860</v>
      </c>
      <c r="E1039" s="161" t="s">
        <v>6309</v>
      </c>
      <c r="F1039" s="161" t="s">
        <v>12789</v>
      </c>
      <c r="G1039" s="161" t="s">
        <v>9861</v>
      </c>
      <c r="H1039" s="161" t="s">
        <v>2025</v>
      </c>
      <c r="I1039" s="161" t="s">
        <v>2026</v>
      </c>
      <c r="J1039" s="161" t="s">
        <v>9862</v>
      </c>
      <c r="K1039" s="161" t="s">
        <v>9863</v>
      </c>
      <c r="L1039" s="161" t="s">
        <v>6309</v>
      </c>
      <c r="M1039" s="161" t="s">
        <v>6309</v>
      </c>
      <c r="N1039" s="185" t="s">
        <v>6310</v>
      </c>
      <c r="O1039" s="161">
        <v>0</v>
      </c>
      <c r="P1039" s="161">
        <v>0</v>
      </c>
      <c r="Q1039" s="161">
        <v>0</v>
      </c>
      <c r="R1039" s="161">
        <v>0</v>
      </c>
      <c r="S1039" s="161">
        <v>0</v>
      </c>
      <c r="T1039" s="161">
        <v>0</v>
      </c>
      <c r="U1039" s="161">
        <v>0</v>
      </c>
      <c r="V1039" s="161">
        <v>0</v>
      </c>
      <c r="W1039" s="161">
        <v>0</v>
      </c>
      <c r="X1039" s="161">
        <v>0</v>
      </c>
      <c r="Y1039" s="161">
        <v>0</v>
      </c>
      <c r="Z1039" s="161">
        <v>0</v>
      </c>
      <c r="AA1039" s="161">
        <v>0</v>
      </c>
      <c r="AB1039" s="161">
        <v>0</v>
      </c>
      <c r="AC1039" s="161">
        <v>0</v>
      </c>
      <c r="AD1039" s="161">
        <v>0</v>
      </c>
      <c r="AE1039" s="161">
        <v>0</v>
      </c>
      <c r="AF1039" s="161" t="s">
        <v>6309</v>
      </c>
      <c r="AG1039" s="161" t="s">
        <v>6312</v>
      </c>
      <c r="AH1039" s="162"/>
      <c r="AI1039" s="162"/>
      <c r="AJ1039" s="162"/>
      <c r="AK1039" s="162"/>
      <c r="AL1039" s="162"/>
      <c r="AM1039" s="162"/>
      <c r="AN1039" s="162"/>
      <c r="AO1039" s="162"/>
      <c r="AP1039" s="162"/>
      <c r="AQ1039" s="162"/>
      <c r="AR1039" s="162"/>
      <c r="AS1039" s="162"/>
      <c r="AT1039" s="162"/>
      <c r="AU1039" s="162"/>
      <c r="AV1039" s="162"/>
      <c r="AW1039" s="162"/>
      <c r="AX1039" s="162"/>
    </row>
    <row r="1040" spans="1:50" hidden="1">
      <c r="A1040" s="153" t="s">
        <v>959</v>
      </c>
      <c r="B1040" s="153" t="s">
        <v>1205</v>
      </c>
      <c r="C1040" s="153" t="s">
        <v>960</v>
      </c>
      <c r="D1040" s="177" t="s">
        <v>10508</v>
      </c>
      <c r="E1040" s="161" t="s">
        <v>10509</v>
      </c>
      <c r="F1040" s="161" t="s">
        <v>12992</v>
      </c>
      <c r="G1040" s="161" t="s">
        <v>10510</v>
      </c>
      <c r="H1040" s="161" t="s">
        <v>2025</v>
      </c>
      <c r="I1040" s="161" t="s">
        <v>2026</v>
      </c>
      <c r="J1040" s="161" t="s">
        <v>10511</v>
      </c>
      <c r="K1040" s="161" t="s">
        <v>10512</v>
      </c>
      <c r="L1040" s="161" t="s">
        <v>10513</v>
      </c>
      <c r="M1040" s="161"/>
      <c r="N1040" s="185"/>
      <c r="O1040" s="161"/>
      <c r="P1040" s="161"/>
      <c r="Q1040" s="161"/>
      <c r="R1040" s="161"/>
      <c r="S1040" s="161"/>
      <c r="T1040" s="161"/>
      <c r="U1040" s="161"/>
      <c r="V1040" s="161"/>
      <c r="W1040" s="161"/>
      <c r="X1040" s="161"/>
      <c r="Y1040" s="161"/>
      <c r="Z1040" s="161"/>
      <c r="AA1040" s="161"/>
      <c r="AB1040" s="161"/>
      <c r="AC1040" s="161"/>
      <c r="AD1040" s="161"/>
      <c r="AE1040" s="161"/>
      <c r="AF1040" s="161"/>
      <c r="AG1040" s="161"/>
      <c r="AH1040" s="162"/>
      <c r="AI1040" s="162"/>
      <c r="AJ1040" s="162"/>
      <c r="AK1040" s="162"/>
      <c r="AL1040" s="162"/>
      <c r="AM1040" s="162"/>
      <c r="AN1040" s="162"/>
      <c r="AO1040" s="162"/>
      <c r="AP1040" s="162"/>
      <c r="AQ1040" s="162"/>
      <c r="AR1040" s="162"/>
      <c r="AS1040" s="162"/>
      <c r="AT1040" s="162"/>
      <c r="AU1040" s="162"/>
      <c r="AV1040" s="162"/>
      <c r="AW1040" s="162"/>
      <c r="AX1040" s="162"/>
    </row>
    <row r="1041" spans="1:50" hidden="1">
      <c r="A1041" s="153" t="s">
        <v>670</v>
      </c>
      <c r="B1041" s="153" t="s">
        <v>668</v>
      </c>
      <c r="C1041" s="153" t="s">
        <v>671</v>
      </c>
      <c r="D1041" s="177" t="s">
        <v>6755</v>
      </c>
      <c r="E1041" s="161" t="s">
        <v>6756</v>
      </c>
      <c r="F1041" s="161" t="s">
        <v>12352</v>
      </c>
      <c r="G1041" s="161" t="s">
        <v>6757</v>
      </c>
      <c r="H1041" s="161" t="s">
        <v>2024</v>
      </c>
      <c r="I1041" s="161" t="s">
        <v>6758</v>
      </c>
      <c r="J1041" s="161" t="s">
        <v>6759</v>
      </c>
      <c r="K1041" s="161" t="s">
        <v>6760</v>
      </c>
      <c r="L1041" s="161" t="s">
        <v>6761</v>
      </c>
      <c r="M1041" s="161" t="s">
        <v>6762</v>
      </c>
      <c r="N1041" s="185" t="s">
        <v>6318</v>
      </c>
      <c r="O1041" s="161">
        <v>0</v>
      </c>
      <c r="P1041" s="161">
        <v>0</v>
      </c>
      <c r="Q1041" s="161">
        <v>0</v>
      </c>
      <c r="R1041" s="161">
        <v>0</v>
      </c>
      <c r="S1041" s="161">
        <v>0</v>
      </c>
      <c r="T1041" s="161">
        <v>0</v>
      </c>
      <c r="U1041" s="161">
        <v>0</v>
      </c>
      <c r="V1041" s="161">
        <v>0</v>
      </c>
      <c r="W1041" s="161">
        <v>0</v>
      </c>
      <c r="X1041" s="161">
        <v>0</v>
      </c>
      <c r="Y1041" s="161">
        <v>0</v>
      </c>
      <c r="Z1041" s="161">
        <v>0</v>
      </c>
      <c r="AA1041" s="161">
        <v>0</v>
      </c>
      <c r="AB1041" s="161">
        <v>0</v>
      </c>
      <c r="AC1041" s="161">
        <v>0</v>
      </c>
      <c r="AD1041" s="161">
        <v>0</v>
      </c>
      <c r="AE1041" s="161">
        <v>0</v>
      </c>
      <c r="AF1041" s="161" t="s">
        <v>6746</v>
      </c>
      <c r="AG1041" s="161" t="s">
        <v>4388</v>
      </c>
      <c r="AH1041" s="162" t="s">
        <v>15045</v>
      </c>
      <c r="AI1041" s="162" t="s">
        <v>15047</v>
      </c>
      <c r="AJ1041" s="162" t="s">
        <v>15206</v>
      </c>
      <c r="AK1041" s="162"/>
      <c r="AL1041" s="162"/>
      <c r="AM1041" s="162"/>
      <c r="AN1041" s="162"/>
      <c r="AO1041" s="162"/>
      <c r="AP1041" s="162"/>
      <c r="AQ1041" s="162"/>
      <c r="AR1041" s="162"/>
      <c r="AS1041" s="162"/>
      <c r="AT1041" s="162"/>
      <c r="AU1041" s="162"/>
      <c r="AV1041" s="162"/>
      <c r="AW1041" s="162"/>
      <c r="AX1041" s="162"/>
    </row>
    <row r="1042" spans="1:50" hidden="1">
      <c r="A1042" s="153" t="s">
        <v>5240</v>
      </c>
      <c r="B1042" s="153" t="s">
        <v>5241</v>
      </c>
      <c r="C1042" s="153" t="s">
        <v>2505</v>
      </c>
      <c r="D1042" s="177" t="s">
        <v>9570</v>
      </c>
      <c r="E1042" s="161" t="s">
        <v>6309</v>
      </c>
      <c r="F1042" s="161" t="s">
        <v>12731</v>
      </c>
      <c r="G1042" s="161" t="s">
        <v>9571</v>
      </c>
      <c r="H1042" s="161" t="s">
        <v>2024</v>
      </c>
      <c r="I1042" s="161" t="s">
        <v>2031</v>
      </c>
      <c r="J1042" s="161" t="s">
        <v>9572</v>
      </c>
      <c r="K1042" s="161" t="s">
        <v>9573</v>
      </c>
      <c r="L1042" s="161" t="s">
        <v>6309</v>
      </c>
      <c r="M1042" s="161" t="s">
        <v>9574</v>
      </c>
      <c r="N1042" s="185" t="s">
        <v>6310</v>
      </c>
      <c r="O1042" s="161">
        <v>0</v>
      </c>
      <c r="P1042" s="161">
        <v>0</v>
      </c>
      <c r="Q1042" s="161">
        <v>0</v>
      </c>
      <c r="R1042" s="161">
        <v>0</v>
      </c>
      <c r="S1042" s="161">
        <v>0</v>
      </c>
      <c r="T1042" s="161">
        <v>0</v>
      </c>
      <c r="U1042" s="161">
        <v>0</v>
      </c>
      <c r="V1042" s="161">
        <v>0</v>
      </c>
      <c r="W1042" s="161">
        <v>0</v>
      </c>
      <c r="X1042" s="161">
        <v>0</v>
      </c>
      <c r="Y1042" s="161">
        <v>0</v>
      </c>
      <c r="Z1042" s="161">
        <v>0</v>
      </c>
      <c r="AA1042" s="161">
        <v>0</v>
      </c>
      <c r="AB1042" s="161">
        <v>0</v>
      </c>
      <c r="AC1042" s="161">
        <v>0</v>
      </c>
      <c r="AD1042" s="161">
        <v>0</v>
      </c>
      <c r="AE1042" s="161">
        <v>0</v>
      </c>
      <c r="AF1042" s="161" t="s">
        <v>6309</v>
      </c>
      <c r="AG1042" s="161" t="s">
        <v>6312</v>
      </c>
      <c r="AH1042" s="162"/>
      <c r="AI1042" s="162"/>
      <c r="AJ1042" s="162"/>
      <c r="AK1042" s="162"/>
      <c r="AL1042" s="162"/>
      <c r="AM1042" s="162"/>
      <c r="AN1042" s="162"/>
      <c r="AO1042" s="162"/>
      <c r="AP1042" s="162"/>
      <c r="AQ1042" s="162"/>
      <c r="AR1042" s="162"/>
      <c r="AS1042" s="162"/>
      <c r="AT1042" s="162"/>
      <c r="AU1042" s="162"/>
      <c r="AV1042" s="162"/>
      <c r="AW1042" s="162"/>
      <c r="AX1042" s="162"/>
    </row>
    <row r="1043" spans="1:50" hidden="1">
      <c r="A1043" s="153" t="s">
        <v>1773</v>
      </c>
      <c r="B1043" s="153" t="s">
        <v>1774</v>
      </c>
      <c r="C1043" s="153" t="s">
        <v>2505</v>
      </c>
      <c r="D1043" s="177" t="s">
        <v>9038</v>
      </c>
      <c r="E1043" s="161" t="s">
        <v>6309</v>
      </c>
      <c r="F1043" s="161" t="s">
        <v>12628</v>
      </c>
      <c r="G1043" s="161" t="s">
        <v>9039</v>
      </c>
      <c r="H1043" s="161" t="s">
        <v>2025</v>
      </c>
      <c r="I1043" s="161" t="s">
        <v>2026</v>
      </c>
      <c r="J1043" s="161" t="s">
        <v>9040</v>
      </c>
      <c r="K1043" s="161" t="s">
        <v>9041</v>
      </c>
      <c r="L1043" s="161" t="s">
        <v>6309</v>
      </c>
      <c r="M1043" s="161" t="s">
        <v>9042</v>
      </c>
      <c r="N1043" s="185" t="s">
        <v>6310</v>
      </c>
      <c r="O1043" s="161">
        <v>0</v>
      </c>
      <c r="P1043" s="161">
        <v>0</v>
      </c>
      <c r="Q1043" s="161">
        <v>0</v>
      </c>
      <c r="R1043" s="161">
        <v>0</v>
      </c>
      <c r="S1043" s="161">
        <v>0</v>
      </c>
      <c r="T1043" s="161">
        <v>0</v>
      </c>
      <c r="U1043" s="161">
        <v>0</v>
      </c>
      <c r="V1043" s="161">
        <v>0</v>
      </c>
      <c r="W1043" s="161">
        <v>0</v>
      </c>
      <c r="X1043" s="161">
        <v>0</v>
      </c>
      <c r="Y1043" s="161">
        <v>0</v>
      </c>
      <c r="Z1043" s="161">
        <v>0</v>
      </c>
      <c r="AA1043" s="161">
        <v>0</v>
      </c>
      <c r="AB1043" s="161">
        <v>0</v>
      </c>
      <c r="AC1043" s="161">
        <v>0</v>
      </c>
      <c r="AD1043" s="161">
        <v>0</v>
      </c>
      <c r="AE1043" s="161">
        <v>0</v>
      </c>
      <c r="AF1043" s="161" t="s">
        <v>6309</v>
      </c>
      <c r="AG1043" s="161" t="s">
        <v>6312</v>
      </c>
      <c r="AH1043" s="162"/>
      <c r="AI1043" s="162"/>
      <c r="AJ1043" s="162"/>
      <c r="AK1043" s="162"/>
      <c r="AL1043" s="162"/>
      <c r="AM1043" s="162"/>
      <c r="AN1043" s="162"/>
      <c r="AO1043" s="162"/>
      <c r="AP1043" s="162"/>
      <c r="AQ1043" s="162"/>
      <c r="AR1043" s="162"/>
      <c r="AS1043" s="162"/>
      <c r="AT1043" s="162"/>
      <c r="AU1043" s="162"/>
      <c r="AV1043" s="162"/>
      <c r="AW1043" s="162"/>
      <c r="AX1043" s="162"/>
    </row>
    <row r="1044" spans="1:50" hidden="1">
      <c r="A1044" s="153" t="s">
        <v>591</v>
      </c>
      <c r="B1044" s="153" t="s">
        <v>592</v>
      </c>
      <c r="C1044" s="153" t="s">
        <v>593</v>
      </c>
      <c r="D1044" s="177" t="s">
        <v>3918</v>
      </c>
      <c r="E1044" s="161" t="s">
        <v>3919</v>
      </c>
      <c r="F1044" s="161" t="s">
        <v>3920</v>
      </c>
      <c r="G1044" s="161" t="s">
        <v>3921</v>
      </c>
      <c r="H1044" s="161" t="s">
        <v>2025</v>
      </c>
      <c r="I1044" s="161" t="s">
        <v>2026</v>
      </c>
      <c r="J1044" s="161" t="s">
        <v>3922</v>
      </c>
      <c r="K1044" s="161" t="s">
        <v>3923</v>
      </c>
      <c r="L1044" s="161" t="s">
        <v>6309</v>
      </c>
      <c r="M1044" s="161" t="s">
        <v>3924</v>
      </c>
      <c r="N1044" s="185" t="s">
        <v>6310</v>
      </c>
      <c r="O1044" s="161">
        <v>0</v>
      </c>
      <c r="P1044" s="161">
        <v>0</v>
      </c>
      <c r="Q1044" s="161">
        <v>0</v>
      </c>
      <c r="R1044" s="161">
        <v>0</v>
      </c>
      <c r="S1044" s="161">
        <v>0</v>
      </c>
      <c r="T1044" s="161">
        <v>0</v>
      </c>
      <c r="U1044" s="161">
        <v>0</v>
      </c>
      <c r="V1044" s="161">
        <v>0</v>
      </c>
      <c r="W1044" s="161">
        <v>0</v>
      </c>
      <c r="X1044" s="161">
        <v>0</v>
      </c>
      <c r="Y1044" s="161">
        <v>0</v>
      </c>
      <c r="Z1044" s="161">
        <v>0</v>
      </c>
      <c r="AA1044" s="161">
        <v>0</v>
      </c>
      <c r="AB1044" s="161">
        <v>0</v>
      </c>
      <c r="AC1044" s="161">
        <v>0</v>
      </c>
      <c r="AD1044" s="161">
        <v>0</v>
      </c>
      <c r="AE1044" s="161">
        <v>0</v>
      </c>
      <c r="AF1044" s="161" t="s">
        <v>6309</v>
      </c>
      <c r="AG1044" s="161" t="s">
        <v>6334</v>
      </c>
      <c r="AH1044" s="162" t="s">
        <v>1828</v>
      </c>
      <c r="AI1044" s="162" t="s">
        <v>6558</v>
      </c>
      <c r="AJ1044" s="162" t="s">
        <v>6920</v>
      </c>
      <c r="AK1044" s="162" t="s">
        <v>13905</v>
      </c>
      <c r="AL1044" s="162"/>
      <c r="AM1044" s="162"/>
      <c r="AN1044" s="162"/>
      <c r="AO1044" s="162"/>
      <c r="AP1044" s="162"/>
      <c r="AQ1044" s="162"/>
      <c r="AR1044" s="162"/>
      <c r="AS1044" s="162"/>
      <c r="AT1044" s="162"/>
      <c r="AU1044" s="162"/>
      <c r="AV1044" s="162"/>
      <c r="AW1044" s="162"/>
      <c r="AX1044" s="162"/>
    </row>
    <row r="1045" spans="1:50" hidden="1">
      <c r="A1045" s="153" t="s">
        <v>2548</v>
      </c>
      <c r="B1045" s="153" t="s">
        <v>2549</v>
      </c>
      <c r="C1045" s="153" t="s">
        <v>2550</v>
      </c>
      <c r="D1045" s="177" t="s">
        <v>7532</v>
      </c>
      <c r="E1045" s="161" t="s">
        <v>7533</v>
      </c>
      <c r="F1045" s="161" t="s">
        <v>12108</v>
      </c>
      <c r="G1045" s="161" t="s">
        <v>7534</v>
      </c>
      <c r="H1045" s="161" t="s">
        <v>7535</v>
      </c>
      <c r="I1045" s="161" t="s">
        <v>7269</v>
      </c>
      <c r="J1045" s="161" t="s">
        <v>7536</v>
      </c>
      <c r="K1045" s="161" t="s">
        <v>7537</v>
      </c>
      <c r="L1045" s="161" t="s">
        <v>7538</v>
      </c>
      <c r="M1045" s="161"/>
      <c r="N1045" s="185"/>
      <c r="O1045" s="161"/>
      <c r="P1045" s="161"/>
      <c r="Q1045" s="161"/>
      <c r="R1045" s="161"/>
      <c r="S1045" s="161"/>
      <c r="T1045" s="161"/>
      <c r="U1045" s="161"/>
      <c r="V1045" s="161"/>
      <c r="W1045" s="161"/>
      <c r="X1045" s="161"/>
      <c r="Y1045" s="161"/>
      <c r="Z1045" s="161"/>
      <c r="AA1045" s="161"/>
      <c r="AB1045" s="161"/>
      <c r="AC1045" s="161"/>
      <c r="AD1045" s="161"/>
      <c r="AE1045" s="161"/>
      <c r="AF1045" s="161"/>
      <c r="AG1045" s="161"/>
      <c r="AH1045" s="162"/>
      <c r="AI1045" s="162"/>
      <c r="AJ1045" s="162"/>
      <c r="AK1045" s="162"/>
      <c r="AL1045" s="162"/>
      <c r="AM1045" s="162"/>
      <c r="AN1045" s="162"/>
      <c r="AO1045" s="162"/>
      <c r="AP1045" s="162"/>
      <c r="AQ1045" s="162"/>
      <c r="AR1045" s="162"/>
      <c r="AS1045" s="162"/>
      <c r="AT1045" s="162"/>
      <c r="AU1045" s="162"/>
      <c r="AV1045" s="162"/>
      <c r="AW1045" s="162"/>
      <c r="AX1045" s="162"/>
    </row>
    <row r="1046" spans="1:50" hidden="1">
      <c r="A1046" s="153" t="s">
        <v>2628</v>
      </c>
      <c r="B1046" s="153" t="s">
        <v>2629</v>
      </c>
      <c r="C1046" s="153" t="s">
        <v>2630</v>
      </c>
      <c r="D1046" s="177" t="s">
        <v>10051</v>
      </c>
      <c r="E1046" s="161" t="s">
        <v>6309</v>
      </c>
      <c r="F1046" s="161" t="s">
        <v>12830</v>
      </c>
      <c r="G1046" s="161" t="s">
        <v>10052</v>
      </c>
      <c r="H1046" s="161" t="s">
        <v>2024</v>
      </c>
      <c r="I1046" s="161" t="s">
        <v>2031</v>
      </c>
      <c r="J1046" s="161" t="s">
        <v>10053</v>
      </c>
      <c r="K1046" s="161" t="s">
        <v>6309</v>
      </c>
      <c r="L1046" s="161" t="s">
        <v>6309</v>
      </c>
      <c r="M1046" s="161" t="s">
        <v>6309</v>
      </c>
      <c r="N1046" s="185" t="s">
        <v>6310</v>
      </c>
      <c r="O1046" s="161">
        <v>0</v>
      </c>
      <c r="P1046" s="161">
        <v>0</v>
      </c>
      <c r="Q1046" s="161">
        <v>0</v>
      </c>
      <c r="R1046" s="161">
        <v>0</v>
      </c>
      <c r="S1046" s="161">
        <v>0</v>
      </c>
      <c r="T1046" s="161">
        <v>0</v>
      </c>
      <c r="U1046" s="161">
        <v>0</v>
      </c>
      <c r="V1046" s="161">
        <v>0</v>
      </c>
      <c r="W1046" s="161">
        <v>0</v>
      </c>
      <c r="X1046" s="161">
        <v>0</v>
      </c>
      <c r="Y1046" s="161">
        <v>0</v>
      </c>
      <c r="Z1046" s="161">
        <v>0</v>
      </c>
      <c r="AA1046" s="161">
        <v>0</v>
      </c>
      <c r="AB1046" s="161">
        <v>0</v>
      </c>
      <c r="AC1046" s="161">
        <v>0</v>
      </c>
      <c r="AD1046" s="161">
        <v>0</v>
      </c>
      <c r="AE1046" s="161">
        <v>0</v>
      </c>
      <c r="AF1046" s="161" t="s">
        <v>6309</v>
      </c>
      <c r="AG1046" s="161" t="s">
        <v>6312</v>
      </c>
      <c r="AH1046" s="162"/>
      <c r="AI1046" s="162"/>
      <c r="AJ1046" s="162"/>
      <c r="AK1046" s="162"/>
      <c r="AL1046" s="162"/>
      <c r="AM1046" s="162"/>
      <c r="AN1046" s="162"/>
      <c r="AO1046" s="162"/>
      <c r="AP1046" s="162"/>
      <c r="AQ1046" s="162"/>
      <c r="AR1046" s="162"/>
      <c r="AS1046" s="162"/>
      <c r="AT1046" s="162"/>
      <c r="AU1046" s="162"/>
      <c r="AV1046" s="162"/>
      <c r="AW1046" s="162"/>
      <c r="AX1046" s="162"/>
    </row>
    <row r="1047" spans="1:50" hidden="1">
      <c r="A1047" s="153" t="s">
        <v>2615</v>
      </c>
      <c r="B1047" s="153" t="s">
        <v>2616</v>
      </c>
      <c r="C1047" s="153" t="s">
        <v>2245</v>
      </c>
      <c r="D1047" s="177" t="s">
        <v>10016</v>
      </c>
      <c r="E1047" s="161" t="s">
        <v>6309</v>
      </c>
      <c r="F1047" s="161" t="s">
        <v>12823</v>
      </c>
      <c r="G1047" s="161" t="s">
        <v>10017</v>
      </c>
      <c r="H1047" s="161" t="s">
        <v>7360</v>
      </c>
      <c r="I1047" s="161" t="s">
        <v>7361</v>
      </c>
      <c r="J1047" s="161" t="s">
        <v>10018</v>
      </c>
      <c r="K1047" s="161" t="s">
        <v>10019</v>
      </c>
      <c r="L1047" s="161" t="s">
        <v>6309</v>
      </c>
      <c r="M1047" s="161" t="s">
        <v>10020</v>
      </c>
      <c r="N1047" s="185" t="s">
        <v>6310</v>
      </c>
      <c r="O1047" s="161">
        <v>0</v>
      </c>
      <c r="P1047" s="161">
        <v>0</v>
      </c>
      <c r="Q1047" s="161">
        <v>0</v>
      </c>
      <c r="R1047" s="161">
        <v>0</v>
      </c>
      <c r="S1047" s="161">
        <v>0</v>
      </c>
      <c r="T1047" s="161">
        <v>0</v>
      </c>
      <c r="U1047" s="161">
        <v>0</v>
      </c>
      <c r="V1047" s="161">
        <v>0</v>
      </c>
      <c r="W1047" s="161">
        <v>0</v>
      </c>
      <c r="X1047" s="161">
        <v>0</v>
      </c>
      <c r="Y1047" s="161">
        <v>0</v>
      </c>
      <c r="Z1047" s="161">
        <v>0</v>
      </c>
      <c r="AA1047" s="161">
        <v>0</v>
      </c>
      <c r="AB1047" s="161">
        <v>0</v>
      </c>
      <c r="AC1047" s="161">
        <v>0</v>
      </c>
      <c r="AD1047" s="161">
        <v>0</v>
      </c>
      <c r="AE1047" s="161">
        <v>0</v>
      </c>
      <c r="AF1047" s="161" t="s">
        <v>6309</v>
      </c>
      <c r="AG1047" s="161" t="s">
        <v>6312</v>
      </c>
      <c r="AH1047" s="162"/>
      <c r="AI1047" s="162"/>
      <c r="AJ1047" s="162"/>
      <c r="AK1047" s="162"/>
      <c r="AL1047" s="162"/>
      <c r="AM1047" s="162"/>
      <c r="AN1047" s="162"/>
      <c r="AO1047" s="162"/>
      <c r="AP1047" s="162"/>
      <c r="AQ1047" s="162"/>
      <c r="AR1047" s="162"/>
      <c r="AS1047" s="162"/>
      <c r="AT1047" s="162"/>
      <c r="AU1047" s="162"/>
      <c r="AV1047" s="162"/>
      <c r="AW1047" s="162"/>
      <c r="AX1047" s="162"/>
    </row>
    <row r="1048" spans="1:50" hidden="1">
      <c r="A1048" s="153" t="s">
        <v>2702</v>
      </c>
      <c r="B1048" s="153" t="s">
        <v>2703</v>
      </c>
      <c r="C1048" s="153" t="s">
        <v>2704</v>
      </c>
      <c r="D1048" s="177" t="s">
        <v>10194</v>
      </c>
      <c r="E1048" s="161" t="s">
        <v>6309</v>
      </c>
      <c r="F1048" s="161" t="s">
        <v>12857</v>
      </c>
      <c r="G1048" s="161" t="s">
        <v>10195</v>
      </c>
      <c r="H1048" s="161" t="s">
        <v>2753</v>
      </c>
      <c r="I1048" s="161" t="s">
        <v>2754</v>
      </c>
      <c r="J1048" s="161" t="s">
        <v>10196</v>
      </c>
      <c r="K1048" s="161" t="s">
        <v>10197</v>
      </c>
      <c r="L1048" s="161" t="s">
        <v>6309</v>
      </c>
      <c r="M1048" s="161" t="s">
        <v>6309</v>
      </c>
      <c r="N1048" s="185" t="s">
        <v>6310</v>
      </c>
      <c r="O1048" s="161">
        <v>0</v>
      </c>
      <c r="P1048" s="161">
        <v>0</v>
      </c>
      <c r="Q1048" s="161">
        <v>0</v>
      </c>
      <c r="R1048" s="161">
        <v>0</v>
      </c>
      <c r="S1048" s="161">
        <v>0</v>
      </c>
      <c r="T1048" s="161">
        <v>0</v>
      </c>
      <c r="U1048" s="161">
        <v>0</v>
      </c>
      <c r="V1048" s="161">
        <v>0</v>
      </c>
      <c r="W1048" s="161">
        <v>0</v>
      </c>
      <c r="X1048" s="161">
        <v>0</v>
      </c>
      <c r="Y1048" s="161">
        <v>0</v>
      </c>
      <c r="Z1048" s="161">
        <v>0</v>
      </c>
      <c r="AA1048" s="161">
        <v>0</v>
      </c>
      <c r="AB1048" s="161">
        <v>0</v>
      </c>
      <c r="AC1048" s="161">
        <v>0</v>
      </c>
      <c r="AD1048" s="161">
        <v>0</v>
      </c>
      <c r="AE1048" s="161">
        <v>0</v>
      </c>
      <c r="AF1048" s="161" t="s">
        <v>6309</v>
      </c>
      <c r="AG1048" s="161" t="s">
        <v>6312</v>
      </c>
      <c r="AH1048" s="162"/>
      <c r="AI1048" s="162"/>
      <c r="AJ1048" s="162"/>
      <c r="AK1048" s="162"/>
      <c r="AL1048" s="162"/>
      <c r="AM1048" s="162"/>
      <c r="AN1048" s="162"/>
      <c r="AO1048" s="162"/>
      <c r="AP1048" s="162"/>
      <c r="AQ1048" s="162"/>
      <c r="AR1048" s="162"/>
      <c r="AS1048" s="162"/>
      <c r="AT1048" s="162"/>
      <c r="AU1048" s="162"/>
      <c r="AV1048" s="162"/>
      <c r="AW1048" s="162"/>
      <c r="AX1048" s="162"/>
    </row>
    <row r="1049" spans="1:50" hidden="1">
      <c r="A1049" s="153" t="s">
        <v>4213</v>
      </c>
      <c r="B1049" s="153" t="s">
        <v>4214</v>
      </c>
      <c r="C1049" s="153" t="s">
        <v>1091</v>
      </c>
      <c r="D1049" s="177" t="s">
        <v>9179</v>
      </c>
      <c r="E1049" s="161" t="s">
        <v>6309</v>
      </c>
      <c r="F1049" s="161" t="s">
        <v>12656</v>
      </c>
      <c r="G1049" s="161" t="s">
        <v>9180</v>
      </c>
      <c r="H1049" s="161" t="s">
        <v>2024</v>
      </c>
      <c r="I1049" s="161" t="s">
        <v>7069</v>
      </c>
      <c r="J1049" s="161" t="s">
        <v>9181</v>
      </c>
      <c r="K1049" s="161" t="s">
        <v>9182</v>
      </c>
      <c r="L1049" s="161" t="s">
        <v>6309</v>
      </c>
      <c r="M1049" s="161" t="s">
        <v>6309</v>
      </c>
      <c r="N1049" s="185" t="s">
        <v>6310</v>
      </c>
      <c r="O1049" s="161">
        <v>0</v>
      </c>
      <c r="P1049" s="161">
        <v>0</v>
      </c>
      <c r="Q1049" s="161">
        <v>0</v>
      </c>
      <c r="R1049" s="161">
        <v>0</v>
      </c>
      <c r="S1049" s="161">
        <v>0</v>
      </c>
      <c r="T1049" s="161">
        <v>0</v>
      </c>
      <c r="U1049" s="161">
        <v>0</v>
      </c>
      <c r="V1049" s="161">
        <v>0</v>
      </c>
      <c r="W1049" s="161">
        <v>0</v>
      </c>
      <c r="X1049" s="161">
        <v>0</v>
      </c>
      <c r="Y1049" s="161">
        <v>0</v>
      </c>
      <c r="Z1049" s="161">
        <v>0</v>
      </c>
      <c r="AA1049" s="161">
        <v>0</v>
      </c>
      <c r="AB1049" s="161">
        <v>0</v>
      </c>
      <c r="AC1049" s="161">
        <v>0</v>
      </c>
      <c r="AD1049" s="161">
        <v>0</v>
      </c>
      <c r="AE1049" s="161">
        <v>0</v>
      </c>
      <c r="AF1049" s="161" t="s">
        <v>6309</v>
      </c>
      <c r="AG1049" s="161" t="s">
        <v>6312</v>
      </c>
      <c r="AH1049" s="162"/>
      <c r="AI1049" s="162"/>
      <c r="AJ1049" s="162"/>
      <c r="AK1049" s="162"/>
      <c r="AL1049" s="162"/>
      <c r="AM1049" s="162"/>
      <c r="AN1049" s="162"/>
      <c r="AO1049" s="162"/>
      <c r="AP1049" s="162"/>
      <c r="AQ1049" s="162"/>
      <c r="AR1049" s="162"/>
      <c r="AS1049" s="162"/>
      <c r="AT1049" s="162"/>
      <c r="AU1049" s="162"/>
      <c r="AV1049" s="162"/>
      <c r="AW1049" s="162"/>
      <c r="AX1049" s="162"/>
    </row>
    <row r="1050" spans="1:50" hidden="1">
      <c r="A1050" s="153" t="s">
        <v>2139</v>
      </c>
      <c r="B1050" s="153" t="s">
        <v>2140</v>
      </c>
      <c r="C1050" s="153" t="s">
        <v>2704</v>
      </c>
      <c r="D1050" s="177" t="s">
        <v>10234</v>
      </c>
      <c r="E1050" s="161" t="s">
        <v>6309</v>
      </c>
      <c r="F1050" s="161" t="s">
        <v>12865</v>
      </c>
      <c r="G1050" s="161" t="s">
        <v>10235</v>
      </c>
      <c r="H1050" s="161" t="s">
        <v>10236</v>
      </c>
      <c r="I1050" s="161" t="s">
        <v>10237</v>
      </c>
      <c r="J1050" s="161" t="s">
        <v>10238</v>
      </c>
      <c r="K1050" s="161" t="s">
        <v>10239</v>
      </c>
      <c r="L1050" s="161" t="s">
        <v>6309</v>
      </c>
      <c r="M1050" s="161" t="s">
        <v>6309</v>
      </c>
      <c r="N1050" s="185" t="s">
        <v>6310</v>
      </c>
      <c r="O1050" s="161">
        <v>0</v>
      </c>
      <c r="P1050" s="161">
        <v>0</v>
      </c>
      <c r="Q1050" s="161">
        <v>0</v>
      </c>
      <c r="R1050" s="161">
        <v>0</v>
      </c>
      <c r="S1050" s="161">
        <v>0</v>
      </c>
      <c r="T1050" s="161">
        <v>0</v>
      </c>
      <c r="U1050" s="161">
        <v>0</v>
      </c>
      <c r="V1050" s="161">
        <v>0</v>
      </c>
      <c r="W1050" s="161">
        <v>0</v>
      </c>
      <c r="X1050" s="161">
        <v>0</v>
      </c>
      <c r="Y1050" s="161">
        <v>0</v>
      </c>
      <c r="Z1050" s="161">
        <v>0</v>
      </c>
      <c r="AA1050" s="161">
        <v>0</v>
      </c>
      <c r="AB1050" s="161">
        <v>0</v>
      </c>
      <c r="AC1050" s="161">
        <v>0</v>
      </c>
      <c r="AD1050" s="161">
        <v>0</v>
      </c>
      <c r="AE1050" s="161">
        <v>0</v>
      </c>
      <c r="AF1050" s="161" t="s">
        <v>6309</v>
      </c>
      <c r="AG1050" s="161" t="s">
        <v>6312</v>
      </c>
      <c r="AH1050" s="162"/>
      <c r="AI1050" s="162"/>
      <c r="AJ1050" s="162"/>
      <c r="AK1050" s="162"/>
      <c r="AL1050" s="162"/>
      <c r="AM1050" s="162"/>
      <c r="AN1050" s="162"/>
      <c r="AO1050" s="162"/>
      <c r="AP1050" s="162"/>
      <c r="AQ1050" s="162"/>
      <c r="AR1050" s="162"/>
      <c r="AS1050" s="162"/>
      <c r="AT1050" s="162"/>
      <c r="AU1050" s="162"/>
      <c r="AV1050" s="162"/>
      <c r="AW1050" s="162"/>
      <c r="AX1050" s="162"/>
    </row>
    <row r="1051" spans="1:50" hidden="1">
      <c r="A1051" s="153" t="s">
        <v>2243</v>
      </c>
      <c r="B1051" s="153" t="s">
        <v>2244</v>
      </c>
      <c r="C1051" s="153" t="s">
        <v>2245</v>
      </c>
      <c r="D1051" s="177" t="s">
        <v>8772</v>
      </c>
      <c r="E1051" s="161" t="s">
        <v>6309</v>
      </c>
      <c r="F1051" s="161" t="s">
        <v>12576</v>
      </c>
      <c r="G1051" s="161" t="s">
        <v>8773</v>
      </c>
      <c r="H1051" s="161" t="s">
        <v>2753</v>
      </c>
      <c r="I1051" s="161" t="s">
        <v>2754</v>
      </c>
      <c r="J1051" s="161" t="s">
        <v>8774</v>
      </c>
      <c r="K1051" s="161" t="s">
        <v>8775</v>
      </c>
      <c r="L1051" s="161" t="s">
        <v>6309</v>
      </c>
      <c r="M1051" s="161" t="s">
        <v>13935</v>
      </c>
      <c r="N1051" s="185" t="s">
        <v>6310</v>
      </c>
      <c r="O1051" s="161">
        <v>0</v>
      </c>
      <c r="P1051" s="161">
        <v>0</v>
      </c>
      <c r="Q1051" s="161">
        <v>0</v>
      </c>
      <c r="R1051" s="161">
        <v>0</v>
      </c>
      <c r="S1051" s="161">
        <v>0</v>
      </c>
      <c r="T1051" s="161">
        <v>0</v>
      </c>
      <c r="U1051" s="161">
        <v>0</v>
      </c>
      <c r="V1051" s="161">
        <v>0</v>
      </c>
      <c r="W1051" s="161">
        <v>0</v>
      </c>
      <c r="X1051" s="161">
        <v>0</v>
      </c>
      <c r="Y1051" s="161">
        <v>0</v>
      </c>
      <c r="Z1051" s="161">
        <v>0</v>
      </c>
      <c r="AA1051" s="161">
        <v>0</v>
      </c>
      <c r="AB1051" s="161">
        <v>0</v>
      </c>
      <c r="AC1051" s="161">
        <v>0</v>
      </c>
      <c r="AD1051" s="161">
        <v>0</v>
      </c>
      <c r="AE1051" s="161">
        <v>0</v>
      </c>
      <c r="AF1051" s="161" t="s">
        <v>6309</v>
      </c>
      <c r="AG1051" s="161" t="s">
        <v>6312</v>
      </c>
      <c r="AH1051" s="162"/>
      <c r="AI1051" s="162"/>
      <c r="AJ1051" s="162"/>
      <c r="AK1051" s="162"/>
      <c r="AL1051" s="162"/>
      <c r="AM1051" s="162"/>
      <c r="AN1051" s="162"/>
      <c r="AO1051" s="162"/>
      <c r="AP1051" s="162"/>
      <c r="AQ1051" s="162"/>
      <c r="AR1051" s="162"/>
      <c r="AS1051" s="162"/>
      <c r="AT1051" s="162"/>
      <c r="AU1051" s="162"/>
      <c r="AV1051" s="162"/>
      <c r="AW1051" s="162"/>
      <c r="AX1051" s="162"/>
    </row>
    <row r="1052" spans="1:50" hidden="1">
      <c r="A1052" s="153" t="s">
        <v>2591</v>
      </c>
      <c r="B1052" s="153" t="s">
        <v>2592</v>
      </c>
      <c r="C1052" s="153" t="s">
        <v>2245</v>
      </c>
      <c r="D1052" s="177" t="s">
        <v>10259</v>
      </c>
      <c r="E1052" s="161" t="s">
        <v>6309</v>
      </c>
      <c r="F1052" s="161" t="s">
        <v>12870</v>
      </c>
      <c r="G1052" s="161" t="s">
        <v>10260</v>
      </c>
      <c r="H1052" s="161" t="s">
        <v>9470</v>
      </c>
      <c r="I1052" s="161" t="s">
        <v>9471</v>
      </c>
      <c r="J1052" s="161" t="s">
        <v>10261</v>
      </c>
      <c r="K1052" s="161" t="s">
        <v>10262</v>
      </c>
      <c r="L1052" s="161" t="s">
        <v>6309</v>
      </c>
      <c r="M1052" s="161" t="s">
        <v>6309</v>
      </c>
      <c r="N1052" s="185" t="s">
        <v>6310</v>
      </c>
      <c r="O1052" s="161">
        <v>0</v>
      </c>
      <c r="P1052" s="161">
        <v>0</v>
      </c>
      <c r="Q1052" s="161">
        <v>0</v>
      </c>
      <c r="R1052" s="161">
        <v>0</v>
      </c>
      <c r="S1052" s="161">
        <v>0</v>
      </c>
      <c r="T1052" s="161">
        <v>0</v>
      </c>
      <c r="U1052" s="161">
        <v>0</v>
      </c>
      <c r="V1052" s="161">
        <v>0</v>
      </c>
      <c r="W1052" s="161">
        <v>0</v>
      </c>
      <c r="X1052" s="161">
        <v>0</v>
      </c>
      <c r="Y1052" s="161">
        <v>0</v>
      </c>
      <c r="Z1052" s="161">
        <v>0</v>
      </c>
      <c r="AA1052" s="161">
        <v>0</v>
      </c>
      <c r="AB1052" s="161">
        <v>0</v>
      </c>
      <c r="AC1052" s="161">
        <v>0</v>
      </c>
      <c r="AD1052" s="161">
        <v>0</v>
      </c>
      <c r="AE1052" s="161">
        <v>0</v>
      </c>
      <c r="AF1052" s="161" t="s">
        <v>6309</v>
      </c>
      <c r="AG1052" s="161" t="s">
        <v>6312</v>
      </c>
      <c r="AH1052" s="162"/>
      <c r="AI1052" s="162"/>
      <c r="AJ1052" s="162"/>
      <c r="AK1052" s="162"/>
      <c r="AL1052" s="162"/>
      <c r="AM1052" s="162"/>
      <c r="AN1052" s="162"/>
      <c r="AO1052" s="162"/>
      <c r="AP1052" s="162"/>
      <c r="AQ1052" s="162"/>
      <c r="AR1052" s="162"/>
      <c r="AS1052" s="162"/>
      <c r="AT1052" s="162"/>
      <c r="AU1052" s="162"/>
      <c r="AV1052" s="162"/>
      <c r="AW1052" s="162"/>
      <c r="AX1052" s="162"/>
    </row>
    <row r="1053" spans="1:50" hidden="1">
      <c r="A1053" s="153" t="s">
        <v>5143</v>
      </c>
      <c r="B1053" s="153" t="s">
        <v>5144</v>
      </c>
      <c r="C1053" s="153" t="s">
        <v>5145</v>
      </c>
      <c r="D1053" s="177" t="s">
        <v>9776</v>
      </c>
      <c r="E1053" s="161" t="s">
        <v>6309</v>
      </c>
      <c r="F1053" s="161" t="s">
        <v>12772</v>
      </c>
      <c r="G1053" s="161" t="s">
        <v>9777</v>
      </c>
      <c r="H1053" s="161" t="s">
        <v>889</v>
      </c>
      <c r="I1053" s="161" t="s">
        <v>890</v>
      </c>
      <c r="J1053" s="161" t="s">
        <v>9778</v>
      </c>
      <c r="K1053" s="161" t="s">
        <v>6309</v>
      </c>
      <c r="L1053" s="161" t="s">
        <v>6309</v>
      </c>
      <c r="M1053" s="161" t="s">
        <v>6309</v>
      </c>
      <c r="N1053" s="185" t="s">
        <v>6310</v>
      </c>
      <c r="O1053" s="161">
        <v>0</v>
      </c>
      <c r="P1053" s="161">
        <v>0</v>
      </c>
      <c r="Q1053" s="161">
        <v>0</v>
      </c>
      <c r="R1053" s="161">
        <v>0</v>
      </c>
      <c r="S1053" s="161">
        <v>0</v>
      </c>
      <c r="T1053" s="161">
        <v>0</v>
      </c>
      <c r="U1053" s="161">
        <v>0</v>
      </c>
      <c r="V1053" s="161">
        <v>0</v>
      </c>
      <c r="W1053" s="161">
        <v>0</v>
      </c>
      <c r="X1053" s="161">
        <v>0</v>
      </c>
      <c r="Y1053" s="161">
        <v>0</v>
      </c>
      <c r="Z1053" s="161">
        <v>0</v>
      </c>
      <c r="AA1053" s="161">
        <v>0</v>
      </c>
      <c r="AB1053" s="161">
        <v>0</v>
      </c>
      <c r="AC1053" s="161">
        <v>0</v>
      </c>
      <c r="AD1053" s="161">
        <v>0</v>
      </c>
      <c r="AE1053" s="161">
        <v>0</v>
      </c>
      <c r="AF1053" s="161" t="s">
        <v>6309</v>
      </c>
      <c r="AG1053" s="161" t="s">
        <v>6312</v>
      </c>
      <c r="AH1053" s="162"/>
      <c r="AI1053" s="162"/>
      <c r="AJ1053" s="162"/>
      <c r="AK1053" s="162"/>
      <c r="AL1053" s="162"/>
      <c r="AM1053" s="162"/>
      <c r="AN1053" s="162"/>
      <c r="AO1053" s="162"/>
      <c r="AP1053" s="162"/>
      <c r="AQ1053" s="162"/>
      <c r="AR1053" s="162"/>
      <c r="AS1053" s="162"/>
      <c r="AT1053" s="162"/>
      <c r="AU1053" s="162"/>
      <c r="AV1053" s="162"/>
      <c r="AW1053" s="162"/>
      <c r="AX1053" s="162"/>
    </row>
    <row r="1054" spans="1:50" hidden="1">
      <c r="A1054" s="153" t="s">
        <v>1512</v>
      </c>
      <c r="B1054" s="153" t="s">
        <v>1513</v>
      </c>
      <c r="C1054" s="153" t="s">
        <v>1514</v>
      </c>
      <c r="D1054" s="177" t="s">
        <v>7224</v>
      </c>
      <c r="E1054" s="161" t="s">
        <v>6309</v>
      </c>
      <c r="F1054" s="161" t="s">
        <v>12631</v>
      </c>
      <c r="G1054" s="161" t="s">
        <v>7225</v>
      </c>
      <c r="H1054" s="161" t="s">
        <v>2024</v>
      </c>
      <c r="I1054" s="161" t="s">
        <v>2031</v>
      </c>
      <c r="J1054" s="161" t="s">
        <v>7226</v>
      </c>
      <c r="K1054" s="161" t="s">
        <v>7227</v>
      </c>
      <c r="L1054" s="161" t="s">
        <v>6309</v>
      </c>
      <c r="M1054" s="161" t="s">
        <v>7228</v>
      </c>
      <c r="N1054" s="185" t="s">
        <v>6310</v>
      </c>
      <c r="O1054" s="161">
        <v>0</v>
      </c>
      <c r="P1054" s="161">
        <v>0</v>
      </c>
      <c r="Q1054" s="161">
        <v>0</v>
      </c>
      <c r="R1054" s="161">
        <v>0</v>
      </c>
      <c r="S1054" s="161">
        <v>0</v>
      </c>
      <c r="T1054" s="161">
        <v>0</v>
      </c>
      <c r="U1054" s="161">
        <v>0</v>
      </c>
      <c r="V1054" s="161">
        <v>0</v>
      </c>
      <c r="W1054" s="161">
        <v>0</v>
      </c>
      <c r="X1054" s="161">
        <v>0</v>
      </c>
      <c r="Y1054" s="161">
        <v>0</v>
      </c>
      <c r="Z1054" s="161">
        <v>0</v>
      </c>
      <c r="AA1054" s="161">
        <v>0</v>
      </c>
      <c r="AB1054" s="161">
        <v>0</v>
      </c>
      <c r="AC1054" s="161">
        <v>0</v>
      </c>
      <c r="AD1054" s="161">
        <v>0</v>
      </c>
      <c r="AE1054" s="161">
        <v>0</v>
      </c>
      <c r="AF1054" s="161" t="s">
        <v>6309</v>
      </c>
      <c r="AG1054" s="161" t="s">
        <v>6312</v>
      </c>
      <c r="AH1054" s="162"/>
      <c r="AI1054" s="162"/>
      <c r="AJ1054" s="162"/>
      <c r="AK1054" s="162"/>
      <c r="AL1054" s="162"/>
      <c r="AM1054" s="162"/>
      <c r="AN1054" s="162"/>
      <c r="AO1054" s="162"/>
      <c r="AP1054" s="162"/>
      <c r="AQ1054" s="162"/>
      <c r="AR1054" s="162"/>
      <c r="AS1054" s="162"/>
      <c r="AT1054" s="162"/>
      <c r="AU1054" s="162"/>
      <c r="AV1054" s="162"/>
      <c r="AW1054" s="162"/>
      <c r="AX1054" s="162"/>
    </row>
    <row r="1055" spans="1:50" hidden="1">
      <c r="A1055" s="153" t="s">
        <v>3193</v>
      </c>
      <c r="B1055" s="153" t="s">
        <v>4295</v>
      </c>
      <c r="C1055" s="153" t="s">
        <v>3188</v>
      </c>
      <c r="D1055" s="177" t="s">
        <v>8613</v>
      </c>
      <c r="E1055" s="161" t="s">
        <v>6309</v>
      </c>
      <c r="F1055" s="161" t="s">
        <v>12548</v>
      </c>
      <c r="G1055" s="161" t="s">
        <v>8614</v>
      </c>
      <c r="H1055" s="161" t="s">
        <v>2024</v>
      </c>
      <c r="I1055" s="161" t="s">
        <v>2031</v>
      </c>
      <c r="J1055" s="161" t="s">
        <v>8615</v>
      </c>
      <c r="K1055" s="161" t="s">
        <v>6309</v>
      </c>
      <c r="L1055" s="161" t="s">
        <v>6309</v>
      </c>
      <c r="M1055" s="161" t="s">
        <v>6309</v>
      </c>
      <c r="N1055" s="185" t="s">
        <v>6310</v>
      </c>
      <c r="O1055" s="161">
        <v>0</v>
      </c>
      <c r="P1055" s="161">
        <v>0</v>
      </c>
      <c r="Q1055" s="161">
        <v>0</v>
      </c>
      <c r="R1055" s="161">
        <v>0</v>
      </c>
      <c r="S1055" s="161">
        <v>0</v>
      </c>
      <c r="T1055" s="161">
        <v>0</v>
      </c>
      <c r="U1055" s="161">
        <v>0</v>
      </c>
      <c r="V1055" s="161">
        <v>0</v>
      </c>
      <c r="W1055" s="161">
        <v>0</v>
      </c>
      <c r="X1055" s="161">
        <v>0</v>
      </c>
      <c r="Y1055" s="161">
        <v>0</v>
      </c>
      <c r="Z1055" s="161">
        <v>0</v>
      </c>
      <c r="AA1055" s="161">
        <v>0</v>
      </c>
      <c r="AB1055" s="161">
        <v>0</v>
      </c>
      <c r="AC1055" s="161">
        <v>0</v>
      </c>
      <c r="AD1055" s="161">
        <v>0</v>
      </c>
      <c r="AE1055" s="161">
        <v>0</v>
      </c>
      <c r="AF1055" s="161" t="s">
        <v>6309</v>
      </c>
      <c r="AG1055" s="161" t="s">
        <v>6312</v>
      </c>
      <c r="AH1055" s="162"/>
      <c r="AI1055" s="162"/>
      <c r="AJ1055" s="162"/>
      <c r="AK1055" s="162"/>
      <c r="AL1055" s="162"/>
      <c r="AM1055" s="162"/>
      <c r="AN1055" s="162"/>
      <c r="AO1055" s="162"/>
      <c r="AP1055" s="162"/>
      <c r="AQ1055" s="162"/>
      <c r="AR1055" s="162"/>
      <c r="AS1055" s="162"/>
      <c r="AT1055" s="162"/>
      <c r="AU1055" s="162"/>
      <c r="AV1055" s="162"/>
      <c r="AW1055" s="162"/>
      <c r="AX1055" s="162"/>
    </row>
    <row r="1056" spans="1:50" hidden="1">
      <c r="A1056" s="153" t="s">
        <v>3162</v>
      </c>
      <c r="B1056" s="153" t="s">
        <v>3163</v>
      </c>
      <c r="C1056" s="153" t="s">
        <v>3164</v>
      </c>
      <c r="D1056" s="177" t="s">
        <v>7164</v>
      </c>
      <c r="E1056" s="161" t="s">
        <v>6309</v>
      </c>
      <c r="F1056" s="161" t="s">
        <v>12536</v>
      </c>
      <c r="G1056" s="161" t="s">
        <v>7165</v>
      </c>
      <c r="H1056" s="161" t="s">
        <v>1338</v>
      </c>
      <c r="I1056" s="161" t="s">
        <v>2031</v>
      </c>
      <c r="J1056" s="161" t="s">
        <v>7166</v>
      </c>
      <c r="K1056" s="161" t="s">
        <v>7167</v>
      </c>
      <c r="L1056" s="161" t="s">
        <v>6309</v>
      </c>
      <c r="M1056" s="161" t="s">
        <v>7168</v>
      </c>
      <c r="N1056" s="185" t="s">
        <v>6310</v>
      </c>
      <c r="O1056" s="161">
        <v>0</v>
      </c>
      <c r="P1056" s="161">
        <v>0</v>
      </c>
      <c r="Q1056" s="161">
        <v>0</v>
      </c>
      <c r="R1056" s="161">
        <v>0</v>
      </c>
      <c r="S1056" s="161">
        <v>0</v>
      </c>
      <c r="T1056" s="161">
        <v>0</v>
      </c>
      <c r="U1056" s="161">
        <v>0</v>
      </c>
      <c r="V1056" s="161">
        <v>0</v>
      </c>
      <c r="W1056" s="161">
        <v>0</v>
      </c>
      <c r="X1056" s="161">
        <v>0</v>
      </c>
      <c r="Y1056" s="161">
        <v>0</v>
      </c>
      <c r="Z1056" s="161">
        <v>0</v>
      </c>
      <c r="AA1056" s="161">
        <v>0</v>
      </c>
      <c r="AB1056" s="161">
        <v>0</v>
      </c>
      <c r="AC1056" s="161">
        <v>0</v>
      </c>
      <c r="AD1056" s="161">
        <v>0</v>
      </c>
      <c r="AE1056" s="161">
        <v>0</v>
      </c>
      <c r="AF1056" s="161" t="s">
        <v>6309</v>
      </c>
      <c r="AG1056" s="161" t="s">
        <v>6312</v>
      </c>
      <c r="AH1056" s="162"/>
      <c r="AI1056" s="162"/>
      <c r="AJ1056" s="162"/>
      <c r="AK1056" s="162"/>
      <c r="AL1056" s="162"/>
      <c r="AM1056" s="162"/>
      <c r="AN1056" s="162"/>
      <c r="AO1056" s="162"/>
      <c r="AP1056" s="162"/>
      <c r="AQ1056" s="162"/>
      <c r="AR1056" s="162"/>
      <c r="AS1056" s="162"/>
      <c r="AT1056" s="162"/>
      <c r="AU1056" s="162"/>
      <c r="AV1056" s="162"/>
      <c r="AW1056" s="162"/>
      <c r="AX1056" s="162"/>
    </row>
    <row r="1057" spans="1:50" hidden="1">
      <c r="A1057" s="153" t="s">
        <v>3485</v>
      </c>
      <c r="B1057" s="153" t="s">
        <v>3486</v>
      </c>
      <c r="C1057" s="153" t="s">
        <v>3464</v>
      </c>
      <c r="D1057" s="177" t="s">
        <v>7194</v>
      </c>
      <c r="E1057" s="161" t="s">
        <v>6309</v>
      </c>
      <c r="F1057" s="161" t="s">
        <v>12027</v>
      </c>
      <c r="G1057" s="161" t="s">
        <v>7195</v>
      </c>
      <c r="H1057" s="161" t="s">
        <v>2024</v>
      </c>
      <c r="I1057" s="161" t="s">
        <v>2031</v>
      </c>
      <c r="J1057" s="161" t="s">
        <v>7196</v>
      </c>
      <c r="K1057" s="161" t="s">
        <v>7197</v>
      </c>
      <c r="L1057" s="161" t="s">
        <v>6309</v>
      </c>
      <c r="M1057" s="161" t="s">
        <v>6309</v>
      </c>
      <c r="N1057" s="185" t="s">
        <v>6310</v>
      </c>
      <c r="O1057" s="161">
        <v>0</v>
      </c>
      <c r="P1057" s="161">
        <v>0</v>
      </c>
      <c r="Q1057" s="161">
        <v>0</v>
      </c>
      <c r="R1057" s="161">
        <v>0</v>
      </c>
      <c r="S1057" s="161">
        <v>0</v>
      </c>
      <c r="T1057" s="161">
        <v>0</v>
      </c>
      <c r="U1057" s="161">
        <v>0</v>
      </c>
      <c r="V1057" s="161">
        <v>0</v>
      </c>
      <c r="W1057" s="161">
        <v>0</v>
      </c>
      <c r="X1057" s="161">
        <v>0</v>
      </c>
      <c r="Y1057" s="161">
        <v>0</v>
      </c>
      <c r="Z1057" s="161">
        <v>0</v>
      </c>
      <c r="AA1057" s="161">
        <v>0</v>
      </c>
      <c r="AB1057" s="161">
        <v>0</v>
      </c>
      <c r="AC1057" s="161">
        <v>0</v>
      </c>
      <c r="AD1057" s="161">
        <v>0</v>
      </c>
      <c r="AE1057" s="161">
        <v>0</v>
      </c>
      <c r="AF1057" s="161" t="s">
        <v>6309</v>
      </c>
      <c r="AG1057" s="161" t="s">
        <v>6312</v>
      </c>
      <c r="AH1057" s="162"/>
      <c r="AI1057" s="162"/>
      <c r="AJ1057" s="162"/>
      <c r="AK1057" s="162"/>
      <c r="AL1057" s="162"/>
      <c r="AM1057" s="162"/>
      <c r="AN1057" s="162"/>
      <c r="AO1057" s="162"/>
      <c r="AP1057" s="162"/>
      <c r="AQ1057" s="162"/>
      <c r="AR1057" s="162"/>
      <c r="AS1057" s="162"/>
      <c r="AT1057" s="162"/>
      <c r="AU1057" s="162"/>
      <c r="AV1057" s="162"/>
      <c r="AW1057" s="162"/>
      <c r="AX1057" s="162"/>
    </row>
    <row r="1058" spans="1:50" hidden="1">
      <c r="A1058" s="153" t="s">
        <v>3139</v>
      </c>
      <c r="B1058" s="153" t="s">
        <v>3140</v>
      </c>
      <c r="C1058" s="153" t="s">
        <v>3141</v>
      </c>
      <c r="D1058" s="177" t="s">
        <v>8505</v>
      </c>
      <c r="E1058" s="161" t="s">
        <v>6309</v>
      </c>
      <c r="F1058" s="161" t="s">
        <v>12525</v>
      </c>
      <c r="G1058" s="161" t="s">
        <v>8506</v>
      </c>
      <c r="H1058" s="161" t="s">
        <v>4145</v>
      </c>
      <c r="I1058" s="161" t="s">
        <v>4146</v>
      </c>
      <c r="J1058" s="161" t="s">
        <v>8507</v>
      </c>
      <c r="K1058" s="161" t="s">
        <v>8508</v>
      </c>
      <c r="L1058" s="161" t="s">
        <v>6309</v>
      </c>
      <c r="M1058" s="161" t="s">
        <v>6309</v>
      </c>
      <c r="N1058" s="185" t="s">
        <v>6310</v>
      </c>
      <c r="O1058" s="161">
        <v>0</v>
      </c>
      <c r="P1058" s="161">
        <v>0</v>
      </c>
      <c r="Q1058" s="161">
        <v>0</v>
      </c>
      <c r="R1058" s="161">
        <v>0</v>
      </c>
      <c r="S1058" s="161">
        <v>0</v>
      </c>
      <c r="T1058" s="161">
        <v>0</v>
      </c>
      <c r="U1058" s="161">
        <v>0</v>
      </c>
      <c r="V1058" s="161">
        <v>0</v>
      </c>
      <c r="W1058" s="161">
        <v>0</v>
      </c>
      <c r="X1058" s="161">
        <v>0</v>
      </c>
      <c r="Y1058" s="161">
        <v>0</v>
      </c>
      <c r="Z1058" s="161">
        <v>0</v>
      </c>
      <c r="AA1058" s="161">
        <v>0</v>
      </c>
      <c r="AB1058" s="161">
        <v>0</v>
      </c>
      <c r="AC1058" s="161">
        <v>0</v>
      </c>
      <c r="AD1058" s="161">
        <v>0</v>
      </c>
      <c r="AE1058" s="161">
        <v>0</v>
      </c>
      <c r="AF1058" s="161" t="s">
        <v>6309</v>
      </c>
      <c r="AG1058" s="161" t="s">
        <v>6312</v>
      </c>
      <c r="AH1058" s="162"/>
      <c r="AI1058" s="162"/>
      <c r="AJ1058" s="162"/>
      <c r="AK1058" s="162"/>
      <c r="AL1058" s="162"/>
      <c r="AM1058" s="162"/>
      <c r="AN1058" s="162"/>
      <c r="AO1058" s="162"/>
      <c r="AP1058" s="162"/>
      <c r="AQ1058" s="162"/>
      <c r="AR1058" s="162"/>
      <c r="AS1058" s="162"/>
      <c r="AT1058" s="162"/>
      <c r="AU1058" s="162"/>
      <c r="AV1058" s="162"/>
      <c r="AW1058" s="162"/>
      <c r="AX1058" s="162"/>
    </row>
    <row r="1059" spans="1:50" hidden="1">
      <c r="A1059" s="153" t="s">
        <v>5586</v>
      </c>
      <c r="B1059" s="153" t="s">
        <v>1726</v>
      </c>
      <c r="C1059" s="153" t="s">
        <v>5879</v>
      </c>
      <c r="D1059" s="177" t="s">
        <v>10528</v>
      </c>
      <c r="E1059" s="161" t="s">
        <v>10529</v>
      </c>
      <c r="F1059" s="161" t="s">
        <v>13102</v>
      </c>
      <c r="G1059" s="161" t="s">
        <v>10530</v>
      </c>
      <c r="H1059" s="161" t="s">
        <v>2024</v>
      </c>
      <c r="I1059" s="161" t="s">
        <v>2031</v>
      </c>
      <c r="J1059" s="161" t="s">
        <v>10531</v>
      </c>
      <c r="K1059" s="161" t="s">
        <v>6309</v>
      </c>
      <c r="L1059" s="161" t="s">
        <v>10532</v>
      </c>
      <c r="M1059" s="161" t="s">
        <v>10533</v>
      </c>
      <c r="N1059" s="185" t="s">
        <v>6313</v>
      </c>
      <c r="O1059" s="161">
        <v>0</v>
      </c>
      <c r="P1059" s="161">
        <v>0</v>
      </c>
      <c r="Q1059" s="161">
        <v>0</v>
      </c>
      <c r="R1059" s="161">
        <v>0</v>
      </c>
      <c r="S1059" s="161">
        <v>0</v>
      </c>
      <c r="T1059" s="161">
        <v>0</v>
      </c>
      <c r="U1059" s="161">
        <v>0</v>
      </c>
      <c r="V1059" s="161">
        <v>0</v>
      </c>
      <c r="W1059" s="161">
        <v>0</v>
      </c>
      <c r="X1059" s="161">
        <v>0</v>
      </c>
      <c r="Y1059" s="161">
        <v>0</v>
      </c>
      <c r="Z1059" s="161">
        <v>0</v>
      </c>
      <c r="AA1059" s="161">
        <v>0</v>
      </c>
      <c r="AB1059" s="161">
        <v>0</v>
      </c>
      <c r="AC1059" s="161">
        <v>0</v>
      </c>
      <c r="AD1059" s="161">
        <v>0</v>
      </c>
      <c r="AE1059" s="161">
        <v>0</v>
      </c>
      <c r="AF1059" s="161" t="s">
        <v>1823</v>
      </c>
      <c r="AG1059" s="161" t="s">
        <v>4437</v>
      </c>
      <c r="AH1059" s="162" t="s">
        <v>15167</v>
      </c>
      <c r="AI1059" s="162" t="s">
        <v>15168</v>
      </c>
      <c r="AJ1059" s="162" t="s">
        <v>15231</v>
      </c>
      <c r="AK1059" s="162" t="s">
        <v>15278</v>
      </c>
      <c r="AL1059" s="162" t="s">
        <v>15633</v>
      </c>
      <c r="AM1059" s="162"/>
      <c r="AN1059" s="162" t="s">
        <v>15634</v>
      </c>
      <c r="AO1059" s="162" t="s">
        <v>15893</v>
      </c>
      <c r="AP1059" s="162"/>
      <c r="AQ1059" s="162"/>
      <c r="AR1059" s="162"/>
      <c r="AS1059" s="162"/>
      <c r="AT1059" s="162"/>
      <c r="AU1059" s="162"/>
      <c r="AV1059" s="162"/>
      <c r="AW1059" s="162"/>
      <c r="AX1059" s="162"/>
    </row>
    <row r="1060" spans="1:50" hidden="1">
      <c r="A1060" s="153" t="s">
        <v>5393</v>
      </c>
      <c r="B1060" s="153" t="s">
        <v>5394</v>
      </c>
      <c r="C1060" s="153" t="s">
        <v>2221</v>
      </c>
      <c r="D1060" s="177" t="s">
        <v>8434</v>
      </c>
      <c r="E1060" s="161" t="s">
        <v>6309</v>
      </c>
      <c r="F1060" s="161" t="s">
        <v>12510</v>
      </c>
      <c r="G1060" s="161" t="s">
        <v>8435</v>
      </c>
      <c r="H1060" s="161" t="s">
        <v>8436</v>
      </c>
      <c r="I1060" s="161" t="s">
        <v>2031</v>
      </c>
      <c r="J1060" s="161" t="s">
        <v>8437</v>
      </c>
      <c r="K1060" s="161" t="s">
        <v>8438</v>
      </c>
      <c r="L1060" s="161" t="s">
        <v>6309</v>
      </c>
      <c r="M1060" s="161" t="s">
        <v>8439</v>
      </c>
      <c r="N1060" s="185" t="s">
        <v>6310</v>
      </c>
      <c r="O1060" s="161">
        <v>0</v>
      </c>
      <c r="P1060" s="161">
        <v>0</v>
      </c>
      <c r="Q1060" s="161">
        <v>0</v>
      </c>
      <c r="R1060" s="161">
        <v>0</v>
      </c>
      <c r="S1060" s="161">
        <v>0</v>
      </c>
      <c r="T1060" s="161">
        <v>0</v>
      </c>
      <c r="U1060" s="161">
        <v>0</v>
      </c>
      <c r="V1060" s="161">
        <v>0</v>
      </c>
      <c r="W1060" s="161">
        <v>0</v>
      </c>
      <c r="X1060" s="161">
        <v>0</v>
      </c>
      <c r="Y1060" s="161">
        <v>0</v>
      </c>
      <c r="Z1060" s="161">
        <v>0</v>
      </c>
      <c r="AA1060" s="161">
        <v>0</v>
      </c>
      <c r="AB1060" s="161">
        <v>0</v>
      </c>
      <c r="AC1060" s="161">
        <v>0</v>
      </c>
      <c r="AD1060" s="161">
        <v>0</v>
      </c>
      <c r="AE1060" s="161">
        <v>0</v>
      </c>
      <c r="AF1060" s="161" t="s">
        <v>6309</v>
      </c>
      <c r="AG1060" s="161" t="s">
        <v>6312</v>
      </c>
      <c r="AH1060" s="162"/>
      <c r="AI1060" s="162"/>
      <c r="AJ1060" s="162"/>
      <c r="AK1060" s="162"/>
      <c r="AL1060" s="162"/>
      <c r="AM1060" s="162"/>
      <c r="AN1060" s="162"/>
      <c r="AO1060" s="162"/>
      <c r="AP1060" s="162"/>
      <c r="AQ1060" s="162"/>
      <c r="AR1060" s="162"/>
      <c r="AS1060" s="162"/>
      <c r="AT1060" s="162"/>
      <c r="AU1060" s="162"/>
      <c r="AV1060" s="162"/>
      <c r="AW1060" s="162"/>
      <c r="AX1060" s="162"/>
    </row>
    <row r="1061" spans="1:50" hidden="1">
      <c r="A1061" s="153" t="s">
        <v>5126</v>
      </c>
      <c r="B1061" s="153" t="s">
        <v>5127</v>
      </c>
      <c r="C1061" s="153" t="s">
        <v>2221</v>
      </c>
      <c r="D1061" s="177" t="s">
        <v>9741</v>
      </c>
      <c r="E1061" s="161" t="s">
        <v>6309</v>
      </c>
      <c r="F1061" s="161" t="s">
        <v>12764</v>
      </c>
      <c r="G1061" s="161" t="s">
        <v>9742</v>
      </c>
      <c r="H1061" s="161" t="s">
        <v>3507</v>
      </c>
      <c r="I1061" s="161" t="s">
        <v>3508</v>
      </c>
      <c r="J1061" s="161" t="s">
        <v>9743</v>
      </c>
      <c r="K1061" s="161" t="s">
        <v>9744</v>
      </c>
      <c r="L1061" s="161" t="s">
        <v>6309</v>
      </c>
      <c r="M1061" s="161" t="s">
        <v>6309</v>
      </c>
      <c r="N1061" s="185" t="s">
        <v>6310</v>
      </c>
      <c r="O1061" s="161">
        <v>0</v>
      </c>
      <c r="P1061" s="161">
        <v>0</v>
      </c>
      <c r="Q1061" s="161">
        <v>0</v>
      </c>
      <c r="R1061" s="161">
        <v>0</v>
      </c>
      <c r="S1061" s="161">
        <v>0</v>
      </c>
      <c r="T1061" s="161">
        <v>0</v>
      </c>
      <c r="U1061" s="161">
        <v>0</v>
      </c>
      <c r="V1061" s="161">
        <v>0</v>
      </c>
      <c r="W1061" s="161">
        <v>0</v>
      </c>
      <c r="X1061" s="161">
        <v>0</v>
      </c>
      <c r="Y1061" s="161">
        <v>0</v>
      </c>
      <c r="Z1061" s="161">
        <v>0</v>
      </c>
      <c r="AA1061" s="161">
        <v>0</v>
      </c>
      <c r="AB1061" s="161">
        <v>0</v>
      </c>
      <c r="AC1061" s="161">
        <v>0</v>
      </c>
      <c r="AD1061" s="161">
        <v>0</v>
      </c>
      <c r="AE1061" s="161">
        <v>0</v>
      </c>
      <c r="AF1061" s="161" t="s">
        <v>6309</v>
      </c>
      <c r="AG1061" s="161" t="s">
        <v>6312</v>
      </c>
      <c r="AH1061" s="162"/>
      <c r="AI1061" s="162"/>
      <c r="AJ1061" s="162"/>
      <c r="AK1061" s="162"/>
      <c r="AL1061" s="162"/>
      <c r="AM1061" s="162"/>
      <c r="AN1061" s="162"/>
      <c r="AO1061" s="162"/>
      <c r="AP1061" s="162"/>
      <c r="AQ1061" s="162"/>
      <c r="AR1061" s="162"/>
      <c r="AS1061" s="162"/>
      <c r="AT1061" s="162"/>
      <c r="AU1061" s="162"/>
      <c r="AV1061" s="162"/>
      <c r="AW1061" s="162"/>
      <c r="AX1061" s="162"/>
    </row>
    <row r="1062" spans="1:50" hidden="1">
      <c r="A1062" s="153" t="s">
        <v>3076</v>
      </c>
      <c r="B1062" s="153" t="s">
        <v>3077</v>
      </c>
      <c r="C1062" s="153" t="s">
        <v>2228</v>
      </c>
      <c r="D1062" s="177" t="s">
        <v>9271</v>
      </c>
      <c r="E1062" s="161" t="s">
        <v>6309</v>
      </c>
      <c r="F1062" s="161" t="s">
        <v>12671</v>
      </c>
      <c r="G1062" s="161" t="s">
        <v>9272</v>
      </c>
      <c r="H1062" s="161" t="s">
        <v>1338</v>
      </c>
      <c r="I1062" s="161" t="s">
        <v>2031</v>
      </c>
      <c r="J1062" s="161" t="s">
        <v>9273</v>
      </c>
      <c r="K1062" s="161" t="s">
        <v>9274</v>
      </c>
      <c r="L1062" s="161" t="s">
        <v>6309</v>
      </c>
      <c r="M1062" s="161" t="s">
        <v>6309</v>
      </c>
      <c r="N1062" s="185" t="s">
        <v>6310</v>
      </c>
      <c r="O1062" s="161">
        <v>0</v>
      </c>
      <c r="P1062" s="161">
        <v>0</v>
      </c>
      <c r="Q1062" s="161">
        <v>0</v>
      </c>
      <c r="R1062" s="161">
        <v>0</v>
      </c>
      <c r="S1062" s="161">
        <v>0</v>
      </c>
      <c r="T1062" s="161">
        <v>0</v>
      </c>
      <c r="U1062" s="161">
        <v>0</v>
      </c>
      <c r="V1062" s="161">
        <v>0</v>
      </c>
      <c r="W1062" s="161">
        <v>0</v>
      </c>
      <c r="X1062" s="161">
        <v>0</v>
      </c>
      <c r="Y1062" s="161">
        <v>0</v>
      </c>
      <c r="Z1062" s="161">
        <v>0</v>
      </c>
      <c r="AA1062" s="161">
        <v>0</v>
      </c>
      <c r="AB1062" s="161">
        <v>0</v>
      </c>
      <c r="AC1062" s="161">
        <v>0</v>
      </c>
      <c r="AD1062" s="161">
        <v>0</v>
      </c>
      <c r="AE1062" s="161">
        <v>0</v>
      </c>
      <c r="AF1062" s="161" t="s">
        <v>6309</v>
      </c>
      <c r="AG1062" s="161" t="s">
        <v>6312</v>
      </c>
      <c r="AH1062" s="162"/>
      <c r="AI1062" s="162"/>
      <c r="AJ1062" s="162"/>
      <c r="AK1062" s="162"/>
      <c r="AL1062" s="162"/>
      <c r="AM1062" s="162"/>
      <c r="AN1062" s="162"/>
      <c r="AO1062" s="162"/>
      <c r="AP1062" s="162"/>
      <c r="AQ1062" s="162"/>
      <c r="AR1062" s="162"/>
      <c r="AS1062" s="162"/>
      <c r="AT1062" s="162"/>
      <c r="AU1062" s="162"/>
      <c r="AV1062" s="162"/>
      <c r="AW1062" s="162"/>
      <c r="AX1062" s="162"/>
    </row>
    <row r="1063" spans="1:50" hidden="1">
      <c r="A1063" s="153" t="s">
        <v>77</v>
      </c>
      <c r="B1063" s="153" t="s">
        <v>72</v>
      </c>
      <c r="C1063" s="153" t="s">
        <v>78</v>
      </c>
      <c r="D1063" s="177" t="s">
        <v>10459</v>
      </c>
      <c r="E1063" s="161" t="s">
        <v>10460</v>
      </c>
      <c r="F1063" s="161" t="s">
        <v>12963</v>
      </c>
      <c r="G1063" s="161" t="s">
        <v>10461</v>
      </c>
      <c r="H1063" s="161" t="s">
        <v>2024</v>
      </c>
      <c r="I1063" s="161" t="s">
        <v>2031</v>
      </c>
      <c r="J1063" s="161" t="s">
        <v>10462</v>
      </c>
      <c r="K1063" s="161" t="s">
        <v>10463</v>
      </c>
      <c r="L1063" s="161" t="s">
        <v>10464</v>
      </c>
      <c r="M1063" s="161"/>
      <c r="N1063" s="185"/>
      <c r="O1063" s="161"/>
      <c r="P1063" s="161"/>
      <c r="Q1063" s="161"/>
      <c r="R1063" s="161"/>
      <c r="S1063" s="161"/>
      <c r="T1063" s="161"/>
      <c r="U1063" s="161"/>
      <c r="V1063" s="161"/>
      <c r="W1063" s="161"/>
      <c r="X1063" s="161"/>
      <c r="Y1063" s="161"/>
      <c r="Z1063" s="161"/>
      <c r="AA1063" s="161"/>
      <c r="AB1063" s="161"/>
      <c r="AC1063" s="161"/>
      <c r="AD1063" s="161"/>
      <c r="AE1063" s="161"/>
      <c r="AF1063" s="161"/>
      <c r="AG1063" s="161"/>
      <c r="AH1063" s="162"/>
      <c r="AI1063" s="162"/>
      <c r="AJ1063" s="162"/>
      <c r="AK1063" s="162"/>
      <c r="AL1063" s="162"/>
      <c r="AM1063" s="162"/>
      <c r="AN1063" s="162"/>
      <c r="AO1063" s="162"/>
      <c r="AP1063" s="162"/>
      <c r="AQ1063" s="162"/>
      <c r="AR1063" s="162"/>
      <c r="AS1063" s="162"/>
      <c r="AT1063" s="162"/>
      <c r="AU1063" s="162"/>
      <c r="AV1063" s="162"/>
      <c r="AW1063" s="162"/>
      <c r="AX1063" s="162"/>
    </row>
    <row r="1064" spans="1:50" hidden="1">
      <c r="A1064" s="153" t="s">
        <v>79</v>
      </c>
      <c r="B1064" s="153" t="s">
        <v>72</v>
      </c>
      <c r="C1064" s="153" t="s">
        <v>80</v>
      </c>
      <c r="D1064" s="177" t="s">
        <v>10459</v>
      </c>
      <c r="E1064" s="161" t="s">
        <v>10460</v>
      </c>
      <c r="F1064" s="161" t="s">
        <v>12964</v>
      </c>
      <c r="G1064" s="161" t="s">
        <v>10461</v>
      </c>
      <c r="H1064" s="161" t="s">
        <v>2024</v>
      </c>
      <c r="I1064" s="161" t="s">
        <v>2031</v>
      </c>
      <c r="J1064" s="161" t="s">
        <v>10462</v>
      </c>
      <c r="K1064" s="161" t="s">
        <v>10463</v>
      </c>
      <c r="L1064" s="161" t="s">
        <v>10464</v>
      </c>
      <c r="M1064" s="161"/>
      <c r="N1064" s="185"/>
      <c r="O1064" s="161"/>
      <c r="P1064" s="161"/>
      <c r="Q1064" s="161"/>
      <c r="R1064" s="161"/>
      <c r="S1064" s="161"/>
      <c r="T1064" s="161"/>
      <c r="U1064" s="161"/>
      <c r="V1064" s="161"/>
      <c r="W1064" s="161"/>
      <c r="X1064" s="161"/>
      <c r="Y1064" s="161"/>
      <c r="Z1064" s="161"/>
      <c r="AA1064" s="161"/>
      <c r="AB1064" s="161"/>
      <c r="AC1064" s="161"/>
      <c r="AD1064" s="161"/>
      <c r="AE1064" s="161"/>
      <c r="AF1064" s="161"/>
      <c r="AG1064" s="161"/>
      <c r="AH1064" s="162"/>
      <c r="AI1064" s="162"/>
      <c r="AJ1064" s="162"/>
      <c r="AK1064" s="162"/>
      <c r="AL1064" s="162"/>
      <c r="AM1064" s="162"/>
      <c r="AN1064" s="162"/>
      <c r="AO1064" s="162"/>
      <c r="AP1064" s="162"/>
      <c r="AQ1064" s="162"/>
      <c r="AR1064" s="162"/>
      <c r="AS1064" s="162"/>
      <c r="AT1064" s="162"/>
      <c r="AU1064" s="162"/>
      <c r="AV1064" s="162"/>
      <c r="AW1064" s="162"/>
      <c r="AX1064" s="162"/>
    </row>
    <row r="1065" spans="1:50" hidden="1">
      <c r="A1065" s="153" t="s">
        <v>5117</v>
      </c>
      <c r="B1065" s="153" t="s">
        <v>5118</v>
      </c>
      <c r="C1065" s="153" t="s">
        <v>4163</v>
      </c>
      <c r="D1065" s="177" t="s">
        <v>9718</v>
      </c>
      <c r="E1065" s="161" t="s">
        <v>6309</v>
      </c>
      <c r="F1065" s="161" t="s">
        <v>12213</v>
      </c>
      <c r="G1065" s="161" t="s">
        <v>9719</v>
      </c>
      <c r="H1065" s="161" t="s">
        <v>6266</v>
      </c>
      <c r="I1065" s="161" t="s">
        <v>6267</v>
      </c>
      <c r="J1065" s="161" t="s">
        <v>9720</v>
      </c>
      <c r="K1065" s="161" t="s">
        <v>9721</v>
      </c>
      <c r="L1065" s="161" t="s">
        <v>6309</v>
      </c>
      <c r="M1065" s="161" t="s">
        <v>9722</v>
      </c>
      <c r="N1065" s="185" t="s">
        <v>6310</v>
      </c>
      <c r="O1065" s="161">
        <v>0</v>
      </c>
      <c r="P1065" s="161">
        <v>0</v>
      </c>
      <c r="Q1065" s="161">
        <v>0</v>
      </c>
      <c r="R1065" s="161">
        <v>0</v>
      </c>
      <c r="S1065" s="161">
        <v>0</v>
      </c>
      <c r="T1065" s="161">
        <v>0</v>
      </c>
      <c r="U1065" s="161">
        <v>0</v>
      </c>
      <c r="V1065" s="161">
        <v>0</v>
      </c>
      <c r="W1065" s="161">
        <v>0</v>
      </c>
      <c r="X1065" s="161">
        <v>0</v>
      </c>
      <c r="Y1065" s="161">
        <v>0</v>
      </c>
      <c r="Z1065" s="161">
        <v>0</v>
      </c>
      <c r="AA1065" s="161">
        <v>0</v>
      </c>
      <c r="AB1065" s="161">
        <v>0</v>
      </c>
      <c r="AC1065" s="161">
        <v>0</v>
      </c>
      <c r="AD1065" s="161">
        <v>0</v>
      </c>
      <c r="AE1065" s="161">
        <v>0</v>
      </c>
      <c r="AF1065" s="161" t="s">
        <v>6309</v>
      </c>
      <c r="AG1065" s="161" t="s">
        <v>6312</v>
      </c>
      <c r="AH1065" s="162"/>
      <c r="AI1065" s="162"/>
      <c r="AJ1065" s="162"/>
      <c r="AK1065" s="162"/>
      <c r="AL1065" s="162"/>
      <c r="AM1065" s="162"/>
      <c r="AN1065" s="162"/>
      <c r="AO1065" s="162"/>
      <c r="AP1065" s="162"/>
      <c r="AQ1065" s="162"/>
      <c r="AR1065" s="162"/>
      <c r="AS1065" s="162"/>
      <c r="AT1065" s="162"/>
      <c r="AU1065" s="162"/>
      <c r="AV1065" s="162"/>
      <c r="AW1065" s="162"/>
      <c r="AX1065" s="162"/>
    </row>
    <row r="1066" spans="1:50" hidden="1">
      <c r="A1066" s="153" t="s">
        <v>1999</v>
      </c>
      <c r="B1066" s="153" t="s">
        <v>2000</v>
      </c>
      <c r="C1066" s="153" t="s">
        <v>2221</v>
      </c>
      <c r="D1066" s="177" t="s">
        <v>9973</v>
      </c>
      <c r="E1066" s="161" t="s">
        <v>6309</v>
      </c>
      <c r="F1066" s="161" t="s">
        <v>12813</v>
      </c>
      <c r="G1066" s="161" t="s">
        <v>9974</v>
      </c>
      <c r="H1066" s="161" t="s">
        <v>2024</v>
      </c>
      <c r="I1066" s="161" t="s">
        <v>2031</v>
      </c>
      <c r="J1066" s="161" t="s">
        <v>9975</v>
      </c>
      <c r="K1066" s="161" t="s">
        <v>9976</v>
      </c>
      <c r="L1066" s="161" t="s">
        <v>6309</v>
      </c>
      <c r="M1066" s="161" t="s">
        <v>6309</v>
      </c>
      <c r="N1066" s="185" t="s">
        <v>6310</v>
      </c>
      <c r="O1066" s="161">
        <v>0</v>
      </c>
      <c r="P1066" s="161">
        <v>0</v>
      </c>
      <c r="Q1066" s="161">
        <v>0</v>
      </c>
      <c r="R1066" s="161">
        <v>0</v>
      </c>
      <c r="S1066" s="161">
        <v>0</v>
      </c>
      <c r="T1066" s="161">
        <v>0</v>
      </c>
      <c r="U1066" s="161">
        <v>0</v>
      </c>
      <c r="V1066" s="161">
        <v>0</v>
      </c>
      <c r="W1066" s="161">
        <v>0</v>
      </c>
      <c r="X1066" s="161">
        <v>0</v>
      </c>
      <c r="Y1066" s="161">
        <v>0</v>
      </c>
      <c r="Z1066" s="161">
        <v>0</v>
      </c>
      <c r="AA1066" s="161">
        <v>0</v>
      </c>
      <c r="AB1066" s="161">
        <v>0</v>
      </c>
      <c r="AC1066" s="161">
        <v>0</v>
      </c>
      <c r="AD1066" s="161">
        <v>0</v>
      </c>
      <c r="AE1066" s="161">
        <v>0</v>
      </c>
      <c r="AF1066" s="161" t="s">
        <v>6309</v>
      </c>
      <c r="AG1066" s="161" t="s">
        <v>6312</v>
      </c>
      <c r="AH1066" s="162"/>
      <c r="AI1066" s="162"/>
      <c r="AJ1066" s="162"/>
      <c r="AK1066" s="162"/>
      <c r="AL1066" s="162"/>
      <c r="AM1066" s="162"/>
      <c r="AN1066" s="162"/>
      <c r="AO1066" s="162"/>
      <c r="AP1066" s="162"/>
      <c r="AQ1066" s="162"/>
      <c r="AR1066" s="162"/>
      <c r="AS1066" s="162"/>
      <c r="AT1066" s="162"/>
      <c r="AU1066" s="162"/>
      <c r="AV1066" s="162"/>
      <c r="AW1066" s="162"/>
      <c r="AX1066" s="162"/>
    </row>
    <row r="1067" spans="1:50" hidden="1">
      <c r="A1067" s="153" t="s">
        <v>1515</v>
      </c>
      <c r="B1067" s="153" t="s">
        <v>1516</v>
      </c>
      <c r="C1067" s="153" t="s">
        <v>2221</v>
      </c>
      <c r="D1067" s="177" t="s">
        <v>9977</v>
      </c>
      <c r="E1067" s="161" t="s">
        <v>6309</v>
      </c>
      <c r="F1067" s="161" t="s">
        <v>12814</v>
      </c>
      <c r="G1067" s="161" t="s">
        <v>9978</v>
      </c>
      <c r="H1067" s="161" t="s">
        <v>7268</v>
      </c>
      <c r="I1067" s="161" t="s">
        <v>7269</v>
      </c>
      <c r="J1067" s="161" t="s">
        <v>9979</v>
      </c>
      <c r="K1067" s="161" t="s">
        <v>9980</v>
      </c>
      <c r="L1067" s="161" t="s">
        <v>6309</v>
      </c>
      <c r="M1067" s="161" t="s">
        <v>6309</v>
      </c>
      <c r="N1067" s="185" t="s">
        <v>6310</v>
      </c>
      <c r="O1067" s="161">
        <v>0</v>
      </c>
      <c r="P1067" s="161">
        <v>0</v>
      </c>
      <c r="Q1067" s="161">
        <v>0</v>
      </c>
      <c r="R1067" s="161">
        <v>0</v>
      </c>
      <c r="S1067" s="161">
        <v>0</v>
      </c>
      <c r="T1067" s="161">
        <v>0</v>
      </c>
      <c r="U1067" s="161">
        <v>0</v>
      </c>
      <c r="V1067" s="161">
        <v>0</v>
      </c>
      <c r="W1067" s="161">
        <v>0</v>
      </c>
      <c r="X1067" s="161">
        <v>0</v>
      </c>
      <c r="Y1067" s="161">
        <v>0</v>
      </c>
      <c r="Z1067" s="161">
        <v>0</v>
      </c>
      <c r="AA1067" s="161">
        <v>0</v>
      </c>
      <c r="AB1067" s="161">
        <v>0</v>
      </c>
      <c r="AC1067" s="161">
        <v>0</v>
      </c>
      <c r="AD1067" s="161">
        <v>0</v>
      </c>
      <c r="AE1067" s="161">
        <v>0</v>
      </c>
      <c r="AF1067" s="161" t="s">
        <v>6309</v>
      </c>
      <c r="AG1067" s="161" t="s">
        <v>6312</v>
      </c>
      <c r="AH1067" s="162"/>
      <c r="AI1067" s="162"/>
      <c r="AJ1067" s="162"/>
      <c r="AK1067" s="162"/>
      <c r="AL1067" s="162"/>
      <c r="AM1067" s="162"/>
      <c r="AN1067" s="162"/>
      <c r="AO1067" s="162"/>
      <c r="AP1067" s="162"/>
      <c r="AQ1067" s="162"/>
      <c r="AR1067" s="162"/>
      <c r="AS1067" s="162"/>
      <c r="AT1067" s="162"/>
      <c r="AU1067" s="162"/>
      <c r="AV1067" s="162"/>
      <c r="AW1067" s="162"/>
      <c r="AX1067" s="162"/>
    </row>
    <row r="1068" spans="1:50" hidden="1">
      <c r="A1068" s="153" t="s">
        <v>2678</v>
      </c>
      <c r="B1068" s="153" t="s">
        <v>2679</v>
      </c>
      <c r="C1068" s="153" t="s">
        <v>2221</v>
      </c>
      <c r="D1068" s="177" t="s">
        <v>10151</v>
      </c>
      <c r="E1068" s="161" t="s">
        <v>6309</v>
      </c>
      <c r="F1068" s="161" t="s">
        <v>12851</v>
      </c>
      <c r="G1068" s="161" t="s">
        <v>10152</v>
      </c>
      <c r="H1068" s="161" t="s">
        <v>10153</v>
      </c>
      <c r="I1068" s="161" t="s">
        <v>1249</v>
      </c>
      <c r="J1068" s="161" t="s">
        <v>10154</v>
      </c>
      <c r="K1068" s="161" t="s">
        <v>10155</v>
      </c>
      <c r="L1068" s="161" t="s">
        <v>6309</v>
      </c>
      <c r="M1068" s="161" t="s">
        <v>10156</v>
      </c>
      <c r="N1068" s="185" t="s">
        <v>6310</v>
      </c>
      <c r="O1068" s="161">
        <v>0</v>
      </c>
      <c r="P1068" s="161">
        <v>0</v>
      </c>
      <c r="Q1068" s="161">
        <v>0</v>
      </c>
      <c r="R1068" s="161">
        <v>0</v>
      </c>
      <c r="S1068" s="161">
        <v>0</v>
      </c>
      <c r="T1068" s="161">
        <v>0</v>
      </c>
      <c r="U1068" s="161">
        <v>0</v>
      </c>
      <c r="V1068" s="161">
        <v>0</v>
      </c>
      <c r="W1068" s="161">
        <v>0</v>
      </c>
      <c r="X1068" s="161">
        <v>0</v>
      </c>
      <c r="Y1068" s="161">
        <v>0</v>
      </c>
      <c r="Z1068" s="161">
        <v>0</v>
      </c>
      <c r="AA1068" s="161">
        <v>0</v>
      </c>
      <c r="AB1068" s="161">
        <v>0</v>
      </c>
      <c r="AC1068" s="161">
        <v>0</v>
      </c>
      <c r="AD1068" s="161">
        <v>0</v>
      </c>
      <c r="AE1068" s="161">
        <v>0</v>
      </c>
      <c r="AF1068" s="161" t="s">
        <v>6309</v>
      </c>
      <c r="AG1068" s="161" t="s">
        <v>6312</v>
      </c>
      <c r="AH1068" s="162"/>
      <c r="AI1068" s="162"/>
      <c r="AJ1068" s="162"/>
      <c r="AK1068" s="162"/>
      <c r="AL1068" s="162"/>
      <c r="AM1068" s="162"/>
      <c r="AN1068" s="162"/>
      <c r="AO1068" s="162"/>
      <c r="AP1068" s="162"/>
      <c r="AQ1068" s="162"/>
      <c r="AR1068" s="162"/>
      <c r="AS1068" s="162"/>
      <c r="AT1068" s="162"/>
      <c r="AU1068" s="162"/>
      <c r="AV1068" s="162"/>
      <c r="AW1068" s="162"/>
      <c r="AX1068" s="162"/>
    </row>
    <row r="1069" spans="1:50" hidden="1">
      <c r="A1069" s="153" t="s">
        <v>5712</v>
      </c>
      <c r="B1069" s="153" t="s">
        <v>5713</v>
      </c>
      <c r="C1069" s="153" t="s">
        <v>5714</v>
      </c>
      <c r="D1069" s="177" t="s">
        <v>8308</v>
      </c>
      <c r="E1069" s="161" t="s">
        <v>8309</v>
      </c>
      <c r="F1069" s="161" t="s">
        <v>12492</v>
      </c>
      <c r="G1069" s="161" t="s">
        <v>8310</v>
      </c>
      <c r="H1069" s="161" t="s">
        <v>8311</v>
      </c>
      <c r="I1069" s="161" t="s">
        <v>8312</v>
      </c>
      <c r="J1069" s="161" t="s">
        <v>8313</v>
      </c>
      <c r="K1069" s="161" t="s">
        <v>8314</v>
      </c>
      <c r="L1069" s="161" t="s">
        <v>6309</v>
      </c>
      <c r="M1069" s="161" t="s">
        <v>8315</v>
      </c>
      <c r="N1069" s="185" t="s">
        <v>6318</v>
      </c>
      <c r="O1069" s="161" t="s">
        <v>5715</v>
      </c>
      <c r="P1069" s="161" t="s">
        <v>13646</v>
      </c>
      <c r="Q1069" s="161" t="s">
        <v>13647</v>
      </c>
      <c r="R1069" s="161" t="s">
        <v>8311</v>
      </c>
      <c r="S1069" s="161" t="s">
        <v>8312</v>
      </c>
      <c r="T1069" s="161" t="s">
        <v>6309</v>
      </c>
      <c r="U1069" s="161">
        <v>0</v>
      </c>
      <c r="V1069" s="161">
        <v>0</v>
      </c>
      <c r="W1069" s="161">
        <v>0</v>
      </c>
      <c r="X1069" s="161">
        <v>0</v>
      </c>
      <c r="Y1069" s="161">
        <v>0</v>
      </c>
      <c r="Z1069" s="161">
        <v>0</v>
      </c>
      <c r="AA1069" s="161">
        <v>1</v>
      </c>
      <c r="AB1069" s="161" t="s">
        <v>2060</v>
      </c>
      <c r="AC1069" s="161" t="s">
        <v>2061</v>
      </c>
      <c r="AD1069" s="161" t="s">
        <v>2042</v>
      </c>
      <c r="AE1069" s="161" t="s">
        <v>2062</v>
      </c>
      <c r="AF1069" s="161" t="s">
        <v>7105</v>
      </c>
      <c r="AG1069" s="161" t="s">
        <v>4405</v>
      </c>
      <c r="AH1069" s="162"/>
      <c r="AI1069" s="162"/>
      <c r="AJ1069" s="162"/>
      <c r="AK1069" s="162"/>
      <c r="AL1069" s="162"/>
      <c r="AM1069" s="162"/>
      <c r="AN1069" s="162"/>
      <c r="AO1069" s="162"/>
      <c r="AP1069" s="162"/>
      <c r="AQ1069" s="162"/>
      <c r="AR1069" s="162"/>
      <c r="AS1069" s="162"/>
      <c r="AT1069" s="162"/>
      <c r="AU1069" s="162"/>
      <c r="AV1069" s="162"/>
      <c r="AW1069" s="162"/>
      <c r="AX1069" s="162"/>
    </row>
    <row r="1070" spans="1:50" hidden="1">
      <c r="A1070" s="153" t="s">
        <v>699</v>
      </c>
      <c r="B1070" s="153" t="s">
        <v>2382</v>
      </c>
      <c r="C1070" s="153" t="s">
        <v>1590</v>
      </c>
      <c r="D1070" s="177" t="s">
        <v>8064</v>
      </c>
      <c r="E1070" s="161" t="s">
        <v>8065</v>
      </c>
      <c r="F1070" s="161" t="s">
        <v>12365</v>
      </c>
      <c r="G1070" s="161" t="s">
        <v>8066</v>
      </c>
      <c r="H1070" s="161" t="s">
        <v>2024</v>
      </c>
      <c r="I1070" s="161" t="s">
        <v>7069</v>
      </c>
      <c r="J1070" s="161" t="s">
        <v>8067</v>
      </c>
      <c r="K1070" s="161" t="s">
        <v>8068</v>
      </c>
      <c r="L1070" s="161" t="s">
        <v>8069</v>
      </c>
      <c r="M1070" s="161" t="s">
        <v>8070</v>
      </c>
      <c r="N1070" s="185" t="s">
        <v>6318</v>
      </c>
      <c r="O1070" s="161">
        <v>0</v>
      </c>
      <c r="P1070" s="161">
        <v>0</v>
      </c>
      <c r="Q1070" s="161">
        <v>0</v>
      </c>
      <c r="R1070" s="161">
        <v>0</v>
      </c>
      <c r="S1070" s="161">
        <v>0</v>
      </c>
      <c r="T1070" s="161">
        <v>0</v>
      </c>
      <c r="U1070" s="161">
        <v>0</v>
      </c>
      <c r="V1070" s="161">
        <v>0</v>
      </c>
      <c r="W1070" s="161">
        <v>0</v>
      </c>
      <c r="X1070" s="161">
        <v>0</v>
      </c>
      <c r="Y1070" s="161">
        <v>0</v>
      </c>
      <c r="Z1070" s="161">
        <v>0</v>
      </c>
      <c r="AA1070" s="161">
        <v>0</v>
      </c>
      <c r="AB1070" s="161">
        <v>0</v>
      </c>
      <c r="AC1070" s="161">
        <v>0</v>
      </c>
      <c r="AD1070" s="161">
        <v>0</v>
      </c>
      <c r="AE1070" s="161">
        <v>0</v>
      </c>
      <c r="AF1070" s="161" t="s">
        <v>1912</v>
      </c>
      <c r="AG1070" s="161" t="s">
        <v>4388</v>
      </c>
      <c r="AH1070" s="162"/>
      <c r="AI1070" s="162"/>
      <c r="AJ1070" s="162"/>
      <c r="AK1070" s="162"/>
      <c r="AL1070" s="162"/>
      <c r="AM1070" s="162"/>
      <c r="AN1070" s="162"/>
      <c r="AO1070" s="162"/>
      <c r="AP1070" s="162"/>
      <c r="AQ1070" s="162"/>
      <c r="AR1070" s="162"/>
      <c r="AS1070" s="162"/>
      <c r="AT1070" s="162"/>
      <c r="AU1070" s="162"/>
      <c r="AV1070" s="162"/>
      <c r="AW1070" s="162"/>
      <c r="AX1070" s="162"/>
    </row>
    <row r="1071" spans="1:50" hidden="1">
      <c r="A1071" s="153" t="s">
        <v>2383</v>
      </c>
      <c r="B1071" s="153" t="s">
        <v>2382</v>
      </c>
      <c r="C1071" s="153" t="s">
        <v>1590</v>
      </c>
      <c r="D1071" s="177" t="s">
        <v>8064</v>
      </c>
      <c r="E1071" s="161" t="s">
        <v>8065</v>
      </c>
      <c r="F1071" s="161" t="s">
        <v>12366</v>
      </c>
      <c r="G1071" s="161" t="s">
        <v>8066</v>
      </c>
      <c r="H1071" s="161" t="s">
        <v>2024</v>
      </c>
      <c r="I1071" s="161" t="s">
        <v>7069</v>
      </c>
      <c r="J1071" s="161" t="s">
        <v>8067</v>
      </c>
      <c r="K1071" s="161" t="s">
        <v>8068</v>
      </c>
      <c r="L1071" s="161" t="s">
        <v>8069</v>
      </c>
      <c r="M1071" s="161" t="s">
        <v>8070</v>
      </c>
      <c r="N1071" s="185" t="s">
        <v>6318</v>
      </c>
      <c r="O1071" s="161">
        <v>0</v>
      </c>
      <c r="P1071" s="161">
        <v>0</v>
      </c>
      <c r="Q1071" s="161">
        <v>0</v>
      </c>
      <c r="R1071" s="161">
        <v>0</v>
      </c>
      <c r="S1071" s="161">
        <v>0</v>
      </c>
      <c r="T1071" s="161">
        <v>0</v>
      </c>
      <c r="U1071" s="161">
        <v>0</v>
      </c>
      <c r="V1071" s="161">
        <v>0</v>
      </c>
      <c r="W1071" s="161">
        <v>0</v>
      </c>
      <c r="X1071" s="161">
        <v>0</v>
      </c>
      <c r="Y1071" s="161">
        <v>0</v>
      </c>
      <c r="Z1071" s="161">
        <v>0</v>
      </c>
      <c r="AA1071" s="161">
        <v>0</v>
      </c>
      <c r="AB1071" s="161">
        <v>0</v>
      </c>
      <c r="AC1071" s="161">
        <v>0</v>
      </c>
      <c r="AD1071" s="161">
        <v>0</v>
      </c>
      <c r="AE1071" s="161">
        <v>0</v>
      </c>
      <c r="AF1071" s="161" t="s">
        <v>1912</v>
      </c>
      <c r="AG1071" s="161" t="s">
        <v>4388</v>
      </c>
      <c r="AH1071" s="162"/>
      <c r="AI1071" s="162"/>
      <c r="AJ1071" s="162"/>
      <c r="AK1071" s="162"/>
      <c r="AL1071" s="162"/>
      <c r="AM1071" s="162"/>
      <c r="AN1071" s="162"/>
      <c r="AO1071" s="162"/>
      <c r="AP1071" s="162"/>
      <c r="AQ1071" s="162"/>
      <c r="AR1071" s="162"/>
      <c r="AS1071" s="162"/>
      <c r="AT1071" s="162"/>
      <c r="AU1071" s="162"/>
      <c r="AV1071" s="162"/>
      <c r="AW1071" s="162"/>
      <c r="AX1071" s="162"/>
    </row>
    <row r="1072" spans="1:50" hidden="1">
      <c r="A1072" s="153" t="s">
        <v>2384</v>
      </c>
      <c r="B1072" s="153" t="s">
        <v>2382</v>
      </c>
      <c r="C1072" s="153" t="s">
        <v>2385</v>
      </c>
      <c r="D1072" s="177" t="s">
        <v>8064</v>
      </c>
      <c r="E1072" s="161" t="s">
        <v>8065</v>
      </c>
      <c r="F1072" s="161" t="s">
        <v>12367</v>
      </c>
      <c r="G1072" s="161" t="s">
        <v>8066</v>
      </c>
      <c r="H1072" s="161" t="s">
        <v>2024</v>
      </c>
      <c r="I1072" s="161" t="s">
        <v>7069</v>
      </c>
      <c r="J1072" s="161" t="s">
        <v>8067</v>
      </c>
      <c r="K1072" s="161" t="s">
        <v>8068</v>
      </c>
      <c r="L1072" s="161" t="s">
        <v>8069</v>
      </c>
      <c r="M1072" s="161" t="s">
        <v>8070</v>
      </c>
      <c r="N1072" s="185" t="s">
        <v>6318</v>
      </c>
      <c r="O1072" s="161">
        <v>0</v>
      </c>
      <c r="P1072" s="161">
        <v>0</v>
      </c>
      <c r="Q1072" s="161">
        <v>0</v>
      </c>
      <c r="R1072" s="161">
        <v>0</v>
      </c>
      <c r="S1072" s="161">
        <v>0</v>
      </c>
      <c r="T1072" s="161">
        <v>0</v>
      </c>
      <c r="U1072" s="161">
        <v>0</v>
      </c>
      <c r="V1072" s="161">
        <v>0</v>
      </c>
      <c r="W1072" s="161">
        <v>0</v>
      </c>
      <c r="X1072" s="161">
        <v>0</v>
      </c>
      <c r="Y1072" s="161">
        <v>0</v>
      </c>
      <c r="Z1072" s="161">
        <v>0</v>
      </c>
      <c r="AA1072" s="161">
        <v>0</v>
      </c>
      <c r="AB1072" s="161">
        <v>0</v>
      </c>
      <c r="AC1072" s="161">
        <v>0</v>
      </c>
      <c r="AD1072" s="161">
        <v>0</v>
      </c>
      <c r="AE1072" s="161">
        <v>0</v>
      </c>
      <c r="AF1072" s="161" t="s">
        <v>1912</v>
      </c>
      <c r="AG1072" s="161" t="s">
        <v>4388</v>
      </c>
      <c r="AH1072" s="162"/>
      <c r="AI1072" s="162"/>
      <c r="AJ1072" s="162"/>
      <c r="AK1072" s="162"/>
      <c r="AL1072" s="162"/>
      <c r="AM1072" s="162"/>
      <c r="AN1072" s="162"/>
      <c r="AO1072" s="162"/>
      <c r="AP1072" s="162"/>
      <c r="AQ1072" s="162"/>
      <c r="AR1072" s="162"/>
      <c r="AS1072" s="162"/>
      <c r="AT1072" s="162"/>
      <c r="AU1072" s="162"/>
      <c r="AV1072" s="162"/>
      <c r="AW1072" s="162"/>
      <c r="AX1072" s="162"/>
    </row>
    <row r="1073" spans="1:50" hidden="1">
      <c r="A1073" s="153" t="s">
        <v>2386</v>
      </c>
      <c r="B1073" s="153" t="s">
        <v>2382</v>
      </c>
      <c r="C1073" s="153" t="s">
        <v>2387</v>
      </c>
      <c r="D1073" s="177" t="s">
        <v>8064</v>
      </c>
      <c r="E1073" s="161" t="s">
        <v>8065</v>
      </c>
      <c r="F1073" s="161" t="s">
        <v>12368</v>
      </c>
      <c r="G1073" s="161" t="s">
        <v>8066</v>
      </c>
      <c r="H1073" s="161" t="s">
        <v>2024</v>
      </c>
      <c r="I1073" s="161" t="s">
        <v>7069</v>
      </c>
      <c r="J1073" s="161" t="s">
        <v>8067</v>
      </c>
      <c r="K1073" s="161" t="s">
        <v>8068</v>
      </c>
      <c r="L1073" s="161" t="s">
        <v>8069</v>
      </c>
      <c r="M1073" s="161" t="s">
        <v>8070</v>
      </c>
      <c r="N1073" s="185" t="s">
        <v>6318</v>
      </c>
      <c r="O1073" s="161">
        <v>0</v>
      </c>
      <c r="P1073" s="161">
        <v>0</v>
      </c>
      <c r="Q1073" s="161">
        <v>0</v>
      </c>
      <c r="R1073" s="161">
        <v>0</v>
      </c>
      <c r="S1073" s="161">
        <v>0</v>
      </c>
      <c r="T1073" s="161">
        <v>0</v>
      </c>
      <c r="U1073" s="161">
        <v>0</v>
      </c>
      <c r="V1073" s="161">
        <v>0</v>
      </c>
      <c r="W1073" s="161">
        <v>0</v>
      </c>
      <c r="X1073" s="161">
        <v>0</v>
      </c>
      <c r="Y1073" s="161">
        <v>0</v>
      </c>
      <c r="Z1073" s="161">
        <v>0</v>
      </c>
      <c r="AA1073" s="161">
        <v>0</v>
      </c>
      <c r="AB1073" s="161">
        <v>0</v>
      </c>
      <c r="AC1073" s="161">
        <v>0</v>
      </c>
      <c r="AD1073" s="161">
        <v>0</v>
      </c>
      <c r="AE1073" s="161">
        <v>0</v>
      </c>
      <c r="AF1073" s="161" t="s">
        <v>1912</v>
      </c>
      <c r="AG1073" s="161" t="s">
        <v>4388</v>
      </c>
      <c r="AH1073" s="162"/>
      <c r="AI1073" s="162"/>
      <c r="AJ1073" s="162"/>
      <c r="AK1073" s="162"/>
      <c r="AL1073" s="162"/>
      <c r="AM1073" s="162"/>
      <c r="AN1073" s="162"/>
      <c r="AO1073" s="162"/>
      <c r="AP1073" s="162"/>
      <c r="AQ1073" s="162"/>
      <c r="AR1073" s="162"/>
      <c r="AS1073" s="162"/>
      <c r="AT1073" s="162"/>
      <c r="AU1073" s="162"/>
      <c r="AV1073" s="162"/>
      <c r="AW1073" s="162"/>
      <c r="AX1073" s="162"/>
    </row>
    <row r="1074" spans="1:50">
      <c r="A1074" s="153" t="s">
        <v>3742</v>
      </c>
      <c r="B1074" s="153" t="s">
        <v>298</v>
      </c>
      <c r="C1074" s="153" t="s">
        <v>3743</v>
      </c>
      <c r="D1074" s="177" t="s">
        <v>6947</v>
      </c>
      <c r="E1074" s="161" t="s">
        <v>6948</v>
      </c>
      <c r="F1074" s="161" t="s">
        <v>12171</v>
      </c>
      <c r="G1074" s="161" t="s">
        <v>6949</v>
      </c>
      <c r="H1074" s="161" t="s">
        <v>6946</v>
      </c>
      <c r="I1074" s="161" t="s">
        <v>2031</v>
      </c>
      <c r="J1074" s="161" t="s">
        <v>6950</v>
      </c>
      <c r="K1074" s="161" t="s">
        <v>6951</v>
      </c>
      <c r="L1074" s="161" t="s">
        <v>6952</v>
      </c>
      <c r="M1074" s="161" t="s">
        <v>14382</v>
      </c>
      <c r="N1074" s="185" t="s">
        <v>6953</v>
      </c>
      <c r="O1074" s="161">
        <v>0</v>
      </c>
      <c r="P1074" s="161">
        <v>0</v>
      </c>
      <c r="Q1074" s="161">
        <v>0</v>
      </c>
      <c r="R1074" s="161">
        <v>0</v>
      </c>
      <c r="S1074" s="161">
        <v>0</v>
      </c>
      <c r="T1074" s="161">
        <v>0</v>
      </c>
      <c r="U1074" s="161">
        <v>0</v>
      </c>
      <c r="V1074" s="161">
        <v>0</v>
      </c>
      <c r="W1074" s="161">
        <v>0</v>
      </c>
      <c r="X1074" s="161">
        <v>0</v>
      </c>
      <c r="Y1074" s="161">
        <v>0</v>
      </c>
      <c r="Z1074" s="161">
        <v>0</v>
      </c>
      <c r="AA1074" s="161">
        <v>0</v>
      </c>
      <c r="AB1074" s="161">
        <v>0</v>
      </c>
      <c r="AC1074" s="161">
        <v>0</v>
      </c>
      <c r="AD1074" s="161">
        <v>0</v>
      </c>
      <c r="AE1074" s="161">
        <v>0</v>
      </c>
      <c r="AF1074" s="161" t="s">
        <v>6566</v>
      </c>
      <c r="AG1074" s="161" t="s">
        <v>4392</v>
      </c>
      <c r="AH1074" s="162"/>
      <c r="AI1074" s="162"/>
      <c r="AJ1074" s="162"/>
      <c r="AK1074" s="162"/>
      <c r="AL1074" s="162"/>
      <c r="AM1074" s="162"/>
      <c r="AN1074" s="162"/>
      <c r="AO1074" s="162"/>
      <c r="AP1074" s="162"/>
      <c r="AQ1074" s="162"/>
      <c r="AR1074" s="162"/>
      <c r="AS1074" s="162"/>
      <c r="AT1074" s="162"/>
      <c r="AU1074" s="162"/>
      <c r="AV1074" s="162"/>
      <c r="AW1074" s="162"/>
      <c r="AX1074" s="162"/>
    </row>
    <row r="1075" spans="1:50">
      <c r="A1075" s="153" t="s">
        <v>3744</v>
      </c>
      <c r="B1075" s="153" t="s">
        <v>298</v>
      </c>
      <c r="C1075" s="153" t="s">
        <v>3745</v>
      </c>
      <c r="D1075" s="177" t="s">
        <v>6947</v>
      </c>
      <c r="E1075" s="161" t="s">
        <v>6948</v>
      </c>
      <c r="F1075" s="161" t="s">
        <v>11958</v>
      </c>
      <c r="G1075" s="161" t="s">
        <v>6949</v>
      </c>
      <c r="H1075" s="161" t="s">
        <v>6946</v>
      </c>
      <c r="I1075" s="161" t="s">
        <v>2031</v>
      </c>
      <c r="J1075" s="161" t="s">
        <v>6950</v>
      </c>
      <c r="K1075" s="161" t="s">
        <v>6951</v>
      </c>
      <c r="L1075" s="161" t="s">
        <v>6952</v>
      </c>
      <c r="M1075" s="161" t="s">
        <v>14382</v>
      </c>
      <c r="N1075" s="185" t="s">
        <v>6953</v>
      </c>
      <c r="O1075" s="161">
        <v>0</v>
      </c>
      <c r="P1075" s="161">
        <v>0</v>
      </c>
      <c r="Q1075" s="161">
        <v>0</v>
      </c>
      <c r="R1075" s="161">
        <v>0</v>
      </c>
      <c r="S1075" s="161">
        <v>0</v>
      </c>
      <c r="T1075" s="161">
        <v>0</v>
      </c>
      <c r="U1075" s="161">
        <v>0</v>
      </c>
      <c r="V1075" s="161">
        <v>0</v>
      </c>
      <c r="W1075" s="161">
        <v>0</v>
      </c>
      <c r="X1075" s="161">
        <v>0</v>
      </c>
      <c r="Y1075" s="161">
        <v>0</v>
      </c>
      <c r="Z1075" s="161">
        <v>0</v>
      </c>
      <c r="AA1075" s="161">
        <v>0</v>
      </c>
      <c r="AB1075" s="161">
        <v>0</v>
      </c>
      <c r="AC1075" s="161">
        <v>0</v>
      </c>
      <c r="AD1075" s="161">
        <v>0</v>
      </c>
      <c r="AE1075" s="161">
        <v>0</v>
      </c>
      <c r="AF1075" s="161" t="s">
        <v>6566</v>
      </c>
      <c r="AG1075" s="161" t="s">
        <v>4392</v>
      </c>
      <c r="AH1075" s="162"/>
      <c r="AI1075" s="162"/>
      <c r="AJ1075" s="162"/>
      <c r="AK1075" s="162"/>
      <c r="AL1075" s="162"/>
      <c r="AM1075" s="162"/>
      <c r="AN1075" s="162"/>
      <c r="AO1075" s="162"/>
      <c r="AP1075" s="162"/>
      <c r="AQ1075" s="162"/>
      <c r="AR1075" s="162"/>
      <c r="AS1075" s="162"/>
      <c r="AT1075" s="162"/>
      <c r="AU1075" s="162"/>
      <c r="AV1075" s="162"/>
      <c r="AW1075" s="162"/>
      <c r="AX1075" s="162"/>
    </row>
    <row r="1076" spans="1:50" hidden="1">
      <c r="A1076" s="153" t="s">
        <v>4156</v>
      </c>
      <c r="B1076" s="153" t="s">
        <v>4157</v>
      </c>
      <c r="C1076" s="153" t="s">
        <v>4158</v>
      </c>
      <c r="D1076" s="177" t="s">
        <v>9111</v>
      </c>
      <c r="E1076" s="161" t="s">
        <v>6309</v>
      </c>
      <c r="F1076" s="161" t="s">
        <v>12643</v>
      </c>
      <c r="G1076" s="161" t="s">
        <v>9112</v>
      </c>
      <c r="H1076" s="161" t="s">
        <v>3554</v>
      </c>
      <c r="I1076" s="161" t="s">
        <v>3555</v>
      </c>
      <c r="J1076" s="161" t="s">
        <v>9113</v>
      </c>
      <c r="K1076" s="161" t="s">
        <v>9114</v>
      </c>
      <c r="L1076" s="161" t="s">
        <v>6309</v>
      </c>
      <c r="M1076" s="161" t="s">
        <v>6309</v>
      </c>
      <c r="N1076" s="185" t="s">
        <v>6310</v>
      </c>
      <c r="O1076" s="161">
        <v>0</v>
      </c>
      <c r="P1076" s="161">
        <v>0</v>
      </c>
      <c r="Q1076" s="161">
        <v>0</v>
      </c>
      <c r="R1076" s="161">
        <v>0</v>
      </c>
      <c r="S1076" s="161">
        <v>0</v>
      </c>
      <c r="T1076" s="161">
        <v>0</v>
      </c>
      <c r="U1076" s="161">
        <v>0</v>
      </c>
      <c r="V1076" s="161">
        <v>0</v>
      </c>
      <c r="W1076" s="161">
        <v>0</v>
      </c>
      <c r="X1076" s="161">
        <v>0</v>
      </c>
      <c r="Y1076" s="161">
        <v>0</v>
      </c>
      <c r="Z1076" s="161">
        <v>0</v>
      </c>
      <c r="AA1076" s="161">
        <v>0</v>
      </c>
      <c r="AB1076" s="161">
        <v>0</v>
      </c>
      <c r="AC1076" s="161">
        <v>0</v>
      </c>
      <c r="AD1076" s="161">
        <v>0</v>
      </c>
      <c r="AE1076" s="161">
        <v>0</v>
      </c>
      <c r="AF1076" s="161" t="s">
        <v>6309</v>
      </c>
      <c r="AG1076" s="161" t="s">
        <v>6312</v>
      </c>
      <c r="AH1076" s="162"/>
      <c r="AI1076" s="162"/>
      <c r="AJ1076" s="162"/>
      <c r="AK1076" s="162"/>
      <c r="AL1076" s="162"/>
      <c r="AM1076" s="162"/>
      <c r="AN1076" s="162"/>
      <c r="AO1076" s="162"/>
      <c r="AP1076" s="162"/>
      <c r="AQ1076" s="162"/>
      <c r="AR1076" s="162"/>
      <c r="AS1076" s="162"/>
      <c r="AT1076" s="162"/>
      <c r="AU1076" s="162"/>
      <c r="AV1076" s="162"/>
      <c r="AW1076" s="162"/>
      <c r="AX1076" s="162"/>
    </row>
    <row r="1077" spans="1:50" hidden="1">
      <c r="A1077" s="153" t="s">
        <v>2420</v>
      </c>
      <c r="B1077" s="153" t="s">
        <v>2418</v>
      </c>
      <c r="C1077" s="153" t="s">
        <v>2421</v>
      </c>
      <c r="D1077" s="177" t="s">
        <v>7056</v>
      </c>
      <c r="E1077" s="161" t="s">
        <v>7057</v>
      </c>
      <c r="F1077" s="161" t="s">
        <v>12067</v>
      </c>
      <c r="G1077" s="161" t="s">
        <v>7058</v>
      </c>
      <c r="H1077" s="161" t="s">
        <v>6763</v>
      </c>
      <c r="I1077" s="161" t="s">
        <v>6764</v>
      </c>
      <c r="J1077" s="161" t="s">
        <v>7059</v>
      </c>
      <c r="K1077" s="161" t="s">
        <v>7060</v>
      </c>
      <c r="L1077" s="161" t="s">
        <v>7061</v>
      </c>
      <c r="M1077" s="161" t="s">
        <v>7062</v>
      </c>
      <c r="N1077" s="185" t="s">
        <v>6318</v>
      </c>
      <c r="O1077" s="161">
        <v>0</v>
      </c>
      <c r="P1077" s="161">
        <v>0</v>
      </c>
      <c r="Q1077" s="161">
        <v>0</v>
      </c>
      <c r="R1077" s="161">
        <v>0</v>
      </c>
      <c r="S1077" s="161">
        <v>0</v>
      </c>
      <c r="T1077" s="161">
        <v>0</v>
      </c>
      <c r="U1077" s="161">
        <v>0</v>
      </c>
      <c r="V1077" s="161">
        <v>0</v>
      </c>
      <c r="W1077" s="161">
        <v>0</v>
      </c>
      <c r="X1077" s="161">
        <v>0</v>
      </c>
      <c r="Y1077" s="161">
        <v>0</v>
      </c>
      <c r="Z1077" s="161">
        <v>0</v>
      </c>
      <c r="AA1077" s="161">
        <v>0</v>
      </c>
      <c r="AB1077" s="161">
        <v>0</v>
      </c>
      <c r="AC1077" s="161">
        <v>0</v>
      </c>
      <c r="AD1077" s="161">
        <v>0</v>
      </c>
      <c r="AE1077" s="161">
        <v>0</v>
      </c>
      <c r="AF1077" s="161" t="s">
        <v>1824</v>
      </c>
      <c r="AG1077" s="161" t="s">
        <v>4437</v>
      </c>
      <c r="AH1077" s="162"/>
      <c r="AI1077" s="162"/>
      <c r="AJ1077" s="162"/>
      <c r="AK1077" s="162"/>
      <c r="AL1077" s="162"/>
      <c r="AM1077" s="162"/>
      <c r="AN1077" s="162"/>
      <c r="AO1077" s="162"/>
      <c r="AP1077" s="162"/>
      <c r="AQ1077" s="162"/>
      <c r="AR1077" s="162"/>
      <c r="AS1077" s="162"/>
      <c r="AT1077" s="162"/>
      <c r="AU1077" s="162"/>
      <c r="AV1077" s="162"/>
      <c r="AW1077" s="162"/>
      <c r="AX1077" s="162"/>
    </row>
    <row r="1078" spans="1:50" hidden="1">
      <c r="A1078" s="153" t="s">
        <v>2417</v>
      </c>
      <c r="B1078" s="153" t="s">
        <v>2418</v>
      </c>
      <c r="C1078" s="153" t="s">
        <v>2821</v>
      </c>
      <c r="D1078" s="177" t="s">
        <v>7056</v>
      </c>
      <c r="E1078" s="161" t="s">
        <v>7057</v>
      </c>
      <c r="F1078" s="161" t="s">
        <v>12915</v>
      </c>
      <c r="G1078" s="161" t="s">
        <v>7058</v>
      </c>
      <c r="H1078" s="161" t="s">
        <v>6763</v>
      </c>
      <c r="I1078" s="161" t="s">
        <v>6764</v>
      </c>
      <c r="J1078" s="161" t="s">
        <v>7059</v>
      </c>
      <c r="K1078" s="161" t="s">
        <v>7060</v>
      </c>
      <c r="L1078" s="161" t="s">
        <v>7061</v>
      </c>
      <c r="M1078" s="161" t="s">
        <v>7062</v>
      </c>
      <c r="N1078" s="185" t="s">
        <v>6318</v>
      </c>
      <c r="O1078" s="161">
        <v>0</v>
      </c>
      <c r="P1078" s="161">
        <v>0</v>
      </c>
      <c r="Q1078" s="161">
        <v>0</v>
      </c>
      <c r="R1078" s="161">
        <v>0</v>
      </c>
      <c r="S1078" s="161">
        <v>0</v>
      </c>
      <c r="T1078" s="161">
        <v>0</v>
      </c>
      <c r="U1078" s="161">
        <v>0</v>
      </c>
      <c r="V1078" s="161">
        <v>0</v>
      </c>
      <c r="W1078" s="161">
        <v>0</v>
      </c>
      <c r="X1078" s="161">
        <v>0</v>
      </c>
      <c r="Y1078" s="161">
        <v>0</v>
      </c>
      <c r="Z1078" s="161">
        <v>0</v>
      </c>
      <c r="AA1078" s="161">
        <v>0</v>
      </c>
      <c r="AB1078" s="161">
        <v>0</v>
      </c>
      <c r="AC1078" s="161">
        <v>0</v>
      </c>
      <c r="AD1078" s="161">
        <v>0</v>
      </c>
      <c r="AE1078" s="161">
        <v>0</v>
      </c>
      <c r="AF1078" s="161" t="s">
        <v>1824</v>
      </c>
      <c r="AG1078" s="161" t="s">
        <v>4437</v>
      </c>
      <c r="AH1078" s="162"/>
      <c r="AI1078" s="162"/>
      <c r="AJ1078" s="162"/>
      <c r="AK1078" s="162"/>
      <c r="AL1078" s="162"/>
      <c r="AM1078" s="162"/>
      <c r="AN1078" s="162"/>
      <c r="AO1078" s="162"/>
      <c r="AP1078" s="162"/>
      <c r="AQ1078" s="162"/>
      <c r="AR1078" s="162"/>
      <c r="AS1078" s="162"/>
      <c r="AT1078" s="162"/>
      <c r="AU1078" s="162"/>
      <c r="AV1078" s="162"/>
      <c r="AW1078" s="162"/>
      <c r="AX1078" s="162"/>
    </row>
    <row r="1079" spans="1:50" hidden="1">
      <c r="A1079" s="153" t="s">
        <v>2419</v>
      </c>
      <c r="B1079" s="153" t="s">
        <v>2418</v>
      </c>
      <c r="C1079" s="153" t="s">
        <v>2821</v>
      </c>
      <c r="D1079" s="177" t="s">
        <v>7056</v>
      </c>
      <c r="E1079" s="161" t="s">
        <v>7057</v>
      </c>
      <c r="F1079" s="161" t="s">
        <v>12916</v>
      </c>
      <c r="G1079" s="161" t="s">
        <v>7058</v>
      </c>
      <c r="H1079" s="161" t="s">
        <v>6763</v>
      </c>
      <c r="I1079" s="161" t="s">
        <v>6764</v>
      </c>
      <c r="J1079" s="161" t="s">
        <v>7059</v>
      </c>
      <c r="K1079" s="161" t="s">
        <v>7060</v>
      </c>
      <c r="L1079" s="161" t="s">
        <v>7061</v>
      </c>
      <c r="M1079" s="161" t="s">
        <v>7062</v>
      </c>
      <c r="N1079" s="185" t="s">
        <v>6318</v>
      </c>
      <c r="O1079" s="161">
        <v>0</v>
      </c>
      <c r="P1079" s="161">
        <v>0</v>
      </c>
      <c r="Q1079" s="161">
        <v>0</v>
      </c>
      <c r="R1079" s="161">
        <v>0</v>
      </c>
      <c r="S1079" s="161">
        <v>0</v>
      </c>
      <c r="T1079" s="161">
        <v>0</v>
      </c>
      <c r="U1079" s="161">
        <v>0</v>
      </c>
      <c r="V1079" s="161">
        <v>0</v>
      </c>
      <c r="W1079" s="161">
        <v>0</v>
      </c>
      <c r="X1079" s="161">
        <v>0</v>
      </c>
      <c r="Y1079" s="161">
        <v>0</v>
      </c>
      <c r="Z1079" s="161">
        <v>0</v>
      </c>
      <c r="AA1079" s="161">
        <v>0</v>
      </c>
      <c r="AB1079" s="161">
        <v>0</v>
      </c>
      <c r="AC1079" s="161">
        <v>0</v>
      </c>
      <c r="AD1079" s="161">
        <v>0</v>
      </c>
      <c r="AE1079" s="161">
        <v>0</v>
      </c>
      <c r="AF1079" s="161" t="s">
        <v>1824</v>
      </c>
      <c r="AG1079" s="161" t="s">
        <v>4437</v>
      </c>
      <c r="AH1079" s="162"/>
      <c r="AI1079" s="162"/>
      <c r="AJ1079" s="162"/>
      <c r="AK1079" s="162"/>
      <c r="AL1079" s="162"/>
      <c r="AM1079" s="162"/>
      <c r="AN1079" s="162"/>
      <c r="AO1079" s="162"/>
      <c r="AP1079" s="162"/>
      <c r="AQ1079" s="162"/>
      <c r="AR1079" s="162"/>
      <c r="AS1079" s="162"/>
      <c r="AT1079" s="162"/>
      <c r="AU1079" s="162"/>
      <c r="AV1079" s="162"/>
      <c r="AW1079" s="162"/>
      <c r="AX1079" s="162"/>
    </row>
    <row r="1080" spans="1:50" hidden="1">
      <c r="A1080" s="153" t="s">
        <v>2857</v>
      </c>
      <c r="B1080" s="153" t="s">
        <v>2858</v>
      </c>
      <c r="C1080" s="153" t="s">
        <v>2859</v>
      </c>
      <c r="D1080" s="177" t="s">
        <v>7897</v>
      </c>
      <c r="E1080" s="161" t="s">
        <v>7898</v>
      </c>
      <c r="F1080" s="161" t="s">
        <v>11939</v>
      </c>
      <c r="G1080" s="161" t="s">
        <v>7899</v>
      </c>
      <c r="H1080" s="161" t="s">
        <v>2025</v>
      </c>
      <c r="I1080" s="161" t="s">
        <v>2026</v>
      </c>
      <c r="J1080" s="161" t="s">
        <v>7900</v>
      </c>
      <c r="K1080" s="161" t="s">
        <v>7901</v>
      </c>
      <c r="L1080" s="161" t="s">
        <v>6309</v>
      </c>
      <c r="M1080" s="161" t="s">
        <v>7902</v>
      </c>
      <c r="N1080" s="185" t="s">
        <v>6318</v>
      </c>
      <c r="O1080" s="161">
        <v>0</v>
      </c>
      <c r="P1080" s="161">
        <v>0</v>
      </c>
      <c r="Q1080" s="161">
        <v>0</v>
      </c>
      <c r="R1080" s="161">
        <v>0</v>
      </c>
      <c r="S1080" s="161">
        <v>0</v>
      </c>
      <c r="T1080" s="161">
        <v>0</v>
      </c>
      <c r="U1080" s="161">
        <v>0</v>
      </c>
      <c r="V1080" s="161">
        <v>0</v>
      </c>
      <c r="W1080" s="161">
        <v>0</v>
      </c>
      <c r="X1080" s="161">
        <v>0</v>
      </c>
      <c r="Y1080" s="161">
        <v>0</v>
      </c>
      <c r="Z1080" s="161">
        <v>0</v>
      </c>
      <c r="AA1080" s="161">
        <v>0</v>
      </c>
      <c r="AB1080" s="161">
        <v>0</v>
      </c>
      <c r="AC1080" s="161">
        <v>0</v>
      </c>
      <c r="AD1080" s="161">
        <v>0</v>
      </c>
      <c r="AE1080" s="161">
        <v>0</v>
      </c>
      <c r="AF1080" s="161" t="s">
        <v>6746</v>
      </c>
      <c r="AG1080" s="161" t="s">
        <v>4388</v>
      </c>
      <c r="AH1080" s="162"/>
      <c r="AI1080" s="162"/>
      <c r="AJ1080" s="162"/>
      <c r="AK1080" s="162"/>
      <c r="AL1080" s="162"/>
      <c r="AM1080" s="162"/>
      <c r="AN1080" s="162"/>
      <c r="AO1080" s="162"/>
      <c r="AP1080" s="162"/>
      <c r="AQ1080" s="162"/>
      <c r="AR1080" s="162"/>
      <c r="AS1080" s="162"/>
      <c r="AT1080" s="162"/>
      <c r="AU1080" s="162"/>
      <c r="AV1080" s="162"/>
      <c r="AW1080" s="162"/>
      <c r="AX1080" s="162"/>
    </row>
    <row r="1081" spans="1:50" hidden="1">
      <c r="A1081" s="153" t="s">
        <v>6124</v>
      </c>
      <c r="B1081" s="153" t="s">
        <v>6125</v>
      </c>
      <c r="C1081" s="153" t="s">
        <v>6126</v>
      </c>
      <c r="D1081" s="177" t="s">
        <v>10758</v>
      </c>
      <c r="E1081" s="161" t="s">
        <v>10759</v>
      </c>
      <c r="F1081" s="161" t="s">
        <v>13182</v>
      </c>
      <c r="G1081" s="161" t="s">
        <v>10760</v>
      </c>
      <c r="H1081" s="161" t="s">
        <v>2025</v>
      </c>
      <c r="I1081" s="161" t="s">
        <v>2026</v>
      </c>
      <c r="J1081" s="161" t="s">
        <v>10761</v>
      </c>
      <c r="K1081" s="161" t="s">
        <v>10762</v>
      </c>
      <c r="L1081" s="161" t="s">
        <v>6309</v>
      </c>
      <c r="M1081" s="161" t="s">
        <v>10763</v>
      </c>
      <c r="N1081" s="185" t="s">
        <v>6310</v>
      </c>
      <c r="O1081" s="161">
        <v>0</v>
      </c>
      <c r="P1081" s="161">
        <v>0</v>
      </c>
      <c r="Q1081" s="161">
        <v>0</v>
      </c>
      <c r="R1081" s="161">
        <v>0</v>
      </c>
      <c r="S1081" s="161">
        <v>0</v>
      </c>
      <c r="T1081" s="161">
        <v>0</v>
      </c>
      <c r="U1081" s="161">
        <v>0</v>
      </c>
      <c r="V1081" s="161">
        <v>0</v>
      </c>
      <c r="W1081" s="161">
        <v>0</v>
      </c>
      <c r="X1081" s="161">
        <v>0</v>
      </c>
      <c r="Y1081" s="161">
        <v>0</v>
      </c>
      <c r="Z1081" s="161">
        <v>0</v>
      </c>
      <c r="AA1081" s="161">
        <v>0</v>
      </c>
      <c r="AB1081" s="161">
        <v>0</v>
      </c>
      <c r="AC1081" s="161">
        <v>0</v>
      </c>
      <c r="AD1081" s="161">
        <v>0</v>
      </c>
      <c r="AE1081" s="161">
        <v>0</v>
      </c>
      <c r="AF1081" s="161" t="s">
        <v>6309</v>
      </c>
      <c r="AG1081" s="161" t="s">
        <v>6317</v>
      </c>
      <c r="AH1081" s="162"/>
      <c r="AI1081" s="162"/>
      <c r="AJ1081" s="162"/>
      <c r="AK1081" s="162"/>
      <c r="AL1081" s="162"/>
      <c r="AM1081" s="162"/>
      <c r="AN1081" s="162"/>
      <c r="AO1081" s="162"/>
      <c r="AP1081" s="162"/>
      <c r="AQ1081" s="162"/>
      <c r="AR1081" s="162"/>
      <c r="AS1081" s="162"/>
      <c r="AT1081" s="162"/>
      <c r="AU1081" s="162"/>
      <c r="AV1081" s="162"/>
      <c r="AW1081" s="162"/>
      <c r="AX1081" s="162"/>
    </row>
    <row r="1082" spans="1:50" hidden="1">
      <c r="A1082" s="153" t="s">
        <v>1448</v>
      </c>
      <c r="B1082" s="153" t="s">
        <v>1449</v>
      </c>
      <c r="C1082" s="153" t="s">
        <v>2221</v>
      </c>
      <c r="D1082" s="177" t="s">
        <v>8744</v>
      </c>
      <c r="E1082" s="161" t="s">
        <v>6309</v>
      </c>
      <c r="F1082" s="161" t="s">
        <v>12573</v>
      </c>
      <c r="G1082" s="161" t="s">
        <v>8745</v>
      </c>
      <c r="H1082" s="161" t="s">
        <v>6946</v>
      </c>
      <c r="I1082" s="161" t="s">
        <v>2031</v>
      </c>
      <c r="J1082" s="161" t="s">
        <v>8746</v>
      </c>
      <c r="K1082" s="161" t="s">
        <v>8747</v>
      </c>
      <c r="L1082" s="161" t="s">
        <v>6309</v>
      </c>
      <c r="M1082" s="161" t="s">
        <v>6309</v>
      </c>
      <c r="N1082" s="185" t="s">
        <v>6310</v>
      </c>
      <c r="O1082" s="161">
        <v>0</v>
      </c>
      <c r="P1082" s="161">
        <v>0</v>
      </c>
      <c r="Q1082" s="161">
        <v>0</v>
      </c>
      <c r="R1082" s="161">
        <v>0</v>
      </c>
      <c r="S1082" s="161">
        <v>0</v>
      </c>
      <c r="T1082" s="161">
        <v>0</v>
      </c>
      <c r="U1082" s="161">
        <v>0</v>
      </c>
      <c r="V1082" s="161">
        <v>0</v>
      </c>
      <c r="W1082" s="161">
        <v>0</v>
      </c>
      <c r="X1082" s="161">
        <v>0</v>
      </c>
      <c r="Y1082" s="161">
        <v>0</v>
      </c>
      <c r="Z1082" s="161">
        <v>0</v>
      </c>
      <c r="AA1082" s="161">
        <v>0</v>
      </c>
      <c r="AB1082" s="161">
        <v>0</v>
      </c>
      <c r="AC1082" s="161">
        <v>0</v>
      </c>
      <c r="AD1082" s="161">
        <v>0</v>
      </c>
      <c r="AE1082" s="161">
        <v>0</v>
      </c>
      <c r="AF1082" s="161" t="s">
        <v>6309</v>
      </c>
      <c r="AG1082" s="161" t="s">
        <v>6312</v>
      </c>
      <c r="AH1082" s="162"/>
      <c r="AI1082" s="162"/>
      <c r="AJ1082" s="162"/>
      <c r="AK1082" s="162"/>
      <c r="AL1082" s="162"/>
      <c r="AM1082" s="162"/>
      <c r="AN1082" s="162"/>
      <c r="AO1082" s="162"/>
      <c r="AP1082" s="162"/>
      <c r="AQ1082" s="162"/>
      <c r="AR1082" s="162"/>
      <c r="AS1082" s="162"/>
      <c r="AT1082" s="162"/>
      <c r="AU1082" s="162"/>
      <c r="AV1082" s="162"/>
      <c r="AW1082" s="162"/>
      <c r="AX1082" s="162"/>
    </row>
    <row r="1083" spans="1:50" hidden="1">
      <c r="A1083" s="153" t="s">
        <v>3462</v>
      </c>
      <c r="B1083" s="153" t="s">
        <v>3463</v>
      </c>
      <c r="C1083" s="153" t="s">
        <v>3464</v>
      </c>
      <c r="D1083" s="177" t="s">
        <v>8620</v>
      </c>
      <c r="E1083" s="161" t="s">
        <v>6309</v>
      </c>
      <c r="F1083" s="161" t="s">
        <v>12549</v>
      </c>
      <c r="G1083" s="161" t="s">
        <v>8621</v>
      </c>
      <c r="H1083" s="161" t="s">
        <v>2024</v>
      </c>
      <c r="I1083" s="161" t="s">
        <v>6758</v>
      </c>
      <c r="J1083" s="161" t="s">
        <v>8622</v>
      </c>
      <c r="K1083" s="161" t="s">
        <v>6309</v>
      </c>
      <c r="L1083" s="161" t="s">
        <v>6309</v>
      </c>
      <c r="M1083" s="161" t="s">
        <v>6309</v>
      </c>
      <c r="N1083" s="185" t="s">
        <v>6310</v>
      </c>
      <c r="O1083" s="161">
        <v>0</v>
      </c>
      <c r="P1083" s="161">
        <v>0</v>
      </c>
      <c r="Q1083" s="161">
        <v>0</v>
      </c>
      <c r="R1083" s="161">
        <v>0</v>
      </c>
      <c r="S1083" s="161">
        <v>0</v>
      </c>
      <c r="T1083" s="161">
        <v>0</v>
      </c>
      <c r="U1083" s="161">
        <v>0</v>
      </c>
      <c r="V1083" s="161">
        <v>0</v>
      </c>
      <c r="W1083" s="161">
        <v>0</v>
      </c>
      <c r="X1083" s="161">
        <v>0</v>
      </c>
      <c r="Y1083" s="161">
        <v>0</v>
      </c>
      <c r="Z1083" s="161">
        <v>0</v>
      </c>
      <c r="AA1083" s="161">
        <v>0</v>
      </c>
      <c r="AB1083" s="161">
        <v>0</v>
      </c>
      <c r="AC1083" s="161">
        <v>0</v>
      </c>
      <c r="AD1083" s="161">
        <v>0</v>
      </c>
      <c r="AE1083" s="161">
        <v>0</v>
      </c>
      <c r="AF1083" s="161" t="s">
        <v>6309</v>
      </c>
      <c r="AG1083" s="161" t="s">
        <v>6312</v>
      </c>
      <c r="AH1083" s="162"/>
      <c r="AI1083" s="162"/>
      <c r="AJ1083" s="162"/>
      <c r="AK1083" s="162"/>
      <c r="AL1083" s="162"/>
      <c r="AM1083" s="162"/>
      <c r="AN1083" s="162"/>
      <c r="AO1083" s="162"/>
      <c r="AP1083" s="162"/>
      <c r="AQ1083" s="162"/>
      <c r="AR1083" s="162"/>
      <c r="AS1083" s="162"/>
      <c r="AT1083" s="162"/>
      <c r="AU1083" s="162"/>
      <c r="AV1083" s="162"/>
      <c r="AW1083" s="162"/>
      <c r="AX1083" s="162"/>
    </row>
    <row r="1084" spans="1:50" hidden="1">
      <c r="A1084" s="153" t="s">
        <v>5785</v>
      </c>
      <c r="B1084" s="153" t="s">
        <v>5786</v>
      </c>
      <c r="C1084" s="153" t="s">
        <v>2221</v>
      </c>
      <c r="D1084" s="177" t="s">
        <v>10283</v>
      </c>
      <c r="E1084" s="161" t="s">
        <v>6309</v>
      </c>
      <c r="F1084" s="161" t="s">
        <v>12875</v>
      </c>
      <c r="G1084" s="161" t="s">
        <v>10284</v>
      </c>
      <c r="H1084" s="161" t="s">
        <v>2025</v>
      </c>
      <c r="I1084" s="161" t="s">
        <v>2026</v>
      </c>
      <c r="J1084" s="161" t="s">
        <v>10285</v>
      </c>
      <c r="K1084" s="161" t="s">
        <v>10286</v>
      </c>
      <c r="L1084" s="161" t="s">
        <v>6309</v>
      </c>
      <c r="M1084" s="161" t="s">
        <v>6309</v>
      </c>
      <c r="N1084" s="185" t="s">
        <v>6310</v>
      </c>
      <c r="O1084" s="161">
        <v>0</v>
      </c>
      <c r="P1084" s="161">
        <v>0</v>
      </c>
      <c r="Q1084" s="161">
        <v>0</v>
      </c>
      <c r="R1084" s="161">
        <v>0</v>
      </c>
      <c r="S1084" s="161">
        <v>0</v>
      </c>
      <c r="T1084" s="161">
        <v>0</v>
      </c>
      <c r="U1084" s="161">
        <v>0</v>
      </c>
      <c r="V1084" s="161">
        <v>0</v>
      </c>
      <c r="W1084" s="161">
        <v>0</v>
      </c>
      <c r="X1084" s="161">
        <v>0</v>
      </c>
      <c r="Y1084" s="161">
        <v>0</v>
      </c>
      <c r="Z1084" s="161">
        <v>0</v>
      </c>
      <c r="AA1084" s="161">
        <v>0</v>
      </c>
      <c r="AB1084" s="161">
        <v>0</v>
      </c>
      <c r="AC1084" s="161">
        <v>0</v>
      </c>
      <c r="AD1084" s="161">
        <v>0</v>
      </c>
      <c r="AE1084" s="161">
        <v>0</v>
      </c>
      <c r="AF1084" s="161" t="s">
        <v>6309</v>
      </c>
      <c r="AG1084" s="161" t="s">
        <v>6312</v>
      </c>
      <c r="AH1084" s="162"/>
      <c r="AI1084" s="162"/>
      <c r="AJ1084" s="162"/>
      <c r="AK1084" s="162"/>
      <c r="AL1084" s="162"/>
      <c r="AM1084" s="162"/>
      <c r="AN1084" s="162"/>
      <c r="AO1084" s="162"/>
      <c r="AP1084" s="162"/>
      <c r="AQ1084" s="162"/>
      <c r="AR1084" s="162"/>
      <c r="AS1084" s="162"/>
      <c r="AT1084" s="162"/>
      <c r="AU1084" s="162"/>
      <c r="AV1084" s="162"/>
      <c r="AW1084" s="162"/>
      <c r="AX1084" s="162"/>
    </row>
    <row r="1085" spans="1:50" hidden="1">
      <c r="A1085" s="153" t="s">
        <v>1517</v>
      </c>
      <c r="B1085" s="153" t="s">
        <v>6491</v>
      </c>
      <c r="C1085" s="153" t="s">
        <v>1518</v>
      </c>
      <c r="D1085" s="177" t="s">
        <v>7208</v>
      </c>
      <c r="E1085" s="161" t="s">
        <v>6309</v>
      </c>
      <c r="F1085" s="161" t="s">
        <v>12030</v>
      </c>
      <c r="G1085" s="161" t="s">
        <v>7209</v>
      </c>
      <c r="H1085" s="161" t="s">
        <v>2370</v>
      </c>
      <c r="I1085" s="161" t="s">
        <v>3671</v>
      </c>
      <c r="J1085" s="161" t="s">
        <v>7210</v>
      </c>
      <c r="K1085" s="161" t="s">
        <v>7211</v>
      </c>
      <c r="L1085" s="161" t="s">
        <v>6309</v>
      </c>
      <c r="M1085" s="161" t="s">
        <v>7212</v>
      </c>
      <c r="N1085" s="185" t="s">
        <v>6310</v>
      </c>
      <c r="O1085" s="161">
        <v>0</v>
      </c>
      <c r="P1085" s="161">
        <v>0</v>
      </c>
      <c r="Q1085" s="161">
        <v>0</v>
      </c>
      <c r="R1085" s="161">
        <v>0</v>
      </c>
      <c r="S1085" s="161">
        <v>0</v>
      </c>
      <c r="T1085" s="161">
        <v>0</v>
      </c>
      <c r="U1085" s="161">
        <v>0</v>
      </c>
      <c r="V1085" s="161">
        <v>0</v>
      </c>
      <c r="W1085" s="161">
        <v>0</v>
      </c>
      <c r="X1085" s="161">
        <v>0</v>
      </c>
      <c r="Y1085" s="161">
        <v>0</v>
      </c>
      <c r="Z1085" s="161">
        <v>0</v>
      </c>
      <c r="AA1085" s="161">
        <v>0</v>
      </c>
      <c r="AB1085" s="161">
        <v>0</v>
      </c>
      <c r="AC1085" s="161">
        <v>0</v>
      </c>
      <c r="AD1085" s="161">
        <v>0</v>
      </c>
      <c r="AE1085" s="161">
        <v>0</v>
      </c>
      <c r="AF1085" s="161" t="s">
        <v>6309</v>
      </c>
      <c r="AG1085" s="161" t="s">
        <v>6312</v>
      </c>
      <c r="AH1085" s="162"/>
      <c r="AI1085" s="162"/>
      <c r="AJ1085" s="162"/>
      <c r="AK1085" s="162"/>
      <c r="AL1085" s="162"/>
      <c r="AM1085" s="162"/>
      <c r="AN1085" s="162"/>
      <c r="AO1085" s="162"/>
      <c r="AP1085" s="162"/>
      <c r="AQ1085" s="162"/>
      <c r="AR1085" s="162"/>
      <c r="AS1085" s="162"/>
      <c r="AT1085" s="162"/>
      <c r="AU1085" s="162"/>
      <c r="AV1085" s="162"/>
      <c r="AW1085" s="162"/>
      <c r="AX1085" s="162"/>
    </row>
    <row r="1086" spans="1:50" hidden="1">
      <c r="A1086" s="153" t="s">
        <v>1519</v>
      </c>
      <c r="B1086" s="160" t="s">
        <v>1520</v>
      </c>
      <c r="C1086" s="153" t="s">
        <v>4633</v>
      </c>
      <c r="D1086" s="177" t="s">
        <v>10637</v>
      </c>
      <c r="E1086" s="161" t="s">
        <v>10638</v>
      </c>
      <c r="F1086" s="161" t="s">
        <v>13163</v>
      </c>
      <c r="G1086" s="161" t="s">
        <v>10639</v>
      </c>
      <c r="H1086" s="161" t="s">
        <v>2024</v>
      </c>
      <c r="I1086" s="161" t="s">
        <v>9566</v>
      </c>
      <c r="J1086" s="161" t="s">
        <v>10640</v>
      </c>
      <c r="K1086" s="161" t="s">
        <v>10641</v>
      </c>
      <c r="L1086" s="161" t="s">
        <v>6309</v>
      </c>
      <c r="M1086" s="161"/>
      <c r="N1086" s="185"/>
      <c r="O1086" s="161"/>
      <c r="P1086" s="161"/>
      <c r="Q1086" s="161"/>
      <c r="R1086" s="161"/>
      <c r="S1086" s="161"/>
      <c r="T1086" s="161"/>
      <c r="U1086" s="161"/>
      <c r="V1086" s="161"/>
      <c r="W1086" s="161"/>
      <c r="X1086" s="161"/>
      <c r="Y1086" s="161"/>
      <c r="Z1086" s="161"/>
      <c r="AA1086" s="161"/>
      <c r="AB1086" s="161"/>
      <c r="AC1086" s="161"/>
      <c r="AD1086" s="161"/>
      <c r="AE1086" s="161"/>
      <c r="AF1086" s="161"/>
      <c r="AG1086" s="161"/>
      <c r="AH1086" s="162"/>
      <c r="AI1086" s="162"/>
      <c r="AJ1086" s="162"/>
      <c r="AK1086" s="162"/>
      <c r="AL1086" s="162"/>
      <c r="AM1086" s="162"/>
      <c r="AN1086" s="162"/>
      <c r="AO1086" s="162"/>
      <c r="AP1086" s="162"/>
      <c r="AQ1086" s="162"/>
      <c r="AR1086" s="162"/>
      <c r="AS1086" s="162"/>
      <c r="AT1086" s="162"/>
      <c r="AU1086" s="162"/>
      <c r="AV1086" s="162"/>
      <c r="AW1086" s="162"/>
      <c r="AX1086" s="162"/>
    </row>
    <row r="1087" spans="1:50" hidden="1">
      <c r="A1087" s="153" t="s">
        <v>4161</v>
      </c>
      <c r="B1087" s="153" t="s">
        <v>4162</v>
      </c>
      <c r="C1087" s="153" t="s">
        <v>4163</v>
      </c>
      <c r="D1087" s="177" t="s">
        <v>9115</v>
      </c>
      <c r="E1087" s="161" t="s">
        <v>6309</v>
      </c>
      <c r="F1087" s="161" t="s">
        <v>12035</v>
      </c>
      <c r="G1087" s="161" t="s">
        <v>9116</v>
      </c>
      <c r="H1087" s="161" t="s">
        <v>2015</v>
      </c>
      <c r="I1087" s="161" t="s">
        <v>2016</v>
      </c>
      <c r="J1087" s="161" t="s">
        <v>9117</v>
      </c>
      <c r="K1087" s="161" t="s">
        <v>9118</v>
      </c>
      <c r="L1087" s="161" t="s">
        <v>6309</v>
      </c>
      <c r="M1087" s="161" t="s">
        <v>9119</v>
      </c>
      <c r="N1087" s="185" t="s">
        <v>6310</v>
      </c>
      <c r="O1087" s="161">
        <v>0</v>
      </c>
      <c r="P1087" s="161">
        <v>0</v>
      </c>
      <c r="Q1087" s="161">
        <v>0</v>
      </c>
      <c r="R1087" s="161">
        <v>0</v>
      </c>
      <c r="S1087" s="161">
        <v>0</v>
      </c>
      <c r="T1087" s="161">
        <v>0</v>
      </c>
      <c r="U1087" s="161">
        <v>0</v>
      </c>
      <c r="V1087" s="161">
        <v>0</v>
      </c>
      <c r="W1087" s="161">
        <v>0</v>
      </c>
      <c r="X1087" s="161">
        <v>0</v>
      </c>
      <c r="Y1087" s="161">
        <v>0</v>
      </c>
      <c r="Z1087" s="161">
        <v>0</v>
      </c>
      <c r="AA1087" s="161">
        <v>0</v>
      </c>
      <c r="AB1087" s="161">
        <v>0</v>
      </c>
      <c r="AC1087" s="161">
        <v>0</v>
      </c>
      <c r="AD1087" s="161">
        <v>0</v>
      </c>
      <c r="AE1087" s="161">
        <v>0</v>
      </c>
      <c r="AF1087" s="161" t="s">
        <v>6309</v>
      </c>
      <c r="AG1087" s="161" t="s">
        <v>6312</v>
      </c>
      <c r="AH1087" s="162"/>
      <c r="AI1087" s="162"/>
      <c r="AJ1087" s="162"/>
      <c r="AK1087" s="162"/>
      <c r="AL1087" s="162"/>
      <c r="AM1087" s="162"/>
      <c r="AN1087" s="162"/>
      <c r="AO1087" s="162"/>
      <c r="AP1087" s="162"/>
      <c r="AQ1087" s="162"/>
      <c r="AR1087" s="162"/>
      <c r="AS1087" s="162"/>
      <c r="AT1087" s="162"/>
      <c r="AU1087" s="162"/>
      <c r="AV1087" s="162"/>
      <c r="AW1087" s="162"/>
      <c r="AX1087" s="162"/>
    </row>
    <row r="1088" spans="1:50" hidden="1">
      <c r="A1088" s="153" t="s">
        <v>1970</v>
      </c>
      <c r="B1088" s="153" t="s">
        <v>1971</v>
      </c>
      <c r="C1088" s="153" t="s">
        <v>2535</v>
      </c>
      <c r="D1088" s="177" t="s">
        <v>7295</v>
      </c>
      <c r="E1088" s="161" t="s">
        <v>6309</v>
      </c>
      <c r="F1088" s="161" t="s">
        <v>12057</v>
      </c>
      <c r="G1088" s="161" t="s">
        <v>7296</v>
      </c>
      <c r="H1088" s="161" t="s">
        <v>2015</v>
      </c>
      <c r="I1088" s="161" t="s">
        <v>2016</v>
      </c>
      <c r="J1088" s="161" t="s">
        <v>7297</v>
      </c>
      <c r="K1088" s="161" t="s">
        <v>7298</v>
      </c>
      <c r="L1088" s="161" t="s">
        <v>6309</v>
      </c>
      <c r="M1088" s="161" t="s">
        <v>6309</v>
      </c>
      <c r="N1088" s="185" t="s">
        <v>6310</v>
      </c>
      <c r="O1088" s="161">
        <v>0</v>
      </c>
      <c r="P1088" s="161">
        <v>0</v>
      </c>
      <c r="Q1088" s="161">
        <v>0</v>
      </c>
      <c r="R1088" s="161">
        <v>0</v>
      </c>
      <c r="S1088" s="161">
        <v>0</v>
      </c>
      <c r="T1088" s="161">
        <v>0</v>
      </c>
      <c r="U1088" s="161">
        <v>0</v>
      </c>
      <c r="V1088" s="161">
        <v>0</v>
      </c>
      <c r="W1088" s="161">
        <v>0</v>
      </c>
      <c r="X1088" s="161">
        <v>0</v>
      </c>
      <c r="Y1088" s="161">
        <v>0</v>
      </c>
      <c r="Z1088" s="161">
        <v>0</v>
      </c>
      <c r="AA1088" s="161">
        <v>0</v>
      </c>
      <c r="AB1088" s="161">
        <v>0</v>
      </c>
      <c r="AC1088" s="161">
        <v>0</v>
      </c>
      <c r="AD1088" s="161">
        <v>0</v>
      </c>
      <c r="AE1088" s="161">
        <v>0</v>
      </c>
      <c r="AF1088" s="161" t="s">
        <v>6309</v>
      </c>
      <c r="AG1088" s="161" t="s">
        <v>6312</v>
      </c>
      <c r="AH1088" s="162"/>
      <c r="AI1088" s="162"/>
      <c r="AJ1088" s="162"/>
      <c r="AK1088" s="162"/>
      <c r="AL1088" s="162"/>
      <c r="AM1088" s="162"/>
      <c r="AN1088" s="162"/>
      <c r="AO1088" s="162"/>
      <c r="AP1088" s="162"/>
      <c r="AQ1088" s="162"/>
      <c r="AR1088" s="162"/>
      <c r="AS1088" s="162"/>
      <c r="AT1088" s="162"/>
      <c r="AU1088" s="162"/>
      <c r="AV1088" s="162"/>
      <c r="AW1088" s="162"/>
      <c r="AX1088" s="162"/>
    </row>
    <row r="1089" spans="1:50" hidden="1">
      <c r="A1089" s="153" t="s">
        <v>5335</v>
      </c>
      <c r="B1089" s="153" t="s">
        <v>5336</v>
      </c>
      <c r="C1089" s="153" t="s">
        <v>5337</v>
      </c>
      <c r="D1089" s="177" t="s">
        <v>9404</v>
      </c>
      <c r="E1089" s="161" t="s">
        <v>6309</v>
      </c>
      <c r="F1089" s="161" t="s">
        <v>12698</v>
      </c>
      <c r="G1089" s="161" t="s">
        <v>9405</v>
      </c>
      <c r="H1089" s="161" t="s">
        <v>9406</v>
      </c>
      <c r="I1089" s="161" t="s">
        <v>9407</v>
      </c>
      <c r="J1089" s="161" t="s">
        <v>9408</v>
      </c>
      <c r="K1089" s="161" t="s">
        <v>9409</v>
      </c>
      <c r="L1089" s="161" t="s">
        <v>6309</v>
      </c>
      <c r="M1089" s="161" t="s">
        <v>6309</v>
      </c>
      <c r="N1089" s="185" t="s">
        <v>6310</v>
      </c>
      <c r="O1089" s="161">
        <v>0</v>
      </c>
      <c r="P1089" s="161">
        <v>0</v>
      </c>
      <c r="Q1089" s="161">
        <v>0</v>
      </c>
      <c r="R1089" s="161">
        <v>0</v>
      </c>
      <c r="S1089" s="161">
        <v>0</v>
      </c>
      <c r="T1089" s="161">
        <v>0</v>
      </c>
      <c r="U1089" s="161">
        <v>0</v>
      </c>
      <c r="V1089" s="161">
        <v>0</v>
      </c>
      <c r="W1089" s="161">
        <v>0</v>
      </c>
      <c r="X1089" s="161">
        <v>0</v>
      </c>
      <c r="Y1089" s="161">
        <v>0</v>
      </c>
      <c r="Z1089" s="161">
        <v>0</v>
      </c>
      <c r="AA1089" s="161">
        <v>0</v>
      </c>
      <c r="AB1089" s="161">
        <v>0</v>
      </c>
      <c r="AC1089" s="161">
        <v>0</v>
      </c>
      <c r="AD1089" s="161">
        <v>0</v>
      </c>
      <c r="AE1089" s="161">
        <v>0</v>
      </c>
      <c r="AF1089" s="161" t="s">
        <v>6309</v>
      </c>
      <c r="AG1089" s="161" t="s">
        <v>6312</v>
      </c>
      <c r="AH1089" s="162"/>
      <c r="AI1089" s="162"/>
      <c r="AJ1089" s="162"/>
      <c r="AK1089" s="162"/>
      <c r="AL1089" s="162"/>
      <c r="AM1089" s="162"/>
      <c r="AN1089" s="162"/>
      <c r="AO1089" s="162"/>
      <c r="AP1089" s="162"/>
      <c r="AQ1089" s="162"/>
      <c r="AR1089" s="162"/>
      <c r="AS1089" s="162"/>
      <c r="AT1089" s="162"/>
      <c r="AU1089" s="162"/>
      <c r="AV1089" s="162"/>
      <c r="AW1089" s="162"/>
      <c r="AX1089" s="162"/>
    </row>
    <row r="1090" spans="1:50" hidden="1">
      <c r="A1090" s="153" t="s">
        <v>3093</v>
      </c>
      <c r="B1090" s="153" t="s">
        <v>3094</v>
      </c>
      <c r="C1090" s="153" t="s">
        <v>2221</v>
      </c>
      <c r="D1090" s="177" t="s">
        <v>10004</v>
      </c>
      <c r="E1090" s="161" t="s">
        <v>6309</v>
      </c>
      <c r="F1090" s="161" t="s">
        <v>12820</v>
      </c>
      <c r="G1090" s="161" t="s">
        <v>10005</v>
      </c>
      <c r="H1090" s="161" t="s">
        <v>2024</v>
      </c>
      <c r="I1090" s="161" t="s">
        <v>9566</v>
      </c>
      <c r="J1090" s="161" t="s">
        <v>10006</v>
      </c>
      <c r="K1090" s="161" t="s">
        <v>10007</v>
      </c>
      <c r="L1090" s="161" t="s">
        <v>6309</v>
      </c>
      <c r="M1090" s="161" t="s">
        <v>6309</v>
      </c>
      <c r="N1090" s="185" t="s">
        <v>6310</v>
      </c>
      <c r="O1090" s="161">
        <v>0</v>
      </c>
      <c r="P1090" s="161">
        <v>0</v>
      </c>
      <c r="Q1090" s="161">
        <v>0</v>
      </c>
      <c r="R1090" s="161">
        <v>0</v>
      </c>
      <c r="S1090" s="161">
        <v>0</v>
      </c>
      <c r="T1090" s="161">
        <v>0</v>
      </c>
      <c r="U1090" s="161">
        <v>0</v>
      </c>
      <c r="V1090" s="161">
        <v>0</v>
      </c>
      <c r="W1090" s="161">
        <v>0</v>
      </c>
      <c r="X1090" s="161">
        <v>0</v>
      </c>
      <c r="Y1090" s="161">
        <v>0</v>
      </c>
      <c r="Z1090" s="161">
        <v>0</v>
      </c>
      <c r="AA1090" s="161">
        <v>0</v>
      </c>
      <c r="AB1090" s="161">
        <v>0</v>
      </c>
      <c r="AC1090" s="161">
        <v>0</v>
      </c>
      <c r="AD1090" s="161">
        <v>0</v>
      </c>
      <c r="AE1090" s="161">
        <v>0</v>
      </c>
      <c r="AF1090" s="161" t="s">
        <v>6309</v>
      </c>
      <c r="AG1090" s="161" t="s">
        <v>6312</v>
      </c>
      <c r="AH1090" s="162"/>
      <c r="AI1090" s="162"/>
      <c r="AJ1090" s="162"/>
      <c r="AK1090" s="162"/>
      <c r="AL1090" s="162"/>
      <c r="AM1090" s="162"/>
      <c r="AN1090" s="162"/>
      <c r="AO1090" s="162"/>
      <c r="AP1090" s="162"/>
      <c r="AQ1090" s="162"/>
      <c r="AR1090" s="162"/>
      <c r="AS1090" s="162"/>
      <c r="AT1090" s="162"/>
      <c r="AU1090" s="162"/>
      <c r="AV1090" s="162"/>
      <c r="AW1090" s="162"/>
      <c r="AX1090" s="162"/>
    </row>
    <row r="1091" spans="1:50" hidden="1">
      <c r="A1091" s="153" t="s">
        <v>1798</v>
      </c>
      <c r="B1091" s="153" t="s">
        <v>1799</v>
      </c>
      <c r="C1091" s="153" t="s">
        <v>2221</v>
      </c>
      <c r="D1091" s="177" t="s">
        <v>9087</v>
      </c>
      <c r="E1091" s="161" t="s">
        <v>6309</v>
      </c>
      <c r="F1091" s="161" t="e">
        <v>#N/A</v>
      </c>
      <c r="G1091" s="161" t="s">
        <v>9088</v>
      </c>
      <c r="H1091" s="161" t="s">
        <v>2024</v>
      </c>
      <c r="I1091" s="161" t="s">
        <v>2031</v>
      </c>
      <c r="J1091" s="161" t="s">
        <v>9089</v>
      </c>
      <c r="K1091" s="161" t="s">
        <v>9090</v>
      </c>
      <c r="L1091" s="161" t="s">
        <v>6309</v>
      </c>
      <c r="M1091" s="161"/>
      <c r="N1091" s="185"/>
      <c r="O1091" s="161"/>
      <c r="P1091" s="161"/>
      <c r="Q1091" s="161"/>
      <c r="R1091" s="161"/>
      <c r="S1091" s="161"/>
      <c r="T1091" s="161"/>
      <c r="U1091" s="161"/>
      <c r="V1091" s="161"/>
      <c r="W1091" s="161"/>
      <c r="X1091" s="161"/>
      <c r="Y1091" s="161"/>
      <c r="Z1091" s="161"/>
      <c r="AA1091" s="161"/>
      <c r="AB1091" s="161"/>
      <c r="AC1091" s="161"/>
      <c r="AD1091" s="161"/>
      <c r="AE1091" s="161"/>
      <c r="AF1091" s="161"/>
      <c r="AG1091" s="161"/>
      <c r="AH1091" s="162"/>
      <c r="AI1091" s="162"/>
      <c r="AJ1091" s="162"/>
      <c r="AK1091" s="162"/>
      <c r="AL1091" s="162"/>
      <c r="AM1091" s="162"/>
      <c r="AN1091" s="162"/>
      <c r="AO1091" s="162"/>
      <c r="AP1091" s="162"/>
      <c r="AQ1091" s="162"/>
      <c r="AR1091" s="162"/>
      <c r="AS1091" s="162"/>
      <c r="AT1091" s="162"/>
      <c r="AU1091" s="162"/>
      <c r="AV1091" s="162"/>
      <c r="AW1091" s="162"/>
      <c r="AX1091" s="162"/>
    </row>
    <row r="1092" spans="1:50" hidden="1">
      <c r="A1092" s="153" t="s">
        <v>3065</v>
      </c>
      <c r="B1092" s="153" t="s">
        <v>3066</v>
      </c>
      <c r="C1092" s="153" t="s">
        <v>2221</v>
      </c>
      <c r="D1092" s="177" t="s">
        <v>9250</v>
      </c>
      <c r="E1092" s="161" t="s">
        <v>6309</v>
      </c>
      <c r="F1092" s="161" t="s">
        <v>12666</v>
      </c>
      <c r="G1092" s="161" t="s">
        <v>9251</v>
      </c>
      <c r="H1092" s="161" t="s">
        <v>9252</v>
      </c>
      <c r="I1092" s="161" t="s">
        <v>9253</v>
      </c>
      <c r="J1092" s="161" t="s">
        <v>9254</v>
      </c>
      <c r="K1092" s="161" t="s">
        <v>9255</v>
      </c>
      <c r="L1092" s="161" t="s">
        <v>6309</v>
      </c>
      <c r="M1092" s="161" t="s">
        <v>6309</v>
      </c>
      <c r="N1092" s="185" t="s">
        <v>6310</v>
      </c>
      <c r="O1092" s="161">
        <v>0</v>
      </c>
      <c r="P1092" s="161">
        <v>0</v>
      </c>
      <c r="Q1092" s="161">
        <v>0</v>
      </c>
      <c r="R1092" s="161">
        <v>0</v>
      </c>
      <c r="S1092" s="161">
        <v>0</v>
      </c>
      <c r="T1092" s="161">
        <v>0</v>
      </c>
      <c r="U1092" s="161">
        <v>0</v>
      </c>
      <c r="V1092" s="161">
        <v>0</v>
      </c>
      <c r="W1092" s="161">
        <v>0</v>
      </c>
      <c r="X1092" s="161">
        <v>0</v>
      </c>
      <c r="Y1092" s="161">
        <v>0</v>
      </c>
      <c r="Z1092" s="161">
        <v>0</v>
      </c>
      <c r="AA1092" s="161">
        <v>0</v>
      </c>
      <c r="AB1092" s="161">
        <v>0</v>
      </c>
      <c r="AC1092" s="161">
        <v>0</v>
      </c>
      <c r="AD1092" s="161">
        <v>0</v>
      </c>
      <c r="AE1092" s="161">
        <v>0</v>
      </c>
      <c r="AF1092" s="161" t="s">
        <v>6309</v>
      </c>
      <c r="AG1092" s="161" t="s">
        <v>6312</v>
      </c>
      <c r="AH1092" s="162"/>
      <c r="AI1092" s="162"/>
      <c r="AJ1092" s="162"/>
      <c r="AK1092" s="162"/>
      <c r="AL1092" s="162"/>
      <c r="AM1092" s="162"/>
      <c r="AN1092" s="162"/>
      <c r="AO1092" s="162"/>
      <c r="AP1092" s="162"/>
      <c r="AQ1092" s="162"/>
      <c r="AR1092" s="162"/>
      <c r="AS1092" s="162"/>
      <c r="AT1092" s="162"/>
      <c r="AU1092" s="162"/>
      <c r="AV1092" s="162"/>
      <c r="AW1092" s="162"/>
      <c r="AX1092" s="162"/>
    </row>
    <row r="1093" spans="1:50" hidden="1">
      <c r="A1093" s="153" t="s">
        <v>4159</v>
      </c>
      <c r="B1093" s="153" t="s">
        <v>4160</v>
      </c>
      <c r="C1093" s="153" t="s">
        <v>1091</v>
      </c>
      <c r="D1093" s="177" t="s">
        <v>7229</v>
      </c>
      <c r="E1093" s="161" t="s">
        <v>6309</v>
      </c>
      <c r="F1093" s="161" t="s">
        <v>12034</v>
      </c>
      <c r="G1093" s="161" t="s">
        <v>7230</v>
      </c>
      <c r="H1093" s="161" t="s">
        <v>6786</v>
      </c>
      <c r="I1093" s="161" t="s">
        <v>6787</v>
      </c>
      <c r="J1093" s="161" t="s">
        <v>7231</v>
      </c>
      <c r="K1093" s="161" t="s">
        <v>7232</v>
      </c>
      <c r="L1093" s="161" t="s">
        <v>6309</v>
      </c>
      <c r="M1093" s="161" t="s">
        <v>6309</v>
      </c>
      <c r="N1093" s="185" t="s">
        <v>6310</v>
      </c>
      <c r="O1093" s="161">
        <v>0</v>
      </c>
      <c r="P1093" s="161">
        <v>0</v>
      </c>
      <c r="Q1093" s="161">
        <v>0</v>
      </c>
      <c r="R1093" s="161">
        <v>0</v>
      </c>
      <c r="S1093" s="161">
        <v>0</v>
      </c>
      <c r="T1093" s="161">
        <v>0</v>
      </c>
      <c r="U1093" s="161">
        <v>0</v>
      </c>
      <c r="V1093" s="161">
        <v>0</v>
      </c>
      <c r="W1093" s="161">
        <v>0</v>
      </c>
      <c r="X1093" s="161">
        <v>0</v>
      </c>
      <c r="Y1093" s="161">
        <v>0</v>
      </c>
      <c r="Z1093" s="161">
        <v>0</v>
      </c>
      <c r="AA1093" s="161">
        <v>0</v>
      </c>
      <c r="AB1093" s="161">
        <v>0</v>
      </c>
      <c r="AC1093" s="161">
        <v>0</v>
      </c>
      <c r="AD1093" s="161">
        <v>0</v>
      </c>
      <c r="AE1093" s="161">
        <v>0</v>
      </c>
      <c r="AF1093" s="161" t="s">
        <v>6309</v>
      </c>
      <c r="AG1093" s="161" t="s">
        <v>6312</v>
      </c>
      <c r="AH1093" s="162"/>
      <c r="AI1093" s="162"/>
      <c r="AJ1093" s="162"/>
      <c r="AK1093" s="162"/>
      <c r="AL1093" s="162"/>
      <c r="AM1093" s="162"/>
      <c r="AN1093" s="162"/>
      <c r="AO1093" s="162"/>
      <c r="AP1093" s="162"/>
      <c r="AQ1093" s="162"/>
      <c r="AR1093" s="162"/>
      <c r="AS1093" s="162"/>
      <c r="AT1093" s="162"/>
      <c r="AU1093" s="162"/>
      <c r="AV1093" s="162"/>
      <c r="AW1093" s="162"/>
      <c r="AX1093" s="162"/>
    </row>
    <row r="1094" spans="1:50" hidden="1">
      <c r="A1094" s="153" t="s">
        <v>4324</v>
      </c>
      <c r="B1094" s="153" t="s">
        <v>4325</v>
      </c>
      <c r="C1094" s="153" t="s">
        <v>5418</v>
      </c>
      <c r="D1094" s="177" t="s">
        <v>8675</v>
      </c>
      <c r="E1094" s="161" t="s">
        <v>6309</v>
      </c>
      <c r="F1094" s="161" t="s">
        <v>12561</v>
      </c>
      <c r="G1094" s="161" t="s">
        <v>8676</v>
      </c>
      <c r="H1094" s="161" t="s">
        <v>4145</v>
      </c>
      <c r="I1094" s="161" t="s">
        <v>4146</v>
      </c>
      <c r="J1094" s="161" t="s">
        <v>8677</v>
      </c>
      <c r="K1094" s="161" t="s">
        <v>6309</v>
      </c>
      <c r="L1094" s="161" t="s">
        <v>6309</v>
      </c>
      <c r="M1094" s="161" t="s">
        <v>8678</v>
      </c>
      <c r="N1094" s="185" t="s">
        <v>6310</v>
      </c>
      <c r="O1094" s="161">
        <v>0</v>
      </c>
      <c r="P1094" s="161">
        <v>0</v>
      </c>
      <c r="Q1094" s="161">
        <v>0</v>
      </c>
      <c r="R1094" s="161">
        <v>0</v>
      </c>
      <c r="S1094" s="161">
        <v>0</v>
      </c>
      <c r="T1094" s="161">
        <v>0</v>
      </c>
      <c r="U1094" s="161">
        <v>0</v>
      </c>
      <c r="V1094" s="161">
        <v>0</v>
      </c>
      <c r="W1094" s="161">
        <v>0</v>
      </c>
      <c r="X1094" s="161">
        <v>0</v>
      </c>
      <c r="Y1094" s="161">
        <v>0</v>
      </c>
      <c r="Z1094" s="161">
        <v>0</v>
      </c>
      <c r="AA1094" s="161">
        <v>0</v>
      </c>
      <c r="AB1094" s="161">
        <v>0</v>
      </c>
      <c r="AC1094" s="161">
        <v>0</v>
      </c>
      <c r="AD1094" s="161">
        <v>0</v>
      </c>
      <c r="AE1094" s="161">
        <v>0</v>
      </c>
      <c r="AF1094" s="161" t="s">
        <v>6309</v>
      </c>
      <c r="AG1094" s="161" t="s">
        <v>6312</v>
      </c>
      <c r="AH1094" s="162"/>
      <c r="AI1094" s="162"/>
      <c r="AJ1094" s="162"/>
      <c r="AK1094" s="162"/>
      <c r="AL1094" s="162"/>
      <c r="AM1094" s="162"/>
      <c r="AN1094" s="162"/>
      <c r="AO1094" s="162"/>
      <c r="AP1094" s="162"/>
      <c r="AQ1094" s="162"/>
      <c r="AR1094" s="162"/>
      <c r="AS1094" s="162"/>
      <c r="AT1094" s="162"/>
      <c r="AU1094" s="162"/>
      <c r="AV1094" s="162"/>
      <c r="AW1094" s="162"/>
      <c r="AX1094" s="162"/>
    </row>
    <row r="1095" spans="1:50" hidden="1">
      <c r="A1095" s="153" t="s">
        <v>5587</v>
      </c>
      <c r="B1095" s="153" t="s">
        <v>1726</v>
      </c>
      <c r="C1095" s="153" t="s">
        <v>5588</v>
      </c>
      <c r="D1095" s="177" t="s">
        <v>10528</v>
      </c>
      <c r="E1095" s="161" t="s">
        <v>10529</v>
      </c>
      <c r="F1095" s="161" t="s">
        <v>13103</v>
      </c>
      <c r="G1095" s="161" t="s">
        <v>10530</v>
      </c>
      <c r="H1095" s="161" t="s">
        <v>2024</v>
      </c>
      <c r="I1095" s="161" t="s">
        <v>2031</v>
      </c>
      <c r="J1095" s="161" t="s">
        <v>10531</v>
      </c>
      <c r="K1095" s="161" t="s">
        <v>6309</v>
      </c>
      <c r="L1095" s="161" t="s">
        <v>10532</v>
      </c>
      <c r="M1095" s="161" t="s">
        <v>10533</v>
      </c>
      <c r="N1095" s="185" t="s">
        <v>6313</v>
      </c>
      <c r="O1095" s="161">
        <v>0</v>
      </c>
      <c r="P1095" s="161">
        <v>0</v>
      </c>
      <c r="Q1095" s="161">
        <v>0</v>
      </c>
      <c r="R1095" s="161">
        <v>0</v>
      </c>
      <c r="S1095" s="161">
        <v>0</v>
      </c>
      <c r="T1095" s="161">
        <v>0</v>
      </c>
      <c r="U1095" s="161">
        <v>0</v>
      </c>
      <c r="V1095" s="161">
        <v>0</v>
      </c>
      <c r="W1095" s="161">
        <v>0</v>
      </c>
      <c r="X1095" s="161">
        <v>0</v>
      </c>
      <c r="Y1095" s="161">
        <v>0</v>
      </c>
      <c r="Z1095" s="161">
        <v>0</v>
      </c>
      <c r="AA1095" s="161">
        <v>0</v>
      </c>
      <c r="AB1095" s="161">
        <v>0</v>
      </c>
      <c r="AC1095" s="161">
        <v>0</v>
      </c>
      <c r="AD1095" s="161">
        <v>0</v>
      </c>
      <c r="AE1095" s="161">
        <v>0</v>
      </c>
      <c r="AF1095" s="161" t="s">
        <v>1823</v>
      </c>
      <c r="AG1095" s="161" t="s">
        <v>4437</v>
      </c>
      <c r="AH1095" s="162" t="s">
        <v>15155</v>
      </c>
      <c r="AI1095" s="162" t="s">
        <v>15168</v>
      </c>
      <c r="AJ1095" s="162" t="s">
        <v>15231</v>
      </c>
      <c r="AK1095" s="162" t="s">
        <v>15278</v>
      </c>
      <c r="AL1095" s="162" t="s">
        <v>15633</v>
      </c>
      <c r="AM1095" s="162"/>
      <c r="AN1095" s="162" t="s">
        <v>15634</v>
      </c>
      <c r="AO1095" s="162" t="s">
        <v>15893</v>
      </c>
      <c r="AP1095" s="162"/>
      <c r="AQ1095" s="162"/>
      <c r="AR1095" s="162"/>
      <c r="AS1095" s="162"/>
      <c r="AT1095" s="162"/>
      <c r="AU1095" s="162"/>
      <c r="AV1095" s="162"/>
      <c r="AW1095" s="162"/>
      <c r="AX1095" s="162"/>
    </row>
    <row r="1096" spans="1:50" hidden="1">
      <c r="A1096" s="153" t="s">
        <v>6053</v>
      </c>
      <c r="B1096" s="153" t="s">
        <v>6054</v>
      </c>
      <c r="C1096" s="153" t="s">
        <v>6055</v>
      </c>
      <c r="D1096" s="177" t="s">
        <v>11056</v>
      </c>
      <c r="E1096" s="161" t="s">
        <v>11057</v>
      </c>
      <c r="F1096" s="161" t="s">
        <v>12261</v>
      </c>
      <c r="G1096" s="161" t="s">
        <v>11058</v>
      </c>
      <c r="H1096" s="161" t="s">
        <v>1338</v>
      </c>
      <c r="I1096" s="161" t="s">
        <v>2031</v>
      </c>
      <c r="J1096" s="161" t="s">
        <v>11059</v>
      </c>
      <c r="K1096" s="161" t="s">
        <v>11060</v>
      </c>
      <c r="L1096" s="161" t="s">
        <v>6309</v>
      </c>
      <c r="M1096" s="161" t="s">
        <v>11061</v>
      </c>
      <c r="N1096" s="185" t="s">
        <v>6310</v>
      </c>
      <c r="O1096" s="161">
        <v>0</v>
      </c>
      <c r="P1096" s="161">
        <v>0</v>
      </c>
      <c r="Q1096" s="161">
        <v>0</v>
      </c>
      <c r="R1096" s="161">
        <v>0</v>
      </c>
      <c r="S1096" s="161">
        <v>0</v>
      </c>
      <c r="T1096" s="161">
        <v>0</v>
      </c>
      <c r="U1096" s="161">
        <v>0</v>
      </c>
      <c r="V1096" s="161">
        <v>0</v>
      </c>
      <c r="W1096" s="161">
        <v>0</v>
      </c>
      <c r="X1096" s="161">
        <v>0</v>
      </c>
      <c r="Y1096" s="161">
        <v>0</v>
      </c>
      <c r="Z1096" s="161">
        <v>0</v>
      </c>
      <c r="AA1096" s="161">
        <v>0</v>
      </c>
      <c r="AB1096" s="161">
        <v>0</v>
      </c>
      <c r="AC1096" s="161">
        <v>0</v>
      </c>
      <c r="AD1096" s="161">
        <v>0</v>
      </c>
      <c r="AE1096" s="161">
        <v>0</v>
      </c>
      <c r="AF1096" s="161" t="s">
        <v>6309</v>
      </c>
      <c r="AG1096" s="161" t="s">
        <v>6317</v>
      </c>
      <c r="AH1096" s="162"/>
      <c r="AI1096" s="162"/>
      <c r="AJ1096" s="162"/>
      <c r="AK1096" s="162"/>
      <c r="AL1096" s="162"/>
      <c r="AM1096" s="162"/>
      <c r="AN1096" s="162"/>
      <c r="AO1096" s="162"/>
      <c r="AP1096" s="162"/>
      <c r="AQ1096" s="162"/>
      <c r="AR1096" s="162"/>
      <c r="AS1096" s="162"/>
      <c r="AT1096" s="162"/>
      <c r="AU1096" s="162"/>
      <c r="AV1096" s="162"/>
      <c r="AW1096" s="162"/>
      <c r="AX1096" s="162"/>
    </row>
    <row r="1097" spans="1:50" hidden="1">
      <c r="A1097" s="153" t="s">
        <v>1055</v>
      </c>
      <c r="B1097" s="153" t="s">
        <v>1056</v>
      </c>
      <c r="C1097" s="153" t="s">
        <v>2228</v>
      </c>
      <c r="D1097" s="177" t="s">
        <v>9623</v>
      </c>
      <c r="E1097" s="161" t="s">
        <v>6309</v>
      </c>
      <c r="F1097" s="161" t="s">
        <v>12209</v>
      </c>
      <c r="G1097" s="161" t="s">
        <v>9624</v>
      </c>
      <c r="H1097" s="161" t="s">
        <v>3041</v>
      </c>
      <c r="I1097" s="161" t="s">
        <v>3042</v>
      </c>
      <c r="J1097" s="161" t="s">
        <v>9625</v>
      </c>
      <c r="K1097" s="161" t="s">
        <v>9626</v>
      </c>
      <c r="L1097" s="161" t="s">
        <v>6309</v>
      </c>
      <c r="M1097" s="161" t="s">
        <v>6309</v>
      </c>
      <c r="N1097" s="185" t="s">
        <v>6310</v>
      </c>
      <c r="O1097" s="161">
        <v>0</v>
      </c>
      <c r="P1097" s="161">
        <v>0</v>
      </c>
      <c r="Q1097" s="161">
        <v>0</v>
      </c>
      <c r="R1097" s="161">
        <v>0</v>
      </c>
      <c r="S1097" s="161">
        <v>0</v>
      </c>
      <c r="T1097" s="161">
        <v>0</v>
      </c>
      <c r="U1097" s="161">
        <v>0</v>
      </c>
      <c r="V1097" s="161">
        <v>0</v>
      </c>
      <c r="W1097" s="161">
        <v>0</v>
      </c>
      <c r="X1097" s="161">
        <v>0</v>
      </c>
      <c r="Y1097" s="161">
        <v>0</v>
      </c>
      <c r="Z1097" s="161">
        <v>0</v>
      </c>
      <c r="AA1097" s="161">
        <v>0</v>
      </c>
      <c r="AB1097" s="161">
        <v>0</v>
      </c>
      <c r="AC1097" s="161">
        <v>0</v>
      </c>
      <c r="AD1097" s="161">
        <v>0</v>
      </c>
      <c r="AE1097" s="161">
        <v>0</v>
      </c>
      <c r="AF1097" s="161" t="s">
        <v>6309</v>
      </c>
      <c r="AG1097" s="161" t="s">
        <v>6312</v>
      </c>
      <c r="AH1097" s="162"/>
      <c r="AI1097" s="162"/>
      <c r="AJ1097" s="162"/>
      <c r="AK1097" s="162"/>
      <c r="AL1097" s="162"/>
      <c r="AM1097" s="162"/>
      <c r="AN1097" s="162"/>
      <c r="AO1097" s="162"/>
      <c r="AP1097" s="162"/>
      <c r="AQ1097" s="162"/>
      <c r="AR1097" s="162"/>
      <c r="AS1097" s="162"/>
      <c r="AT1097" s="162"/>
      <c r="AU1097" s="162"/>
      <c r="AV1097" s="162"/>
      <c r="AW1097" s="162"/>
      <c r="AX1097" s="162"/>
    </row>
    <row r="1098" spans="1:50" hidden="1">
      <c r="A1098" s="153" t="s">
        <v>3368</v>
      </c>
      <c r="B1098" s="153" t="s">
        <v>3369</v>
      </c>
      <c r="C1098" s="153" t="s">
        <v>2553</v>
      </c>
      <c r="D1098" s="177" t="s">
        <v>9684</v>
      </c>
      <c r="E1098" s="161" t="s">
        <v>6309</v>
      </c>
      <c r="F1098" s="161" t="s">
        <v>12212</v>
      </c>
      <c r="G1098" s="161" t="s">
        <v>9685</v>
      </c>
      <c r="H1098" s="161" t="s">
        <v>2015</v>
      </c>
      <c r="I1098" s="161" t="s">
        <v>2016</v>
      </c>
      <c r="J1098" s="161" t="s">
        <v>9686</v>
      </c>
      <c r="K1098" s="161" t="s">
        <v>9687</v>
      </c>
      <c r="L1098" s="161" t="s">
        <v>6309</v>
      </c>
      <c r="M1098" s="161"/>
      <c r="N1098" s="185"/>
      <c r="O1098" s="161"/>
      <c r="P1098" s="161"/>
      <c r="Q1098" s="161"/>
      <c r="R1098" s="161"/>
      <c r="S1098" s="161"/>
      <c r="T1098" s="161"/>
      <c r="U1098" s="161"/>
      <c r="V1098" s="161"/>
      <c r="W1098" s="161"/>
      <c r="X1098" s="161"/>
      <c r="Y1098" s="161"/>
      <c r="Z1098" s="161"/>
      <c r="AA1098" s="161"/>
      <c r="AB1098" s="161"/>
      <c r="AC1098" s="161"/>
      <c r="AD1098" s="161"/>
      <c r="AE1098" s="161"/>
      <c r="AF1098" s="161"/>
      <c r="AG1098" s="161"/>
      <c r="AH1098" s="162"/>
      <c r="AI1098" s="162"/>
      <c r="AJ1098" s="162"/>
      <c r="AK1098" s="162"/>
      <c r="AL1098" s="162"/>
      <c r="AM1098" s="162"/>
      <c r="AN1098" s="162"/>
      <c r="AO1098" s="162"/>
      <c r="AP1098" s="162"/>
      <c r="AQ1098" s="162"/>
      <c r="AR1098" s="162"/>
      <c r="AS1098" s="162"/>
      <c r="AT1098" s="162"/>
      <c r="AU1098" s="162"/>
      <c r="AV1098" s="162"/>
      <c r="AW1098" s="162"/>
      <c r="AX1098" s="162"/>
    </row>
    <row r="1099" spans="1:50" hidden="1">
      <c r="A1099" s="153" t="s">
        <v>349</v>
      </c>
      <c r="B1099" s="153" t="s">
        <v>350</v>
      </c>
      <c r="C1099" s="153" t="s">
        <v>2509</v>
      </c>
      <c r="D1099" s="177" t="s">
        <v>10202</v>
      </c>
      <c r="E1099" s="161" t="s">
        <v>6309</v>
      </c>
      <c r="F1099" s="161" t="s">
        <v>12859</v>
      </c>
      <c r="G1099" s="161" t="s">
        <v>10203</v>
      </c>
      <c r="H1099" s="161" t="s">
        <v>7291</v>
      </c>
      <c r="I1099" s="161" t="s">
        <v>7292</v>
      </c>
      <c r="J1099" s="161" t="s">
        <v>10204</v>
      </c>
      <c r="K1099" s="161" t="s">
        <v>10205</v>
      </c>
      <c r="L1099" s="161" t="s">
        <v>6309</v>
      </c>
      <c r="M1099" s="161" t="s">
        <v>10206</v>
      </c>
      <c r="N1099" s="185" t="s">
        <v>6310</v>
      </c>
      <c r="O1099" s="161">
        <v>0</v>
      </c>
      <c r="P1099" s="161">
        <v>0</v>
      </c>
      <c r="Q1099" s="161">
        <v>0</v>
      </c>
      <c r="R1099" s="161">
        <v>0</v>
      </c>
      <c r="S1099" s="161">
        <v>0</v>
      </c>
      <c r="T1099" s="161">
        <v>0</v>
      </c>
      <c r="U1099" s="161">
        <v>0</v>
      </c>
      <c r="V1099" s="161">
        <v>0</v>
      </c>
      <c r="W1099" s="161">
        <v>0</v>
      </c>
      <c r="X1099" s="161">
        <v>0</v>
      </c>
      <c r="Y1099" s="161">
        <v>0</v>
      </c>
      <c r="Z1099" s="161">
        <v>0</v>
      </c>
      <c r="AA1099" s="161">
        <v>0</v>
      </c>
      <c r="AB1099" s="161">
        <v>0</v>
      </c>
      <c r="AC1099" s="161">
        <v>0</v>
      </c>
      <c r="AD1099" s="161">
        <v>0</v>
      </c>
      <c r="AE1099" s="161">
        <v>0</v>
      </c>
      <c r="AF1099" s="161" t="s">
        <v>6309</v>
      </c>
      <c r="AG1099" s="169" t="s">
        <v>6312</v>
      </c>
      <c r="AH1099" s="162"/>
      <c r="AI1099" s="162"/>
      <c r="AJ1099" s="162"/>
      <c r="AK1099" s="162"/>
      <c r="AL1099" s="162"/>
      <c r="AM1099" s="162"/>
      <c r="AN1099" s="162"/>
      <c r="AO1099" s="162"/>
      <c r="AP1099" s="162"/>
      <c r="AQ1099" s="162"/>
      <c r="AR1099" s="162"/>
      <c r="AS1099" s="162"/>
      <c r="AT1099" s="162"/>
      <c r="AU1099" s="162"/>
      <c r="AV1099" s="162"/>
      <c r="AW1099" s="162"/>
      <c r="AX1099" s="162"/>
    </row>
    <row r="1100" spans="1:50" hidden="1">
      <c r="A1100" s="153" t="s">
        <v>3364</v>
      </c>
      <c r="B1100" s="153" t="s">
        <v>3365</v>
      </c>
      <c r="C1100" s="153" t="s">
        <v>3152</v>
      </c>
      <c r="D1100" s="177" t="s">
        <v>9675</v>
      </c>
      <c r="E1100" s="161" t="s">
        <v>6309</v>
      </c>
      <c r="F1100" s="161" t="s">
        <v>12752</v>
      </c>
      <c r="G1100" s="161" t="s">
        <v>9676</v>
      </c>
      <c r="H1100" s="161" t="s">
        <v>2024</v>
      </c>
      <c r="I1100" s="161" t="s">
        <v>2031</v>
      </c>
      <c r="J1100" s="161" t="s">
        <v>9677</v>
      </c>
      <c r="K1100" s="161" t="s">
        <v>9678</v>
      </c>
      <c r="L1100" s="161" t="s">
        <v>6309</v>
      </c>
      <c r="M1100" s="161" t="s">
        <v>9679</v>
      </c>
      <c r="N1100" s="185" t="s">
        <v>6310</v>
      </c>
      <c r="O1100" s="161">
        <v>0</v>
      </c>
      <c r="P1100" s="161">
        <v>0</v>
      </c>
      <c r="Q1100" s="161">
        <v>0</v>
      </c>
      <c r="R1100" s="161">
        <v>0</v>
      </c>
      <c r="S1100" s="161">
        <v>0</v>
      </c>
      <c r="T1100" s="161">
        <v>0</v>
      </c>
      <c r="U1100" s="161">
        <v>0</v>
      </c>
      <c r="V1100" s="161">
        <v>0</v>
      </c>
      <c r="W1100" s="161">
        <v>0</v>
      </c>
      <c r="X1100" s="161">
        <v>0</v>
      </c>
      <c r="Y1100" s="161">
        <v>0</v>
      </c>
      <c r="Z1100" s="161">
        <v>0</v>
      </c>
      <c r="AA1100" s="161">
        <v>0</v>
      </c>
      <c r="AB1100" s="161">
        <v>0</v>
      </c>
      <c r="AC1100" s="161">
        <v>0</v>
      </c>
      <c r="AD1100" s="161">
        <v>0</v>
      </c>
      <c r="AE1100" s="161">
        <v>0</v>
      </c>
      <c r="AF1100" s="161" t="s">
        <v>6309</v>
      </c>
      <c r="AG1100" s="161" t="s">
        <v>6312</v>
      </c>
      <c r="AH1100" s="162"/>
      <c r="AI1100" s="162"/>
      <c r="AJ1100" s="162"/>
      <c r="AK1100" s="162"/>
      <c r="AL1100" s="162"/>
      <c r="AM1100" s="162"/>
      <c r="AN1100" s="162"/>
      <c r="AO1100" s="162"/>
      <c r="AP1100" s="162"/>
      <c r="AQ1100" s="162"/>
      <c r="AR1100" s="162"/>
      <c r="AS1100" s="162"/>
      <c r="AT1100" s="162"/>
      <c r="AU1100" s="162"/>
      <c r="AV1100" s="162"/>
      <c r="AW1100" s="162"/>
      <c r="AX1100" s="162"/>
    </row>
    <row r="1101" spans="1:50" hidden="1">
      <c r="A1101" s="153" t="s">
        <v>285</v>
      </c>
      <c r="B1101" s="153" t="s">
        <v>286</v>
      </c>
      <c r="C1101" s="153" t="s">
        <v>287</v>
      </c>
      <c r="D1101" s="177" t="e">
        <v>#N/A</v>
      </c>
      <c r="E1101" s="161" t="e">
        <v>#N/A</v>
      </c>
      <c r="F1101" s="161" t="e">
        <v>#N/A</v>
      </c>
      <c r="G1101" s="161" t="e">
        <v>#N/A</v>
      </c>
      <c r="H1101" s="161" t="e">
        <v>#N/A</v>
      </c>
      <c r="I1101" s="161" t="e">
        <v>#N/A</v>
      </c>
      <c r="J1101" s="161" t="e">
        <v>#N/A</v>
      </c>
      <c r="K1101" s="161" t="e">
        <v>#N/A</v>
      </c>
      <c r="L1101" s="161" t="e">
        <v>#N/A</v>
      </c>
      <c r="M1101" s="161"/>
      <c r="N1101" s="185"/>
      <c r="O1101" s="161"/>
      <c r="P1101" s="161"/>
      <c r="Q1101" s="161"/>
      <c r="R1101" s="161"/>
      <c r="S1101" s="161"/>
      <c r="T1101" s="161"/>
      <c r="U1101" s="161"/>
      <c r="V1101" s="161"/>
      <c r="W1101" s="161"/>
      <c r="X1101" s="161"/>
      <c r="Y1101" s="161"/>
      <c r="Z1101" s="161"/>
      <c r="AA1101" s="161"/>
      <c r="AB1101" s="161"/>
      <c r="AC1101" s="161"/>
      <c r="AD1101" s="161"/>
      <c r="AE1101" s="161"/>
      <c r="AF1101" s="161"/>
      <c r="AG1101" s="161"/>
      <c r="AH1101" s="162" t="s">
        <v>3703</v>
      </c>
      <c r="AI1101" s="162"/>
      <c r="AJ1101" s="162"/>
      <c r="AK1101" s="162"/>
      <c r="AL1101" s="162"/>
      <c r="AM1101" s="162"/>
      <c r="AN1101" s="162"/>
      <c r="AO1101" s="162"/>
      <c r="AP1101" s="162"/>
      <c r="AQ1101" s="162"/>
      <c r="AR1101" s="162"/>
      <c r="AS1101" s="162"/>
      <c r="AT1101" s="162"/>
      <c r="AU1101" s="162"/>
      <c r="AV1101" s="162"/>
      <c r="AW1101" s="162"/>
      <c r="AX1101" s="162"/>
    </row>
    <row r="1102" spans="1:50" hidden="1">
      <c r="A1102" s="153" t="s">
        <v>1809</v>
      </c>
      <c r="B1102" s="153" t="s">
        <v>286</v>
      </c>
      <c r="C1102" s="153" t="s">
        <v>1810</v>
      </c>
      <c r="D1102" s="177" t="e">
        <v>#N/A</v>
      </c>
      <c r="E1102" s="161" t="e">
        <v>#N/A</v>
      </c>
      <c r="F1102" s="161" t="e">
        <v>#N/A</v>
      </c>
      <c r="G1102" s="161" t="e">
        <v>#N/A</v>
      </c>
      <c r="H1102" s="161" t="e">
        <v>#N/A</v>
      </c>
      <c r="I1102" s="161" t="e">
        <v>#N/A</v>
      </c>
      <c r="J1102" s="161" t="e">
        <v>#N/A</v>
      </c>
      <c r="K1102" s="161" t="e">
        <v>#N/A</v>
      </c>
      <c r="L1102" s="161" t="e">
        <v>#N/A</v>
      </c>
      <c r="M1102" s="161"/>
      <c r="N1102" s="185"/>
      <c r="O1102" s="161"/>
      <c r="P1102" s="161"/>
      <c r="Q1102" s="161"/>
      <c r="R1102" s="161"/>
      <c r="S1102" s="161"/>
      <c r="T1102" s="161"/>
      <c r="U1102" s="161"/>
      <c r="V1102" s="161"/>
      <c r="W1102" s="161"/>
      <c r="X1102" s="161"/>
      <c r="Y1102" s="161"/>
      <c r="Z1102" s="161"/>
      <c r="AA1102" s="161"/>
      <c r="AB1102" s="161"/>
      <c r="AC1102" s="161"/>
      <c r="AD1102" s="161"/>
      <c r="AE1102" s="161"/>
      <c r="AF1102" s="161"/>
      <c r="AG1102" s="161"/>
      <c r="AH1102" s="162" t="s">
        <v>3703</v>
      </c>
      <c r="AI1102" s="162"/>
      <c r="AJ1102" s="162"/>
      <c r="AK1102" s="162"/>
      <c r="AL1102" s="162"/>
      <c r="AM1102" s="162"/>
      <c r="AN1102" s="162"/>
      <c r="AO1102" s="162"/>
      <c r="AP1102" s="162"/>
      <c r="AQ1102" s="162"/>
      <c r="AR1102" s="162"/>
      <c r="AS1102" s="162"/>
      <c r="AT1102" s="162"/>
      <c r="AU1102" s="162"/>
      <c r="AV1102" s="162"/>
      <c r="AW1102" s="162"/>
      <c r="AX1102" s="162"/>
    </row>
    <row r="1103" spans="1:50" hidden="1">
      <c r="A1103" s="153" t="s">
        <v>2147</v>
      </c>
      <c r="B1103" s="153" t="s">
        <v>2148</v>
      </c>
      <c r="C1103" s="153" t="s">
        <v>2228</v>
      </c>
      <c r="D1103" s="177" t="s">
        <v>10249</v>
      </c>
      <c r="E1103" s="161" t="s">
        <v>6309</v>
      </c>
      <c r="F1103" s="161" t="s">
        <v>12868</v>
      </c>
      <c r="G1103" s="161" t="s">
        <v>10250</v>
      </c>
      <c r="H1103" s="161" t="s">
        <v>3507</v>
      </c>
      <c r="I1103" s="161" t="s">
        <v>3508</v>
      </c>
      <c r="J1103" s="161" t="s">
        <v>10251</v>
      </c>
      <c r="K1103" s="161" t="s">
        <v>10252</v>
      </c>
      <c r="L1103" s="161" t="s">
        <v>6309</v>
      </c>
      <c r="M1103" s="161" t="s">
        <v>10253</v>
      </c>
      <c r="N1103" s="185" t="s">
        <v>6310</v>
      </c>
      <c r="O1103" s="161">
        <v>0</v>
      </c>
      <c r="P1103" s="161">
        <v>0</v>
      </c>
      <c r="Q1103" s="161">
        <v>0</v>
      </c>
      <c r="R1103" s="161">
        <v>0</v>
      </c>
      <c r="S1103" s="161">
        <v>0</v>
      </c>
      <c r="T1103" s="161">
        <v>0</v>
      </c>
      <c r="U1103" s="161">
        <v>0</v>
      </c>
      <c r="V1103" s="161">
        <v>0</v>
      </c>
      <c r="W1103" s="161">
        <v>0</v>
      </c>
      <c r="X1103" s="161">
        <v>0</v>
      </c>
      <c r="Y1103" s="161">
        <v>0</v>
      </c>
      <c r="Z1103" s="161">
        <v>0</v>
      </c>
      <c r="AA1103" s="161">
        <v>0</v>
      </c>
      <c r="AB1103" s="161">
        <v>0</v>
      </c>
      <c r="AC1103" s="161">
        <v>0</v>
      </c>
      <c r="AD1103" s="161">
        <v>0</v>
      </c>
      <c r="AE1103" s="161">
        <v>0</v>
      </c>
      <c r="AF1103" s="161" t="s">
        <v>6309</v>
      </c>
      <c r="AG1103" s="161" t="s">
        <v>6312</v>
      </c>
      <c r="AH1103" s="162"/>
      <c r="AI1103" s="162"/>
      <c r="AJ1103" s="162"/>
      <c r="AK1103" s="162"/>
      <c r="AL1103" s="162"/>
      <c r="AM1103" s="162"/>
      <c r="AN1103" s="162"/>
      <c r="AO1103" s="162"/>
      <c r="AP1103" s="162"/>
      <c r="AQ1103" s="162"/>
      <c r="AR1103" s="162"/>
      <c r="AS1103" s="162"/>
      <c r="AT1103" s="162"/>
      <c r="AU1103" s="162"/>
      <c r="AV1103" s="162"/>
      <c r="AW1103" s="162"/>
      <c r="AX1103" s="162"/>
    </row>
    <row r="1104" spans="1:50" hidden="1">
      <c r="A1104" s="153" t="s">
        <v>5188</v>
      </c>
      <c r="B1104" s="153" t="s">
        <v>5189</v>
      </c>
      <c r="C1104" s="153" t="s">
        <v>2228</v>
      </c>
      <c r="D1104" s="177" t="s">
        <v>9864</v>
      </c>
      <c r="E1104" s="161" t="s">
        <v>6309</v>
      </c>
      <c r="F1104" s="161" t="s">
        <v>12790</v>
      </c>
      <c r="G1104" s="161" t="s">
        <v>9865</v>
      </c>
      <c r="H1104" s="161" t="s">
        <v>2024</v>
      </c>
      <c r="I1104" s="161" t="s">
        <v>8736</v>
      </c>
      <c r="J1104" s="161" t="s">
        <v>9866</v>
      </c>
      <c r="K1104" s="161" t="s">
        <v>9867</v>
      </c>
      <c r="L1104" s="161" t="s">
        <v>6309</v>
      </c>
      <c r="M1104" s="161" t="s">
        <v>9868</v>
      </c>
      <c r="N1104" s="185" t="s">
        <v>6310</v>
      </c>
      <c r="O1104" s="161">
        <v>0</v>
      </c>
      <c r="P1104" s="161">
        <v>0</v>
      </c>
      <c r="Q1104" s="161">
        <v>0</v>
      </c>
      <c r="R1104" s="161">
        <v>0</v>
      </c>
      <c r="S1104" s="161">
        <v>0</v>
      </c>
      <c r="T1104" s="161">
        <v>0</v>
      </c>
      <c r="U1104" s="161">
        <v>0</v>
      </c>
      <c r="V1104" s="161">
        <v>0</v>
      </c>
      <c r="W1104" s="161">
        <v>0</v>
      </c>
      <c r="X1104" s="161">
        <v>0</v>
      </c>
      <c r="Y1104" s="161">
        <v>0</v>
      </c>
      <c r="Z1104" s="161">
        <v>0</v>
      </c>
      <c r="AA1104" s="161">
        <v>0</v>
      </c>
      <c r="AB1104" s="161">
        <v>0</v>
      </c>
      <c r="AC1104" s="161">
        <v>0</v>
      </c>
      <c r="AD1104" s="161">
        <v>0</v>
      </c>
      <c r="AE1104" s="161">
        <v>0</v>
      </c>
      <c r="AF1104" s="161" t="s">
        <v>6309</v>
      </c>
      <c r="AG1104" s="161" t="s">
        <v>6312</v>
      </c>
      <c r="AH1104" s="162"/>
      <c r="AI1104" s="162"/>
      <c r="AJ1104" s="162"/>
      <c r="AK1104" s="162"/>
      <c r="AL1104" s="162"/>
      <c r="AM1104" s="162"/>
      <c r="AN1104" s="162"/>
      <c r="AO1104" s="162"/>
      <c r="AP1104" s="162"/>
      <c r="AQ1104" s="162"/>
      <c r="AR1104" s="162"/>
      <c r="AS1104" s="162"/>
      <c r="AT1104" s="162"/>
      <c r="AU1104" s="162"/>
      <c r="AV1104" s="162"/>
      <c r="AW1104" s="162"/>
      <c r="AX1104" s="162"/>
    </row>
    <row r="1105" spans="1:50" hidden="1">
      <c r="A1105" s="153" t="s">
        <v>5324</v>
      </c>
      <c r="B1105" s="153" t="s">
        <v>5325</v>
      </c>
      <c r="C1105" s="153" t="s">
        <v>5326</v>
      </c>
      <c r="D1105" s="177" t="s">
        <v>9387</v>
      </c>
      <c r="E1105" s="161" t="s">
        <v>6309</v>
      </c>
      <c r="F1105" s="161" t="s">
        <v>12206</v>
      </c>
      <c r="G1105" s="161" t="s">
        <v>9388</v>
      </c>
      <c r="H1105" s="161" t="s">
        <v>4145</v>
      </c>
      <c r="I1105" s="161" t="s">
        <v>4146</v>
      </c>
      <c r="J1105" s="161" t="s">
        <v>9389</v>
      </c>
      <c r="K1105" s="161" t="s">
        <v>9390</v>
      </c>
      <c r="L1105" s="161" t="s">
        <v>6309</v>
      </c>
      <c r="M1105" s="161" t="s">
        <v>6309</v>
      </c>
      <c r="N1105" s="185" t="s">
        <v>6310</v>
      </c>
      <c r="O1105" s="161">
        <v>0</v>
      </c>
      <c r="P1105" s="161">
        <v>0</v>
      </c>
      <c r="Q1105" s="161">
        <v>0</v>
      </c>
      <c r="R1105" s="161">
        <v>0</v>
      </c>
      <c r="S1105" s="161">
        <v>0</v>
      </c>
      <c r="T1105" s="161">
        <v>0</v>
      </c>
      <c r="U1105" s="161">
        <v>0</v>
      </c>
      <c r="V1105" s="161">
        <v>0</v>
      </c>
      <c r="W1105" s="161">
        <v>0</v>
      </c>
      <c r="X1105" s="161">
        <v>0</v>
      </c>
      <c r="Y1105" s="161">
        <v>0</v>
      </c>
      <c r="Z1105" s="161">
        <v>0</v>
      </c>
      <c r="AA1105" s="161">
        <v>0</v>
      </c>
      <c r="AB1105" s="161">
        <v>0</v>
      </c>
      <c r="AC1105" s="161">
        <v>0</v>
      </c>
      <c r="AD1105" s="161">
        <v>0</v>
      </c>
      <c r="AE1105" s="161">
        <v>0</v>
      </c>
      <c r="AF1105" s="161" t="s">
        <v>6309</v>
      </c>
      <c r="AG1105" s="161" t="s">
        <v>6312</v>
      </c>
      <c r="AH1105" s="162"/>
      <c r="AI1105" s="162"/>
      <c r="AJ1105" s="162"/>
      <c r="AK1105" s="162"/>
      <c r="AL1105" s="162"/>
      <c r="AM1105" s="162"/>
      <c r="AN1105" s="162"/>
      <c r="AO1105" s="162"/>
      <c r="AP1105" s="162"/>
      <c r="AQ1105" s="162"/>
      <c r="AR1105" s="162"/>
      <c r="AS1105" s="162"/>
      <c r="AT1105" s="162"/>
      <c r="AU1105" s="162"/>
      <c r="AV1105" s="162"/>
      <c r="AW1105" s="162"/>
      <c r="AX1105" s="162"/>
    </row>
    <row r="1106" spans="1:50" hidden="1">
      <c r="A1106" s="153" t="s">
        <v>2254</v>
      </c>
      <c r="B1106" s="153" t="s">
        <v>2255</v>
      </c>
      <c r="C1106" s="153" t="s">
        <v>2256</v>
      </c>
      <c r="D1106" s="177" t="s">
        <v>8798</v>
      </c>
      <c r="E1106" s="161" t="s">
        <v>6309</v>
      </c>
      <c r="F1106" s="161" t="s">
        <v>12194</v>
      </c>
      <c r="G1106" s="161" t="s">
        <v>8799</v>
      </c>
      <c r="H1106" s="161" t="s">
        <v>1338</v>
      </c>
      <c r="I1106" s="161" t="s">
        <v>3329</v>
      </c>
      <c r="J1106" s="161" t="s">
        <v>8800</v>
      </c>
      <c r="K1106" s="161" t="s">
        <v>8801</v>
      </c>
      <c r="L1106" s="161" t="s">
        <v>6309</v>
      </c>
      <c r="M1106" s="161" t="s">
        <v>14268</v>
      </c>
      <c r="N1106" s="185" t="s">
        <v>6310</v>
      </c>
      <c r="O1106" s="161">
        <v>0</v>
      </c>
      <c r="P1106" s="161">
        <v>0</v>
      </c>
      <c r="Q1106" s="161">
        <v>0</v>
      </c>
      <c r="R1106" s="161">
        <v>0</v>
      </c>
      <c r="S1106" s="161">
        <v>0</v>
      </c>
      <c r="T1106" s="161">
        <v>0</v>
      </c>
      <c r="U1106" s="161">
        <v>0</v>
      </c>
      <c r="V1106" s="161">
        <v>0</v>
      </c>
      <c r="W1106" s="161">
        <v>0</v>
      </c>
      <c r="X1106" s="161">
        <v>0</v>
      </c>
      <c r="Y1106" s="161">
        <v>0</v>
      </c>
      <c r="Z1106" s="161">
        <v>0</v>
      </c>
      <c r="AA1106" s="161">
        <v>0</v>
      </c>
      <c r="AB1106" s="161">
        <v>0</v>
      </c>
      <c r="AC1106" s="161">
        <v>0</v>
      </c>
      <c r="AD1106" s="161">
        <v>0</v>
      </c>
      <c r="AE1106" s="161">
        <v>0</v>
      </c>
      <c r="AF1106" s="161" t="s">
        <v>6309</v>
      </c>
      <c r="AG1106" s="161" t="s">
        <v>6312</v>
      </c>
      <c r="AH1106" s="162"/>
      <c r="AI1106" s="162"/>
      <c r="AJ1106" s="162"/>
      <c r="AK1106" s="162"/>
      <c r="AL1106" s="162"/>
      <c r="AM1106" s="162"/>
      <c r="AN1106" s="162"/>
      <c r="AO1106" s="162"/>
      <c r="AP1106" s="162"/>
      <c r="AQ1106" s="162"/>
      <c r="AR1106" s="162"/>
      <c r="AS1106" s="162"/>
      <c r="AT1106" s="162"/>
      <c r="AU1106" s="162"/>
      <c r="AV1106" s="162"/>
      <c r="AW1106" s="162"/>
      <c r="AX1106" s="162"/>
    </row>
    <row r="1107" spans="1:50" hidden="1">
      <c r="A1107" s="153" t="s">
        <v>2687</v>
      </c>
      <c r="B1107" s="153" t="s">
        <v>2688</v>
      </c>
      <c r="C1107" s="153" t="s">
        <v>1091</v>
      </c>
      <c r="D1107" s="177" t="s">
        <v>10169</v>
      </c>
      <c r="E1107" s="161" t="s">
        <v>6309</v>
      </c>
      <c r="F1107" s="161" t="s">
        <v>12854</v>
      </c>
      <c r="G1107" s="161" t="s">
        <v>10170</v>
      </c>
      <c r="H1107" s="161" t="s">
        <v>1338</v>
      </c>
      <c r="I1107" s="161" t="s">
        <v>2031</v>
      </c>
      <c r="J1107" s="161" t="s">
        <v>10171</v>
      </c>
      <c r="K1107" s="161" t="s">
        <v>10172</v>
      </c>
      <c r="L1107" s="161" t="s">
        <v>6309</v>
      </c>
      <c r="M1107" s="161" t="s">
        <v>6309</v>
      </c>
      <c r="N1107" s="185" t="s">
        <v>6310</v>
      </c>
      <c r="O1107" s="161">
        <v>0</v>
      </c>
      <c r="P1107" s="161">
        <v>0</v>
      </c>
      <c r="Q1107" s="161">
        <v>0</v>
      </c>
      <c r="R1107" s="161">
        <v>0</v>
      </c>
      <c r="S1107" s="161">
        <v>0</v>
      </c>
      <c r="T1107" s="161">
        <v>0</v>
      </c>
      <c r="U1107" s="161">
        <v>0</v>
      </c>
      <c r="V1107" s="161">
        <v>0</v>
      </c>
      <c r="W1107" s="161">
        <v>0</v>
      </c>
      <c r="X1107" s="161">
        <v>0</v>
      </c>
      <c r="Y1107" s="161">
        <v>0</v>
      </c>
      <c r="Z1107" s="161">
        <v>0</v>
      </c>
      <c r="AA1107" s="161">
        <v>0</v>
      </c>
      <c r="AB1107" s="161">
        <v>0</v>
      </c>
      <c r="AC1107" s="161">
        <v>0</v>
      </c>
      <c r="AD1107" s="161">
        <v>0</v>
      </c>
      <c r="AE1107" s="161">
        <v>0</v>
      </c>
      <c r="AF1107" s="161" t="s">
        <v>6309</v>
      </c>
      <c r="AG1107" s="161" t="s">
        <v>6312</v>
      </c>
      <c r="AH1107" s="162"/>
      <c r="AI1107" s="162"/>
      <c r="AJ1107" s="162"/>
      <c r="AK1107" s="162"/>
      <c r="AL1107" s="162"/>
      <c r="AM1107" s="162"/>
      <c r="AN1107" s="162"/>
      <c r="AO1107" s="162"/>
      <c r="AP1107" s="162"/>
      <c r="AQ1107" s="162"/>
      <c r="AR1107" s="162"/>
      <c r="AS1107" s="162"/>
      <c r="AT1107" s="162"/>
      <c r="AU1107" s="162"/>
      <c r="AV1107" s="162"/>
      <c r="AW1107" s="162"/>
      <c r="AX1107" s="162"/>
    </row>
    <row r="1108" spans="1:50" hidden="1">
      <c r="A1108" s="153" t="s">
        <v>1551</v>
      </c>
      <c r="B1108" s="153" t="s">
        <v>1552</v>
      </c>
      <c r="C1108" s="153" t="s">
        <v>2228</v>
      </c>
      <c r="D1108" s="177" t="s">
        <v>8225</v>
      </c>
      <c r="E1108" s="161" t="s">
        <v>8226</v>
      </c>
      <c r="F1108" s="161" t="s">
        <v>12473</v>
      </c>
      <c r="G1108" s="161" t="s">
        <v>8227</v>
      </c>
      <c r="H1108" s="161" t="s">
        <v>6786</v>
      </c>
      <c r="I1108" s="161" t="s">
        <v>6787</v>
      </c>
      <c r="J1108" s="161" t="s">
        <v>8228</v>
      </c>
      <c r="K1108" s="161" t="s">
        <v>8229</v>
      </c>
      <c r="L1108" s="161" t="s">
        <v>6309</v>
      </c>
      <c r="M1108" s="161" t="s">
        <v>8230</v>
      </c>
      <c r="N1108" s="185" t="s">
        <v>6313</v>
      </c>
      <c r="O1108" s="161">
        <v>0</v>
      </c>
      <c r="P1108" s="161">
        <v>0</v>
      </c>
      <c r="Q1108" s="161">
        <v>0</v>
      </c>
      <c r="R1108" s="161">
        <v>0</v>
      </c>
      <c r="S1108" s="161">
        <v>0</v>
      </c>
      <c r="T1108" s="161">
        <v>0</v>
      </c>
      <c r="U1108" s="161">
        <v>0</v>
      </c>
      <c r="V1108" s="161">
        <v>0</v>
      </c>
      <c r="W1108" s="161">
        <v>0</v>
      </c>
      <c r="X1108" s="161">
        <v>0</v>
      </c>
      <c r="Y1108" s="161">
        <v>0</v>
      </c>
      <c r="Z1108" s="161">
        <v>0</v>
      </c>
      <c r="AA1108" s="161">
        <v>0</v>
      </c>
      <c r="AB1108" s="161">
        <v>0</v>
      </c>
      <c r="AC1108" s="161">
        <v>0</v>
      </c>
      <c r="AD1108" s="161">
        <v>0</v>
      </c>
      <c r="AE1108" s="161">
        <v>0</v>
      </c>
      <c r="AF1108" s="161" t="s">
        <v>12461</v>
      </c>
      <c r="AG1108" s="161" t="s">
        <v>5474</v>
      </c>
      <c r="AH1108" s="162"/>
      <c r="AI1108" s="162"/>
      <c r="AJ1108" s="162"/>
      <c r="AK1108" s="162"/>
      <c r="AL1108" s="162"/>
      <c r="AM1108" s="162"/>
      <c r="AN1108" s="162"/>
      <c r="AO1108" s="162"/>
      <c r="AP1108" s="162"/>
      <c r="AQ1108" s="162"/>
      <c r="AR1108" s="162"/>
      <c r="AS1108" s="162"/>
      <c r="AT1108" s="162"/>
      <c r="AU1108" s="162"/>
      <c r="AV1108" s="162"/>
      <c r="AW1108" s="162"/>
      <c r="AX1108" s="162"/>
    </row>
    <row r="1109" spans="1:50" hidden="1">
      <c r="A1109" s="153" t="s">
        <v>5283</v>
      </c>
      <c r="B1109" s="153" t="s">
        <v>5284</v>
      </c>
      <c r="C1109" s="153" t="s">
        <v>2505</v>
      </c>
      <c r="D1109" s="177" t="s">
        <v>9279</v>
      </c>
      <c r="E1109" s="161" t="s">
        <v>6309</v>
      </c>
      <c r="F1109" s="161" t="s">
        <v>12673</v>
      </c>
      <c r="G1109" s="161" t="s">
        <v>9280</v>
      </c>
      <c r="H1109" s="161" t="s">
        <v>3916</v>
      </c>
      <c r="I1109" s="161" t="s">
        <v>3917</v>
      </c>
      <c r="J1109" s="161" t="s">
        <v>9281</v>
      </c>
      <c r="K1109" s="161" t="s">
        <v>9282</v>
      </c>
      <c r="L1109" s="161" t="s">
        <v>6309</v>
      </c>
      <c r="M1109" s="161" t="s">
        <v>9283</v>
      </c>
      <c r="N1109" s="185" t="s">
        <v>6310</v>
      </c>
      <c r="O1109" s="161">
        <v>0</v>
      </c>
      <c r="P1109" s="161">
        <v>0</v>
      </c>
      <c r="Q1109" s="161">
        <v>0</v>
      </c>
      <c r="R1109" s="161">
        <v>0</v>
      </c>
      <c r="S1109" s="161">
        <v>0</v>
      </c>
      <c r="T1109" s="161">
        <v>0</v>
      </c>
      <c r="U1109" s="161">
        <v>0</v>
      </c>
      <c r="V1109" s="161">
        <v>0</v>
      </c>
      <c r="W1109" s="161">
        <v>0</v>
      </c>
      <c r="X1109" s="161">
        <v>0</v>
      </c>
      <c r="Y1109" s="161">
        <v>0</v>
      </c>
      <c r="Z1109" s="161">
        <v>0</v>
      </c>
      <c r="AA1109" s="161">
        <v>0</v>
      </c>
      <c r="AB1109" s="161">
        <v>0</v>
      </c>
      <c r="AC1109" s="161">
        <v>0</v>
      </c>
      <c r="AD1109" s="161">
        <v>0</v>
      </c>
      <c r="AE1109" s="161">
        <v>0</v>
      </c>
      <c r="AF1109" s="161" t="s">
        <v>6309</v>
      </c>
      <c r="AG1109" s="161" t="s">
        <v>6312</v>
      </c>
      <c r="AH1109" s="162"/>
      <c r="AI1109" s="162"/>
      <c r="AJ1109" s="162"/>
      <c r="AK1109" s="162"/>
      <c r="AL1109" s="162"/>
      <c r="AM1109" s="162"/>
      <c r="AN1109" s="162"/>
      <c r="AO1109" s="162"/>
      <c r="AP1109" s="162"/>
      <c r="AQ1109" s="162"/>
      <c r="AR1109" s="162"/>
      <c r="AS1109" s="162"/>
      <c r="AT1109" s="162"/>
      <c r="AU1109" s="162"/>
      <c r="AV1109" s="162"/>
      <c r="AW1109" s="162"/>
      <c r="AX1109" s="162"/>
    </row>
    <row r="1110" spans="1:50" hidden="1">
      <c r="A1110" s="153" t="s">
        <v>1796</v>
      </c>
      <c r="B1110" s="153" t="s">
        <v>1797</v>
      </c>
      <c r="C1110" s="153" t="s">
        <v>2505</v>
      </c>
      <c r="D1110" s="177" t="s">
        <v>9082</v>
      </c>
      <c r="E1110" s="161" t="s">
        <v>6309</v>
      </c>
      <c r="F1110" s="161" t="s">
        <v>12637</v>
      </c>
      <c r="G1110" s="161" t="s">
        <v>9083</v>
      </c>
      <c r="H1110" s="161" t="s">
        <v>3916</v>
      </c>
      <c r="I1110" s="161" t="s">
        <v>3917</v>
      </c>
      <c r="J1110" s="161" t="s">
        <v>9084</v>
      </c>
      <c r="K1110" s="161" t="s">
        <v>9085</v>
      </c>
      <c r="L1110" s="161" t="s">
        <v>6309</v>
      </c>
      <c r="M1110" s="161" t="s">
        <v>9086</v>
      </c>
      <c r="N1110" s="185" t="s">
        <v>6310</v>
      </c>
      <c r="O1110" s="161">
        <v>0</v>
      </c>
      <c r="P1110" s="161">
        <v>0</v>
      </c>
      <c r="Q1110" s="161">
        <v>0</v>
      </c>
      <c r="R1110" s="161">
        <v>0</v>
      </c>
      <c r="S1110" s="161">
        <v>0</v>
      </c>
      <c r="T1110" s="161">
        <v>0</v>
      </c>
      <c r="U1110" s="161">
        <v>0</v>
      </c>
      <c r="V1110" s="161">
        <v>0</v>
      </c>
      <c r="W1110" s="161">
        <v>0</v>
      </c>
      <c r="X1110" s="161">
        <v>0</v>
      </c>
      <c r="Y1110" s="161">
        <v>0</v>
      </c>
      <c r="Z1110" s="161">
        <v>0</v>
      </c>
      <c r="AA1110" s="161">
        <v>0</v>
      </c>
      <c r="AB1110" s="161">
        <v>0</v>
      </c>
      <c r="AC1110" s="161">
        <v>0</v>
      </c>
      <c r="AD1110" s="161">
        <v>0</v>
      </c>
      <c r="AE1110" s="161">
        <v>0</v>
      </c>
      <c r="AF1110" s="161" t="s">
        <v>6309</v>
      </c>
      <c r="AG1110" s="161" t="s">
        <v>6312</v>
      </c>
      <c r="AH1110" s="162"/>
      <c r="AI1110" s="162"/>
      <c r="AJ1110" s="162"/>
      <c r="AK1110" s="162"/>
      <c r="AL1110" s="162"/>
      <c r="AM1110" s="162"/>
      <c r="AN1110" s="162"/>
      <c r="AO1110" s="162"/>
      <c r="AP1110" s="162"/>
      <c r="AQ1110" s="162"/>
      <c r="AR1110" s="162"/>
      <c r="AS1110" s="162"/>
      <c r="AT1110" s="162"/>
      <c r="AU1110" s="162"/>
      <c r="AV1110" s="162"/>
      <c r="AW1110" s="162"/>
      <c r="AX1110" s="162"/>
    </row>
    <row r="1111" spans="1:50" hidden="1">
      <c r="A1111" s="153" t="s">
        <v>5787</v>
      </c>
      <c r="B1111" s="153" t="s">
        <v>5788</v>
      </c>
      <c r="C1111" s="153" t="s">
        <v>1085</v>
      </c>
      <c r="D1111" s="177" t="e">
        <v>#N/A</v>
      </c>
      <c r="E1111" s="161" t="e">
        <v>#N/A</v>
      </c>
      <c r="F1111" s="161" t="e">
        <v>#N/A</v>
      </c>
      <c r="G1111" s="161" t="e">
        <v>#N/A</v>
      </c>
      <c r="H1111" s="161" t="e">
        <v>#N/A</v>
      </c>
      <c r="I1111" s="161" t="e">
        <v>#N/A</v>
      </c>
      <c r="J1111" s="161" t="e">
        <v>#N/A</v>
      </c>
      <c r="K1111" s="161" t="e">
        <v>#N/A</v>
      </c>
      <c r="L1111" s="161" t="e">
        <v>#N/A</v>
      </c>
      <c r="M1111" s="161"/>
      <c r="N1111" s="185"/>
      <c r="O1111" s="161"/>
      <c r="P1111" s="161"/>
      <c r="Q1111" s="161"/>
      <c r="R1111" s="161"/>
      <c r="S1111" s="161"/>
      <c r="T1111" s="161"/>
      <c r="U1111" s="161"/>
      <c r="V1111" s="161"/>
      <c r="W1111" s="161"/>
      <c r="X1111" s="161"/>
      <c r="Y1111" s="161"/>
      <c r="Z1111" s="161"/>
      <c r="AA1111" s="161"/>
      <c r="AB1111" s="161"/>
      <c r="AC1111" s="161"/>
      <c r="AD1111" s="161"/>
      <c r="AE1111" s="161"/>
      <c r="AF1111" s="161"/>
      <c r="AG1111" s="161"/>
      <c r="AH1111" s="162"/>
      <c r="AI1111" s="162"/>
      <c r="AJ1111" s="162"/>
      <c r="AK1111" s="162"/>
      <c r="AL1111" s="162"/>
      <c r="AM1111" s="162"/>
      <c r="AN1111" s="162"/>
      <c r="AO1111" s="162"/>
      <c r="AP1111" s="162"/>
      <c r="AQ1111" s="162"/>
      <c r="AR1111" s="162"/>
      <c r="AS1111" s="162"/>
      <c r="AT1111" s="162"/>
      <c r="AU1111" s="162"/>
      <c r="AV1111" s="162"/>
      <c r="AW1111" s="162"/>
      <c r="AX1111" s="162"/>
    </row>
    <row r="1112" spans="1:50" hidden="1">
      <c r="A1112" s="153" t="s">
        <v>5411</v>
      </c>
      <c r="B1112" s="153" t="s">
        <v>5412</v>
      </c>
      <c r="C1112" s="153" t="s">
        <v>5413</v>
      </c>
      <c r="D1112" s="177" t="s">
        <v>9632</v>
      </c>
      <c r="E1112" s="161" t="s">
        <v>6309</v>
      </c>
      <c r="F1112" s="161" t="s">
        <v>12742</v>
      </c>
      <c r="G1112" s="161" t="s">
        <v>9633</v>
      </c>
      <c r="H1112" s="161" t="s">
        <v>2025</v>
      </c>
      <c r="I1112" s="161" t="s">
        <v>2026</v>
      </c>
      <c r="J1112" s="161" t="s">
        <v>9634</v>
      </c>
      <c r="K1112" s="161" t="s">
        <v>9635</v>
      </c>
      <c r="L1112" s="161" t="s">
        <v>6309</v>
      </c>
      <c r="M1112" s="161" t="s">
        <v>6309</v>
      </c>
      <c r="N1112" s="185" t="s">
        <v>6310</v>
      </c>
      <c r="O1112" s="161">
        <v>0</v>
      </c>
      <c r="P1112" s="161">
        <v>0</v>
      </c>
      <c r="Q1112" s="161">
        <v>0</v>
      </c>
      <c r="R1112" s="161">
        <v>0</v>
      </c>
      <c r="S1112" s="161">
        <v>0</v>
      </c>
      <c r="T1112" s="161">
        <v>0</v>
      </c>
      <c r="U1112" s="161">
        <v>0</v>
      </c>
      <c r="V1112" s="161">
        <v>0</v>
      </c>
      <c r="W1112" s="161">
        <v>0</v>
      </c>
      <c r="X1112" s="161">
        <v>0</v>
      </c>
      <c r="Y1112" s="161">
        <v>0</v>
      </c>
      <c r="Z1112" s="161">
        <v>0</v>
      </c>
      <c r="AA1112" s="161">
        <v>0</v>
      </c>
      <c r="AB1112" s="161">
        <v>0</v>
      </c>
      <c r="AC1112" s="161">
        <v>0</v>
      </c>
      <c r="AD1112" s="161">
        <v>0</v>
      </c>
      <c r="AE1112" s="161">
        <v>0</v>
      </c>
      <c r="AF1112" s="161" t="s">
        <v>6309</v>
      </c>
      <c r="AG1112" s="161" t="s">
        <v>6312</v>
      </c>
      <c r="AH1112" s="162"/>
      <c r="AI1112" s="162"/>
      <c r="AJ1112" s="162"/>
      <c r="AK1112" s="162"/>
      <c r="AL1112" s="162"/>
      <c r="AM1112" s="162"/>
      <c r="AN1112" s="162"/>
      <c r="AO1112" s="162"/>
      <c r="AP1112" s="162"/>
      <c r="AQ1112" s="162"/>
      <c r="AR1112" s="162"/>
      <c r="AS1112" s="162"/>
      <c r="AT1112" s="162"/>
      <c r="AU1112" s="162"/>
      <c r="AV1112" s="162"/>
      <c r="AW1112" s="162"/>
      <c r="AX1112" s="162"/>
    </row>
    <row r="1113" spans="1:50" hidden="1">
      <c r="A1113" s="153" t="s">
        <v>2674</v>
      </c>
      <c r="B1113" s="153" t="s">
        <v>2675</v>
      </c>
      <c r="C1113" s="153" t="s">
        <v>2273</v>
      </c>
      <c r="D1113" s="177" t="s">
        <v>10142</v>
      </c>
      <c r="E1113" s="161" t="s">
        <v>6309</v>
      </c>
      <c r="F1113" s="161" t="s">
        <v>12220</v>
      </c>
      <c r="G1113" s="161" t="s">
        <v>10143</v>
      </c>
      <c r="H1113" s="161" t="s">
        <v>3916</v>
      </c>
      <c r="I1113" s="161" t="s">
        <v>3917</v>
      </c>
      <c r="J1113" s="161" t="s">
        <v>10144</v>
      </c>
      <c r="K1113" s="161" t="s">
        <v>10145</v>
      </c>
      <c r="L1113" s="161" t="s">
        <v>6309</v>
      </c>
      <c r="M1113" s="161" t="s">
        <v>10146</v>
      </c>
      <c r="N1113" s="185" t="s">
        <v>6310</v>
      </c>
      <c r="O1113" s="161">
        <v>0</v>
      </c>
      <c r="P1113" s="161">
        <v>0</v>
      </c>
      <c r="Q1113" s="161">
        <v>0</v>
      </c>
      <c r="R1113" s="161">
        <v>0</v>
      </c>
      <c r="S1113" s="161">
        <v>0</v>
      </c>
      <c r="T1113" s="161">
        <v>0</v>
      </c>
      <c r="U1113" s="161">
        <v>0</v>
      </c>
      <c r="V1113" s="161">
        <v>0</v>
      </c>
      <c r="W1113" s="161">
        <v>0</v>
      </c>
      <c r="X1113" s="161">
        <v>0</v>
      </c>
      <c r="Y1113" s="161">
        <v>0</v>
      </c>
      <c r="Z1113" s="161">
        <v>0</v>
      </c>
      <c r="AA1113" s="161">
        <v>0</v>
      </c>
      <c r="AB1113" s="161">
        <v>0</v>
      </c>
      <c r="AC1113" s="161">
        <v>0</v>
      </c>
      <c r="AD1113" s="161">
        <v>0</v>
      </c>
      <c r="AE1113" s="161">
        <v>0</v>
      </c>
      <c r="AF1113" s="161" t="s">
        <v>6309</v>
      </c>
      <c r="AG1113" s="161" t="s">
        <v>6312</v>
      </c>
      <c r="AH1113" s="162"/>
      <c r="AI1113" s="162"/>
      <c r="AJ1113" s="162"/>
      <c r="AK1113" s="162"/>
      <c r="AL1113" s="162"/>
      <c r="AM1113" s="162"/>
      <c r="AN1113" s="162"/>
      <c r="AO1113" s="162"/>
      <c r="AP1113" s="162"/>
      <c r="AQ1113" s="162"/>
      <c r="AR1113" s="162"/>
      <c r="AS1113" s="162"/>
      <c r="AT1113" s="162"/>
      <c r="AU1113" s="162"/>
      <c r="AV1113" s="162"/>
      <c r="AW1113" s="162"/>
      <c r="AX1113" s="162"/>
    </row>
    <row r="1114" spans="1:50" hidden="1">
      <c r="A1114" s="153" t="s">
        <v>2667</v>
      </c>
      <c r="B1114" s="153" t="s">
        <v>2668</v>
      </c>
      <c r="C1114" s="153" t="s">
        <v>2505</v>
      </c>
      <c r="D1114" s="177" t="s">
        <v>10129</v>
      </c>
      <c r="E1114" s="161" t="s">
        <v>6309</v>
      </c>
      <c r="F1114" s="161" t="s">
        <v>12847</v>
      </c>
      <c r="G1114" s="161" t="s">
        <v>10130</v>
      </c>
      <c r="H1114" s="161" t="s">
        <v>3916</v>
      </c>
      <c r="I1114" s="161" t="s">
        <v>3917</v>
      </c>
      <c r="J1114" s="161" t="s">
        <v>10131</v>
      </c>
      <c r="K1114" s="161" t="s">
        <v>10132</v>
      </c>
      <c r="L1114" s="161" t="s">
        <v>6309</v>
      </c>
      <c r="M1114" s="161" t="s">
        <v>6309</v>
      </c>
      <c r="N1114" s="185" t="s">
        <v>6310</v>
      </c>
      <c r="O1114" s="161">
        <v>0</v>
      </c>
      <c r="P1114" s="161">
        <v>0</v>
      </c>
      <c r="Q1114" s="161">
        <v>0</v>
      </c>
      <c r="R1114" s="161">
        <v>0</v>
      </c>
      <c r="S1114" s="161">
        <v>0</v>
      </c>
      <c r="T1114" s="161">
        <v>0</v>
      </c>
      <c r="U1114" s="161">
        <v>0</v>
      </c>
      <c r="V1114" s="161">
        <v>0</v>
      </c>
      <c r="W1114" s="161">
        <v>0</v>
      </c>
      <c r="X1114" s="161">
        <v>0</v>
      </c>
      <c r="Y1114" s="161">
        <v>0</v>
      </c>
      <c r="Z1114" s="161">
        <v>0</v>
      </c>
      <c r="AA1114" s="161">
        <v>0</v>
      </c>
      <c r="AB1114" s="161">
        <v>0</v>
      </c>
      <c r="AC1114" s="161">
        <v>0</v>
      </c>
      <c r="AD1114" s="161">
        <v>0</v>
      </c>
      <c r="AE1114" s="161">
        <v>0</v>
      </c>
      <c r="AF1114" s="161" t="s">
        <v>6309</v>
      </c>
      <c r="AG1114" s="161" t="s">
        <v>6312</v>
      </c>
      <c r="AH1114" s="162"/>
      <c r="AI1114" s="162"/>
      <c r="AJ1114" s="162"/>
      <c r="AK1114" s="162"/>
      <c r="AL1114" s="162"/>
      <c r="AM1114" s="162"/>
      <c r="AN1114" s="162"/>
      <c r="AO1114" s="162"/>
      <c r="AP1114" s="162"/>
      <c r="AQ1114" s="162"/>
      <c r="AR1114" s="162"/>
      <c r="AS1114" s="162"/>
      <c r="AT1114" s="162"/>
      <c r="AU1114" s="162"/>
      <c r="AV1114" s="162"/>
      <c r="AW1114" s="162"/>
      <c r="AX1114" s="162"/>
    </row>
    <row r="1115" spans="1:50" hidden="1">
      <c r="A1115" s="153" t="s">
        <v>2886</v>
      </c>
      <c r="B1115" s="153" t="s">
        <v>2887</v>
      </c>
      <c r="C1115" s="153" t="s">
        <v>5413</v>
      </c>
      <c r="D1115" s="177" t="s">
        <v>7941</v>
      </c>
      <c r="E1115" s="161" t="s">
        <v>7942</v>
      </c>
      <c r="F1115" s="161" t="s">
        <v>12337</v>
      </c>
      <c r="G1115" s="161" t="s">
        <v>7943</v>
      </c>
      <c r="H1115" s="161" t="s">
        <v>2024</v>
      </c>
      <c r="I1115" s="161" t="s">
        <v>2031</v>
      </c>
      <c r="J1115" s="161" t="s">
        <v>7944</v>
      </c>
      <c r="K1115" s="161" t="s">
        <v>7945</v>
      </c>
      <c r="L1115" s="161" t="s">
        <v>7946</v>
      </c>
      <c r="M1115" s="161" t="s">
        <v>7947</v>
      </c>
      <c r="N1115" s="185" t="s">
        <v>6318</v>
      </c>
      <c r="O1115" s="161">
        <v>0</v>
      </c>
      <c r="P1115" s="161">
        <v>0</v>
      </c>
      <c r="Q1115" s="161">
        <v>0</v>
      </c>
      <c r="R1115" s="161">
        <v>0</v>
      </c>
      <c r="S1115" s="161">
        <v>0</v>
      </c>
      <c r="T1115" s="161">
        <v>0</v>
      </c>
      <c r="U1115" s="161">
        <v>0</v>
      </c>
      <c r="V1115" s="161">
        <v>0</v>
      </c>
      <c r="W1115" s="161">
        <v>0</v>
      </c>
      <c r="X1115" s="161">
        <v>0</v>
      </c>
      <c r="Y1115" s="161">
        <v>0</v>
      </c>
      <c r="Z1115" s="161">
        <v>0</v>
      </c>
      <c r="AA1115" s="161">
        <v>0</v>
      </c>
      <c r="AB1115" s="161">
        <v>0</v>
      </c>
      <c r="AC1115" s="161">
        <v>0</v>
      </c>
      <c r="AD1115" s="161">
        <v>0</v>
      </c>
      <c r="AE1115" s="161">
        <v>0</v>
      </c>
      <c r="AF1115" s="161" t="s">
        <v>1912</v>
      </c>
      <c r="AG1115" s="161" t="s">
        <v>4388</v>
      </c>
      <c r="AH1115" s="162"/>
      <c r="AI1115" s="162"/>
      <c r="AJ1115" s="162"/>
      <c r="AK1115" s="162"/>
      <c r="AL1115" s="162"/>
      <c r="AM1115" s="162"/>
      <c r="AN1115" s="162"/>
      <c r="AO1115" s="162"/>
      <c r="AP1115" s="162"/>
      <c r="AQ1115" s="162"/>
      <c r="AR1115" s="162"/>
      <c r="AS1115" s="162"/>
      <c r="AT1115" s="162"/>
      <c r="AU1115" s="162"/>
      <c r="AV1115" s="162"/>
      <c r="AW1115" s="162"/>
      <c r="AX1115" s="162"/>
    </row>
    <row r="1116" spans="1:50" hidden="1">
      <c r="A1116" s="153" t="s">
        <v>1446</v>
      </c>
      <c r="B1116" s="153" t="s">
        <v>1447</v>
      </c>
      <c r="C1116" s="153" t="s">
        <v>3174</v>
      </c>
      <c r="D1116" s="177" t="s">
        <v>8739</v>
      </c>
      <c r="E1116" s="161" t="s">
        <v>6309</v>
      </c>
      <c r="F1116" s="161" t="s">
        <v>12191</v>
      </c>
      <c r="G1116" s="161" t="s">
        <v>8740</v>
      </c>
      <c r="H1116" s="161" t="s">
        <v>2015</v>
      </c>
      <c r="I1116" s="161" t="s">
        <v>2016</v>
      </c>
      <c r="J1116" s="161" t="s">
        <v>8741</v>
      </c>
      <c r="K1116" s="161" t="s">
        <v>8742</v>
      </c>
      <c r="L1116" s="161" t="s">
        <v>6309</v>
      </c>
      <c r="M1116" s="161" t="s">
        <v>8743</v>
      </c>
      <c r="N1116" s="185" t="s">
        <v>6310</v>
      </c>
      <c r="O1116" s="161">
        <v>0</v>
      </c>
      <c r="P1116" s="161">
        <v>0</v>
      </c>
      <c r="Q1116" s="161">
        <v>0</v>
      </c>
      <c r="R1116" s="161">
        <v>0</v>
      </c>
      <c r="S1116" s="161">
        <v>0</v>
      </c>
      <c r="T1116" s="161">
        <v>0</v>
      </c>
      <c r="U1116" s="161">
        <v>0</v>
      </c>
      <c r="V1116" s="161">
        <v>0</v>
      </c>
      <c r="W1116" s="161">
        <v>0</v>
      </c>
      <c r="X1116" s="161">
        <v>0</v>
      </c>
      <c r="Y1116" s="161">
        <v>0</v>
      </c>
      <c r="Z1116" s="161">
        <v>0</v>
      </c>
      <c r="AA1116" s="161">
        <v>0</v>
      </c>
      <c r="AB1116" s="161">
        <v>0</v>
      </c>
      <c r="AC1116" s="161">
        <v>0</v>
      </c>
      <c r="AD1116" s="161">
        <v>0</v>
      </c>
      <c r="AE1116" s="161">
        <v>0</v>
      </c>
      <c r="AF1116" s="161" t="s">
        <v>6309</v>
      </c>
      <c r="AG1116" s="161" t="s">
        <v>6312</v>
      </c>
      <c r="AH1116" s="162"/>
      <c r="AI1116" s="162"/>
      <c r="AJ1116" s="162"/>
      <c r="AK1116" s="162"/>
      <c r="AL1116" s="162"/>
      <c r="AM1116" s="162"/>
      <c r="AN1116" s="162"/>
      <c r="AO1116" s="162"/>
      <c r="AP1116" s="162"/>
      <c r="AQ1116" s="162"/>
      <c r="AR1116" s="162"/>
      <c r="AS1116" s="162"/>
      <c r="AT1116" s="162"/>
      <c r="AU1116" s="162"/>
      <c r="AV1116" s="162"/>
      <c r="AW1116" s="162"/>
      <c r="AX1116" s="162"/>
    </row>
    <row r="1117" spans="1:50" hidden="1">
      <c r="A1117" s="153" t="s">
        <v>5701</v>
      </c>
      <c r="B1117" s="153" t="s">
        <v>5702</v>
      </c>
      <c r="C1117" s="153" t="s">
        <v>2505</v>
      </c>
      <c r="D1117" s="177" t="s">
        <v>11040</v>
      </c>
      <c r="E1117" s="161" t="s">
        <v>11041</v>
      </c>
      <c r="F1117" s="161" t="s">
        <v>13284</v>
      </c>
      <c r="G1117" s="161" t="s">
        <v>11042</v>
      </c>
      <c r="H1117" s="161" t="s">
        <v>2024</v>
      </c>
      <c r="I1117" s="161" t="s">
        <v>9809</v>
      </c>
      <c r="J1117" s="161" t="s">
        <v>11043</v>
      </c>
      <c r="K1117" s="161" t="s">
        <v>11044</v>
      </c>
      <c r="L1117" s="161" t="s">
        <v>11045</v>
      </c>
      <c r="M1117" s="161" t="s">
        <v>11046</v>
      </c>
      <c r="N1117" s="185" t="s">
        <v>6310</v>
      </c>
      <c r="O1117" s="161" t="s">
        <v>5703</v>
      </c>
      <c r="P1117" s="161" t="s">
        <v>13771</v>
      </c>
      <c r="Q1117" s="161" t="s">
        <v>13772</v>
      </c>
      <c r="R1117" s="161" t="s">
        <v>2024</v>
      </c>
      <c r="S1117" s="161" t="s">
        <v>2031</v>
      </c>
      <c r="T1117" s="161" t="s">
        <v>13773</v>
      </c>
      <c r="U1117" s="161">
        <v>0</v>
      </c>
      <c r="V1117" s="161">
        <v>0</v>
      </c>
      <c r="W1117" s="161">
        <v>0</v>
      </c>
      <c r="X1117" s="161">
        <v>0</v>
      </c>
      <c r="Y1117" s="161">
        <v>0</v>
      </c>
      <c r="Z1117" s="161">
        <v>0</v>
      </c>
      <c r="AA1117" s="161">
        <v>0</v>
      </c>
      <c r="AB1117" s="161">
        <v>0</v>
      </c>
      <c r="AC1117" s="161">
        <v>0</v>
      </c>
      <c r="AD1117" s="161">
        <v>0</v>
      </c>
      <c r="AE1117" s="161">
        <v>0</v>
      </c>
      <c r="AF1117" s="161" t="s">
        <v>6309</v>
      </c>
      <c r="AG1117" s="161" t="s">
        <v>6317</v>
      </c>
      <c r="AH1117" s="162"/>
      <c r="AI1117" s="162"/>
      <c r="AJ1117" s="162"/>
      <c r="AK1117" s="162"/>
      <c r="AL1117" s="162"/>
      <c r="AM1117" s="162"/>
      <c r="AN1117" s="162"/>
      <c r="AO1117" s="162"/>
      <c r="AP1117" s="162"/>
      <c r="AQ1117" s="162"/>
      <c r="AR1117" s="162"/>
      <c r="AS1117" s="162"/>
      <c r="AT1117" s="162"/>
      <c r="AU1117" s="162"/>
      <c r="AV1117" s="162"/>
      <c r="AW1117" s="162"/>
      <c r="AX1117" s="162"/>
    </row>
    <row r="1118" spans="1:50" hidden="1">
      <c r="A1118" s="153" t="s">
        <v>1811</v>
      </c>
      <c r="B1118" s="153" t="s">
        <v>1812</v>
      </c>
      <c r="C1118" s="153" t="s">
        <v>1813</v>
      </c>
      <c r="D1118" s="177" t="s">
        <v>927</v>
      </c>
      <c r="E1118" s="161" t="s">
        <v>490</v>
      </c>
      <c r="F1118" s="161" t="s">
        <v>491</v>
      </c>
      <c r="G1118" s="161" t="s">
        <v>492</v>
      </c>
      <c r="H1118" s="161" t="s">
        <v>493</v>
      </c>
      <c r="I1118" s="161" t="s">
        <v>494</v>
      </c>
      <c r="J1118" s="161" t="s">
        <v>495</v>
      </c>
      <c r="K1118" s="161" t="s">
        <v>496</v>
      </c>
      <c r="L1118" s="161" t="s">
        <v>497</v>
      </c>
      <c r="M1118" s="161" t="s">
        <v>498</v>
      </c>
      <c r="N1118" s="185" t="s">
        <v>6318</v>
      </c>
      <c r="O1118" s="161" t="s">
        <v>4424</v>
      </c>
      <c r="P1118" s="161" t="s">
        <v>4700</v>
      </c>
      <c r="Q1118" s="161" t="s">
        <v>13651</v>
      </c>
      <c r="R1118" s="161" t="s">
        <v>493</v>
      </c>
      <c r="S1118" s="161" t="s">
        <v>494</v>
      </c>
      <c r="T1118" s="161" t="s">
        <v>6309</v>
      </c>
      <c r="U1118" s="161">
        <v>0</v>
      </c>
      <c r="V1118" s="161">
        <v>0</v>
      </c>
      <c r="W1118" s="161">
        <v>0</v>
      </c>
      <c r="X1118" s="161">
        <v>0</v>
      </c>
      <c r="Y1118" s="161">
        <v>0</v>
      </c>
      <c r="Z1118" s="161">
        <v>0</v>
      </c>
      <c r="AA1118" s="161">
        <v>0</v>
      </c>
      <c r="AB1118" s="161">
        <v>0</v>
      </c>
      <c r="AC1118" s="161">
        <v>0</v>
      </c>
      <c r="AD1118" s="161">
        <v>0</v>
      </c>
      <c r="AE1118" s="161">
        <v>0</v>
      </c>
      <c r="AF1118" s="161" t="s">
        <v>4409</v>
      </c>
      <c r="AG1118" s="161" t="s">
        <v>4405</v>
      </c>
      <c r="AH1118" s="162" t="s">
        <v>5067</v>
      </c>
      <c r="AI1118" s="162"/>
      <c r="AJ1118" s="162"/>
      <c r="AK1118" s="162"/>
      <c r="AL1118" s="162"/>
      <c r="AM1118" s="162"/>
      <c r="AN1118" s="162"/>
      <c r="AO1118" s="162"/>
      <c r="AP1118" s="162"/>
      <c r="AQ1118" s="162"/>
      <c r="AR1118" s="162"/>
      <c r="AS1118" s="162"/>
      <c r="AT1118" s="162"/>
      <c r="AU1118" s="162"/>
      <c r="AV1118" s="162"/>
      <c r="AW1118" s="162"/>
      <c r="AX1118" s="162"/>
    </row>
    <row r="1119" spans="1:50" hidden="1">
      <c r="A1119" s="153" t="s">
        <v>5179</v>
      </c>
      <c r="B1119" s="153" t="s">
        <v>5180</v>
      </c>
      <c r="C1119" s="153" t="s">
        <v>1085</v>
      </c>
      <c r="D1119" s="177" t="s">
        <v>9848</v>
      </c>
      <c r="E1119" s="161" t="s">
        <v>6309</v>
      </c>
      <c r="F1119" s="161" t="s">
        <v>12786</v>
      </c>
      <c r="G1119" s="161" t="s">
        <v>9849</v>
      </c>
      <c r="H1119" s="161" t="s">
        <v>2370</v>
      </c>
      <c r="I1119" s="161" t="s">
        <v>3671</v>
      </c>
      <c r="J1119" s="161" t="s">
        <v>9850</v>
      </c>
      <c r="K1119" s="161" t="s">
        <v>9851</v>
      </c>
      <c r="L1119" s="161" t="s">
        <v>6309</v>
      </c>
      <c r="M1119" s="161" t="s">
        <v>6309</v>
      </c>
      <c r="N1119" s="185" t="s">
        <v>6310</v>
      </c>
      <c r="O1119" s="161">
        <v>0</v>
      </c>
      <c r="P1119" s="161">
        <v>0</v>
      </c>
      <c r="Q1119" s="161">
        <v>0</v>
      </c>
      <c r="R1119" s="161">
        <v>0</v>
      </c>
      <c r="S1119" s="161">
        <v>0</v>
      </c>
      <c r="T1119" s="161">
        <v>0</v>
      </c>
      <c r="U1119" s="161">
        <v>0</v>
      </c>
      <c r="V1119" s="161">
        <v>0</v>
      </c>
      <c r="W1119" s="161">
        <v>0</v>
      </c>
      <c r="X1119" s="161">
        <v>0</v>
      </c>
      <c r="Y1119" s="161">
        <v>0</v>
      </c>
      <c r="Z1119" s="161">
        <v>0</v>
      </c>
      <c r="AA1119" s="161">
        <v>0</v>
      </c>
      <c r="AB1119" s="161">
        <v>0</v>
      </c>
      <c r="AC1119" s="161">
        <v>0</v>
      </c>
      <c r="AD1119" s="161">
        <v>0</v>
      </c>
      <c r="AE1119" s="161">
        <v>0</v>
      </c>
      <c r="AF1119" s="161" t="s">
        <v>6309</v>
      </c>
      <c r="AG1119" s="161" t="s">
        <v>6312</v>
      </c>
      <c r="AH1119" s="162"/>
      <c r="AI1119" s="162"/>
      <c r="AJ1119" s="162"/>
      <c r="AK1119" s="162"/>
      <c r="AL1119" s="162"/>
      <c r="AM1119" s="162"/>
      <c r="AN1119" s="162"/>
      <c r="AO1119" s="162"/>
      <c r="AP1119" s="162"/>
      <c r="AQ1119" s="162"/>
      <c r="AR1119" s="162"/>
      <c r="AS1119" s="162"/>
      <c r="AT1119" s="162"/>
      <c r="AU1119" s="162"/>
      <c r="AV1119" s="162"/>
      <c r="AW1119" s="162"/>
      <c r="AX1119" s="162"/>
    </row>
    <row r="1120" spans="1:50" hidden="1">
      <c r="A1120" s="153" t="s">
        <v>6156</v>
      </c>
      <c r="B1120" s="153" t="s">
        <v>1814</v>
      </c>
      <c r="C1120" s="153" t="s">
        <v>4633</v>
      </c>
      <c r="D1120" s="177" t="s">
        <v>6157</v>
      </c>
      <c r="E1120" s="161" t="s">
        <v>10804</v>
      </c>
      <c r="F1120" s="161" t="s">
        <v>13189</v>
      </c>
      <c r="G1120" s="161" t="s">
        <v>10805</v>
      </c>
      <c r="H1120" s="161" t="s">
        <v>2024</v>
      </c>
      <c r="I1120" s="161" t="s">
        <v>2031</v>
      </c>
      <c r="J1120" s="161" t="s">
        <v>10806</v>
      </c>
      <c r="K1120" s="161" t="s">
        <v>10807</v>
      </c>
      <c r="L1120" s="161" t="s">
        <v>10808</v>
      </c>
      <c r="M1120" s="161" t="s">
        <v>10809</v>
      </c>
      <c r="N1120" s="185" t="s">
        <v>6310</v>
      </c>
      <c r="O1120" s="161">
        <v>0</v>
      </c>
      <c r="P1120" s="161">
        <v>0</v>
      </c>
      <c r="Q1120" s="161">
        <v>0</v>
      </c>
      <c r="R1120" s="161">
        <v>0</v>
      </c>
      <c r="S1120" s="161">
        <v>0</v>
      </c>
      <c r="T1120" s="161">
        <v>0</v>
      </c>
      <c r="U1120" s="161">
        <v>0</v>
      </c>
      <c r="V1120" s="161">
        <v>0</v>
      </c>
      <c r="W1120" s="161">
        <v>0</v>
      </c>
      <c r="X1120" s="161">
        <v>0</v>
      </c>
      <c r="Y1120" s="161">
        <v>0</v>
      </c>
      <c r="Z1120" s="161">
        <v>0</v>
      </c>
      <c r="AA1120" s="161">
        <v>0</v>
      </c>
      <c r="AB1120" s="161">
        <v>0</v>
      </c>
      <c r="AC1120" s="161">
        <v>0</v>
      </c>
      <c r="AD1120" s="161">
        <v>0</v>
      </c>
      <c r="AE1120" s="161">
        <v>0</v>
      </c>
      <c r="AF1120" s="161" t="s">
        <v>6309</v>
      </c>
      <c r="AG1120" s="161" t="s">
        <v>6317</v>
      </c>
      <c r="AH1120" s="162"/>
      <c r="AI1120" s="162"/>
      <c r="AJ1120" s="162"/>
      <c r="AK1120" s="162"/>
      <c r="AL1120" s="162"/>
      <c r="AM1120" s="162"/>
      <c r="AN1120" s="162"/>
      <c r="AO1120" s="162"/>
      <c r="AP1120" s="162"/>
      <c r="AQ1120" s="162"/>
      <c r="AR1120" s="162"/>
      <c r="AS1120" s="162"/>
      <c r="AT1120" s="162"/>
      <c r="AU1120" s="162"/>
      <c r="AV1120" s="162"/>
      <c r="AW1120" s="162"/>
      <c r="AX1120" s="162"/>
    </row>
    <row r="1121" spans="1:50" hidden="1">
      <c r="A1121" s="153" t="s">
        <v>3460</v>
      </c>
      <c r="B1121" s="153" t="s">
        <v>1814</v>
      </c>
      <c r="C1121" s="153" t="s">
        <v>3461</v>
      </c>
      <c r="D1121" s="177" t="s">
        <v>6157</v>
      </c>
      <c r="E1121" s="161" t="s">
        <v>10804</v>
      </c>
      <c r="F1121" s="161" t="s">
        <v>13191</v>
      </c>
      <c r="G1121" s="161" t="s">
        <v>10805</v>
      </c>
      <c r="H1121" s="161" t="s">
        <v>2024</v>
      </c>
      <c r="I1121" s="161" t="s">
        <v>2031</v>
      </c>
      <c r="J1121" s="161" t="s">
        <v>10806</v>
      </c>
      <c r="K1121" s="161" t="s">
        <v>10807</v>
      </c>
      <c r="L1121" s="161" t="s">
        <v>10808</v>
      </c>
      <c r="M1121" s="161"/>
      <c r="N1121" s="185"/>
      <c r="O1121" s="161"/>
      <c r="P1121" s="161"/>
      <c r="Q1121" s="161"/>
      <c r="R1121" s="161"/>
      <c r="S1121" s="161"/>
      <c r="T1121" s="161"/>
      <c r="U1121" s="161"/>
      <c r="V1121" s="161"/>
      <c r="W1121" s="161"/>
      <c r="X1121" s="161"/>
      <c r="Y1121" s="161"/>
      <c r="Z1121" s="161"/>
      <c r="AA1121" s="161"/>
      <c r="AB1121" s="161"/>
      <c r="AC1121" s="161"/>
      <c r="AD1121" s="161"/>
      <c r="AE1121" s="161"/>
      <c r="AF1121" s="161"/>
      <c r="AG1121" s="161"/>
      <c r="AH1121" s="162"/>
      <c r="AI1121" s="162"/>
      <c r="AJ1121" s="162"/>
      <c r="AK1121" s="162"/>
      <c r="AL1121" s="162"/>
      <c r="AM1121" s="162"/>
      <c r="AN1121" s="162"/>
      <c r="AO1121" s="162"/>
      <c r="AP1121" s="162"/>
      <c r="AQ1121" s="162"/>
      <c r="AR1121" s="162"/>
      <c r="AS1121" s="162"/>
      <c r="AT1121" s="162"/>
      <c r="AU1121" s="162"/>
      <c r="AV1121" s="162"/>
      <c r="AW1121" s="162"/>
      <c r="AX1121" s="162"/>
    </row>
    <row r="1122" spans="1:50" hidden="1">
      <c r="A1122" s="153" t="s">
        <v>6158</v>
      </c>
      <c r="B1122" s="153" t="s">
        <v>1814</v>
      </c>
      <c r="C1122" s="153" t="s">
        <v>3461</v>
      </c>
      <c r="D1122" s="177" t="s">
        <v>6157</v>
      </c>
      <c r="E1122" s="161" t="s">
        <v>10804</v>
      </c>
      <c r="F1122" s="161" t="s">
        <v>13190</v>
      </c>
      <c r="G1122" s="161" t="s">
        <v>10805</v>
      </c>
      <c r="H1122" s="161" t="s">
        <v>2024</v>
      </c>
      <c r="I1122" s="161" t="s">
        <v>2031</v>
      </c>
      <c r="J1122" s="161" t="s">
        <v>10806</v>
      </c>
      <c r="K1122" s="161" t="s">
        <v>10807</v>
      </c>
      <c r="L1122" s="161" t="s">
        <v>10808</v>
      </c>
      <c r="M1122" s="161" t="s">
        <v>10809</v>
      </c>
      <c r="N1122" s="185" t="s">
        <v>6310</v>
      </c>
      <c r="O1122" s="161">
        <v>0</v>
      </c>
      <c r="P1122" s="161">
        <v>0</v>
      </c>
      <c r="Q1122" s="161">
        <v>0</v>
      </c>
      <c r="R1122" s="161">
        <v>0</v>
      </c>
      <c r="S1122" s="161">
        <v>0</v>
      </c>
      <c r="T1122" s="161">
        <v>0</v>
      </c>
      <c r="U1122" s="161">
        <v>0</v>
      </c>
      <c r="V1122" s="161">
        <v>0</v>
      </c>
      <c r="W1122" s="161">
        <v>0</v>
      </c>
      <c r="X1122" s="161">
        <v>0</v>
      </c>
      <c r="Y1122" s="161">
        <v>0</v>
      </c>
      <c r="Z1122" s="161">
        <v>0</v>
      </c>
      <c r="AA1122" s="161">
        <v>0</v>
      </c>
      <c r="AB1122" s="161">
        <v>0</v>
      </c>
      <c r="AC1122" s="161">
        <v>0</v>
      </c>
      <c r="AD1122" s="161">
        <v>0</v>
      </c>
      <c r="AE1122" s="161">
        <v>0</v>
      </c>
      <c r="AF1122" s="161" t="s">
        <v>6309</v>
      </c>
      <c r="AG1122" s="161" t="s">
        <v>6317</v>
      </c>
      <c r="AH1122" s="162"/>
      <c r="AI1122" s="162"/>
      <c r="AJ1122" s="162"/>
      <c r="AK1122" s="162"/>
      <c r="AL1122" s="162"/>
      <c r="AM1122" s="162"/>
      <c r="AN1122" s="162"/>
      <c r="AO1122" s="162"/>
      <c r="AP1122" s="162"/>
      <c r="AQ1122" s="162"/>
      <c r="AR1122" s="162"/>
      <c r="AS1122" s="162"/>
      <c r="AT1122" s="162"/>
      <c r="AU1122" s="162"/>
      <c r="AV1122" s="162"/>
      <c r="AW1122" s="162"/>
      <c r="AX1122" s="162"/>
    </row>
    <row r="1123" spans="1:50" hidden="1">
      <c r="A1123" s="153" t="s">
        <v>3360</v>
      </c>
      <c r="B1123" s="153" t="s">
        <v>3361</v>
      </c>
      <c r="C1123" s="153" t="s">
        <v>3464</v>
      </c>
      <c r="D1123" s="177" t="s">
        <v>9666</v>
      </c>
      <c r="E1123" s="161" t="s">
        <v>6309</v>
      </c>
      <c r="F1123" s="161" t="s">
        <v>12750</v>
      </c>
      <c r="G1123" s="161" t="s">
        <v>9667</v>
      </c>
      <c r="H1123" s="161" t="s">
        <v>2024</v>
      </c>
      <c r="I1123" s="161" t="s">
        <v>9566</v>
      </c>
      <c r="J1123" s="161" t="s">
        <v>9668</v>
      </c>
      <c r="K1123" s="161" t="s">
        <v>9669</v>
      </c>
      <c r="L1123" s="161" t="s">
        <v>6309</v>
      </c>
      <c r="M1123" s="161" t="s">
        <v>9670</v>
      </c>
      <c r="N1123" s="185" t="s">
        <v>6310</v>
      </c>
      <c r="O1123" s="161">
        <v>0</v>
      </c>
      <c r="P1123" s="161">
        <v>0</v>
      </c>
      <c r="Q1123" s="161">
        <v>0</v>
      </c>
      <c r="R1123" s="161">
        <v>0</v>
      </c>
      <c r="S1123" s="161">
        <v>0</v>
      </c>
      <c r="T1123" s="161">
        <v>0</v>
      </c>
      <c r="U1123" s="161">
        <v>0</v>
      </c>
      <c r="V1123" s="161">
        <v>0</v>
      </c>
      <c r="W1123" s="161">
        <v>0</v>
      </c>
      <c r="X1123" s="161">
        <v>0</v>
      </c>
      <c r="Y1123" s="161">
        <v>0</v>
      </c>
      <c r="Z1123" s="161">
        <v>0</v>
      </c>
      <c r="AA1123" s="161">
        <v>0</v>
      </c>
      <c r="AB1123" s="161">
        <v>0</v>
      </c>
      <c r="AC1123" s="161">
        <v>0</v>
      </c>
      <c r="AD1123" s="161">
        <v>0</v>
      </c>
      <c r="AE1123" s="161">
        <v>0</v>
      </c>
      <c r="AF1123" s="161" t="s">
        <v>6309</v>
      </c>
      <c r="AG1123" s="161" t="s">
        <v>6312</v>
      </c>
      <c r="AH1123" s="162"/>
      <c r="AI1123" s="162"/>
      <c r="AJ1123" s="162"/>
      <c r="AK1123" s="162"/>
      <c r="AL1123" s="162"/>
      <c r="AM1123" s="162"/>
      <c r="AN1123" s="162"/>
      <c r="AO1123" s="162"/>
      <c r="AP1123" s="162"/>
      <c r="AQ1123" s="162"/>
      <c r="AR1123" s="162"/>
      <c r="AS1123" s="162"/>
      <c r="AT1123" s="162"/>
      <c r="AU1123" s="162"/>
      <c r="AV1123" s="162"/>
      <c r="AW1123" s="162"/>
      <c r="AX1123" s="162"/>
    </row>
    <row r="1124" spans="1:50" hidden="1">
      <c r="A1124" s="153" t="s">
        <v>5400</v>
      </c>
      <c r="B1124" s="153" t="s">
        <v>5401</v>
      </c>
      <c r="C1124" s="153" t="s">
        <v>2221</v>
      </c>
      <c r="D1124" s="177" t="s">
        <v>8447</v>
      </c>
      <c r="E1124" s="161" t="s">
        <v>6309</v>
      </c>
      <c r="F1124" s="161" t="s">
        <v>12185</v>
      </c>
      <c r="G1124" s="161" t="s">
        <v>8448</v>
      </c>
      <c r="H1124" s="161" t="s">
        <v>3554</v>
      </c>
      <c r="I1124" s="161" t="s">
        <v>3555</v>
      </c>
      <c r="J1124" s="161" t="s">
        <v>8449</v>
      </c>
      <c r="K1124" s="161" t="s">
        <v>8450</v>
      </c>
      <c r="L1124" s="161" t="s">
        <v>6309</v>
      </c>
      <c r="M1124" s="161" t="s">
        <v>6309</v>
      </c>
      <c r="N1124" s="185" t="s">
        <v>6310</v>
      </c>
      <c r="O1124" s="161">
        <v>0</v>
      </c>
      <c r="P1124" s="161">
        <v>0</v>
      </c>
      <c r="Q1124" s="161">
        <v>0</v>
      </c>
      <c r="R1124" s="161">
        <v>0</v>
      </c>
      <c r="S1124" s="161">
        <v>0</v>
      </c>
      <c r="T1124" s="161">
        <v>0</v>
      </c>
      <c r="U1124" s="161">
        <v>0</v>
      </c>
      <c r="V1124" s="161">
        <v>0</v>
      </c>
      <c r="W1124" s="161">
        <v>0</v>
      </c>
      <c r="X1124" s="161">
        <v>0</v>
      </c>
      <c r="Y1124" s="161">
        <v>0</v>
      </c>
      <c r="Z1124" s="161">
        <v>0</v>
      </c>
      <c r="AA1124" s="161">
        <v>0</v>
      </c>
      <c r="AB1124" s="161">
        <v>0</v>
      </c>
      <c r="AC1124" s="161">
        <v>0</v>
      </c>
      <c r="AD1124" s="161">
        <v>0</v>
      </c>
      <c r="AE1124" s="161">
        <v>0</v>
      </c>
      <c r="AF1124" s="161" t="s">
        <v>6309</v>
      </c>
      <c r="AG1124" s="161" t="s">
        <v>6312</v>
      </c>
      <c r="AH1124" s="162"/>
      <c r="AI1124" s="162"/>
      <c r="AJ1124" s="162"/>
      <c r="AK1124" s="162"/>
      <c r="AL1124" s="162"/>
      <c r="AM1124" s="162"/>
      <c r="AN1124" s="162"/>
      <c r="AO1124" s="162"/>
      <c r="AP1124" s="162"/>
      <c r="AQ1124" s="162"/>
      <c r="AR1124" s="162"/>
      <c r="AS1124" s="162"/>
      <c r="AT1124" s="162"/>
      <c r="AU1124" s="162"/>
      <c r="AV1124" s="162"/>
      <c r="AW1124" s="162"/>
      <c r="AX1124" s="162"/>
    </row>
    <row r="1125" spans="1:50" hidden="1">
      <c r="A1125" s="153" t="s">
        <v>5402</v>
      </c>
      <c r="B1125" s="153" t="s">
        <v>5403</v>
      </c>
      <c r="C1125" s="153" t="s">
        <v>2221</v>
      </c>
      <c r="D1125" s="177" t="s">
        <v>8455</v>
      </c>
      <c r="E1125" s="161" t="s">
        <v>6309</v>
      </c>
      <c r="F1125" s="161" t="s">
        <v>12515</v>
      </c>
      <c r="G1125" s="161" t="s">
        <v>8456</v>
      </c>
      <c r="H1125" s="161" t="s">
        <v>3554</v>
      </c>
      <c r="I1125" s="161" t="s">
        <v>3555</v>
      </c>
      <c r="J1125" s="161" t="s">
        <v>8457</v>
      </c>
      <c r="K1125" s="161" t="s">
        <v>8458</v>
      </c>
      <c r="L1125" s="161" t="s">
        <v>6309</v>
      </c>
      <c r="M1125" s="161" t="s">
        <v>6309</v>
      </c>
      <c r="N1125" s="185" t="s">
        <v>6310</v>
      </c>
      <c r="O1125" s="161">
        <v>0</v>
      </c>
      <c r="P1125" s="161">
        <v>0</v>
      </c>
      <c r="Q1125" s="161">
        <v>0</v>
      </c>
      <c r="R1125" s="161">
        <v>0</v>
      </c>
      <c r="S1125" s="161">
        <v>0</v>
      </c>
      <c r="T1125" s="161">
        <v>0</v>
      </c>
      <c r="U1125" s="161">
        <v>0</v>
      </c>
      <c r="V1125" s="161">
        <v>0</v>
      </c>
      <c r="W1125" s="161">
        <v>0</v>
      </c>
      <c r="X1125" s="161">
        <v>0</v>
      </c>
      <c r="Y1125" s="161">
        <v>0</v>
      </c>
      <c r="Z1125" s="161">
        <v>0</v>
      </c>
      <c r="AA1125" s="161">
        <v>0</v>
      </c>
      <c r="AB1125" s="161">
        <v>0</v>
      </c>
      <c r="AC1125" s="161">
        <v>0</v>
      </c>
      <c r="AD1125" s="161">
        <v>0</v>
      </c>
      <c r="AE1125" s="161">
        <v>0</v>
      </c>
      <c r="AF1125" s="161" t="s">
        <v>6309</v>
      </c>
      <c r="AG1125" s="161" t="s">
        <v>6312</v>
      </c>
      <c r="AH1125" s="162"/>
      <c r="AI1125" s="162"/>
      <c r="AJ1125" s="162"/>
      <c r="AK1125" s="162"/>
      <c r="AL1125" s="162"/>
      <c r="AM1125" s="162"/>
      <c r="AN1125" s="162"/>
      <c r="AO1125" s="162"/>
      <c r="AP1125" s="162"/>
      <c r="AQ1125" s="162"/>
      <c r="AR1125" s="162"/>
      <c r="AS1125" s="162"/>
      <c r="AT1125" s="162"/>
      <c r="AU1125" s="162"/>
      <c r="AV1125" s="162"/>
      <c r="AW1125" s="162"/>
      <c r="AX1125" s="162"/>
    </row>
    <row r="1126" spans="1:50" hidden="1">
      <c r="A1126" s="153" t="s">
        <v>3086</v>
      </c>
      <c r="B1126" s="153" t="s">
        <v>3087</v>
      </c>
      <c r="C1126" s="153" t="s">
        <v>1091</v>
      </c>
      <c r="D1126" s="177" t="s">
        <v>9990</v>
      </c>
      <c r="E1126" s="161" t="s">
        <v>6309</v>
      </c>
      <c r="F1126" s="161" t="s">
        <v>12817</v>
      </c>
      <c r="G1126" s="161" t="s">
        <v>9991</v>
      </c>
      <c r="H1126" s="161" t="s">
        <v>2025</v>
      </c>
      <c r="I1126" s="161" t="s">
        <v>2026</v>
      </c>
      <c r="J1126" s="161" t="s">
        <v>9992</v>
      </c>
      <c r="K1126" s="161" t="s">
        <v>9993</v>
      </c>
      <c r="L1126" s="161" t="s">
        <v>6309</v>
      </c>
      <c r="M1126" s="161" t="s">
        <v>9994</v>
      </c>
      <c r="N1126" s="185" t="s">
        <v>6310</v>
      </c>
      <c r="O1126" s="161">
        <v>0</v>
      </c>
      <c r="P1126" s="161">
        <v>0</v>
      </c>
      <c r="Q1126" s="161">
        <v>0</v>
      </c>
      <c r="R1126" s="161">
        <v>0</v>
      </c>
      <c r="S1126" s="161">
        <v>0</v>
      </c>
      <c r="T1126" s="161">
        <v>0</v>
      </c>
      <c r="U1126" s="161">
        <v>0</v>
      </c>
      <c r="V1126" s="161">
        <v>0</v>
      </c>
      <c r="W1126" s="161">
        <v>0</v>
      </c>
      <c r="X1126" s="161">
        <v>0</v>
      </c>
      <c r="Y1126" s="161">
        <v>0</v>
      </c>
      <c r="Z1126" s="161">
        <v>0</v>
      </c>
      <c r="AA1126" s="161">
        <v>0</v>
      </c>
      <c r="AB1126" s="161">
        <v>0</v>
      </c>
      <c r="AC1126" s="161">
        <v>0</v>
      </c>
      <c r="AD1126" s="161">
        <v>0</v>
      </c>
      <c r="AE1126" s="161">
        <v>0</v>
      </c>
      <c r="AF1126" s="161" t="s">
        <v>6309</v>
      </c>
      <c r="AG1126" s="161" t="s">
        <v>6312</v>
      </c>
      <c r="AH1126" s="162"/>
      <c r="AI1126" s="162"/>
      <c r="AJ1126" s="162"/>
      <c r="AK1126" s="162"/>
      <c r="AL1126" s="162"/>
      <c r="AM1126" s="162"/>
      <c r="AN1126" s="162"/>
      <c r="AO1126" s="162"/>
      <c r="AP1126" s="162"/>
      <c r="AQ1126" s="162"/>
      <c r="AR1126" s="162"/>
      <c r="AS1126" s="162"/>
      <c r="AT1126" s="162"/>
      <c r="AU1126" s="162"/>
      <c r="AV1126" s="162"/>
      <c r="AW1126" s="162"/>
      <c r="AX1126" s="162"/>
    </row>
    <row r="1127" spans="1:50" hidden="1">
      <c r="A1127" s="153" t="s">
        <v>3177</v>
      </c>
      <c r="B1127" s="153" t="s">
        <v>3178</v>
      </c>
      <c r="C1127" s="153" t="s">
        <v>2505</v>
      </c>
      <c r="D1127" s="177" t="s">
        <v>8572</v>
      </c>
      <c r="E1127" s="161" t="s">
        <v>6309</v>
      </c>
      <c r="F1127" s="161" t="s">
        <v>12541</v>
      </c>
      <c r="G1127" s="161" t="s">
        <v>8573</v>
      </c>
      <c r="H1127" s="161" t="s">
        <v>3916</v>
      </c>
      <c r="I1127" s="161" t="s">
        <v>3917</v>
      </c>
      <c r="J1127" s="161" t="s">
        <v>8574</v>
      </c>
      <c r="K1127" s="161" t="s">
        <v>8575</v>
      </c>
      <c r="L1127" s="161" t="s">
        <v>6309</v>
      </c>
      <c r="M1127" s="161" t="s">
        <v>8576</v>
      </c>
      <c r="N1127" s="185" t="s">
        <v>6310</v>
      </c>
      <c r="O1127" s="161">
        <v>0</v>
      </c>
      <c r="P1127" s="161">
        <v>0</v>
      </c>
      <c r="Q1127" s="161">
        <v>0</v>
      </c>
      <c r="R1127" s="161">
        <v>0</v>
      </c>
      <c r="S1127" s="161">
        <v>0</v>
      </c>
      <c r="T1127" s="161">
        <v>0</v>
      </c>
      <c r="U1127" s="161">
        <v>0</v>
      </c>
      <c r="V1127" s="161">
        <v>0</v>
      </c>
      <c r="W1127" s="161">
        <v>0</v>
      </c>
      <c r="X1127" s="161">
        <v>0</v>
      </c>
      <c r="Y1127" s="161">
        <v>0</v>
      </c>
      <c r="Z1127" s="161">
        <v>0</v>
      </c>
      <c r="AA1127" s="161">
        <v>0</v>
      </c>
      <c r="AB1127" s="161">
        <v>0</v>
      </c>
      <c r="AC1127" s="161">
        <v>0</v>
      </c>
      <c r="AD1127" s="161">
        <v>0</v>
      </c>
      <c r="AE1127" s="161">
        <v>0</v>
      </c>
      <c r="AF1127" s="161" t="s">
        <v>6309</v>
      </c>
      <c r="AG1127" s="161" t="s">
        <v>6312</v>
      </c>
      <c r="AH1127" s="162"/>
      <c r="AI1127" s="162"/>
      <c r="AJ1127" s="162"/>
      <c r="AK1127" s="162"/>
      <c r="AL1127" s="162"/>
      <c r="AM1127" s="162"/>
      <c r="AN1127" s="162"/>
      <c r="AO1127" s="162"/>
      <c r="AP1127" s="162"/>
      <c r="AQ1127" s="162"/>
      <c r="AR1127" s="162"/>
      <c r="AS1127" s="162"/>
      <c r="AT1127" s="162"/>
      <c r="AU1127" s="162"/>
      <c r="AV1127" s="162"/>
      <c r="AW1127" s="162"/>
      <c r="AX1127" s="162"/>
    </row>
    <row r="1128" spans="1:50" hidden="1">
      <c r="A1128" s="153" t="s">
        <v>1309</v>
      </c>
      <c r="B1128" s="153" t="s">
        <v>1310</v>
      </c>
      <c r="C1128" s="153" t="s">
        <v>2664</v>
      </c>
      <c r="D1128" s="177" t="s">
        <v>11621</v>
      </c>
      <c r="E1128" s="161" t="s">
        <v>11622</v>
      </c>
      <c r="F1128" s="161" t="s">
        <v>13505</v>
      </c>
      <c r="G1128" s="161" t="s">
        <v>11623</v>
      </c>
      <c r="H1128" s="161" t="s">
        <v>7448</v>
      </c>
      <c r="I1128" s="161" t="s">
        <v>7449</v>
      </c>
      <c r="J1128" s="161" t="s">
        <v>11624</v>
      </c>
      <c r="K1128" s="161" t="s">
        <v>11625</v>
      </c>
      <c r="L1128" s="161" t="s">
        <v>11626</v>
      </c>
      <c r="M1128" s="161" t="s">
        <v>11627</v>
      </c>
      <c r="N1128" s="185" t="s">
        <v>6318</v>
      </c>
      <c r="O1128" s="161">
        <v>0</v>
      </c>
      <c r="P1128" s="161">
        <v>0</v>
      </c>
      <c r="Q1128" s="161">
        <v>0</v>
      </c>
      <c r="R1128" s="161">
        <v>0</v>
      </c>
      <c r="S1128" s="161">
        <v>0</v>
      </c>
      <c r="T1128" s="161">
        <v>0</v>
      </c>
      <c r="U1128" s="161">
        <v>0</v>
      </c>
      <c r="V1128" s="161">
        <v>0</v>
      </c>
      <c r="W1128" s="161">
        <v>0</v>
      </c>
      <c r="X1128" s="161">
        <v>0</v>
      </c>
      <c r="Y1128" s="161">
        <v>0</v>
      </c>
      <c r="Z1128" s="161">
        <v>0</v>
      </c>
      <c r="AA1128" s="161">
        <v>0</v>
      </c>
      <c r="AB1128" s="161">
        <v>0</v>
      </c>
      <c r="AC1128" s="161">
        <v>0</v>
      </c>
      <c r="AD1128" s="161">
        <v>0</v>
      </c>
      <c r="AE1128" s="161">
        <v>0</v>
      </c>
      <c r="AF1128" s="161" t="s">
        <v>6309</v>
      </c>
      <c r="AG1128" s="161" t="s">
        <v>6497</v>
      </c>
      <c r="AH1128" s="162"/>
      <c r="AI1128" s="162"/>
      <c r="AJ1128" s="162"/>
      <c r="AK1128" s="162"/>
      <c r="AL1128" s="162"/>
      <c r="AM1128" s="162"/>
      <c r="AN1128" s="162"/>
      <c r="AO1128" s="162"/>
      <c r="AP1128" s="162"/>
      <c r="AQ1128" s="162"/>
      <c r="AR1128" s="162"/>
      <c r="AS1128" s="162"/>
      <c r="AT1128" s="162"/>
      <c r="AU1128" s="162"/>
      <c r="AV1128" s="162"/>
      <c r="AW1128" s="162"/>
      <c r="AX1128" s="162"/>
    </row>
    <row r="1129" spans="1:50" hidden="1">
      <c r="A1129" s="153" t="s">
        <v>4491</v>
      </c>
      <c r="B1129" s="153" t="s">
        <v>4492</v>
      </c>
      <c r="C1129" s="153" t="s">
        <v>2538</v>
      </c>
      <c r="D1129" s="177" t="s">
        <v>9091</v>
      </c>
      <c r="E1129" s="161" t="s">
        <v>6309</v>
      </c>
      <c r="F1129" s="161" t="s">
        <v>12638</v>
      </c>
      <c r="G1129" s="161" t="s">
        <v>9092</v>
      </c>
      <c r="H1129" s="161" t="s">
        <v>2024</v>
      </c>
      <c r="I1129" s="161" t="s">
        <v>2031</v>
      </c>
      <c r="J1129" s="161" t="s">
        <v>9093</v>
      </c>
      <c r="K1129" s="161" t="s">
        <v>9094</v>
      </c>
      <c r="L1129" s="161" t="s">
        <v>6309</v>
      </c>
      <c r="M1129" s="161" t="s">
        <v>6309</v>
      </c>
      <c r="N1129" s="185" t="s">
        <v>6310</v>
      </c>
      <c r="O1129" s="161">
        <v>0</v>
      </c>
      <c r="P1129" s="161">
        <v>0</v>
      </c>
      <c r="Q1129" s="161">
        <v>0</v>
      </c>
      <c r="R1129" s="161">
        <v>0</v>
      </c>
      <c r="S1129" s="161">
        <v>0</v>
      </c>
      <c r="T1129" s="161">
        <v>0</v>
      </c>
      <c r="U1129" s="161">
        <v>0</v>
      </c>
      <c r="V1129" s="161">
        <v>0</v>
      </c>
      <c r="W1129" s="161">
        <v>0</v>
      </c>
      <c r="X1129" s="161">
        <v>0</v>
      </c>
      <c r="Y1129" s="161">
        <v>0</v>
      </c>
      <c r="Z1129" s="161">
        <v>0</v>
      </c>
      <c r="AA1129" s="161">
        <v>0</v>
      </c>
      <c r="AB1129" s="161">
        <v>0</v>
      </c>
      <c r="AC1129" s="161">
        <v>0</v>
      </c>
      <c r="AD1129" s="161">
        <v>0</v>
      </c>
      <c r="AE1129" s="161">
        <v>0</v>
      </c>
      <c r="AF1129" s="161" t="s">
        <v>6309</v>
      </c>
      <c r="AG1129" s="161" t="s">
        <v>6312</v>
      </c>
      <c r="AH1129" s="162"/>
      <c r="AI1129" s="162"/>
      <c r="AJ1129" s="162"/>
      <c r="AK1129" s="162"/>
      <c r="AL1129" s="162"/>
      <c r="AM1129" s="162"/>
      <c r="AN1129" s="162"/>
      <c r="AO1129" s="162"/>
      <c r="AP1129" s="162"/>
      <c r="AQ1129" s="162"/>
      <c r="AR1129" s="162"/>
      <c r="AS1129" s="162"/>
      <c r="AT1129" s="162"/>
      <c r="AU1129" s="162"/>
      <c r="AV1129" s="162"/>
      <c r="AW1129" s="162"/>
      <c r="AX1129" s="162"/>
    </row>
    <row r="1130" spans="1:50" hidden="1">
      <c r="A1130" s="153" t="s">
        <v>3362</v>
      </c>
      <c r="B1130" s="153" t="s">
        <v>3363</v>
      </c>
      <c r="C1130" s="153" t="s">
        <v>4163</v>
      </c>
      <c r="D1130" s="177" t="s">
        <v>9671</v>
      </c>
      <c r="E1130" s="161" t="s">
        <v>6309</v>
      </c>
      <c r="F1130" s="161" t="s">
        <v>12751</v>
      </c>
      <c r="G1130" s="161" t="s">
        <v>9672</v>
      </c>
      <c r="H1130" s="161" t="s">
        <v>7175</v>
      </c>
      <c r="I1130" s="161" t="s">
        <v>7176</v>
      </c>
      <c r="J1130" s="161" t="s">
        <v>9673</v>
      </c>
      <c r="K1130" s="161" t="s">
        <v>9674</v>
      </c>
      <c r="L1130" s="161" t="s">
        <v>6309</v>
      </c>
      <c r="M1130" s="161" t="s">
        <v>6309</v>
      </c>
      <c r="N1130" s="185" t="s">
        <v>6310</v>
      </c>
      <c r="O1130" s="161">
        <v>0</v>
      </c>
      <c r="P1130" s="161">
        <v>0</v>
      </c>
      <c r="Q1130" s="161">
        <v>0</v>
      </c>
      <c r="R1130" s="161">
        <v>0</v>
      </c>
      <c r="S1130" s="161">
        <v>0</v>
      </c>
      <c r="T1130" s="161">
        <v>0</v>
      </c>
      <c r="U1130" s="161">
        <v>0</v>
      </c>
      <c r="V1130" s="161">
        <v>0</v>
      </c>
      <c r="W1130" s="161">
        <v>0</v>
      </c>
      <c r="X1130" s="161">
        <v>0</v>
      </c>
      <c r="Y1130" s="161">
        <v>0</v>
      </c>
      <c r="Z1130" s="161">
        <v>0</v>
      </c>
      <c r="AA1130" s="161">
        <v>0</v>
      </c>
      <c r="AB1130" s="161">
        <v>0</v>
      </c>
      <c r="AC1130" s="161">
        <v>0</v>
      </c>
      <c r="AD1130" s="161">
        <v>0</v>
      </c>
      <c r="AE1130" s="161">
        <v>0</v>
      </c>
      <c r="AF1130" s="161" t="s">
        <v>6309</v>
      </c>
      <c r="AG1130" s="161" t="s">
        <v>6312</v>
      </c>
      <c r="AH1130" s="162"/>
      <c r="AI1130" s="162"/>
      <c r="AJ1130" s="162"/>
      <c r="AK1130" s="162"/>
      <c r="AL1130" s="162"/>
      <c r="AM1130" s="162"/>
      <c r="AN1130" s="162"/>
      <c r="AO1130" s="162"/>
      <c r="AP1130" s="162"/>
      <c r="AQ1130" s="162"/>
      <c r="AR1130" s="162"/>
      <c r="AS1130" s="162"/>
      <c r="AT1130" s="162"/>
      <c r="AU1130" s="162"/>
      <c r="AV1130" s="162"/>
      <c r="AW1130" s="162"/>
      <c r="AX1130" s="162"/>
    </row>
    <row r="1131" spans="1:50" hidden="1">
      <c r="A1131" s="153" t="s">
        <v>4226</v>
      </c>
      <c r="B1131" s="153" t="s">
        <v>4227</v>
      </c>
      <c r="C1131" s="153" t="s">
        <v>3188</v>
      </c>
      <c r="D1131" s="177" t="s">
        <v>9207</v>
      </c>
      <c r="E1131" s="161" t="s">
        <v>6309</v>
      </c>
      <c r="F1131" s="161" t="s">
        <v>12200</v>
      </c>
      <c r="G1131" s="161" t="s">
        <v>9208</v>
      </c>
      <c r="H1131" s="161" t="s">
        <v>6786</v>
      </c>
      <c r="I1131" s="161" t="s">
        <v>6787</v>
      </c>
      <c r="J1131" s="161" t="s">
        <v>9209</v>
      </c>
      <c r="K1131" s="161" t="s">
        <v>9210</v>
      </c>
      <c r="L1131" s="161" t="s">
        <v>6309</v>
      </c>
      <c r="M1131" s="161" t="s">
        <v>6309</v>
      </c>
      <c r="N1131" s="185" t="s">
        <v>6310</v>
      </c>
      <c r="O1131" s="161">
        <v>0</v>
      </c>
      <c r="P1131" s="161">
        <v>0</v>
      </c>
      <c r="Q1131" s="161">
        <v>0</v>
      </c>
      <c r="R1131" s="161">
        <v>0</v>
      </c>
      <c r="S1131" s="161">
        <v>0</v>
      </c>
      <c r="T1131" s="161">
        <v>0</v>
      </c>
      <c r="U1131" s="161">
        <v>0</v>
      </c>
      <c r="V1131" s="161">
        <v>0</v>
      </c>
      <c r="W1131" s="161">
        <v>0</v>
      </c>
      <c r="X1131" s="161">
        <v>0</v>
      </c>
      <c r="Y1131" s="161">
        <v>0</v>
      </c>
      <c r="Z1131" s="161">
        <v>0</v>
      </c>
      <c r="AA1131" s="161">
        <v>0</v>
      </c>
      <c r="AB1131" s="161">
        <v>0</v>
      </c>
      <c r="AC1131" s="161">
        <v>0</v>
      </c>
      <c r="AD1131" s="161">
        <v>0</v>
      </c>
      <c r="AE1131" s="161">
        <v>0</v>
      </c>
      <c r="AF1131" s="161" t="s">
        <v>6309</v>
      </c>
      <c r="AG1131" s="161" t="s">
        <v>6312</v>
      </c>
      <c r="AH1131" s="162"/>
      <c r="AI1131" s="162"/>
      <c r="AJ1131" s="162"/>
      <c r="AK1131" s="162"/>
      <c r="AL1131" s="162"/>
      <c r="AM1131" s="162"/>
      <c r="AN1131" s="162"/>
      <c r="AO1131" s="162"/>
      <c r="AP1131" s="162"/>
      <c r="AQ1131" s="162"/>
      <c r="AR1131" s="162"/>
      <c r="AS1131" s="162"/>
      <c r="AT1131" s="162"/>
      <c r="AU1131" s="162"/>
      <c r="AV1131" s="162"/>
      <c r="AW1131" s="162"/>
      <c r="AX1131" s="162"/>
    </row>
    <row r="1132" spans="1:50" hidden="1">
      <c r="A1132" s="153" t="s">
        <v>5387</v>
      </c>
      <c r="B1132" s="153" t="s">
        <v>5388</v>
      </c>
      <c r="C1132" s="153" t="s">
        <v>2509</v>
      </c>
      <c r="D1132" s="177" t="s">
        <v>8421</v>
      </c>
      <c r="E1132" s="161" t="s">
        <v>6309</v>
      </c>
      <c r="F1132" s="161" t="s">
        <v>12507</v>
      </c>
      <c r="G1132" s="161" t="s">
        <v>8422</v>
      </c>
      <c r="H1132" s="161" t="s">
        <v>3554</v>
      </c>
      <c r="I1132" s="161" t="s">
        <v>3555</v>
      </c>
      <c r="J1132" s="161" t="s">
        <v>8423</v>
      </c>
      <c r="K1132" s="161" t="s">
        <v>8424</v>
      </c>
      <c r="L1132" s="161" t="s">
        <v>6309</v>
      </c>
      <c r="M1132" s="161" t="s">
        <v>6309</v>
      </c>
      <c r="N1132" s="185" t="s">
        <v>6310</v>
      </c>
      <c r="O1132" s="161">
        <v>0</v>
      </c>
      <c r="P1132" s="161">
        <v>0</v>
      </c>
      <c r="Q1132" s="161">
        <v>0</v>
      </c>
      <c r="R1132" s="161">
        <v>0</v>
      </c>
      <c r="S1132" s="161">
        <v>0</v>
      </c>
      <c r="T1132" s="161">
        <v>0</v>
      </c>
      <c r="U1132" s="161">
        <v>0</v>
      </c>
      <c r="V1132" s="161">
        <v>0</v>
      </c>
      <c r="W1132" s="161">
        <v>0</v>
      </c>
      <c r="X1132" s="161">
        <v>0</v>
      </c>
      <c r="Y1132" s="161">
        <v>0</v>
      </c>
      <c r="Z1132" s="161">
        <v>0</v>
      </c>
      <c r="AA1132" s="161">
        <v>0</v>
      </c>
      <c r="AB1132" s="161">
        <v>0</v>
      </c>
      <c r="AC1132" s="161">
        <v>0</v>
      </c>
      <c r="AD1132" s="161">
        <v>0</v>
      </c>
      <c r="AE1132" s="161">
        <v>0</v>
      </c>
      <c r="AF1132" s="161" t="s">
        <v>6309</v>
      </c>
      <c r="AG1132" s="161" t="s">
        <v>6312</v>
      </c>
      <c r="AH1132" s="162"/>
      <c r="AI1132" s="162"/>
      <c r="AJ1132" s="162"/>
      <c r="AK1132" s="162"/>
      <c r="AL1132" s="162"/>
      <c r="AM1132" s="162"/>
      <c r="AN1132" s="162"/>
      <c r="AO1132" s="162"/>
      <c r="AP1132" s="162"/>
      <c r="AQ1132" s="162"/>
      <c r="AR1132" s="162"/>
      <c r="AS1132" s="162"/>
      <c r="AT1132" s="162"/>
      <c r="AU1132" s="162"/>
      <c r="AV1132" s="162"/>
      <c r="AW1132" s="162"/>
      <c r="AX1132" s="162"/>
    </row>
    <row r="1133" spans="1:50" hidden="1">
      <c r="A1133" s="153" t="s">
        <v>2899</v>
      </c>
      <c r="B1133" s="153" t="s">
        <v>2900</v>
      </c>
      <c r="C1133" s="153" t="s">
        <v>2901</v>
      </c>
      <c r="D1133" s="177" t="s">
        <v>7961</v>
      </c>
      <c r="E1133" s="161" t="s">
        <v>7962</v>
      </c>
      <c r="F1133" s="161" t="s">
        <v>12342</v>
      </c>
      <c r="G1133" s="161" t="s">
        <v>7963</v>
      </c>
      <c r="H1133" s="161" t="s">
        <v>2024</v>
      </c>
      <c r="I1133" s="161" t="s">
        <v>2031</v>
      </c>
      <c r="J1133" s="161" t="s">
        <v>7964</v>
      </c>
      <c r="K1133" s="161" t="s">
        <v>7965</v>
      </c>
      <c r="L1133" s="161" t="s">
        <v>6309</v>
      </c>
      <c r="M1133" s="161"/>
      <c r="N1133" s="185"/>
      <c r="O1133" s="161"/>
      <c r="P1133" s="161"/>
      <c r="Q1133" s="161"/>
      <c r="R1133" s="161"/>
      <c r="S1133" s="161"/>
      <c r="T1133" s="161"/>
      <c r="U1133" s="161"/>
      <c r="V1133" s="161"/>
      <c r="W1133" s="161"/>
      <c r="X1133" s="161"/>
      <c r="Y1133" s="161"/>
      <c r="Z1133" s="161"/>
      <c r="AA1133" s="161"/>
      <c r="AB1133" s="161"/>
      <c r="AC1133" s="161"/>
      <c r="AD1133" s="161"/>
      <c r="AE1133" s="161"/>
      <c r="AF1133" s="161"/>
      <c r="AG1133" s="161"/>
      <c r="AH1133" s="162"/>
      <c r="AI1133" s="162"/>
      <c r="AJ1133" s="162"/>
      <c r="AK1133" s="162"/>
      <c r="AL1133" s="162"/>
      <c r="AM1133" s="162"/>
      <c r="AN1133" s="162"/>
      <c r="AO1133" s="162"/>
      <c r="AP1133" s="162"/>
      <c r="AQ1133" s="162"/>
      <c r="AR1133" s="162"/>
      <c r="AS1133" s="162"/>
      <c r="AT1133" s="162"/>
      <c r="AU1133" s="162"/>
      <c r="AV1133" s="162"/>
      <c r="AW1133" s="162"/>
      <c r="AX1133" s="162"/>
    </row>
    <row r="1134" spans="1:50">
      <c r="A1134" s="153" t="s">
        <v>3746</v>
      </c>
      <c r="B1134" s="153" t="s">
        <v>298</v>
      </c>
      <c r="C1134" s="153" t="s">
        <v>3747</v>
      </c>
      <c r="D1134" s="177" t="s">
        <v>6947</v>
      </c>
      <c r="E1134" s="161" t="s">
        <v>6948</v>
      </c>
      <c r="F1134" s="161" t="e">
        <v>#N/A</v>
      </c>
      <c r="G1134" s="161" t="s">
        <v>6949</v>
      </c>
      <c r="H1134" s="161" t="s">
        <v>6946</v>
      </c>
      <c r="I1134" s="161" t="s">
        <v>2031</v>
      </c>
      <c r="J1134" s="161" t="s">
        <v>6950</v>
      </c>
      <c r="K1134" s="161" t="s">
        <v>6951</v>
      </c>
      <c r="L1134" s="161" t="s">
        <v>6952</v>
      </c>
      <c r="M1134" s="161"/>
      <c r="N1134" s="185"/>
      <c r="O1134" s="161"/>
      <c r="P1134" s="161"/>
      <c r="Q1134" s="161"/>
      <c r="R1134" s="161"/>
      <c r="S1134" s="161"/>
      <c r="T1134" s="161"/>
      <c r="U1134" s="161"/>
      <c r="V1134" s="161"/>
      <c r="W1134" s="161"/>
      <c r="X1134" s="161"/>
      <c r="Y1134" s="161"/>
      <c r="Z1134" s="161"/>
      <c r="AA1134" s="161"/>
      <c r="AB1134" s="161"/>
      <c r="AC1134" s="161"/>
      <c r="AD1134" s="161"/>
      <c r="AE1134" s="161"/>
      <c r="AF1134" s="161"/>
      <c r="AG1134" s="161"/>
      <c r="AH1134" s="162"/>
      <c r="AI1134" s="162"/>
      <c r="AJ1134" s="162"/>
      <c r="AK1134" s="162"/>
      <c r="AL1134" s="162"/>
      <c r="AM1134" s="162"/>
      <c r="AN1134" s="162"/>
      <c r="AO1134" s="162"/>
      <c r="AP1134" s="162"/>
      <c r="AQ1134" s="162"/>
      <c r="AR1134" s="162"/>
      <c r="AS1134" s="162"/>
      <c r="AT1134" s="162"/>
      <c r="AU1134" s="162"/>
      <c r="AV1134" s="162"/>
      <c r="AW1134" s="162"/>
      <c r="AX1134" s="162"/>
    </row>
    <row r="1135" spans="1:50" hidden="1">
      <c r="A1135" s="153" t="s">
        <v>2314</v>
      </c>
      <c r="B1135" s="153" t="s">
        <v>2315</v>
      </c>
      <c r="C1135" s="153" t="s">
        <v>2316</v>
      </c>
      <c r="D1135" s="177" t="s">
        <v>8933</v>
      </c>
      <c r="E1135" s="161" t="s">
        <v>6309</v>
      </c>
      <c r="F1135" s="161" t="s">
        <v>12609</v>
      </c>
      <c r="G1135" s="161" t="s">
        <v>8934</v>
      </c>
      <c r="H1135" s="161" t="s">
        <v>2753</v>
      </c>
      <c r="I1135" s="161" t="s">
        <v>2754</v>
      </c>
      <c r="J1135" s="161" t="s">
        <v>8935</v>
      </c>
      <c r="K1135" s="161" t="s">
        <v>8936</v>
      </c>
      <c r="L1135" s="161" t="s">
        <v>6309</v>
      </c>
      <c r="M1135" s="161" t="s">
        <v>6309</v>
      </c>
      <c r="N1135" s="185" t="s">
        <v>6310</v>
      </c>
      <c r="O1135" s="161">
        <v>0</v>
      </c>
      <c r="P1135" s="161">
        <v>0</v>
      </c>
      <c r="Q1135" s="161">
        <v>0</v>
      </c>
      <c r="R1135" s="161">
        <v>0</v>
      </c>
      <c r="S1135" s="161">
        <v>0</v>
      </c>
      <c r="T1135" s="161">
        <v>0</v>
      </c>
      <c r="U1135" s="161">
        <v>0</v>
      </c>
      <c r="V1135" s="161">
        <v>0</v>
      </c>
      <c r="W1135" s="161">
        <v>0</v>
      </c>
      <c r="X1135" s="161">
        <v>0</v>
      </c>
      <c r="Y1135" s="161">
        <v>0</v>
      </c>
      <c r="Z1135" s="161">
        <v>0</v>
      </c>
      <c r="AA1135" s="161">
        <v>0</v>
      </c>
      <c r="AB1135" s="161">
        <v>0</v>
      </c>
      <c r="AC1135" s="161">
        <v>0</v>
      </c>
      <c r="AD1135" s="161">
        <v>0</v>
      </c>
      <c r="AE1135" s="161">
        <v>0</v>
      </c>
      <c r="AF1135" s="161" t="s">
        <v>6309</v>
      </c>
      <c r="AG1135" s="161" t="s">
        <v>6312</v>
      </c>
      <c r="AH1135" s="162"/>
      <c r="AI1135" s="162"/>
      <c r="AJ1135" s="162"/>
      <c r="AK1135" s="162"/>
      <c r="AL1135" s="162"/>
      <c r="AM1135" s="162"/>
      <c r="AN1135" s="162"/>
      <c r="AO1135" s="162"/>
      <c r="AP1135" s="162"/>
      <c r="AQ1135" s="162"/>
      <c r="AR1135" s="162"/>
      <c r="AS1135" s="162"/>
      <c r="AT1135" s="162"/>
      <c r="AU1135" s="162"/>
      <c r="AV1135" s="162"/>
      <c r="AW1135" s="162"/>
      <c r="AX1135" s="162"/>
    </row>
    <row r="1136" spans="1:50" hidden="1">
      <c r="A1136" s="153" t="s">
        <v>3379</v>
      </c>
      <c r="B1136" s="153" t="s">
        <v>3380</v>
      </c>
      <c r="C1136" s="153" t="s">
        <v>2535</v>
      </c>
      <c r="D1136" s="177" t="s">
        <v>9705</v>
      </c>
      <c r="E1136" s="161" t="s">
        <v>6309</v>
      </c>
      <c r="F1136" s="161" t="s">
        <v>12758</v>
      </c>
      <c r="G1136" s="161" t="s">
        <v>9706</v>
      </c>
      <c r="H1136" s="161" t="s">
        <v>8958</v>
      </c>
      <c r="I1136" s="161" t="s">
        <v>8959</v>
      </c>
      <c r="J1136" s="161" t="s">
        <v>9707</v>
      </c>
      <c r="K1136" s="161" t="s">
        <v>6309</v>
      </c>
      <c r="L1136" s="161" t="s">
        <v>6309</v>
      </c>
      <c r="M1136" s="161" t="s">
        <v>6309</v>
      </c>
      <c r="N1136" s="185" t="s">
        <v>6310</v>
      </c>
      <c r="O1136" s="161">
        <v>0</v>
      </c>
      <c r="P1136" s="161">
        <v>0</v>
      </c>
      <c r="Q1136" s="161">
        <v>0</v>
      </c>
      <c r="R1136" s="161">
        <v>0</v>
      </c>
      <c r="S1136" s="161">
        <v>0</v>
      </c>
      <c r="T1136" s="161">
        <v>0</v>
      </c>
      <c r="U1136" s="161">
        <v>0</v>
      </c>
      <c r="V1136" s="161">
        <v>0</v>
      </c>
      <c r="W1136" s="161">
        <v>0</v>
      </c>
      <c r="X1136" s="161">
        <v>0</v>
      </c>
      <c r="Y1136" s="161">
        <v>0</v>
      </c>
      <c r="Z1136" s="161">
        <v>0</v>
      </c>
      <c r="AA1136" s="161">
        <v>0</v>
      </c>
      <c r="AB1136" s="161">
        <v>0</v>
      </c>
      <c r="AC1136" s="161">
        <v>0</v>
      </c>
      <c r="AD1136" s="161">
        <v>0</v>
      </c>
      <c r="AE1136" s="161">
        <v>0</v>
      </c>
      <c r="AF1136" s="161" t="s">
        <v>6309</v>
      </c>
      <c r="AG1136" s="161" t="s">
        <v>6312</v>
      </c>
      <c r="AH1136" s="162"/>
      <c r="AI1136" s="162"/>
      <c r="AJ1136" s="162"/>
      <c r="AK1136" s="162"/>
      <c r="AL1136" s="162"/>
      <c r="AM1136" s="162"/>
      <c r="AN1136" s="162"/>
      <c r="AO1136" s="162"/>
      <c r="AP1136" s="162"/>
      <c r="AQ1136" s="162"/>
      <c r="AR1136" s="162"/>
      <c r="AS1136" s="162"/>
      <c r="AT1136" s="162"/>
      <c r="AU1136" s="162"/>
      <c r="AV1136" s="162"/>
      <c r="AW1136" s="162"/>
      <c r="AX1136" s="162"/>
    </row>
    <row r="1137" spans="1:50" hidden="1">
      <c r="A1137" s="153" t="s">
        <v>6056</v>
      </c>
      <c r="B1137" s="153" t="s">
        <v>6057</v>
      </c>
      <c r="C1137" s="153" t="s">
        <v>6058</v>
      </c>
      <c r="D1137" s="177" t="s">
        <v>11062</v>
      </c>
      <c r="E1137" s="161" t="s">
        <v>11063</v>
      </c>
      <c r="F1137" s="161" t="s">
        <v>13291</v>
      </c>
      <c r="G1137" s="161" t="s">
        <v>11064</v>
      </c>
      <c r="H1137" s="161" t="s">
        <v>11065</v>
      </c>
      <c r="I1137" s="161" t="s">
        <v>11066</v>
      </c>
      <c r="J1137" s="161" t="s">
        <v>11067</v>
      </c>
      <c r="K1137" s="161" t="s">
        <v>11068</v>
      </c>
      <c r="L1137" s="161" t="s">
        <v>6309</v>
      </c>
      <c r="M1137" s="161" t="s">
        <v>6309</v>
      </c>
      <c r="N1137" s="185" t="s">
        <v>6310</v>
      </c>
      <c r="O1137" s="161">
        <v>0</v>
      </c>
      <c r="P1137" s="161">
        <v>0</v>
      </c>
      <c r="Q1137" s="161">
        <v>0</v>
      </c>
      <c r="R1137" s="161">
        <v>0</v>
      </c>
      <c r="S1137" s="161">
        <v>0</v>
      </c>
      <c r="T1137" s="161">
        <v>0</v>
      </c>
      <c r="U1137" s="161">
        <v>0</v>
      </c>
      <c r="V1137" s="161">
        <v>0</v>
      </c>
      <c r="W1137" s="161">
        <v>0</v>
      </c>
      <c r="X1137" s="161">
        <v>0</v>
      </c>
      <c r="Y1137" s="161">
        <v>0</v>
      </c>
      <c r="Z1137" s="161">
        <v>0</v>
      </c>
      <c r="AA1137" s="161">
        <v>0</v>
      </c>
      <c r="AB1137" s="161">
        <v>0</v>
      </c>
      <c r="AC1137" s="161">
        <v>0</v>
      </c>
      <c r="AD1137" s="161">
        <v>0</v>
      </c>
      <c r="AE1137" s="161">
        <v>0</v>
      </c>
      <c r="AF1137" s="161" t="s">
        <v>6309</v>
      </c>
      <c r="AG1137" s="161" t="s">
        <v>6317</v>
      </c>
      <c r="AH1137" s="162"/>
      <c r="AI1137" s="162"/>
      <c r="AJ1137" s="162"/>
      <c r="AK1137" s="162"/>
      <c r="AL1137" s="162"/>
      <c r="AM1137" s="162"/>
      <c r="AN1137" s="162"/>
      <c r="AO1137" s="162"/>
      <c r="AP1137" s="162"/>
      <c r="AQ1137" s="162"/>
      <c r="AR1137" s="162"/>
      <c r="AS1137" s="162"/>
      <c r="AT1137" s="162"/>
      <c r="AU1137" s="162"/>
      <c r="AV1137" s="162"/>
      <c r="AW1137" s="162"/>
      <c r="AX1137" s="162"/>
    </row>
    <row r="1138" spans="1:50" hidden="1">
      <c r="A1138" s="153" t="s">
        <v>3427</v>
      </c>
      <c r="B1138" s="153" t="s">
        <v>3428</v>
      </c>
      <c r="C1138" s="153" t="s">
        <v>2553</v>
      </c>
      <c r="D1138" s="177" t="s">
        <v>11558</v>
      </c>
      <c r="E1138" s="161" t="s">
        <v>11559</v>
      </c>
      <c r="F1138" s="161" t="s">
        <v>13405</v>
      </c>
      <c r="G1138" s="161" t="s">
        <v>11560</v>
      </c>
      <c r="H1138" s="161" t="s">
        <v>11561</v>
      </c>
      <c r="I1138" s="161" t="s">
        <v>11562</v>
      </c>
      <c r="J1138" s="161" t="s">
        <v>11563</v>
      </c>
      <c r="K1138" s="161" t="s">
        <v>11564</v>
      </c>
      <c r="L1138" s="161" t="s">
        <v>6309</v>
      </c>
      <c r="M1138" s="161" t="s">
        <v>11565</v>
      </c>
      <c r="N1138" s="185" t="s">
        <v>6310</v>
      </c>
      <c r="O1138" s="161">
        <v>0</v>
      </c>
      <c r="P1138" s="161">
        <v>0</v>
      </c>
      <c r="Q1138" s="161">
        <v>0</v>
      </c>
      <c r="R1138" s="161">
        <v>0</v>
      </c>
      <c r="S1138" s="161">
        <v>0</v>
      </c>
      <c r="T1138" s="161">
        <v>0</v>
      </c>
      <c r="U1138" s="161">
        <v>0</v>
      </c>
      <c r="V1138" s="161">
        <v>0</v>
      </c>
      <c r="W1138" s="161">
        <v>0</v>
      </c>
      <c r="X1138" s="161">
        <v>0</v>
      </c>
      <c r="Y1138" s="161">
        <v>0</v>
      </c>
      <c r="Z1138" s="161">
        <v>0</v>
      </c>
      <c r="AA1138" s="161">
        <v>1</v>
      </c>
      <c r="AB1138" s="161" t="s">
        <v>162</v>
      </c>
      <c r="AC1138" s="161" t="s">
        <v>13328</v>
      </c>
      <c r="AD1138" s="161" t="s">
        <v>2016</v>
      </c>
      <c r="AE1138" s="161" t="s">
        <v>13329</v>
      </c>
      <c r="AF1138" s="161" t="s">
        <v>6309</v>
      </c>
      <c r="AG1138" s="161" t="s">
        <v>6317</v>
      </c>
      <c r="AH1138" s="162"/>
      <c r="AI1138" s="162"/>
      <c r="AJ1138" s="162"/>
      <c r="AK1138" s="162"/>
      <c r="AL1138" s="162"/>
      <c r="AM1138" s="162"/>
      <c r="AN1138" s="162"/>
      <c r="AO1138" s="162"/>
      <c r="AP1138" s="162"/>
      <c r="AQ1138" s="162"/>
      <c r="AR1138" s="162"/>
      <c r="AS1138" s="162"/>
      <c r="AT1138" s="162"/>
      <c r="AU1138" s="162"/>
      <c r="AV1138" s="162"/>
      <c r="AW1138" s="162"/>
      <c r="AX1138" s="162"/>
    </row>
    <row r="1139" spans="1:50" hidden="1">
      <c r="A1139" s="153" t="s">
        <v>1311</v>
      </c>
      <c r="B1139" s="153" t="s">
        <v>1310</v>
      </c>
      <c r="C1139" s="153" t="s">
        <v>2664</v>
      </c>
      <c r="D1139" s="177" t="s">
        <v>11621</v>
      </c>
      <c r="E1139" s="161" t="s">
        <v>11622</v>
      </c>
      <c r="F1139" s="161" t="s">
        <v>13506</v>
      </c>
      <c r="G1139" s="161" t="s">
        <v>11623</v>
      </c>
      <c r="H1139" s="161" t="s">
        <v>7448</v>
      </c>
      <c r="I1139" s="161" t="s">
        <v>7449</v>
      </c>
      <c r="J1139" s="161" t="s">
        <v>11624</v>
      </c>
      <c r="K1139" s="161" t="s">
        <v>11625</v>
      </c>
      <c r="L1139" s="161" t="s">
        <v>11626</v>
      </c>
      <c r="M1139" s="161" t="s">
        <v>11627</v>
      </c>
      <c r="N1139" s="185" t="s">
        <v>6318</v>
      </c>
      <c r="O1139" s="161">
        <v>0</v>
      </c>
      <c r="P1139" s="161">
        <v>0</v>
      </c>
      <c r="Q1139" s="161">
        <v>0</v>
      </c>
      <c r="R1139" s="161">
        <v>0</v>
      </c>
      <c r="S1139" s="161">
        <v>0</v>
      </c>
      <c r="T1139" s="161">
        <v>0</v>
      </c>
      <c r="U1139" s="161">
        <v>0</v>
      </c>
      <c r="V1139" s="161">
        <v>0</v>
      </c>
      <c r="W1139" s="161">
        <v>0</v>
      </c>
      <c r="X1139" s="161">
        <v>0</v>
      </c>
      <c r="Y1139" s="161">
        <v>0</v>
      </c>
      <c r="Z1139" s="161">
        <v>0</v>
      </c>
      <c r="AA1139" s="161">
        <v>0</v>
      </c>
      <c r="AB1139" s="161">
        <v>0</v>
      </c>
      <c r="AC1139" s="161">
        <v>0</v>
      </c>
      <c r="AD1139" s="161">
        <v>0</v>
      </c>
      <c r="AE1139" s="161">
        <v>0</v>
      </c>
      <c r="AF1139" s="161" t="s">
        <v>6309</v>
      </c>
      <c r="AG1139" s="161" t="s">
        <v>6497</v>
      </c>
      <c r="AH1139" s="162"/>
      <c r="AI1139" s="162"/>
      <c r="AJ1139" s="162"/>
      <c r="AK1139" s="162"/>
      <c r="AL1139" s="162"/>
      <c r="AM1139" s="162"/>
      <c r="AN1139" s="162"/>
      <c r="AO1139" s="162"/>
      <c r="AP1139" s="162"/>
      <c r="AQ1139" s="162"/>
      <c r="AR1139" s="162"/>
      <c r="AS1139" s="162"/>
      <c r="AT1139" s="162"/>
      <c r="AU1139" s="162"/>
      <c r="AV1139" s="162"/>
      <c r="AW1139" s="162"/>
      <c r="AX1139" s="162"/>
    </row>
    <row r="1140" spans="1:50" hidden="1">
      <c r="A1140" s="153" t="s">
        <v>1815</v>
      </c>
      <c r="B1140" s="153" t="s">
        <v>4627</v>
      </c>
      <c r="C1140" s="153" t="s">
        <v>1816</v>
      </c>
      <c r="D1140" s="177" t="s">
        <v>2219</v>
      </c>
      <c r="E1140" s="161" t="s">
        <v>2220</v>
      </c>
      <c r="F1140" s="161" t="s">
        <v>6375</v>
      </c>
      <c r="G1140" s="161" t="s">
        <v>6371</v>
      </c>
      <c r="H1140" s="161" t="s">
        <v>2024</v>
      </c>
      <c r="I1140" s="161" t="s">
        <v>2031</v>
      </c>
      <c r="J1140" s="161" t="s">
        <v>6372</v>
      </c>
      <c r="K1140" s="161" t="s">
        <v>6373</v>
      </c>
      <c r="L1140" s="161" t="s">
        <v>6309</v>
      </c>
      <c r="M1140" s="161" t="s">
        <v>6374</v>
      </c>
      <c r="N1140" s="185" t="s">
        <v>6447</v>
      </c>
      <c r="O1140" s="161">
        <v>0</v>
      </c>
      <c r="P1140" s="161">
        <v>0</v>
      </c>
      <c r="Q1140" s="161">
        <v>0</v>
      </c>
      <c r="R1140" s="161">
        <v>0</v>
      </c>
      <c r="S1140" s="161">
        <v>0</v>
      </c>
      <c r="T1140" s="161">
        <v>0</v>
      </c>
      <c r="U1140" s="161">
        <v>0</v>
      </c>
      <c r="V1140" s="161">
        <v>0</v>
      </c>
      <c r="W1140" s="161">
        <v>0</v>
      </c>
      <c r="X1140" s="161">
        <v>0</v>
      </c>
      <c r="Y1140" s="161">
        <v>0</v>
      </c>
      <c r="Z1140" s="161">
        <v>0</v>
      </c>
      <c r="AA1140" s="161">
        <v>0</v>
      </c>
      <c r="AB1140" s="161">
        <v>0</v>
      </c>
      <c r="AC1140" s="161">
        <v>0</v>
      </c>
      <c r="AD1140" s="161">
        <v>0</v>
      </c>
      <c r="AE1140" s="161">
        <v>0</v>
      </c>
      <c r="AF1140" s="161" t="s">
        <v>6309</v>
      </c>
      <c r="AG1140" s="161" t="s">
        <v>6334</v>
      </c>
      <c r="AH1140" s="162" t="s">
        <v>6586</v>
      </c>
      <c r="AI1140" s="162" t="s">
        <v>6587</v>
      </c>
      <c r="AJ1140" s="162" t="s">
        <v>11874</v>
      </c>
      <c r="AK1140" s="162" t="s">
        <v>14653</v>
      </c>
      <c r="AL1140" s="162" t="s">
        <v>14881</v>
      </c>
      <c r="AM1140" s="162"/>
      <c r="AN1140" s="162"/>
      <c r="AO1140" s="162"/>
      <c r="AP1140" s="162"/>
      <c r="AQ1140" s="162"/>
      <c r="AR1140" s="162"/>
      <c r="AS1140" s="162"/>
      <c r="AT1140" s="162"/>
      <c r="AU1140" s="162"/>
      <c r="AV1140" s="162"/>
      <c r="AW1140" s="162"/>
      <c r="AX1140" s="162"/>
    </row>
    <row r="1141" spans="1:50" hidden="1">
      <c r="A1141" s="153" t="s">
        <v>5770</v>
      </c>
      <c r="B1141" s="153" t="s">
        <v>6225</v>
      </c>
      <c r="C1141" s="153" t="s">
        <v>5771</v>
      </c>
      <c r="D1141" s="177" t="s">
        <v>6738</v>
      </c>
      <c r="E1141" s="161" t="s">
        <v>6739</v>
      </c>
      <c r="F1141" s="161" t="e">
        <v>#N/A</v>
      </c>
      <c r="G1141" s="161" t="s">
        <v>6226</v>
      </c>
      <c r="H1141" s="161" t="s">
        <v>2024</v>
      </c>
      <c r="I1141" s="161" t="s">
        <v>2031</v>
      </c>
      <c r="J1141" s="161" t="s">
        <v>6227</v>
      </c>
      <c r="K1141" s="161" t="s">
        <v>6916</v>
      </c>
      <c r="L1141" s="161" t="s">
        <v>6740</v>
      </c>
      <c r="M1141" s="161"/>
      <c r="N1141" s="185"/>
      <c r="O1141" s="161"/>
      <c r="P1141" s="161"/>
      <c r="Q1141" s="161"/>
      <c r="R1141" s="161"/>
      <c r="S1141" s="161"/>
      <c r="T1141" s="161"/>
      <c r="U1141" s="161"/>
      <c r="V1141" s="161"/>
      <c r="W1141" s="161"/>
      <c r="X1141" s="161"/>
      <c r="Y1141" s="161"/>
      <c r="Z1141" s="161"/>
      <c r="AA1141" s="161"/>
      <c r="AB1141" s="161"/>
      <c r="AC1141" s="161"/>
      <c r="AD1141" s="161"/>
      <c r="AE1141" s="161"/>
      <c r="AF1141" s="161"/>
      <c r="AG1141" s="161"/>
      <c r="AH1141" s="162"/>
      <c r="AI1141" s="162"/>
      <c r="AJ1141" s="162"/>
      <c r="AK1141" s="162"/>
      <c r="AL1141" s="162"/>
      <c r="AM1141" s="162"/>
      <c r="AN1141" s="162"/>
      <c r="AO1141" s="162"/>
      <c r="AP1141" s="162"/>
      <c r="AQ1141" s="162"/>
      <c r="AR1141" s="162"/>
      <c r="AS1141" s="162"/>
      <c r="AT1141" s="162"/>
      <c r="AU1141" s="162"/>
      <c r="AV1141" s="162"/>
      <c r="AW1141" s="162"/>
      <c r="AX1141" s="162"/>
    </row>
    <row r="1142" spans="1:50" hidden="1">
      <c r="A1142" s="153" t="s">
        <v>5613</v>
      </c>
      <c r="B1142" s="153" t="s">
        <v>5597</v>
      </c>
      <c r="C1142" s="153" t="s">
        <v>5614</v>
      </c>
      <c r="D1142" s="177" t="e">
        <v>#N/A</v>
      </c>
      <c r="E1142" s="161" t="e">
        <v>#N/A</v>
      </c>
      <c r="F1142" s="161" t="e">
        <v>#N/A</v>
      </c>
      <c r="G1142" s="161" t="e">
        <v>#N/A</v>
      </c>
      <c r="H1142" s="161" t="e">
        <v>#N/A</v>
      </c>
      <c r="I1142" s="161" t="e">
        <v>#N/A</v>
      </c>
      <c r="J1142" s="161" t="e">
        <v>#N/A</v>
      </c>
      <c r="K1142" s="161" t="e">
        <v>#N/A</v>
      </c>
      <c r="L1142" s="161" t="e">
        <v>#N/A</v>
      </c>
      <c r="M1142" s="161"/>
      <c r="N1142" s="185"/>
      <c r="O1142" s="161"/>
      <c r="P1142" s="161"/>
      <c r="Q1142" s="161"/>
      <c r="R1142" s="161"/>
      <c r="S1142" s="161"/>
      <c r="T1142" s="161"/>
      <c r="U1142" s="161"/>
      <c r="V1142" s="161"/>
      <c r="W1142" s="161"/>
      <c r="X1142" s="161"/>
      <c r="Y1142" s="161"/>
      <c r="Z1142" s="161"/>
      <c r="AA1142" s="161"/>
      <c r="AB1142" s="161"/>
      <c r="AC1142" s="161"/>
      <c r="AD1142" s="161"/>
      <c r="AE1142" s="161"/>
      <c r="AF1142" s="161"/>
      <c r="AG1142" s="161"/>
      <c r="AH1142" s="162"/>
      <c r="AI1142" s="162"/>
      <c r="AJ1142" s="162"/>
      <c r="AK1142" s="162"/>
      <c r="AL1142" s="162"/>
      <c r="AM1142" s="162"/>
      <c r="AN1142" s="162"/>
      <c r="AO1142" s="162"/>
      <c r="AP1142" s="162"/>
      <c r="AQ1142" s="162"/>
      <c r="AR1142" s="162"/>
      <c r="AS1142" s="162"/>
      <c r="AT1142" s="162"/>
      <c r="AU1142" s="162"/>
      <c r="AV1142" s="162"/>
      <c r="AW1142" s="162"/>
      <c r="AX1142" s="162"/>
    </row>
    <row r="1143" spans="1:50" hidden="1">
      <c r="A1143" s="153" t="s">
        <v>5327</v>
      </c>
      <c r="B1143" s="153" t="s">
        <v>5328</v>
      </c>
      <c r="C1143" s="153" t="s">
        <v>2535</v>
      </c>
      <c r="D1143" s="177" t="s">
        <v>9391</v>
      </c>
      <c r="E1143" s="161" t="s">
        <v>6309</v>
      </c>
      <c r="F1143" s="161" t="s">
        <v>12695</v>
      </c>
      <c r="G1143" s="161" t="s">
        <v>9392</v>
      </c>
      <c r="H1143" s="161" t="s">
        <v>3782</v>
      </c>
      <c r="I1143" s="161" t="s">
        <v>3783</v>
      </c>
      <c r="J1143" s="161" t="s">
        <v>9393</v>
      </c>
      <c r="K1143" s="161" t="s">
        <v>6309</v>
      </c>
      <c r="L1143" s="161" t="s">
        <v>6309</v>
      </c>
      <c r="M1143" s="161" t="s">
        <v>9394</v>
      </c>
      <c r="N1143" s="185" t="s">
        <v>6310</v>
      </c>
      <c r="O1143" s="161">
        <v>0</v>
      </c>
      <c r="P1143" s="161">
        <v>0</v>
      </c>
      <c r="Q1143" s="161">
        <v>0</v>
      </c>
      <c r="R1143" s="161">
        <v>0</v>
      </c>
      <c r="S1143" s="161">
        <v>0</v>
      </c>
      <c r="T1143" s="161">
        <v>0</v>
      </c>
      <c r="U1143" s="161">
        <v>0</v>
      </c>
      <c r="V1143" s="161">
        <v>0</v>
      </c>
      <c r="W1143" s="161">
        <v>0</v>
      </c>
      <c r="X1143" s="161">
        <v>0</v>
      </c>
      <c r="Y1143" s="161">
        <v>0</v>
      </c>
      <c r="Z1143" s="161">
        <v>0</v>
      </c>
      <c r="AA1143" s="161">
        <v>0</v>
      </c>
      <c r="AB1143" s="161">
        <v>0</v>
      </c>
      <c r="AC1143" s="161">
        <v>0</v>
      </c>
      <c r="AD1143" s="161">
        <v>0</v>
      </c>
      <c r="AE1143" s="161">
        <v>0</v>
      </c>
      <c r="AF1143" s="161" t="s">
        <v>6309</v>
      </c>
      <c r="AG1143" s="161" t="s">
        <v>6312</v>
      </c>
      <c r="AH1143" s="162"/>
      <c r="AI1143" s="162"/>
      <c r="AJ1143" s="162"/>
      <c r="AK1143" s="162"/>
      <c r="AL1143" s="162"/>
      <c r="AM1143" s="162"/>
      <c r="AN1143" s="162"/>
      <c r="AO1143" s="162"/>
      <c r="AP1143" s="162"/>
      <c r="AQ1143" s="162"/>
      <c r="AR1143" s="162"/>
      <c r="AS1143" s="162"/>
      <c r="AT1143" s="162"/>
      <c r="AU1143" s="162"/>
      <c r="AV1143" s="162"/>
      <c r="AW1143" s="162"/>
      <c r="AX1143" s="162"/>
    </row>
    <row r="1144" spans="1:50" hidden="1">
      <c r="A1144" s="153" t="s">
        <v>2669</v>
      </c>
      <c r="B1144" s="153" t="s">
        <v>2670</v>
      </c>
      <c r="C1144" s="153" t="s">
        <v>2882</v>
      </c>
      <c r="D1144" s="177" t="s">
        <v>10133</v>
      </c>
      <c r="E1144" s="161" t="s">
        <v>6309</v>
      </c>
      <c r="F1144" s="161" t="s">
        <v>12848</v>
      </c>
      <c r="G1144" s="161" t="s">
        <v>10134</v>
      </c>
      <c r="H1144" s="161" t="s">
        <v>2024</v>
      </c>
      <c r="I1144" s="161" t="s">
        <v>2031</v>
      </c>
      <c r="J1144" s="161" t="s">
        <v>10135</v>
      </c>
      <c r="K1144" s="161" t="s">
        <v>10136</v>
      </c>
      <c r="L1144" s="161" t="s">
        <v>6309</v>
      </c>
      <c r="M1144" s="161" t="s">
        <v>10137</v>
      </c>
      <c r="N1144" s="185" t="s">
        <v>6310</v>
      </c>
      <c r="O1144" s="161">
        <v>0</v>
      </c>
      <c r="P1144" s="161">
        <v>0</v>
      </c>
      <c r="Q1144" s="161">
        <v>0</v>
      </c>
      <c r="R1144" s="161">
        <v>0</v>
      </c>
      <c r="S1144" s="161">
        <v>0</v>
      </c>
      <c r="T1144" s="161">
        <v>0</v>
      </c>
      <c r="U1144" s="161">
        <v>0</v>
      </c>
      <c r="V1144" s="161">
        <v>0</v>
      </c>
      <c r="W1144" s="161">
        <v>0</v>
      </c>
      <c r="X1144" s="161">
        <v>0</v>
      </c>
      <c r="Y1144" s="161">
        <v>0</v>
      </c>
      <c r="Z1144" s="161">
        <v>0</v>
      </c>
      <c r="AA1144" s="161">
        <v>0</v>
      </c>
      <c r="AB1144" s="161">
        <v>0</v>
      </c>
      <c r="AC1144" s="161">
        <v>0</v>
      </c>
      <c r="AD1144" s="161">
        <v>0</v>
      </c>
      <c r="AE1144" s="161">
        <v>0</v>
      </c>
      <c r="AF1144" s="161" t="s">
        <v>6309</v>
      </c>
      <c r="AG1144" s="161" t="s">
        <v>6312</v>
      </c>
      <c r="AH1144" s="162"/>
      <c r="AI1144" s="162"/>
      <c r="AJ1144" s="162"/>
      <c r="AK1144" s="162"/>
      <c r="AL1144" s="162"/>
      <c r="AM1144" s="162"/>
      <c r="AN1144" s="162"/>
      <c r="AO1144" s="162"/>
      <c r="AP1144" s="162"/>
      <c r="AQ1144" s="162"/>
      <c r="AR1144" s="162"/>
      <c r="AS1144" s="162"/>
      <c r="AT1144" s="162"/>
      <c r="AU1144" s="162"/>
      <c r="AV1144" s="162"/>
      <c r="AW1144" s="162"/>
      <c r="AX1144" s="162"/>
    </row>
    <row r="1145" spans="1:50" hidden="1">
      <c r="A1145" s="153" t="s">
        <v>1045</v>
      </c>
      <c r="B1145" s="153" t="s">
        <v>1046</v>
      </c>
      <c r="C1145" s="153" t="s">
        <v>1047</v>
      </c>
      <c r="D1145" s="177" t="s">
        <v>9606</v>
      </c>
      <c r="E1145" s="161" t="s">
        <v>6309</v>
      </c>
      <c r="F1145" s="161" t="s">
        <v>12737</v>
      </c>
      <c r="G1145" s="161" t="s">
        <v>9607</v>
      </c>
      <c r="H1145" s="161" t="s">
        <v>8081</v>
      </c>
      <c r="I1145" s="161" t="s">
        <v>8082</v>
      </c>
      <c r="J1145" s="161" t="s">
        <v>6309</v>
      </c>
      <c r="K1145" s="161" t="s">
        <v>9608</v>
      </c>
      <c r="L1145" s="161" t="s">
        <v>6309</v>
      </c>
      <c r="M1145" s="161" t="s">
        <v>9609</v>
      </c>
      <c r="N1145" s="185" t="s">
        <v>6310</v>
      </c>
      <c r="O1145" s="161">
        <v>0</v>
      </c>
      <c r="P1145" s="161">
        <v>0</v>
      </c>
      <c r="Q1145" s="161">
        <v>0</v>
      </c>
      <c r="R1145" s="161">
        <v>0</v>
      </c>
      <c r="S1145" s="161">
        <v>0</v>
      </c>
      <c r="T1145" s="161">
        <v>0</v>
      </c>
      <c r="U1145" s="161">
        <v>0</v>
      </c>
      <c r="V1145" s="161">
        <v>0</v>
      </c>
      <c r="W1145" s="161">
        <v>0</v>
      </c>
      <c r="X1145" s="161">
        <v>0</v>
      </c>
      <c r="Y1145" s="161">
        <v>0</v>
      </c>
      <c r="Z1145" s="161">
        <v>0</v>
      </c>
      <c r="AA1145" s="161">
        <v>0</v>
      </c>
      <c r="AB1145" s="161">
        <v>0</v>
      </c>
      <c r="AC1145" s="161">
        <v>0</v>
      </c>
      <c r="AD1145" s="161">
        <v>0</v>
      </c>
      <c r="AE1145" s="161">
        <v>0</v>
      </c>
      <c r="AF1145" s="161" t="s">
        <v>6309</v>
      </c>
      <c r="AG1145" s="161" t="s">
        <v>6312</v>
      </c>
      <c r="AH1145" s="162"/>
      <c r="AI1145" s="162"/>
      <c r="AJ1145" s="162"/>
      <c r="AK1145" s="162"/>
      <c r="AL1145" s="162"/>
      <c r="AM1145" s="162"/>
      <c r="AN1145" s="162"/>
      <c r="AO1145" s="162"/>
      <c r="AP1145" s="162"/>
      <c r="AQ1145" s="162"/>
      <c r="AR1145" s="162"/>
      <c r="AS1145" s="162"/>
      <c r="AT1145" s="162"/>
      <c r="AU1145" s="162"/>
      <c r="AV1145" s="162"/>
      <c r="AW1145" s="162"/>
      <c r="AX1145" s="162"/>
    </row>
    <row r="1146" spans="1:50" hidden="1">
      <c r="A1146" s="153" t="s">
        <v>351</v>
      </c>
      <c r="B1146" s="153" t="s">
        <v>350</v>
      </c>
      <c r="C1146" s="153" t="s">
        <v>2882</v>
      </c>
      <c r="D1146" s="177" t="s">
        <v>10207</v>
      </c>
      <c r="E1146" s="161" t="s">
        <v>6309</v>
      </c>
      <c r="F1146" s="161" t="s">
        <v>12860</v>
      </c>
      <c r="G1146" s="161" t="s">
        <v>10208</v>
      </c>
      <c r="H1146" s="161" t="s">
        <v>2024</v>
      </c>
      <c r="I1146" s="161" t="s">
        <v>2031</v>
      </c>
      <c r="J1146" s="161" t="s">
        <v>10209</v>
      </c>
      <c r="K1146" s="161" t="s">
        <v>10210</v>
      </c>
      <c r="L1146" s="161" t="s">
        <v>6309</v>
      </c>
      <c r="M1146" s="161" t="s">
        <v>10211</v>
      </c>
      <c r="N1146" s="185" t="s">
        <v>6310</v>
      </c>
      <c r="O1146" s="161">
        <v>0</v>
      </c>
      <c r="P1146" s="161">
        <v>0</v>
      </c>
      <c r="Q1146" s="161">
        <v>0</v>
      </c>
      <c r="R1146" s="161">
        <v>0</v>
      </c>
      <c r="S1146" s="161">
        <v>0</v>
      </c>
      <c r="T1146" s="161">
        <v>0</v>
      </c>
      <c r="U1146" s="161">
        <v>0</v>
      </c>
      <c r="V1146" s="161">
        <v>0</v>
      </c>
      <c r="W1146" s="161">
        <v>0</v>
      </c>
      <c r="X1146" s="161">
        <v>0</v>
      </c>
      <c r="Y1146" s="161">
        <v>0</v>
      </c>
      <c r="Z1146" s="161">
        <v>0</v>
      </c>
      <c r="AA1146" s="161">
        <v>0</v>
      </c>
      <c r="AB1146" s="161">
        <v>0</v>
      </c>
      <c r="AC1146" s="161">
        <v>0</v>
      </c>
      <c r="AD1146" s="161">
        <v>0</v>
      </c>
      <c r="AE1146" s="161">
        <v>0</v>
      </c>
      <c r="AF1146" s="161" t="s">
        <v>6309</v>
      </c>
      <c r="AG1146" s="169" t="s">
        <v>6312</v>
      </c>
      <c r="AH1146" s="162"/>
      <c r="AI1146" s="162"/>
      <c r="AJ1146" s="162"/>
      <c r="AK1146" s="162"/>
      <c r="AL1146" s="162"/>
      <c r="AM1146" s="162"/>
      <c r="AN1146" s="162"/>
      <c r="AO1146" s="162"/>
      <c r="AP1146" s="162"/>
      <c r="AQ1146" s="162"/>
      <c r="AR1146" s="162"/>
      <c r="AS1146" s="162"/>
      <c r="AT1146" s="162"/>
      <c r="AU1146" s="162"/>
      <c r="AV1146" s="162"/>
      <c r="AW1146" s="162"/>
      <c r="AX1146" s="162"/>
    </row>
    <row r="1147" spans="1:50" hidden="1">
      <c r="A1147" s="153" t="s">
        <v>598</v>
      </c>
      <c r="B1147" s="153" t="s">
        <v>550</v>
      </c>
      <c r="C1147" s="153" t="s">
        <v>599</v>
      </c>
      <c r="D1147" s="177" t="s">
        <v>6627</v>
      </c>
      <c r="E1147" s="161" t="s">
        <v>6309</v>
      </c>
      <c r="F1147" s="161" t="s">
        <v>6628</v>
      </c>
      <c r="G1147" s="161" t="s">
        <v>6629</v>
      </c>
      <c r="H1147" s="161" t="s">
        <v>6630</v>
      </c>
      <c r="I1147" s="161" t="s">
        <v>6631</v>
      </c>
      <c r="J1147" s="161" t="s">
        <v>6632</v>
      </c>
      <c r="K1147" s="161" t="s">
        <v>6633</v>
      </c>
      <c r="L1147" s="161" t="s">
        <v>6309</v>
      </c>
      <c r="M1147" s="161" t="s">
        <v>6634</v>
      </c>
      <c r="N1147" s="185" t="s">
        <v>6310</v>
      </c>
      <c r="O1147" s="161">
        <v>0</v>
      </c>
      <c r="P1147" s="161">
        <v>0</v>
      </c>
      <c r="Q1147" s="161">
        <v>0</v>
      </c>
      <c r="R1147" s="161">
        <v>0</v>
      </c>
      <c r="S1147" s="161">
        <v>0</v>
      </c>
      <c r="T1147" s="161">
        <v>0</v>
      </c>
      <c r="U1147" s="161">
        <v>0</v>
      </c>
      <c r="V1147" s="161">
        <v>0</v>
      </c>
      <c r="W1147" s="161">
        <v>0</v>
      </c>
      <c r="X1147" s="161">
        <v>0</v>
      </c>
      <c r="Y1147" s="161">
        <v>0</v>
      </c>
      <c r="Z1147" s="161">
        <v>0</v>
      </c>
      <c r="AA1147" s="161">
        <v>0</v>
      </c>
      <c r="AB1147" s="161">
        <v>0</v>
      </c>
      <c r="AC1147" s="161">
        <v>0</v>
      </c>
      <c r="AD1147" s="161">
        <v>0</v>
      </c>
      <c r="AE1147" s="161">
        <v>0</v>
      </c>
      <c r="AF1147" s="161" t="s">
        <v>6309</v>
      </c>
      <c r="AG1147" s="161" t="s">
        <v>6312</v>
      </c>
      <c r="AH1147" s="162"/>
      <c r="AI1147" s="162"/>
      <c r="AJ1147" s="162"/>
      <c r="AK1147" s="162"/>
      <c r="AL1147" s="162"/>
      <c r="AM1147" s="162"/>
      <c r="AN1147" s="162"/>
      <c r="AO1147" s="162"/>
      <c r="AP1147" s="162"/>
      <c r="AQ1147" s="162"/>
      <c r="AR1147" s="162"/>
      <c r="AS1147" s="162"/>
      <c r="AT1147" s="162"/>
      <c r="AU1147" s="162"/>
      <c r="AV1147" s="162"/>
      <c r="AW1147" s="162"/>
      <c r="AX1147" s="162"/>
    </row>
    <row r="1148" spans="1:50" hidden="1">
      <c r="A1148" s="153" t="s">
        <v>1053</v>
      </c>
      <c r="B1148" s="153" t="s">
        <v>1054</v>
      </c>
      <c r="C1148" s="153" t="s">
        <v>2882</v>
      </c>
      <c r="D1148" s="177" t="s">
        <v>9618</v>
      </c>
      <c r="E1148" s="161" t="s">
        <v>6309</v>
      </c>
      <c r="F1148" s="161" t="s">
        <v>12741</v>
      </c>
      <c r="G1148" s="161" t="s">
        <v>9619</v>
      </c>
      <c r="H1148" s="161" t="s">
        <v>2025</v>
      </c>
      <c r="I1148" s="161" t="s">
        <v>2026</v>
      </c>
      <c r="J1148" s="161" t="s">
        <v>9620</v>
      </c>
      <c r="K1148" s="161" t="s">
        <v>9621</v>
      </c>
      <c r="L1148" s="161" t="s">
        <v>6309</v>
      </c>
      <c r="M1148" s="161" t="s">
        <v>9622</v>
      </c>
      <c r="N1148" s="185" t="s">
        <v>6310</v>
      </c>
      <c r="O1148" s="161">
        <v>0</v>
      </c>
      <c r="P1148" s="161">
        <v>0</v>
      </c>
      <c r="Q1148" s="161">
        <v>0</v>
      </c>
      <c r="R1148" s="161">
        <v>0</v>
      </c>
      <c r="S1148" s="161">
        <v>0</v>
      </c>
      <c r="T1148" s="161">
        <v>0</v>
      </c>
      <c r="U1148" s="161">
        <v>0</v>
      </c>
      <c r="V1148" s="161">
        <v>0</v>
      </c>
      <c r="W1148" s="161">
        <v>0</v>
      </c>
      <c r="X1148" s="161">
        <v>0</v>
      </c>
      <c r="Y1148" s="161">
        <v>0</v>
      </c>
      <c r="Z1148" s="161">
        <v>0</v>
      </c>
      <c r="AA1148" s="161">
        <v>0</v>
      </c>
      <c r="AB1148" s="161">
        <v>0</v>
      </c>
      <c r="AC1148" s="161">
        <v>0</v>
      </c>
      <c r="AD1148" s="161">
        <v>0</v>
      </c>
      <c r="AE1148" s="161">
        <v>0</v>
      </c>
      <c r="AF1148" s="161" t="s">
        <v>6309</v>
      </c>
      <c r="AG1148" s="161" t="s">
        <v>6312</v>
      </c>
      <c r="AH1148" s="162"/>
      <c r="AI1148" s="162"/>
      <c r="AJ1148" s="162"/>
      <c r="AK1148" s="162"/>
      <c r="AL1148" s="162"/>
      <c r="AM1148" s="162"/>
      <c r="AN1148" s="162"/>
      <c r="AO1148" s="162"/>
      <c r="AP1148" s="162"/>
      <c r="AQ1148" s="162"/>
      <c r="AR1148" s="162"/>
      <c r="AS1148" s="162"/>
      <c r="AT1148" s="162"/>
      <c r="AU1148" s="162"/>
      <c r="AV1148" s="162"/>
      <c r="AW1148" s="162"/>
      <c r="AX1148" s="162"/>
    </row>
    <row r="1149" spans="1:50" hidden="1">
      <c r="A1149" s="153" t="s">
        <v>5404</v>
      </c>
      <c r="B1149" s="153" t="s">
        <v>5405</v>
      </c>
      <c r="C1149" s="153" t="s">
        <v>2373</v>
      </c>
      <c r="D1149" s="177" t="s">
        <v>8459</v>
      </c>
      <c r="E1149" s="161" t="s">
        <v>6309</v>
      </c>
      <c r="F1149" s="161" t="s">
        <v>12516</v>
      </c>
      <c r="G1149" s="161" t="s">
        <v>8460</v>
      </c>
      <c r="H1149" s="161" t="s">
        <v>3554</v>
      </c>
      <c r="I1149" s="161" t="s">
        <v>3555</v>
      </c>
      <c r="J1149" s="161" t="s">
        <v>8461</v>
      </c>
      <c r="K1149" s="161" t="s">
        <v>8462</v>
      </c>
      <c r="L1149" s="161" t="s">
        <v>6309</v>
      </c>
      <c r="M1149" s="161" t="s">
        <v>6309</v>
      </c>
      <c r="N1149" s="185" t="s">
        <v>6310</v>
      </c>
      <c r="O1149" s="161">
        <v>0</v>
      </c>
      <c r="P1149" s="161">
        <v>0</v>
      </c>
      <c r="Q1149" s="161">
        <v>0</v>
      </c>
      <c r="R1149" s="161">
        <v>0</v>
      </c>
      <c r="S1149" s="161">
        <v>0</v>
      </c>
      <c r="T1149" s="161">
        <v>0</v>
      </c>
      <c r="U1149" s="161">
        <v>0</v>
      </c>
      <c r="V1149" s="161">
        <v>0</v>
      </c>
      <c r="W1149" s="161">
        <v>0</v>
      </c>
      <c r="X1149" s="161">
        <v>0</v>
      </c>
      <c r="Y1149" s="161">
        <v>0</v>
      </c>
      <c r="Z1149" s="161">
        <v>0</v>
      </c>
      <c r="AA1149" s="161">
        <v>0</v>
      </c>
      <c r="AB1149" s="161">
        <v>0</v>
      </c>
      <c r="AC1149" s="161">
        <v>0</v>
      </c>
      <c r="AD1149" s="161">
        <v>0</v>
      </c>
      <c r="AE1149" s="161">
        <v>0</v>
      </c>
      <c r="AF1149" s="161" t="s">
        <v>6309</v>
      </c>
      <c r="AG1149" s="161" t="s">
        <v>6312</v>
      </c>
      <c r="AH1149" s="162"/>
      <c r="AI1149" s="162"/>
      <c r="AJ1149" s="162"/>
      <c r="AK1149" s="162"/>
      <c r="AL1149" s="162"/>
      <c r="AM1149" s="162"/>
      <c r="AN1149" s="162"/>
      <c r="AO1149" s="162"/>
      <c r="AP1149" s="162"/>
      <c r="AQ1149" s="162"/>
      <c r="AR1149" s="162"/>
      <c r="AS1149" s="162"/>
      <c r="AT1149" s="162"/>
      <c r="AU1149" s="162"/>
      <c r="AV1149" s="162"/>
      <c r="AW1149" s="162"/>
      <c r="AX1149" s="162"/>
    </row>
    <row r="1150" spans="1:50" hidden="1">
      <c r="A1150" s="153" t="s">
        <v>3372</v>
      </c>
      <c r="B1150" s="153" t="s">
        <v>3373</v>
      </c>
      <c r="C1150" s="153" t="s">
        <v>3374</v>
      </c>
      <c r="D1150" s="177" t="s">
        <v>9693</v>
      </c>
      <c r="E1150" s="161" t="s">
        <v>6309</v>
      </c>
      <c r="F1150" s="161" t="s">
        <v>12755</v>
      </c>
      <c r="G1150" s="161" t="s">
        <v>9694</v>
      </c>
      <c r="H1150" s="161" t="s">
        <v>3554</v>
      </c>
      <c r="I1150" s="161" t="s">
        <v>3555</v>
      </c>
      <c r="J1150" s="161" t="s">
        <v>9695</v>
      </c>
      <c r="K1150" s="161" t="s">
        <v>9696</v>
      </c>
      <c r="L1150" s="161" t="s">
        <v>6309</v>
      </c>
      <c r="M1150" s="161" t="s">
        <v>6309</v>
      </c>
      <c r="N1150" s="185" t="s">
        <v>6310</v>
      </c>
      <c r="O1150" s="161">
        <v>0</v>
      </c>
      <c r="P1150" s="161">
        <v>0</v>
      </c>
      <c r="Q1150" s="161">
        <v>0</v>
      </c>
      <c r="R1150" s="161">
        <v>0</v>
      </c>
      <c r="S1150" s="161">
        <v>0</v>
      </c>
      <c r="T1150" s="161">
        <v>0</v>
      </c>
      <c r="U1150" s="161">
        <v>0</v>
      </c>
      <c r="V1150" s="161">
        <v>0</v>
      </c>
      <c r="W1150" s="161">
        <v>0</v>
      </c>
      <c r="X1150" s="161">
        <v>0</v>
      </c>
      <c r="Y1150" s="161">
        <v>0</v>
      </c>
      <c r="Z1150" s="161">
        <v>0</v>
      </c>
      <c r="AA1150" s="161">
        <v>0</v>
      </c>
      <c r="AB1150" s="161">
        <v>0</v>
      </c>
      <c r="AC1150" s="161">
        <v>0</v>
      </c>
      <c r="AD1150" s="161">
        <v>0</v>
      </c>
      <c r="AE1150" s="161">
        <v>0</v>
      </c>
      <c r="AF1150" s="161" t="s">
        <v>6309</v>
      </c>
      <c r="AG1150" s="161" t="s">
        <v>6312</v>
      </c>
      <c r="AH1150" s="162"/>
      <c r="AI1150" s="162"/>
      <c r="AJ1150" s="162"/>
      <c r="AK1150" s="162"/>
      <c r="AL1150" s="162"/>
      <c r="AM1150" s="162"/>
      <c r="AN1150" s="162"/>
      <c r="AO1150" s="162"/>
      <c r="AP1150" s="162"/>
      <c r="AQ1150" s="162"/>
      <c r="AR1150" s="162"/>
      <c r="AS1150" s="162"/>
      <c r="AT1150" s="162"/>
      <c r="AU1150" s="162"/>
      <c r="AV1150" s="162"/>
      <c r="AW1150" s="162"/>
      <c r="AX1150" s="162"/>
    </row>
    <row r="1151" spans="1:50">
      <c r="A1151" s="153" t="s">
        <v>3748</v>
      </c>
      <c r="B1151" s="153" t="s">
        <v>298</v>
      </c>
      <c r="C1151" s="153" t="s">
        <v>3749</v>
      </c>
      <c r="D1151" s="177" t="s">
        <v>6947</v>
      </c>
      <c r="E1151" s="161" t="s">
        <v>6948</v>
      </c>
      <c r="F1151" s="161" t="s">
        <v>11959</v>
      </c>
      <c r="G1151" s="161" t="s">
        <v>6949</v>
      </c>
      <c r="H1151" s="161" t="s">
        <v>6946</v>
      </c>
      <c r="I1151" s="161" t="s">
        <v>2031</v>
      </c>
      <c r="J1151" s="161" t="s">
        <v>6950</v>
      </c>
      <c r="K1151" s="161" t="s">
        <v>6951</v>
      </c>
      <c r="L1151" s="161" t="s">
        <v>6952</v>
      </c>
      <c r="M1151" s="161" t="s">
        <v>14382</v>
      </c>
      <c r="N1151" s="185" t="s">
        <v>6953</v>
      </c>
      <c r="O1151" s="161">
        <v>0</v>
      </c>
      <c r="P1151" s="161">
        <v>0</v>
      </c>
      <c r="Q1151" s="161">
        <v>0</v>
      </c>
      <c r="R1151" s="161">
        <v>0</v>
      </c>
      <c r="S1151" s="161">
        <v>0</v>
      </c>
      <c r="T1151" s="161">
        <v>0</v>
      </c>
      <c r="U1151" s="161">
        <v>0</v>
      </c>
      <c r="V1151" s="161">
        <v>0</v>
      </c>
      <c r="W1151" s="161">
        <v>0</v>
      </c>
      <c r="X1151" s="161">
        <v>0</v>
      </c>
      <c r="Y1151" s="161">
        <v>0</v>
      </c>
      <c r="Z1151" s="161">
        <v>0</v>
      </c>
      <c r="AA1151" s="161">
        <v>0</v>
      </c>
      <c r="AB1151" s="161">
        <v>0</v>
      </c>
      <c r="AC1151" s="161">
        <v>0</v>
      </c>
      <c r="AD1151" s="161">
        <v>0</v>
      </c>
      <c r="AE1151" s="161">
        <v>0</v>
      </c>
      <c r="AF1151" s="161" t="s">
        <v>6566</v>
      </c>
      <c r="AG1151" s="161" t="s">
        <v>4392</v>
      </c>
      <c r="AH1151" s="162"/>
      <c r="AI1151" s="162"/>
      <c r="AJ1151" s="162"/>
      <c r="AK1151" s="162"/>
      <c r="AL1151" s="162"/>
      <c r="AM1151" s="162"/>
      <c r="AN1151" s="162"/>
      <c r="AO1151" s="162"/>
      <c r="AP1151" s="162"/>
      <c r="AQ1151" s="162"/>
      <c r="AR1151" s="162"/>
      <c r="AS1151" s="162"/>
      <c r="AT1151" s="162"/>
      <c r="AU1151" s="162"/>
      <c r="AV1151" s="162"/>
      <c r="AW1151" s="162"/>
      <c r="AX1151" s="162"/>
    </row>
    <row r="1152" spans="1:50">
      <c r="A1152" s="153" t="s">
        <v>3750</v>
      </c>
      <c r="B1152" s="153" t="s">
        <v>298</v>
      </c>
      <c r="C1152" s="153" t="s">
        <v>3751</v>
      </c>
      <c r="D1152" s="177" t="s">
        <v>6947</v>
      </c>
      <c r="E1152" s="161" t="s">
        <v>6948</v>
      </c>
      <c r="F1152" s="161" t="e">
        <v>#N/A</v>
      </c>
      <c r="G1152" s="161" t="s">
        <v>6949</v>
      </c>
      <c r="H1152" s="161" t="s">
        <v>6946</v>
      </c>
      <c r="I1152" s="161" t="s">
        <v>2031</v>
      </c>
      <c r="J1152" s="161" t="s">
        <v>6950</v>
      </c>
      <c r="K1152" s="161" t="s">
        <v>6951</v>
      </c>
      <c r="L1152" s="161" t="s">
        <v>6952</v>
      </c>
      <c r="M1152" s="161"/>
      <c r="N1152" s="185"/>
      <c r="O1152" s="161"/>
      <c r="P1152" s="161"/>
      <c r="Q1152" s="161"/>
      <c r="R1152" s="161"/>
      <c r="S1152" s="161"/>
      <c r="T1152" s="161"/>
      <c r="U1152" s="161"/>
      <c r="V1152" s="161"/>
      <c r="W1152" s="161"/>
      <c r="X1152" s="161"/>
      <c r="Y1152" s="161"/>
      <c r="Z1152" s="161"/>
      <c r="AA1152" s="161"/>
      <c r="AB1152" s="161"/>
      <c r="AC1152" s="161"/>
      <c r="AD1152" s="161"/>
      <c r="AE1152" s="161"/>
      <c r="AF1152" s="161"/>
      <c r="AG1152" s="161"/>
      <c r="AH1152" s="162"/>
      <c r="AI1152" s="162"/>
      <c r="AJ1152" s="162"/>
      <c r="AK1152" s="162"/>
      <c r="AL1152" s="162"/>
      <c r="AM1152" s="162"/>
      <c r="AN1152" s="162"/>
      <c r="AO1152" s="162"/>
      <c r="AP1152" s="162"/>
      <c r="AQ1152" s="162"/>
      <c r="AR1152" s="162"/>
      <c r="AS1152" s="162"/>
      <c r="AT1152" s="162"/>
      <c r="AU1152" s="162"/>
      <c r="AV1152" s="162"/>
      <c r="AW1152" s="162"/>
      <c r="AX1152" s="162"/>
    </row>
    <row r="1153" spans="1:50">
      <c r="A1153" s="153" t="s">
        <v>3752</v>
      </c>
      <c r="B1153" s="153" t="s">
        <v>298</v>
      </c>
      <c r="C1153" s="153" t="s">
        <v>3753</v>
      </c>
      <c r="D1153" s="177" t="s">
        <v>6947</v>
      </c>
      <c r="E1153" s="161" t="s">
        <v>6948</v>
      </c>
      <c r="F1153" s="161" t="s">
        <v>11960</v>
      </c>
      <c r="G1153" s="161" t="s">
        <v>6949</v>
      </c>
      <c r="H1153" s="161" t="s">
        <v>6946</v>
      </c>
      <c r="I1153" s="161" t="s">
        <v>2031</v>
      </c>
      <c r="J1153" s="161" t="s">
        <v>6950</v>
      </c>
      <c r="K1153" s="161" t="s">
        <v>6951</v>
      </c>
      <c r="L1153" s="161" t="s">
        <v>6952</v>
      </c>
      <c r="M1153" s="161" t="s">
        <v>14382</v>
      </c>
      <c r="N1153" s="185" t="s">
        <v>6953</v>
      </c>
      <c r="O1153" s="161" t="s">
        <v>3754</v>
      </c>
      <c r="P1153" s="161" t="s">
        <v>6954</v>
      </c>
      <c r="Q1153" s="161" t="s">
        <v>6955</v>
      </c>
      <c r="R1153" s="161" t="s">
        <v>6207</v>
      </c>
      <c r="S1153" s="161" t="s">
        <v>6208</v>
      </c>
      <c r="T1153" s="161" t="s">
        <v>6956</v>
      </c>
      <c r="U1153" s="161">
        <v>0</v>
      </c>
      <c r="V1153" s="161">
        <v>0</v>
      </c>
      <c r="W1153" s="161">
        <v>0</v>
      </c>
      <c r="X1153" s="161">
        <v>0</v>
      </c>
      <c r="Y1153" s="161">
        <v>0</v>
      </c>
      <c r="Z1153" s="161">
        <v>0</v>
      </c>
      <c r="AA1153" s="161">
        <v>0</v>
      </c>
      <c r="AB1153" s="161">
        <v>0</v>
      </c>
      <c r="AC1153" s="161">
        <v>0</v>
      </c>
      <c r="AD1153" s="161">
        <v>0</v>
      </c>
      <c r="AE1153" s="161">
        <v>0</v>
      </c>
      <c r="AF1153" s="161" t="s">
        <v>6566</v>
      </c>
      <c r="AG1153" s="161" t="s">
        <v>4392</v>
      </c>
      <c r="AH1153" s="162"/>
      <c r="AI1153" s="162"/>
      <c r="AJ1153" s="162"/>
      <c r="AK1153" s="162"/>
      <c r="AL1153" s="162"/>
      <c r="AM1153" s="162"/>
      <c r="AN1153" s="162"/>
      <c r="AO1153" s="162"/>
      <c r="AP1153" s="162"/>
      <c r="AQ1153" s="162"/>
      <c r="AR1153" s="162"/>
      <c r="AS1153" s="162"/>
      <c r="AT1153" s="162"/>
      <c r="AU1153" s="162"/>
      <c r="AV1153" s="162"/>
      <c r="AW1153" s="162"/>
      <c r="AX1153" s="162"/>
    </row>
    <row r="1154" spans="1:50">
      <c r="A1154" s="153" t="s">
        <v>3755</v>
      </c>
      <c r="B1154" s="153" t="s">
        <v>298</v>
      </c>
      <c r="C1154" s="153" t="s">
        <v>4951</v>
      </c>
      <c r="D1154" s="177" t="s">
        <v>6947</v>
      </c>
      <c r="E1154" s="161" t="s">
        <v>6948</v>
      </c>
      <c r="F1154" s="161" t="s">
        <v>11961</v>
      </c>
      <c r="G1154" s="161" t="s">
        <v>6949</v>
      </c>
      <c r="H1154" s="161" t="s">
        <v>6946</v>
      </c>
      <c r="I1154" s="161" t="s">
        <v>2031</v>
      </c>
      <c r="J1154" s="161" t="s">
        <v>6950</v>
      </c>
      <c r="K1154" s="161" t="s">
        <v>6951</v>
      </c>
      <c r="L1154" s="161" t="s">
        <v>6952</v>
      </c>
      <c r="M1154" s="161" t="s">
        <v>14382</v>
      </c>
      <c r="N1154" s="185" t="s">
        <v>6953</v>
      </c>
      <c r="O1154" s="161" t="s">
        <v>3754</v>
      </c>
      <c r="P1154" s="161" t="s">
        <v>6954</v>
      </c>
      <c r="Q1154" s="161" t="s">
        <v>6955</v>
      </c>
      <c r="R1154" s="161" t="s">
        <v>6207</v>
      </c>
      <c r="S1154" s="161" t="s">
        <v>6208</v>
      </c>
      <c r="T1154" s="161" t="s">
        <v>6956</v>
      </c>
      <c r="U1154" s="161">
        <v>0</v>
      </c>
      <c r="V1154" s="161">
        <v>0</v>
      </c>
      <c r="W1154" s="161">
        <v>0</v>
      </c>
      <c r="X1154" s="161">
        <v>0</v>
      </c>
      <c r="Y1154" s="161">
        <v>0</v>
      </c>
      <c r="Z1154" s="161">
        <v>0</v>
      </c>
      <c r="AA1154" s="161">
        <v>0</v>
      </c>
      <c r="AB1154" s="161">
        <v>0</v>
      </c>
      <c r="AC1154" s="161">
        <v>0</v>
      </c>
      <c r="AD1154" s="161">
        <v>0</v>
      </c>
      <c r="AE1154" s="161">
        <v>0</v>
      </c>
      <c r="AF1154" s="161" t="s">
        <v>6566</v>
      </c>
      <c r="AG1154" s="161" t="s">
        <v>4392</v>
      </c>
      <c r="AH1154" s="162"/>
      <c r="AI1154" s="162"/>
      <c r="AJ1154" s="162"/>
      <c r="AK1154" s="162"/>
      <c r="AL1154" s="162"/>
      <c r="AM1154" s="162"/>
      <c r="AN1154" s="162"/>
      <c r="AO1154" s="162"/>
      <c r="AP1154" s="162"/>
      <c r="AQ1154" s="162"/>
      <c r="AR1154" s="162"/>
      <c r="AS1154" s="162"/>
      <c r="AT1154" s="162"/>
      <c r="AU1154" s="162"/>
      <c r="AV1154" s="162"/>
      <c r="AW1154" s="162"/>
      <c r="AX1154" s="162"/>
    </row>
    <row r="1155" spans="1:50">
      <c r="A1155" s="153" t="s">
        <v>3756</v>
      </c>
      <c r="B1155" s="153" t="s">
        <v>298</v>
      </c>
      <c r="C1155" s="153" t="s">
        <v>1480</v>
      </c>
      <c r="D1155" s="177" t="s">
        <v>6947</v>
      </c>
      <c r="E1155" s="161" t="s">
        <v>6948</v>
      </c>
      <c r="F1155" s="161" t="s">
        <v>12427</v>
      </c>
      <c r="G1155" s="161" t="s">
        <v>6949</v>
      </c>
      <c r="H1155" s="161" t="s">
        <v>6946</v>
      </c>
      <c r="I1155" s="161" t="s">
        <v>2031</v>
      </c>
      <c r="J1155" s="161" t="s">
        <v>6950</v>
      </c>
      <c r="K1155" s="161" t="s">
        <v>6951</v>
      </c>
      <c r="L1155" s="161" t="s">
        <v>6952</v>
      </c>
      <c r="M1155" s="161" t="s">
        <v>14382</v>
      </c>
      <c r="N1155" s="185" t="s">
        <v>6953</v>
      </c>
      <c r="O1155" s="161" t="s">
        <v>2491</v>
      </c>
      <c r="P1155" s="161" t="s">
        <v>13632</v>
      </c>
      <c r="Q1155" s="161" t="s">
        <v>13633</v>
      </c>
      <c r="R1155" s="161" t="s">
        <v>2024</v>
      </c>
      <c r="S1155" s="161" t="s">
        <v>2031</v>
      </c>
      <c r="T1155" s="161" t="s">
        <v>13634</v>
      </c>
      <c r="U1155" s="161" t="s">
        <v>2492</v>
      </c>
      <c r="V1155" s="161" t="s">
        <v>13635</v>
      </c>
      <c r="W1155" s="161" t="s">
        <v>13636</v>
      </c>
      <c r="X1155" s="161" t="s">
        <v>2024</v>
      </c>
      <c r="Y1155" s="161" t="s">
        <v>2031</v>
      </c>
      <c r="Z1155" s="161" t="s">
        <v>6309</v>
      </c>
      <c r="AA1155" s="161">
        <v>0</v>
      </c>
      <c r="AB1155" s="161">
        <v>0</v>
      </c>
      <c r="AC1155" s="161">
        <v>0</v>
      </c>
      <c r="AD1155" s="161">
        <v>0</v>
      </c>
      <c r="AE1155" s="161">
        <v>0</v>
      </c>
      <c r="AF1155" s="161" t="s">
        <v>6566</v>
      </c>
      <c r="AG1155" s="161" t="s">
        <v>4392</v>
      </c>
      <c r="AH1155" s="162"/>
      <c r="AI1155" s="162"/>
      <c r="AJ1155" s="162"/>
      <c r="AK1155" s="162"/>
      <c r="AL1155" s="162"/>
      <c r="AM1155" s="162"/>
      <c r="AN1155" s="162"/>
      <c r="AO1155" s="162"/>
      <c r="AP1155" s="162"/>
      <c r="AQ1155" s="162"/>
      <c r="AR1155" s="162"/>
      <c r="AS1155" s="162"/>
      <c r="AT1155" s="162"/>
      <c r="AU1155" s="162"/>
      <c r="AV1155" s="162"/>
      <c r="AW1155" s="162"/>
      <c r="AX1155" s="162"/>
    </row>
    <row r="1156" spans="1:50" hidden="1">
      <c r="A1156" s="153" t="s">
        <v>2374</v>
      </c>
      <c r="B1156" s="153" t="s">
        <v>2375</v>
      </c>
      <c r="C1156" s="153" t="s">
        <v>2376</v>
      </c>
      <c r="D1156" s="177" t="s">
        <v>9435</v>
      </c>
      <c r="E1156" s="161" t="s">
        <v>6309</v>
      </c>
      <c r="F1156" s="161" t="s">
        <v>12704</v>
      </c>
      <c r="G1156" s="161" t="s">
        <v>9436</v>
      </c>
      <c r="H1156" s="161" t="s">
        <v>2024</v>
      </c>
      <c r="I1156" s="161" t="s">
        <v>2031</v>
      </c>
      <c r="J1156" s="161" t="s">
        <v>9437</v>
      </c>
      <c r="K1156" s="161" t="s">
        <v>9438</v>
      </c>
      <c r="L1156" s="161" t="s">
        <v>6309</v>
      </c>
      <c r="M1156" s="161"/>
      <c r="N1156" s="185"/>
      <c r="O1156" s="161"/>
      <c r="P1156" s="161"/>
      <c r="Q1156" s="161"/>
      <c r="R1156" s="161"/>
      <c r="S1156" s="161"/>
      <c r="T1156" s="161"/>
      <c r="U1156" s="161"/>
      <c r="V1156" s="161"/>
      <c r="W1156" s="161"/>
      <c r="X1156" s="161"/>
      <c r="Y1156" s="161"/>
      <c r="Z1156" s="161"/>
      <c r="AA1156" s="161"/>
      <c r="AB1156" s="161"/>
      <c r="AC1156" s="161"/>
      <c r="AD1156" s="161"/>
      <c r="AE1156" s="161"/>
      <c r="AF1156" s="161"/>
      <c r="AG1156" s="161"/>
      <c r="AH1156" s="162"/>
      <c r="AI1156" s="162"/>
      <c r="AJ1156" s="162"/>
      <c r="AK1156" s="162"/>
      <c r="AL1156" s="162"/>
      <c r="AM1156" s="162"/>
      <c r="AN1156" s="162"/>
      <c r="AO1156" s="162"/>
      <c r="AP1156" s="162"/>
      <c r="AQ1156" s="162"/>
      <c r="AR1156" s="162"/>
      <c r="AS1156" s="162"/>
      <c r="AT1156" s="162"/>
      <c r="AU1156" s="162"/>
      <c r="AV1156" s="162"/>
      <c r="AW1156" s="162"/>
      <c r="AX1156" s="162"/>
    </row>
    <row r="1157" spans="1:50" hidden="1">
      <c r="A1157" s="153" t="s">
        <v>5409</v>
      </c>
      <c r="B1157" s="153" t="s">
        <v>5410</v>
      </c>
      <c r="C1157" s="153" t="s">
        <v>1091</v>
      </c>
      <c r="D1157" s="177" t="s">
        <v>7275</v>
      </c>
      <c r="E1157" s="161" t="s">
        <v>6309</v>
      </c>
      <c r="F1157" s="161" t="s">
        <v>12050</v>
      </c>
      <c r="G1157" s="161" t="s">
        <v>7276</v>
      </c>
      <c r="H1157" s="161" t="s">
        <v>3902</v>
      </c>
      <c r="I1157" s="161" t="s">
        <v>6294</v>
      </c>
      <c r="J1157" s="161" t="s">
        <v>7277</v>
      </c>
      <c r="K1157" s="161" t="s">
        <v>7278</v>
      </c>
      <c r="L1157" s="161" t="s">
        <v>6309</v>
      </c>
      <c r="M1157" s="161" t="s">
        <v>6309</v>
      </c>
      <c r="N1157" s="185" t="s">
        <v>6310</v>
      </c>
      <c r="O1157" s="161">
        <v>0</v>
      </c>
      <c r="P1157" s="161">
        <v>0</v>
      </c>
      <c r="Q1157" s="161">
        <v>0</v>
      </c>
      <c r="R1157" s="161">
        <v>0</v>
      </c>
      <c r="S1157" s="161">
        <v>0</v>
      </c>
      <c r="T1157" s="161">
        <v>0</v>
      </c>
      <c r="U1157" s="161">
        <v>0</v>
      </c>
      <c r="V1157" s="161">
        <v>0</v>
      </c>
      <c r="W1157" s="161">
        <v>0</v>
      </c>
      <c r="X1157" s="161">
        <v>0</v>
      </c>
      <c r="Y1157" s="161">
        <v>0</v>
      </c>
      <c r="Z1157" s="161">
        <v>0</v>
      </c>
      <c r="AA1157" s="161">
        <v>0</v>
      </c>
      <c r="AB1157" s="161">
        <v>0</v>
      </c>
      <c r="AC1157" s="161">
        <v>0</v>
      </c>
      <c r="AD1157" s="161">
        <v>0</v>
      </c>
      <c r="AE1157" s="161">
        <v>0</v>
      </c>
      <c r="AF1157" s="161" t="s">
        <v>6309</v>
      </c>
      <c r="AG1157" s="161" t="s">
        <v>6312</v>
      </c>
      <c r="AH1157" s="162"/>
      <c r="AI1157" s="162"/>
      <c r="AJ1157" s="162"/>
      <c r="AK1157" s="162"/>
      <c r="AL1157" s="162"/>
      <c r="AM1157" s="162"/>
      <c r="AN1157" s="162"/>
      <c r="AO1157" s="162"/>
      <c r="AP1157" s="162"/>
      <c r="AQ1157" s="162"/>
      <c r="AR1157" s="162"/>
      <c r="AS1157" s="162"/>
      <c r="AT1157" s="162"/>
      <c r="AU1157" s="162"/>
      <c r="AV1157" s="162"/>
      <c r="AW1157" s="162"/>
      <c r="AX1157" s="162"/>
    </row>
    <row r="1158" spans="1:50" hidden="1">
      <c r="A1158" s="153" t="s">
        <v>2377</v>
      </c>
      <c r="B1158" s="153" t="s">
        <v>2378</v>
      </c>
      <c r="C1158" s="153" t="s">
        <v>2379</v>
      </c>
      <c r="D1158" s="177" t="s">
        <v>3226</v>
      </c>
      <c r="E1158" s="161" t="s">
        <v>6309</v>
      </c>
      <c r="F1158" s="161" t="s">
        <v>3227</v>
      </c>
      <c r="G1158" s="161" t="s">
        <v>3553</v>
      </c>
      <c r="H1158" s="161" t="s">
        <v>3228</v>
      </c>
      <c r="I1158" s="161" t="s">
        <v>3229</v>
      </c>
      <c r="J1158" s="161" t="s">
        <v>3230</v>
      </c>
      <c r="K1158" s="161" t="s">
        <v>3231</v>
      </c>
      <c r="L1158" s="161" t="s">
        <v>6309</v>
      </c>
      <c r="M1158" s="161" t="s">
        <v>6309</v>
      </c>
      <c r="N1158" s="185" t="s">
        <v>6310</v>
      </c>
      <c r="O1158" s="161" t="s">
        <v>2380</v>
      </c>
      <c r="P1158" s="161" t="s">
        <v>3232</v>
      </c>
      <c r="Q1158" s="161" t="s">
        <v>13713</v>
      </c>
      <c r="R1158" s="161" t="s">
        <v>3228</v>
      </c>
      <c r="S1158" s="161" t="s">
        <v>3229</v>
      </c>
      <c r="T1158" s="161" t="s">
        <v>6309</v>
      </c>
      <c r="U1158" s="161">
        <v>0</v>
      </c>
      <c r="V1158" s="161">
        <v>0</v>
      </c>
      <c r="W1158" s="161">
        <v>0</v>
      </c>
      <c r="X1158" s="161">
        <v>0</v>
      </c>
      <c r="Y1158" s="161">
        <v>0</v>
      </c>
      <c r="Z1158" s="161">
        <v>0</v>
      </c>
      <c r="AA1158" s="161">
        <v>1</v>
      </c>
      <c r="AB1158" s="161" t="s">
        <v>2060</v>
      </c>
      <c r="AC1158" s="161" t="s">
        <v>2061</v>
      </c>
      <c r="AD1158" s="161" t="s">
        <v>2042</v>
      </c>
      <c r="AE1158" s="161" t="s">
        <v>2062</v>
      </c>
      <c r="AF1158" s="161" t="s">
        <v>6309</v>
      </c>
      <c r="AG1158" s="161" t="s">
        <v>6334</v>
      </c>
      <c r="AH1158" s="162" t="s">
        <v>4364</v>
      </c>
      <c r="AI1158" s="162" t="s">
        <v>14350</v>
      </c>
      <c r="AJ1158" s="162"/>
      <c r="AK1158" s="162"/>
      <c r="AL1158" s="162"/>
      <c r="AM1158" s="162"/>
      <c r="AN1158" s="162"/>
      <c r="AO1158" s="162"/>
      <c r="AP1158" s="162"/>
      <c r="AQ1158" s="162"/>
      <c r="AR1158" s="162"/>
      <c r="AS1158" s="162"/>
      <c r="AT1158" s="162"/>
      <c r="AU1158" s="162"/>
      <c r="AV1158" s="162"/>
      <c r="AW1158" s="162"/>
      <c r="AX1158" s="162"/>
    </row>
    <row r="1159" spans="1:50" hidden="1">
      <c r="A1159" s="153" t="s">
        <v>2877</v>
      </c>
      <c r="B1159" s="153" t="s">
        <v>5477</v>
      </c>
      <c r="C1159" s="153" t="s">
        <v>2878</v>
      </c>
      <c r="D1159" s="177" t="s">
        <v>7925</v>
      </c>
      <c r="E1159" s="161" t="s">
        <v>7926</v>
      </c>
      <c r="F1159" s="161" t="s">
        <v>12332</v>
      </c>
      <c r="G1159" s="161" t="s">
        <v>7927</v>
      </c>
      <c r="H1159" s="161" t="s">
        <v>7928</v>
      </c>
      <c r="I1159" s="161" t="s">
        <v>7929</v>
      </c>
      <c r="J1159" s="161" t="s">
        <v>7930</v>
      </c>
      <c r="K1159" s="161" t="s">
        <v>7931</v>
      </c>
      <c r="L1159" s="161" t="s">
        <v>7932</v>
      </c>
      <c r="M1159" s="161" t="s">
        <v>7933</v>
      </c>
      <c r="N1159" s="185" t="s">
        <v>6318</v>
      </c>
      <c r="O1159" s="161" t="s">
        <v>2060</v>
      </c>
      <c r="P1159" s="161" t="s">
        <v>13612</v>
      </c>
      <c r="Q1159" s="161" t="s">
        <v>2061</v>
      </c>
      <c r="R1159" s="161" t="s">
        <v>2041</v>
      </c>
      <c r="S1159" s="161" t="s">
        <v>2042</v>
      </c>
      <c r="T1159" s="161" t="s">
        <v>2062</v>
      </c>
      <c r="U1159" s="161" t="s">
        <v>2879</v>
      </c>
      <c r="V1159" s="161" t="s">
        <v>13616</v>
      </c>
      <c r="W1159" s="161" t="s">
        <v>13617</v>
      </c>
      <c r="X1159" s="161" t="s">
        <v>7928</v>
      </c>
      <c r="Y1159" s="161" t="s">
        <v>7929</v>
      </c>
      <c r="Z1159" s="161" t="s">
        <v>6309</v>
      </c>
      <c r="AA1159" s="161">
        <v>0</v>
      </c>
      <c r="AB1159" s="161">
        <v>0</v>
      </c>
      <c r="AC1159" s="161">
        <v>0</v>
      </c>
      <c r="AD1159" s="161">
        <v>0</v>
      </c>
      <c r="AE1159" s="161">
        <v>0</v>
      </c>
      <c r="AF1159" s="161" t="s">
        <v>1912</v>
      </c>
      <c r="AG1159" s="161" t="s">
        <v>4388</v>
      </c>
      <c r="AH1159" s="162"/>
      <c r="AI1159" s="162"/>
      <c r="AJ1159" s="162"/>
      <c r="AK1159" s="162"/>
      <c r="AL1159" s="162"/>
      <c r="AM1159" s="162"/>
      <c r="AN1159" s="162"/>
      <c r="AO1159" s="162"/>
      <c r="AP1159" s="162"/>
      <c r="AQ1159" s="162"/>
      <c r="AR1159" s="162"/>
      <c r="AS1159" s="162"/>
      <c r="AT1159" s="162"/>
      <c r="AU1159" s="162"/>
      <c r="AV1159" s="162"/>
      <c r="AW1159" s="162"/>
      <c r="AX1159" s="162"/>
    </row>
    <row r="1160" spans="1:50" hidden="1">
      <c r="A1160" s="153" t="s">
        <v>1739</v>
      </c>
      <c r="B1160" s="153" t="s">
        <v>1740</v>
      </c>
      <c r="C1160" s="153" t="s">
        <v>2221</v>
      </c>
      <c r="D1160" s="177" t="s">
        <v>8975</v>
      </c>
      <c r="E1160" s="161" t="s">
        <v>6309</v>
      </c>
      <c r="F1160" s="161" t="s">
        <v>12617</v>
      </c>
      <c r="G1160" s="161" t="s">
        <v>8976</v>
      </c>
      <c r="H1160" s="161" t="s">
        <v>8977</v>
      </c>
      <c r="I1160" s="161" t="s">
        <v>8978</v>
      </c>
      <c r="J1160" s="161" t="s">
        <v>8979</v>
      </c>
      <c r="K1160" s="161" t="s">
        <v>8980</v>
      </c>
      <c r="L1160" s="161" t="s">
        <v>6309</v>
      </c>
      <c r="M1160" s="161" t="s">
        <v>6309</v>
      </c>
      <c r="N1160" s="185" t="s">
        <v>6310</v>
      </c>
      <c r="O1160" s="161">
        <v>0</v>
      </c>
      <c r="P1160" s="161">
        <v>0</v>
      </c>
      <c r="Q1160" s="161">
        <v>0</v>
      </c>
      <c r="R1160" s="161">
        <v>0</v>
      </c>
      <c r="S1160" s="161">
        <v>0</v>
      </c>
      <c r="T1160" s="161">
        <v>0</v>
      </c>
      <c r="U1160" s="161">
        <v>0</v>
      </c>
      <c r="V1160" s="161">
        <v>0</v>
      </c>
      <c r="W1160" s="161">
        <v>0</v>
      </c>
      <c r="X1160" s="161">
        <v>0</v>
      </c>
      <c r="Y1160" s="161">
        <v>0</v>
      </c>
      <c r="Z1160" s="161">
        <v>0</v>
      </c>
      <c r="AA1160" s="161">
        <v>0</v>
      </c>
      <c r="AB1160" s="161">
        <v>0</v>
      </c>
      <c r="AC1160" s="161">
        <v>0</v>
      </c>
      <c r="AD1160" s="161">
        <v>0</v>
      </c>
      <c r="AE1160" s="161">
        <v>0</v>
      </c>
      <c r="AF1160" s="161" t="s">
        <v>6309</v>
      </c>
      <c r="AG1160" s="161" t="s">
        <v>6312</v>
      </c>
      <c r="AH1160" s="162"/>
      <c r="AI1160" s="162"/>
      <c r="AJ1160" s="162"/>
      <c r="AK1160" s="162"/>
      <c r="AL1160" s="162"/>
      <c r="AM1160" s="162"/>
      <c r="AN1160" s="162"/>
      <c r="AO1160" s="162"/>
      <c r="AP1160" s="162"/>
      <c r="AQ1160" s="162"/>
      <c r="AR1160" s="162"/>
      <c r="AS1160" s="162"/>
      <c r="AT1160" s="162"/>
      <c r="AU1160" s="162"/>
      <c r="AV1160" s="162"/>
      <c r="AW1160" s="162"/>
      <c r="AX1160" s="162"/>
    </row>
    <row r="1161" spans="1:50" hidden="1">
      <c r="A1161" s="153" t="s">
        <v>2381</v>
      </c>
      <c r="B1161" s="153" t="s">
        <v>4649</v>
      </c>
      <c r="C1161" s="153" t="s">
        <v>2373</v>
      </c>
      <c r="D1161" s="177" t="s">
        <v>11170</v>
      </c>
      <c r="E1161" s="161" t="s">
        <v>11171</v>
      </c>
      <c r="F1161" s="161" t="s">
        <v>13320</v>
      </c>
      <c r="G1161" s="161" t="s">
        <v>11172</v>
      </c>
      <c r="H1161" s="161" t="s">
        <v>3554</v>
      </c>
      <c r="I1161" s="161" t="s">
        <v>3555</v>
      </c>
      <c r="J1161" s="161" t="s">
        <v>11173</v>
      </c>
      <c r="K1161" s="161" t="s">
        <v>11174</v>
      </c>
      <c r="L1161" s="161" t="s">
        <v>6309</v>
      </c>
      <c r="M1161" s="161" t="s">
        <v>11175</v>
      </c>
      <c r="N1161" s="185" t="s">
        <v>6310</v>
      </c>
      <c r="O1161" s="161">
        <v>0</v>
      </c>
      <c r="P1161" s="161">
        <v>0</v>
      </c>
      <c r="Q1161" s="161">
        <v>0</v>
      </c>
      <c r="R1161" s="161">
        <v>0</v>
      </c>
      <c r="S1161" s="161">
        <v>0</v>
      </c>
      <c r="T1161" s="161">
        <v>0</v>
      </c>
      <c r="U1161" s="161">
        <v>0</v>
      </c>
      <c r="V1161" s="161">
        <v>0</v>
      </c>
      <c r="W1161" s="161">
        <v>0</v>
      </c>
      <c r="X1161" s="161">
        <v>0</v>
      </c>
      <c r="Y1161" s="161">
        <v>0</v>
      </c>
      <c r="Z1161" s="161">
        <v>0</v>
      </c>
      <c r="AA1161" s="161">
        <v>0</v>
      </c>
      <c r="AB1161" s="161">
        <v>0</v>
      </c>
      <c r="AC1161" s="161">
        <v>0</v>
      </c>
      <c r="AD1161" s="161">
        <v>0</v>
      </c>
      <c r="AE1161" s="161">
        <v>0</v>
      </c>
      <c r="AF1161" s="161" t="s">
        <v>6309</v>
      </c>
      <c r="AG1161" s="161" t="s">
        <v>6317</v>
      </c>
      <c r="AH1161" s="162"/>
      <c r="AI1161" s="162"/>
      <c r="AJ1161" s="162"/>
      <c r="AK1161" s="162"/>
      <c r="AL1161" s="162"/>
      <c r="AM1161" s="162"/>
      <c r="AN1161" s="162"/>
      <c r="AO1161" s="162"/>
      <c r="AP1161" s="162"/>
      <c r="AQ1161" s="162"/>
      <c r="AR1161" s="162"/>
      <c r="AS1161" s="162"/>
      <c r="AT1161" s="162"/>
      <c r="AU1161" s="162"/>
      <c r="AV1161" s="162"/>
      <c r="AW1161" s="162"/>
      <c r="AX1161" s="162"/>
    </row>
    <row r="1162" spans="1:50" hidden="1">
      <c r="A1162" s="153" t="s">
        <v>2286</v>
      </c>
      <c r="B1162" s="153" t="s">
        <v>2287</v>
      </c>
      <c r="C1162" s="153" t="s">
        <v>1091</v>
      </c>
      <c r="D1162" s="177" t="s">
        <v>8872</v>
      </c>
      <c r="E1162" s="161" t="s">
        <v>6309</v>
      </c>
      <c r="F1162" s="161" t="s">
        <v>12596</v>
      </c>
      <c r="G1162" s="161" t="s">
        <v>8873</v>
      </c>
      <c r="H1162" s="161" t="s">
        <v>2024</v>
      </c>
      <c r="I1162" s="161" t="s">
        <v>2031</v>
      </c>
      <c r="J1162" s="161" t="s">
        <v>8874</v>
      </c>
      <c r="K1162" s="161" t="s">
        <v>8875</v>
      </c>
      <c r="L1162" s="161" t="s">
        <v>6309</v>
      </c>
      <c r="M1162" s="161" t="s">
        <v>8876</v>
      </c>
      <c r="N1162" s="185" t="s">
        <v>6310</v>
      </c>
      <c r="O1162" s="161">
        <v>0</v>
      </c>
      <c r="P1162" s="161">
        <v>0</v>
      </c>
      <c r="Q1162" s="161">
        <v>0</v>
      </c>
      <c r="R1162" s="161">
        <v>0</v>
      </c>
      <c r="S1162" s="161">
        <v>0</v>
      </c>
      <c r="T1162" s="161">
        <v>0</v>
      </c>
      <c r="U1162" s="161">
        <v>0</v>
      </c>
      <c r="V1162" s="161">
        <v>0</v>
      </c>
      <c r="W1162" s="161">
        <v>0</v>
      </c>
      <c r="X1162" s="161">
        <v>0</v>
      </c>
      <c r="Y1162" s="161">
        <v>0</v>
      </c>
      <c r="Z1162" s="161">
        <v>0</v>
      </c>
      <c r="AA1162" s="161">
        <v>0</v>
      </c>
      <c r="AB1162" s="161">
        <v>0</v>
      </c>
      <c r="AC1162" s="161">
        <v>0</v>
      </c>
      <c r="AD1162" s="161">
        <v>0</v>
      </c>
      <c r="AE1162" s="161">
        <v>0</v>
      </c>
      <c r="AF1162" s="161" t="s">
        <v>6309</v>
      </c>
      <c r="AG1162" s="161" t="s">
        <v>6312</v>
      </c>
      <c r="AH1162" s="162"/>
      <c r="AI1162" s="162"/>
      <c r="AJ1162" s="162"/>
      <c r="AK1162" s="162"/>
      <c r="AL1162" s="162"/>
      <c r="AM1162" s="162"/>
      <c r="AN1162" s="162"/>
      <c r="AO1162" s="162"/>
      <c r="AP1162" s="162"/>
      <c r="AQ1162" s="162"/>
      <c r="AR1162" s="162"/>
      <c r="AS1162" s="162"/>
      <c r="AT1162" s="162"/>
      <c r="AU1162" s="162"/>
      <c r="AV1162" s="162"/>
      <c r="AW1162" s="162"/>
      <c r="AX1162" s="162"/>
    </row>
    <row r="1163" spans="1:50" hidden="1">
      <c r="A1163" s="153" t="s">
        <v>5431</v>
      </c>
      <c r="B1163" s="153" t="s">
        <v>5432</v>
      </c>
      <c r="C1163" s="153" t="s">
        <v>2228</v>
      </c>
      <c r="D1163" s="177" t="s">
        <v>7306</v>
      </c>
      <c r="E1163" s="161" t="s">
        <v>6309</v>
      </c>
      <c r="F1163" s="161" t="s">
        <v>12058</v>
      </c>
      <c r="G1163" s="161" t="s">
        <v>7307</v>
      </c>
      <c r="H1163" s="161" t="s">
        <v>1338</v>
      </c>
      <c r="I1163" s="161" t="s">
        <v>2031</v>
      </c>
      <c r="J1163" s="161" t="s">
        <v>7308</v>
      </c>
      <c r="K1163" s="161" t="s">
        <v>7309</v>
      </c>
      <c r="L1163" s="161" t="s">
        <v>6309</v>
      </c>
      <c r="M1163" s="161" t="s">
        <v>14215</v>
      </c>
      <c r="N1163" s="185" t="s">
        <v>6310</v>
      </c>
      <c r="O1163" s="161">
        <v>0</v>
      </c>
      <c r="P1163" s="161">
        <v>0</v>
      </c>
      <c r="Q1163" s="161">
        <v>0</v>
      </c>
      <c r="R1163" s="161">
        <v>0</v>
      </c>
      <c r="S1163" s="161">
        <v>0</v>
      </c>
      <c r="T1163" s="161">
        <v>0</v>
      </c>
      <c r="U1163" s="161">
        <v>0</v>
      </c>
      <c r="V1163" s="161">
        <v>0</v>
      </c>
      <c r="W1163" s="161">
        <v>0</v>
      </c>
      <c r="X1163" s="161">
        <v>0</v>
      </c>
      <c r="Y1163" s="161">
        <v>0</v>
      </c>
      <c r="Z1163" s="161">
        <v>0</v>
      </c>
      <c r="AA1163" s="161">
        <v>0</v>
      </c>
      <c r="AB1163" s="161">
        <v>0</v>
      </c>
      <c r="AC1163" s="161">
        <v>0</v>
      </c>
      <c r="AD1163" s="161">
        <v>0</v>
      </c>
      <c r="AE1163" s="161">
        <v>0</v>
      </c>
      <c r="AF1163" s="161" t="s">
        <v>6309</v>
      </c>
      <c r="AG1163" s="161" t="s">
        <v>6312</v>
      </c>
      <c r="AH1163" s="162"/>
      <c r="AI1163" s="162"/>
      <c r="AJ1163" s="162"/>
      <c r="AK1163" s="162"/>
      <c r="AL1163" s="162"/>
      <c r="AM1163" s="162"/>
      <c r="AN1163" s="162"/>
      <c r="AO1163" s="162"/>
      <c r="AP1163" s="162"/>
      <c r="AQ1163" s="162"/>
      <c r="AR1163" s="162"/>
      <c r="AS1163" s="162"/>
      <c r="AT1163" s="162"/>
      <c r="AU1163" s="162"/>
      <c r="AV1163" s="162"/>
      <c r="AW1163" s="162"/>
      <c r="AX1163" s="162"/>
    </row>
    <row r="1164" spans="1:50" hidden="1">
      <c r="A1164" s="153" t="s">
        <v>4231</v>
      </c>
      <c r="B1164" s="153" t="s">
        <v>4232</v>
      </c>
      <c r="C1164" s="153" t="s">
        <v>2228</v>
      </c>
      <c r="D1164" s="177" t="s">
        <v>9211</v>
      </c>
      <c r="E1164" s="161" t="s">
        <v>6309</v>
      </c>
      <c r="F1164" s="161" t="s">
        <v>12201</v>
      </c>
      <c r="G1164" s="161" t="s">
        <v>9212</v>
      </c>
      <c r="H1164" s="161" t="s">
        <v>2024</v>
      </c>
      <c r="I1164" s="161" t="s">
        <v>2031</v>
      </c>
      <c r="J1164" s="161" t="s">
        <v>9213</v>
      </c>
      <c r="K1164" s="161" t="s">
        <v>9214</v>
      </c>
      <c r="L1164" s="161" t="s">
        <v>6309</v>
      </c>
      <c r="M1164" s="161"/>
      <c r="N1164" s="185"/>
      <c r="O1164" s="161"/>
      <c r="P1164" s="161"/>
      <c r="Q1164" s="161"/>
      <c r="R1164" s="161"/>
      <c r="S1164" s="161"/>
      <c r="T1164" s="161"/>
      <c r="U1164" s="161"/>
      <c r="V1164" s="161"/>
      <c r="W1164" s="161"/>
      <c r="X1164" s="161"/>
      <c r="Y1164" s="161"/>
      <c r="Z1164" s="161"/>
      <c r="AA1164" s="161"/>
      <c r="AB1164" s="161"/>
      <c r="AC1164" s="161"/>
      <c r="AD1164" s="161"/>
      <c r="AE1164" s="161"/>
      <c r="AF1164" s="161"/>
      <c r="AG1164" s="161"/>
      <c r="AH1164" s="162"/>
      <c r="AI1164" s="162"/>
      <c r="AJ1164" s="162"/>
      <c r="AK1164" s="162"/>
      <c r="AL1164" s="162"/>
      <c r="AM1164" s="162"/>
      <c r="AN1164" s="162"/>
      <c r="AO1164" s="162"/>
      <c r="AP1164" s="162"/>
      <c r="AQ1164" s="162"/>
      <c r="AR1164" s="162"/>
      <c r="AS1164" s="162"/>
      <c r="AT1164" s="162"/>
      <c r="AU1164" s="162"/>
      <c r="AV1164" s="162"/>
      <c r="AW1164" s="162"/>
      <c r="AX1164" s="162"/>
    </row>
    <row r="1165" spans="1:50" hidden="1">
      <c r="A1165" s="153" t="s">
        <v>3113</v>
      </c>
      <c r="B1165" s="153" t="s">
        <v>3114</v>
      </c>
      <c r="C1165" s="153" t="s">
        <v>1091</v>
      </c>
      <c r="D1165" s="177" t="s">
        <v>9539</v>
      </c>
      <c r="E1165" s="161" t="s">
        <v>6309</v>
      </c>
      <c r="F1165" s="161" t="s">
        <v>12725</v>
      </c>
      <c r="G1165" s="161" t="s">
        <v>9540</v>
      </c>
      <c r="H1165" s="161" t="s">
        <v>6786</v>
      </c>
      <c r="I1165" s="161" t="s">
        <v>6787</v>
      </c>
      <c r="J1165" s="161" t="s">
        <v>9541</v>
      </c>
      <c r="K1165" s="161" t="s">
        <v>9542</v>
      </c>
      <c r="L1165" s="161" t="s">
        <v>6309</v>
      </c>
      <c r="M1165" s="161" t="s">
        <v>9543</v>
      </c>
      <c r="N1165" s="185" t="s">
        <v>6310</v>
      </c>
      <c r="O1165" s="161">
        <v>0</v>
      </c>
      <c r="P1165" s="161">
        <v>0</v>
      </c>
      <c r="Q1165" s="161">
        <v>0</v>
      </c>
      <c r="R1165" s="161">
        <v>0</v>
      </c>
      <c r="S1165" s="161">
        <v>0</v>
      </c>
      <c r="T1165" s="161">
        <v>0</v>
      </c>
      <c r="U1165" s="161">
        <v>0</v>
      </c>
      <c r="V1165" s="161">
        <v>0</v>
      </c>
      <c r="W1165" s="161">
        <v>0</v>
      </c>
      <c r="X1165" s="161">
        <v>0</v>
      </c>
      <c r="Y1165" s="161">
        <v>0</v>
      </c>
      <c r="Z1165" s="161">
        <v>0</v>
      </c>
      <c r="AA1165" s="161">
        <v>0</v>
      </c>
      <c r="AB1165" s="161">
        <v>0</v>
      </c>
      <c r="AC1165" s="161">
        <v>0</v>
      </c>
      <c r="AD1165" s="161">
        <v>0</v>
      </c>
      <c r="AE1165" s="161">
        <v>0</v>
      </c>
      <c r="AF1165" s="161" t="s">
        <v>6309</v>
      </c>
      <c r="AG1165" s="161" t="s">
        <v>6312</v>
      </c>
      <c r="AH1165" s="162"/>
      <c r="AI1165" s="162"/>
      <c r="AJ1165" s="162"/>
      <c r="AK1165" s="162"/>
      <c r="AL1165" s="162"/>
      <c r="AM1165" s="162"/>
      <c r="AN1165" s="162"/>
      <c r="AO1165" s="162"/>
      <c r="AP1165" s="162"/>
      <c r="AQ1165" s="162"/>
      <c r="AR1165" s="162"/>
      <c r="AS1165" s="162"/>
      <c r="AT1165" s="162"/>
      <c r="AU1165" s="162"/>
      <c r="AV1165" s="162"/>
      <c r="AW1165" s="162"/>
      <c r="AX1165" s="162"/>
    </row>
    <row r="1166" spans="1:50" hidden="1">
      <c r="A1166" s="153" t="s">
        <v>611</v>
      </c>
      <c r="B1166" s="153" t="s">
        <v>612</v>
      </c>
      <c r="C1166" s="153" t="s">
        <v>613</v>
      </c>
      <c r="D1166" s="177" t="e">
        <v>#N/A</v>
      </c>
      <c r="E1166" s="161" t="e">
        <v>#N/A</v>
      </c>
      <c r="F1166" s="161" t="e">
        <v>#N/A</v>
      </c>
      <c r="G1166" s="161" t="e">
        <v>#N/A</v>
      </c>
      <c r="H1166" s="161" t="e">
        <v>#N/A</v>
      </c>
      <c r="I1166" s="161" t="e">
        <v>#N/A</v>
      </c>
      <c r="J1166" s="161" t="e">
        <v>#N/A</v>
      </c>
      <c r="K1166" s="161" t="e">
        <v>#N/A</v>
      </c>
      <c r="L1166" s="161" t="e">
        <v>#N/A</v>
      </c>
      <c r="M1166" s="161"/>
      <c r="N1166" s="185"/>
      <c r="O1166" s="161"/>
      <c r="P1166" s="161"/>
      <c r="Q1166" s="161"/>
      <c r="R1166" s="161"/>
      <c r="S1166" s="161"/>
      <c r="T1166" s="161"/>
      <c r="U1166" s="161"/>
      <c r="V1166" s="161"/>
      <c r="W1166" s="161"/>
      <c r="X1166" s="161"/>
      <c r="Y1166" s="161"/>
      <c r="Z1166" s="161"/>
      <c r="AA1166" s="161"/>
      <c r="AB1166" s="161"/>
      <c r="AC1166" s="161"/>
      <c r="AD1166" s="161"/>
      <c r="AE1166" s="161"/>
      <c r="AF1166" s="161"/>
      <c r="AG1166" s="161"/>
      <c r="AH1166" s="162" t="s">
        <v>4666</v>
      </c>
      <c r="AI1166" s="162"/>
      <c r="AJ1166" s="162" t="s">
        <v>4667</v>
      </c>
      <c r="AK1166" s="162"/>
      <c r="AL1166" s="162"/>
      <c r="AM1166" s="162"/>
      <c r="AN1166" s="162"/>
      <c r="AO1166" s="162"/>
      <c r="AP1166" s="162"/>
      <c r="AQ1166" s="162"/>
      <c r="AR1166" s="162"/>
      <c r="AS1166" s="162"/>
      <c r="AT1166" s="162"/>
      <c r="AU1166" s="162"/>
      <c r="AV1166" s="162"/>
      <c r="AW1166" s="162"/>
      <c r="AX1166" s="162"/>
    </row>
    <row r="1167" spans="1:50" hidden="1">
      <c r="A1167" s="153" t="s">
        <v>4650</v>
      </c>
      <c r="B1167" s="153" t="s">
        <v>5209</v>
      </c>
      <c r="C1167" s="153" t="s">
        <v>4651</v>
      </c>
      <c r="D1167" s="177" t="s">
        <v>4074</v>
      </c>
      <c r="E1167" s="161" t="s">
        <v>4075</v>
      </c>
      <c r="F1167" s="161" t="s">
        <v>4076</v>
      </c>
      <c r="G1167" s="161" t="s">
        <v>4077</v>
      </c>
      <c r="H1167" s="161" t="s">
        <v>2058</v>
      </c>
      <c r="I1167" s="161" t="s">
        <v>2059</v>
      </c>
      <c r="J1167" s="161" t="s">
        <v>4078</v>
      </c>
      <c r="K1167" s="161" t="s">
        <v>4079</v>
      </c>
      <c r="L1167" s="161" t="s">
        <v>4080</v>
      </c>
      <c r="M1167" s="161" t="s">
        <v>4081</v>
      </c>
      <c r="N1167" s="185" t="s">
        <v>2035</v>
      </c>
      <c r="O1167" s="161" t="s">
        <v>4652</v>
      </c>
      <c r="P1167" s="161" t="s">
        <v>4082</v>
      </c>
      <c r="Q1167" s="161" t="s">
        <v>13663</v>
      </c>
      <c r="R1167" s="161" t="s">
        <v>2024</v>
      </c>
      <c r="S1167" s="161" t="s">
        <v>2031</v>
      </c>
      <c r="T1167" s="161" t="s">
        <v>13664</v>
      </c>
      <c r="U1167" s="161">
        <v>0</v>
      </c>
      <c r="V1167" s="161">
        <v>0</v>
      </c>
      <c r="W1167" s="161">
        <v>0</v>
      </c>
      <c r="X1167" s="161">
        <v>0</v>
      </c>
      <c r="Y1167" s="161">
        <v>0</v>
      </c>
      <c r="Z1167" s="161">
        <v>0</v>
      </c>
      <c r="AA1167" s="161">
        <v>1</v>
      </c>
      <c r="AB1167" s="161" t="s">
        <v>2060</v>
      </c>
      <c r="AC1167" s="161" t="s">
        <v>2061</v>
      </c>
      <c r="AD1167" s="161" t="s">
        <v>2042</v>
      </c>
      <c r="AE1167" s="161" t="s">
        <v>2062</v>
      </c>
      <c r="AF1167" s="161" t="s">
        <v>6309</v>
      </c>
      <c r="AG1167" s="161" t="s">
        <v>6334</v>
      </c>
      <c r="AH1167" s="162" t="s">
        <v>5070</v>
      </c>
      <c r="AI1167" s="162" t="s">
        <v>359</v>
      </c>
      <c r="AJ1167" s="162" t="s">
        <v>2066</v>
      </c>
      <c r="AK1167" s="162" t="s">
        <v>1526</v>
      </c>
      <c r="AL1167" s="162" t="s">
        <v>1626</v>
      </c>
      <c r="AM1167" s="162" t="s">
        <v>6074</v>
      </c>
      <c r="AN1167" s="162" t="s">
        <v>1834</v>
      </c>
      <c r="AO1167" s="162" t="s">
        <v>1842</v>
      </c>
      <c r="AP1167" s="162" t="s">
        <v>1462</v>
      </c>
      <c r="AQ1167" s="162" t="s">
        <v>6733</v>
      </c>
      <c r="AR1167" s="162" t="s">
        <v>6915</v>
      </c>
      <c r="AS1167" s="162" t="s">
        <v>13928</v>
      </c>
      <c r="AT1167" s="162" t="s">
        <v>14202</v>
      </c>
      <c r="AU1167" s="162" t="s">
        <v>14557</v>
      </c>
      <c r="AV1167" s="162" t="s">
        <v>15078</v>
      </c>
      <c r="AW1167" s="162" t="s">
        <v>15494</v>
      </c>
      <c r="AX1167" s="162"/>
    </row>
    <row r="1168" spans="1:50" hidden="1">
      <c r="A1168" s="153" t="s">
        <v>5308</v>
      </c>
      <c r="B1168" s="153" t="s">
        <v>5309</v>
      </c>
      <c r="C1168" s="153" t="s">
        <v>5310</v>
      </c>
      <c r="D1168" s="177" t="s">
        <v>9346</v>
      </c>
      <c r="E1168" s="161" t="s">
        <v>6309</v>
      </c>
      <c r="F1168" s="161" t="s">
        <v>12685</v>
      </c>
      <c r="G1168" s="161" t="s">
        <v>9347</v>
      </c>
      <c r="H1168" s="161" t="s">
        <v>4145</v>
      </c>
      <c r="I1168" s="161" t="s">
        <v>4146</v>
      </c>
      <c r="J1168" s="161" t="s">
        <v>9348</v>
      </c>
      <c r="K1168" s="161" t="s">
        <v>9349</v>
      </c>
      <c r="L1168" s="161" t="s">
        <v>6309</v>
      </c>
      <c r="M1168" s="161" t="s">
        <v>6309</v>
      </c>
      <c r="N1168" s="185" t="s">
        <v>6310</v>
      </c>
      <c r="O1168" s="161">
        <v>0</v>
      </c>
      <c r="P1168" s="161">
        <v>0</v>
      </c>
      <c r="Q1168" s="161">
        <v>0</v>
      </c>
      <c r="R1168" s="161">
        <v>0</v>
      </c>
      <c r="S1168" s="161">
        <v>0</v>
      </c>
      <c r="T1168" s="161">
        <v>0</v>
      </c>
      <c r="U1168" s="161">
        <v>0</v>
      </c>
      <c r="V1168" s="161">
        <v>0</v>
      </c>
      <c r="W1168" s="161">
        <v>0</v>
      </c>
      <c r="X1168" s="161">
        <v>0</v>
      </c>
      <c r="Y1168" s="161">
        <v>0</v>
      </c>
      <c r="Z1168" s="161">
        <v>0</v>
      </c>
      <c r="AA1168" s="161">
        <v>0</v>
      </c>
      <c r="AB1168" s="161">
        <v>0</v>
      </c>
      <c r="AC1168" s="161">
        <v>0</v>
      </c>
      <c r="AD1168" s="161">
        <v>0</v>
      </c>
      <c r="AE1168" s="161">
        <v>0</v>
      </c>
      <c r="AF1168" s="161" t="s">
        <v>6309</v>
      </c>
      <c r="AG1168" s="161" t="s">
        <v>6312</v>
      </c>
      <c r="AH1168" s="162"/>
      <c r="AI1168" s="162"/>
      <c r="AJ1168" s="162"/>
      <c r="AK1168" s="162"/>
      <c r="AL1168" s="162"/>
      <c r="AM1168" s="162"/>
      <c r="AN1168" s="162"/>
      <c r="AO1168" s="162"/>
      <c r="AP1168" s="162"/>
      <c r="AQ1168" s="162"/>
      <c r="AR1168" s="162"/>
      <c r="AS1168" s="162"/>
      <c r="AT1168" s="162"/>
      <c r="AU1168" s="162"/>
      <c r="AV1168" s="162"/>
      <c r="AW1168" s="162"/>
      <c r="AX1168" s="162"/>
    </row>
    <row r="1169" spans="1:50" hidden="1">
      <c r="A1169" s="153" t="s">
        <v>5823</v>
      </c>
      <c r="B1169" s="153" t="s">
        <v>5824</v>
      </c>
      <c r="C1169" s="153" t="s">
        <v>2505</v>
      </c>
      <c r="D1169" s="177" t="s">
        <v>10345</v>
      </c>
      <c r="E1169" s="161" t="s">
        <v>6309</v>
      </c>
      <c r="F1169" s="161" t="s">
        <v>12065</v>
      </c>
      <c r="G1169" s="161" t="s">
        <v>10346</v>
      </c>
      <c r="H1169" s="161" t="s">
        <v>3916</v>
      </c>
      <c r="I1169" s="161" t="s">
        <v>3917</v>
      </c>
      <c r="J1169" s="161" t="s">
        <v>10347</v>
      </c>
      <c r="K1169" s="161" t="s">
        <v>10348</v>
      </c>
      <c r="L1169" s="161" t="s">
        <v>6309</v>
      </c>
      <c r="M1169" s="161" t="s">
        <v>14597</v>
      </c>
      <c r="N1169" s="185" t="s">
        <v>6310</v>
      </c>
      <c r="O1169" s="161">
        <v>0</v>
      </c>
      <c r="P1169" s="161">
        <v>0</v>
      </c>
      <c r="Q1169" s="161">
        <v>0</v>
      </c>
      <c r="R1169" s="161">
        <v>0</v>
      </c>
      <c r="S1169" s="161">
        <v>0</v>
      </c>
      <c r="T1169" s="161">
        <v>0</v>
      </c>
      <c r="U1169" s="161">
        <v>0</v>
      </c>
      <c r="V1169" s="161">
        <v>0</v>
      </c>
      <c r="W1169" s="161">
        <v>0</v>
      </c>
      <c r="X1169" s="161">
        <v>0</v>
      </c>
      <c r="Y1169" s="161">
        <v>0</v>
      </c>
      <c r="Z1169" s="161">
        <v>0</v>
      </c>
      <c r="AA1169" s="161">
        <v>0</v>
      </c>
      <c r="AB1169" s="161">
        <v>0</v>
      </c>
      <c r="AC1169" s="161">
        <v>0</v>
      </c>
      <c r="AD1169" s="161">
        <v>0</v>
      </c>
      <c r="AE1169" s="161">
        <v>0</v>
      </c>
      <c r="AF1169" s="161" t="s">
        <v>6309</v>
      </c>
      <c r="AG1169" s="169" t="s">
        <v>6312</v>
      </c>
      <c r="AH1169" s="162"/>
      <c r="AI1169" s="162"/>
      <c r="AJ1169" s="162"/>
      <c r="AK1169" s="162"/>
      <c r="AL1169" s="162"/>
      <c r="AM1169" s="162"/>
      <c r="AN1169" s="162"/>
      <c r="AO1169" s="162"/>
      <c r="AP1169" s="162"/>
      <c r="AQ1169" s="162"/>
      <c r="AR1169" s="162"/>
      <c r="AS1169" s="162"/>
      <c r="AT1169" s="162"/>
      <c r="AU1169" s="162"/>
      <c r="AV1169" s="162"/>
      <c r="AW1169" s="162"/>
      <c r="AX1169" s="162"/>
    </row>
    <row r="1170" spans="1:50" hidden="1">
      <c r="A1170" s="153" t="s">
        <v>5589</v>
      </c>
      <c r="B1170" s="153" t="s">
        <v>1726</v>
      </c>
      <c r="C1170" s="153" t="s">
        <v>5879</v>
      </c>
      <c r="D1170" s="177" t="s">
        <v>10528</v>
      </c>
      <c r="E1170" s="161" t="s">
        <v>10529</v>
      </c>
      <c r="F1170" s="161" t="s">
        <v>13104</v>
      </c>
      <c r="G1170" s="161" t="s">
        <v>10530</v>
      </c>
      <c r="H1170" s="161" t="s">
        <v>2024</v>
      </c>
      <c r="I1170" s="161" t="s">
        <v>2031</v>
      </c>
      <c r="J1170" s="161" t="s">
        <v>10531</v>
      </c>
      <c r="K1170" s="161" t="s">
        <v>6309</v>
      </c>
      <c r="L1170" s="161" t="s">
        <v>10532</v>
      </c>
      <c r="M1170" s="161" t="s">
        <v>10533</v>
      </c>
      <c r="N1170" s="185" t="s">
        <v>6313</v>
      </c>
      <c r="O1170" s="161">
        <v>0</v>
      </c>
      <c r="P1170" s="161">
        <v>0</v>
      </c>
      <c r="Q1170" s="161">
        <v>0</v>
      </c>
      <c r="R1170" s="161">
        <v>0</v>
      </c>
      <c r="S1170" s="161">
        <v>0</v>
      </c>
      <c r="T1170" s="161">
        <v>0</v>
      </c>
      <c r="U1170" s="161">
        <v>0</v>
      </c>
      <c r="V1170" s="161">
        <v>0</v>
      </c>
      <c r="W1170" s="161">
        <v>0</v>
      </c>
      <c r="X1170" s="161">
        <v>0</v>
      </c>
      <c r="Y1170" s="161">
        <v>0</v>
      </c>
      <c r="Z1170" s="161">
        <v>0</v>
      </c>
      <c r="AA1170" s="161">
        <v>0</v>
      </c>
      <c r="AB1170" s="161">
        <v>0</v>
      </c>
      <c r="AC1170" s="161">
        <v>0</v>
      </c>
      <c r="AD1170" s="161">
        <v>0</v>
      </c>
      <c r="AE1170" s="161">
        <v>0</v>
      </c>
      <c r="AF1170" s="161" t="s">
        <v>1823</v>
      </c>
      <c r="AG1170" s="161" t="s">
        <v>4437</v>
      </c>
      <c r="AH1170" s="162" t="s">
        <v>15155</v>
      </c>
      <c r="AI1170" s="162" t="s">
        <v>15168</v>
      </c>
      <c r="AJ1170" s="162" t="s">
        <v>15231</v>
      </c>
      <c r="AK1170" s="162" t="s">
        <v>15278</v>
      </c>
      <c r="AL1170" s="162" t="s">
        <v>15633</v>
      </c>
      <c r="AM1170" s="162"/>
      <c r="AN1170" s="162" t="s">
        <v>15634</v>
      </c>
      <c r="AO1170" s="162" t="s">
        <v>15893</v>
      </c>
      <c r="AP1170" s="162"/>
      <c r="AQ1170" s="162"/>
      <c r="AR1170" s="162"/>
      <c r="AS1170" s="162"/>
      <c r="AT1170" s="162"/>
      <c r="AU1170" s="162"/>
      <c r="AV1170" s="162"/>
      <c r="AW1170" s="162"/>
      <c r="AX1170" s="162"/>
    </row>
    <row r="1171" spans="1:50" hidden="1">
      <c r="A1171" s="153" t="s">
        <v>5590</v>
      </c>
      <c r="B1171" s="153" t="s">
        <v>1726</v>
      </c>
      <c r="C1171" s="153" t="s">
        <v>5879</v>
      </c>
      <c r="D1171" s="177" t="s">
        <v>10528</v>
      </c>
      <c r="E1171" s="161" t="s">
        <v>10529</v>
      </c>
      <c r="F1171" s="161" t="s">
        <v>13105</v>
      </c>
      <c r="G1171" s="161" t="s">
        <v>10530</v>
      </c>
      <c r="H1171" s="161" t="s">
        <v>2024</v>
      </c>
      <c r="I1171" s="161" t="s">
        <v>2031</v>
      </c>
      <c r="J1171" s="161" t="s">
        <v>10531</v>
      </c>
      <c r="K1171" s="161" t="s">
        <v>6309</v>
      </c>
      <c r="L1171" s="161" t="s">
        <v>10532</v>
      </c>
      <c r="M1171" s="161" t="s">
        <v>10533</v>
      </c>
      <c r="N1171" s="185" t="s">
        <v>6313</v>
      </c>
      <c r="O1171" s="161">
        <v>0</v>
      </c>
      <c r="P1171" s="161">
        <v>0</v>
      </c>
      <c r="Q1171" s="161">
        <v>0</v>
      </c>
      <c r="R1171" s="161">
        <v>0</v>
      </c>
      <c r="S1171" s="161">
        <v>0</v>
      </c>
      <c r="T1171" s="161">
        <v>0</v>
      </c>
      <c r="U1171" s="161">
        <v>0</v>
      </c>
      <c r="V1171" s="161">
        <v>0</v>
      </c>
      <c r="W1171" s="161">
        <v>0</v>
      </c>
      <c r="X1171" s="161">
        <v>0</v>
      </c>
      <c r="Y1171" s="161">
        <v>0</v>
      </c>
      <c r="Z1171" s="161">
        <v>0</v>
      </c>
      <c r="AA1171" s="161">
        <v>0</v>
      </c>
      <c r="AB1171" s="161">
        <v>0</v>
      </c>
      <c r="AC1171" s="161">
        <v>0</v>
      </c>
      <c r="AD1171" s="161">
        <v>0</v>
      </c>
      <c r="AE1171" s="161">
        <v>0</v>
      </c>
      <c r="AF1171" s="161" t="s">
        <v>1823</v>
      </c>
      <c r="AG1171" s="161" t="s">
        <v>4437</v>
      </c>
      <c r="AH1171" s="162" t="s">
        <v>15155</v>
      </c>
      <c r="AI1171" s="162" t="s">
        <v>15168</v>
      </c>
      <c r="AJ1171" s="162" t="s">
        <v>15231</v>
      </c>
      <c r="AK1171" s="162" t="s">
        <v>15278</v>
      </c>
      <c r="AL1171" s="162" t="s">
        <v>15633</v>
      </c>
      <c r="AM1171" s="162"/>
      <c r="AN1171" s="162" t="s">
        <v>15634</v>
      </c>
      <c r="AO1171" s="162" t="s">
        <v>15893</v>
      </c>
      <c r="AP1171" s="162"/>
      <c r="AQ1171" s="162"/>
      <c r="AR1171" s="162"/>
      <c r="AS1171" s="162"/>
      <c r="AT1171" s="162"/>
      <c r="AU1171" s="162"/>
      <c r="AV1171" s="162"/>
      <c r="AW1171" s="162"/>
      <c r="AX1171" s="162"/>
    </row>
    <row r="1172" spans="1:50" hidden="1">
      <c r="A1172" s="153" t="s">
        <v>2862</v>
      </c>
      <c r="B1172" s="153" t="s">
        <v>2863</v>
      </c>
      <c r="C1172" s="153" t="s">
        <v>1085</v>
      </c>
      <c r="D1172" s="177" t="s">
        <v>7903</v>
      </c>
      <c r="E1172" s="161" t="s">
        <v>7904</v>
      </c>
      <c r="F1172" s="161" t="s">
        <v>12328</v>
      </c>
      <c r="G1172" s="161" t="s">
        <v>7905</v>
      </c>
      <c r="H1172" s="161" t="s">
        <v>2024</v>
      </c>
      <c r="I1172" s="161" t="s">
        <v>2031</v>
      </c>
      <c r="J1172" s="161" t="s">
        <v>7906</v>
      </c>
      <c r="K1172" s="161" t="s">
        <v>7907</v>
      </c>
      <c r="L1172" s="161" t="s">
        <v>7908</v>
      </c>
      <c r="M1172" s="161" t="s">
        <v>7909</v>
      </c>
      <c r="N1172" s="185" t="s">
        <v>6313</v>
      </c>
      <c r="O1172" s="161">
        <v>0</v>
      </c>
      <c r="P1172" s="161">
        <v>0</v>
      </c>
      <c r="Q1172" s="161">
        <v>0</v>
      </c>
      <c r="R1172" s="161">
        <v>0</v>
      </c>
      <c r="S1172" s="161">
        <v>0</v>
      </c>
      <c r="T1172" s="161">
        <v>0</v>
      </c>
      <c r="U1172" s="161">
        <v>0</v>
      </c>
      <c r="V1172" s="161">
        <v>0</v>
      </c>
      <c r="W1172" s="161">
        <v>0</v>
      </c>
      <c r="X1172" s="161">
        <v>0</v>
      </c>
      <c r="Y1172" s="161">
        <v>0</v>
      </c>
      <c r="Z1172" s="161">
        <v>0</v>
      </c>
      <c r="AA1172" s="161">
        <v>0</v>
      </c>
      <c r="AB1172" s="161">
        <v>0</v>
      </c>
      <c r="AC1172" s="161">
        <v>0</v>
      </c>
      <c r="AD1172" s="161">
        <v>0</v>
      </c>
      <c r="AE1172" s="161">
        <v>0</v>
      </c>
      <c r="AF1172" s="161" t="s">
        <v>6746</v>
      </c>
      <c r="AG1172" s="161" t="s">
        <v>4388</v>
      </c>
      <c r="AH1172" s="162"/>
      <c r="AI1172" s="162"/>
      <c r="AJ1172" s="162"/>
      <c r="AK1172" s="162"/>
      <c r="AL1172" s="162"/>
      <c r="AM1172" s="162"/>
      <c r="AN1172" s="162"/>
      <c r="AO1172" s="162"/>
      <c r="AP1172" s="162"/>
      <c r="AQ1172" s="162"/>
      <c r="AR1172" s="162"/>
      <c r="AS1172" s="162"/>
      <c r="AT1172" s="162"/>
      <c r="AU1172" s="162"/>
      <c r="AV1172" s="162"/>
      <c r="AW1172" s="162"/>
      <c r="AX1172" s="162"/>
    </row>
    <row r="1173" spans="1:50" hidden="1">
      <c r="A1173" s="153" t="s">
        <v>5816</v>
      </c>
      <c r="B1173" s="153" t="s">
        <v>5817</v>
      </c>
      <c r="C1173" s="153" t="s">
        <v>5053</v>
      </c>
      <c r="D1173" s="177" t="s">
        <v>10332</v>
      </c>
      <c r="E1173" s="161" t="s">
        <v>6309</v>
      </c>
      <c r="F1173" s="161" t="s">
        <v>12888</v>
      </c>
      <c r="G1173" s="161" t="s">
        <v>10333</v>
      </c>
      <c r="H1173" s="161" t="s">
        <v>2024</v>
      </c>
      <c r="I1173" s="161" t="s">
        <v>2031</v>
      </c>
      <c r="J1173" s="161" t="s">
        <v>10334</v>
      </c>
      <c r="K1173" s="161" t="s">
        <v>10335</v>
      </c>
      <c r="L1173" s="161" t="s">
        <v>6309</v>
      </c>
      <c r="M1173" s="161" t="s">
        <v>10336</v>
      </c>
      <c r="N1173" s="185" t="s">
        <v>6310</v>
      </c>
      <c r="O1173" s="161">
        <v>0</v>
      </c>
      <c r="P1173" s="161">
        <v>0</v>
      </c>
      <c r="Q1173" s="161">
        <v>0</v>
      </c>
      <c r="R1173" s="161">
        <v>0</v>
      </c>
      <c r="S1173" s="161">
        <v>0</v>
      </c>
      <c r="T1173" s="161">
        <v>0</v>
      </c>
      <c r="U1173" s="161">
        <v>0</v>
      </c>
      <c r="V1173" s="161">
        <v>0</v>
      </c>
      <c r="W1173" s="161">
        <v>0</v>
      </c>
      <c r="X1173" s="161">
        <v>0</v>
      </c>
      <c r="Y1173" s="161">
        <v>0</v>
      </c>
      <c r="Z1173" s="161">
        <v>0</v>
      </c>
      <c r="AA1173" s="161">
        <v>0</v>
      </c>
      <c r="AB1173" s="161">
        <v>0</v>
      </c>
      <c r="AC1173" s="161">
        <v>0</v>
      </c>
      <c r="AD1173" s="161">
        <v>0</v>
      </c>
      <c r="AE1173" s="161">
        <v>0</v>
      </c>
      <c r="AF1173" s="161" t="s">
        <v>6309</v>
      </c>
      <c r="AG1173" s="161" t="s">
        <v>6312</v>
      </c>
      <c r="AH1173" s="162"/>
      <c r="AI1173" s="162"/>
      <c r="AJ1173" s="162"/>
      <c r="AK1173" s="162"/>
      <c r="AL1173" s="162"/>
      <c r="AM1173" s="162"/>
      <c r="AN1173" s="162"/>
      <c r="AO1173" s="162"/>
      <c r="AP1173" s="162"/>
      <c r="AQ1173" s="162"/>
      <c r="AR1173" s="162"/>
      <c r="AS1173" s="162"/>
      <c r="AT1173" s="162"/>
      <c r="AU1173" s="162"/>
      <c r="AV1173" s="162"/>
      <c r="AW1173" s="162"/>
      <c r="AX1173" s="162"/>
    </row>
    <row r="1174" spans="1:50" hidden="1">
      <c r="A1174" s="153" t="s">
        <v>4221</v>
      </c>
      <c r="B1174" s="153" t="s">
        <v>4222</v>
      </c>
      <c r="C1174" s="153" t="s">
        <v>4223</v>
      </c>
      <c r="D1174" s="177" t="s">
        <v>9197</v>
      </c>
      <c r="E1174" s="161" t="s">
        <v>6309</v>
      </c>
      <c r="F1174" s="161" t="s">
        <v>12660</v>
      </c>
      <c r="G1174" s="161" t="s">
        <v>9198</v>
      </c>
      <c r="H1174" s="161" t="s">
        <v>2024</v>
      </c>
      <c r="I1174" s="161" t="s">
        <v>2031</v>
      </c>
      <c r="J1174" s="161" t="s">
        <v>9199</v>
      </c>
      <c r="K1174" s="161" t="s">
        <v>9200</v>
      </c>
      <c r="L1174" s="161" t="s">
        <v>6309</v>
      </c>
      <c r="M1174" s="161" t="s">
        <v>9201</v>
      </c>
      <c r="N1174" s="185" t="s">
        <v>6310</v>
      </c>
      <c r="O1174" s="161">
        <v>0</v>
      </c>
      <c r="P1174" s="161">
        <v>0</v>
      </c>
      <c r="Q1174" s="161">
        <v>0</v>
      </c>
      <c r="R1174" s="161">
        <v>0</v>
      </c>
      <c r="S1174" s="161">
        <v>0</v>
      </c>
      <c r="T1174" s="161">
        <v>0</v>
      </c>
      <c r="U1174" s="161">
        <v>0</v>
      </c>
      <c r="V1174" s="161">
        <v>0</v>
      </c>
      <c r="W1174" s="161">
        <v>0</v>
      </c>
      <c r="X1174" s="161">
        <v>0</v>
      </c>
      <c r="Y1174" s="161">
        <v>0</v>
      </c>
      <c r="Z1174" s="161">
        <v>0</v>
      </c>
      <c r="AA1174" s="161">
        <v>0</v>
      </c>
      <c r="AB1174" s="161">
        <v>0</v>
      </c>
      <c r="AC1174" s="161">
        <v>0</v>
      </c>
      <c r="AD1174" s="161">
        <v>0</v>
      </c>
      <c r="AE1174" s="161">
        <v>0</v>
      </c>
      <c r="AF1174" s="161" t="s">
        <v>6309</v>
      </c>
      <c r="AG1174" s="161" t="s">
        <v>6312</v>
      </c>
      <c r="AH1174" s="162"/>
      <c r="AI1174" s="162"/>
      <c r="AJ1174" s="162"/>
      <c r="AK1174" s="162"/>
      <c r="AL1174" s="162"/>
      <c r="AM1174" s="162"/>
      <c r="AN1174" s="162"/>
      <c r="AO1174" s="162"/>
      <c r="AP1174" s="162"/>
      <c r="AQ1174" s="162"/>
      <c r="AR1174" s="162"/>
      <c r="AS1174" s="162"/>
      <c r="AT1174" s="162"/>
      <c r="AU1174" s="162"/>
      <c r="AV1174" s="162"/>
      <c r="AW1174" s="162"/>
      <c r="AX1174" s="162"/>
    </row>
    <row r="1175" spans="1:50" hidden="1">
      <c r="A1175" s="153" t="s">
        <v>4180</v>
      </c>
      <c r="B1175" s="153" t="s">
        <v>4181</v>
      </c>
      <c r="C1175" s="153" t="s">
        <v>2505</v>
      </c>
      <c r="D1175" s="177" t="s">
        <v>9157</v>
      </c>
      <c r="E1175" s="161" t="s">
        <v>6309</v>
      </c>
      <c r="F1175" s="161" t="s">
        <v>12652</v>
      </c>
      <c r="G1175" s="161" t="s">
        <v>9158</v>
      </c>
      <c r="H1175" s="161" t="s">
        <v>2024</v>
      </c>
      <c r="I1175" s="161" t="s">
        <v>2031</v>
      </c>
      <c r="J1175" s="161" t="s">
        <v>9159</v>
      </c>
      <c r="K1175" s="161" t="s">
        <v>9160</v>
      </c>
      <c r="L1175" s="161" t="s">
        <v>6309</v>
      </c>
      <c r="M1175" s="161" t="s">
        <v>9161</v>
      </c>
      <c r="N1175" s="185" t="s">
        <v>6310</v>
      </c>
      <c r="O1175" s="161">
        <v>0</v>
      </c>
      <c r="P1175" s="161">
        <v>0</v>
      </c>
      <c r="Q1175" s="161">
        <v>0</v>
      </c>
      <c r="R1175" s="161">
        <v>0</v>
      </c>
      <c r="S1175" s="161">
        <v>0</v>
      </c>
      <c r="T1175" s="161">
        <v>0</v>
      </c>
      <c r="U1175" s="161">
        <v>0</v>
      </c>
      <c r="V1175" s="161">
        <v>0</v>
      </c>
      <c r="W1175" s="161">
        <v>0</v>
      </c>
      <c r="X1175" s="161">
        <v>0</v>
      </c>
      <c r="Y1175" s="161">
        <v>0</v>
      </c>
      <c r="Z1175" s="161">
        <v>0</v>
      </c>
      <c r="AA1175" s="161">
        <v>0</v>
      </c>
      <c r="AB1175" s="161">
        <v>0</v>
      </c>
      <c r="AC1175" s="161">
        <v>0</v>
      </c>
      <c r="AD1175" s="161">
        <v>0</v>
      </c>
      <c r="AE1175" s="161">
        <v>0</v>
      </c>
      <c r="AF1175" s="161" t="s">
        <v>6309</v>
      </c>
      <c r="AG1175" s="161" t="s">
        <v>6312</v>
      </c>
      <c r="AH1175" s="162"/>
      <c r="AI1175" s="162"/>
      <c r="AJ1175" s="162"/>
      <c r="AK1175" s="162"/>
      <c r="AL1175" s="162"/>
      <c r="AM1175" s="162"/>
      <c r="AN1175" s="162"/>
      <c r="AO1175" s="162"/>
      <c r="AP1175" s="162"/>
      <c r="AQ1175" s="162"/>
      <c r="AR1175" s="162"/>
      <c r="AS1175" s="162"/>
      <c r="AT1175" s="162"/>
      <c r="AU1175" s="162"/>
      <c r="AV1175" s="162"/>
      <c r="AW1175" s="162"/>
      <c r="AX1175" s="162"/>
    </row>
    <row r="1176" spans="1:50" hidden="1">
      <c r="A1176" s="153" t="s">
        <v>5249</v>
      </c>
      <c r="B1176" s="153" t="s">
        <v>5250</v>
      </c>
      <c r="C1176" s="153" t="s">
        <v>2228</v>
      </c>
      <c r="D1176" s="177" t="s">
        <v>9821</v>
      </c>
      <c r="E1176" s="161" t="s">
        <v>6309</v>
      </c>
      <c r="F1176" s="161" t="s">
        <v>12781</v>
      </c>
      <c r="G1176" s="161" t="s">
        <v>9822</v>
      </c>
      <c r="H1176" s="161" t="s">
        <v>9823</v>
      </c>
      <c r="I1176" s="161" t="s">
        <v>9824</v>
      </c>
      <c r="J1176" s="161" t="s">
        <v>9825</v>
      </c>
      <c r="K1176" s="161" t="s">
        <v>9826</v>
      </c>
      <c r="L1176" s="161" t="s">
        <v>6309</v>
      </c>
      <c r="M1176" s="161" t="s">
        <v>6309</v>
      </c>
      <c r="N1176" s="185" t="s">
        <v>6310</v>
      </c>
      <c r="O1176" s="161">
        <v>0</v>
      </c>
      <c r="P1176" s="161">
        <v>0</v>
      </c>
      <c r="Q1176" s="161">
        <v>0</v>
      </c>
      <c r="R1176" s="161">
        <v>0</v>
      </c>
      <c r="S1176" s="161">
        <v>0</v>
      </c>
      <c r="T1176" s="161">
        <v>0</v>
      </c>
      <c r="U1176" s="161">
        <v>0</v>
      </c>
      <c r="V1176" s="161">
        <v>0</v>
      </c>
      <c r="W1176" s="161">
        <v>0</v>
      </c>
      <c r="X1176" s="161">
        <v>0</v>
      </c>
      <c r="Y1176" s="161">
        <v>0</v>
      </c>
      <c r="Z1176" s="161">
        <v>0</v>
      </c>
      <c r="AA1176" s="161">
        <v>0</v>
      </c>
      <c r="AB1176" s="161">
        <v>0</v>
      </c>
      <c r="AC1176" s="161">
        <v>0</v>
      </c>
      <c r="AD1176" s="161">
        <v>0</v>
      </c>
      <c r="AE1176" s="161">
        <v>0</v>
      </c>
      <c r="AF1176" s="161" t="s">
        <v>6309</v>
      </c>
      <c r="AG1176" s="161" t="s">
        <v>6312</v>
      </c>
      <c r="AH1176" s="162"/>
      <c r="AI1176" s="162"/>
      <c r="AJ1176" s="162"/>
      <c r="AK1176" s="162"/>
      <c r="AL1176" s="162"/>
      <c r="AM1176" s="162"/>
      <c r="AN1176" s="162"/>
      <c r="AO1176" s="162"/>
      <c r="AP1176" s="162"/>
      <c r="AQ1176" s="162"/>
      <c r="AR1176" s="162"/>
      <c r="AS1176" s="162"/>
      <c r="AT1176" s="162"/>
      <c r="AU1176" s="162"/>
      <c r="AV1176" s="162"/>
      <c r="AW1176" s="162"/>
      <c r="AX1176" s="162"/>
    </row>
    <row r="1177" spans="1:50" hidden="1">
      <c r="A1177" s="153" t="s">
        <v>4653</v>
      </c>
      <c r="B1177" s="153" t="s">
        <v>4654</v>
      </c>
      <c r="C1177" s="153" t="s">
        <v>4494</v>
      </c>
      <c r="D1177" s="177" t="s">
        <v>1865</v>
      </c>
      <c r="E1177" s="161" t="s">
        <v>1866</v>
      </c>
      <c r="F1177" s="161" t="s">
        <v>1867</v>
      </c>
      <c r="G1177" s="161" t="s">
        <v>1868</v>
      </c>
      <c r="H1177" s="161" t="s">
        <v>2024</v>
      </c>
      <c r="I1177" s="161" t="s">
        <v>2031</v>
      </c>
      <c r="J1177" s="161" t="s">
        <v>3794</v>
      </c>
      <c r="K1177" s="161" t="s">
        <v>3795</v>
      </c>
      <c r="L1177" s="161" t="s">
        <v>6309</v>
      </c>
      <c r="M1177" s="161" t="s">
        <v>1869</v>
      </c>
      <c r="N1177" s="185" t="s">
        <v>6310</v>
      </c>
      <c r="O1177" s="161">
        <v>0</v>
      </c>
      <c r="P1177" s="161">
        <v>0</v>
      </c>
      <c r="Q1177" s="161">
        <v>0</v>
      </c>
      <c r="R1177" s="161">
        <v>0</v>
      </c>
      <c r="S1177" s="161">
        <v>0</v>
      </c>
      <c r="T1177" s="161">
        <v>0</v>
      </c>
      <c r="U1177" s="161">
        <v>0</v>
      </c>
      <c r="V1177" s="161">
        <v>0</v>
      </c>
      <c r="W1177" s="161">
        <v>0</v>
      </c>
      <c r="X1177" s="161">
        <v>0</v>
      </c>
      <c r="Y1177" s="161">
        <v>0</v>
      </c>
      <c r="Z1177" s="161">
        <v>0</v>
      </c>
      <c r="AA1177" s="161">
        <v>1</v>
      </c>
      <c r="AB1177" s="161" t="s">
        <v>3797</v>
      </c>
      <c r="AC1177" s="161" t="s">
        <v>3798</v>
      </c>
      <c r="AD1177" s="161" t="s">
        <v>2031</v>
      </c>
      <c r="AE1177" s="161" t="s">
        <v>14485</v>
      </c>
      <c r="AF1177" s="161" t="s">
        <v>6309</v>
      </c>
      <c r="AG1177" s="161" t="s">
        <v>6334</v>
      </c>
      <c r="AH1177" s="162" t="s">
        <v>6551</v>
      </c>
      <c r="AI1177" s="162" t="s">
        <v>6910</v>
      </c>
      <c r="AJ1177" s="162"/>
      <c r="AK1177" s="162"/>
      <c r="AL1177" s="162"/>
      <c r="AM1177" s="162"/>
      <c r="AN1177" s="162"/>
      <c r="AO1177" s="162"/>
      <c r="AP1177" s="162"/>
      <c r="AQ1177" s="162"/>
      <c r="AR1177" s="162"/>
      <c r="AS1177" s="162"/>
      <c r="AT1177" s="162"/>
      <c r="AU1177" s="162"/>
      <c r="AV1177" s="162"/>
      <c r="AW1177" s="162"/>
      <c r="AX1177" s="162"/>
    </row>
    <row r="1178" spans="1:50" hidden="1">
      <c r="A1178" s="153" t="s">
        <v>2095</v>
      </c>
      <c r="B1178" s="153" t="s">
        <v>2096</v>
      </c>
      <c r="C1178" s="153" t="s">
        <v>2097</v>
      </c>
      <c r="D1178" s="177" t="s">
        <v>7660</v>
      </c>
      <c r="E1178" s="161" t="s">
        <v>7661</v>
      </c>
      <c r="F1178" s="161" t="s">
        <v>12169</v>
      </c>
      <c r="G1178" s="161" t="s">
        <v>7662</v>
      </c>
      <c r="H1178" s="161" t="s">
        <v>2024</v>
      </c>
      <c r="I1178" s="161" t="s">
        <v>3409</v>
      </c>
      <c r="J1178" s="161" t="s">
        <v>7663</v>
      </c>
      <c r="K1178" s="161" t="s">
        <v>7664</v>
      </c>
      <c r="L1178" s="161" t="s">
        <v>7665</v>
      </c>
      <c r="M1178" s="161" t="s">
        <v>7666</v>
      </c>
      <c r="N1178" s="185" t="s">
        <v>6318</v>
      </c>
      <c r="O1178" s="161">
        <v>0</v>
      </c>
      <c r="P1178" s="161">
        <v>0</v>
      </c>
      <c r="Q1178" s="161">
        <v>0</v>
      </c>
      <c r="R1178" s="161">
        <v>0</v>
      </c>
      <c r="S1178" s="161">
        <v>0</v>
      </c>
      <c r="T1178" s="161">
        <v>0</v>
      </c>
      <c r="U1178" s="161">
        <v>0</v>
      </c>
      <c r="V1178" s="161">
        <v>0</v>
      </c>
      <c r="W1178" s="161">
        <v>0</v>
      </c>
      <c r="X1178" s="161">
        <v>0</v>
      </c>
      <c r="Y1178" s="161">
        <v>0</v>
      </c>
      <c r="Z1178" s="161">
        <v>0</v>
      </c>
      <c r="AA1178" s="161">
        <v>0</v>
      </c>
      <c r="AB1178" s="161">
        <v>0</v>
      </c>
      <c r="AC1178" s="161">
        <v>0</v>
      </c>
      <c r="AD1178" s="161">
        <v>0</v>
      </c>
      <c r="AE1178" s="161">
        <v>0</v>
      </c>
      <c r="AF1178" s="161" t="s">
        <v>1922</v>
      </c>
      <c r="AG1178" s="161" t="s">
        <v>4388</v>
      </c>
      <c r="AH1178" s="162"/>
      <c r="AI1178" s="162"/>
      <c r="AJ1178" s="162"/>
      <c r="AK1178" s="162"/>
      <c r="AL1178" s="162"/>
      <c r="AM1178" s="162"/>
      <c r="AN1178" s="162"/>
      <c r="AO1178" s="162"/>
      <c r="AP1178" s="162"/>
      <c r="AQ1178" s="162"/>
      <c r="AR1178" s="162"/>
      <c r="AS1178" s="162"/>
      <c r="AT1178" s="162"/>
      <c r="AU1178" s="162"/>
      <c r="AV1178" s="162"/>
      <c r="AW1178" s="162"/>
      <c r="AX1178" s="162"/>
    </row>
    <row r="1179" spans="1:50" hidden="1">
      <c r="A1179" s="153" t="s">
        <v>5293</v>
      </c>
      <c r="B1179" s="153" t="s">
        <v>5294</v>
      </c>
      <c r="C1179" s="153" t="s">
        <v>1091</v>
      </c>
      <c r="D1179" s="177" t="s">
        <v>9306</v>
      </c>
      <c r="E1179" s="161" t="s">
        <v>6309</v>
      </c>
      <c r="F1179" s="161" t="s">
        <v>12678</v>
      </c>
      <c r="G1179" s="161" t="s">
        <v>9307</v>
      </c>
      <c r="H1179" s="161" t="s">
        <v>1338</v>
      </c>
      <c r="I1179" s="161" t="s">
        <v>2031</v>
      </c>
      <c r="J1179" s="161" t="s">
        <v>9308</v>
      </c>
      <c r="K1179" s="161" t="s">
        <v>9309</v>
      </c>
      <c r="L1179" s="161" t="s">
        <v>6309</v>
      </c>
      <c r="M1179" s="161" t="s">
        <v>9310</v>
      </c>
      <c r="N1179" s="185" t="s">
        <v>6310</v>
      </c>
      <c r="O1179" s="161">
        <v>0</v>
      </c>
      <c r="P1179" s="161">
        <v>0</v>
      </c>
      <c r="Q1179" s="161">
        <v>0</v>
      </c>
      <c r="R1179" s="161">
        <v>0</v>
      </c>
      <c r="S1179" s="161">
        <v>0</v>
      </c>
      <c r="T1179" s="161">
        <v>0</v>
      </c>
      <c r="U1179" s="161">
        <v>0</v>
      </c>
      <c r="V1179" s="161">
        <v>0</v>
      </c>
      <c r="W1179" s="161">
        <v>0</v>
      </c>
      <c r="X1179" s="161">
        <v>0</v>
      </c>
      <c r="Y1179" s="161">
        <v>0</v>
      </c>
      <c r="Z1179" s="161">
        <v>0</v>
      </c>
      <c r="AA1179" s="161">
        <v>0</v>
      </c>
      <c r="AB1179" s="161">
        <v>0</v>
      </c>
      <c r="AC1179" s="161">
        <v>0</v>
      </c>
      <c r="AD1179" s="161">
        <v>0</v>
      </c>
      <c r="AE1179" s="161">
        <v>0</v>
      </c>
      <c r="AF1179" s="161" t="s">
        <v>6309</v>
      </c>
      <c r="AG1179" s="161" t="s">
        <v>6312</v>
      </c>
      <c r="AH1179" s="162"/>
      <c r="AI1179" s="162"/>
      <c r="AJ1179" s="162"/>
      <c r="AK1179" s="162"/>
      <c r="AL1179" s="162"/>
      <c r="AM1179" s="162"/>
      <c r="AN1179" s="162"/>
      <c r="AO1179" s="162"/>
      <c r="AP1179" s="162"/>
      <c r="AQ1179" s="162"/>
      <c r="AR1179" s="162"/>
      <c r="AS1179" s="162"/>
      <c r="AT1179" s="162"/>
      <c r="AU1179" s="162"/>
      <c r="AV1179" s="162"/>
      <c r="AW1179" s="162"/>
      <c r="AX1179" s="162"/>
    </row>
    <row r="1180" spans="1:50" hidden="1">
      <c r="A1180" s="153" t="s">
        <v>4495</v>
      </c>
      <c r="B1180" s="153" t="s">
        <v>1814</v>
      </c>
      <c r="C1180" s="153" t="s">
        <v>4496</v>
      </c>
      <c r="D1180" s="177" t="e">
        <v>#N/A</v>
      </c>
      <c r="E1180" s="161" t="e">
        <v>#N/A</v>
      </c>
      <c r="F1180" s="161" t="e">
        <v>#N/A</v>
      </c>
      <c r="G1180" s="161" t="e">
        <v>#N/A</v>
      </c>
      <c r="H1180" s="161" t="e">
        <v>#N/A</v>
      </c>
      <c r="I1180" s="161" t="e">
        <v>#N/A</v>
      </c>
      <c r="J1180" s="161" t="e">
        <v>#N/A</v>
      </c>
      <c r="K1180" s="161" t="e">
        <v>#N/A</v>
      </c>
      <c r="L1180" s="161" t="e">
        <v>#N/A</v>
      </c>
      <c r="M1180" s="161"/>
      <c r="N1180" s="185"/>
      <c r="O1180" s="161"/>
      <c r="P1180" s="161"/>
      <c r="Q1180" s="161"/>
      <c r="R1180" s="161"/>
      <c r="S1180" s="161"/>
      <c r="T1180" s="161"/>
      <c r="U1180" s="161"/>
      <c r="V1180" s="161"/>
      <c r="W1180" s="161"/>
      <c r="X1180" s="161"/>
      <c r="Y1180" s="161"/>
      <c r="Z1180" s="161"/>
      <c r="AA1180" s="161"/>
      <c r="AB1180" s="161"/>
      <c r="AC1180" s="161"/>
      <c r="AD1180" s="161"/>
      <c r="AE1180" s="161"/>
      <c r="AF1180" s="161"/>
      <c r="AG1180" s="161"/>
      <c r="AH1180" s="162" t="s">
        <v>3700</v>
      </c>
      <c r="AI1180" s="162"/>
      <c r="AJ1180" s="162"/>
      <c r="AK1180" s="162"/>
      <c r="AL1180" s="162"/>
      <c r="AM1180" s="162"/>
      <c r="AN1180" s="162"/>
      <c r="AO1180" s="162"/>
      <c r="AP1180" s="162"/>
      <c r="AQ1180" s="162"/>
      <c r="AR1180" s="162"/>
      <c r="AS1180" s="162"/>
      <c r="AT1180" s="162"/>
      <c r="AU1180" s="162"/>
      <c r="AV1180" s="162"/>
      <c r="AW1180" s="162"/>
      <c r="AX1180" s="162"/>
    </row>
    <row r="1181" spans="1:50" hidden="1">
      <c r="A1181" s="153" t="s">
        <v>594</v>
      </c>
      <c r="B1181" s="153" t="s">
        <v>595</v>
      </c>
      <c r="C1181" s="153" t="s">
        <v>596</v>
      </c>
      <c r="D1181" s="177" t="s">
        <v>7785</v>
      </c>
      <c r="E1181" s="161" t="s">
        <v>7786</v>
      </c>
      <c r="F1181" s="161" t="s">
        <v>12309</v>
      </c>
      <c r="G1181" s="161" t="s">
        <v>7787</v>
      </c>
      <c r="H1181" s="161" t="s">
        <v>3525</v>
      </c>
      <c r="I1181" s="161" t="s">
        <v>3526</v>
      </c>
      <c r="J1181" s="161" t="s">
        <v>6309</v>
      </c>
      <c r="K1181" s="161" t="s">
        <v>7788</v>
      </c>
      <c r="L1181" s="161" t="s">
        <v>6309</v>
      </c>
      <c r="M1181" s="161" t="s">
        <v>7789</v>
      </c>
      <c r="N1181" s="185" t="s">
        <v>6310</v>
      </c>
      <c r="O1181" s="161" t="s">
        <v>597</v>
      </c>
      <c r="P1181" s="161" t="s">
        <v>12310</v>
      </c>
      <c r="Q1181" s="161" t="s">
        <v>12311</v>
      </c>
      <c r="R1181" s="161" t="s">
        <v>3525</v>
      </c>
      <c r="S1181" s="161" t="s">
        <v>3526</v>
      </c>
      <c r="T1181" s="161" t="s">
        <v>6309</v>
      </c>
      <c r="U1181" s="161">
        <v>0</v>
      </c>
      <c r="V1181" s="161">
        <v>0</v>
      </c>
      <c r="W1181" s="161">
        <v>0</v>
      </c>
      <c r="X1181" s="161">
        <v>0</v>
      </c>
      <c r="Y1181" s="161">
        <v>0</v>
      </c>
      <c r="Z1181" s="161">
        <v>0</v>
      </c>
      <c r="AA1181" s="161">
        <v>0</v>
      </c>
      <c r="AB1181" s="161">
        <v>0</v>
      </c>
      <c r="AC1181" s="161">
        <v>0</v>
      </c>
      <c r="AD1181" s="161">
        <v>0</v>
      </c>
      <c r="AE1181" s="161">
        <v>0</v>
      </c>
      <c r="AF1181" s="161" t="s">
        <v>6309</v>
      </c>
      <c r="AG1181" s="161" t="s">
        <v>6317</v>
      </c>
      <c r="AH1181" s="162"/>
      <c r="AI1181" s="162"/>
      <c r="AJ1181" s="162"/>
      <c r="AK1181" s="162"/>
      <c r="AL1181" s="162"/>
      <c r="AM1181" s="162"/>
      <c r="AN1181" s="162"/>
      <c r="AO1181" s="162"/>
      <c r="AP1181" s="162"/>
      <c r="AQ1181" s="162"/>
      <c r="AR1181" s="162"/>
      <c r="AS1181" s="162"/>
      <c r="AT1181" s="162"/>
      <c r="AU1181" s="162"/>
      <c r="AV1181" s="162"/>
      <c r="AW1181" s="162"/>
      <c r="AX1181" s="162"/>
    </row>
    <row r="1182" spans="1:50" hidden="1">
      <c r="A1182" s="153" t="s">
        <v>6159</v>
      </c>
      <c r="B1182" s="153" t="s">
        <v>1814</v>
      </c>
      <c r="C1182" s="153" t="s">
        <v>4496</v>
      </c>
      <c r="D1182" s="177" t="s">
        <v>6157</v>
      </c>
      <c r="E1182" s="161" t="s">
        <v>10804</v>
      </c>
      <c r="F1182" s="161" t="s">
        <v>13192</v>
      </c>
      <c r="G1182" s="161" t="s">
        <v>10805</v>
      </c>
      <c r="H1182" s="161" t="s">
        <v>2024</v>
      </c>
      <c r="I1182" s="161" t="s">
        <v>2031</v>
      </c>
      <c r="J1182" s="161" t="s">
        <v>10806</v>
      </c>
      <c r="K1182" s="161" t="s">
        <v>10807</v>
      </c>
      <c r="L1182" s="161" t="s">
        <v>10808</v>
      </c>
      <c r="M1182" s="161"/>
      <c r="N1182" s="185"/>
      <c r="O1182" s="161"/>
      <c r="P1182" s="161"/>
      <c r="Q1182" s="161"/>
      <c r="R1182" s="161"/>
      <c r="S1182" s="161"/>
      <c r="T1182" s="161"/>
      <c r="U1182" s="161"/>
      <c r="V1182" s="161"/>
      <c r="W1182" s="161"/>
      <c r="X1182" s="161"/>
      <c r="Y1182" s="161"/>
      <c r="Z1182" s="161"/>
      <c r="AA1182" s="161"/>
      <c r="AB1182" s="161"/>
      <c r="AC1182" s="161"/>
      <c r="AD1182" s="161"/>
      <c r="AE1182" s="161"/>
      <c r="AF1182" s="161"/>
      <c r="AG1182" s="161"/>
      <c r="AH1182" s="162"/>
      <c r="AI1182" s="162"/>
      <c r="AJ1182" s="162"/>
      <c r="AK1182" s="162"/>
      <c r="AL1182" s="162"/>
      <c r="AM1182" s="162"/>
      <c r="AN1182" s="162"/>
      <c r="AO1182" s="162"/>
      <c r="AP1182" s="162"/>
      <c r="AQ1182" s="162"/>
      <c r="AR1182" s="162"/>
      <c r="AS1182" s="162"/>
      <c r="AT1182" s="162"/>
      <c r="AU1182" s="162"/>
      <c r="AV1182" s="162"/>
      <c r="AW1182" s="162"/>
      <c r="AX1182" s="162"/>
    </row>
    <row r="1183" spans="1:50" hidden="1">
      <c r="A1183" s="153" t="s">
        <v>5833</v>
      </c>
      <c r="B1183" s="153" t="s">
        <v>5834</v>
      </c>
      <c r="C1183" s="153" t="s">
        <v>5835</v>
      </c>
      <c r="D1183" s="177" t="s">
        <v>10369</v>
      </c>
      <c r="E1183" s="161" t="s">
        <v>6309</v>
      </c>
      <c r="F1183" s="161" t="s">
        <v>12895</v>
      </c>
      <c r="G1183" s="161" t="s">
        <v>10370</v>
      </c>
      <c r="H1183" s="161" t="s">
        <v>3554</v>
      </c>
      <c r="I1183" s="161" t="s">
        <v>3555</v>
      </c>
      <c r="J1183" s="161" t="s">
        <v>10371</v>
      </c>
      <c r="K1183" s="161" t="s">
        <v>10372</v>
      </c>
      <c r="L1183" s="161" t="s">
        <v>6309</v>
      </c>
      <c r="M1183" s="161" t="s">
        <v>6309</v>
      </c>
      <c r="N1183" s="185" t="s">
        <v>6310</v>
      </c>
      <c r="O1183" s="161">
        <v>0</v>
      </c>
      <c r="P1183" s="161">
        <v>0</v>
      </c>
      <c r="Q1183" s="161">
        <v>0</v>
      </c>
      <c r="R1183" s="161">
        <v>0</v>
      </c>
      <c r="S1183" s="161">
        <v>0</v>
      </c>
      <c r="T1183" s="161">
        <v>0</v>
      </c>
      <c r="U1183" s="161">
        <v>0</v>
      </c>
      <c r="V1183" s="161">
        <v>0</v>
      </c>
      <c r="W1183" s="161">
        <v>0</v>
      </c>
      <c r="X1183" s="161">
        <v>0</v>
      </c>
      <c r="Y1183" s="161">
        <v>0</v>
      </c>
      <c r="Z1183" s="161">
        <v>0</v>
      </c>
      <c r="AA1183" s="161">
        <v>0</v>
      </c>
      <c r="AB1183" s="161">
        <v>0</v>
      </c>
      <c r="AC1183" s="161">
        <v>0</v>
      </c>
      <c r="AD1183" s="161">
        <v>0</v>
      </c>
      <c r="AE1183" s="161">
        <v>0</v>
      </c>
      <c r="AF1183" s="161" t="s">
        <v>6309</v>
      </c>
      <c r="AG1183" s="161" t="s">
        <v>6312</v>
      </c>
      <c r="AH1183" s="162"/>
      <c r="AI1183" s="162"/>
      <c r="AJ1183" s="162"/>
      <c r="AK1183" s="162"/>
      <c r="AL1183" s="162"/>
      <c r="AM1183" s="162"/>
      <c r="AN1183" s="162"/>
      <c r="AO1183" s="162"/>
      <c r="AP1183" s="162"/>
      <c r="AQ1183" s="162"/>
      <c r="AR1183" s="162"/>
      <c r="AS1183" s="162"/>
      <c r="AT1183" s="162"/>
      <c r="AU1183" s="162"/>
      <c r="AV1183" s="162"/>
      <c r="AW1183" s="162"/>
      <c r="AX1183" s="162"/>
    </row>
    <row r="1184" spans="1:50" hidden="1">
      <c r="A1184" s="153" t="s">
        <v>141</v>
      </c>
      <c r="B1184" s="153" t="s">
        <v>142</v>
      </c>
      <c r="C1184" s="153" t="s">
        <v>2228</v>
      </c>
      <c r="D1184" s="177" t="e">
        <v>#N/A</v>
      </c>
      <c r="E1184" s="161" t="e">
        <v>#N/A</v>
      </c>
      <c r="F1184" s="161" t="e">
        <v>#N/A</v>
      </c>
      <c r="G1184" s="161" t="e">
        <v>#N/A</v>
      </c>
      <c r="H1184" s="161" t="e">
        <v>#N/A</v>
      </c>
      <c r="I1184" s="161" t="e">
        <v>#N/A</v>
      </c>
      <c r="J1184" s="161" t="e">
        <v>#N/A</v>
      </c>
      <c r="K1184" s="161" t="e">
        <v>#N/A</v>
      </c>
      <c r="L1184" s="161" t="e">
        <v>#N/A</v>
      </c>
      <c r="M1184" s="161"/>
      <c r="N1184" s="185"/>
      <c r="O1184" s="161"/>
      <c r="P1184" s="161"/>
      <c r="Q1184" s="161"/>
      <c r="R1184" s="161"/>
      <c r="S1184" s="161"/>
      <c r="T1184" s="161"/>
      <c r="U1184" s="161"/>
      <c r="V1184" s="161"/>
      <c r="W1184" s="161"/>
      <c r="X1184" s="161"/>
      <c r="Y1184" s="161"/>
      <c r="Z1184" s="161"/>
      <c r="AA1184" s="161"/>
      <c r="AB1184" s="161"/>
      <c r="AC1184" s="161"/>
      <c r="AD1184" s="161"/>
      <c r="AE1184" s="161"/>
      <c r="AF1184" s="161"/>
      <c r="AG1184" s="161"/>
      <c r="AH1184" s="162"/>
      <c r="AI1184" s="162"/>
      <c r="AJ1184" s="162"/>
      <c r="AK1184" s="162"/>
      <c r="AL1184" s="162"/>
      <c r="AM1184" s="162"/>
      <c r="AN1184" s="162"/>
      <c r="AO1184" s="162"/>
      <c r="AP1184" s="162"/>
      <c r="AQ1184" s="162"/>
      <c r="AR1184" s="162"/>
      <c r="AS1184" s="162"/>
      <c r="AT1184" s="162"/>
      <c r="AU1184" s="162"/>
      <c r="AV1184" s="162"/>
      <c r="AW1184" s="162"/>
      <c r="AX1184" s="162"/>
    </row>
    <row r="1185" spans="1:50" hidden="1">
      <c r="A1185" s="153" t="s">
        <v>5300</v>
      </c>
      <c r="B1185" s="153" t="s">
        <v>5301</v>
      </c>
      <c r="C1185" s="153" t="s">
        <v>2882</v>
      </c>
      <c r="D1185" s="177" t="s">
        <v>9330</v>
      </c>
      <c r="E1185" s="161" t="s">
        <v>6309</v>
      </c>
      <c r="F1185" s="161" t="s">
        <v>12205</v>
      </c>
      <c r="G1185" s="161" t="s">
        <v>9331</v>
      </c>
      <c r="H1185" s="161" t="s">
        <v>7412</v>
      </c>
      <c r="I1185" s="161" t="s">
        <v>7413</v>
      </c>
      <c r="J1185" s="161" t="s">
        <v>9332</v>
      </c>
      <c r="K1185" s="161" t="s">
        <v>9333</v>
      </c>
      <c r="L1185" s="161" t="s">
        <v>6309</v>
      </c>
      <c r="M1185" s="161" t="s">
        <v>6309</v>
      </c>
      <c r="N1185" s="185" t="s">
        <v>6310</v>
      </c>
      <c r="O1185" s="161">
        <v>0</v>
      </c>
      <c r="P1185" s="161">
        <v>0</v>
      </c>
      <c r="Q1185" s="161">
        <v>0</v>
      </c>
      <c r="R1185" s="161">
        <v>0</v>
      </c>
      <c r="S1185" s="161">
        <v>0</v>
      </c>
      <c r="T1185" s="161">
        <v>0</v>
      </c>
      <c r="U1185" s="161">
        <v>0</v>
      </c>
      <c r="V1185" s="161">
        <v>0</v>
      </c>
      <c r="W1185" s="161">
        <v>0</v>
      </c>
      <c r="X1185" s="161">
        <v>0</v>
      </c>
      <c r="Y1185" s="161">
        <v>0</v>
      </c>
      <c r="Z1185" s="161">
        <v>0</v>
      </c>
      <c r="AA1185" s="161">
        <v>0</v>
      </c>
      <c r="AB1185" s="161">
        <v>0</v>
      </c>
      <c r="AC1185" s="161">
        <v>0</v>
      </c>
      <c r="AD1185" s="161">
        <v>0</v>
      </c>
      <c r="AE1185" s="161">
        <v>0</v>
      </c>
      <c r="AF1185" s="161" t="s">
        <v>6309</v>
      </c>
      <c r="AG1185" s="161" t="s">
        <v>6312</v>
      </c>
      <c r="AH1185" s="162"/>
      <c r="AI1185" s="162"/>
      <c r="AJ1185" s="162"/>
      <c r="AK1185" s="162"/>
      <c r="AL1185" s="162"/>
      <c r="AM1185" s="162"/>
      <c r="AN1185" s="162"/>
      <c r="AO1185" s="162"/>
      <c r="AP1185" s="162"/>
      <c r="AQ1185" s="162"/>
      <c r="AR1185" s="162"/>
      <c r="AS1185" s="162"/>
      <c r="AT1185" s="162"/>
      <c r="AU1185" s="162"/>
      <c r="AV1185" s="162"/>
      <c r="AW1185" s="162"/>
      <c r="AX1185" s="162"/>
    </row>
    <row r="1186" spans="1:50" hidden="1">
      <c r="A1186" s="153" t="s">
        <v>5123</v>
      </c>
      <c r="B1186" s="153" t="s">
        <v>5711</v>
      </c>
      <c r="C1186" s="153" t="s">
        <v>2505</v>
      </c>
      <c r="D1186" s="177" t="s">
        <v>9730</v>
      </c>
      <c r="E1186" s="161" t="s">
        <v>6309</v>
      </c>
      <c r="F1186" s="161" t="s">
        <v>12214</v>
      </c>
      <c r="G1186" s="161" t="s">
        <v>9731</v>
      </c>
      <c r="H1186" s="161" t="s">
        <v>9732</v>
      </c>
      <c r="I1186" s="161" t="s">
        <v>9733</v>
      </c>
      <c r="J1186" s="161" t="s">
        <v>9734</v>
      </c>
      <c r="K1186" s="161" t="s">
        <v>9735</v>
      </c>
      <c r="L1186" s="161" t="s">
        <v>6309</v>
      </c>
      <c r="M1186" s="161" t="s">
        <v>9736</v>
      </c>
      <c r="N1186" s="185" t="s">
        <v>6310</v>
      </c>
      <c r="O1186" s="161">
        <v>0</v>
      </c>
      <c r="P1186" s="161">
        <v>0</v>
      </c>
      <c r="Q1186" s="161">
        <v>0</v>
      </c>
      <c r="R1186" s="161">
        <v>0</v>
      </c>
      <c r="S1186" s="161">
        <v>0</v>
      </c>
      <c r="T1186" s="161">
        <v>0</v>
      </c>
      <c r="U1186" s="161">
        <v>0</v>
      </c>
      <c r="V1186" s="161">
        <v>0</v>
      </c>
      <c r="W1186" s="161">
        <v>0</v>
      </c>
      <c r="X1186" s="161">
        <v>0</v>
      </c>
      <c r="Y1186" s="161">
        <v>0</v>
      </c>
      <c r="Z1186" s="161">
        <v>0</v>
      </c>
      <c r="AA1186" s="161">
        <v>0</v>
      </c>
      <c r="AB1186" s="161">
        <v>0</v>
      </c>
      <c r="AC1186" s="161">
        <v>0</v>
      </c>
      <c r="AD1186" s="161">
        <v>0</v>
      </c>
      <c r="AE1186" s="161">
        <v>0</v>
      </c>
      <c r="AF1186" s="161" t="s">
        <v>6309</v>
      </c>
      <c r="AG1186" s="161" t="s">
        <v>6312</v>
      </c>
      <c r="AH1186" s="162"/>
      <c r="AI1186" s="162"/>
      <c r="AJ1186" s="162"/>
      <c r="AK1186" s="162"/>
      <c r="AL1186" s="162"/>
      <c r="AM1186" s="162"/>
      <c r="AN1186" s="162"/>
      <c r="AO1186" s="162"/>
      <c r="AP1186" s="162"/>
      <c r="AQ1186" s="162"/>
      <c r="AR1186" s="162"/>
      <c r="AS1186" s="162"/>
      <c r="AT1186" s="162"/>
      <c r="AU1186" s="162"/>
      <c r="AV1186" s="162"/>
      <c r="AW1186" s="162"/>
      <c r="AX1186" s="162"/>
    </row>
    <row r="1187" spans="1:50" hidden="1">
      <c r="A1187" s="153" t="s">
        <v>672</v>
      </c>
      <c r="B1187" s="153" t="s">
        <v>668</v>
      </c>
      <c r="C1187" s="153" t="s">
        <v>673</v>
      </c>
      <c r="D1187" s="177" t="s">
        <v>6755</v>
      </c>
      <c r="E1187" s="161" t="s">
        <v>6756</v>
      </c>
      <c r="F1187" s="161" t="s">
        <v>12353</v>
      </c>
      <c r="G1187" s="161" t="s">
        <v>6757</v>
      </c>
      <c r="H1187" s="161" t="s">
        <v>2024</v>
      </c>
      <c r="I1187" s="161" t="s">
        <v>6758</v>
      </c>
      <c r="J1187" s="161" t="s">
        <v>6759</v>
      </c>
      <c r="K1187" s="161" t="s">
        <v>6760</v>
      </c>
      <c r="L1187" s="161" t="s">
        <v>6761</v>
      </c>
      <c r="M1187" s="161" t="s">
        <v>6762</v>
      </c>
      <c r="N1187" s="185" t="s">
        <v>6318</v>
      </c>
      <c r="O1187" s="161">
        <v>0</v>
      </c>
      <c r="P1187" s="161">
        <v>0</v>
      </c>
      <c r="Q1187" s="161">
        <v>0</v>
      </c>
      <c r="R1187" s="161">
        <v>0</v>
      </c>
      <c r="S1187" s="161">
        <v>0</v>
      </c>
      <c r="T1187" s="161">
        <v>0</v>
      </c>
      <c r="U1187" s="161">
        <v>0</v>
      </c>
      <c r="V1187" s="161">
        <v>0</v>
      </c>
      <c r="W1187" s="161">
        <v>0</v>
      </c>
      <c r="X1187" s="161">
        <v>0</v>
      </c>
      <c r="Y1187" s="161">
        <v>0</v>
      </c>
      <c r="Z1187" s="161">
        <v>0</v>
      </c>
      <c r="AA1187" s="161">
        <v>0</v>
      </c>
      <c r="AB1187" s="161">
        <v>0</v>
      </c>
      <c r="AC1187" s="161">
        <v>0</v>
      </c>
      <c r="AD1187" s="161">
        <v>0</v>
      </c>
      <c r="AE1187" s="161">
        <v>0</v>
      </c>
      <c r="AF1187" s="161" t="s">
        <v>6746</v>
      </c>
      <c r="AG1187" s="161" t="s">
        <v>4388</v>
      </c>
      <c r="AH1187" s="162" t="s">
        <v>15045</v>
      </c>
      <c r="AI1187" s="162" t="s">
        <v>15047</v>
      </c>
      <c r="AJ1187" s="162" t="s">
        <v>15206</v>
      </c>
      <c r="AK1187" s="162" t="s">
        <v>16051</v>
      </c>
      <c r="AL1187" s="162"/>
      <c r="AM1187" s="162"/>
      <c r="AN1187" s="162"/>
      <c r="AO1187" s="162"/>
      <c r="AP1187" s="162"/>
      <c r="AQ1187" s="162"/>
      <c r="AR1187" s="162"/>
      <c r="AS1187" s="162"/>
      <c r="AT1187" s="162"/>
      <c r="AU1187" s="162"/>
      <c r="AV1187" s="162"/>
      <c r="AW1187" s="162"/>
      <c r="AX1187" s="162"/>
    </row>
    <row r="1188" spans="1:50" hidden="1">
      <c r="A1188" s="153" t="s">
        <v>1951</v>
      </c>
      <c r="B1188" s="153" t="s">
        <v>1952</v>
      </c>
      <c r="C1188" s="153" t="s">
        <v>1953</v>
      </c>
      <c r="D1188" s="177" t="s">
        <v>9874</v>
      </c>
      <c r="E1188" s="161" t="s">
        <v>6309</v>
      </c>
      <c r="F1188" s="161" t="s">
        <v>12216</v>
      </c>
      <c r="G1188" s="161" t="s">
        <v>9875</v>
      </c>
      <c r="H1188" s="161" t="s">
        <v>6207</v>
      </c>
      <c r="I1188" s="161" t="s">
        <v>6208</v>
      </c>
      <c r="J1188" s="161" t="s">
        <v>9876</v>
      </c>
      <c r="K1188" s="161" t="s">
        <v>6309</v>
      </c>
      <c r="L1188" s="161" t="s">
        <v>6309</v>
      </c>
      <c r="M1188" s="161" t="s">
        <v>6309</v>
      </c>
      <c r="N1188" s="185" t="s">
        <v>6310</v>
      </c>
      <c r="O1188" s="161">
        <v>0</v>
      </c>
      <c r="P1188" s="161">
        <v>0</v>
      </c>
      <c r="Q1188" s="161">
        <v>0</v>
      </c>
      <c r="R1188" s="161">
        <v>0</v>
      </c>
      <c r="S1188" s="161">
        <v>0</v>
      </c>
      <c r="T1188" s="161">
        <v>0</v>
      </c>
      <c r="U1188" s="161">
        <v>0</v>
      </c>
      <c r="V1188" s="161">
        <v>0</v>
      </c>
      <c r="W1188" s="161">
        <v>0</v>
      </c>
      <c r="X1188" s="161">
        <v>0</v>
      </c>
      <c r="Y1188" s="161">
        <v>0</v>
      </c>
      <c r="Z1188" s="161">
        <v>0</v>
      </c>
      <c r="AA1188" s="161">
        <v>0</v>
      </c>
      <c r="AB1188" s="161">
        <v>0</v>
      </c>
      <c r="AC1188" s="161">
        <v>0</v>
      </c>
      <c r="AD1188" s="161">
        <v>0</v>
      </c>
      <c r="AE1188" s="161">
        <v>0</v>
      </c>
      <c r="AF1188" s="161" t="s">
        <v>6309</v>
      </c>
      <c r="AG1188" s="161" t="s">
        <v>6312</v>
      </c>
      <c r="AH1188" s="162"/>
      <c r="AI1188" s="162"/>
      <c r="AJ1188" s="162"/>
      <c r="AK1188" s="162"/>
      <c r="AL1188" s="162"/>
      <c r="AM1188" s="162"/>
      <c r="AN1188" s="162"/>
      <c r="AO1188" s="162"/>
      <c r="AP1188" s="162"/>
      <c r="AQ1188" s="162"/>
      <c r="AR1188" s="162"/>
      <c r="AS1188" s="162"/>
      <c r="AT1188" s="162"/>
      <c r="AU1188" s="162"/>
      <c r="AV1188" s="162"/>
      <c r="AW1188" s="162"/>
      <c r="AX1188" s="162"/>
    </row>
    <row r="1189" spans="1:50" hidden="1">
      <c r="A1189" s="153" t="s">
        <v>4497</v>
      </c>
      <c r="B1189" s="153" t="s">
        <v>4498</v>
      </c>
      <c r="C1189" s="153" t="s">
        <v>4499</v>
      </c>
      <c r="D1189" s="177" t="s">
        <v>1376</v>
      </c>
      <c r="E1189" s="161" t="s">
        <v>1377</v>
      </c>
      <c r="F1189" s="161" t="s">
        <v>1384</v>
      </c>
      <c r="G1189" s="161" t="s">
        <v>1379</v>
      </c>
      <c r="H1189" s="161" t="s">
        <v>2024</v>
      </c>
      <c r="I1189" s="161" t="s">
        <v>2031</v>
      </c>
      <c r="J1189" s="161" t="s">
        <v>1380</v>
      </c>
      <c r="K1189" s="161" t="s">
        <v>1381</v>
      </c>
      <c r="L1189" s="161" t="s">
        <v>1382</v>
      </c>
      <c r="M1189" s="161" t="s">
        <v>1383</v>
      </c>
      <c r="N1189" s="185" t="s">
        <v>2035</v>
      </c>
      <c r="O1189" s="161">
        <v>0</v>
      </c>
      <c r="P1189" s="161">
        <v>0</v>
      </c>
      <c r="Q1189" s="161">
        <v>0</v>
      </c>
      <c r="R1189" s="161">
        <v>0</v>
      </c>
      <c r="S1189" s="161">
        <v>0</v>
      </c>
      <c r="T1189" s="161">
        <v>0</v>
      </c>
      <c r="U1189" s="161">
        <v>0</v>
      </c>
      <c r="V1189" s="161">
        <v>0</v>
      </c>
      <c r="W1189" s="161">
        <v>0</v>
      </c>
      <c r="X1189" s="161">
        <v>0</v>
      </c>
      <c r="Y1189" s="161">
        <v>0</v>
      </c>
      <c r="Z1189" s="161">
        <v>0</v>
      </c>
      <c r="AA1189" s="161">
        <v>0</v>
      </c>
      <c r="AB1189" s="161">
        <v>0</v>
      </c>
      <c r="AC1189" s="161">
        <v>0</v>
      </c>
      <c r="AD1189" s="161">
        <v>0</v>
      </c>
      <c r="AE1189" s="161">
        <v>0</v>
      </c>
      <c r="AF1189" s="161" t="s">
        <v>6309</v>
      </c>
      <c r="AG1189" s="161" t="s">
        <v>6334</v>
      </c>
      <c r="AH1189" s="162" t="s">
        <v>1851</v>
      </c>
      <c r="AI1189" s="162" t="s">
        <v>5629</v>
      </c>
      <c r="AJ1189" s="162" t="s">
        <v>13597</v>
      </c>
      <c r="AK1189" s="162" t="s">
        <v>14649</v>
      </c>
      <c r="AL1189" s="162" t="s">
        <v>14874</v>
      </c>
      <c r="AM1189" s="162"/>
      <c r="AN1189" s="162"/>
      <c r="AO1189" s="162"/>
      <c r="AP1189" s="162"/>
      <c r="AQ1189" s="162"/>
      <c r="AR1189" s="162"/>
      <c r="AS1189" s="162"/>
      <c r="AT1189" s="162"/>
      <c r="AU1189" s="162"/>
      <c r="AV1189" s="162"/>
      <c r="AW1189" s="162"/>
      <c r="AX1189" s="162"/>
    </row>
    <row r="1190" spans="1:50" hidden="1">
      <c r="A1190" s="153" t="s">
        <v>4500</v>
      </c>
      <c r="B1190" s="153" t="s">
        <v>4498</v>
      </c>
      <c r="C1190" s="153" t="s">
        <v>4499</v>
      </c>
      <c r="D1190" s="177" t="s">
        <v>1376</v>
      </c>
      <c r="E1190" s="161" t="s">
        <v>1377</v>
      </c>
      <c r="F1190" s="161" t="s">
        <v>1385</v>
      </c>
      <c r="G1190" s="161" t="s">
        <v>1379</v>
      </c>
      <c r="H1190" s="161" t="s">
        <v>2024</v>
      </c>
      <c r="I1190" s="161" t="s">
        <v>2031</v>
      </c>
      <c r="J1190" s="161" t="s">
        <v>1380</v>
      </c>
      <c r="K1190" s="161" t="s">
        <v>1381</v>
      </c>
      <c r="L1190" s="161" t="s">
        <v>1382</v>
      </c>
      <c r="M1190" s="161" t="s">
        <v>1383</v>
      </c>
      <c r="N1190" s="185" t="s">
        <v>2035</v>
      </c>
      <c r="O1190" s="161">
        <v>0</v>
      </c>
      <c r="P1190" s="161">
        <v>0</v>
      </c>
      <c r="Q1190" s="161">
        <v>0</v>
      </c>
      <c r="R1190" s="161">
        <v>0</v>
      </c>
      <c r="S1190" s="161">
        <v>0</v>
      </c>
      <c r="T1190" s="161">
        <v>0</v>
      </c>
      <c r="U1190" s="161">
        <v>0</v>
      </c>
      <c r="V1190" s="161">
        <v>0</v>
      </c>
      <c r="W1190" s="161">
        <v>0</v>
      </c>
      <c r="X1190" s="161">
        <v>0</v>
      </c>
      <c r="Y1190" s="161">
        <v>0</v>
      </c>
      <c r="Z1190" s="161">
        <v>0</v>
      </c>
      <c r="AA1190" s="161">
        <v>0</v>
      </c>
      <c r="AB1190" s="161">
        <v>0</v>
      </c>
      <c r="AC1190" s="161">
        <v>0</v>
      </c>
      <c r="AD1190" s="161">
        <v>0</v>
      </c>
      <c r="AE1190" s="161">
        <v>0</v>
      </c>
      <c r="AF1190" s="161" t="s">
        <v>6309</v>
      </c>
      <c r="AG1190" s="161" t="s">
        <v>6334</v>
      </c>
      <c r="AH1190" s="162" t="s">
        <v>1851</v>
      </c>
      <c r="AI1190" s="162" t="s">
        <v>5629</v>
      </c>
      <c r="AJ1190" s="162" t="s">
        <v>13597</v>
      </c>
      <c r="AK1190" s="162" t="s">
        <v>14649</v>
      </c>
      <c r="AL1190" s="162" t="s">
        <v>14875</v>
      </c>
      <c r="AM1190" s="162"/>
      <c r="AN1190" s="162"/>
      <c r="AO1190" s="162"/>
      <c r="AP1190" s="162"/>
      <c r="AQ1190" s="162"/>
      <c r="AR1190" s="162"/>
      <c r="AS1190" s="162"/>
      <c r="AT1190" s="162"/>
      <c r="AU1190" s="162"/>
      <c r="AV1190" s="162"/>
      <c r="AW1190" s="162"/>
      <c r="AX1190" s="162"/>
    </row>
    <row r="1191" spans="1:50" hidden="1">
      <c r="A1191" s="153" t="s">
        <v>5520</v>
      </c>
      <c r="B1191" s="153" t="s">
        <v>5521</v>
      </c>
      <c r="C1191" s="153" t="s">
        <v>5522</v>
      </c>
      <c r="D1191" s="177" t="s">
        <v>7593</v>
      </c>
      <c r="E1191" s="161" t="s">
        <v>6309</v>
      </c>
      <c r="F1191" s="161" t="s">
        <v>13519</v>
      </c>
      <c r="G1191" s="161" t="s">
        <v>7594</v>
      </c>
      <c r="H1191" s="161" t="s">
        <v>7595</v>
      </c>
      <c r="I1191" s="161" t="s">
        <v>7596</v>
      </c>
      <c r="J1191" s="161" t="s">
        <v>7597</v>
      </c>
      <c r="K1191" s="161" t="s">
        <v>7598</v>
      </c>
      <c r="L1191" s="161" t="s">
        <v>6309</v>
      </c>
      <c r="M1191" s="161" t="s">
        <v>7599</v>
      </c>
      <c r="N1191" s="185" t="s">
        <v>6310</v>
      </c>
      <c r="O1191" s="161">
        <v>0</v>
      </c>
      <c r="P1191" s="161">
        <v>0</v>
      </c>
      <c r="Q1191" s="161">
        <v>0</v>
      </c>
      <c r="R1191" s="161">
        <v>0</v>
      </c>
      <c r="S1191" s="161">
        <v>0</v>
      </c>
      <c r="T1191" s="161">
        <v>0</v>
      </c>
      <c r="U1191" s="161">
        <v>0</v>
      </c>
      <c r="V1191" s="161">
        <v>0</v>
      </c>
      <c r="W1191" s="161">
        <v>0</v>
      </c>
      <c r="X1191" s="161">
        <v>0</v>
      </c>
      <c r="Y1191" s="161">
        <v>0</v>
      </c>
      <c r="Z1191" s="161">
        <v>0</v>
      </c>
      <c r="AA1191" s="161">
        <v>0</v>
      </c>
      <c r="AB1191" s="161">
        <v>0</v>
      </c>
      <c r="AC1191" s="161">
        <v>0</v>
      </c>
      <c r="AD1191" s="161">
        <v>0</v>
      </c>
      <c r="AE1191" s="161">
        <v>0</v>
      </c>
      <c r="AF1191" s="161" t="s">
        <v>6309</v>
      </c>
      <c r="AG1191" s="161" t="s">
        <v>6312</v>
      </c>
      <c r="AH1191" s="162"/>
      <c r="AI1191" s="162"/>
      <c r="AJ1191" s="162"/>
      <c r="AK1191" s="162"/>
      <c r="AL1191" s="162"/>
      <c r="AM1191" s="162"/>
      <c r="AN1191" s="162"/>
      <c r="AO1191" s="162"/>
      <c r="AP1191" s="162"/>
      <c r="AQ1191" s="162"/>
      <c r="AR1191" s="162"/>
      <c r="AS1191" s="162"/>
      <c r="AT1191" s="162"/>
      <c r="AU1191" s="162"/>
      <c r="AV1191" s="162"/>
      <c r="AW1191" s="162"/>
      <c r="AX1191" s="162"/>
    </row>
    <row r="1192" spans="1:50" hidden="1">
      <c r="A1192" s="153" t="s">
        <v>1268</v>
      </c>
      <c r="B1192" s="153" t="s">
        <v>1269</v>
      </c>
      <c r="C1192" s="153" t="s">
        <v>5323</v>
      </c>
      <c r="D1192" s="177" t="s">
        <v>9644</v>
      </c>
      <c r="E1192" s="161" t="s">
        <v>6309</v>
      </c>
      <c r="F1192" s="161" t="s">
        <v>12745</v>
      </c>
      <c r="G1192" s="161" t="s">
        <v>9645</v>
      </c>
      <c r="H1192" s="161" t="s">
        <v>3554</v>
      </c>
      <c r="I1192" s="161" t="s">
        <v>3555</v>
      </c>
      <c r="J1192" s="161" t="s">
        <v>9646</v>
      </c>
      <c r="K1192" s="161" t="s">
        <v>9647</v>
      </c>
      <c r="L1192" s="161" t="s">
        <v>6309</v>
      </c>
      <c r="M1192" s="161" t="s">
        <v>6309</v>
      </c>
      <c r="N1192" s="185" t="s">
        <v>6310</v>
      </c>
      <c r="O1192" s="161">
        <v>0</v>
      </c>
      <c r="P1192" s="161">
        <v>0</v>
      </c>
      <c r="Q1192" s="161">
        <v>0</v>
      </c>
      <c r="R1192" s="161">
        <v>0</v>
      </c>
      <c r="S1192" s="161">
        <v>0</v>
      </c>
      <c r="T1192" s="161">
        <v>0</v>
      </c>
      <c r="U1192" s="161">
        <v>0</v>
      </c>
      <c r="V1192" s="161">
        <v>0</v>
      </c>
      <c r="W1192" s="161">
        <v>0</v>
      </c>
      <c r="X1192" s="161">
        <v>0</v>
      </c>
      <c r="Y1192" s="161">
        <v>0</v>
      </c>
      <c r="Z1192" s="161">
        <v>0</v>
      </c>
      <c r="AA1192" s="161">
        <v>0</v>
      </c>
      <c r="AB1192" s="161">
        <v>0</v>
      </c>
      <c r="AC1192" s="161">
        <v>0</v>
      </c>
      <c r="AD1192" s="161">
        <v>0</v>
      </c>
      <c r="AE1192" s="161">
        <v>0</v>
      </c>
      <c r="AF1192" s="161" t="s">
        <v>6309</v>
      </c>
      <c r="AG1192" s="161" t="s">
        <v>6312</v>
      </c>
      <c r="AH1192" s="162"/>
      <c r="AI1192" s="162"/>
      <c r="AJ1192" s="162"/>
      <c r="AK1192" s="162"/>
      <c r="AL1192" s="162"/>
      <c r="AM1192" s="162"/>
      <c r="AN1192" s="162"/>
      <c r="AO1192" s="162"/>
      <c r="AP1192" s="162"/>
      <c r="AQ1192" s="162"/>
      <c r="AR1192" s="162"/>
      <c r="AS1192" s="162"/>
      <c r="AT1192" s="162"/>
      <c r="AU1192" s="162"/>
      <c r="AV1192" s="162"/>
      <c r="AW1192" s="162"/>
      <c r="AX1192" s="162"/>
    </row>
    <row r="1193" spans="1:50" hidden="1">
      <c r="A1193" s="153" t="s">
        <v>5287</v>
      </c>
      <c r="B1193" s="153" t="s">
        <v>5288</v>
      </c>
      <c r="C1193" s="153" t="s">
        <v>1085</v>
      </c>
      <c r="D1193" s="177" t="s">
        <v>9288</v>
      </c>
      <c r="E1193" s="161" t="s">
        <v>6309</v>
      </c>
      <c r="F1193" s="161" t="s">
        <v>12675</v>
      </c>
      <c r="G1193" s="161" t="s">
        <v>9289</v>
      </c>
      <c r="H1193" s="161" t="s">
        <v>9290</v>
      </c>
      <c r="I1193" s="161" t="s">
        <v>9291</v>
      </c>
      <c r="J1193" s="161" t="s">
        <v>9292</v>
      </c>
      <c r="K1193" s="161" t="s">
        <v>9293</v>
      </c>
      <c r="L1193" s="161" t="s">
        <v>6309</v>
      </c>
      <c r="M1193" s="161" t="s">
        <v>6309</v>
      </c>
      <c r="N1193" s="185" t="s">
        <v>6310</v>
      </c>
      <c r="O1193" s="161">
        <v>0</v>
      </c>
      <c r="P1193" s="161">
        <v>0</v>
      </c>
      <c r="Q1193" s="161">
        <v>0</v>
      </c>
      <c r="R1193" s="161">
        <v>0</v>
      </c>
      <c r="S1193" s="161">
        <v>0</v>
      </c>
      <c r="T1193" s="161">
        <v>0</v>
      </c>
      <c r="U1193" s="161">
        <v>0</v>
      </c>
      <c r="V1193" s="161">
        <v>0</v>
      </c>
      <c r="W1193" s="161">
        <v>0</v>
      </c>
      <c r="X1193" s="161">
        <v>0</v>
      </c>
      <c r="Y1193" s="161">
        <v>0</v>
      </c>
      <c r="Z1193" s="161">
        <v>0</v>
      </c>
      <c r="AA1193" s="161">
        <v>0</v>
      </c>
      <c r="AB1193" s="161">
        <v>0</v>
      </c>
      <c r="AC1193" s="161">
        <v>0</v>
      </c>
      <c r="AD1193" s="161">
        <v>0</v>
      </c>
      <c r="AE1193" s="161">
        <v>0</v>
      </c>
      <c r="AF1193" s="161" t="s">
        <v>6309</v>
      </c>
      <c r="AG1193" s="161" t="s">
        <v>6312</v>
      </c>
      <c r="AH1193" s="162"/>
      <c r="AI1193" s="162"/>
      <c r="AJ1193" s="162"/>
      <c r="AK1193" s="162"/>
      <c r="AL1193" s="162"/>
      <c r="AM1193" s="162"/>
      <c r="AN1193" s="162"/>
      <c r="AO1193" s="162"/>
      <c r="AP1193" s="162"/>
      <c r="AQ1193" s="162"/>
      <c r="AR1193" s="162"/>
      <c r="AS1193" s="162"/>
      <c r="AT1193" s="162"/>
      <c r="AU1193" s="162"/>
      <c r="AV1193" s="162"/>
      <c r="AW1193" s="162"/>
      <c r="AX1193" s="162"/>
    </row>
    <row r="1194" spans="1:50" hidden="1">
      <c r="A1194" s="153" t="s">
        <v>1764</v>
      </c>
      <c r="B1194" s="153" t="s">
        <v>1765</v>
      </c>
      <c r="C1194" s="153" t="s">
        <v>1091</v>
      </c>
      <c r="D1194" s="177" t="s">
        <v>9020</v>
      </c>
      <c r="E1194" s="161" t="s">
        <v>6309</v>
      </c>
      <c r="F1194" s="161" t="s">
        <v>12624</v>
      </c>
      <c r="G1194" s="161" t="s">
        <v>9021</v>
      </c>
      <c r="H1194" s="161" t="s">
        <v>2024</v>
      </c>
      <c r="I1194" s="161" t="s">
        <v>2031</v>
      </c>
      <c r="J1194" s="161" t="s">
        <v>9022</v>
      </c>
      <c r="K1194" s="161" t="s">
        <v>9023</v>
      </c>
      <c r="L1194" s="161" t="s">
        <v>6309</v>
      </c>
      <c r="M1194" s="161" t="s">
        <v>6309</v>
      </c>
      <c r="N1194" s="185" t="s">
        <v>6310</v>
      </c>
      <c r="O1194" s="161">
        <v>0</v>
      </c>
      <c r="P1194" s="161">
        <v>0</v>
      </c>
      <c r="Q1194" s="161">
        <v>0</v>
      </c>
      <c r="R1194" s="161">
        <v>0</v>
      </c>
      <c r="S1194" s="161">
        <v>0</v>
      </c>
      <c r="T1194" s="161">
        <v>0</v>
      </c>
      <c r="U1194" s="161">
        <v>0</v>
      </c>
      <c r="V1194" s="161">
        <v>0</v>
      </c>
      <c r="W1194" s="161">
        <v>0</v>
      </c>
      <c r="X1194" s="161">
        <v>0</v>
      </c>
      <c r="Y1194" s="161">
        <v>0</v>
      </c>
      <c r="Z1194" s="161">
        <v>0</v>
      </c>
      <c r="AA1194" s="161">
        <v>0</v>
      </c>
      <c r="AB1194" s="161">
        <v>0</v>
      </c>
      <c r="AC1194" s="161">
        <v>0</v>
      </c>
      <c r="AD1194" s="161">
        <v>0</v>
      </c>
      <c r="AE1194" s="161">
        <v>0</v>
      </c>
      <c r="AF1194" s="161" t="s">
        <v>6309</v>
      </c>
      <c r="AG1194" s="161" t="s">
        <v>6312</v>
      </c>
      <c r="AH1194" s="162"/>
      <c r="AI1194" s="162"/>
      <c r="AJ1194" s="162"/>
      <c r="AK1194" s="162"/>
      <c r="AL1194" s="162"/>
      <c r="AM1194" s="162"/>
      <c r="AN1194" s="162"/>
      <c r="AO1194" s="162"/>
      <c r="AP1194" s="162"/>
      <c r="AQ1194" s="162"/>
      <c r="AR1194" s="162"/>
      <c r="AS1194" s="162"/>
      <c r="AT1194" s="162"/>
      <c r="AU1194" s="162"/>
      <c r="AV1194" s="162"/>
      <c r="AW1194" s="162"/>
      <c r="AX1194" s="162"/>
    </row>
    <row r="1195" spans="1:50" hidden="1">
      <c r="A1195" s="153" t="s">
        <v>5389</v>
      </c>
      <c r="B1195" s="153" t="s">
        <v>5390</v>
      </c>
      <c r="C1195" s="153" t="s">
        <v>4501</v>
      </c>
      <c r="D1195" s="177" t="s">
        <v>8425</v>
      </c>
      <c r="E1195" s="161" t="s">
        <v>6309</v>
      </c>
      <c r="F1195" s="161" t="s">
        <v>12508</v>
      </c>
      <c r="G1195" s="161" t="s">
        <v>8426</v>
      </c>
      <c r="H1195" s="161" t="s">
        <v>2024</v>
      </c>
      <c r="I1195" s="161" t="s">
        <v>8427</v>
      </c>
      <c r="J1195" s="161" t="s">
        <v>8428</v>
      </c>
      <c r="K1195" s="161" t="s">
        <v>8429</v>
      </c>
      <c r="L1195" s="161" t="s">
        <v>6309</v>
      </c>
      <c r="M1195" s="161" t="s">
        <v>6309</v>
      </c>
      <c r="N1195" s="185" t="s">
        <v>6310</v>
      </c>
      <c r="O1195" s="161">
        <v>0</v>
      </c>
      <c r="P1195" s="161">
        <v>0</v>
      </c>
      <c r="Q1195" s="161">
        <v>0</v>
      </c>
      <c r="R1195" s="161">
        <v>0</v>
      </c>
      <c r="S1195" s="161">
        <v>0</v>
      </c>
      <c r="T1195" s="161">
        <v>0</v>
      </c>
      <c r="U1195" s="161">
        <v>0</v>
      </c>
      <c r="V1195" s="161">
        <v>0</v>
      </c>
      <c r="W1195" s="161">
        <v>0</v>
      </c>
      <c r="X1195" s="161">
        <v>0</v>
      </c>
      <c r="Y1195" s="161">
        <v>0</v>
      </c>
      <c r="Z1195" s="161">
        <v>0</v>
      </c>
      <c r="AA1195" s="161">
        <v>0</v>
      </c>
      <c r="AB1195" s="161">
        <v>0</v>
      </c>
      <c r="AC1195" s="161">
        <v>0</v>
      </c>
      <c r="AD1195" s="161">
        <v>0</v>
      </c>
      <c r="AE1195" s="161">
        <v>0</v>
      </c>
      <c r="AF1195" s="161" t="s">
        <v>6309</v>
      </c>
      <c r="AG1195" s="161" t="s">
        <v>6312</v>
      </c>
      <c r="AH1195" s="162"/>
      <c r="AI1195" s="162"/>
      <c r="AJ1195" s="162"/>
      <c r="AK1195" s="162"/>
      <c r="AL1195" s="162"/>
      <c r="AM1195" s="162"/>
      <c r="AN1195" s="162"/>
      <c r="AO1195" s="162"/>
      <c r="AP1195" s="162"/>
      <c r="AQ1195" s="162"/>
      <c r="AR1195" s="162"/>
      <c r="AS1195" s="162"/>
      <c r="AT1195" s="162"/>
      <c r="AU1195" s="162"/>
      <c r="AV1195" s="162"/>
      <c r="AW1195" s="162"/>
      <c r="AX1195" s="162"/>
    </row>
    <row r="1196" spans="1:50" hidden="1">
      <c r="A1196" s="153" t="s">
        <v>6027</v>
      </c>
      <c r="B1196" s="153" t="s">
        <v>6028</v>
      </c>
      <c r="C1196" s="153" t="s">
        <v>6029</v>
      </c>
      <c r="D1196" s="177" t="s">
        <v>11014</v>
      </c>
      <c r="E1196" s="161" t="s">
        <v>11015</v>
      </c>
      <c r="F1196" s="161" t="s">
        <v>13280</v>
      </c>
      <c r="G1196" s="161" t="s">
        <v>11016</v>
      </c>
      <c r="H1196" s="161" t="s">
        <v>2024</v>
      </c>
      <c r="I1196" s="161" t="s">
        <v>2031</v>
      </c>
      <c r="J1196" s="161" t="s">
        <v>11017</v>
      </c>
      <c r="K1196" s="161" t="s">
        <v>11018</v>
      </c>
      <c r="L1196" s="161" t="s">
        <v>11019</v>
      </c>
      <c r="M1196" s="161" t="s">
        <v>11020</v>
      </c>
      <c r="N1196" s="185" t="s">
        <v>6310</v>
      </c>
      <c r="O1196" s="161">
        <v>0</v>
      </c>
      <c r="P1196" s="161">
        <v>0</v>
      </c>
      <c r="Q1196" s="161">
        <v>0</v>
      </c>
      <c r="R1196" s="161">
        <v>0</v>
      </c>
      <c r="S1196" s="161">
        <v>0</v>
      </c>
      <c r="T1196" s="161">
        <v>0</v>
      </c>
      <c r="U1196" s="161">
        <v>0</v>
      </c>
      <c r="V1196" s="161">
        <v>0</v>
      </c>
      <c r="W1196" s="161">
        <v>0</v>
      </c>
      <c r="X1196" s="161">
        <v>0</v>
      </c>
      <c r="Y1196" s="161">
        <v>0</v>
      </c>
      <c r="Z1196" s="161">
        <v>0</v>
      </c>
      <c r="AA1196" s="161">
        <v>0</v>
      </c>
      <c r="AB1196" s="161">
        <v>0</v>
      </c>
      <c r="AC1196" s="161">
        <v>0</v>
      </c>
      <c r="AD1196" s="161">
        <v>0</v>
      </c>
      <c r="AE1196" s="161">
        <v>0</v>
      </c>
      <c r="AF1196" s="161" t="s">
        <v>6309</v>
      </c>
      <c r="AG1196" s="161" t="s">
        <v>6317</v>
      </c>
      <c r="AH1196" s="162"/>
      <c r="AI1196" s="162"/>
      <c r="AJ1196" s="162"/>
      <c r="AK1196" s="162"/>
      <c r="AL1196" s="162"/>
      <c r="AM1196" s="162"/>
      <c r="AN1196" s="162"/>
      <c r="AO1196" s="162"/>
      <c r="AP1196" s="162"/>
      <c r="AQ1196" s="162"/>
      <c r="AR1196" s="162"/>
      <c r="AS1196" s="162"/>
      <c r="AT1196" s="162"/>
      <c r="AU1196" s="162"/>
      <c r="AV1196" s="162"/>
      <c r="AW1196" s="162"/>
      <c r="AX1196" s="162"/>
    </row>
    <row r="1197" spans="1:50" hidden="1">
      <c r="A1197" s="153" t="s">
        <v>2619</v>
      </c>
      <c r="B1197" s="153" t="s">
        <v>2620</v>
      </c>
      <c r="C1197" s="153" t="s">
        <v>1091</v>
      </c>
      <c r="D1197" s="177" t="s">
        <v>10026</v>
      </c>
      <c r="E1197" s="161" t="s">
        <v>6309</v>
      </c>
      <c r="F1197" s="161" t="s">
        <v>12825</v>
      </c>
      <c r="G1197" s="161" t="s">
        <v>10027</v>
      </c>
      <c r="H1197" s="161" t="s">
        <v>2024</v>
      </c>
      <c r="I1197" s="161" t="s">
        <v>10028</v>
      </c>
      <c r="J1197" s="161" t="s">
        <v>10029</v>
      </c>
      <c r="K1197" s="161" t="s">
        <v>10030</v>
      </c>
      <c r="L1197" s="161" t="s">
        <v>6309</v>
      </c>
      <c r="M1197" s="161" t="s">
        <v>10031</v>
      </c>
      <c r="N1197" s="185" t="s">
        <v>6310</v>
      </c>
      <c r="O1197" s="161">
        <v>0</v>
      </c>
      <c r="P1197" s="161">
        <v>0</v>
      </c>
      <c r="Q1197" s="161">
        <v>0</v>
      </c>
      <c r="R1197" s="161">
        <v>0</v>
      </c>
      <c r="S1197" s="161">
        <v>0</v>
      </c>
      <c r="T1197" s="161">
        <v>0</v>
      </c>
      <c r="U1197" s="161">
        <v>0</v>
      </c>
      <c r="V1197" s="161">
        <v>0</v>
      </c>
      <c r="W1197" s="161">
        <v>0</v>
      </c>
      <c r="X1197" s="161">
        <v>0</v>
      </c>
      <c r="Y1197" s="161">
        <v>0</v>
      </c>
      <c r="Z1197" s="161">
        <v>0</v>
      </c>
      <c r="AA1197" s="161">
        <v>0</v>
      </c>
      <c r="AB1197" s="161">
        <v>0</v>
      </c>
      <c r="AC1197" s="161">
        <v>0</v>
      </c>
      <c r="AD1197" s="161">
        <v>0</v>
      </c>
      <c r="AE1197" s="161">
        <v>0</v>
      </c>
      <c r="AF1197" s="161" t="s">
        <v>6309</v>
      </c>
      <c r="AG1197" s="161" t="s">
        <v>6312</v>
      </c>
      <c r="AH1197" s="162"/>
      <c r="AI1197" s="162"/>
      <c r="AJ1197" s="162"/>
      <c r="AK1197" s="162"/>
      <c r="AL1197" s="162"/>
      <c r="AM1197" s="162"/>
      <c r="AN1197" s="162"/>
      <c r="AO1197" s="162"/>
      <c r="AP1197" s="162"/>
      <c r="AQ1197" s="162"/>
      <c r="AR1197" s="162"/>
      <c r="AS1197" s="162"/>
      <c r="AT1197" s="162"/>
      <c r="AU1197" s="162"/>
      <c r="AV1197" s="162"/>
      <c r="AW1197" s="162"/>
      <c r="AX1197" s="162"/>
    </row>
    <row r="1198" spans="1:50" hidden="1">
      <c r="A1198" s="153" t="s">
        <v>2003</v>
      </c>
      <c r="B1198" s="153" t="s">
        <v>3085</v>
      </c>
      <c r="C1198" s="153" t="s">
        <v>2505</v>
      </c>
      <c r="D1198" s="177" t="s">
        <v>9985</v>
      </c>
      <c r="E1198" s="161" t="s">
        <v>6309</v>
      </c>
      <c r="F1198" s="161" t="s">
        <v>12816</v>
      </c>
      <c r="G1198" s="161" t="s">
        <v>9986</v>
      </c>
      <c r="H1198" s="161" t="s">
        <v>2024</v>
      </c>
      <c r="I1198" s="161" t="s">
        <v>2031</v>
      </c>
      <c r="J1198" s="161" t="s">
        <v>9987</v>
      </c>
      <c r="K1198" s="161" t="s">
        <v>9988</v>
      </c>
      <c r="L1198" s="161" t="s">
        <v>6309</v>
      </c>
      <c r="M1198" s="161" t="s">
        <v>9989</v>
      </c>
      <c r="N1198" s="185" t="s">
        <v>6310</v>
      </c>
      <c r="O1198" s="161">
        <v>0</v>
      </c>
      <c r="P1198" s="161">
        <v>0</v>
      </c>
      <c r="Q1198" s="161">
        <v>0</v>
      </c>
      <c r="R1198" s="161">
        <v>0</v>
      </c>
      <c r="S1198" s="161">
        <v>0</v>
      </c>
      <c r="T1198" s="161">
        <v>0</v>
      </c>
      <c r="U1198" s="161">
        <v>0</v>
      </c>
      <c r="V1198" s="161">
        <v>0</v>
      </c>
      <c r="W1198" s="161">
        <v>0</v>
      </c>
      <c r="X1198" s="161">
        <v>0</v>
      </c>
      <c r="Y1198" s="161">
        <v>0</v>
      </c>
      <c r="Z1198" s="161">
        <v>0</v>
      </c>
      <c r="AA1198" s="161">
        <v>0</v>
      </c>
      <c r="AB1198" s="161">
        <v>0</v>
      </c>
      <c r="AC1198" s="161">
        <v>0</v>
      </c>
      <c r="AD1198" s="161">
        <v>0</v>
      </c>
      <c r="AE1198" s="161">
        <v>0</v>
      </c>
      <c r="AF1198" s="161" t="s">
        <v>6309</v>
      </c>
      <c r="AG1198" s="161" t="s">
        <v>6312</v>
      </c>
      <c r="AH1198" s="162"/>
      <c r="AI1198" s="162"/>
      <c r="AJ1198" s="162"/>
      <c r="AK1198" s="162"/>
      <c r="AL1198" s="162"/>
      <c r="AM1198" s="162"/>
      <c r="AN1198" s="162"/>
      <c r="AO1198" s="162"/>
      <c r="AP1198" s="162"/>
      <c r="AQ1198" s="162"/>
      <c r="AR1198" s="162"/>
      <c r="AS1198" s="162"/>
      <c r="AT1198" s="162"/>
      <c r="AU1198" s="162"/>
      <c r="AV1198" s="162"/>
      <c r="AW1198" s="162"/>
      <c r="AX1198" s="162"/>
    </row>
    <row r="1199" spans="1:50" hidden="1">
      <c r="A1199" s="153" t="s">
        <v>4545</v>
      </c>
      <c r="B1199" s="153" t="s">
        <v>4546</v>
      </c>
      <c r="C1199" s="153" t="s">
        <v>2505</v>
      </c>
      <c r="D1199" s="177" t="s">
        <v>11151</v>
      </c>
      <c r="E1199" s="161" t="s">
        <v>11152</v>
      </c>
      <c r="F1199" s="161" t="s">
        <v>13316</v>
      </c>
      <c r="G1199" s="161" t="s">
        <v>11153</v>
      </c>
      <c r="H1199" s="161" t="s">
        <v>2024</v>
      </c>
      <c r="I1199" s="161" t="s">
        <v>6769</v>
      </c>
      <c r="J1199" s="161" t="s">
        <v>11154</v>
      </c>
      <c r="K1199" s="161" t="s">
        <v>11155</v>
      </c>
      <c r="L1199" s="161" t="s">
        <v>11156</v>
      </c>
      <c r="M1199" s="161" t="s">
        <v>11157</v>
      </c>
      <c r="N1199" s="185" t="s">
        <v>7096</v>
      </c>
      <c r="O1199" s="161">
        <v>0</v>
      </c>
      <c r="P1199" s="161">
        <v>0</v>
      </c>
      <c r="Q1199" s="161">
        <v>0</v>
      </c>
      <c r="R1199" s="161">
        <v>0</v>
      </c>
      <c r="S1199" s="161">
        <v>0</v>
      </c>
      <c r="T1199" s="161">
        <v>0</v>
      </c>
      <c r="U1199" s="161">
        <v>0</v>
      </c>
      <c r="V1199" s="161">
        <v>0</v>
      </c>
      <c r="W1199" s="161">
        <v>0</v>
      </c>
      <c r="X1199" s="161">
        <v>0</v>
      </c>
      <c r="Y1199" s="161">
        <v>0</v>
      </c>
      <c r="Z1199" s="161">
        <v>0</v>
      </c>
      <c r="AA1199" s="161">
        <v>0</v>
      </c>
      <c r="AB1199" s="161">
        <v>0</v>
      </c>
      <c r="AC1199" s="161">
        <v>0</v>
      </c>
      <c r="AD1199" s="161">
        <v>0</v>
      </c>
      <c r="AE1199" s="161">
        <v>0</v>
      </c>
      <c r="AF1199" s="161" t="s">
        <v>4678</v>
      </c>
      <c r="AG1199" s="161" t="s">
        <v>6317</v>
      </c>
      <c r="AH1199" s="162"/>
      <c r="AI1199" s="162"/>
      <c r="AJ1199" s="162"/>
      <c r="AK1199" s="162"/>
      <c r="AL1199" s="162"/>
      <c r="AM1199" s="162"/>
      <c r="AN1199" s="162"/>
      <c r="AO1199" s="162"/>
      <c r="AP1199" s="162"/>
      <c r="AQ1199" s="162"/>
      <c r="AR1199" s="162"/>
      <c r="AS1199" s="162"/>
      <c r="AT1199" s="162"/>
      <c r="AU1199" s="162"/>
      <c r="AV1199" s="162"/>
      <c r="AW1199" s="162"/>
      <c r="AX1199" s="162"/>
    </row>
    <row r="1200" spans="1:50" hidden="1">
      <c r="A1200" s="153" t="s">
        <v>1784</v>
      </c>
      <c r="B1200" s="153" t="s">
        <v>1785</v>
      </c>
      <c r="C1200" s="153" t="s">
        <v>1786</v>
      </c>
      <c r="D1200" s="177" t="s">
        <v>9057</v>
      </c>
      <c r="E1200" s="161" t="s">
        <v>6309</v>
      </c>
      <c r="F1200" s="161" t="s">
        <v>12199</v>
      </c>
      <c r="G1200" s="161" t="s">
        <v>9058</v>
      </c>
      <c r="H1200" s="161" t="s">
        <v>9059</v>
      </c>
      <c r="I1200" s="161" t="s">
        <v>9060</v>
      </c>
      <c r="J1200" s="161" t="s">
        <v>9061</v>
      </c>
      <c r="K1200" s="161" t="s">
        <v>9062</v>
      </c>
      <c r="L1200" s="161" t="s">
        <v>6309</v>
      </c>
      <c r="M1200" s="161" t="s">
        <v>6309</v>
      </c>
      <c r="N1200" s="185" t="s">
        <v>6310</v>
      </c>
      <c r="O1200" s="161">
        <v>0</v>
      </c>
      <c r="P1200" s="161">
        <v>0</v>
      </c>
      <c r="Q1200" s="161">
        <v>0</v>
      </c>
      <c r="R1200" s="161">
        <v>0</v>
      </c>
      <c r="S1200" s="161">
        <v>0</v>
      </c>
      <c r="T1200" s="161">
        <v>0</v>
      </c>
      <c r="U1200" s="161">
        <v>0</v>
      </c>
      <c r="V1200" s="161">
        <v>0</v>
      </c>
      <c r="W1200" s="161">
        <v>0</v>
      </c>
      <c r="X1200" s="161">
        <v>0</v>
      </c>
      <c r="Y1200" s="161">
        <v>0</v>
      </c>
      <c r="Z1200" s="161">
        <v>0</v>
      </c>
      <c r="AA1200" s="161">
        <v>0</v>
      </c>
      <c r="AB1200" s="161">
        <v>0</v>
      </c>
      <c r="AC1200" s="161">
        <v>0</v>
      </c>
      <c r="AD1200" s="161">
        <v>0</v>
      </c>
      <c r="AE1200" s="161">
        <v>0</v>
      </c>
      <c r="AF1200" s="161" t="s">
        <v>6309</v>
      </c>
      <c r="AG1200" s="161" t="s">
        <v>6312</v>
      </c>
      <c r="AH1200" s="162"/>
      <c r="AI1200" s="162"/>
      <c r="AJ1200" s="162"/>
      <c r="AK1200" s="162"/>
      <c r="AL1200" s="162"/>
      <c r="AM1200" s="162"/>
      <c r="AN1200" s="162"/>
      <c r="AO1200" s="162"/>
      <c r="AP1200" s="162"/>
      <c r="AQ1200" s="162"/>
      <c r="AR1200" s="162"/>
      <c r="AS1200" s="162"/>
      <c r="AT1200" s="162"/>
      <c r="AU1200" s="162"/>
      <c r="AV1200" s="162"/>
      <c r="AW1200" s="162"/>
      <c r="AX1200" s="162"/>
    </row>
    <row r="1201" spans="1:50" hidden="1">
      <c r="A1201" s="153" t="s">
        <v>4881</v>
      </c>
      <c r="B1201" s="153" t="s">
        <v>4882</v>
      </c>
      <c r="C1201" s="153" t="s">
        <v>4042</v>
      </c>
      <c r="D1201" s="177" t="s">
        <v>11583</v>
      </c>
      <c r="E1201" s="161" t="s">
        <v>11584</v>
      </c>
      <c r="F1201" s="161" t="s">
        <v>13491</v>
      </c>
      <c r="G1201" s="161" t="s">
        <v>11585</v>
      </c>
      <c r="H1201" s="161" t="s">
        <v>2024</v>
      </c>
      <c r="I1201" s="161" t="s">
        <v>2031</v>
      </c>
      <c r="J1201" s="161" t="s">
        <v>11586</v>
      </c>
      <c r="K1201" s="161" t="s">
        <v>11587</v>
      </c>
      <c r="L1201" s="161" t="s">
        <v>11588</v>
      </c>
      <c r="M1201" s="161" t="s">
        <v>14380</v>
      </c>
      <c r="N1201" s="185" t="s">
        <v>6318</v>
      </c>
      <c r="O1201" s="161">
        <v>0</v>
      </c>
      <c r="P1201" s="161">
        <v>0</v>
      </c>
      <c r="Q1201" s="161">
        <v>0</v>
      </c>
      <c r="R1201" s="161">
        <v>0</v>
      </c>
      <c r="S1201" s="161">
        <v>0</v>
      </c>
      <c r="T1201" s="161">
        <v>0</v>
      </c>
      <c r="U1201" s="161">
        <v>0</v>
      </c>
      <c r="V1201" s="161">
        <v>0</v>
      </c>
      <c r="W1201" s="161">
        <v>0</v>
      </c>
      <c r="X1201" s="161">
        <v>0</v>
      </c>
      <c r="Y1201" s="161">
        <v>0</v>
      </c>
      <c r="Z1201" s="161">
        <v>0</v>
      </c>
      <c r="AA1201" s="161">
        <v>0</v>
      </c>
      <c r="AB1201" s="161">
        <v>0</v>
      </c>
      <c r="AC1201" s="161">
        <v>0</v>
      </c>
      <c r="AD1201" s="161">
        <v>0</v>
      </c>
      <c r="AE1201" s="161">
        <v>0</v>
      </c>
      <c r="AF1201" s="161" t="s">
        <v>4381</v>
      </c>
      <c r="AG1201" s="161" t="s">
        <v>4388</v>
      </c>
      <c r="AH1201" s="162"/>
      <c r="AI1201" s="162"/>
      <c r="AJ1201" s="162"/>
      <c r="AK1201" s="162"/>
      <c r="AL1201" s="162"/>
      <c r="AM1201" s="162"/>
      <c r="AN1201" s="162"/>
      <c r="AO1201" s="162"/>
      <c r="AP1201" s="162"/>
      <c r="AQ1201" s="162"/>
      <c r="AR1201" s="162"/>
      <c r="AS1201" s="162"/>
      <c r="AT1201" s="162"/>
      <c r="AU1201" s="162"/>
      <c r="AV1201" s="162"/>
      <c r="AW1201" s="162"/>
      <c r="AX1201" s="162"/>
    </row>
    <row r="1202" spans="1:50" hidden="1">
      <c r="A1202" s="153" t="s">
        <v>4310</v>
      </c>
      <c r="B1202" s="153" t="s">
        <v>4311</v>
      </c>
      <c r="C1202" s="153" t="s">
        <v>5413</v>
      </c>
      <c r="D1202" s="177" t="s">
        <v>8644</v>
      </c>
      <c r="E1202" s="161" t="s">
        <v>6309</v>
      </c>
      <c r="F1202" s="161" t="s">
        <v>12555</v>
      </c>
      <c r="G1202" s="161" t="s">
        <v>8645</v>
      </c>
      <c r="H1202" s="161" t="s">
        <v>2025</v>
      </c>
      <c r="I1202" s="161" t="s">
        <v>2026</v>
      </c>
      <c r="J1202" s="161" t="s">
        <v>8646</v>
      </c>
      <c r="K1202" s="161" t="s">
        <v>8647</v>
      </c>
      <c r="L1202" s="161" t="s">
        <v>6309</v>
      </c>
      <c r="M1202" s="161"/>
      <c r="N1202" s="185"/>
      <c r="O1202" s="161"/>
      <c r="P1202" s="161"/>
      <c r="Q1202" s="161"/>
      <c r="R1202" s="161"/>
      <c r="S1202" s="161"/>
      <c r="T1202" s="161"/>
      <c r="U1202" s="161"/>
      <c r="V1202" s="161"/>
      <c r="W1202" s="161"/>
      <c r="X1202" s="161"/>
      <c r="Y1202" s="161"/>
      <c r="Z1202" s="161"/>
      <c r="AA1202" s="161"/>
      <c r="AB1202" s="161"/>
      <c r="AC1202" s="161"/>
      <c r="AD1202" s="161"/>
      <c r="AE1202" s="161"/>
      <c r="AF1202" s="161"/>
      <c r="AG1202" s="161"/>
      <c r="AH1202" s="162"/>
      <c r="AI1202" s="162"/>
      <c r="AJ1202" s="162"/>
      <c r="AK1202" s="162"/>
      <c r="AL1202" s="162"/>
      <c r="AM1202" s="162"/>
      <c r="AN1202" s="162"/>
      <c r="AO1202" s="162"/>
      <c r="AP1202" s="162"/>
      <c r="AQ1202" s="162"/>
      <c r="AR1202" s="162"/>
      <c r="AS1202" s="162"/>
      <c r="AT1202" s="162"/>
      <c r="AU1202" s="162"/>
      <c r="AV1202" s="162"/>
      <c r="AW1202" s="162"/>
      <c r="AX1202" s="162"/>
    </row>
    <row r="1203" spans="1:50" hidden="1">
      <c r="A1203" s="153" t="s">
        <v>5181</v>
      </c>
      <c r="B1203" s="153" t="s">
        <v>5182</v>
      </c>
      <c r="C1203" s="153" t="s">
        <v>2505</v>
      </c>
      <c r="D1203" s="177" t="s">
        <v>9852</v>
      </c>
      <c r="E1203" s="161" t="s">
        <v>6309</v>
      </c>
      <c r="F1203" s="161" t="s">
        <v>12787</v>
      </c>
      <c r="G1203" s="161" t="s">
        <v>9853</v>
      </c>
      <c r="H1203" s="161" t="s">
        <v>2024</v>
      </c>
      <c r="I1203" s="161" t="s">
        <v>2031</v>
      </c>
      <c r="J1203" s="161" t="s">
        <v>6309</v>
      </c>
      <c r="K1203" s="161" t="s">
        <v>9854</v>
      </c>
      <c r="L1203" s="161" t="s">
        <v>6309</v>
      </c>
      <c r="M1203" s="161" t="s">
        <v>6309</v>
      </c>
      <c r="N1203" s="185" t="s">
        <v>6310</v>
      </c>
      <c r="O1203" s="161">
        <v>0</v>
      </c>
      <c r="P1203" s="161">
        <v>0</v>
      </c>
      <c r="Q1203" s="161">
        <v>0</v>
      </c>
      <c r="R1203" s="161">
        <v>0</v>
      </c>
      <c r="S1203" s="161">
        <v>0</v>
      </c>
      <c r="T1203" s="161">
        <v>0</v>
      </c>
      <c r="U1203" s="161">
        <v>0</v>
      </c>
      <c r="V1203" s="161">
        <v>0</v>
      </c>
      <c r="W1203" s="161">
        <v>0</v>
      </c>
      <c r="X1203" s="161">
        <v>0</v>
      </c>
      <c r="Y1203" s="161">
        <v>0</v>
      </c>
      <c r="Z1203" s="161">
        <v>0</v>
      </c>
      <c r="AA1203" s="161">
        <v>0</v>
      </c>
      <c r="AB1203" s="161">
        <v>0</v>
      </c>
      <c r="AC1203" s="161">
        <v>0</v>
      </c>
      <c r="AD1203" s="161">
        <v>0</v>
      </c>
      <c r="AE1203" s="161">
        <v>0</v>
      </c>
      <c r="AF1203" s="161" t="s">
        <v>6309</v>
      </c>
      <c r="AG1203" s="161" t="s">
        <v>6312</v>
      </c>
      <c r="AH1203" s="162"/>
      <c r="AI1203" s="162"/>
      <c r="AJ1203" s="162"/>
      <c r="AK1203" s="162"/>
      <c r="AL1203" s="162"/>
      <c r="AM1203" s="162"/>
      <c r="AN1203" s="162"/>
      <c r="AO1203" s="162"/>
      <c r="AP1203" s="162"/>
      <c r="AQ1203" s="162"/>
      <c r="AR1203" s="162"/>
      <c r="AS1203" s="162"/>
      <c r="AT1203" s="162"/>
      <c r="AU1203" s="162"/>
      <c r="AV1203" s="162"/>
      <c r="AW1203" s="162"/>
      <c r="AX1203" s="162"/>
    </row>
    <row r="1204" spans="1:50" hidden="1">
      <c r="A1204" s="153" t="s">
        <v>4556</v>
      </c>
      <c r="B1204" s="153" t="s">
        <v>4557</v>
      </c>
      <c r="C1204" s="153" t="s">
        <v>4558</v>
      </c>
      <c r="D1204" s="177" t="s">
        <v>11164</v>
      </c>
      <c r="E1204" s="161" t="s">
        <v>11165</v>
      </c>
      <c r="F1204" s="161" t="s">
        <v>13318</v>
      </c>
      <c r="G1204" s="161" t="s">
        <v>11166</v>
      </c>
      <c r="H1204" s="161" t="s">
        <v>3554</v>
      </c>
      <c r="I1204" s="161" t="s">
        <v>3555</v>
      </c>
      <c r="J1204" s="161" t="s">
        <v>11167</v>
      </c>
      <c r="K1204" s="161" t="s">
        <v>11168</v>
      </c>
      <c r="L1204" s="161" t="s">
        <v>6309</v>
      </c>
      <c r="M1204" s="161" t="s">
        <v>11169</v>
      </c>
      <c r="N1204" s="185" t="s">
        <v>6310</v>
      </c>
      <c r="O1204" s="161">
        <v>0</v>
      </c>
      <c r="P1204" s="161">
        <v>0</v>
      </c>
      <c r="Q1204" s="161">
        <v>0</v>
      </c>
      <c r="R1204" s="161">
        <v>0</v>
      </c>
      <c r="S1204" s="161">
        <v>0</v>
      </c>
      <c r="T1204" s="161">
        <v>0</v>
      </c>
      <c r="U1204" s="161">
        <v>0</v>
      </c>
      <c r="V1204" s="161">
        <v>0</v>
      </c>
      <c r="W1204" s="161">
        <v>0</v>
      </c>
      <c r="X1204" s="161">
        <v>0</v>
      </c>
      <c r="Y1204" s="161">
        <v>0</v>
      </c>
      <c r="Z1204" s="161">
        <v>0</v>
      </c>
      <c r="AA1204" s="161">
        <v>0</v>
      </c>
      <c r="AB1204" s="161">
        <v>0</v>
      </c>
      <c r="AC1204" s="161">
        <v>0</v>
      </c>
      <c r="AD1204" s="161">
        <v>0</v>
      </c>
      <c r="AE1204" s="161">
        <v>0</v>
      </c>
      <c r="AF1204" s="161" t="s">
        <v>6309</v>
      </c>
      <c r="AG1204" s="161" t="s">
        <v>6317</v>
      </c>
      <c r="AH1204" s="162" t="s">
        <v>15344</v>
      </c>
      <c r="AI1204" s="162" t="s">
        <v>15242</v>
      </c>
      <c r="AJ1204" s="162"/>
      <c r="AK1204" s="162"/>
      <c r="AL1204" s="162"/>
      <c r="AM1204" s="162"/>
      <c r="AN1204" s="162"/>
      <c r="AO1204" s="162"/>
      <c r="AP1204" s="162"/>
      <c r="AQ1204" s="162"/>
      <c r="AR1204" s="162"/>
      <c r="AS1204" s="162"/>
      <c r="AT1204" s="162"/>
      <c r="AU1204" s="162"/>
      <c r="AV1204" s="162"/>
      <c r="AW1204" s="162"/>
      <c r="AX1204" s="162"/>
    </row>
    <row r="1205" spans="1:50" hidden="1">
      <c r="A1205" s="153" t="s">
        <v>5170</v>
      </c>
      <c r="B1205" s="153" t="s">
        <v>5171</v>
      </c>
      <c r="C1205" s="153" t="s">
        <v>4345</v>
      </c>
      <c r="D1205" s="177" t="s">
        <v>9832</v>
      </c>
      <c r="E1205" s="161" t="s">
        <v>6309</v>
      </c>
      <c r="F1205" s="161" t="s">
        <v>12783</v>
      </c>
      <c r="G1205" s="161" t="s">
        <v>9833</v>
      </c>
      <c r="H1205" s="161" t="s">
        <v>2753</v>
      </c>
      <c r="I1205" s="161" t="s">
        <v>2754</v>
      </c>
      <c r="J1205" s="161" t="s">
        <v>9834</v>
      </c>
      <c r="K1205" s="161" t="s">
        <v>9835</v>
      </c>
      <c r="L1205" s="161" t="s">
        <v>6309</v>
      </c>
      <c r="M1205" s="161" t="s">
        <v>14548</v>
      </c>
      <c r="N1205" s="185" t="s">
        <v>6310</v>
      </c>
      <c r="O1205" s="161">
        <v>0</v>
      </c>
      <c r="P1205" s="161">
        <v>0</v>
      </c>
      <c r="Q1205" s="161">
        <v>0</v>
      </c>
      <c r="R1205" s="161">
        <v>0</v>
      </c>
      <c r="S1205" s="161">
        <v>0</v>
      </c>
      <c r="T1205" s="161">
        <v>0</v>
      </c>
      <c r="U1205" s="161">
        <v>0</v>
      </c>
      <c r="V1205" s="161">
        <v>0</v>
      </c>
      <c r="W1205" s="161">
        <v>0</v>
      </c>
      <c r="X1205" s="161">
        <v>0</v>
      </c>
      <c r="Y1205" s="161">
        <v>0</v>
      </c>
      <c r="Z1205" s="161">
        <v>0</v>
      </c>
      <c r="AA1205" s="161">
        <v>0</v>
      </c>
      <c r="AB1205" s="161">
        <v>0</v>
      </c>
      <c r="AC1205" s="161">
        <v>0</v>
      </c>
      <c r="AD1205" s="161">
        <v>0</v>
      </c>
      <c r="AE1205" s="161">
        <v>0</v>
      </c>
      <c r="AF1205" s="161" t="s">
        <v>6309</v>
      </c>
      <c r="AG1205" s="161" t="s">
        <v>6312</v>
      </c>
      <c r="AH1205" s="162"/>
      <c r="AI1205" s="162"/>
      <c r="AJ1205" s="162"/>
      <c r="AK1205" s="162"/>
      <c r="AL1205" s="162"/>
      <c r="AM1205" s="162"/>
      <c r="AN1205" s="162"/>
      <c r="AO1205" s="162"/>
      <c r="AP1205" s="162"/>
      <c r="AQ1205" s="162"/>
      <c r="AR1205" s="162"/>
      <c r="AS1205" s="162"/>
      <c r="AT1205" s="162"/>
      <c r="AU1205" s="162"/>
      <c r="AV1205" s="162"/>
      <c r="AW1205" s="162"/>
      <c r="AX1205" s="162"/>
    </row>
    <row r="1206" spans="1:50" hidden="1">
      <c r="A1206" s="153" t="s">
        <v>3150</v>
      </c>
      <c r="B1206" s="153" t="s">
        <v>3151</v>
      </c>
      <c r="C1206" s="153" t="s">
        <v>3152</v>
      </c>
      <c r="D1206" s="177" t="s">
        <v>8530</v>
      </c>
      <c r="E1206" s="161" t="s">
        <v>6309</v>
      </c>
      <c r="F1206" s="161" t="s">
        <v>12531</v>
      </c>
      <c r="G1206" s="161" t="s">
        <v>8531</v>
      </c>
      <c r="H1206" s="161" t="s">
        <v>3554</v>
      </c>
      <c r="I1206" s="161" t="s">
        <v>3555</v>
      </c>
      <c r="J1206" s="161" t="s">
        <v>8532</v>
      </c>
      <c r="K1206" s="161" t="s">
        <v>8533</v>
      </c>
      <c r="L1206" s="161" t="s">
        <v>6309</v>
      </c>
      <c r="M1206" s="161" t="s">
        <v>6309</v>
      </c>
      <c r="N1206" s="185" t="s">
        <v>6310</v>
      </c>
      <c r="O1206" s="161">
        <v>0</v>
      </c>
      <c r="P1206" s="161">
        <v>0</v>
      </c>
      <c r="Q1206" s="161">
        <v>0</v>
      </c>
      <c r="R1206" s="161">
        <v>0</v>
      </c>
      <c r="S1206" s="161">
        <v>0</v>
      </c>
      <c r="T1206" s="161">
        <v>0</v>
      </c>
      <c r="U1206" s="161">
        <v>0</v>
      </c>
      <c r="V1206" s="161">
        <v>0</v>
      </c>
      <c r="W1206" s="161">
        <v>0</v>
      </c>
      <c r="X1206" s="161">
        <v>0</v>
      </c>
      <c r="Y1206" s="161">
        <v>0</v>
      </c>
      <c r="Z1206" s="161">
        <v>0</v>
      </c>
      <c r="AA1206" s="161">
        <v>0</v>
      </c>
      <c r="AB1206" s="161">
        <v>0</v>
      </c>
      <c r="AC1206" s="161">
        <v>0</v>
      </c>
      <c r="AD1206" s="161">
        <v>0</v>
      </c>
      <c r="AE1206" s="161">
        <v>0</v>
      </c>
      <c r="AF1206" s="161" t="s">
        <v>6309</v>
      </c>
      <c r="AG1206" s="161" t="s">
        <v>6312</v>
      </c>
      <c r="AH1206" s="162"/>
      <c r="AI1206" s="162"/>
      <c r="AJ1206" s="162"/>
      <c r="AK1206" s="162"/>
      <c r="AL1206" s="162"/>
      <c r="AM1206" s="162"/>
      <c r="AN1206" s="162"/>
      <c r="AO1206" s="162"/>
      <c r="AP1206" s="162"/>
      <c r="AQ1206" s="162"/>
      <c r="AR1206" s="162"/>
      <c r="AS1206" s="162"/>
      <c r="AT1206" s="162"/>
      <c r="AU1206" s="162"/>
      <c r="AV1206" s="162"/>
      <c r="AW1206" s="162"/>
      <c r="AX1206" s="162"/>
    </row>
    <row r="1207" spans="1:50" hidden="1">
      <c r="A1207" s="153" t="s">
        <v>2453</v>
      </c>
      <c r="B1207" s="153" t="s">
        <v>2454</v>
      </c>
      <c r="C1207" s="153" t="s">
        <v>2505</v>
      </c>
      <c r="D1207" s="177" t="s">
        <v>8115</v>
      </c>
      <c r="E1207" s="161" t="s">
        <v>8116</v>
      </c>
      <c r="F1207" s="161" t="s">
        <v>12394</v>
      </c>
      <c r="G1207" s="161" t="s">
        <v>8117</v>
      </c>
      <c r="H1207" s="161" t="s">
        <v>1338</v>
      </c>
      <c r="I1207" s="161" t="s">
        <v>3329</v>
      </c>
      <c r="J1207" s="161" t="s">
        <v>8118</v>
      </c>
      <c r="K1207" s="161" t="s">
        <v>8119</v>
      </c>
      <c r="L1207" s="161" t="s">
        <v>8120</v>
      </c>
      <c r="M1207" s="161" t="s">
        <v>14381</v>
      </c>
      <c r="N1207" s="185" t="s">
        <v>6953</v>
      </c>
      <c r="O1207" s="161">
        <v>0</v>
      </c>
      <c r="P1207" s="161">
        <v>0</v>
      </c>
      <c r="Q1207" s="161">
        <v>0</v>
      </c>
      <c r="R1207" s="161">
        <v>0</v>
      </c>
      <c r="S1207" s="161">
        <v>0</v>
      </c>
      <c r="T1207" s="161">
        <v>0</v>
      </c>
      <c r="U1207" s="161">
        <v>0</v>
      </c>
      <c r="V1207" s="161">
        <v>0</v>
      </c>
      <c r="W1207" s="161">
        <v>0</v>
      </c>
      <c r="X1207" s="161">
        <v>0</v>
      </c>
      <c r="Y1207" s="161">
        <v>0</v>
      </c>
      <c r="Z1207" s="161">
        <v>0</v>
      </c>
      <c r="AA1207" s="161">
        <v>0</v>
      </c>
      <c r="AB1207" s="161">
        <v>0</v>
      </c>
      <c r="AC1207" s="161">
        <v>0</v>
      </c>
      <c r="AD1207" s="161">
        <v>0</v>
      </c>
      <c r="AE1207" s="161">
        <v>0</v>
      </c>
      <c r="AF1207" s="161" t="s">
        <v>6765</v>
      </c>
      <c r="AG1207" s="161" t="s">
        <v>4392</v>
      </c>
      <c r="AH1207" s="162"/>
      <c r="AI1207" s="162"/>
      <c r="AJ1207" s="162"/>
      <c r="AK1207" s="162"/>
      <c r="AL1207" s="162"/>
      <c r="AM1207" s="162"/>
      <c r="AN1207" s="162"/>
      <c r="AO1207" s="162"/>
      <c r="AP1207" s="162"/>
      <c r="AQ1207" s="162"/>
      <c r="AR1207" s="162"/>
      <c r="AS1207" s="162"/>
      <c r="AT1207" s="162"/>
      <c r="AU1207" s="162"/>
      <c r="AV1207" s="162"/>
      <c r="AW1207" s="162"/>
      <c r="AX1207" s="162"/>
    </row>
    <row r="1208" spans="1:50" hidden="1">
      <c r="A1208" s="153" t="s">
        <v>4169</v>
      </c>
      <c r="B1208" s="153" t="s">
        <v>4170</v>
      </c>
      <c r="C1208" s="153" t="s">
        <v>4171</v>
      </c>
      <c r="D1208" s="177" t="s">
        <v>9129</v>
      </c>
      <c r="E1208" s="161" t="s">
        <v>6309</v>
      </c>
      <c r="F1208" s="161" t="s">
        <v>12646</v>
      </c>
      <c r="G1208" s="161" t="s">
        <v>9130</v>
      </c>
      <c r="H1208" s="161" t="s">
        <v>2025</v>
      </c>
      <c r="I1208" s="161" t="s">
        <v>2026</v>
      </c>
      <c r="J1208" s="161" t="s">
        <v>9131</v>
      </c>
      <c r="K1208" s="161" t="s">
        <v>9132</v>
      </c>
      <c r="L1208" s="161" t="s">
        <v>6309</v>
      </c>
      <c r="M1208" s="161" t="s">
        <v>9133</v>
      </c>
      <c r="N1208" s="185" t="s">
        <v>6310</v>
      </c>
      <c r="O1208" s="161">
        <v>0</v>
      </c>
      <c r="P1208" s="161">
        <v>0</v>
      </c>
      <c r="Q1208" s="161">
        <v>0</v>
      </c>
      <c r="R1208" s="161">
        <v>0</v>
      </c>
      <c r="S1208" s="161">
        <v>0</v>
      </c>
      <c r="T1208" s="161">
        <v>0</v>
      </c>
      <c r="U1208" s="161">
        <v>0</v>
      </c>
      <c r="V1208" s="161">
        <v>0</v>
      </c>
      <c r="W1208" s="161">
        <v>0</v>
      </c>
      <c r="X1208" s="161">
        <v>0</v>
      </c>
      <c r="Y1208" s="161">
        <v>0</v>
      </c>
      <c r="Z1208" s="161">
        <v>0</v>
      </c>
      <c r="AA1208" s="161">
        <v>0</v>
      </c>
      <c r="AB1208" s="161">
        <v>0</v>
      </c>
      <c r="AC1208" s="161">
        <v>0</v>
      </c>
      <c r="AD1208" s="161">
        <v>0</v>
      </c>
      <c r="AE1208" s="161">
        <v>0</v>
      </c>
      <c r="AF1208" s="161" t="s">
        <v>6309</v>
      </c>
      <c r="AG1208" s="161" t="s">
        <v>6312</v>
      </c>
      <c r="AH1208" s="162"/>
      <c r="AI1208" s="162"/>
      <c r="AJ1208" s="162"/>
      <c r="AK1208" s="162"/>
      <c r="AL1208" s="162"/>
      <c r="AM1208" s="162"/>
      <c r="AN1208" s="162"/>
      <c r="AO1208" s="162"/>
      <c r="AP1208" s="162"/>
      <c r="AQ1208" s="162"/>
      <c r="AR1208" s="162"/>
      <c r="AS1208" s="162"/>
      <c r="AT1208" s="162"/>
      <c r="AU1208" s="162"/>
      <c r="AV1208" s="162"/>
      <c r="AW1208" s="162"/>
      <c r="AX1208" s="162"/>
    </row>
    <row r="1209" spans="1:50" hidden="1">
      <c r="A1209" s="153" t="s">
        <v>3480</v>
      </c>
      <c r="B1209" s="153" t="s">
        <v>3477</v>
      </c>
      <c r="C1209" s="153" t="s">
        <v>3481</v>
      </c>
      <c r="D1209" s="177" t="s">
        <v>7444</v>
      </c>
      <c r="E1209" s="161" t="s">
        <v>7445</v>
      </c>
      <c r="F1209" s="161" t="s">
        <v>12081</v>
      </c>
      <c r="G1209" s="161" t="s">
        <v>7447</v>
      </c>
      <c r="H1209" s="161" t="s">
        <v>7448</v>
      </c>
      <c r="I1209" s="161" t="s">
        <v>7449</v>
      </c>
      <c r="J1209" s="161" t="s">
        <v>7450</v>
      </c>
      <c r="K1209" s="161" t="s">
        <v>7451</v>
      </c>
      <c r="L1209" s="161" t="s">
        <v>6309</v>
      </c>
      <c r="M1209" s="161" t="s">
        <v>7452</v>
      </c>
      <c r="N1209" s="185" t="s">
        <v>6310</v>
      </c>
      <c r="O1209" s="161">
        <v>0</v>
      </c>
      <c r="P1209" s="161">
        <v>0</v>
      </c>
      <c r="Q1209" s="161">
        <v>0</v>
      </c>
      <c r="R1209" s="161">
        <v>0</v>
      </c>
      <c r="S1209" s="161">
        <v>0</v>
      </c>
      <c r="T1209" s="161">
        <v>0</v>
      </c>
      <c r="U1209" s="161">
        <v>0</v>
      </c>
      <c r="V1209" s="161">
        <v>0</v>
      </c>
      <c r="W1209" s="161">
        <v>0</v>
      </c>
      <c r="X1209" s="161">
        <v>0</v>
      </c>
      <c r="Y1209" s="161">
        <v>0</v>
      </c>
      <c r="Z1209" s="161">
        <v>0</v>
      </c>
      <c r="AA1209" s="161">
        <v>0</v>
      </c>
      <c r="AB1209" s="161">
        <v>0</v>
      </c>
      <c r="AC1209" s="161">
        <v>0</v>
      </c>
      <c r="AD1209" s="161">
        <v>0</v>
      </c>
      <c r="AE1209" s="161">
        <v>0</v>
      </c>
      <c r="AF1209" s="161" t="s">
        <v>6309</v>
      </c>
      <c r="AG1209" s="161" t="s">
        <v>6317</v>
      </c>
      <c r="AH1209" s="162"/>
      <c r="AI1209" s="162"/>
      <c r="AJ1209" s="162"/>
      <c r="AK1209" s="162"/>
      <c r="AL1209" s="162"/>
      <c r="AM1209" s="162"/>
      <c r="AN1209" s="162"/>
      <c r="AO1209" s="162"/>
      <c r="AP1209" s="162"/>
      <c r="AQ1209" s="162"/>
      <c r="AR1209" s="162"/>
      <c r="AS1209" s="162"/>
      <c r="AT1209" s="162"/>
      <c r="AU1209" s="162"/>
      <c r="AV1209" s="162"/>
      <c r="AW1209" s="162"/>
      <c r="AX1209" s="162"/>
    </row>
    <row r="1210" spans="1:50" hidden="1">
      <c r="A1210" s="153" t="s">
        <v>1980</v>
      </c>
      <c r="B1210" s="153" t="s">
        <v>1981</v>
      </c>
      <c r="C1210" s="153" t="s">
        <v>2505</v>
      </c>
      <c r="D1210" s="177" t="s">
        <v>9934</v>
      </c>
      <c r="E1210" s="161" t="s">
        <v>6309</v>
      </c>
      <c r="F1210" s="161" t="s">
        <v>12803</v>
      </c>
      <c r="G1210" s="161" t="s">
        <v>9935</v>
      </c>
      <c r="H1210" s="161" t="s">
        <v>2025</v>
      </c>
      <c r="I1210" s="161" t="s">
        <v>2026</v>
      </c>
      <c r="J1210" s="161" t="s">
        <v>9936</v>
      </c>
      <c r="K1210" s="161" t="s">
        <v>9937</v>
      </c>
      <c r="L1210" s="161" t="s">
        <v>6309</v>
      </c>
      <c r="M1210" s="161" t="s">
        <v>6309</v>
      </c>
      <c r="N1210" s="185" t="s">
        <v>6310</v>
      </c>
      <c r="O1210" s="161">
        <v>0</v>
      </c>
      <c r="P1210" s="161">
        <v>0</v>
      </c>
      <c r="Q1210" s="161">
        <v>0</v>
      </c>
      <c r="R1210" s="161">
        <v>0</v>
      </c>
      <c r="S1210" s="161">
        <v>0</v>
      </c>
      <c r="T1210" s="161">
        <v>0</v>
      </c>
      <c r="U1210" s="161">
        <v>0</v>
      </c>
      <c r="V1210" s="161">
        <v>0</v>
      </c>
      <c r="W1210" s="161">
        <v>0</v>
      </c>
      <c r="X1210" s="161">
        <v>0</v>
      </c>
      <c r="Y1210" s="161">
        <v>0</v>
      </c>
      <c r="Z1210" s="161">
        <v>0</v>
      </c>
      <c r="AA1210" s="161">
        <v>0</v>
      </c>
      <c r="AB1210" s="161">
        <v>0</v>
      </c>
      <c r="AC1210" s="161">
        <v>0</v>
      </c>
      <c r="AD1210" s="161">
        <v>0</v>
      </c>
      <c r="AE1210" s="161">
        <v>0</v>
      </c>
      <c r="AF1210" s="161" t="s">
        <v>6309</v>
      </c>
      <c r="AG1210" s="161" t="s">
        <v>6312</v>
      </c>
      <c r="AH1210" s="162"/>
      <c r="AI1210" s="162"/>
      <c r="AJ1210" s="162"/>
      <c r="AK1210" s="162"/>
      <c r="AL1210" s="162"/>
      <c r="AM1210" s="162"/>
      <c r="AN1210" s="162"/>
      <c r="AO1210" s="162"/>
      <c r="AP1210" s="162"/>
      <c r="AQ1210" s="162"/>
      <c r="AR1210" s="162"/>
      <c r="AS1210" s="162"/>
      <c r="AT1210" s="162"/>
      <c r="AU1210" s="162"/>
      <c r="AV1210" s="162"/>
      <c r="AW1210" s="162"/>
      <c r="AX1210" s="162"/>
    </row>
    <row r="1211" spans="1:50" hidden="1">
      <c r="A1211" s="153" t="s">
        <v>3939</v>
      </c>
      <c r="B1211" s="153" t="s">
        <v>4498</v>
      </c>
      <c r="C1211" s="153" t="s">
        <v>3940</v>
      </c>
      <c r="D1211" s="177" t="s">
        <v>1376</v>
      </c>
      <c r="E1211" s="161" t="s">
        <v>1377</v>
      </c>
      <c r="F1211" s="161" t="s">
        <v>1378</v>
      </c>
      <c r="G1211" s="161" t="s">
        <v>1379</v>
      </c>
      <c r="H1211" s="161" t="s">
        <v>2024</v>
      </c>
      <c r="I1211" s="161" t="s">
        <v>2031</v>
      </c>
      <c r="J1211" s="161" t="s">
        <v>1380</v>
      </c>
      <c r="K1211" s="161" t="s">
        <v>1381</v>
      </c>
      <c r="L1211" s="161" t="s">
        <v>1382</v>
      </c>
      <c r="M1211" s="161" t="s">
        <v>1383</v>
      </c>
      <c r="N1211" s="185" t="s">
        <v>2035</v>
      </c>
      <c r="O1211" s="161">
        <v>0</v>
      </c>
      <c r="P1211" s="161">
        <v>0</v>
      </c>
      <c r="Q1211" s="161">
        <v>0</v>
      </c>
      <c r="R1211" s="161">
        <v>0</v>
      </c>
      <c r="S1211" s="161">
        <v>0</v>
      </c>
      <c r="T1211" s="161">
        <v>0</v>
      </c>
      <c r="U1211" s="161">
        <v>0</v>
      </c>
      <c r="V1211" s="161">
        <v>0</v>
      </c>
      <c r="W1211" s="161">
        <v>0</v>
      </c>
      <c r="X1211" s="161">
        <v>0</v>
      </c>
      <c r="Y1211" s="161">
        <v>0</v>
      </c>
      <c r="Z1211" s="161">
        <v>0</v>
      </c>
      <c r="AA1211" s="161">
        <v>0</v>
      </c>
      <c r="AB1211" s="161">
        <v>0</v>
      </c>
      <c r="AC1211" s="161">
        <v>0</v>
      </c>
      <c r="AD1211" s="161">
        <v>0</v>
      </c>
      <c r="AE1211" s="161">
        <v>0</v>
      </c>
      <c r="AF1211" s="161" t="s">
        <v>6309</v>
      </c>
      <c r="AG1211" s="161" t="s">
        <v>6334</v>
      </c>
      <c r="AH1211" s="162" t="s">
        <v>1851</v>
      </c>
      <c r="AI1211" s="162" t="s">
        <v>5629</v>
      </c>
      <c r="AJ1211" s="162" t="s">
        <v>13597</v>
      </c>
      <c r="AK1211" s="162" t="s">
        <v>14649</v>
      </c>
      <c r="AL1211" s="162" t="s">
        <v>14876</v>
      </c>
      <c r="AM1211" s="162"/>
      <c r="AN1211" s="162"/>
      <c r="AO1211" s="162"/>
      <c r="AP1211" s="162"/>
      <c r="AQ1211" s="162"/>
      <c r="AR1211" s="162"/>
      <c r="AS1211" s="162"/>
      <c r="AT1211" s="162"/>
      <c r="AU1211" s="162"/>
      <c r="AV1211" s="162"/>
      <c r="AW1211" s="162"/>
      <c r="AX1211" s="162"/>
    </row>
    <row r="1212" spans="1:50" hidden="1">
      <c r="A1212" s="153" t="s">
        <v>5780</v>
      </c>
      <c r="B1212" s="153" t="s">
        <v>5777</v>
      </c>
      <c r="C1212" s="153" t="s">
        <v>3941</v>
      </c>
      <c r="D1212" s="177" t="s">
        <v>1473</v>
      </c>
      <c r="E1212" s="161" t="s">
        <v>1474</v>
      </c>
      <c r="F1212" s="161" t="e">
        <v>#N/A</v>
      </c>
      <c r="G1212" s="161" t="s">
        <v>1475</v>
      </c>
      <c r="H1212" s="161" t="s">
        <v>4646</v>
      </c>
      <c r="I1212" s="161" t="s">
        <v>4647</v>
      </c>
      <c r="J1212" s="161" t="s">
        <v>1476</v>
      </c>
      <c r="K1212" s="161" t="s">
        <v>1477</v>
      </c>
      <c r="L1212" s="161" t="s">
        <v>1478</v>
      </c>
      <c r="M1212" s="161"/>
      <c r="N1212" s="185"/>
      <c r="O1212" s="161"/>
      <c r="P1212" s="161"/>
      <c r="Q1212" s="161"/>
      <c r="R1212" s="161"/>
      <c r="S1212" s="161"/>
      <c r="T1212" s="161"/>
      <c r="U1212" s="161"/>
      <c r="V1212" s="161"/>
      <c r="W1212" s="161"/>
      <c r="X1212" s="161"/>
      <c r="Y1212" s="161"/>
      <c r="Z1212" s="161"/>
      <c r="AA1212" s="161"/>
      <c r="AB1212" s="161"/>
      <c r="AC1212" s="161"/>
      <c r="AD1212" s="161"/>
      <c r="AE1212" s="161"/>
      <c r="AF1212" s="161"/>
      <c r="AG1212" s="161"/>
      <c r="AH1212" s="162" t="s">
        <v>14891</v>
      </c>
      <c r="AI1212" s="162"/>
      <c r="AJ1212" s="162"/>
      <c r="AK1212" s="162"/>
      <c r="AL1212" s="162"/>
      <c r="AM1212" s="162"/>
      <c r="AN1212" s="162"/>
      <c r="AO1212" s="162"/>
      <c r="AP1212" s="162"/>
      <c r="AQ1212" s="162"/>
      <c r="AR1212" s="162"/>
      <c r="AS1212" s="162"/>
      <c r="AT1212" s="162"/>
      <c r="AU1212" s="162"/>
      <c r="AV1212" s="162"/>
      <c r="AW1212" s="162"/>
      <c r="AX1212" s="162"/>
    </row>
    <row r="1213" spans="1:50" hidden="1">
      <c r="A1213" s="153" t="s">
        <v>247</v>
      </c>
      <c r="B1213" s="153" t="s">
        <v>248</v>
      </c>
      <c r="C1213" s="153" t="s">
        <v>3484</v>
      </c>
      <c r="D1213" s="177" t="s">
        <v>11325</v>
      </c>
      <c r="E1213" s="161" t="s">
        <v>11326</v>
      </c>
      <c r="F1213" s="161" t="s">
        <v>13360</v>
      </c>
      <c r="G1213" s="161" t="s">
        <v>11327</v>
      </c>
      <c r="H1213" s="161" t="s">
        <v>3902</v>
      </c>
      <c r="I1213" s="161" t="s">
        <v>6294</v>
      </c>
      <c r="J1213" s="161" t="s">
        <v>11328</v>
      </c>
      <c r="K1213" s="161" t="s">
        <v>11329</v>
      </c>
      <c r="L1213" s="161" t="s">
        <v>6309</v>
      </c>
      <c r="M1213" s="161" t="s">
        <v>11330</v>
      </c>
      <c r="N1213" s="185" t="s">
        <v>6310</v>
      </c>
      <c r="O1213" s="161" t="s">
        <v>249</v>
      </c>
      <c r="P1213" s="161" t="s">
        <v>13825</v>
      </c>
      <c r="Q1213" s="161" t="s">
        <v>13826</v>
      </c>
      <c r="R1213" s="161" t="s">
        <v>3902</v>
      </c>
      <c r="S1213" s="161" t="s">
        <v>6294</v>
      </c>
      <c r="T1213" s="161" t="s">
        <v>13827</v>
      </c>
      <c r="U1213" s="161">
        <v>0</v>
      </c>
      <c r="V1213" s="161">
        <v>0</v>
      </c>
      <c r="W1213" s="161">
        <v>0</v>
      </c>
      <c r="X1213" s="161">
        <v>0</v>
      </c>
      <c r="Y1213" s="161">
        <v>0</v>
      </c>
      <c r="Z1213" s="161">
        <v>0</v>
      </c>
      <c r="AA1213" s="161">
        <v>0</v>
      </c>
      <c r="AB1213" s="161">
        <v>0</v>
      </c>
      <c r="AC1213" s="161">
        <v>0</v>
      </c>
      <c r="AD1213" s="161">
        <v>0</v>
      </c>
      <c r="AE1213" s="161">
        <v>0</v>
      </c>
      <c r="AF1213" s="161" t="s">
        <v>6309</v>
      </c>
      <c r="AG1213" s="161" t="s">
        <v>6317</v>
      </c>
      <c r="AH1213" s="162"/>
      <c r="AI1213" s="162"/>
      <c r="AJ1213" s="162"/>
      <c r="AK1213" s="162"/>
      <c r="AL1213" s="162"/>
      <c r="AM1213" s="162"/>
      <c r="AN1213" s="162"/>
      <c r="AO1213" s="162"/>
      <c r="AP1213" s="162"/>
      <c r="AQ1213" s="162"/>
      <c r="AR1213" s="162"/>
      <c r="AS1213" s="162"/>
      <c r="AT1213" s="162"/>
      <c r="AU1213" s="162"/>
      <c r="AV1213" s="162"/>
      <c r="AW1213" s="162"/>
      <c r="AX1213" s="162"/>
    </row>
    <row r="1214" spans="1:50" hidden="1">
      <c r="A1214" s="153" t="s">
        <v>3948</v>
      </c>
      <c r="B1214" s="153" t="s">
        <v>3870</v>
      </c>
      <c r="C1214" s="153" t="s">
        <v>3949</v>
      </c>
      <c r="D1214" s="177" t="s">
        <v>3527</v>
      </c>
      <c r="E1214" s="161" t="s">
        <v>7155</v>
      </c>
      <c r="F1214" s="161" t="s">
        <v>12142</v>
      </c>
      <c r="G1214" s="161" t="s">
        <v>6782</v>
      </c>
      <c r="H1214" s="161" t="s">
        <v>6783</v>
      </c>
      <c r="I1214" s="161" t="s">
        <v>6784</v>
      </c>
      <c r="J1214" s="161" t="s">
        <v>6785</v>
      </c>
      <c r="K1214" s="161" t="s">
        <v>7156</v>
      </c>
      <c r="L1214" s="161" t="s">
        <v>7157</v>
      </c>
      <c r="M1214" s="161"/>
      <c r="N1214" s="185"/>
      <c r="O1214" s="161"/>
      <c r="P1214" s="161"/>
      <c r="Q1214" s="161"/>
      <c r="R1214" s="161"/>
      <c r="S1214" s="161"/>
      <c r="T1214" s="161"/>
      <c r="U1214" s="161"/>
      <c r="V1214" s="161"/>
      <c r="W1214" s="161"/>
      <c r="X1214" s="161"/>
      <c r="Y1214" s="161"/>
      <c r="Z1214" s="161"/>
      <c r="AA1214" s="161"/>
      <c r="AB1214" s="161"/>
      <c r="AC1214" s="161"/>
      <c r="AD1214" s="161"/>
      <c r="AE1214" s="161"/>
      <c r="AF1214" s="161"/>
      <c r="AG1214" s="161"/>
      <c r="AH1214" s="162"/>
      <c r="AI1214" s="162"/>
      <c r="AJ1214" s="162"/>
      <c r="AK1214" s="162"/>
      <c r="AL1214" s="162"/>
      <c r="AM1214" s="162"/>
      <c r="AN1214" s="162"/>
      <c r="AO1214" s="162"/>
      <c r="AP1214" s="162"/>
      <c r="AQ1214" s="162"/>
      <c r="AR1214" s="162"/>
      <c r="AS1214" s="162"/>
      <c r="AT1214" s="162"/>
      <c r="AU1214" s="162"/>
      <c r="AV1214" s="162"/>
      <c r="AW1214" s="162"/>
      <c r="AX1214" s="162"/>
    </row>
    <row r="1215" spans="1:50" hidden="1">
      <c r="A1215" s="153" t="s">
        <v>2470</v>
      </c>
      <c r="B1215" s="153" t="s">
        <v>3327</v>
      </c>
      <c r="C1215" s="153" t="s">
        <v>2471</v>
      </c>
      <c r="D1215" s="177" t="s">
        <v>6568</v>
      </c>
      <c r="E1215" s="161" t="s">
        <v>6569</v>
      </c>
      <c r="F1215" s="161" t="e">
        <v>#N/A</v>
      </c>
      <c r="G1215" s="161" t="s">
        <v>3328</v>
      </c>
      <c r="H1215" s="161" t="s">
        <v>1338</v>
      </c>
      <c r="I1215" s="161" t="s">
        <v>3329</v>
      </c>
      <c r="J1215" s="161" t="s">
        <v>3330</v>
      </c>
      <c r="K1215" s="161" t="s">
        <v>6309</v>
      </c>
      <c r="L1215" s="161" t="s">
        <v>6570</v>
      </c>
      <c r="M1215" s="161"/>
      <c r="N1215" s="185"/>
      <c r="O1215" s="161"/>
      <c r="P1215" s="161"/>
      <c r="Q1215" s="161"/>
      <c r="R1215" s="161"/>
      <c r="S1215" s="161"/>
      <c r="T1215" s="161"/>
      <c r="U1215" s="161"/>
      <c r="V1215" s="161"/>
      <c r="W1215" s="161"/>
      <c r="X1215" s="161"/>
      <c r="Y1215" s="161"/>
      <c r="Z1215" s="161"/>
      <c r="AA1215" s="161"/>
      <c r="AB1215" s="161"/>
      <c r="AC1215" s="161"/>
      <c r="AD1215" s="161"/>
      <c r="AE1215" s="161"/>
      <c r="AF1215" s="161"/>
      <c r="AG1215" s="161"/>
      <c r="AH1215" s="162" t="s">
        <v>13609</v>
      </c>
      <c r="AI1215" s="162" t="s">
        <v>14141</v>
      </c>
      <c r="AJ1215" s="162" t="s">
        <v>15084</v>
      </c>
      <c r="AK1215" s="162"/>
      <c r="AL1215" s="162"/>
      <c r="AM1215" s="162"/>
      <c r="AN1215" s="162"/>
      <c r="AO1215" s="162"/>
      <c r="AP1215" s="162"/>
      <c r="AQ1215" s="162"/>
      <c r="AR1215" s="162"/>
      <c r="AS1215" s="162"/>
      <c r="AT1215" s="162"/>
      <c r="AU1215" s="162"/>
      <c r="AV1215" s="162"/>
      <c r="AW1215" s="162"/>
      <c r="AX1215" s="162"/>
    </row>
    <row r="1216" spans="1:50" hidden="1">
      <c r="A1216" s="153" t="s">
        <v>5369</v>
      </c>
      <c r="B1216" s="153" t="s">
        <v>5370</v>
      </c>
      <c r="C1216" s="153" t="s">
        <v>2505</v>
      </c>
      <c r="D1216" s="177" t="s">
        <v>9491</v>
      </c>
      <c r="E1216" s="161" t="s">
        <v>6309</v>
      </c>
      <c r="F1216" s="161" t="s">
        <v>12716</v>
      </c>
      <c r="G1216" s="161" t="s">
        <v>9492</v>
      </c>
      <c r="H1216" s="161" t="s">
        <v>7360</v>
      </c>
      <c r="I1216" s="161" t="s">
        <v>7361</v>
      </c>
      <c r="J1216" s="161" t="s">
        <v>9493</v>
      </c>
      <c r="K1216" s="161" t="s">
        <v>9494</v>
      </c>
      <c r="L1216" s="161" t="s">
        <v>6309</v>
      </c>
      <c r="M1216" s="161" t="s">
        <v>6309</v>
      </c>
      <c r="N1216" s="185" t="s">
        <v>6310</v>
      </c>
      <c r="O1216" s="161">
        <v>0</v>
      </c>
      <c r="P1216" s="161">
        <v>0</v>
      </c>
      <c r="Q1216" s="161">
        <v>0</v>
      </c>
      <c r="R1216" s="161">
        <v>0</v>
      </c>
      <c r="S1216" s="161">
        <v>0</v>
      </c>
      <c r="T1216" s="161">
        <v>0</v>
      </c>
      <c r="U1216" s="161">
        <v>0</v>
      </c>
      <c r="V1216" s="161">
        <v>0</v>
      </c>
      <c r="W1216" s="161">
        <v>0</v>
      </c>
      <c r="X1216" s="161">
        <v>0</v>
      </c>
      <c r="Y1216" s="161">
        <v>0</v>
      </c>
      <c r="Z1216" s="161">
        <v>0</v>
      </c>
      <c r="AA1216" s="161">
        <v>0</v>
      </c>
      <c r="AB1216" s="161">
        <v>0</v>
      </c>
      <c r="AC1216" s="161">
        <v>0</v>
      </c>
      <c r="AD1216" s="161">
        <v>0</v>
      </c>
      <c r="AE1216" s="161">
        <v>0</v>
      </c>
      <c r="AF1216" s="161" t="s">
        <v>6309</v>
      </c>
      <c r="AG1216" s="161" t="s">
        <v>6312</v>
      </c>
      <c r="AH1216" s="162"/>
      <c r="AI1216" s="162"/>
      <c r="AJ1216" s="162"/>
      <c r="AK1216" s="162"/>
      <c r="AL1216" s="162"/>
      <c r="AM1216" s="162"/>
      <c r="AN1216" s="162"/>
      <c r="AO1216" s="162"/>
      <c r="AP1216" s="162"/>
      <c r="AQ1216" s="162"/>
      <c r="AR1216" s="162"/>
      <c r="AS1216" s="162"/>
      <c r="AT1216" s="162"/>
      <c r="AU1216" s="162"/>
      <c r="AV1216" s="162"/>
      <c r="AW1216" s="162"/>
      <c r="AX1216" s="162"/>
    </row>
    <row r="1217" spans="1:50" hidden="1">
      <c r="A1217" s="153" t="s">
        <v>4343</v>
      </c>
      <c r="B1217" s="153" t="s">
        <v>4344</v>
      </c>
      <c r="C1217" s="153" t="s">
        <v>4345</v>
      </c>
      <c r="D1217" s="177" t="s">
        <v>8709</v>
      </c>
      <c r="E1217" s="161" t="s">
        <v>6309</v>
      </c>
      <c r="F1217" s="161" t="s">
        <v>12568</v>
      </c>
      <c r="G1217" s="161" t="s">
        <v>8710</v>
      </c>
      <c r="H1217" s="161" t="s">
        <v>7360</v>
      </c>
      <c r="I1217" s="161" t="s">
        <v>7361</v>
      </c>
      <c r="J1217" s="161" t="s">
        <v>8711</v>
      </c>
      <c r="K1217" s="161" t="s">
        <v>8712</v>
      </c>
      <c r="L1217" s="161" t="s">
        <v>6309</v>
      </c>
      <c r="M1217" s="161" t="s">
        <v>6309</v>
      </c>
      <c r="N1217" s="185" t="s">
        <v>6310</v>
      </c>
      <c r="O1217" s="161">
        <v>0</v>
      </c>
      <c r="P1217" s="161">
        <v>0</v>
      </c>
      <c r="Q1217" s="161">
        <v>0</v>
      </c>
      <c r="R1217" s="161">
        <v>0</v>
      </c>
      <c r="S1217" s="161">
        <v>0</v>
      </c>
      <c r="T1217" s="161">
        <v>0</v>
      </c>
      <c r="U1217" s="161">
        <v>0</v>
      </c>
      <c r="V1217" s="161">
        <v>0</v>
      </c>
      <c r="W1217" s="161">
        <v>0</v>
      </c>
      <c r="X1217" s="161">
        <v>0</v>
      </c>
      <c r="Y1217" s="161">
        <v>0</v>
      </c>
      <c r="Z1217" s="161">
        <v>0</v>
      </c>
      <c r="AA1217" s="161">
        <v>0</v>
      </c>
      <c r="AB1217" s="161">
        <v>0</v>
      </c>
      <c r="AC1217" s="161">
        <v>0</v>
      </c>
      <c r="AD1217" s="161">
        <v>0</v>
      </c>
      <c r="AE1217" s="161">
        <v>0</v>
      </c>
      <c r="AF1217" s="161" t="s">
        <v>6309</v>
      </c>
      <c r="AG1217" s="161" t="s">
        <v>6312</v>
      </c>
      <c r="AH1217" s="162"/>
      <c r="AI1217" s="162"/>
      <c r="AJ1217" s="162"/>
      <c r="AK1217" s="162"/>
      <c r="AL1217" s="162"/>
      <c r="AM1217" s="162"/>
      <c r="AN1217" s="162"/>
      <c r="AO1217" s="162"/>
      <c r="AP1217" s="162"/>
      <c r="AQ1217" s="162"/>
      <c r="AR1217" s="162"/>
      <c r="AS1217" s="162"/>
      <c r="AT1217" s="162"/>
      <c r="AU1217" s="162"/>
      <c r="AV1217" s="162"/>
      <c r="AW1217" s="162"/>
      <c r="AX1217" s="162"/>
    </row>
    <row r="1218" spans="1:50" hidden="1">
      <c r="A1218" s="153" t="s">
        <v>5363</v>
      </c>
      <c r="B1218" s="153" t="s">
        <v>5364</v>
      </c>
      <c r="C1218" s="153" t="s">
        <v>4345</v>
      </c>
      <c r="D1218" s="177" t="s">
        <v>9474</v>
      </c>
      <c r="E1218" s="161" t="s">
        <v>6309</v>
      </c>
      <c r="F1218" s="161" t="s">
        <v>12713</v>
      </c>
      <c r="G1218" s="161" t="s">
        <v>9475</v>
      </c>
      <c r="H1218" s="161" t="s">
        <v>9470</v>
      </c>
      <c r="I1218" s="161" t="s">
        <v>9471</v>
      </c>
      <c r="J1218" s="161" t="s">
        <v>9476</v>
      </c>
      <c r="K1218" s="161" t="s">
        <v>6309</v>
      </c>
      <c r="L1218" s="161" t="s">
        <v>6309</v>
      </c>
      <c r="M1218" s="161" t="s">
        <v>6309</v>
      </c>
      <c r="N1218" s="185" t="s">
        <v>6310</v>
      </c>
      <c r="O1218" s="161">
        <v>0</v>
      </c>
      <c r="P1218" s="161">
        <v>0</v>
      </c>
      <c r="Q1218" s="161">
        <v>0</v>
      </c>
      <c r="R1218" s="161">
        <v>0</v>
      </c>
      <c r="S1218" s="161">
        <v>0</v>
      </c>
      <c r="T1218" s="161">
        <v>0</v>
      </c>
      <c r="U1218" s="161">
        <v>0</v>
      </c>
      <c r="V1218" s="161">
        <v>0</v>
      </c>
      <c r="W1218" s="161">
        <v>0</v>
      </c>
      <c r="X1218" s="161">
        <v>0</v>
      </c>
      <c r="Y1218" s="161">
        <v>0</v>
      </c>
      <c r="Z1218" s="161">
        <v>0</v>
      </c>
      <c r="AA1218" s="161">
        <v>0</v>
      </c>
      <c r="AB1218" s="161">
        <v>0</v>
      </c>
      <c r="AC1218" s="161">
        <v>0</v>
      </c>
      <c r="AD1218" s="161">
        <v>0</v>
      </c>
      <c r="AE1218" s="161">
        <v>0</v>
      </c>
      <c r="AF1218" s="161" t="s">
        <v>6309</v>
      </c>
      <c r="AG1218" s="161" t="s">
        <v>6312</v>
      </c>
      <c r="AH1218" s="162"/>
      <c r="AI1218" s="162"/>
      <c r="AJ1218" s="162"/>
      <c r="AK1218" s="162"/>
      <c r="AL1218" s="162"/>
      <c r="AM1218" s="162"/>
      <c r="AN1218" s="162"/>
      <c r="AO1218" s="162"/>
      <c r="AP1218" s="162"/>
      <c r="AQ1218" s="162"/>
      <c r="AR1218" s="162"/>
      <c r="AS1218" s="162"/>
      <c r="AT1218" s="162"/>
      <c r="AU1218" s="162"/>
      <c r="AV1218" s="162"/>
      <c r="AW1218" s="162"/>
      <c r="AX1218" s="162"/>
    </row>
    <row r="1219" spans="1:50" hidden="1">
      <c r="A1219" s="153" t="s">
        <v>3295</v>
      </c>
      <c r="B1219" s="153" t="s">
        <v>3296</v>
      </c>
      <c r="C1219" s="153" t="s">
        <v>3297</v>
      </c>
      <c r="D1219" s="177" t="s">
        <v>7097</v>
      </c>
      <c r="E1219" s="161" t="s">
        <v>7098</v>
      </c>
      <c r="F1219" s="161" t="s">
        <v>7099</v>
      </c>
      <c r="G1219" s="161" t="s">
        <v>7100</v>
      </c>
      <c r="H1219" s="161" t="s">
        <v>2015</v>
      </c>
      <c r="I1219" s="161" t="s">
        <v>2016</v>
      </c>
      <c r="J1219" s="161" t="s">
        <v>7101</v>
      </c>
      <c r="K1219" s="161" t="s">
        <v>7102</v>
      </c>
      <c r="L1219" s="161" t="s">
        <v>7103</v>
      </c>
      <c r="M1219" s="161" t="s">
        <v>7104</v>
      </c>
      <c r="N1219" s="185" t="s">
        <v>2035</v>
      </c>
      <c r="O1219" s="161">
        <v>0</v>
      </c>
      <c r="P1219" s="161">
        <v>0</v>
      </c>
      <c r="Q1219" s="161">
        <v>0</v>
      </c>
      <c r="R1219" s="161">
        <v>0</v>
      </c>
      <c r="S1219" s="161">
        <v>0</v>
      </c>
      <c r="T1219" s="161">
        <v>0</v>
      </c>
      <c r="U1219" s="161">
        <v>0</v>
      </c>
      <c r="V1219" s="161">
        <v>0</v>
      </c>
      <c r="W1219" s="161">
        <v>0</v>
      </c>
      <c r="X1219" s="161">
        <v>0</v>
      </c>
      <c r="Y1219" s="161">
        <v>0</v>
      </c>
      <c r="Z1219" s="161">
        <v>0</v>
      </c>
      <c r="AA1219" s="161">
        <v>0</v>
      </c>
      <c r="AB1219" s="161">
        <v>0</v>
      </c>
      <c r="AC1219" s="161">
        <v>0</v>
      </c>
      <c r="AD1219" s="161">
        <v>0</v>
      </c>
      <c r="AE1219" s="161">
        <v>0</v>
      </c>
      <c r="AF1219" s="161" t="s">
        <v>6309</v>
      </c>
      <c r="AG1219" s="161" t="s">
        <v>6497</v>
      </c>
      <c r="AH1219" s="162" t="s">
        <v>13581</v>
      </c>
      <c r="AI1219" s="162" t="s">
        <v>13907</v>
      </c>
      <c r="AJ1219" s="162" t="s">
        <v>13955</v>
      </c>
      <c r="AK1219" s="162" t="s">
        <v>14171</v>
      </c>
      <c r="AL1219" s="162" t="s">
        <v>14223</v>
      </c>
      <c r="AM1219" s="162" t="s">
        <v>14425</v>
      </c>
      <c r="AN1219" s="162" t="s">
        <v>14452</v>
      </c>
      <c r="AO1219" s="162" t="s">
        <v>14652</v>
      </c>
      <c r="AP1219" s="162"/>
      <c r="AQ1219" s="162"/>
      <c r="AR1219" s="162"/>
      <c r="AS1219" s="162"/>
      <c r="AT1219" s="162"/>
      <c r="AU1219" s="162"/>
      <c r="AV1219" s="162"/>
      <c r="AW1219" s="162"/>
      <c r="AX1219" s="162"/>
    </row>
    <row r="1220" spans="1:50" hidden="1">
      <c r="A1220" s="153" t="s">
        <v>3279</v>
      </c>
      <c r="B1220" s="160" t="s">
        <v>3280</v>
      </c>
      <c r="C1220" s="153" t="s">
        <v>1085</v>
      </c>
      <c r="D1220" s="177" t="s">
        <v>8244</v>
      </c>
      <c r="E1220" s="161" t="s">
        <v>8245</v>
      </c>
      <c r="F1220" s="161" t="s">
        <v>12477</v>
      </c>
      <c r="G1220" s="161" t="s">
        <v>8246</v>
      </c>
      <c r="H1220" s="161" t="s">
        <v>8247</v>
      </c>
      <c r="I1220" s="161" t="s">
        <v>8248</v>
      </c>
      <c r="J1220" s="161" t="s">
        <v>8249</v>
      </c>
      <c r="K1220" s="161" t="s">
        <v>8250</v>
      </c>
      <c r="L1220" s="161" t="s">
        <v>8251</v>
      </c>
      <c r="M1220" s="161" t="s">
        <v>8252</v>
      </c>
      <c r="N1220" s="185" t="s">
        <v>6318</v>
      </c>
      <c r="O1220" s="161">
        <v>0</v>
      </c>
      <c r="P1220" s="161">
        <v>0</v>
      </c>
      <c r="Q1220" s="161">
        <v>0</v>
      </c>
      <c r="R1220" s="161">
        <v>0</v>
      </c>
      <c r="S1220" s="161">
        <v>0</v>
      </c>
      <c r="T1220" s="161">
        <v>0</v>
      </c>
      <c r="U1220" s="161">
        <v>0</v>
      </c>
      <c r="V1220" s="161">
        <v>0</v>
      </c>
      <c r="W1220" s="161">
        <v>0</v>
      </c>
      <c r="X1220" s="161">
        <v>0</v>
      </c>
      <c r="Y1220" s="161">
        <v>0</v>
      </c>
      <c r="Z1220" s="161">
        <v>0</v>
      </c>
      <c r="AA1220" s="161">
        <v>0</v>
      </c>
      <c r="AB1220" s="161">
        <v>0</v>
      </c>
      <c r="AC1220" s="161">
        <v>0</v>
      </c>
      <c r="AD1220" s="161">
        <v>0</v>
      </c>
      <c r="AE1220" s="161">
        <v>0</v>
      </c>
      <c r="AF1220" s="161" t="s">
        <v>4409</v>
      </c>
      <c r="AG1220" s="161" t="s">
        <v>4405</v>
      </c>
      <c r="AH1220" s="162"/>
      <c r="AI1220" s="162"/>
      <c r="AJ1220" s="162"/>
      <c r="AK1220" s="162"/>
      <c r="AL1220" s="162"/>
      <c r="AM1220" s="162"/>
      <c r="AN1220" s="162"/>
      <c r="AO1220" s="162"/>
      <c r="AP1220" s="162"/>
      <c r="AQ1220" s="162"/>
      <c r="AR1220" s="162"/>
      <c r="AS1220" s="162"/>
      <c r="AT1220" s="162"/>
      <c r="AU1220" s="162"/>
      <c r="AV1220" s="162"/>
      <c r="AW1220" s="162"/>
      <c r="AX1220" s="162"/>
    </row>
    <row r="1221" spans="1:50" hidden="1">
      <c r="A1221" s="153" t="s">
        <v>1335</v>
      </c>
      <c r="B1221" s="153" t="s">
        <v>1336</v>
      </c>
      <c r="C1221" s="153" t="s">
        <v>6325</v>
      </c>
      <c r="D1221" s="177" t="s">
        <v>11665</v>
      </c>
      <c r="E1221" s="161" t="s">
        <v>6309</v>
      </c>
      <c r="F1221" s="161" t="s">
        <v>13513</v>
      </c>
      <c r="G1221" s="161" t="s">
        <v>11666</v>
      </c>
      <c r="H1221" s="161" t="s">
        <v>2024</v>
      </c>
      <c r="I1221" s="161" t="s">
        <v>2031</v>
      </c>
      <c r="J1221" s="161" t="s">
        <v>6309</v>
      </c>
      <c r="K1221" s="161" t="s">
        <v>11667</v>
      </c>
      <c r="L1221" s="161" t="s">
        <v>6309</v>
      </c>
      <c r="M1221" s="161"/>
      <c r="N1221" s="185"/>
      <c r="O1221" s="161"/>
      <c r="P1221" s="161"/>
      <c r="Q1221" s="161"/>
      <c r="R1221" s="161"/>
      <c r="S1221" s="161"/>
      <c r="T1221" s="161"/>
      <c r="U1221" s="161"/>
      <c r="V1221" s="161"/>
      <c r="W1221" s="161"/>
      <c r="X1221" s="161"/>
      <c r="Y1221" s="161"/>
      <c r="Z1221" s="161"/>
      <c r="AA1221" s="161"/>
      <c r="AB1221" s="161"/>
      <c r="AC1221" s="161"/>
      <c r="AD1221" s="161"/>
      <c r="AE1221" s="161"/>
      <c r="AF1221" s="161"/>
      <c r="AG1221" s="161"/>
      <c r="AH1221" s="162"/>
      <c r="AI1221" s="162"/>
      <c r="AJ1221" s="162"/>
      <c r="AK1221" s="162"/>
      <c r="AL1221" s="162"/>
      <c r="AM1221" s="162"/>
      <c r="AN1221" s="162"/>
      <c r="AO1221" s="162"/>
      <c r="AP1221" s="162"/>
      <c r="AQ1221" s="162"/>
      <c r="AR1221" s="162"/>
      <c r="AS1221" s="162"/>
      <c r="AT1221" s="162"/>
      <c r="AU1221" s="162"/>
      <c r="AV1221" s="162"/>
      <c r="AW1221" s="162"/>
      <c r="AX1221" s="162"/>
    </row>
    <row r="1222" spans="1:50" hidden="1">
      <c r="A1222" s="153" t="s">
        <v>872</v>
      </c>
      <c r="B1222" s="153" t="s">
        <v>873</v>
      </c>
      <c r="C1222" s="153" t="s">
        <v>1085</v>
      </c>
      <c r="D1222" s="177" t="s">
        <v>8188</v>
      </c>
      <c r="E1222" s="161" t="s">
        <v>8189</v>
      </c>
      <c r="F1222" s="161" t="s">
        <v>12454</v>
      </c>
      <c r="G1222" s="161" t="s">
        <v>8190</v>
      </c>
      <c r="H1222" s="161" t="s">
        <v>4145</v>
      </c>
      <c r="I1222" s="161" t="s">
        <v>4146</v>
      </c>
      <c r="J1222" s="161" t="s">
        <v>8191</v>
      </c>
      <c r="K1222" s="161" t="s">
        <v>6309</v>
      </c>
      <c r="L1222" s="161" t="s">
        <v>8192</v>
      </c>
      <c r="M1222" s="161" t="s">
        <v>8193</v>
      </c>
      <c r="N1222" s="185" t="s">
        <v>6313</v>
      </c>
      <c r="O1222" s="161">
        <v>0</v>
      </c>
      <c r="P1222" s="161">
        <v>0</v>
      </c>
      <c r="Q1222" s="161">
        <v>0</v>
      </c>
      <c r="R1222" s="161">
        <v>0</v>
      </c>
      <c r="S1222" s="161">
        <v>0</v>
      </c>
      <c r="T1222" s="161">
        <v>0</v>
      </c>
      <c r="U1222" s="161">
        <v>0</v>
      </c>
      <c r="V1222" s="161">
        <v>0</v>
      </c>
      <c r="W1222" s="161">
        <v>0</v>
      </c>
      <c r="X1222" s="161">
        <v>0</v>
      </c>
      <c r="Y1222" s="161">
        <v>0</v>
      </c>
      <c r="Z1222" s="161">
        <v>0</v>
      </c>
      <c r="AA1222" s="161">
        <v>0</v>
      </c>
      <c r="AB1222" s="161">
        <v>0</v>
      </c>
      <c r="AC1222" s="161">
        <v>0</v>
      </c>
      <c r="AD1222" s="161">
        <v>0</v>
      </c>
      <c r="AE1222" s="161">
        <v>0</v>
      </c>
      <c r="AF1222" s="161" t="s">
        <v>12006</v>
      </c>
      <c r="AG1222" s="161" t="s">
        <v>874</v>
      </c>
      <c r="AH1222" s="162"/>
      <c r="AI1222" s="162"/>
      <c r="AJ1222" s="162"/>
      <c r="AK1222" s="162"/>
      <c r="AL1222" s="162"/>
      <c r="AM1222" s="162"/>
      <c r="AN1222" s="162"/>
      <c r="AO1222" s="162"/>
      <c r="AP1222" s="162"/>
      <c r="AQ1222" s="162"/>
      <c r="AR1222" s="162"/>
      <c r="AS1222" s="162"/>
      <c r="AT1222" s="162"/>
      <c r="AU1222" s="162"/>
      <c r="AV1222" s="162"/>
      <c r="AW1222" s="162"/>
      <c r="AX1222" s="162"/>
    </row>
    <row r="1223" spans="1:50" hidden="1">
      <c r="A1223" s="153" t="s">
        <v>1051</v>
      </c>
      <c r="B1223" s="153" t="s">
        <v>1052</v>
      </c>
      <c r="C1223" s="153" t="s">
        <v>2509</v>
      </c>
      <c r="D1223" s="177" t="s">
        <v>9614</v>
      </c>
      <c r="E1223" s="161" t="s">
        <v>6309</v>
      </c>
      <c r="F1223" s="161" t="s">
        <v>12740</v>
      </c>
      <c r="G1223" s="161" t="s">
        <v>9615</v>
      </c>
      <c r="H1223" s="161" t="s">
        <v>2025</v>
      </c>
      <c r="I1223" s="161" t="s">
        <v>2026</v>
      </c>
      <c r="J1223" s="161" t="s">
        <v>9616</v>
      </c>
      <c r="K1223" s="161" t="s">
        <v>9617</v>
      </c>
      <c r="L1223" s="161" t="s">
        <v>6309</v>
      </c>
      <c r="M1223" s="161" t="s">
        <v>13599</v>
      </c>
      <c r="N1223" s="185" t="s">
        <v>6310</v>
      </c>
      <c r="O1223" s="161">
        <v>0</v>
      </c>
      <c r="P1223" s="161">
        <v>0</v>
      </c>
      <c r="Q1223" s="161">
        <v>0</v>
      </c>
      <c r="R1223" s="161">
        <v>0</v>
      </c>
      <c r="S1223" s="161">
        <v>0</v>
      </c>
      <c r="T1223" s="161">
        <v>0</v>
      </c>
      <c r="U1223" s="161">
        <v>0</v>
      </c>
      <c r="V1223" s="161">
        <v>0</v>
      </c>
      <c r="W1223" s="161">
        <v>0</v>
      </c>
      <c r="X1223" s="161">
        <v>0</v>
      </c>
      <c r="Y1223" s="161">
        <v>0</v>
      </c>
      <c r="Z1223" s="161">
        <v>0</v>
      </c>
      <c r="AA1223" s="161">
        <v>0</v>
      </c>
      <c r="AB1223" s="161">
        <v>0</v>
      </c>
      <c r="AC1223" s="161">
        <v>0</v>
      </c>
      <c r="AD1223" s="161">
        <v>0</v>
      </c>
      <c r="AE1223" s="161">
        <v>0</v>
      </c>
      <c r="AF1223" s="161" t="s">
        <v>6309</v>
      </c>
      <c r="AG1223" s="161" t="s">
        <v>6312</v>
      </c>
      <c r="AH1223" s="162"/>
      <c r="AI1223" s="162"/>
      <c r="AJ1223" s="162"/>
      <c r="AK1223" s="162"/>
      <c r="AL1223" s="162"/>
      <c r="AM1223" s="162"/>
      <c r="AN1223" s="162"/>
      <c r="AO1223" s="162"/>
      <c r="AP1223" s="162"/>
      <c r="AQ1223" s="162"/>
      <c r="AR1223" s="162"/>
      <c r="AS1223" s="162"/>
      <c r="AT1223" s="162"/>
      <c r="AU1223" s="162"/>
      <c r="AV1223" s="162"/>
      <c r="AW1223" s="162"/>
      <c r="AX1223" s="162"/>
    </row>
    <row r="1224" spans="1:50" hidden="1">
      <c r="A1224" s="153" t="s">
        <v>2853</v>
      </c>
      <c r="B1224" s="153" t="s">
        <v>2854</v>
      </c>
      <c r="C1224" s="153" t="s">
        <v>2855</v>
      </c>
      <c r="D1224" s="177" t="s">
        <v>7891</v>
      </c>
      <c r="E1224" s="161" t="s">
        <v>7892</v>
      </c>
      <c r="F1224" s="161" t="s">
        <v>12325</v>
      </c>
      <c r="G1224" s="161" t="s">
        <v>7893</v>
      </c>
      <c r="H1224" s="161" t="s">
        <v>2024</v>
      </c>
      <c r="I1224" s="161" t="s">
        <v>2031</v>
      </c>
      <c r="J1224" s="161" t="s">
        <v>7894</v>
      </c>
      <c r="K1224" s="161" t="s">
        <v>7895</v>
      </c>
      <c r="L1224" s="161" t="s">
        <v>7896</v>
      </c>
      <c r="M1224" s="161" t="s">
        <v>14737</v>
      </c>
      <c r="N1224" s="185" t="s">
        <v>6313</v>
      </c>
      <c r="O1224" s="161">
        <v>0</v>
      </c>
      <c r="P1224" s="161">
        <v>0</v>
      </c>
      <c r="Q1224" s="161">
        <v>0</v>
      </c>
      <c r="R1224" s="161">
        <v>0</v>
      </c>
      <c r="S1224" s="161">
        <v>0</v>
      </c>
      <c r="T1224" s="161">
        <v>0</v>
      </c>
      <c r="U1224" s="161">
        <v>0</v>
      </c>
      <c r="V1224" s="161">
        <v>0</v>
      </c>
      <c r="W1224" s="161">
        <v>0</v>
      </c>
      <c r="X1224" s="161">
        <v>0</v>
      </c>
      <c r="Y1224" s="161">
        <v>0</v>
      </c>
      <c r="Z1224" s="161">
        <v>0</v>
      </c>
      <c r="AA1224" s="161">
        <v>0</v>
      </c>
      <c r="AB1224" s="161">
        <v>0</v>
      </c>
      <c r="AC1224" s="161">
        <v>0</v>
      </c>
      <c r="AD1224" s="161">
        <v>0</v>
      </c>
      <c r="AE1224" s="161">
        <v>0</v>
      </c>
      <c r="AF1224" s="161" t="s">
        <v>1912</v>
      </c>
      <c r="AG1224" s="161" t="s">
        <v>4388</v>
      </c>
      <c r="AH1224" s="162"/>
      <c r="AI1224" s="162"/>
      <c r="AJ1224" s="162"/>
      <c r="AK1224" s="162"/>
      <c r="AL1224" s="162"/>
      <c r="AM1224" s="162"/>
      <c r="AN1224" s="162"/>
      <c r="AO1224" s="162"/>
      <c r="AP1224" s="162"/>
      <c r="AQ1224" s="162"/>
      <c r="AR1224" s="162"/>
      <c r="AS1224" s="162"/>
      <c r="AT1224" s="162"/>
      <c r="AU1224" s="162"/>
      <c r="AV1224" s="162"/>
      <c r="AW1224" s="162"/>
      <c r="AX1224" s="162"/>
    </row>
    <row r="1225" spans="1:50" hidden="1">
      <c r="A1225" s="153" t="s">
        <v>2856</v>
      </c>
      <c r="B1225" s="153" t="s">
        <v>2854</v>
      </c>
      <c r="C1225" s="153" t="s">
        <v>2855</v>
      </c>
      <c r="D1225" s="177" t="s">
        <v>7891</v>
      </c>
      <c r="E1225" s="161" t="s">
        <v>7892</v>
      </c>
      <c r="F1225" s="161" t="s">
        <v>12326</v>
      </c>
      <c r="G1225" s="161" t="s">
        <v>7893</v>
      </c>
      <c r="H1225" s="161" t="s">
        <v>2024</v>
      </c>
      <c r="I1225" s="161" t="s">
        <v>2031</v>
      </c>
      <c r="J1225" s="161" t="s">
        <v>7894</v>
      </c>
      <c r="K1225" s="161" t="s">
        <v>7895</v>
      </c>
      <c r="L1225" s="161" t="s">
        <v>7896</v>
      </c>
      <c r="M1225" s="161" t="s">
        <v>14737</v>
      </c>
      <c r="N1225" s="185" t="s">
        <v>6313</v>
      </c>
      <c r="O1225" s="161">
        <v>0</v>
      </c>
      <c r="P1225" s="161">
        <v>0</v>
      </c>
      <c r="Q1225" s="161">
        <v>0</v>
      </c>
      <c r="R1225" s="161">
        <v>0</v>
      </c>
      <c r="S1225" s="161">
        <v>0</v>
      </c>
      <c r="T1225" s="161">
        <v>0</v>
      </c>
      <c r="U1225" s="161">
        <v>0</v>
      </c>
      <c r="V1225" s="161">
        <v>0</v>
      </c>
      <c r="W1225" s="161">
        <v>0</v>
      </c>
      <c r="X1225" s="161">
        <v>0</v>
      </c>
      <c r="Y1225" s="161">
        <v>0</v>
      </c>
      <c r="Z1225" s="161">
        <v>0</v>
      </c>
      <c r="AA1225" s="161">
        <v>0</v>
      </c>
      <c r="AB1225" s="161">
        <v>0</v>
      </c>
      <c r="AC1225" s="161">
        <v>0</v>
      </c>
      <c r="AD1225" s="161">
        <v>0</v>
      </c>
      <c r="AE1225" s="161">
        <v>0</v>
      </c>
      <c r="AF1225" s="161" t="s">
        <v>1912</v>
      </c>
      <c r="AG1225" s="161" t="s">
        <v>4388</v>
      </c>
      <c r="AH1225" s="162"/>
      <c r="AI1225" s="162"/>
      <c r="AJ1225" s="162"/>
      <c r="AK1225" s="162"/>
      <c r="AL1225" s="162"/>
      <c r="AM1225" s="162"/>
      <c r="AN1225" s="162"/>
      <c r="AO1225" s="162"/>
      <c r="AP1225" s="162"/>
      <c r="AQ1225" s="162"/>
      <c r="AR1225" s="162"/>
      <c r="AS1225" s="162"/>
      <c r="AT1225" s="162"/>
      <c r="AU1225" s="162"/>
      <c r="AV1225" s="162"/>
      <c r="AW1225" s="162"/>
      <c r="AX1225" s="162"/>
    </row>
    <row r="1226" spans="1:50" hidden="1">
      <c r="A1226" s="153" t="s">
        <v>2851</v>
      </c>
      <c r="B1226" s="153" t="s">
        <v>2852</v>
      </c>
      <c r="C1226" s="153" t="s">
        <v>1091</v>
      </c>
      <c r="D1226" s="177" t="s">
        <v>7885</v>
      </c>
      <c r="E1226" s="161" t="s">
        <v>7886</v>
      </c>
      <c r="F1226" s="161" t="s">
        <v>12324</v>
      </c>
      <c r="G1226" s="161" t="s">
        <v>7887</v>
      </c>
      <c r="H1226" s="161" t="s">
        <v>2024</v>
      </c>
      <c r="I1226" s="161" t="s">
        <v>2031</v>
      </c>
      <c r="J1226" s="161" t="s">
        <v>7888</v>
      </c>
      <c r="K1226" s="161" t="s">
        <v>7889</v>
      </c>
      <c r="L1226" s="161" t="s">
        <v>6309</v>
      </c>
      <c r="M1226" s="161" t="s">
        <v>7890</v>
      </c>
      <c r="N1226" s="185" t="s">
        <v>6953</v>
      </c>
      <c r="O1226" s="161">
        <v>0</v>
      </c>
      <c r="P1226" s="161">
        <v>0</v>
      </c>
      <c r="Q1226" s="161">
        <v>0</v>
      </c>
      <c r="R1226" s="161">
        <v>0</v>
      </c>
      <c r="S1226" s="161">
        <v>0</v>
      </c>
      <c r="T1226" s="161">
        <v>0</v>
      </c>
      <c r="U1226" s="161">
        <v>0</v>
      </c>
      <c r="V1226" s="161">
        <v>0</v>
      </c>
      <c r="W1226" s="161">
        <v>0</v>
      </c>
      <c r="X1226" s="161">
        <v>0</v>
      </c>
      <c r="Y1226" s="161">
        <v>0</v>
      </c>
      <c r="Z1226" s="161">
        <v>0</v>
      </c>
      <c r="AA1226" s="161">
        <v>0</v>
      </c>
      <c r="AB1226" s="161">
        <v>0</v>
      </c>
      <c r="AC1226" s="161">
        <v>0</v>
      </c>
      <c r="AD1226" s="161">
        <v>0</v>
      </c>
      <c r="AE1226" s="161">
        <v>0</v>
      </c>
      <c r="AF1226" s="161" t="s">
        <v>6746</v>
      </c>
      <c r="AG1226" s="161" t="s">
        <v>4388</v>
      </c>
      <c r="AH1226" s="162"/>
      <c r="AI1226" s="162"/>
      <c r="AJ1226" s="162"/>
      <c r="AK1226" s="162"/>
      <c r="AL1226" s="162"/>
      <c r="AM1226" s="162"/>
      <c r="AN1226" s="162"/>
      <c r="AO1226" s="162"/>
      <c r="AP1226" s="162"/>
      <c r="AQ1226" s="162"/>
      <c r="AR1226" s="162"/>
      <c r="AS1226" s="162"/>
      <c r="AT1226" s="162"/>
      <c r="AU1226" s="162"/>
      <c r="AV1226" s="162"/>
      <c r="AW1226" s="162"/>
      <c r="AX1226" s="162"/>
    </row>
    <row r="1227" spans="1:50" hidden="1">
      <c r="A1227" s="153" t="s">
        <v>1984</v>
      </c>
      <c r="B1227" s="153" t="s">
        <v>1985</v>
      </c>
      <c r="C1227" s="153" t="s">
        <v>2505</v>
      </c>
      <c r="D1227" s="177" t="s">
        <v>9942</v>
      </c>
      <c r="E1227" s="161" t="s">
        <v>6309</v>
      </c>
      <c r="F1227" s="161" t="s">
        <v>12805</v>
      </c>
      <c r="G1227" s="161" t="s">
        <v>9943</v>
      </c>
      <c r="H1227" s="161" t="s">
        <v>2015</v>
      </c>
      <c r="I1227" s="161" t="s">
        <v>2016</v>
      </c>
      <c r="J1227" s="161" t="s">
        <v>9944</v>
      </c>
      <c r="K1227" s="161" t="s">
        <v>9945</v>
      </c>
      <c r="L1227" s="161" t="s">
        <v>6309</v>
      </c>
      <c r="M1227" s="161" t="s">
        <v>12806</v>
      </c>
      <c r="N1227" s="185" t="s">
        <v>6310</v>
      </c>
      <c r="O1227" s="161">
        <v>0</v>
      </c>
      <c r="P1227" s="161">
        <v>0</v>
      </c>
      <c r="Q1227" s="161">
        <v>0</v>
      </c>
      <c r="R1227" s="161">
        <v>0</v>
      </c>
      <c r="S1227" s="161">
        <v>0</v>
      </c>
      <c r="T1227" s="161">
        <v>0</v>
      </c>
      <c r="U1227" s="161">
        <v>0</v>
      </c>
      <c r="V1227" s="161">
        <v>0</v>
      </c>
      <c r="W1227" s="161">
        <v>0</v>
      </c>
      <c r="X1227" s="161">
        <v>0</v>
      </c>
      <c r="Y1227" s="161">
        <v>0</v>
      </c>
      <c r="Z1227" s="161">
        <v>0</v>
      </c>
      <c r="AA1227" s="161">
        <v>0</v>
      </c>
      <c r="AB1227" s="161">
        <v>0</v>
      </c>
      <c r="AC1227" s="161">
        <v>0</v>
      </c>
      <c r="AD1227" s="161">
        <v>0</v>
      </c>
      <c r="AE1227" s="161">
        <v>0</v>
      </c>
      <c r="AF1227" s="161" t="s">
        <v>6309</v>
      </c>
      <c r="AG1227" s="161" t="s">
        <v>6312</v>
      </c>
      <c r="AH1227" s="162"/>
      <c r="AI1227" s="162"/>
      <c r="AJ1227" s="162"/>
      <c r="AK1227" s="162"/>
      <c r="AL1227" s="162"/>
      <c r="AM1227" s="162"/>
      <c r="AN1227" s="162"/>
      <c r="AO1227" s="162"/>
      <c r="AP1227" s="162"/>
      <c r="AQ1227" s="162"/>
      <c r="AR1227" s="162"/>
      <c r="AS1227" s="162"/>
      <c r="AT1227" s="162"/>
      <c r="AU1227" s="162"/>
      <c r="AV1227" s="162"/>
      <c r="AW1227" s="162"/>
      <c r="AX1227" s="162"/>
    </row>
    <row r="1228" spans="1:50" hidden="1">
      <c r="A1228" s="153" t="s">
        <v>5667</v>
      </c>
      <c r="B1228" s="153" t="s">
        <v>5668</v>
      </c>
      <c r="C1228" s="153" t="s">
        <v>5669</v>
      </c>
      <c r="D1228" s="177" t="s">
        <v>8748</v>
      </c>
      <c r="E1228" s="161" t="s">
        <v>6309</v>
      </c>
      <c r="F1228" s="161" t="s">
        <v>12192</v>
      </c>
      <c r="G1228" s="161" t="s">
        <v>8749</v>
      </c>
      <c r="H1228" s="161" t="s">
        <v>2015</v>
      </c>
      <c r="I1228" s="161" t="s">
        <v>2016</v>
      </c>
      <c r="J1228" s="161" t="s">
        <v>8750</v>
      </c>
      <c r="K1228" s="161" t="s">
        <v>8751</v>
      </c>
      <c r="L1228" s="161" t="s">
        <v>6309</v>
      </c>
      <c r="M1228" s="161" t="s">
        <v>8752</v>
      </c>
      <c r="N1228" s="185" t="s">
        <v>6310</v>
      </c>
      <c r="O1228" s="161">
        <v>0</v>
      </c>
      <c r="P1228" s="161">
        <v>0</v>
      </c>
      <c r="Q1228" s="161">
        <v>0</v>
      </c>
      <c r="R1228" s="161">
        <v>0</v>
      </c>
      <c r="S1228" s="161">
        <v>0</v>
      </c>
      <c r="T1228" s="161">
        <v>0</v>
      </c>
      <c r="U1228" s="161">
        <v>0</v>
      </c>
      <c r="V1228" s="161">
        <v>0</v>
      </c>
      <c r="W1228" s="161">
        <v>0</v>
      </c>
      <c r="X1228" s="161">
        <v>0</v>
      </c>
      <c r="Y1228" s="161">
        <v>0</v>
      </c>
      <c r="Z1228" s="161">
        <v>0</v>
      </c>
      <c r="AA1228" s="161">
        <v>0</v>
      </c>
      <c r="AB1228" s="161">
        <v>0</v>
      </c>
      <c r="AC1228" s="161">
        <v>0</v>
      </c>
      <c r="AD1228" s="161">
        <v>0</v>
      </c>
      <c r="AE1228" s="161">
        <v>0</v>
      </c>
      <c r="AF1228" s="161" t="s">
        <v>6309</v>
      </c>
      <c r="AG1228" s="161" t="s">
        <v>6312</v>
      </c>
      <c r="AH1228" s="162"/>
      <c r="AI1228" s="162"/>
      <c r="AJ1228" s="162"/>
      <c r="AK1228" s="162"/>
      <c r="AL1228" s="162"/>
      <c r="AM1228" s="162"/>
      <c r="AN1228" s="162"/>
      <c r="AO1228" s="162"/>
      <c r="AP1228" s="162"/>
      <c r="AQ1228" s="162"/>
      <c r="AR1228" s="162"/>
      <c r="AS1228" s="162"/>
      <c r="AT1228" s="162"/>
      <c r="AU1228" s="162"/>
      <c r="AV1228" s="162"/>
      <c r="AW1228" s="162"/>
      <c r="AX1228" s="162"/>
    </row>
    <row r="1229" spans="1:50" hidden="1">
      <c r="A1229" s="153" t="s">
        <v>2635</v>
      </c>
      <c r="B1229" s="153" t="s">
        <v>2636</v>
      </c>
      <c r="C1229" s="153" t="s">
        <v>2505</v>
      </c>
      <c r="D1229" s="177" t="s">
        <v>10064</v>
      </c>
      <c r="E1229" s="161" t="s">
        <v>6309</v>
      </c>
      <c r="F1229" s="161" t="s">
        <v>12832</v>
      </c>
      <c r="G1229" s="161" t="s">
        <v>10065</v>
      </c>
      <c r="H1229" s="161" t="s">
        <v>773</v>
      </c>
      <c r="I1229" s="161" t="s">
        <v>774</v>
      </c>
      <c r="J1229" s="161" t="s">
        <v>10066</v>
      </c>
      <c r="K1229" s="161" t="s">
        <v>10067</v>
      </c>
      <c r="L1229" s="161" t="s">
        <v>6309</v>
      </c>
      <c r="M1229" s="161"/>
      <c r="N1229" s="185"/>
      <c r="O1229" s="161"/>
      <c r="P1229" s="161"/>
      <c r="Q1229" s="161"/>
      <c r="R1229" s="161"/>
      <c r="S1229" s="161"/>
      <c r="T1229" s="161"/>
      <c r="U1229" s="161"/>
      <c r="V1229" s="161"/>
      <c r="W1229" s="161"/>
      <c r="X1229" s="161"/>
      <c r="Y1229" s="161"/>
      <c r="Z1229" s="161"/>
      <c r="AA1229" s="161"/>
      <c r="AB1229" s="161"/>
      <c r="AC1229" s="161"/>
      <c r="AD1229" s="161"/>
      <c r="AE1229" s="161"/>
      <c r="AF1229" s="161"/>
      <c r="AG1229" s="161"/>
      <c r="AH1229" s="162"/>
      <c r="AI1229" s="162"/>
      <c r="AJ1229" s="162"/>
      <c r="AK1229" s="162"/>
      <c r="AL1229" s="162"/>
      <c r="AM1229" s="162"/>
      <c r="AN1229" s="162"/>
      <c r="AO1229" s="162"/>
      <c r="AP1229" s="162"/>
      <c r="AQ1229" s="162"/>
      <c r="AR1229" s="162"/>
      <c r="AS1229" s="162"/>
      <c r="AT1229" s="162"/>
      <c r="AU1229" s="162"/>
      <c r="AV1229" s="162"/>
      <c r="AW1229" s="162"/>
      <c r="AX1229" s="162"/>
    </row>
    <row r="1230" spans="1:50" hidden="1">
      <c r="A1230" s="153" t="s">
        <v>4553</v>
      </c>
      <c r="B1230" s="153" t="s">
        <v>4554</v>
      </c>
      <c r="C1230" s="153" t="s">
        <v>4555</v>
      </c>
      <c r="D1230" s="177" t="e">
        <v>#N/A</v>
      </c>
      <c r="E1230" s="161" t="e">
        <v>#N/A</v>
      </c>
      <c r="F1230" s="161" t="e">
        <v>#N/A</v>
      </c>
      <c r="G1230" s="161" t="e">
        <v>#N/A</v>
      </c>
      <c r="H1230" s="161" t="e">
        <v>#N/A</v>
      </c>
      <c r="I1230" s="161" t="e">
        <v>#N/A</v>
      </c>
      <c r="J1230" s="161" t="e">
        <v>#N/A</v>
      </c>
      <c r="K1230" s="161" t="e">
        <v>#N/A</v>
      </c>
      <c r="L1230" s="161" t="e">
        <v>#N/A</v>
      </c>
      <c r="M1230" s="161"/>
      <c r="N1230" s="185"/>
      <c r="O1230" s="161"/>
      <c r="P1230" s="161"/>
      <c r="Q1230" s="161"/>
      <c r="R1230" s="161"/>
      <c r="S1230" s="161"/>
      <c r="T1230" s="161"/>
      <c r="U1230" s="161"/>
      <c r="V1230" s="161"/>
      <c r="W1230" s="161"/>
      <c r="X1230" s="161"/>
      <c r="Y1230" s="161"/>
      <c r="Z1230" s="161"/>
      <c r="AA1230" s="161"/>
      <c r="AB1230" s="161"/>
      <c r="AC1230" s="161"/>
      <c r="AD1230" s="161"/>
      <c r="AE1230" s="161"/>
      <c r="AF1230" s="161"/>
      <c r="AG1230" s="161"/>
      <c r="AH1230" s="162"/>
      <c r="AI1230" s="162"/>
      <c r="AJ1230" s="162"/>
      <c r="AK1230" s="162"/>
      <c r="AL1230" s="162"/>
      <c r="AM1230" s="162"/>
      <c r="AN1230" s="162"/>
      <c r="AO1230" s="162"/>
      <c r="AP1230" s="162"/>
      <c r="AQ1230" s="162"/>
      <c r="AR1230" s="162"/>
      <c r="AS1230" s="162"/>
      <c r="AT1230" s="162"/>
      <c r="AU1230" s="162"/>
      <c r="AV1230" s="162"/>
      <c r="AW1230" s="162"/>
      <c r="AX1230" s="162"/>
    </row>
    <row r="1231" spans="1:50" hidden="1">
      <c r="A1231" s="153" t="s">
        <v>2833</v>
      </c>
      <c r="B1231" s="153" t="s">
        <v>2834</v>
      </c>
      <c r="C1231" s="153" t="s">
        <v>2505</v>
      </c>
      <c r="D1231" s="177" t="s">
        <v>7864</v>
      </c>
      <c r="E1231" s="161" t="s">
        <v>7865</v>
      </c>
      <c r="F1231" s="161" t="s">
        <v>12320</v>
      </c>
      <c r="G1231" s="161" t="s">
        <v>7866</v>
      </c>
      <c r="H1231" s="161" t="s">
        <v>2024</v>
      </c>
      <c r="I1231" s="161" t="s">
        <v>2031</v>
      </c>
      <c r="J1231" s="161" t="s">
        <v>7867</v>
      </c>
      <c r="K1231" s="161" t="s">
        <v>7868</v>
      </c>
      <c r="L1231" s="161" t="s">
        <v>7869</v>
      </c>
      <c r="M1231" s="161" t="s">
        <v>7870</v>
      </c>
      <c r="N1231" s="185" t="s">
        <v>6953</v>
      </c>
      <c r="O1231" s="161">
        <v>0</v>
      </c>
      <c r="P1231" s="161">
        <v>0</v>
      </c>
      <c r="Q1231" s="161">
        <v>0</v>
      </c>
      <c r="R1231" s="161">
        <v>0</v>
      </c>
      <c r="S1231" s="161">
        <v>0</v>
      </c>
      <c r="T1231" s="161">
        <v>0</v>
      </c>
      <c r="U1231" s="161">
        <v>0</v>
      </c>
      <c r="V1231" s="161">
        <v>0</v>
      </c>
      <c r="W1231" s="161">
        <v>0</v>
      </c>
      <c r="X1231" s="161">
        <v>0</v>
      </c>
      <c r="Y1231" s="161">
        <v>0</v>
      </c>
      <c r="Z1231" s="161">
        <v>0</v>
      </c>
      <c r="AA1231" s="161">
        <v>0</v>
      </c>
      <c r="AB1231" s="161">
        <v>0</v>
      </c>
      <c r="AC1231" s="161">
        <v>0</v>
      </c>
      <c r="AD1231" s="161">
        <v>0</v>
      </c>
      <c r="AE1231" s="161">
        <v>0</v>
      </c>
      <c r="AF1231" s="161" t="s">
        <v>1922</v>
      </c>
      <c r="AG1231" s="161" t="s">
        <v>4388</v>
      </c>
      <c r="AH1231" s="162"/>
      <c r="AI1231" s="162"/>
      <c r="AJ1231" s="162"/>
      <c r="AK1231" s="162"/>
      <c r="AL1231" s="162"/>
      <c r="AM1231" s="162"/>
      <c r="AN1231" s="162"/>
      <c r="AO1231" s="162"/>
      <c r="AP1231" s="162"/>
      <c r="AQ1231" s="162"/>
      <c r="AR1231" s="162"/>
      <c r="AS1231" s="162"/>
      <c r="AT1231" s="162"/>
      <c r="AU1231" s="162"/>
      <c r="AV1231" s="162"/>
      <c r="AW1231" s="162"/>
      <c r="AX1231" s="162"/>
    </row>
    <row r="1232" spans="1:50" hidden="1">
      <c r="A1232" s="153" t="s">
        <v>603</v>
      </c>
      <c r="B1232" s="153" t="s">
        <v>604</v>
      </c>
      <c r="C1232" s="153" t="s">
        <v>605</v>
      </c>
      <c r="D1232" s="177" t="s">
        <v>11836</v>
      </c>
      <c r="E1232" s="161" t="s">
        <v>11837</v>
      </c>
      <c r="F1232" s="161" t="s">
        <v>13555</v>
      </c>
      <c r="G1232" s="161" t="s">
        <v>11838</v>
      </c>
      <c r="H1232" s="161" t="s">
        <v>4536</v>
      </c>
      <c r="I1232" s="161" t="s">
        <v>4537</v>
      </c>
      <c r="J1232" s="161" t="s">
        <v>11839</v>
      </c>
      <c r="K1232" s="161" t="s">
        <v>11840</v>
      </c>
      <c r="L1232" s="161" t="s">
        <v>6309</v>
      </c>
      <c r="M1232" s="161" t="s">
        <v>11841</v>
      </c>
      <c r="N1232" s="185" t="s">
        <v>6313</v>
      </c>
      <c r="O1232" s="161" t="s">
        <v>14306</v>
      </c>
      <c r="P1232" s="161" t="s">
        <v>14307</v>
      </c>
      <c r="Q1232" s="161" t="s">
        <v>14308</v>
      </c>
      <c r="R1232" s="161" t="s">
        <v>4536</v>
      </c>
      <c r="S1232" s="161" t="s">
        <v>4537</v>
      </c>
      <c r="T1232" s="161" t="s">
        <v>6309</v>
      </c>
      <c r="U1232" s="161">
        <v>0</v>
      </c>
      <c r="V1232" s="161">
        <v>0</v>
      </c>
      <c r="W1232" s="161">
        <v>0</v>
      </c>
      <c r="X1232" s="161">
        <v>0</v>
      </c>
      <c r="Y1232" s="161">
        <v>0</v>
      </c>
      <c r="Z1232" s="161">
        <v>0</v>
      </c>
      <c r="AA1232" s="161">
        <v>0</v>
      </c>
      <c r="AB1232" s="161">
        <v>0</v>
      </c>
      <c r="AC1232" s="161">
        <v>0</v>
      </c>
      <c r="AD1232" s="161">
        <v>0</v>
      </c>
      <c r="AE1232" s="161">
        <v>0</v>
      </c>
      <c r="AF1232" s="161" t="s">
        <v>4678</v>
      </c>
      <c r="AG1232" s="161" t="s">
        <v>6317</v>
      </c>
      <c r="AH1232" s="162"/>
      <c r="AI1232" s="162"/>
      <c r="AJ1232" s="162"/>
      <c r="AK1232" s="162"/>
      <c r="AL1232" s="162"/>
      <c r="AM1232" s="162"/>
      <c r="AN1232" s="162"/>
      <c r="AO1232" s="162"/>
      <c r="AP1232" s="162"/>
      <c r="AQ1232" s="162"/>
      <c r="AR1232" s="162"/>
      <c r="AS1232" s="162"/>
      <c r="AT1232" s="162"/>
      <c r="AU1232" s="162"/>
      <c r="AV1232" s="162"/>
      <c r="AW1232" s="162"/>
      <c r="AX1232" s="162"/>
    </row>
    <row r="1233" spans="1:50" hidden="1">
      <c r="A1233" s="153" t="s">
        <v>5340</v>
      </c>
      <c r="B1233" s="153" t="s">
        <v>5341</v>
      </c>
      <c r="C1233" s="153" t="s">
        <v>2231</v>
      </c>
      <c r="D1233" s="177" t="s">
        <v>9415</v>
      </c>
      <c r="E1233" s="161" t="s">
        <v>6309</v>
      </c>
      <c r="F1233" s="161" t="s">
        <v>12700</v>
      </c>
      <c r="G1233" s="161" t="s">
        <v>9416</v>
      </c>
      <c r="H1233" s="161" t="s">
        <v>2024</v>
      </c>
      <c r="I1233" s="161" t="s">
        <v>8736</v>
      </c>
      <c r="J1233" s="161" t="s">
        <v>9417</v>
      </c>
      <c r="K1233" s="161" t="s">
        <v>9418</v>
      </c>
      <c r="L1233" s="161" t="s">
        <v>6309</v>
      </c>
      <c r="M1233" s="161" t="s">
        <v>6309</v>
      </c>
      <c r="N1233" s="185" t="s">
        <v>6310</v>
      </c>
      <c r="O1233" s="161">
        <v>0</v>
      </c>
      <c r="P1233" s="161">
        <v>0</v>
      </c>
      <c r="Q1233" s="161">
        <v>0</v>
      </c>
      <c r="R1233" s="161">
        <v>0</v>
      </c>
      <c r="S1233" s="161">
        <v>0</v>
      </c>
      <c r="T1233" s="161">
        <v>0</v>
      </c>
      <c r="U1233" s="161">
        <v>0</v>
      </c>
      <c r="V1233" s="161">
        <v>0</v>
      </c>
      <c r="W1233" s="161">
        <v>0</v>
      </c>
      <c r="X1233" s="161">
        <v>0</v>
      </c>
      <c r="Y1233" s="161">
        <v>0</v>
      </c>
      <c r="Z1233" s="161">
        <v>0</v>
      </c>
      <c r="AA1233" s="161">
        <v>0</v>
      </c>
      <c r="AB1233" s="161">
        <v>0</v>
      </c>
      <c r="AC1233" s="161">
        <v>0</v>
      </c>
      <c r="AD1233" s="161">
        <v>0</v>
      </c>
      <c r="AE1233" s="161">
        <v>0</v>
      </c>
      <c r="AF1233" s="161" t="s">
        <v>6309</v>
      </c>
      <c r="AG1233" s="161" t="s">
        <v>6312</v>
      </c>
      <c r="AH1233" s="162"/>
      <c r="AI1233" s="162"/>
      <c r="AJ1233" s="162"/>
      <c r="AK1233" s="162"/>
      <c r="AL1233" s="162"/>
      <c r="AM1233" s="162"/>
      <c r="AN1233" s="162"/>
      <c r="AO1233" s="162"/>
      <c r="AP1233" s="162"/>
      <c r="AQ1233" s="162"/>
      <c r="AR1233" s="162"/>
      <c r="AS1233" s="162"/>
      <c r="AT1233" s="162"/>
      <c r="AU1233" s="162"/>
      <c r="AV1233" s="162"/>
      <c r="AW1233" s="162"/>
      <c r="AX1233" s="162"/>
    </row>
    <row r="1234" spans="1:50" hidden="1">
      <c r="A1234" s="153" t="s">
        <v>2004</v>
      </c>
      <c r="B1234" s="153" t="s">
        <v>4557</v>
      </c>
      <c r="C1234" s="153" t="s">
        <v>1085</v>
      </c>
      <c r="D1234" s="177" t="s">
        <v>11164</v>
      </c>
      <c r="E1234" s="161" t="s">
        <v>11165</v>
      </c>
      <c r="F1234" s="161" t="s">
        <v>13319</v>
      </c>
      <c r="G1234" s="161" t="s">
        <v>11166</v>
      </c>
      <c r="H1234" s="161" t="s">
        <v>3554</v>
      </c>
      <c r="I1234" s="161" t="s">
        <v>3555</v>
      </c>
      <c r="J1234" s="161" t="s">
        <v>11167</v>
      </c>
      <c r="K1234" s="161" t="s">
        <v>11168</v>
      </c>
      <c r="L1234" s="161" t="s">
        <v>6309</v>
      </c>
      <c r="M1234" s="161" t="s">
        <v>11169</v>
      </c>
      <c r="N1234" s="185" t="s">
        <v>6310</v>
      </c>
      <c r="O1234" s="161">
        <v>0</v>
      </c>
      <c r="P1234" s="161">
        <v>0</v>
      </c>
      <c r="Q1234" s="161">
        <v>0</v>
      </c>
      <c r="R1234" s="161">
        <v>0</v>
      </c>
      <c r="S1234" s="161">
        <v>0</v>
      </c>
      <c r="T1234" s="161">
        <v>0</v>
      </c>
      <c r="U1234" s="161">
        <v>0</v>
      </c>
      <c r="V1234" s="161">
        <v>0</v>
      </c>
      <c r="W1234" s="161">
        <v>0</v>
      </c>
      <c r="X1234" s="161">
        <v>0</v>
      </c>
      <c r="Y1234" s="161">
        <v>0</v>
      </c>
      <c r="Z1234" s="161">
        <v>0</v>
      </c>
      <c r="AA1234" s="161">
        <v>0</v>
      </c>
      <c r="AB1234" s="161">
        <v>0</v>
      </c>
      <c r="AC1234" s="161">
        <v>0</v>
      </c>
      <c r="AD1234" s="161">
        <v>0</v>
      </c>
      <c r="AE1234" s="161">
        <v>0</v>
      </c>
      <c r="AF1234" s="161" t="s">
        <v>6309</v>
      </c>
      <c r="AG1234" s="161" t="s">
        <v>6317</v>
      </c>
      <c r="AH1234" s="162" t="s">
        <v>15344</v>
      </c>
      <c r="AI1234" s="162" t="s">
        <v>15242</v>
      </c>
      <c r="AJ1234" s="162"/>
      <c r="AK1234" s="162"/>
      <c r="AL1234" s="162"/>
      <c r="AM1234" s="162"/>
      <c r="AN1234" s="162"/>
      <c r="AO1234" s="162"/>
      <c r="AP1234" s="162"/>
      <c r="AQ1234" s="162"/>
      <c r="AR1234" s="162"/>
      <c r="AS1234" s="162"/>
      <c r="AT1234" s="162"/>
      <c r="AU1234" s="162"/>
      <c r="AV1234" s="162"/>
      <c r="AW1234" s="162"/>
      <c r="AX1234" s="162"/>
    </row>
    <row r="1235" spans="1:50" hidden="1">
      <c r="A1235" s="153" t="s">
        <v>5319</v>
      </c>
      <c r="B1235" s="153" t="s">
        <v>5320</v>
      </c>
      <c r="C1235" s="153" t="s">
        <v>2505</v>
      </c>
      <c r="D1235" s="177" t="s">
        <v>9375</v>
      </c>
      <c r="E1235" s="161" t="s">
        <v>6309</v>
      </c>
      <c r="F1235" s="161" t="s">
        <v>12692</v>
      </c>
      <c r="G1235" s="161" t="s">
        <v>7486</v>
      </c>
      <c r="H1235" s="161" t="s">
        <v>7485</v>
      </c>
      <c r="I1235" s="161" t="s">
        <v>9376</v>
      </c>
      <c r="J1235" s="161" t="s">
        <v>9377</v>
      </c>
      <c r="K1235" s="161" t="s">
        <v>9378</v>
      </c>
      <c r="L1235" s="161" t="s">
        <v>6309</v>
      </c>
      <c r="M1235" s="161" t="s">
        <v>6309</v>
      </c>
      <c r="N1235" s="185" t="s">
        <v>6310</v>
      </c>
      <c r="O1235" s="161">
        <v>0</v>
      </c>
      <c r="P1235" s="161">
        <v>0</v>
      </c>
      <c r="Q1235" s="161">
        <v>0</v>
      </c>
      <c r="R1235" s="161">
        <v>0</v>
      </c>
      <c r="S1235" s="161">
        <v>0</v>
      </c>
      <c r="T1235" s="161">
        <v>0</v>
      </c>
      <c r="U1235" s="161">
        <v>0</v>
      </c>
      <c r="V1235" s="161">
        <v>0</v>
      </c>
      <c r="W1235" s="161">
        <v>0</v>
      </c>
      <c r="X1235" s="161">
        <v>0</v>
      </c>
      <c r="Y1235" s="161">
        <v>0</v>
      </c>
      <c r="Z1235" s="161">
        <v>0</v>
      </c>
      <c r="AA1235" s="161">
        <v>0</v>
      </c>
      <c r="AB1235" s="161">
        <v>0</v>
      </c>
      <c r="AC1235" s="161">
        <v>0</v>
      </c>
      <c r="AD1235" s="161">
        <v>0</v>
      </c>
      <c r="AE1235" s="161">
        <v>0</v>
      </c>
      <c r="AF1235" s="161" t="s">
        <v>6309</v>
      </c>
      <c r="AG1235" s="161" t="s">
        <v>6312</v>
      </c>
      <c r="AH1235" s="162"/>
      <c r="AI1235" s="162"/>
      <c r="AJ1235" s="162"/>
      <c r="AK1235" s="162"/>
      <c r="AL1235" s="162"/>
      <c r="AM1235" s="162"/>
      <c r="AN1235" s="162"/>
      <c r="AO1235" s="162"/>
      <c r="AP1235" s="162"/>
      <c r="AQ1235" s="162"/>
      <c r="AR1235" s="162"/>
      <c r="AS1235" s="162"/>
      <c r="AT1235" s="162"/>
      <c r="AU1235" s="162"/>
      <c r="AV1235" s="162"/>
      <c r="AW1235" s="162"/>
      <c r="AX1235" s="162"/>
    </row>
    <row r="1236" spans="1:50" hidden="1">
      <c r="A1236" s="153" t="s">
        <v>3620</v>
      </c>
      <c r="B1236" s="153" t="s">
        <v>3621</v>
      </c>
      <c r="C1236" s="153" t="s">
        <v>2231</v>
      </c>
      <c r="D1236" s="177" t="s">
        <v>10672</v>
      </c>
      <c r="E1236" s="161" t="s">
        <v>10673</v>
      </c>
      <c r="F1236" s="161" t="s">
        <v>13168</v>
      </c>
      <c r="G1236" s="161" t="s">
        <v>10674</v>
      </c>
      <c r="H1236" s="161" t="s">
        <v>3902</v>
      </c>
      <c r="I1236" s="161" t="s">
        <v>6294</v>
      </c>
      <c r="J1236" s="161" t="s">
        <v>10675</v>
      </c>
      <c r="K1236" s="161" t="s">
        <v>10676</v>
      </c>
      <c r="L1236" s="161" t="s">
        <v>10677</v>
      </c>
      <c r="M1236" s="161"/>
      <c r="N1236" s="185"/>
      <c r="O1236" s="161"/>
      <c r="P1236" s="161"/>
      <c r="Q1236" s="161"/>
      <c r="R1236" s="161"/>
      <c r="S1236" s="161"/>
      <c r="T1236" s="161"/>
      <c r="U1236" s="161"/>
      <c r="V1236" s="161"/>
      <c r="W1236" s="161"/>
      <c r="X1236" s="161"/>
      <c r="Y1236" s="161"/>
      <c r="Z1236" s="161"/>
      <c r="AA1236" s="161"/>
      <c r="AB1236" s="161"/>
      <c r="AC1236" s="161"/>
      <c r="AD1236" s="161"/>
      <c r="AE1236" s="161"/>
      <c r="AF1236" s="161"/>
      <c r="AG1236" s="161"/>
      <c r="AH1236" s="162"/>
      <c r="AI1236" s="162"/>
      <c r="AJ1236" s="162"/>
      <c r="AK1236" s="162"/>
      <c r="AL1236" s="162"/>
      <c r="AM1236" s="162"/>
      <c r="AN1236" s="162"/>
      <c r="AO1236" s="162"/>
      <c r="AP1236" s="162"/>
      <c r="AQ1236" s="162"/>
      <c r="AR1236" s="162"/>
      <c r="AS1236" s="162"/>
      <c r="AT1236" s="162"/>
      <c r="AU1236" s="162"/>
      <c r="AV1236" s="162"/>
      <c r="AW1236" s="162"/>
      <c r="AX1236" s="162"/>
    </row>
    <row r="1237" spans="1:50" hidden="1">
      <c r="A1237" s="153" t="s">
        <v>6130</v>
      </c>
      <c r="B1237" s="153" t="s">
        <v>6131</v>
      </c>
      <c r="C1237" s="153" t="s">
        <v>4431</v>
      </c>
      <c r="D1237" s="177" t="s">
        <v>10764</v>
      </c>
      <c r="E1237" s="161" t="s">
        <v>10765</v>
      </c>
      <c r="F1237" s="161" t="s">
        <v>13183</v>
      </c>
      <c r="G1237" s="161" t="s">
        <v>10766</v>
      </c>
      <c r="H1237" s="161" t="s">
        <v>4145</v>
      </c>
      <c r="I1237" s="161" t="s">
        <v>10767</v>
      </c>
      <c r="J1237" s="161" t="s">
        <v>10768</v>
      </c>
      <c r="K1237" s="161" t="s">
        <v>10769</v>
      </c>
      <c r="L1237" s="161" t="s">
        <v>10770</v>
      </c>
      <c r="M1237" s="161" t="s">
        <v>10771</v>
      </c>
      <c r="N1237" s="185" t="s">
        <v>6310</v>
      </c>
      <c r="O1237" s="161">
        <v>0</v>
      </c>
      <c r="P1237" s="161">
        <v>0</v>
      </c>
      <c r="Q1237" s="161">
        <v>0</v>
      </c>
      <c r="R1237" s="161">
        <v>0</v>
      </c>
      <c r="S1237" s="161">
        <v>0</v>
      </c>
      <c r="T1237" s="161">
        <v>0</v>
      </c>
      <c r="U1237" s="161">
        <v>0</v>
      </c>
      <c r="V1237" s="161">
        <v>0</v>
      </c>
      <c r="W1237" s="161">
        <v>0</v>
      </c>
      <c r="X1237" s="161">
        <v>0</v>
      </c>
      <c r="Y1237" s="161">
        <v>0</v>
      </c>
      <c r="Z1237" s="161">
        <v>0</v>
      </c>
      <c r="AA1237" s="161">
        <v>0</v>
      </c>
      <c r="AB1237" s="161">
        <v>0</v>
      </c>
      <c r="AC1237" s="161">
        <v>0</v>
      </c>
      <c r="AD1237" s="161">
        <v>0</v>
      </c>
      <c r="AE1237" s="161">
        <v>0</v>
      </c>
      <c r="AF1237" s="161" t="s">
        <v>6309</v>
      </c>
      <c r="AG1237" s="161" t="s">
        <v>6317</v>
      </c>
      <c r="AH1237" s="162"/>
      <c r="AI1237" s="162"/>
      <c r="AJ1237" s="162"/>
      <c r="AK1237" s="162"/>
      <c r="AL1237" s="162"/>
      <c r="AM1237" s="162"/>
      <c r="AN1237" s="162"/>
      <c r="AO1237" s="162"/>
      <c r="AP1237" s="162"/>
      <c r="AQ1237" s="162"/>
      <c r="AR1237" s="162"/>
      <c r="AS1237" s="162"/>
      <c r="AT1237" s="162"/>
      <c r="AU1237" s="162"/>
      <c r="AV1237" s="162"/>
      <c r="AW1237" s="162"/>
      <c r="AX1237" s="162"/>
    </row>
    <row r="1238" spans="1:50" hidden="1">
      <c r="A1238" s="153" t="s">
        <v>3944</v>
      </c>
      <c r="B1238" s="153" t="s">
        <v>4498</v>
      </c>
      <c r="C1238" s="153" t="s">
        <v>3945</v>
      </c>
      <c r="D1238" s="177" t="s">
        <v>1376</v>
      </c>
      <c r="E1238" s="161" t="s">
        <v>1377</v>
      </c>
      <c r="F1238" s="161" t="s">
        <v>1387</v>
      </c>
      <c r="G1238" s="161" t="s">
        <v>1379</v>
      </c>
      <c r="H1238" s="161" t="s">
        <v>2024</v>
      </c>
      <c r="I1238" s="161" t="s">
        <v>2031</v>
      </c>
      <c r="J1238" s="161" t="s">
        <v>1380</v>
      </c>
      <c r="K1238" s="161" t="s">
        <v>1381</v>
      </c>
      <c r="L1238" s="161" t="s">
        <v>1382</v>
      </c>
      <c r="M1238" s="161" t="s">
        <v>1383</v>
      </c>
      <c r="N1238" s="185" t="s">
        <v>2035</v>
      </c>
      <c r="O1238" s="161">
        <v>0</v>
      </c>
      <c r="P1238" s="161">
        <v>0</v>
      </c>
      <c r="Q1238" s="161">
        <v>0</v>
      </c>
      <c r="R1238" s="161">
        <v>0</v>
      </c>
      <c r="S1238" s="161">
        <v>0</v>
      </c>
      <c r="T1238" s="161">
        <v>0</v>
      </c>
      <c r="U1238" s="161">
        <v>0</v>
      </c>
      <c r="V1238" s="161">
        <v>0</v>
      </c>
      <c r="W1238" s="161">
        <v>0</v>
      </c>
      <c r="X1238" s="161">
        <v>0</v>
      </c>
      <c r="Y1238" s="161">
        <v>0</v>
      </c>
      <c r="Z1238" s="161">
        <v>0</v>
      </c>
      <c r="AA1238" s="161">
        <v>0</v>
      </c>
      <c r="AB1238" s="161">
        <v>0</v>
      </c>
      <c r="AC1238" s="161">
        <v>0</v>
      </c>
      <c r="AD1238" s="161">
        <v>0</v>
      </c>
      <c r="AE1238" s="161">
        <v>0</v>
      </c>
      <c r="AF1238" s="161" t="s">
        <v>6309</v>
      </c>
      <c r="AG1238" s="161" t="s">
        <v>6334</v>
      </c>
      <c r="AH1238" s="162" t="s">
        <v>1851</v>
      </c>
      <c r="AI1238" s="162" t="s">
        <v>5629</v>
      </c>
      <c r="AJ1238" s="162" t="s">
        <v>13597</v>
      </c>
      <c r="AK1238" s="162" t="s">
        <v>14649</v>
      </c>
      <c r="AL1238" s="162" t="s">
        <v>14877</v>
      </c>
      <c r="AM1238" s="162"/>
      <c r="AN1238" s="162"/>
      <c r="AO1238" s="162"/>
      <c r="AP1238" s="162"/>
      <c r="AQ1238" s="162"/>
      <c r="AR1238" s="162"/>
      <c r="AS1238" s="162"/>
      <c r="AT1238" s="162"/>
      <c r="AU1238" s="162"/>
      <c r="AV1238" s="162"/>
      <c r="AW1238" s="162"/>
      <c r="AX1238" s="162"/>
    </row>
    <row r="1239" spans="1:50" hidden="1">
      <c r="A1239" s="153" t="s">
        <v>606</v>
      </c>
      <c r="B1239" s="153" t="s">
        <v>607</v>
      </c>
      <c r="C1239" s="153" t="s">
        <v>608</v>
      </c>
      <c r="D1239" s="177" t="e">
        <v>#N/A</v>
      </c>
      <c r="E1239" s="161" t="e">
        <v>#N/A</v>
      </c>
      <c r="F1239" s="161" t="e">
        <v>#N/A</v>
      </c>
      <c r="G1239" s="161" t="e">
        <v>#N/A</v>
      </c>
      <c r="H1239" s="161" t="e">
        <v>#N/A</v>
      </c>
      <c r="I1239" s="161" t="e">
        <v>#N/A</v>
      </c>
      <c r="J1239" s="161" t="e">
        <v>#N/A</v>
      </c>
      <c r="K1239" s="161" t="e">
        <v>#N/A</v>
      </c>
      <c r="L1239" s="161" t="e">
        <v>#N/A</v>
      </c>
      <c r="M1239" s="161"/>
      <c r="N1239" s="185"/>
      <c r="O1239" s="161"/>
      <c r="P1239" s="161"/>
      <c r="Q1239" s="161"/>
      <c r="R1239" s="161"/>
      <c r="S1239" s="161"/>
      <c r="T1239" s="161"/>
      <c r="U1239" s="161"/>
      <c r="V1239" s="161"/>
      <c r="W1239" s="161"/>
      <c r="X1239" s="161"/>
      <c r="Y1239" s="161"/>
      <c r="Z1239" s="161"/>
      <c r="AA1239" s="161"/>
      <c r="AB1239" s="161"/>
      <c r="AC1239" s="161"/>
      <c r="AD1239" s="161"/>
      <c r="AE1239" s="161"/>
      <c r="AF1239" s="161"/>
      <c r="AG1239" s="161"/>
      <c r="AH1239" s="162"/>
      <c r="AI1239" s="162"/>
      <c r="AJ1239" s="162"/>
      <c r="AK1239" s="162"/>
      <c r="AL1239" s="162"/>
      <c r="AM1239" s="162"/>
      <c r="AN1239" s="162"/>
      <c r="AO1239" s="162"/>
      <c r="AP1239" s="162"/>
      <c r="AQ1239" s="162"/>
      <c r="AR1239" s="162"/>
      <c r="AS1239" s="162"/>
      <c r="AT1239" s="162"/>
      <c r="AU1239" s="162"/>
      <c r="AV1239" s="162"/>
      <c r="AW1239" s="162"/>
      <c r="AX1239" s="162"/>
    </row>
    <row r="1240" spans="1:50" hidden="1">
      <c r="A1240" s="153" t="s">
        <v>3942</v>
      </c>
      <c r="B1240" s="153" t="s">
        <v>4498</v>
      </c>
      <c r="C1240" s="153" t="s">
        <v>3943</v>
      </c>
      <c r="D1240" s="177" t="s">
        <v>1376</v>
      </c>
      <c r="E1240" s="161" t="s">
        <v>1377</v>
      </c>
      <c r="F1240" s="161" t="s">
        <v>1386</v>
      </c>
      <c r="G1240" s="161" t="s">
        <v>1379</v>
      </c>
      <c r="H1240" s="161" t="s">
        <v>2024</v>
      </c>
      <c r="I1240" s="161" t="s">
        <v>2031</v>
      </c>
      <c r="J1240" s="161" t="s">
        <v>1380</v>
      </c>
      <c r="K1240" s="161" t="s">
        <v>1381</v>
      </c>
      <c r="L1240" s="161" t="s">
        <v>1382</v>
      </c>
      <c r="M1240" s="161" t="s">
        <v>1383</v>
      </c>
      <c r="N1240" s="185" t="s">
        <v>2035</v>
      </c>
      <c r="O1240" s="161">
        <v>0</v>
      </c>
      <c r="P1240" s="161">
        <v>0</v>
      </c>
      <c r="Q1240" s="161">
        <v>0</v>
      </c>
      <c r="R1240" s="161">
        <v>0</v>
      </c>
      <c r="S1240" s="161">
        <v>0</v>
      </c>
      <c r="T1240" s="161">
        <v>0</v>
      </c>
      <c r="U1240" s="161">
        <v>0</v>
      </c>
      <c r="V1240" s="161">
        <v>0</v>
      </c>
      <c r="W1240" s="161">
        <v>0</v>
      </c>
      <c r="X1240" s="161">
        <v>0</v>
      </c>
      <c r="Y1240" s="161">
        <v>0</v>
      </c>
      <c r="Z1240" s="161">
        <v>0</v>
      </c>
      <c r="AA1240" s="161">
        <v>0</v>
      </c>
      <c r="AB1240" s="161">
        <v>0</v>
      </c>
      <c r="AC1240" s="161">
        <v>0</v>
      </c>
      <c r="AD1240" s="161">
        <v>0</v>
      </c>
      <c r="AE1240" s="161">
        <v>0</v>
      </c>
      <c r="AF1240" s="161" t="s">
        <v>6309</v>
      </c>
      <c r="AG1240" s="161" t="s">
        <v>6334</v>
      </c>
      <c r="AH1240" s="162" t="s">
        <v>1851</v>
      </c>
      <c r="AI1240" s="162" t="s">
        <v>5629</v>
      </c>
      <c r="AJ1240" s="162" t="s">
        <v>13597</v>
      </c>
      <c r="AK1240" s="162" t="s">
        <v>14649</v>
      </c>
      <c r="AL1240" s="162" t="s">
        <v>14878</v>
      </c>
      <c r="AM1240" s="162"/>
      <c r="AN1240" s="162"/>
      <c r="AO1240" s="162"/>
      <c r="AP1240" s="162"/>
      <c r="AQ1240" s="162"/>
      <c r="AR1240" s="162"/>
      <c r="AS1240" s="162"/>
      <c r="AT1240" s="162"/>
      <c r="AU1240" s="162"/>
      <c r="AV1240" s="162"/>
      <c r="AW1240" s="162"/>
      <c r="AX1240" s="162"/>
    </row>
    <row r="1241" spans="1:50" hidden="1">
      <c r="A1241" s="153" t="s">
        <v>5375</v>
      </c>
      <c r="B1241" s="153" t="s">
        <v>5376</v>
      </c>
      <c r="C1241" s="153" t="s">
        <v>2505</v>
      </c>
      <c r="D1241" s="177" t="s">
        <v>9502</v>
      </c>
      <c r="E1241" s="161" t="s">
        <v>6309</v>
      </c>
      <c r="F1241" s="161" t="s">
        <v>12718</v>
      </c>
      <c r="G1241" s="161" t="s">
        <v>9503</v>
      </c>
      <c r="H1241" s="161" t="s">
        <v>2024</v>
      </c>
      <c r="I1241" s="161" t="s">
        <v>2031</v>
      </c>
      <c r="J1241" s="161" t="s">
        <v>9504</v>
      </c>
      <c r="K1241" s="161" t="s">
        <v>9505</v>
      </c>
      <c r="L1241" s="161" t="s">
        <v>6309</v>
      </c>
      <c r="M1241" s="161" t="s">
        <v>9506</v>
      </c>
      <c r="N1241" s="185" t="s">
        <v>6310</v>
      </c>
      <c r="O1241" s="161">
        <v>0</v>
      </c>
      <c r="P1241" s="161">
        <v>0</v>
      </c>
      <c r="Q1241" s="161">
        <v>0</v>
      </c>
      <c r="R1241" s="161">
        <v>0</v>
      </c>
      <c r="S1241" s="161">
        <v>0</v>
      </c>
      <c r="T1241" s="161">
        <v>0</v>
      </c>
      <c r="U1241" s="161">
        <v>0</v>
      </c>
      <c r="V1241" s="161">
        <v>0</v>
      </c>
      <c r="W1241" s="161">
        <v>0</v>
      </c>
      <c r="X1241" s="161">
        <v>0</v>
      </c>
      <c r="Y1241" s="161">
        <v>0</v>
      </c>
      <c r="Z1241" s="161">
        <v>0</v>
      </c>
      <c r="AA1241" s="161">
        <v>0</v>
      </c>
      <c r="AB1241" s="161">
        <v>0</v>
      </c>
      <c r="AC1241" s="161">
        <v>0</v>
      </c>
      <c r="AD1241" s="161">
        <v>0</v>
      </c>
      <c r="AE1241" s="161">
        <v>0</v>
      </c>
      <c r="AF1241" s="161" t="s">
        <v>6309</v>
      </c>
      <c r="AG1241" s="161" t="s">
        <v>6312</v>
      </c>
      <c r="AH1241" s="162"/>
      <c r="AI1241" s="162"/>
      <c r="AJ1241" s="162"/>
      <c r="AK1241" s="162"/>
      <c r="AL1241" s="162"/>
      <c r="AM1241" s="162"/>
      <c r="AN1241" s="162"/>
      <c r="AO1241" s="162"/>
      <c r="AP1241" s="162"/>
      <c r="AQ1241" s="162"/>
      <c r="AR1241" s="162"/>
      <c r="AS1241" s="162"/>
      <c r="AT1241" s="162"/>
      <c r="AU1241" s="162"/>
      <c r="AV1241" s="162"/>
      <c r="AW1241" s="162"/>
      <c r="AX1241" s="162"/>
    </row>
    <row r="1242" spans="1:50" hidden="1">
      <c r="A1242" s="153" t="s">
        <v>3946</v>
      </c>
      <c r="B1242" s="153" t="s">
        <v>3947</v>
      </c>
      <c r="C1242" s="153" t="s">
        <v>2505</v>
      </c>
      <c r="D1242" s="177" t="s">
        <v>6238</v>
      </c>
      <c r="E1242" s="161" t="s">
        <v>7719</v>
      </c>
      <c r="F1242" s="161" t="s">
        <v>12258</v>
      </c>
      <c r="G1242" s="161" t="s">
        <v>7720</v>
      </c>
      <c r="H1242" s="161" t="s">
        <v>7721</v>
      </c>
      <c r="I1242" s="161" t="s">
        <v>1372</v>
      </c>
      <c r="J1242" s="161" t="s">
        <v>7722</v>
      </c>
      <c r="K1242" s="161" t="s">
        <v>7723</v>
      </c>
      <c r="L1242" s="161" t="s">
        <v>7724</v>
      </c>
      <c r="M1242" s="161" t="s">
        <v>7725</v>
      </c>
      <c r="N1242" s="185" t="s">
        <v>6313</v>
      </c>
      <c r="O1242" s="161">
        <v>0</v>
      </c>
      <c r="P1242" s="161">
        <v>0</v>
      </c>
      <c r="Q1242" s="161">
        <v>0</v>
      </c>
      <c r="R1242" s="161">
        <v>0</v>
      </c>
      <c r="S1242" s="161">
        <v>0</v>
      </c>
      <c r="T1242" s="161">
        <v>0</v>
      </c>
      <c r="U1242" s="161">
        <v>0</v>
      </c>
      <c r="V1242" s="161">
        <v>0</v>
      </c>
      <c r="W1242" s="161">
        <v>0</v>
      </c>
      <c r="X1242" s="161">
        <v>0</v>
      </c>
      <c r="Y1242" s="161">
        <v>0</v>
      </c>
      <c r="Z1242" s="161">
        <v>0</v>
      </c>
      <c r="AA1242" s="161">
        <v>0</v>
      </c>
      <c r="AB1242" s="161">
        <v>0</v>
      </c>
      <c r="AC1242" s="161">
        <v>0</v>
      </c>
      <c r="AD1242" s="161">
        <v>0</v>
      </c>
      <c r="AE1242" s="161">
        <v>0</v>
      </c>
      <c r="AF1242" s="161" t="s">
        <v>4678</v>
      </c>
      <c r="AG1242" s="161" t="s">
        <v>6317</v>
      </c>
      <c r="AH1242" s="162" t="s">
        <v>1025</v>
      </c>
      <c r="AI1242" s="162"/>
      <c r="AJ1242" s="162"/>
      <c r="AK1242" s="162"/>
      <c r="AL1242" s="162"/>
      <c r="AM1242" s="162"/>
      <c r="AN1242" s="162"/>
      <c r="AO1242" s="162"/>
      <c r="AP1242" s="162"/>
      <c r="AQ1242" s="162"/>
      <c r="AR1242" s="162"/>
      <c r="AS1242" s="162"/>
      <c r="AT1242" s="162"/>
      <c r="AU1242" s="162"/>
      <c r="AV1242" s="162"/>
      <c r="AW1242" s="162"/>
      <c r="AX1242" s="162"/>
    </row>
    <row r="1243" spans="1:50" hidden="1">
      <c r="A1243" s="153" t="s">
        <v>6170</v>
      </c>
      <c r="B1243" s="153" t="s">
        <v>6171</v>
      </c>
      <c r="C1243" s="153" t="s">
        <v>2228</v>
      </c>
      <c r="D1243" s="177" t="s">
        <v>10819</v>
      </c>
      <c r="E1243" s="161" t="s">
        <v>10820</v>
      </c>
      <c r="F1243" s="161" t="s">
        <v>12251</v>
      </c>
      <c r="G1243" s="161" t="s">
        <v>10821</v>
      </c>
      <c r="H1243" s="161" t="s">
        <v>2024</v>
      </c>
      <c r="I1243" s="161" t="s">
        <v>2031</v>
      </c>
      <c r="J1243" s="161" t="s">
        <v>10822</v>
      </c>
      <c r="K1243" s="161" t="s">
        <v>10823</v>
      </c>
      <c r="L1243" s="161" t="s">
        <v>6309</v>
      </c>
      <c r="M1243" s="161" t="s">
        <v>10824</v>
      </c>
      <c r="N1243" s="185" t="s">
        <v>6310</v>
      </c>
      <c r="O1243" s="161" t="s">
        <v>6172</v>
      </c>
      <c r="P1243" s="161" t="s">
        <v>13752</v>
      </c>
      <c r="Q1243" s="161" t="s">
        <v>13753</v>
      </c>
      <c r="R1243" s="161" t="s">
        <v>2025</v>
      </c>
      <c r="S1243" s="161" t="s">
        <v>2026</v>
      </c>
      <c r="T1243" s="161" t="s">
        <v>6309</v>
      </c>
      <c r="U1243" s="161" t="s">
        <v>6173</v>
      </c>
      <c r="V1243" s="161" t="s">
        <v>13754</v>
      </c>
      <c r="W1243" s="161" t="s">
        <v>13755</v>
      </c>
      <c r="X1243" s="161" t="s">
        <v>2024</v>
      </c>
      <c r="Y1243" s="161" t="s">
        <v>941</v>
      </c>
      <c r="Z1243" s="161" t="s">
        <v>6309</v>
      </c>
      <c r="AA1243" s="161">
        <v>0</v>
      </c>
      <c r="AB1243" s="161">
        <v>0</v>
      </c>
      <c r="AC1243" s="161">
        <v>0</v>
      </c>
      <c r="AD1243" s="161">
        <v>0</v>
      </c>
      <c r="AE1243" s="161">
        <v>0</v>
      </c>
      <c r="AF1243" s="161" t="s">
        <v>6309</v>
      </c>
      <c r="AG1243" s="161" t="s">
        <v>6317</v>
      </c>
      <c r="AH1243" s="162"/>
      <c r="AI1243" s="162"/>
      <c r="AJ1243" s="162"/>
      <c r="AK1243" s="162"/>
      <c r="AL1243" s="162"/>
      <c r="AM1243" s="162"/>
      <c r="AN1243" s="162"/>
      <c r="AO1243" s="162"/>
      <c r="AP1243" s="162"/>
      <c r="AQ1243" s="162"/>
      <c r="AR1243" s="162"/>
      <c r="AS1243" s="162"/>
      <c r="AT1243" s="162"/>
      <c r="AU1243" s="162"/>
      <c r="AV1243" s="162"/>
      <c r="AW1243" s="162"/>
      <c r="AX1243" s="162"/>
    </row>
    <row r="1244" spans="1:50" hidden="1">
      <c r="A1244" s="153" t="s">
        <v>2621</v>
      </c>
      <c r="B1244" s="153" t="s">
        <v>2622</v>
      </c>
      <c r="C1244" s="153" t="s">
        <v>1085</v>
      </c>
      <c r="D1244" s="177" t="s">
        <v>10037</v>
      </c>
      <c r="E1244" s="161" t="s">
        <v>6309</v>
      </c>
      <c r="F1244" s="161" t="s">
        <v>12827</v>
      </c>
      <c r="G1244" s="161" t="s">
        <v>10038</v>
      </c>
      <c r="H1244" s="161" t="s">
        <v>2024</v>
      </c>
      <c r="I1244" s="161" t="s">
        <v>7766</v>
      </c>
      <c r="J1244" s="161" t="s">
        <v>10039</v>
      </c>
      <c r="K1244" s="161" t="s">
        <v>10040</v>
      </c>
      <c r="L1244" s="161" t="s">
        <v>6309</v>
      </c>
      <c r="M1244" s="161" t="s">
        <v>6309</v>
      </c>
      <c r="N1244" s="185" t="s">
        <v>6310</v>
      </c>
      <c r="O1244" s="161">
        <v>0</v>
      </c>
      <c r="P1244" s="161">
        <v>0</v>
      </c>
      <c r="Q1244" s="161">
        <v>0</v>
      </c>
      <c r="R1244" s="161">
        <v>0</v>
      </c>
      <c r="S1244" s="161">
        <v>0</v>
      </c>
      <c r="T1244" s="161">
        <v>0</v>
      </c>
      <c r="U1244" s="161">
        <v>0</v>
      </c>
      <c r="V1244" s="161">
        <v>0</v>
      </c>
      <c r="W1244" s="161">
        <v>0</v>
      </c>
      <c r="X1244" s="161">
        <v>0</v>
      </c>
      <c r="Y1244" s="161">
        <v>0</v>
      </c>
      <c r="Z1244" s="161">
        <v>0</v>
      </c>
      <c r="AA1244" s="161">
        <v>0</v>
      </c>
      <c r="AB1244" s="161">
        <v>0</v>
      </c>
      <c r="AC1244" s="161">
        <v>0</v>
      </c>
      <c r="AD1244" s="161">
        <v>0</v>
      </c>
      <c r="AE1244" s="161">
        <v>0</v>
      </c>
      <c r="AF1244" s="161" t="s">
        <v>6309</v>
      </c>
      <c r="AG1244" s="161" t="s">
        <v>6312</v>
      </c>
      <c r="AH1244" s="162"/>
      <c r="AI1244" s="162"/>
      <c r="AJ1244" s="162"/>
      <c r="AK1244" s="162"/>
      <c r="AL1244" s="162"/>
      <c r="AM1244" s="162"/>
      <c r="AN1244" s="162"/>
      <c r="AO1244" s="162"/>
      <c r="AP1244" s="162"/>
      <c r="AQ1244" s="162"/>
      <c r="AR1244" s="162"/>
      <c r="AS1244" s="162"/>
      <c r="AT1244" s="162"/>
      <c r="AU1244" s="162"/>
      <c r="AV1244" s="162"/>
      <c r="AW1244" s="162"/>
      <c r="AX1244" s="162"/>
    </row>
    <row r="1245" spans="1:50" hidden="1">
      <c r="A1245" s="153" t="s">
        <v>3366</v>
      </c>
      <c r="B1245" s="153" t="s">
        <v>3367</v>
      </c>
      <c r="C1245" s="153" t="s">
        <v>1085</v>
      </c>
      <c r="D1245" s="177" t="s">
        <v>9680</v>
      </c>
      <c r="E1245" s="161" t="s">
        <v>6309</v>
      </c>
      <c r="F1245" s="161" t="s">
        <v>12753</v>
      </c>
      <c r="G1245" s="161" t="s">
        <v>9681</v>
      </c>
      <c r="H1245" s="161" t="s">
        <v>7412</v>
      </c>
      <c r="I1245" s="161" t="s">
        <v>7413</v>
      </c>
      <c r="J1245" s="161" t="s">
        <v>9682</v>
      </c>
      <c r="K1245" s="161" t="s">
        <v>9683</v>
      </c>
      <c r="L1245" s="161" t="s">
        <v>6309</v>
      </c>
      <c r="M1245" s="161" t="s">
        <v>6309</v>
      </c>
      <c r="N1245" s="185" t="s">
        <v>6310</v>
      </c>
      <c r="O1245" s="161">
        <v>0</v>
      </c>
      <c r="P1245" s="161">
        <v>0</v>
      </c>
      <c r="Q1245" s="161">
        <v>0</v>
      </c>
      <c r="R1245" s="161">
        <v>0</v>
      </c>
      <c r="S1245" s="161">
        <v>0</v>
      </c>
      <c r="T1245" s="161">
        <v>0</v>
      </c>
      <c r="U1245" s="161">
        <v>0</v>
      </c>
      <c r="V1245" s="161">
        <v>0</v>
      </c>
      <c r="W1245" s="161">
        <v>0</v>
      </c>
      <c r="X1245" s="161">
        <v>0</v>
      </c>
      <c r="Y1245" s="161">
        <v>0</v>
      </c>
      <c r="Z1245" s="161">
        <v>0</v>
      </c>
      <c r="AA1245" s="161">
        <v>0</v>
      </c>
      <c r="AB1245" s="161">
        <v>0</v>
      </c>
      <c r="AC1245" s="161">
        <v>0</v>
      </c>
      <c r="AD1245" s="161">
        <v>0</v>
      </c>
      <c r="AE1245" s="161">
        <v>0</v>
      </c>
      <c r="AF1245" s="161" t="s">
        <v>6309</v>
      </c>
      <c r="AG1245" s="161" t="s">
        <v>6312</v>
      </c>
      <c r="AH1245" s="162"/>
      <c r="AI1245" s="162"/>
      <c r="AJ1245" s="162"/>
      <c r="AK1245" s="162"/>
      <c r="AL1245" s="162"/>
      <c r="AM1245" s="162"/>
      <c r="AN1245" s="162"/>
      <c r="AO1245" s="162"/>
      <c r="AP1245" s="162"/>
      <c r="AQ1245" s="162"/>
      <c r="AR1245" s="162"/>
      <c r="AS1245" s="162"/>
      <c r="AT1245" s="162"/>
      <c r="AU1245" s="162"/>
      <c r="AV1245" s="162"/>
      <c r="AW1245" s="162"/>
      <c r="AX1245" s="162"/>
    </row>
    <row r="1246" spans="1:50" hidden="1">
      <c r="A1246" s="153" t="s">
        <v>5291</v>
      </c>
      <c r="B1246" s="153" t="s">
        <v>5292</v>
      </c>
      <c r="C1246" s="153" t="s">
        <v>1085</v>
      </c>
      <c r="D1246" s="177" t="s">
        <v>9301</v>
      </c>
      <c r="E1246" s="161" t="s">
        <v>6309</v>
      </c>
      <c r="F1246" s="161" t="s">
        <v>12677</v>
      </c>
      <c r="G1246" s="161" t="s">
        <v>9302</v>
      </c>
      <c r="H1246" s="161" t="s">
        <v>6786</v>
      </c>
      <c r="I1246" s="161" t="s">
        <v>6787</v>
      </c>
      <c r="J1246" s="161" t="s">
        <v>9303</v>
      </c>
      <c r="K1246" s="161" t="s">
        <v>9304</v>
      </c>
      <c r="L1246" s="161" t="s">
        <v>6309</v>
      </c>
      <c r="M1246" s="161" t="s">
        <v>9305</v>
      </c>
      <c r="N1246" s="185" t="s">
        <v>6310</v>
      </c>
      <c r="O1246" s="161">
        <v>0</v>
      </c>
      <c r="P1246" s="161">
        <v>0</v>
      </c>
      <c r="Q1246" s="161">
        <v>0</v>
      </c>
      <c r="R1246" s="161">
        <v>0</v>
      </c>
      <c r="S1246" s="161">
        <v>0</v>
      </c>
      <c r="T1246" s="161">
        <v>0</v>
      </c>
      <c r="U1246" s="161">
        <v>0</v>
      </c>
      <c r="V1246" s="161">
        <v>0</v>
      </c>
      <c r="W1246" s="161">
        <v>0</v>
      </c>
      <c r="X1246" s="161">
        <v>0</v>
      </c>
      <c r="Y1246" s="161">
        <v>0</v>
      </c>
      <c r="Z1246" s="161">
        <v>0</v>
      </c>
      <c r="AA1246" s="161">
        <v>0</v>
      </c>
      <c r="AB1246" s="161">
        <v>0</v>
      </c>
      <c r="AC1246" s="161">
        <v>0</v>
      </c>
      <c r="AD1246" s="161">
        <v>0</v>
      </c>
      <c r="AE1246" s="161">
        <v>0</v>
      </c>
      <c r="AF1246" s="161" t="s">
        <v>6309</v>
      </c>
      <c r="AG1246" s="161" t="s">
        <v>6312</v>
      </c>
      <c r="AH1246" s="162"/>
      <c r="AI1246" s="162"/>
      <c r="AJ1246" s="162"/>
      <c r="AK1246" s="162"/>
      <c r="AL1246" s="162"/>
      <c r="AM1246" s="162"/>
      <c r="AN1246" s="162"/>
      <c r="AO1246" s="162"/>
      <c r="AP1246" s="162"/>
      <c r="AQ1246" s="162"/>
      <c r="AR1246" s="162"/>
      <c r="AS1246" s="162"/>
      <c r="AT1246" s="162"/>
      <c r="AU1246" s="162"/>
      <c r="AV1246" s="162"/>
      <c r="AW1246" s="162"/>
      <c r="AX1246" s="162"/>
    </row>
    <row r="1247" spans="1:50" hidden="1">
      <c r="A1247" s="153" t="s">
        <v>2671</v>
      </c>
      <c r="B1247" s="153" t="s">
        <v>2672</v>
      </c>
      <c r="C1247" s="153" t="s">
        <v>2673</v>
      </c>
      <c r="D1247" s="177" t="s">
        <v>10138</v>
      </c>
      <c r="E1247" s="161" t="s">
        <v>6309</v>
      </c>
      <c r="F1247" s="161" t="s">
        <v>12849</v>
      </c>
      <c r="G1247" s="161" t="s">
        <v>10139</v>
      </c>
      <c r="H1247" s="161" t="s">
        <v>2024</v>
      </c>
      <c r="I1247" s="161" t="s">
        <v>2031</v>
      </c>
      <c r="J1247" s="161" t="s">
        <v>10140</v>
      </c>
      <c r="K1247" s="161" t="s">
        <v>10141</v>
      </c>
      <c r="L1247" s="161" t="s">
        <v>6309</v>
      </c>
      <c r="M1247" s="161" t="s">
        <v>6309</v>
      </c>
      <c r="N1247" s="185" t="s">
        <v>6310</v>
      </c>
      <c r="O1247" s="161">
        <v>0</v>
      </c>
      <c r="P1247" s="161">
        <v>0</v>
      </c>
      <c r="Q1247" s="161">
        <v>0</v>
      </c>
      <c r="R1247" s="161">
        <v>0</v>
      </c>
      <c r="S1247" s="161">
        <v>0</v>
      </c>
      <c r="T1247" s="161">
        <v>0</v>
      </c>
      <c r="U1247" s="161">
        <v>0</v>
      </c>
      <c r="V1247" s="161">
        <v>0</v>
      </c>
      <c r="W1247" s="161">
        <v>0</v>
      </c>
      <c r="X1247" s="161">
        <v>0</v>
      </c>
      <c r="Y1247" s="161">
        <v>0</v>
      </c>
      <c r="Z1247" s="161">
        <v>0</v>
      </c>
      <c r="AA1247" s="161">
        <v>0</v>
      </c>
      <c r="AB1247" s="161">
        <v>0</v>
      </c>
      <c r="AC1247" s="161">
        <v>0</v>
      </c>
      <c r="AD1247" s="161">
        <v>0</v>
      </c>
      <c r="AE1247" s="161">
        <v>0</v>
      </c>
      <c r="AF1247" s="161" t="s">
        <v>6309</v>
      </c>
      <c r="AG1247" s="161" t="s">
        <v>6312</v>
      </c>
      <c r="AH1247" s="162"/>
      <c r="AI1247" s="162"/>
      <c r="AJ1247" s="162"/>
      <c r="AK1247" s="162"/>
      <c r="AL1247" s="162"/>
      <c r="AM1247" s="162"/>
      <c r="AN1247" s="162"/>
      <c r="AO1247" s="162"/>
      <c r="AP1247" s="162"/>
      <c r="AQ1247" s="162"/>
      <c r="AR1247" s="162"/>
      <c r="AS1247" s="162"/>
      <c r="AT1247" s="162"/>
      <c r="AU1247" s="162"/>
      <c r="AV1247" s="162"/>
      <c r="AW1247" s="162"/>
      <c r="AX1247" s="162"/>
    </row>
    <row r="1248" spans="1:50" hidden="1">
      <c r="A1248" s="153" t="s">
        <v>5972</v>
      </c>
      <c r="B1248" s="153" t="s">
        <v>5911</v>
      </c>
      <c r="C1248" s="153" t="s">
        <v>5973</v>
      </c>
      <c r="D1248" s="177" t="s">
        <v>10904</v>
      </c>
      <c r="E1248" s="161" t="s">
        <v>10905</v>
      </c>
      <c r="F1248" s="161" t="s">
        <v>13259</v>
      </c>
      <c r="G1248" s="161" t="s">
        <v>10906</v>
      </c>
      <c r="H1248" s="161" t="s">
        <v>2025</v>
      </c>
      <c r="I1248" s="161" t="s">
        <v>2026</v>
      </c>
      <c r="J1248" s="161" t="s">
        <v>10907</v>
      </c>
      <c r="K1248" s="161" t="s">
        <v>10908</v>
      </c>
      <c r="L1248" s="161" t="s">
        <v>10909</v>
      </c>
      <c r="M1248" s="161"/>
      <c r="N1248" s="185"/>
      <c r="O1248" s="161"/>
      <c r="P1248" s="161"/>
      <c r="Q1248" s="161"/>
      <c r="R1248" s="161"/>
      <c r="S1248" s="161"/>
      <c r="T1248" s="161"/>
      <c r="U1248" s="161"/>
      <c r="V1248" s="161"/>
      <c r="W1248" s="161"/>
      <c r="X1248" s="161"/>
      <c r="Y1248" s="161"/>
      <c r="Z1248" s="161"/>
      <c r="AA1248" s="161"/>
      <c r="AB1248" s="161"/>
      <c r="AC1248" s="161"/>
      <c r="AD1248" s="161"/>
      <c r="AE1248" s="161"/>
      <c r="AF1248" s="161"/>
      <c r="AG1248" s="161"/>
      <c r="AH1248" s="162"/>
      <c r="AI1248" s="162"/>
      <c r="AJ1248" s="162"/>
      <c r="AK1248" s="162"/>
      <c r="AL1248" s="162"/>
      <c r="AM1248" s="162"/>
      <c r="AN1248" s="162"/>
      <c r="AO1248" s="162"/>
      <c r="AP1248" s="162"/>
      <c r="AQ1248" s="162"/>
      <c r="AR1248" s="162"/>
      <c r="AS1248" s="162"/>
      <c r="AT1248" s="162"/>
      <c r="AU1248" s="162"/>
      <c r="AV1248" s="162"/>
      <c r="AW1248" s="162"/>
      <c r="AX1248" s="162"/>
    </row>
    <row r="1249" spans="1:50" hidden="1">
      <c r="A1249" s="153" t="s">
        <v>2639</v>
      </c>
      <c r="B1249" s="153" t="s">
        <v>2640</v>
      </c>
      <c r="C1249" s="153" t="s">
        <v>2882</v>
      </c>
      <c r="D1249" s="177" t="s">
        <v>10074</v>
      </c>
      <c r="E1249" s="161" t="s">
        <v>6309</v>
      </c>
      <c r="F1249" s="161" t="s">
        <v>12834</v>
      </c>
      <c r="G1249" s="161" t="s">
        <v>10075</v>
      </c>
      <c r="H1249" s="161" t="s">
        <v>9879</v>
      </c>
      <c r="I1249" s="161" t="s">
        <v>10076</v>
      </c>
      <c r="J1249" s="161" t="s">
        <v>10077</v>
      </c>
      <c r="K1249" s="161" t="s">
        <v>10078</v>
      </c>
      <c r="L1249" s="161" t="s">
        <v>6309</v>
      </c>
      <c r="M1249" s="161"/>
      <c r="N1249" s="185"/>
      <c r="O1249" s="161"/>
      <c r="P1249" s="161"/>
      <c r="Q1249" s="161"/>
      <c r="R1249" s="161"/>
      <c r="S1249" s="161"/>
      <c r="T1249" s="161"/>
      <c r="U1249" s="161"/>
      <c r="V1249" s="161"/>
      <c r="W1249" s="161"/>
      <c r="X1249" s="161"/>
      <c r="Y1249" s="161"/>
      <c r="Z1249" s="161"/>
      <c r="AA1249" s="161"/>
      <c r="AB1249" s="161"/>
      <c r="AC1249" s="161"/>
      <c r="AD1249" s="161"/>
      <c r="AE1249" s="161"/>
      <c r="AF1249" s="161"/>
      <c r="AG1249" s="161"/>
      <c r="AH1249" s="162"/>
      <c r="AI1249" s="162"/>
      <c r="AJ1249" s="162"/>
      <c r="AK1249" s="162"/>
      <c r="AL1249" s="162"/>
      <c r="AM1249" s="162"/>
      <c r="AN1249" s="162"/>
      <c r="AO1249" s="162"/>
      <c r="AP1249" s="162"/>
      <c r="AQ1249" s="162"/>
      <c r="AR1249" s="162"/>
      <c r="AS1249" s="162"/>
      <c r="AT1249" s="162"/>
      <c r="AU1249" s="162"/>
      <c r="AV1249" s="162"/>
      <c r="AW1249" s="162"/>
      <c r="AX1249" s="162"/>
    </row>
    <row r="1250" spans="1:50" hidden="1">
      <c r="A1250" s="153" t="s">
        <v>756</v>
      </c>
      <c r="B1250" s="153" t="s">
        <v>607</v>
      </c>
      <c r="C1250" s="153" t="s">
        <v>755</v>
      </c>
      <c r="D1250" s="177" t="e">
        <v>#N/A</v>
      </c>
      <c r="E1250" s="161" t="e">
        <v>#N/A</v>
      </c>
      <c r="F1250" s="161" t="e">
        <v>#N/A</v>
      </c>
      <c r="G1250" s="161" t="e">
        <v>#N/A</v>
      </c>
      <c r="H1250" s="161" t="e">
        <v>#N/A</v>
      </c>
      <c r="I1250" s="161" t="e">
        <v>#N/A</v>
      </c>
      <c r="J1250" s="161" t="e">
        <v>#N/A</v>
      </c>
      <c r="K1250" s="161" t="e">
        <v>#N/A</v>
      </c>
      <c r="L1250" s="161" t="e">
        <v>#N/A</v>
      </c>
      <c r="M1250" s="161"/>
      <c r="N1250" s="185"/>
      <c r="O1250" s="161"/>
      <c r="P1250" s="161"/>
      <c r="Q1250" s="161"/>
      <c r="R1250" s="161"/>
      <c r="S1250" s="161"/>
      <c r="T1250" s="161"/>
      <c r="U1250" s="161"/>
      <c r="V1250" s="161"/>
      <c r="W1250" s="161"/>
      <c r="X1250" s="161"/>
      <c r="Y1250" s="161"/>
      <c r="Z1250" s="161"/>
      <c r="AA1250" s="161"/>
      <c r="AB1250" s="161"/>
      <c r="AC1250" s="161"/>
      <c r="AD1250" s="161"/>
      <c r="AE1250" s="161"/>
      <c r="AF1250" s="161"/>
      <c r="AG1250" s="161"/>
      <c r="AH1250" s="162"/>
      <c r="AI1250" s="162"/>
      <c r="AJ1250" s="162"/>
      <c r="AK1250" s="162"/>
      <c r="AL1250" s="162"/>
      <c r="AM1250" s="162"/>
      <c r="AN1250" s="162"/>
      <c r="AO1250" s="162"/>
      <c r="AP1250" s="162"/>
      <c r="AQ1250" s="162"/>
      <c r="AR1250" s="162"/>
      <c r="AS1250" s="162"/>
      <c r="AT1250" s="162"/>
      <c r="AU1250" s="162"/>
      <c r="AV1250" s="162"/>
      <c r="AW1250" s="162"/>
      <c r="AX1250" s="162"/>
    </row>
    <row r="1251" spans="1:50" hidden="1">
      <c r="A1251" s="153" t="s">
        <v>5591</v>
      </c>
      <c r="B1251" s="153" t="s">
        <v>1726</v>
      </c>
      <c r="C1251" s="153" t="s">
        <v>5592</v>
      </c>
      <c r="D1251" s="177" t="s">
        <v>10528</v>
      </c>
      <c r="E1251" s="161" t="s">
        <v>10529</v>
      </c>
      <c r="F1251" s="161" t="s">
        <v>12070</v>
      </c>
      <c r="G1251" s="161" t="s">
        <v>10530</v>
      </c>
      <c r="H1251" s="161" t="s">
        <v>2024</v>
      </c>
      <c r="I1251" s="161" t="s">
        <v>2031</v>
      </c>
      <c r="J1251" s="161" t="s">
        <v>10531</v>
      </c>
      <c r="K1251" s="161" t="s">
        <v>6309</v>
      </c>
      <c r="L1251" s="161" t="s">
        <v>10532</v>
      </c>
      <c r="M1251" s="161" t="s">
        <v>10533</v>
      </c>
      <c r="N1251" s="185" t="s">
        <v>6313</v>
      </c>
      <c r="O1251" s="161">
        <v>0</v>
      </c>
      <c r="P1251" s="161">
        <v>0</v>
      </c>
      <c r="Q1251" s="161">
        <v>0</v>
      </c>
      <c r="R1251" s="161">
        <v>0</v>
      </c>
      <c r="S1251" s="161">
        <v>0</v>
      </c>
      <c r="T1251" s="161">
        <v>0</v>
      </c>
      <c r="U1251" s="161">
        <v>0</v>
      </c>
      <c r="V1251" s="161">
        <v>0</v>
      </c>
      <c r="W1251" s="161">
        <v>0</v>
      </c>
      <c r="X1251" s="161">
        <v>0</v>
      </c>
      <c r="Y1251" s="161">
        <v>0</v>
      </c>
      <c r="Z1251" s="161">
        <v>0</v>
      </c>
      <c r="AA1251" s="161">
        <v>0</v>
      </c>
      <c r="AB1251" s="161">
        <v>0</v>
      </c>
      <c r="AC1251" s="161">
        <v>0</v>
      </c>
      <c r="AD1251" s="161">
        <v>0</v>
      </c>
      <c r="AE1251" s="161">
        <v>0</v>
      </c>
      <c r="AF1251" s="161" t="s">
        <v>1823</v>
      </c>
      <c r="AG1251" s="161" t="s">
        <v>4437</v>
      </c>
      <c r="AH1251" s="162" t="s">
        <v>15155</v>
      </c>
      <c r="AI1251" s="162" t="s">
        <v>15168</v>
      </c>
      <c r="AJ1251" s="162" t="s">
        <v>15231</v>
      </c>
      <c r="AK1251" s="162" t="s">
        <v>15278</v>
      </c>
      <c r="AL1251" s="162" t="s">
        <v>15633</v>
      </c>
      <c r="AM1251" s="162"/>
      <c r="AN1251" s="162" t="s">
        <v>15634</v>
      </c>
      <c r="AO1251" s="162" t="s">
        <v>15893</v>
      </c>
      <c r="AP1251" s="162"/>
      <c r="AQ1251" s="162"/>
      <c r="AR1251" s="162"/>
      <c r="AS1251" s="162"/>
      <c r="AT1251" s="162"/>
      <c r="AU1251" s="162"/>
      <c r="AV1251" s="162"/>
      <c r="AW1251" s="162"/>
      <c r="AX1251" s="162"/>
    </row>
    <row r="1252" spans="1:50" hidden="1">
      <c r="A1252" s="153" t="s">
        <v>2297</v>
      </c>
      <c r="B1252" s="153" t="s">
        <v>2298</v>
      </c>
      <c r="C1252" s="153" t="s">
        <v>2509</v>
      </c>
      <c r="D1252" s="177" t="s">
        <v>8892</v>
      </c>
      <c r="E1252" s="161" t="s">
        <v>6309</v>
      </c>
      <c r="F1252" s="161" t="s">
        <v>12600</v>
      </c>
      <c r="G1252" s="161" t="s">
        <v>8893</v>
      </c>
      <c r="H1252" s="161" t="s">
        <v>2024</v>
      </c>
      <c r="I1252" s="161" t="s">
        <v>2031</v>
      </c>
      <c r="J1252" s="161" t="s">
        <v>8894</v>
      </c>
      <c r="K1252" s="161" t="s">
        <v>8895</v>
      </c>
      <c r="L1252" s="161" t="s">
        <v>6309</v>
      </c>
      <c r="M1252" s="161" t="s">
        <v>8896</v>
      </c>
      <c r="N1252" s="185" t="s">
        <v>6310</v>
      </c>
      <c r="O1252" s="161">
        <v>0</v>
      </c>
      <c r="P1252" s="161">
        <v>0</v>
      </c>
      <c r="Q1252" s="161">
        <v>0</v>
      </c>
      <c r="R1252" s="161">
        <v>0</v>
      </c>
      <c r="S1252" s="161">
        <v>0</v>
      </c>
      <c r="T1252" s="161">
        <v>0</v>
      </c>
      <c r="U1252" s="161">
        <v>0</v>
      </c>
      <c r="V1252" s="161">
        <v>0</v>
      </c>
      <c r="W1252" s="161">
        <v>0</v>
      </c>
      <c r="X1252" s="161">
        <v>0</v>
      </c>
      <c r="Y1252" s="161">
        <v>0</v>
      </c>
      <c r="Z1252" s="161">
        <v>0</v>
      </c>
      <c r="AA1252" s="161">
        <v>0</v>
      </c>
      <c r="AB1252" s="161">
        <v>0</v>
      </c>
      <c r="AC1252" s="161">
        <v>0</v>
      </c>
      <c r="AD1252" s="161">
        <v>0</v>
      </c>
      <c r="AE1252" s="161">
        <v>0</v>
      </c>
      <c r="AF1252" s="161" t="s">
        <v>6309</v>
      </c>
      <c r="AG1252" s="161" t="s">
        <v>6312</v>
      </c>
      <c r="AH1252" s="162"/>
      <c r="AI1252" s="162"/>
      <c r="AJ1252" s="162"/>
      <c r="AK1252" s="162"/>
      <c r="AL1252" s="162"/>
      <c r="AM1252" s="162"/>
      <c r="AN1252" s="162"/>
      <c r="AO1252" s="162"/>
      <c r="AP1252" s="162"/>
      <c r="AQ1252" s="162"/>
      <c r="AR1252" s="162"/>
      <c r="AS1252" s="162"/>
      <c r="AT1252" s="162"/>
      <c r="AU1252" s="162"/>
      <c r="AV1252" s="162"/>
      <c r="AW1252" s="162"/>
      <c r="AX1252" s="162"/>
    </row>
    <row r="1253" spans="1:50" hidden="1">
      <c r="A1253" s="153" t="s">
        <v>2594</v>
      </c>
      <c r="B1253" s="153" t="s">
        <v>2595</v>
      </c>
      <c r="C1253" s="153" t="s">
        <v>2596</v>
      </c>
      <c r="D1253" s="177" t="e">
        <v>#N/A</v>
      </c>
      <c r="E1253" s="161" t="e">
        <v>#N/A</v>
      </c>
      <c r="F1253" s="161" t="e">
        <v>#N/A</v>
      </c>
      <c r="G1253" s="161" t="e">
        <v>#N/A</v>
      </c>
      <c r="H1253" s="161" t="e">
        <v>#N/A</v>
      </c>
      <c r="I1253" s="161" t="e">
        <v>#N/A</v>
      </c>
      <c r="J1253" s="161" t="e">
        <v>#N/A</v>
      </c>
      <c r="K1253" s="161" t="e">
        <v>#N/A</v>
      </c>
      <c r="L1253" s="161" t="e">
        <v>#N/A</v>
      </c>
      <c r="M1253" s="161"/>
      <c r="N1253" s="185"/>
      <c r="O1253" s="161"/>
      <c r="P1253" s="161"/>
      <c r="Q1253" s="161"/>
      <c r="R1253" s="161"/>
      <c r="S1253" s="161"/>
      <c r="T1253" s="161"/>
      <c r="U1253" s="161"/>
      <c r="V1253" s="161"/>
      <c r="W1253" s="161"/>
      <c r="X1253" s="161"/>
      <c r="Y1253" s="161"/>
      <c r="Z1253" s="161"/>
      <c r="AA1253" s="161"/>
      <c r="AB1253" s="161"/>
      <c r="AC1253" s="161"/>
      <c r="AD1253" s="161"/>
      <c r="AE1253" s="161"/>
      <c r="AF1253" s="161"/>
      <c r="AG1253" s="161"/>
      <c r="AH1253" s="162"/>
      <c r="AI1253" s="162"/>
      <c r="AJ1253" s="162"/>
      <c r="AK1253" s="162"/>
      <c r="AL1253" s="162"/>
      <c r="AM1253" s="162"/>
      <c r="AN1253" s="162"/>
      <c r="AO1253" s="162"/>
      <c r="AP1253" s="162"/>
      <c r="AQ1253" s="162"/>
      <c r="AR1253" s="162"/>
      <c r="AS1253" s="162"/>
      <c r="AT1253" s="162"/>
      <c r="AU1253" s="162"/>
      <c r="AV1253" s="162"/>
      <c r="AW1253" s="162"/>
      <c r="AX1253" s="162"/>
    </row>
    <row r="1254" spans="1:50" hidden="1">
      <c r="A1254" s="153" t="s">
        <v>3370</v>
      </c>
      <c r="B1254" s="153" t="s">
        <v>3371</v>
      </c>
      <c r="C1254" s="153" t="s">
        <v>2505</v>
      </c>
      <c r="D1254" s="177" t="s">
        <v>9688</v>
      </c>
      <c r="E1254" s="161" t="s">
        <v>6309</v>
      </c>
      <c r="F1254" s="161" t="s">
        <v>12754</v>
      </c>
      <c r="G1254" s="161" t="s">
        <v>9689</v>
      </c>
      <c r="H1254" s="161" t="s">
        <v>1338</v>
      </c>
      <c r="I1254" s="161" t="s">
        <v>8146</v>
      </c>
      <c r="J1254" s="161" t="s">
        <v>9690</v>
      </c>
      <c r="K1254" s="161" t="s">
        <v>9691</v>
      </c>
      <c r="L1254" s="161" t="s">
        <v>6309</v>
      </c>
      <c r="M1254" s="161" t="s">
        <v>9692</v>
      </c>
      <c r="N1254" s="185" t="s">
        <v>6310</v>
      </c>
      <c r="O1254" s="161">
        <v>0</v>
      </c>
      <c r="P1254" s="161">
        <v>0</v>
      </c>
      <c r="Q1254" s="161">
        <v>0</v>
      </c>
      <c r="R1254" s="161">
        <v>0</v>
      </c>
      <c r="S1254" s="161">
        <v>0</v>
      </c>
      <c r="T1254" s="161">
        <v>0</v>
      </c>
      <c r="U1254" s="161">
        <v>0</v>
      </c>
      <c r="V1254" s="161">
        <v>0</v>
      </c>
      <c r="W1254" s="161">
        <v>0</v>
      </c>
      <c r="X1254" s="161">
        <v>0</v>
      </c>
      <c r="Y1254" s="161">
        <v>0</v>
      </c>
      <c r="Z1254" s="161">
        <v>0</v>
      </c>
      <c r="AA1254" s="161">
        <v>0</v>
      </c>
      <c r="AB1254" s="161">
        <v>0</v>
      </c>
      <c r="AC1254" s="161">
        <v>0</v>
      </c>
      <c r="AD1254" s="161">
        <v>0</v>
      </c>
      <c r="AE1254" s="161">
        <v>0</v>
      </c>
      <c r="AF1254" s="161" t="s">
        <v>6309</v>
      </c>
      <c r="AG1254" s="161" t="s">
        <v>6312</v>
      </c>
      <c r="AH1254" s="162"/>
      <c r="AI1254" s="162"/>
      <c r="AJ1254" s="162"/>
      <c r="AK1254" s="162"/>
      <c r="AL1254" s="162"/>
      <c r="AM1254" s="162"/>
      <c r="AN1254" s="162"/>
      <c r="AO1254" s="162"/>
      <c r="AP1254" s="162"/>
      <c r="AQ1254" s="162"/>
      <c r="AR1254" s="162"/>
      <c r="AS1254" s="162"/>
      <c r="AT1254" s="162"/>
      <c r="AU1254" s="162"/>
      <c r="AV1254" s="162"/>
      <c r="AW1254" s="162"/>
      <c r="AX1254" s="162"/>
    </row>
    <row r="1255" spans="1:50" hidden="1">
      <c r="A1255" s="153" t="s">
        <v>674</v>
      </c>
      <c r="B1255" s="153" t="s">
        <v>668</v>
      </c>
      <c r="C1255" s="153" t="s">
        <v>675</v>
      </c>
      <c r="D1255" s="177" t="s">
        <v>6755</v>
      </c>
      <c r="E1255" s="161" t="s">
        <v>6756</v>
      </c>
      <c r="F1255" s="161" t="s">
        <v>11944</v>
      </c>
      <c r="G1255" s="161" t="s">
        <v>6757</v>
      </c>
      <c r="H1255" s="161" t="s">
        <v>2024</v>
      </c>
      <c r="I1255" s="161" t="s">
        <v>6758</v>
      </c>
      <c r="J1255" s="161" t="s">
        <v>6759</v>
      </c>
      <c r="K1255" s="161" t="s">
        <v>6760</v>
      </c>
      <c r="L1255" s="161" t="s">
        <v>6761</v>
      </c>
      <c r="M1255" s="161" t="s">
        <v>6762</v>
      </c>
      <c r="N1255" s="185" t="s">
        <v>6318</v>
      </c>
      <c r="O1255" s="161">
        <v>0</v>
      </c>
      <c r="P1255" s="161">
        <v>0</v>
      </c>
      <c r="Q1255" s="161">
        <v>0</v>
      </c>
      <c r="R1255" s="161">
        <v>0</v>
      </c>
      <c r="S1255" s="161">
        <v>0</v>
      </c>
      <c r="T1255" s="161">
        <v>0</v>
      </c>
      <c r="U1255" s="161">
        <v>0</v>
      </c>
      <c r="V1255" s="161">
        <v>0</v>
      </c>
      <c r="W1255" s="161">
        <v>0</v>
      </c>
      <c r="X1255" s="161">
        <v>0</v>
      </c>
      <c r="Y1255" s="161">
        <v>0</v>
      </c>
      <c r="Z1255" s="161">
        <v>0</v>
      </c>
      <c r="AA1255" s="161">
        <v>0</v>
      </c>
      <c r="AB1255" s="161">
        <v>0</v>
      </c>
      <c r="AC1255" s="161">
        <v>0</v>
      </c>
      <c r="AD1255" s="161">
        <v>0</v>
      </c>
      <c r="AE1255" s="161">
        <v>0</v>
      </c>
      <c r="AF1255" s="161" t="s">
        <v>6746</v>
      </c>
      <c r="AG1255" s="161" t="s">
        <v>4388</v>
      </c>
      <c r="AH1255" s="162" t="s">
        <v>15045</v>
      </c>
      <c r="AI1255" s="162" t="s">
        <v>15047</v>
      </c>
      <c r="AJ1255" s="162" t="s">
        <v>15206</v>
      </c>
      <c r="AK1255" s="162" t="s">
        <v>16051</v>
      </c>
      <c r="AL1255" s="162"/>
      <c r="AM1255" s="162"/>
      <c r="AN1255" s="162"/>
      <c r="AO1255" s="162"/>
      <c r="AP1255" s="162"/>
      <c r="AQ1255" s="162"/>
      <c r="AR1255" s="162"/>
      <c r="AS1255" s="162"/>
      <c r="AT1255" s="162"/>
      <c r="AU1255" s="162"/>
      <c r="AV1255" s="162"/>
      <c r="AW1255" s="162"/>
      <c r="AX1255" s="162"/>
    </row>
    <row r="1256" spans="1:50" hidden="1">
      <c r="A1256" s="153" t="s">
        <v>4238</v>
      </c>
      <c r="B1256" s="153" t="s">
        <v>4239</v>
      </c>
      <c r="C1256" s="153" t="s">
        <v>2505</v>
      </c>
      <c r="D1256" s="177" t="s">
        <v>9219</v>
      </c>
      <c r="E1256" s="161" t="s">
        <v>6309</v>
      </c>
      <c r="F1256" s="161" t="s">
        <v>12041</v>
      </c>
      <c r="G1256" s="161" t="s">
        <v>9220</v>
      </c>
      <c r="H1256" s="161" t="s">
        <v>9221</v>
      </c>
      <c r="I1256" s="161" t="s">
        <v>9222</v>
      </c>
      <c r="J1256" s="161" t="s">
        <v>9223</v>
      </c>
      <c r="K1256" s="161" t="s">
        <v>9224</v>
      </c>
      <c r="L1256" s="161" t="s">
        <v>6309</v>
      </c>
      <c r="M1256" s="161" t="s">
        <v>9225</v>
      </c>
      <c r="N1256" s="185" t="s">
        <v>6310</v>
      </c>
      <c r="O1256" s="161">
        <v>0</v>
      </c>
      <c r="P1256" s="161">
        <v>0</v>
      </c>
      <c r="Q1256" s="161">
        <v>0</v>
      </c>
      <c r="R1256" s="161">
        <v>0</v>
      </c>
      <c r="S1256" s="161">
        <v>0</v>
      </c>
      <c r="T1256" s="161">
        <v>0</v>
      </c>
      <c r="U1256" s="161">
        <v>0</v>
      </c>
      <c r="V1256" s="161">
        <v>0</v>
      </c>
      <c r="W1256" s="161">
        <v>0</v>
      </c>
      <c r="X1256" s="161">
        <v>0</v>
      </c>
      <c r="Y1256" s="161">
        <v>0</v>
      </c>
      <c r="Z1256" s="161">
        <v>0</v>
      </c>
      <c r="AA1256" s="161">
        <v>0</v>
      </c>
      <c r="AB1256" s="161">
        <v>0</v>
      </c>
      <c r="AC1256" s="161">
        <v>0</v>
      </c>
      <c r="AD1256" s="161">
        <v>0</v>
      </c>
      <c r="AE1256" s="161">
        <v>0</v>
      </c>
      <c r="AF1256" s="161" t="s">
        <v>6309</v>
      </c>
      <c r="AG1256" s="161" t="s">
        <v>6312</v>
      </c>
      <c r="AH1256" s="162"/>
      <c r="AI1256" s="162"/>
      <c r="AJ1256" s="162"/>
      <c r="AK1256" s="162"/>
      <c r="AL1256" s="162"/>
      <c r="AM1256" s="162"/>
      <c r="AN1256" s="162"/>
      <c r="AO1256" s="162"/>
      <c r="AP1256" s="162"/>
      <c r="AQ1256" s="162"/>
      <c r="AR1256" s="162"/>
      <c r="AS1256" s="162"/>
      <c r="AT1256" s="162"/>
      <c r="AU1256" s="162"/>
      <c r="AV1256" s="162"/>
      <c r="AW1256" s="162"/>
      <c r="AX1256" s="162"/>
    </row>
    <row r="1257" spans="1:50" hidden="1">
      <c r="A1257" s="153" t="s">
        <v>2132</v>
      </c>
      <c r="B1257" s="153" t="s">
        <v>2133</v>
      </c>
      <c r="C1257" s="153" t="s">
        <v>2134</v>
      </c>
      <c r="D1257" s="177" t="s">
        <v>10221</v>
      </c>
      <c r="E1257" s="161" t="s">
        <v>6309</v>
      </c>
      <c r="F1257" s="161" t="s">
        <v>12863</v>
      </c>
      <c r="G1257" s="161" t="s">
        <v>10222</v>
      </c>
      <c r="H1257" s="161" t="s">
        <v>1338</v>
      </c>
      <c r="I1257" s="161" t="s">
        <v>38</v>
      </c>
      <c r="J1257" s="161" t="s">
        <v>10223</v>
      </c>
      <c r="K1257" s="161" t="s">
        <v>10224</v>
      </c>
      <c r="L1257" s="161" t="s">
        <v>6309</v>
      </c>
      <c r="M1257" s="161" t="s">
        <v>14739</v>
      </c>
      <c r="N1257" s="185" t="s">
        <v>6310</v>
      </c>
      <c r="O1257" s="161">
        <v>0</v>
      </c>
      <c r="P1257" s="161">
        <v>0</v>
      </c>
      <c r="Q1257" s="161">
        <v>0</v>
      </c>
      <c r="R1257" s="161">
        <v>0</v>
      </c>
      <c r="S1257" s="161">
        <v>0</v>
      </c>
      <c r="T1257" s="161">
        <v>0</v>
      </c>
      <c r="U1257" s="161">
        <v>0</v>
      </c>
      <c r="V1257" s="161">
        <v>0</v>
      </c>
      <c r="W1257" s="161">
        <v>0</v>
      </c>
      <c r="X1257" s="161">
        <v>0</v>
      </c>
      <c r="Y1257" s="161">
        <v>0</v>
      </c>
      <c r="Z1257" s="161">
        <v>0</v>
      </c>
      <c r="AA1257" s="161">
        <v>0</v>
      </c>
      <c r="AB1257" s="161">
        <v>0</v>
      </c>
      <c r="AC1257" s="161">
        <v>0</v>
      </c>
      <c r="AD1257" s="161">
        <v>0</v>
      </c>
      <c r="AE1257" s="161">
        <v>0</v>
      </c>
      <c r="AF1257" s="161" t="s">
        <v>6309</v>
      </c>
      <c r="AG1257" s="161" t="s">
        <v>6312</v>
      </c>
      <c r="AH1257" s="162"/>
      <c r="AI1257" s="162"/>
      <c r="AJ1257" s="162"/>
      <c r="AK1257" s="162"/>
      <c r="AL1257" s="162"/>
      <c r="AM1257" s="162"/>
      <c r="AN1257" s="162"/>
      <c r="AO1257" s="162"/>
      <c r="AP1257" s="162"/>
      <c r="AQ1257" s="162"/>
      <c r="AR1257" s="162"/>
      <c r="AS1257" s="162"/>
      <c r="AT1257" s="162"/>
      <c r="AU1257" s="162"/>
      <c r="AV1257" s="162"/>
      <c r="AW1257" s="162"/>
      <c r="AX1257" s="162"/>
    </row>
    <row r="1258" spans="1:50" hidden="1">
      <c r="A1258" s="153" t="s">
        <v>1807</v>
      </c>
      <c r="B1258" s="153" t="s">
        <v>4155</v>
      </c>
      <c r="C1258" s="153" t="s">
        <v>2302</v>
      </c>
      <c r="D1258" s="177" t="s">
        <v>9107</v>
      </c>
      <c r="E1258" s="161" t="s">
        <v>6309</v>
      </c>
      <c r="F1258" s="161" t="s">
        <v>12642</v>
      </c>
      <c r="G1258" s="161" t="s">
        <v>9108</v>
      </c>
      <c r="H1258" s="161" t="s">
        <v>8474</v>
      </c>
      <c r="I1258" s="161" t="s">
        <v>6287</v>
      </c>
      <c r="J1258" s="161" t="s">
        <v>9109</v>
      </c>
      <c r="K1258" s="161" t="s">
        <v>9110</v>
      </c>
      <c r="L1258" s="161" t="s">
        <v>6309</v>
      </c>
      <c r="M1258" s="161" t="s">
        <v>6309</v>
      </c>
      <c r="N1258" s="185" t="s">
        <v>6310</v>
      </c>
      <c r="O1258" s="161">
        <v>0</v>
      </c>
      <c r="P1258" s="161">
        <v>0</v>
      </c>
      <c r="Q1258" s="161">
        <v>0</v>
      </c>
      <c r="R1258" s="161">
        <v>0</v>
      </c>
      <c r="S1258" s="161">
        <v>0</v>
      </c>
      <c r="T1258" s="161">
        <v>0</v>
      </c>
      <c r="U1258" s="161">
        <v>0</v>
      </c>
      <c r="V1258" s="161">
        <v>0</v>
      </c>
      <c r="W1258" s="161">
        <v>0</v>
      </c>
      <c r="X1258" s="161">
        <v>0</v>
      </c>
      <c r="Y1258" s="161">
        <v>0</v>
      </c>
      <c r="Z1258" s="161">
        <v>0</v>
      </c>
      <c r="AA1258" s="161">
        <v>0</v>
      </c>
      <c r="AB1258" s="161">
        <v>0</v>
      </c>
      <c r="AC1258" s="161">
        <v>0</v>
      </c>
      <c r="AD1258" s="161">
        <v>0</v>
      </c>
      <c r="AE1258" s="161">
        <v>0</v>
      </c>
      <c r="AF1258" s="161" t="s">
        <v>6309</v>
      </c>
      <c r="AG1258" s="161" t="s">
        <v>6312</v>
      </c>
      <c r="AH1258" s="162"/>
      <c r="AI1258" s="162"/>
      <c r="AJ1258" s="162"/>
      <c r="AK1258" s="162"/>
      <c r="AL1258" s="162"/>
      <c r="AM1258" s="162"/>
      <c r="AN1258" s="162"/>
      <c r="AO1258" s="162"/>
      <c r="AP1258" s="162"/>
      <c r="AQ1258" s="162"/>
      <c r="AR1258" s="162"/>
      <c r="AS1258" s="162"/>
      <c r="AT1258" s="162"/>
      <c r="AU1258" s="162"/>
      <c r="AV1258" s="162"/>
      <c r="AW1258" s="162"/>
      <c r="AX1258" s="162"/>
    </row>
    <row r="1259" spans="1:50" hidden="1">
      <c r="A1259" s="153" t="s">
        <v>2848</v>
      </c>
      <c r="B1259" s="153" t="s">
        <v>2849</v>
      </c>
      <c r="C1259" s="153" t="s">
        <v>2850</v>
      </c>
      <c r="D1259" s="177" t="s">
        <v>7879</v>
      </c>
      <c r="E1259" s="161" t="s">
        <v>7880</v>
      </c>
      <c r="F1259" s="161" t="s">
        <v>12323</v>
      </c>
      <c r="G1259" s="161" t="s">
        <v>7881</v>
      </c>
      <c r="H1259" s="161" t="s">
        <v>2024</v>
      </c>
      <c r="I1259" s="161" t="s">
        <v>2031</v>
      </c>
      <c r="J1259" s="161" t="s">
        <v>7882</v>
      </c>
      <c r="K1259" s="161" t="s">
        <v>6309</v>
      </c>
      <c r="L1259" s="161" t="s">
        <v>7883</v>
      </c>
      <c r="M1259" s="161" t="s">
        <v>7884</v>
      </c>
      <c r="N1259" s="185" t="s">
        <v>6313</v>
      </c>
      <c r="O1259" s="161">
        <v>0</v>
      </c>
      <c r="P1259" s="161">
        <v>0</v>
      </c>
      <c r="Q1259" s="161">
        <v>0</v>
      </c>
      <c r="R1259" s="161">
        <v>0</v>
      </c>
      <c r="S1259" s="161">
        <v>0</v>
      </c>
      <c r="T1259" s="161">
        <v>0</v>
      </c>
      <c r="U1259" s="161">
        <v>0</v>
      </c>
      <c r="V1259" s="161">
        <v>0</v>
      </c>
      <c r="W1259" s="161">
        <v>0</v>
      </c>
      <c r="X1259" s="161">
        <v>0</v>
      </c>
      <c r="Y1259" s="161">
        <v>0</v>
      </c>
      <c r="Z1259" s="161">
        <v>0</v>
      </c>
      <c r="AA1259" s="161">
        <v>0</v>
      </c>
      <c r="AB1259" s="161">
        <v>0</v>
      </c>
      <c r="AC1259" s="161">
        <v>0</v>
      </c>
      <c r="AD1259" s="161">
        <v>0</v>
      </c>
      <c r="AE1259" s="161">
        <v>0</v>
      </c>
      <c r="AF1259" s="161" t="s">
        <v>1922</v>
      </c>
      <c r="AG1259" s="161" t="s">
        <v>4388</v>
      </c>
      <c r="AH1259" s="162"/>
      <c r="AI1259" s="162"/>
      <c r="AJ1259" s="162"/>
      <c r="AK1259" s="162"/>
      <c r="AL1259" s="162"/>
      <c r="AM1259" s="162"/>
      <c r="AN1259" s="162"/>
      <c r="AO1259" s="162"/>
      <c r="AP1259" s="162"/>
      <c r="AQ1259" s="162"/>
      <c r="AR1259" s="162"/>
      <c r="AS1259" s="162"/>
      <c r="AT1259" s="162"/>
      <c r="AU1259" s="162"/>
      <c r="AV1259" s="162"/>
      <c r="AW1259" s="162"/>
      <c r="AX1259" s="162"/>
    </row>
    <row r="1260" spans="1:50" hidden="1">
      <c r="A1260" s="153" t="s">
        <v>5342</v>
      </c>
      <c r="B1260" s="153" t="s">
        <v>5343</v>
      </c>
      <c r="C1260" s="153" t="s">
        <v>2509</v>
      </c>
      <c r="D1260" s="177" t="s">
        <v>9419</v>
      </c>
      <c r="E1260" s="161" t="s">
        <v>6309</v>
      </c>
      <c r="F1260" s="161" t="s">
        <v>12701</v>
      </c>
      <c r="G1260" s="161" t="s">
        <v>9420</v>
      </c>
      <c r="H1260" s="161" t="s">
        <v>2024</v>
      </c>
      <c r="I1260" s="161" t="s">
        <v>2031</v>
      </c>
      <c r="J1260" s="161" t="s">
        <v>9421</v>
      </c>
      <c r="K1260" s="161" t="s">
        <v>9422</v>
      </c>
      <c r="L1260" s="161" t="s">
        <v>6309</v>
      </c>
      <c r="M1260" s="161" t="s">
        <v>9423</v>
      </c>
      <c r="N1260" s="185" t="s">
        <v>6310</v>
      </c>
      <c r="O1260" s="161">
        <v>0</v>
      </c>
      <c r="P1260" s="161">
        <v>0</v>
      </c>
      <c r="Q1260" s="161">
        <v>0</v>
      </c>
      <c r="R1260" s="161">
        <v>0</v>
      </c>
      <c r="S1260" s="161">
        <v>0</v>
      </c>
      <c r="T1260" s="161">
        <v>0</v>
      </c>
      <c r="U1260" s="161">
        <v>0</v>
      </c>
      <c r="V1260" s="161">
        <v>0</v>
      </c>
      <c r="W1260" s="161">
        <v>0</v>
      </c>
      <c r="X1260" s="161">
        <v>0</v>
      </c>
      <c r="Y1260" s="161">
        <v>0</v>
      </c>
      <c r="Z1260" s="161">
        <v>0</v>
      </c>
      <c r="AA1260" s="161">
        <v>0</v>
      </c>
      <c r="AB1260" s="161">
        <v>0</v>
      </c>
      <c r="AC1260" s="161">
        <v>0</v>
      </c>
      <c r="AD1260" s="161">
        <v>0</v>
      </c>
      <c r="AE1260" s="161">
        <v>0</v>
      </c>
      <c r="AF1260" s="161" t="s">
        <v>6309</v>
      </c>
      <c r="AG1260" s="161" t="s">
        <v>6312</v>
      </c>
      <c r="AH1260" s="162"/>
      <c r="AI1260" s="162"/>
      <c r="AJ1260" s="162"/>
      <c r="AK1260" s="162"/>
      <c r="AL1260" s="162"/>
      <c r="AM1260" s="162"/>
      <c r="AN1260" s="162"/>
      <c r="AO1260" s="162"/>
      <c r="AP1260" s="162"/>
      <c r="AQ1260" s="162"/>
      <c r="AR1260" s="162"/>
      <c r="AS1260" s="162"/>
      <c r="AT1260" s="162"/>
      <c r="AU1260" s="162"/>
      <c r="AV1260" s="162"/>
      <c r="AW1260" s="162"/>
      <c r="AX1260" s="162"/>
    </row>
    <row r="1261" spans="1:50" hidden="1">
      <c r="A1261" s="153" t="s">
        <v>3950</v>
      </c>
      <c r="B1261" s="153" t="s">
        <v>3951</v>
      </c>
      <c r="C1261" s="153" t="s">
        <v>2505</v>
      </c>
      <c r="D1261" s="177" t="s">
        <v>4084</v>
      </c>
      <c r="E1261" s="161" t="s">
        <v>6309</v>
      </c>
      <c r="F1261" s="161" t="s">
        <v>4530</v>
      </c>
      <c r="G1261" s="161" t="s">
        <v>4531</v>
      </c>
      <c r="H1261" s="161" t="s">
        <v>4532</v>
      </c>
      <c r="I1261" s="161" t="s">
        <v>4533</v>
      </c>
      <c r="J1261" s="161" t="s">
        <v>4534</v>
      </c>
      <c r="K1261" s="161" t="s">
        <v>4535</v>
      </c>
      <c r="L1261" s="161" t="s">
        <v>6309</v>
      </c>
      <c r="M1261" s="161" t="s">
        <v>6309</v>
      </c>
      <c r="N1261" s="185" t="s">
        <v>6310</v>
      </c>
      <c r="O1261" s="161">
        <v>0</v>
      </c>
      <c r="P1261" s="161">
        <v>0</v>
      </c>
      <c r="Q1261" s="161">
        <v>0</v>
      </c>
      <c r="R1261" s="161">
        <v>0</v>
      </c>
      <c r="S1261" s="161">
        <v>0</v>
      </c>
      <c r="T1261" s="161">
        <v>0</v>
      </c>
      <c r="U1261" s="161">
        <v>0</v>
      </c>
      <c r="V1261" s="161">
        <v>0</v>
      </c>
      <c r="W1261" s="161">
        <v>0</v>
      </c>
      <c r="X1261" s="161">
        <v>0</v>
      </c>
      <c r="Y1261" s="161">
        <v>0</v>
      </c>
      <c r="Z1261" s="161">
        <v>0</v>
      </c>
      <c r="AA1261" s="161">
        <v>0</v>
      </c>
      <c r="AB1261" s="161">
        <v>0</v>
      </c>
      <c r="AC1261" s="161">
        <v>0</v>
      </c>
      <c r="AD1261" s="161">
        <v>0</v>
      </c>
      <c r="AE1261" s="161">
        <v>0</v>
      </c>
      <c r="AF1261" s="161" t="s">
        <v>6309</v>
      </c>
      <c r="AG1261" s="161" t="s">
        <v>6497</v>
      </c>
      <c r="AH1261" s="162" t="s">
        <v>5071</v>
      </c>
      <c r="AI1261" s="162" t="s">
        <v>13931</v>
      </c>
      <c r="AJ1261" s="162" t="s">
        <v>14887</v>
      </c>
      <c r="AK1261" s="162" t="s">
        <v>14893</v>
      </c>
      <c r="AL1261" s="162" t="s">
        <v>15138</v>
      </c>
      <c r="AM1261" s="162" t="s">
        <v>16050</v>
      </c>
      <c r="AN1261" s="162"/>
      <c r="AO1261" s="162"/>
      <c r="AP1261" s="162"/>
      <c r="AQ1261" s="162"/>
      <c r="AR1261" s="162"/>
      <c r="AS1261" s="162"/>
      <c r="AT1261" s="162"/>
      <c r="AU1261" s="162"/>
      <c r="AV1261" s="162"/>
      <c r="AW1261" s="162"/>
      <c r="AX1261" s="162"/>
    </row>
    <row r="1262" spans="1:50" hidden="1">
      <c r="A1262" s="153" t="s">
        <v>5838</v>
      </c>
      <c r="B1262" s="153" t="s">
        <v>5839</v>
      </c>
      <c r="C1262" s="153" t="s">
        <v>2505</v>
      </c>
      <c r="D1262" s="177" t="s">
        <v>10377</v>
      </c>
      <c r="E1262" s="161" t="s">
        <v>6309</v>
      </c>
      <c r="F1262" s="161" t="s">
        <v>12896</v>
      </c>
      <c r="G1262" s="161" t="s">
        <v>10378</v>
      </c>
      <c r="H1262" s="161" t="s">
        <v>10269</v>
      </c>
      <c r="I1262" s="161" t="s">
        <v>10270</v>
      </c>
      <c r="J1262" s="161" t="s">
        <v>10379</v>
      </c>
      <c r="K1262" s="161" t="s">
        <v>10380</v>
      </c>
      <c r="L1262" s="161" t="s">
        <v>6309</v>
      </c>
      <c r="M1262" s="161" t="s">
        <v>10381</v>
      </c>
      <c r="N1262" s="185" t="s">
        <v>6310</v>
      </c>
      <c r="O1262" s="161">
        <v>0</v>
      </c>
      <c r="P1262" s="161">
        <v>0</v>
      </c>
      <c r="Q1262" s="161">
        <v>0</v>
      </c>
      <c r="R1262" s="161">
        <v>0</v>
      </c>
      <c r="S1262" s="161">
        <v>0</v>
      </c>
      <c r="T1262" s="161">
        <v>0</v>
      </c>
      <c r="U1262" s="161">
        <v>0</v>
      </c>
      <c r="V1262" s="161">
        <v>0</v>
      </c>
      <c r="W1262" s="161">
        <v>0</v>
      </c>
      <c r="X1262" s="161">
        <v>0</v>
      </c>
      <c r="Y1262" s="161">
        <v>0</v>
      </c>
      <c r="Z1262" s="161">
        <v>0</v>
      </c>
      <c r="AA1262" s="161">
        <v>0</v>
      </c>
      <c r="AB1262" s="161">
        <v>0</v>
      </c>
      <c r="AC1262" s="161">
        <v>0</v>
      </c>
      <c r="AD1262" s="161">
        <v>0</v>
      </c>
      <c r="AE1262" s="161">
        <v>0</v>
      </c>
      <c r="AF1262" s="161" t="s">
        <v>6309</v>
      </c>
      <c r="AG1262" s="161" t="s">
        <v>6312</v>
      </c>
      <c r="AH1262" s="162"/>
      <c r="AI1262" s="162"/>
      <c r="AJ1262" s="162"/>
      <c r="AK1262" s="162"/>
      <c r="AL1262" s="162"/>
      <c r="AM1262" s="162"/>
      <c r="AN1262" s="162"/>
      <c r="AO1262" s="162"/>
      <c r="AP1262" s="162"/>
      <c r="AQ1262" s="162"/>
      <c r="AR1262" s="162"/>
      <c r="AS1262" s="162"/>
      <c r="AT1262" s="162"/>
      <c r="AU1262" s="162"/>
      <c r="AV1262" s="162"/>
      <c r="AW1262" s="162"/>
      <c r="AX1262" s="162"/>
    </row>
    <row r="1263" spans="1:50" hidden="1">
      <c r="A1263" s="153" t="s">
        <v>5289</v>
      </c>
      <c r="B1263" s="153" t="s">
        <v>5290</v>
      </c>
      <c r="C1263" s="153" t="s">
        <v>2505</v>
      </c>
      <c r="D1263" s="177" t="s">
        <v>9294</v>
      </c>
      <c r="E1263" s="161" t="s">
        <v>6309</v>
      </c>
      <c r="F1263" s="161" t="s">
        <v>12676</v>
      </c>
      <c r="G1263" s="161" t="s">
        <v>9295</v>
      </c>
      <c r="H1263" s="161" t="s">
        <v>9296</v>
      </c>
      <c r="I1263" s="161" t="s">
        <v>9297</v>
      </c>
      <c r="J1263" s="161" t="s">
        <v>9298</v>
      </c>
      <c r="K1263" s="161" t="s">
        <v>9299</v>
      </c>
      <c r="L1263" s="161" t="s">
        <v>6309</v>
      </c>
      <c r="M1263" s="161" t="s">
        <v>9300</v>
      </c>
      <c r="N1263" s="185" t="s">
        <v>6310</v>
      </c>
      <c r="O1263" s="161">
        <v>0</v>
      </c>
      <c r="P1263" s="161">
        <v>0</v>
      </c>
      <c r="Q1263" s="161">
        <v>0</v>
      </c>
      <c r="R1263" s="161">
        <v>0</v>
      </c>
      <c r="S1263" s="161">
        <v>0</v>
      </c>
      <c r="T1263" s="161">
        <v>0</v>
      </c>
      <c r="U1263" s="161">
        <v>0</v>
      </c>
      <c r="V1263" s="161">
        <v>0</v>
      </c>
      <c r="W1263" s="161">
        <v>0</v>
      </c>
      <c r="X1263" s="161">
        <v>0</v>
      </c>
      <c r="Y1263" s="161">
        <v>0</v>
      </c>
      <c r="Z1263" s="161">
        <v>0</v>
      </c>
      <c r="AA1263" s="161">
        <v>0</v>
      </c>
      <c r="AB1263" s="161">
        <v>0</v>
      </c>
      <c r="AC1263" s="161">
        <v>0</v>
      </c>
      <c r="AD1263" s="161">
        <v>0</v>
      </c>
      <c r="AE1263" s="161">
        <v>0</v>
      </c>
      <c r="AF1263" s="161" t="s">
        <v>6309</v>
      </c>
      <c r="AG1263" s="161" t="s">
        <v>6312</v>
      </c>
      <c r="AH1263" s="162"/>
      <c r="AI1263" s="162"/>
      <c r="AJ1263" s="162"/>
      <c r="AK1263" s="162"/>
      <c r="AL1263" s="162"/>
      <c r="AM1263" s="162"/>
      <c r="AN1263" s="162"/>
      <c r="AO1263" s="162"/>
      <c r="AP1263" s="162"/>
      <c r="AQ1263" s="162"/>
      <c r="AR1263" s="162"/>
      <c r="AS1263" s="162"/>
      <c r="AT1263" s="162"/>
      <c r="AU1263" s="162"/>
      <c r="AV1263" s="162"/>
      <c r="AW1263" s="162"/>
      <c r="AX1263" s="162"/>
    </row>
    <row r="1264" spans="1:50" hidden="1">
      <c r="A1264" s="153" t="s">
        <v>5735</v>
      </c>
      <c r="B1264" s="153" t="s">
        <v>5736</v>
      </c>
      <c r="C1264" s="153" t="s">
        <v>5737</v>
      </c>
      <c r="D1264" s="177" t="s">
        <v>8337</v>
      </c>
      <c r="E1264" s="161" t="s">
        <v>8338</v>
      </c>
      <c r="F1264" s="161" t="s">
        <v>12010</v>
      </c>
      <c r="G1264" s="161" t="s">
        <v>8339</v>
      </c>
      <c r="H1264" s="161" t="s">
        <v>2015</v>
      </c>
      <c r="I1264" s="161" t="s">
        <v>2016</v>
      </c>
      <c r="J1264" s="161" t="s">
        <v>8340</v>
      </c>
      <c r="K1264" s="161" t="s">
        <v>8341</v>
      </c>
      <c r="L1264" s="161" t="s">
        <v>8342</v>
      </c>
      <c r="M1264" s="161" t="s">
        <v>8343</v>
      </c>
      <c r="N1264" s="185" t="s">
        <v>7096</v>
      </c>
      <c r="O1264" s="161">
        <v>0</v>
      </c>
      <c r="P1264" s="161">
        <v>0</v>
      </c>
      <c r="Q1264" s="161">
        <v>0</v>
      </c>
      <c r="R1264" s="161">
        <v>0</v>
      </c>
      <c r="S1264" s="161">
        <v>0</v>
      </c>
      <c r="T1264" s="161">
        <v>0</v>
      </c>
      <c r="U1264" s="161">
        <v>0</v>
      </c>
      <c r="V1264" s="161">
        <v>0</v>
      </c>
      <c r="W1264" s="161">
        <v>0</v>
      </c>
      <c r="X1264" s="161">
        <v>0</v>
      </c>
      <c r="Y1264" s="161">
        <v>0</v>
      </c>
      <c r="Z1264" s="161">
        <v>0</v>
      </c>
      <c r="AA1264" s="161">
        <v>0</v>
      </c>
      <c r="AB1264" s="161">
        <v>0</v>
      </c>
      <c r="AC1264" s="161">
        <v>0</v>
      </c>
      <c r="AD1264" s="161">
        <v>0</v>
      </c>
      <c r="AE1264" s="161">
        <v>0</v>
      </c>
      <c r="AF1264" s="161" t="s">
        <v>4409</v>
      </c>
      <c r="AG1264" s="161" t="s">
        <v>4405</v>
      </c>
      <c r="AH1264" s="162"/>
      <c r="AI1264" s="162"/>
      <c r="AJ1264" s="162"/>
      <c r="AK1264" s="162"/>
      <c r="AL1264" s="162"/>
      <c r="AM1264" s="162"/>
      <c r="AN1264" s="162"/>
      <c r="AO1264" s="162"/>
      <c r="AP1264" s="162"/>
      <c r="AQ1264" s="162"/>
      <c r="AR1264" s="162"/>
      <c r="AS1264" s="162"/>
      <c r="AT1264" s="162"/>
      <c r="AU1264" s="162"/>
      <c r="AV1264" s="162"/>
      <c r="AW1264" s="162"/>
      <c r="AX1264" s="162"/>
    </row>
    <row r="1265" spans="1:50" hidden="1">
      <c r="A1265" s="153" t="s">
        <v>4346</v>
      </c>
      <c r="B1265" s="153" t="s">
        <v>4347</v>
      </c>
      <c r="C1265" s="153" t="s">
        <v>2505</v>
      </c>
      <c r="D1265" s="177" t="s">
        <v>8713</v>
      </c>
      <c r="E1265" s="161" t="s">
        <v>6309</v>
      </c>
      <c r="F1265" s="161" t="s">
        <v>12569</v>
      </c>
      <c r="G1265" s="161" t="s">
        <v>8714</v>
      </c>
      <c r="H1265" s="161" t="s">
        <v>2024</v>
      </c>
      <c r="I1265" s="161" t="s">
        <v>2031</v>
      </c>
      <c r="J1265" s="161" t="s">
        <v>8715</v>
      </c>
      <c r="K1265" s="161" t="s">
        <v>8716</v>
      </c>
      <c r="L1265" s="161" t="s">
        <v>6309</v>
      </c>
      <c r="M1265" s="161" t="s">
        <v>8717</v>
      </c>
      <c r="N1265" s="185" t="s">
        <v>6310</v>
      </c>
      <c r="O1265" s="161">
        <v>0</v>
      </c>
      <c r="P1265" s="161">
        <v>0</v>
      </c>
      <c r="Q1265" s="161">
        <v>0</v>
      </c>
      <c r="R1265" s="161">
        <v>0</v>
      </c>
      <c r="S1265" s="161">
        <v>0</v>
      </c>
      <c r="T1265" s="161">
        <v>0</v>
      </c>
      <c r="U1265" s="161">
        <v>0</v>
      </c>
      <c r="V1265" s="161">
        <v>0</v>
      </c>
      <c r="W1265" s="161">
        <v>0</v>
      </c>
      <c r="X1265" s="161">
        <v>0</v>
      </c>
      <c r="Y1265" s="161">
        <v>0</v>
      </c>
      <c r="Z1265" s="161">
        <v>0</v>
      </c>
      <c r="AA1265" s="161">
        <v>0</v>
      </c>
      <c r="AB1265" s="161">
        <v>0</v>
      </c>
      <c r="AC1265" s="161">
        <v>0</v>
      </c>
      <c r="AD1265" s="161">
        <v>0</v>
      </c>
      <c r="AE1265" s="161">
        <v>0</v>
      </c>
      <c r="AF1265" s="161" t="s">
        <v>6309</v>
      </c>
      <c r="AG1265" s="161" t="s">
        <v>6312</v>
      </c>
      <c r="AH1265" s="162"/>
      <c r="AI1265" s="162"/>
      <c r="AJ1265" s="162"/>
      <c r="AK1265" s="162"/>
      <c r="AL1265" s="162"/>
      <c r="AM1265" s="162"/>
      <c r="AN1265" s="162"/>
      <c r="AO1265" s="162"/>
      <c r="AP1265" s="162"/>
      <c r="AQ1265" s="162"/>
      <c r="AR1265" s="162"/>
      <c r="AS1265" s="162"/>
      <c r="AT1265" s="162"/>
      <c r="AU1265" s="162"/>
      <c r="AV1265" s="162"/>
      <c r="AW1265" s="162"/>
      <c r="AX1265" s="162"/>
    </row>
    <row r="1266" spans="1:50" hidden="1">
      <c r="A1266" s="153" t="s">
        <v>3952</v>
      </c>
      <c r="B1266" s="153" t="s">
        <v>3953</v>
      </c>
      <c r="C1266" s="153" t="s">
        <v>2505</v>
      </c>
      <c r="D1266" s="177" t="s">
        <v>8517</v>
      </c>
      <c r="E1266" s="161" t="s">
        <v>6309</v>
      </c>
      <c r="F1266" s="161" t="s">
        <v>12528</v>
      </c>
      <c r="G1266" s="161" t="s">
        <v>8518</v>
      </c>
      <c r="H1266" s="161" t="s">
        <v>2024</v>
      </c>
      <c r="I1266" s="161" t="s">
        <v>2031</v>
      </c>
      <c r="J1266" s="161" t="s">
        <v>8519</v>
      </c>
      <c r="K1266" s="161" t="s">
        <v>6309</v>
      </c>
      <c r="L1266" s="161" t="s">
        <v>6309</v>
      </c>
      <c r="M1266" s="161" t="s">
        <v>6309</v>
      </c>
      <c r="N1266" s="185" t="s">
        <v>6310</v>
      </c>
      <c r="O1266" s="161">
        <v>0</v>
      </c>
      <c r="P1266" s="161">
        <v>0</v>
      </c>
      <c r="Q1266" s="161">
        <v>0</v>
      </c>
      <c r="R1266" s="161">
        <v>0</v>
      </c>
      <c r="S1266" s="161">
        <v>0</v>
      </c>
      <c r="T1266" s="161">
        <v>0</v>
      </c>
      <c r="U1266" s="161">
        <v>0</v>
      </c>
      <c r="V1266" s="161">
        <v>0</v>
      </c>
      <c r="W1266" s="161">
        <v>0</v>
      </c>
      <c r="X1266" s="161">
        <v>0</v>
      </c>
      <c r="Y1266" s="161">
        <v>0</v>
      </c>
      <c r="Z1266" s="161">
        <v>0</v>
      </c>
      <c r="AA1266" s="161">
        <v>0</v>
      </c>
      <c r="AB1266" s="161">
        <v>0</v>
      </c>
      <c r="AC1266" s="161">
        <v>0</v>
      </c>
      <c r="AD1266" s="161">
        <v>0</v>
      </c>
      <c r="AE1266" s="161">
        <v>0</v>
      </c>
      <c r="AF1266" s="161" t="s">
        <v>6309</v>
      </c>
      <c r="AG1266" s="161" t="s">
        <v>6312</v>
      </c>
      <c r="AH1266" s="162"/>
      <c r="AI1266" s="162"/>
      <c r="AJ1266" s="162"/>
      <c r="AK1266" s="162"/>
      <c r="AL1266" s="162"/>
      <c r="AM1266" s="162"/>
      <c r="AN1266" s="162"/>
      <c r="AO1266" s="162"/>
      <c r="AP1266" s="162"/>
      <c r="AQ1266" s="162"/>
      <c r="AR1266" s="162"/>
      <c r="AS1266" s="162"/>
      <c r="AT1266" s="162"/>
      <c r="AU1266" s="162"/>
      <c r="AV1266" s="162"/>
      <c r="AW1266" s="162"/>
      <c r="AX1266" s="162"/>
    </row>
    <row r="1267" spans="1:50" hidden="1">
      <c r="A1267" s="153" t="s">
        <v>6042</v>
      </c>
      <c r="B1267" s="153" t="s">
        <v>3498</v>
      </c>
      <c r="C1267" s="153" t="s">
        <v>6043</v>
      </c>
      <c r="D1267" s="177" t="s">
        <v>7466</v>
      </c>
      <c r="E1267" s="161" t="s">
        <v>7467</v>
      </c>
      <c r="F1267" s="161" t="s">
        <v>13287</v>
      </c>
      <c r="G1267" s="161" t="s">
        <v>7468</v>
      </c>
      <c r="H1267" s="161" t="s">
        <v>2024</v>
      </c>
      <c r="I1267" s="161" t="s">
        <v>2031</v>
      </c>
      <c r="J1267" s="161" t="s">
        <v>7469</v>
      </c>
      <c r="K1267" s="161" t="s">
        <v>7470</v>
      </c>
      <c r="L1267" s="161" t="s">
        <v>7471</v>
      </c>
      <c r="M1267" s="161" t="s">
        <v>7472</v>
      </c>
      <c r="N1267" s="185" t="s">
        <v>6310</v>
      </c>
      <c r="O1267" s="161">
        <v>0</v>
      </c>
      <c r="P1267" s="161">
        <v>0</v>
      </c>
      <c r="Q1267" s="161">
        <v>0</v>
      </c>
      <c r="R1267" s="161">
        <v>0</v>
      </c>
      <c r="S1267" s="161">
        <v>0</v>
      </c>
      <c r="T1267" s="161">
        <v>0</v>
      </c>
      <c r="U1267" s="161">
        <v>0</v>
      </c>
      <c r="V1267" s="161">
        <v>0</v>
      </c>
      <c r="W1267" s="161">
        <v>0</v>
      </c>
      <c r="X1267" s="161">
        <v>0</v>
      </c>
      <c r="Y1267" s="161">
        <v>0</v>
      </c>
      <c r="Z1267" s="161">
        <v>0</v>
      </c>
      <c r="AA1267" s="161">
        <v>0</v>
      </c>
      <c r="AB1267" s="161">
        <v>0</v>
      </c>
      <c r="AC1267" s="161">
        <v>0</v>
      </c>
      <c r="AD1267" s="161">
        <v>0</v>
      </c>
      <c r="AE1267" s="161">
        <v>0</v>
      </c>
      <c r="AF1267" s="161" t="s">
        <v>6309</v>
      </c>
      <c r="AG1267" s="161" t="s">
        <v>6317</v>
      </c>
      <c r="AH1267" s="162"/>
      <c r="AI1267" s="162"/>
      <c r="AJ1267" s="162"/>
      <c r="AK1267" s="162"/>
      <c r="AL1267" s="162"/>
      <c r="AM1267" s="162"/>
      <c r="AN1267" s="162"/>
      <c r="AO1267" s="162"/>
      <c r="AP1267" s="162"/>
      <c r="AQ1267" s="162"/>
      <c r="AR1267" s="162"/>
      <c r="AS1267" s="162"/>
      <c r="AT1267" s="162"/>
      <c r="AU1267" s="162"/>
      <c r="AV1267" s="162"/>
      <c r="AW1267" s="162"/>
      <c r="AX1267" s="162"/>
    </row>
    <row r="1268" spans="1:50" hidden="1">
      <c r="A1268" s="153" t="s">
        <v>676</v>
      </c>
      <c r="B1268" s="153" t="s">
        <v>668</v>
      </c>
      <c r="C1268" s="153" t="s">
        <v>677</v>
      </c>
      <c r="D1268" s="177" t="s">
        <v>6755</v>
      </c>
      <c r="E1268" s="161" t="s">
        <v>6756</v>
      </c>
      <c r="F1268" s="161" t="s">
        <v>12354</v>
      </c>
      <c r="G1268" s="161" t="s">
        <v>6757</v>
      </c>
      <c r="H1268" s="161" t="s">
        <v>2024</v>
      </c>
      <c r="I1268" s="161" t="s">
        <v>6758</v>
      </c>
      <c r="J1268" s="161" t="s">
        <v>6759</v>
      </c>
      <c r="K1268" s="161" t="s">
        <v>6760</v>
      </c>
      <c r="L1268" s="161" t="s">
        <v>6761</v>
      </c>
      <c r="M1268" s="161" t="s">
        <v>6762</v>
      </c>
      <c r="N1268" s="185" t="s">
        <v>6318</v>
      </c>
      <c r="O1268" s="161">
        <v>0</v>
      </c>
      <c r="P1268" s="161">
        <v>0</v>
      </c>
      <c r="Q1268" s="161">
        <v>0</v>
      </c>
      <c r="R1268" s="161">
        <v>0</v>
      </c>
      <c r="S1268" s="161">
        <v>0</v>
      </c>
      <c r="T1268" s="161">
        <v>0</v>
      </c>
      <c r="U1268" s="161">
        <v>0</v>
      </c>
      <c r="V1268" s="161">
        <v>0</v>
      </c>
      <c r="W1268" s="161">
        <v>0</v>
      </c>
      <c r="X1268" s="161">
        <v>0</v>
      </c>
      <c r="Y1268" s="161">
        <v>0</v>
      </c>
      <c r="Z1268" s="161">
        <v>0</v>
      </c>
      <c r="AA1268" s="161">
        <v>0</v>
      </c>
      <c r="AB1268" s="161">
        <v>0</v>
      </c>
      <c r="AC1268" s="161">
        <v>0</v>
      </c>
      <c r="AD1268" s="161">
        <v>0</v>
      </c>
      <c r="AE1268" s="161">
        <v>0</v>
      </c>
      <c r="AF1268" s="161" t="s">
        <v>6746</v>
      </c>
      <c r="AG1268" s="161" t="s">
        <v>4388</v>
      </c>
      <c r="AH1268" s="162" t="s">
        <v>15045</v>
      </c>
      <c r="AI1268" s="162" t="s">
        <v>15047</v>
      </c>
      <c r="AJ1268" s="162" t="s">
        <v>15206</v>
      </c>
      <c r="AK1268" s="162"/>
      <c r="AL1268" s="162"/>
      <c r="AM1268" s="162"/>
      <c r="AN1268" s="162"/>
      <c r="AO1268" s="162"/>
      <c r="AP1268" s="162"/>
      <c r="AQ1268" s="162"/>
      <c r="AR1268" s="162"/>
      <c r="AS1268" s="162"/>
      <c r="AT1268" s="162"/>
      <c r="AU1268" s="162"/>
      <c r="AV1268" s="162"/>
      <c r="AW1268" s="162"/>
      <c r="AX1268" s="162"/>
    </row>
    <row r="1269" spans="1:50" hidden="1">
      <c r="A1269" s="153" t="s">
        <v>2306</v>
      </c>
      <c r="B1269" s="153" t="s">
        <v>2307</v>
      </c>
      <c r="C1269" s="153" t="s">
        <v>2505</v>
      </c>
      <c r="D1269" s="177" t="s">
        <v>8915</v>
      </c>
      <c r="E1269" s="161" t="s">
        <v>6309</v>
      </c>
      <c r="F1269" s="161" t="s">
        <v>12605</v>
      </c>
      <c r="G1269" s="161" t="s">
        <v>8916</v>
      </c>
      <c r="H1269" s="161" t="s">
        <v>2024</v>
      </c>
      <c r="I1269" s="161" t="s">
        <v>2031</v>
      </c>
      <c r="J1269" s="161" t="s">
        <v>8917</v>
      </c>
      <c r="K1269" s="161" t="s">
        <v>8918</v>
      </c>
      <c r="L1269" s="161" t="s">
        <v>6309</v>
      </c>
      <c r="M1269" s="161" t="s">
        <v>6309</v>
      </c>
      <c r="N1269" s="185" t="s">
        <v>6310</v>
      </c>
      <c r="O1269" s="161">
        <v>0</v>
      </c>
      <c r="P1269" s="161">
        <v>0</v>
      </c>
      <c r="Q1269" s="161">
        <v>0</v>
      </c>
      <c r="R1269" s="161">
        <v>0</v>
      </c>
      <c r="S1269" s="161">
        <v>0</v>
      </c>
      <c r="T1269" s="161">
        <v>0</v>
      </c>
      <c r="U1269" s="161">
        <v>0</v>
      </c>
      <c r="V1269" s="161">
        <v>0</v>
      </c>
      <c r="W1269" s="161">
        <v>0</v>
      </c>
      <c r="X1269" s="161">
        <v>0</v>
      </c>
      <c r="Y1269" s="161">
        <v>0</v>
      </c>
      <c r="Z1269" s="161">
        <v>0</v>
      </c>
      <c r="AA1269" s="161">
        <v>0</v>
      </c>
      <c r="AB1269" s="161">
        <v>0</v>
      </c>
      <c r="AC1269" s="161">
        <v>0</v>
      </c>
      <c r="AD1269" s="161">
        <v>0</v>
      </c>
      <c r="AE1269" s="161">
        <v>0</v>
      </c>
      <c r="AF1269" s="161" t="s">
        <v>6309</v>
      </c>
      <c r="AG1269" s="161" t="s">
        <v>6312</v>
      </c>
      <c r="AH1269" s="162"/>
      <c r="AI1269" s="162"/>
      <c r="AJ1269" s="162"/>
      <c r="AK1269" s="162"/>
      <c r="AL1269" s="162"/>
      <c r="AM1269" s="162"/>
      <c r="AN1269" s="162"/>
      <c r="AO1269" s="162"/>
      <c r="AP1269" s="162"/>
      <c r="AQ1269" s="162"/>
      <c r="AR1269" s="162"/>
      <c r="AS1269" s="162"/>
      <c r="AT1269" s="162"/>
      <c r="AU1269" s="162"/>
      <c r="AV1269" s="162"/>
      <c r="AW1269" s="162"/>
      <c r="AX1269" s="162"/>
    </row>
    <row r="1270" spans="1:50">
      <c r="A1270" s="153" t="s">
        <v>1481</v>
      </c>
      <c r="B1270" s="153" t="s">
        <v>298</v>
      </c>
      <c r="C1270" s="153" t="s">
        <v>1482</v>
      </c>
      <c r="D1270" s="177" t="s">
        <v>6947</v>
      </c>
      <c r="E1270" s="161" t="s">
        <v>6948</v>
      </c>
      <c r="F1270" s="161" t="s">
        <v>11962</v>
      </c>
      <c r="G1270" s="161" t="s">
        <v>6949</v>
      </c>
      <c r="H1270" s="161" t="s">
        <v>6946</v>
      </c>
      <c r="I1270" s="161" t="s">
        <v>2031</v>
      </c>
      <c r="J1270" s="161" t="s">
        <v>6950</v>
      </c>
      <c r="K1270" s="161" t="s">
        <v>6951</v>
      </c>
      <c r="L1270" s="161" t="s">
        <v>6952</v>
      </c>
      <c r="M1270" s="161" t="s">
        <v>14382</v>
      </c>
      <c r="N1270" s="185" t="s">
        <v>6953</v>
      </c>
      <c r="O1270" s="161" t="s">
        <v>2491</v>
      </c>
      <c r="P1270" s="161" t="s">
        <v>13632</v>
      </c>
      <c r="Q1270" s="161" t="s">
        <v>13633</v>
      </c>
      <c r="R1270" s="161" t="s">
        <v>2024</v>
      </c>
      <c r="S1270" s="161" t="s">
        <v>2031</v>
      </c>
      <c r="T1270" s="161" t="s">
        <v>13634</v>
      </c>
      <c r="U1270" s="161" t="s">
        <v>2492</v>
      </c>
      <c r="V1270" s="161" t="s">
        <v>13635</v>
      </c>
      <c r="W1270" s="161" t="s">
        <v>13636</v>
      </c>
      <c r="X1270" s="161" t="s">
        <v>2024</v>
      </c>
      <c r="Y1270" s="161" t="s">
        <v>2031</v>
      </c>
      <c r="Z1270" s="161" t="s">
        <v>6309</v>
      </c>
      <c r="AA1270" s="161">
        <v>0</v>
      </c>
      <c r="AB1270" s="161">
        <v>0</v>
      </c>
      <c r="AC1270" s="161">
        <v>0</v>
      </c>
      <c r="AD1270" s="161">
        <v>0</v>
      </c>
      <c r="AE1270" s="161">
        <v>0</v>
      </c>
      <c r="AF1270" s="161" t="s">
        <v>6566</v>
      </c>
      <c r="AG1270" s="161" t="s">
        <v>4392</v>
      </c>
      <c r="AH1270" s="162"/>
      <c r="AI1270" s="162"/>
      <c r="AJ1270" s="162"/>
      <c r="AK1270" s="162"/>
      <c r="AL1270" s="162"/>
      <c r="AM1270" s="162"/>
      <c r="AN1270" s="162"/>
      <c r="AO1270" s="162"/>
      <c r="AP1270" s="162"/>
      <c r="AQ1270" s="162"/>
      <c r="AR1270" s="162"/>
      <c r="AS1270" s="162"/>
      <c r="AT1270" s="162"/>
      <c r="AU1270" s="162"/>
      <c r="AV1270" s="162"/>
      <c r="AW1270" s="162"/>
      <c r="AX1270" s="162"/>
    </row>
    <row r="1271" spans="1:50">
      <c r="A1271" s="153" t="s">
        <v>1483</v>
      </c>
      <c r="B1271" s="153" t="s">
        <v>298</v>
      </c>
      <c r="C1271" s="153" t="s">
        <v>1482</v>
      </c>
      <c r="D1271" s="177" t="s">
        <v>6947</v>
      </c>
      <c r="E1271" s="161" t="s">
        <v>6948</v>
      </c>
      <c r="F1271" s="161" t="s">
        <v>11963</v>
      </c>
      <c r="G1271" s="161" t="s">
        <v>6949</v>
      </c>
      <c r="H1271" s="161" t="s">
        <v>6946</v>
      </c>
      <c r="I1271" s="161" t="s">
        <v>2031</v>
      </c>
      <c r="J1271" s="161" t="s">
        <v>6950</v>
      </c>
      <c r="K1271" s="161" t="s">
        <v>6951</v>
      </c>
      <c r="L1271" s="161" t="s">
        <v>6952</v>
      </c>
      <c r="M1271" s="161" t="s">
        <v>14382</v>
      </c>
      <c r="N1271" s="185" t="s">
        <v>6953</v>
      </c>
      <c r="O1271" s="161" t="s">
        <v>2491</v>
      </c>
      <c r="P1271" s="161" t="s">
        <v>13632</v>
      </c>
      <c r="Q1271" s="161" t="s">
        <v>13633</v>
      </c>
      <c r="R1271" s="161" t="s">
        <v>2024</v>
      </c>
      <c r="S1271" s="161" t="s">
        <v>2031</v>
      </c>
      <c r="T1271" s="161" t="s">
        <v>13634</v>
      </c>
      <c r="U1271" s="161" t="s">
        <v>2492</v>
      </c>
      <c r="V1271" s="161" t="s">
        <v>13635</v>
      </c>
      <c r="W1271" s="161" t="s">
        <v>13636</v>
      </c>
      <c r="X1271" s="161" t="s">
        <v>2024</v>
      </c>
      <c r="Y1271" s="161" t="s">
        <v>2031</v>
      </c>
      <c r="Z1271" s="161" t="s">
        <v>6309</v>
      </c>
      <c r="AA1271" s="161">
        <v>0</v>
      </c>
      <c r="AB1271" s="161">
        <v>0</v>
      </c>
      <c r="AC1271" s="161">
        <v>0</v>
      </c>
      <c r="AD1271" s="161">
        <v>0</v>
      </c>
      <c r="AE1271" s="161">
        <v>0</v>
      </c>
      <c r="AF1271" s="161" t="s">
        <v>6566</v>
      </c>
      <c r="AG1271" s="161" t="s">
        <v>4392</v>
      </c>
      <c r="AH1271" s="162"/>
      <c r="AI1271" s="162"/>
      <c r="AJ1271" s="162"/>
      <c r="AK1271" s="162"/>
      <c r="AL1271" s="162"/>
      <c r="AM1271" s="162"/>
      <c r="AN1271" s="162"/>
      <c r="AO1271" s="162"/>
      <c r="AP1271" s="162"/>
      <c r="AQ1271" s="162"/>
      <c r="AR1271" s="162"/>
      <c r="AS1271" s="162"/>
      <c r="AT1271" s="162"/>
      <c r="AU1271" s="162"/>
      <c r="AV1271" s="162"/>
      <c r="AW1271" s="162"/>
      <c r="AX1271" s="162"/>
    </row>
    <row r="1272" spans="1:50" hidden="1">
      <c r="A1272" s="153" t="s">
        <v>1744</v>
      </c>
      <c r="B1272" s="153" t="s">
        <v>1745</v>
      </c>
      <c r="C1272" s="153" t="s">
        <v>5043</v>
      </c>
      <c r="D1272" s="177" t="s">
        <v>8985</v>
      </c>
      <c r="E1272" s="161" t="s">
        <v>6309</v>
      </c>
      <c r="F1272" s="161" t="s">
        <v>12618</v>
      </c>
      <c r="G1272" s="161" t="s">
        <v>8986</v>
      </c>
      <c r="H1272" s="161" t="s">
        <v>2015</v>
      </c>
      <c r="I1272" s="161" t="s">
        <v>2016</v>
      </c>
      <c r="J1272" s="161" t="s">
        <v>8987</v>
      </c>
      <c r="K1272" s="161" t="s">
        <v>8988</v>
      </c>
      <c r="L1272" s="161" t="s">
        <v>6309</v>
      </c>
      <c r="M1272" s="161" t="s">
        <v>6309</v>
      </c>
      <c r="N1272" s="185" t="s">
        <v>6310</v>
      </c>
      <c r="O1272" s="161">
        <v>0</v>
      </c>
      <c r="P1272" s="161">
        <v>0</v>
      </c>
      <c r="Q1272" s="161">
        <v>0</v>
      </c>
      <c r="R1272" s="161">
        <v>0</v>
      </c>
      <c r="S1272" s="161">
        <v>0</v>
      </c>
      <c r="T1272" s="161">
        <v>0</v>
      </c>
      <c r="U1272" s="161">
        <v>0</v>
      </c>
      <c r="V1272" s="161">
        <v>0</v>
      </c>
      <c r="W1272" s="161">
        <v>0</v>
      </c>
      <c r="X1272" s="161">
        <v>0</v>
      </c>
      <c r="Y1272" s="161">
        <v>0</v>
      </c>
      <c r="Z1272" s="161">
        <v>0</v>
      </c>
      <c r="AA1272" s="161">
        <v>0</v>
      </c>
      <c r="AB1272" s="161">
        <v>0</v>
      </c>
      <c r="AC1272" s="161">
        <v>0</v>
      </c>
      <c r="AD1272" s="161">
        <v>0</v>
      </c>
      <c r="AE1272" s="161">
        <v>0</v>
      </c>
      <c r="AF1272" s="161" t="s">
        <v>6309</v>
      </c>
      <c r="AG1272" s="161" t="s">
        <v>6312</v>
      </c>
      <c r="AH1272" s="162"/>
      <c r="AI1272" s="162"/>
      <c r="AJ1272" s="162"/>
      <c r="AK1272" s="162"/>
      <c r="AL1272" s="162"/>
      <c r="AM1272" s="162"/>
      <c r="AN1272" s="162"/>
      <c r="AO1272" s="162"/>
      <c r="AP1272" s="162"/>
      <c r="AQ1272" s="162"/>
      <c r="AR1272" s="162"/>
      <c r="AS1272" s="162"/>
      <c r="AT1272" s="162"/>
      <c r="AU1272" s="162"/>
      <c r="AV1272" s="162"/>
      <c r="AW1272" s="162"/>
      <c r="AX1272" s="162"/>
    </row>
    <row r="1273" spans="1:50" hidden="1">
      <c r="A1273" s="153" t="s">
        <v>2252</v>
      </c>
      <c r="B1273" s="153" t="s">
        <v>2253</v>
      </c>
      <c r="C1273" s="153" t="s">
        <v>2505</v>
      </c>
      <c r="D1273" s="177" t="s">
        <v>8793</v>
      </c>
      <c r="E1273" s="161" t="s">
        <v>6309</v>
      </c>
      <c r="F1273" s="161" t="s">
        <v>12581</v>
      </c>
      <c r="G1273" s="161" t="s">
        <v>8794</v>
      </c>
      <c r="H1273" s="161" t="s">
        <v>2015</v>
      </c>
      <c r="I1273" s="161" t="s">
        <v>2016</v>
      </c>
      <c r="J1273" s="161" t="s">
        <v>8795</v>
      </c>
      <c r="K1273" s="161" t="s">
        <v>8796</v>
      </c>
      <c r="L1273" s="161" t="s">
        <v>6309</v>
      </c>
      <c r="M1273" s="161" t="s">
        <v>8797</v>
      </c>
      <c r="N1273" s="185" t="s">
        <v>6310</v>
      </c>
      <c r="O1273" s="161">
        <v>0</v>
      </c>
      <c r="P1273" s="161">
        <v>0</v>
      </c>
      <c r="Q1273" s="161">
        <v>0</v>
      </c>
      <c r="R1273" s="161">
        <v>0</v>
      </c>
      <c r="S1273" s="161">
        <v>0</v>
      </c>
      <c r="T1273" s="161">
        <v>0</v>
      </c>
      <c r="U1273" s="161">
        <v>0</v>
      </c>
      <c r="V1273" s="161">
        <v>0</v>
      </c>
      <c r="W1273" s="161">
        <v>0</v>
      </c>
      <c r="X1273" s="161">
        <v>0</v>
      </c>
      <c r="Y1273" s="161">
        <v>0</v>
      </c>
      <c r="Z1273" s="161">
        <v>0</v>
      </c>
      <c r="AA1273" s="161">
        <v>0</v>
      </c>
      <c r="AB1273" s="161">
        <v>0</v>
      </c>
      <c r="AC1273" s="161">
        <v>0</v>
      </c>
      <c r="AD1273" s="161">
        <v>0</v>
      </c>
      <c r="AE1273" s="161">
        <v>0</v>
      </c>
      <c r="AF1273" s="161" t="s">
        <v>6309</v>
      </c>
      <c r="AG1273" s="161" t="s">
        <v>6312</v>
      </c>
      <c r="AH1273" s="162"/>
      <c r="AI1273" s="162"/>
      <c r="AJ1273" s="162"/>
      <c r="AK1273" s="162"/>
      <c r="AL1273" s="162"/>
      <c r="AM1273" s="162"/>
      <c r="AN1273" s="162"/>
      <c r="AO1273" s="162"/>
      <c r="AP1273" s="162"/>
      <c r="AQ1273" s="162"/>
      <c r="AR1273" s="162"/>
      <c r="AS1273" s="162"/>
      <c r="AT1273" s="162"/>
      <c r="AU1273" s="162"/>
      <c r="AV1273" s="162"/>
      <c r="AW1273" s="162"/>
      <c r="AX1273" s="162"/>
    </row>
    <row r="1274" spans="1:50" hidden="1">
      <c r="A1274" s="153" t="s">
        <v>1193</v>
      </c>
      <c r="B1274" s="153" t="s">
        <v>1194</v>
      </c>
      <c r="C1274" s="153" t="s">
        <v>1195</v>
      </c>
      <c r="D1274" s="177" t="s">
        <v>10488</v>
      </c>
      <c r="E1274" s="161" t="s">
        <v>10489</v>
      </c>
      <c r="F1274" s="161" t="s">
        <v>12983</v>
      </c>
      <c r="G1274" s="161" t="s">
        <v>10490</v>
      </c>
      <c r="H1274" s="161" t="s">
        <v>2024</v>
      </c>
      <c r="I1274" s="161" t="s">
        <v>2031</v>
      </c>
      <c r="J1274" s="161" t="s">
        <v>10491</v>
      </c>
      <c r="K1274" s="161" t="s">
        <v>6309</v>
      </c>
      <c r="L1274" s="161" t="s">
        <v>10492</v>
      </c>
      <c r="M1274" s="161" t="s">
        <v>10493</v>
      </c>
      <c r="N1274" s="185" t="s">
        <v>12248</v>
      </c>
      <c r="O1274" s="161">
        <v>0</v>
      </c>
      <c r="P1274" s="161">
        <v>0</v>
      </c>
      <c r="Q1274" s="161">
        <v>0</v>
      </c>
      <c r="R1274" s="161">
        <v>0</v>
      </c>
      <c r="S1274" s="161">
        <v>0</v>
      </c>
      <c r="T1274" s="161">
        <v>0</v>
      </c>
      <c r="U1274" s="161">
        <v>0</v>
      </c>
      <c r="V1274" s="161">
        <v>0</v>
      </c>
      <c r="W1274" s="161">
        <v>0</v>
      </c>
      <c r="X1274" s="161">
        <v>0</v>
      </c>
      <c r="Y1274" s="161">
        <v>0</v>
      </c>
      <c r="Z1274" s="161">
        <v>0</v>
      </c>
      <c r="AA1274" s="161">
        <v>0</v>
      </c>
      <c r="AB1274" s="161">
        <v>0</v>
      </c>
      <c r="AC1274" s="161">
        <v>0</v>
      </c>
      <c r="AD1274" s="161">
        <v>0</v>
      </c>
      <c r="AE1274" s="161">
        <v>0</v>
      </c>
      <c r="AF1274" s="161" t="s">
        <v>1823</v>
      </c>
      <c r="AG1274" s="161" t="s">
        <v>4437</v>
      </c>
      <c r="AH1274" s="162" t="s">
        <v>15698</v>
      </c>
      <c r="AI1274" s="162"/>
      <c r="AJ1274" s="162"/>
      <c r="AK1274" s="162"/>
      <c r="AL1274" s="162"/>
      <c r="AM1274" s="162"/>
      <c r="AN1274" s="162"/>
      <c r="AO1274" s="162"/>
      <c r="AP1274" s="162"/>
      <c r="AQ1274" s="162"/>
      <c r="AR1274" s="162"/>
      <c r="AS1274" s="162"/>
      <c r="AT1274" s="162"/>
      <c r="AU1274" s="162"/>
      <c r="AV1274" s="162"/>
      <c r="AW1274" s="162"/>
      <c r="AX1274" s="162"/>
    </row>
    <row r="1275" spans="1:50" hidden="1">
      <c r="A1275" s="153" t="s">
        <v>1196</v>
      </c>
      <c r="B1275" s="153" t="s">
        <v>1194</v>
      </c>
      <c r="C1275" s="153" t="s">
        <v>1195</v>
      </c>
      <c r="D1275" s="177" t="s">
        <v>10488</v>
      </c>
      <c r="E1275" s="161" t="s">
        <v>10489</v>
      </c>
      <c r="F1275" s="161" t="s">
        <v>12984</v>
      </c>
      <c r="G1275" s="161" t="s">
        <v>10490</v>
      </c>
      <c r="H1275" s="161" t="s">
        <v>2024</v>
      </c>
      <c r="I1275" s="161" t="s">
        <v>2031</v>
      </c>
      <c r="J1275" s="161" t="s">
        <v>10491</v>
      </c>
      <c r="K1275" s="161" t="s">
        <v>6309</v>
      </c>
      <c r="L1275" s="161" t="s">
        <v>10492</v>
      </c>
      <c r="M1275" s="161" t="s">
        <v>10493</v>
      </c>
      <c r="N1275" s="185" t="s">
        <v>12248</v>
      </c>
      <c r="O1275" s="161">
        <v>0</v>
      </c>
      <c r="P1275" s="161">
        <v>0</v>
      </c>
      <c r="Q1275" s="161">
        <v>0</v>
      </c>
      <c r="R1275" s="161">
        <v>0</v>
      </c>
      <c r="S1275" s="161">
        <v>0</v>
      </c>
      <c r="T1275" s="161">
        <v>0</v>
      </c>
      <c r="U1275" s="161">
        <v>0</v>
      </c>
      <c r="V1275" s="161">
        <v>0</v>
      </c>
      <c r="W1275" s="161">
        <v>0</v>
      </c>
      <c r="X1275" s="161">
        <v>0</v>
      </c>
      <c r="Y1275" s="161">
        <v>0</v>
      </c>
      <c r="Z1275" s="161">
        <v>0</v>
      </c>
      <c r="AA1275" s="161">
        <v>0</v>
      </c>
      <c r="AB1275" s="161">
        <v>0</v>
      </c>
      <c r="AC1275" s="161">
        <v>0</v>
      </c>
      <c r="AD1275" s="161">
        <v>0</v>
      </c>
      <c r="AE1275" s="161">
        <v>0</v>
      </c>
      <c r="AF1275" s="161" t="s">
        <v>1823</v>
      </c>
      <c r="AG1275" s="161" t="s">
        <v>4437</v>
      </c>
      <c r="AH1275" s="162" t="s">
        <v>15698</v>
      </c>
      <c r="AI1275" s="162"/>
      <c r="AJ1275" s="162"/>
      <c r="AK1275" s="162"/>
      <c r="AL1275" s="162"/>
      <c r="AM1275" s="162"/>
      <c r="AN1275" s="162"/>
      <c r="AO1275" s="162"/>
      <c r="AP1275" s="162"/>
      <c r="AQ1275" s="162"/>
      <c r="AR1275" s="162"/>
      <c r="AS1275" s="162"/>
      <c r="AT1275" s="162"/>
      <c r="AU1275" s="162"/>
      <c r="AV1275" s="162"/>
      <c r="AW1275" s="162"/>
      <c r="AX1275" s="162"/>
    </row>
    <row r="1276" spans="1:50" hidden="1">
      <c r="A1276" s="153" t="s">
        <v>1197</v>
      </c>
      <c r="B1276" s="153" t="s">
        <v>1194</v>
      </c>
      <c r="C1276" s="153" t="s">
        <v>1195</v>
      </c>
      <c r="D1276" s="177" t="s">
        <v>10488</v>
      </c>
      <c r="E1276" s="161" t="s">
        <v>10489</v>
      </c>
      <c r="F1276" s="161" t="s">
        <v>12985</v>
      </c>
      <c r="G1276" s="161" t="s">
        <v>10490</v>
      </c>
      <c r="H1276" s="161" t="s">
        <v>2024</v>
      </c>
      <c r="I1276" s="161" t="s">
        <v>2031</v>
      </c>
      <c r="J1276" s="161" t="s">
        <v>10491</v>
      </c>
      <c r="K1276" s="161" t="s">
        <v>6309</v>
      </c>
      <c r="L1276" s="161" t="s">
        <v>10492</v>
      </c>
      <c r="M1276" s="161" t="s">
        <v>10493</v>
      </c>
      <c r="N1276" s="185" t="s">
        <v>12248</v>
      </c>
      <c r="O1276" s="161">
        <v>0</v>
      </c>
      <c r="P1276" s="161">
        <v>0</v>
      </c>
      <c r="Q1276" s="161">
        <v>0</v>
      </c>
      <c r="R1276" s="161">
        <v>0</v>
      </c>
      <c r="S1276" s="161">
        <v>0</v>
      </c>
      <c r="T1276" s="161">
        <v>0</v>
      </c>
      <c r="U1276" s="161">
        <v>0</v>
      </c>
      <c r="V1276" s="161">
        <v>0</v>
      </c>
      <c r="W1276" s="161">
        <v>0</v>
      </c>
      <c r="X1276" s="161">
        <v>0</v>
      </c>
      <c r="Y1276" s="161">
        <v>0</v>
      </c>
      <c r="Z1276" s="161">
        <v>0</v>
      </c>
      <c r="AA1276" s="161">
        <v>0</v>
      </c>
      <c r="AB1276" s="161">
        <v>0</v>
      </c>
      <c r="AC1276" s="161">
        <v>0</v>
      </c>
      <c r="AD1276" s="161">
        <v>0</v>
      </c>
      <c r="AE1276" s="161">
        <v>0</v>
      </c>
      <c r="AF1276" s="161" t="s">
        <v>1823</v>
      </c>
      <c r="AG1276" s="161" t="s">
        <v>4437</v>
      </c>
      <c r="AH1276" s="162" t="s">
        <v>15698</v>
      </c>
      <c r="AI1276" s="162"/>
      <c r="AJ1276" s="162"/>
      <c r="AK1276" s="162"/>
      <c r="AL1276" s="162"/>
      <c r="AM1276" s="162"/>
      <c r="AN1276" s="162"/>
      <c r="AO1276" s="162"/>
      <c r="AP1276" s="162"/>
      <c r="AQ1276" s="162"/>
      <c r="AR1276" s="162"/>
      <c r="AS1276" s="162"/>
      <c r="AT1276" s="162"/>
      <c r="AU1276" s="162"/>
      <c r="AV1276" s="162"/>
      <c r="AW1276" s="162"/>
      <c r="AX1276" s="162"/>
    </row>
    <row r="1277" spans="1:50" hidden="1">
      <c r="A1277" s="153" t="s">
        <v>1198</v>
      </c>
      <c r="B1277" s="153" t="s">
        <v>1194</v>
      </c>
      <c r="C1277" s="153" t="s">
        <v>1195</v>
      </c>
      <c r="D1277" s="177" t="s">
        <v>10488</v>
      </c>
      <c r="E1277" s="161" t="s">
        <v>10489</v>
      </c>
      <c r="F1277" s="161" t="e">
        <v>#N/A</v>
      </c>
      <c r="G1277" s="161" t="s">
        <v>10490</v>
      </c>
      <c r="H1277" s="161" t="s">
        <v>2024</v>
      </c>
      <c r="I1277" s="161" t="s">
        <v>2031</v>
      </c>
      <c r="J1277" s="161" t="s">
        <v>10491</v>
      </c>
      <c r="K1277" s="161" t="s">
        <v>6309</v>
      </c>
      <c r="L1277" s="161" t="s">
        <v>10492</v>
      </c>
      <c r="M1277" s="161"/>
      <c r="N1277" s="185"/>
      <c r="O1277" s="161"/>
      <c r="P1277" s="161"/>
      <c r="Q1277" s="161"/>
      <c r="R1277" s="161"/>
      <c r="S1277" s="161"/>
      <c r="T1277" s="161"/>
      <c r="U1277" s="161"/>
      <c r="V1277" s="161"/>
      <c r="W1277" s="161"/>
      <c r="X1277" s="161"/>
      <c r="Y1277" s="161"/>
      <c r="Z1277" s="161"/>
      <c r="AA1277" s="161"/>
      <c r="AB1277" s="161"/>
      <c r="AC1277" s="161"/>
      <c r="AD1277" s="161"/>
      <c r="AE1277" s="161"/>
      <c r="AF1277" s="161"/>
      <c r="AG1277" s="161"/>
      <c r="AH1277" s="162"/>
      <c r="AI1277" s="162"/>
      <c r="AJ1277" s="162"/>
      <c r="AK1277" s="162"/>
      <c r="AL1277" s="162"/>
      <c r="AM1277" s="162"/>
      <c r="AN1277" s="162"/>
      <c r="AO1277" s="162"/>
      <c r="AP1277" s="162"/>
      <c r="AQ1277" s="162"/>
      <c r="AR1277" s="162"/>
      <c r="AS1277" s="162"/>
      <c r="AT1277" s="162"/>
      <c r="AU1277" s="162"/>
      <c r="AV1277" s="162"/>
      <c r="AW1277" s="162"/>
      <c r="AX1277" s="162"/>
    </row>
    <row r="1278" spans="1:50" hidden="1">
      <c r="A1278" s="153" t="s">
        <v>1199</v>
      </c>
      <c r="B1278" s="153" t="s">
        <v>1194</v>
      </c>
      <c r="C1278" s="153" t="s">
        <v>1195</v>
      </c>
      <c r="D1278" s="177" t="s">
        <v>10488</v>
      </c>
      <c r="E1278" s="161" t="s">
        <v>10489</v>
      </c>
      <c r="F1278" s="161" t="s">
        <v>12986</v>
      </c>
      <c r="G1278" s="161" t="s">
        <v>10490</v>
      </c>
      <c r="H1278" s="161" t="s">
        <v>2024</v>
      </c>
      <c r="I1278" s="161" t="s">
        <v>2031</v>
      </c>
      <c r="J1278" s="161" t="s">
        <v>10491</v>
      </c>
      <c r="K1278" s="161" t="s">
        <v>6309</v>
      </c>
      <c r="L1278" s="161" t="s">
        <v>10492</v>
      </c>
      <c r="M1278" s="161" t="s">
        <v>10493</v>
      </c>
      <c r="N1278" s="185" t="s">
        <v>12248</v>
      </c>
      <c r="O1278" s="161">
        <v>0</v>
      </c>
      <c r="P1278" s="161">
        <v>0</v>
      </c>
      <c r="Q1278" s="161">
        <v>0</v>
      </c>
      <c r="R1278" s="161">
        <v>0</v>
      </c>
      <c r="S1278" s="161">
        <v>0</v>
      </c>
      <c r="T1278" s="161">
        <v>0</v>
      </c>
      <c r="U1278" s="161">
        <v>0</v>
      </c>
      <c r="V1278" s="161">
        <v>0</v>
      </c>
      <c r="W1278" s="161">
        <v>0</v>
      </c>
      <c r="X1278" s="161">
        <v>0</v>
      </c>
      <c r="Y1278" s="161">
        <v>0</v>
      </c>
      <c r="Z1278" s="161">
        <v>0</v>
      </c>
      <c r="AA1278" s="161">
        <v>0</v>
      </c>
      <c r="AB1278" s="161">
        <v>0</v>
      </c>
      <c r="AC1278" s="161">
        <v>0</v>
      </c>
      <c r="AD1278" s="161">
        <v>0</v>
      </c>
      <c r="AE1278" s="161">
        <v>0</v>
      </c>
      <c r="AF1278" s="161" t="s">
        <v>1823</v>
      </c>
      <c r="AG1278" s="161" t="s">
        <v>4437</v>
      </c>
      <c r="AH1278" s="162" t="s">
        <v>15698</v>
      </c>
      <c r="AI1278" s="162"/>
      <c r="AJ1278" s="162"/>
      <c r="AK1278" s="162"/>
      <c r="AL1278" s="162"/>
      <c r="AM1278" s="162"/>
      <c r="AN1278" s="162"/>
      <c r="AO1278" s="162"/>
      <c r="AP1278" s="162"/>
      <c r="AQ1278" s="162"/>
      <c r="AR1278" s="162"/>
      <c r="AS1278" s="162"/>
      <c r="AT1278" s="162"/>
      <c r="AU1278" s="162"/>
      <c r="AV1278" s="162"/>
      <c r="AW1278" s="162"/>
      <c r="AX1278" s="162"/>
    </row>
    <row r="1279" spans="1:50" hidden="1">
      <c r="A1279" s="153" t="s">
        <v>1200</v>
      </c>
      <c r="B1279" s="153" t="s">
        <v>1194</v>
      </c>
      <c r="C1279" s="153" t="s">
        <v>1195</v>
      </c>
      <c r="D1279" s="177" t="s">
        <v>10488</v>
      </c>
      <c r="E1279" s="161" t="s">
        <v>10489</v>
      </c>
      <c r="F1279" s="161" t="s">
        <v>12247</v>
      </c>
      <c r="G1279" s="161" t="s">
        <v>10490</v>
      </c>
      <c r="H1279" s="161" t="s">
        <v>2024</v>
      </c>
      <c r="I1279" s="161" t="s">
        <v>2031</v>
      </c>
      <c r="J1279" s="161" t="s">
        <v>10491</v>
      </c>
      <c r="K1279" s="161" t="s">
        <v>6309</v>
      </c>
      <c r="L1279" s="161" t="s">
        <v>10492</v>
      </c>
      <c r="M1279" s="161" t="s">
        <v>10493</v>
      </c>
      <c r="N1279" s="185" t="s">
        <v>12248</v>
      </c>
      <c r="O1279" s="161">
        <v>0</v>
      </c>
      <c r="P1279" s="161">
        <v>0</v>
      </c>
      <c r="Q1279" s="161">
        <v>0</v>
      </c>
      <c r="R1279" s="161">
        <v>0</v>
      </c>
      <c r="S1279" s="161">
        <v>0</v>
      </c>
      <c r="T1279" s="161">
        <v>0</v>
      </c>
      <c r="U1279" s="161">
        <v>0</v>
      </c>
      <c r="V1279" s="161">
        <v>0</v>
      </c>
      <c r="W1279" s="161">
        <v>0</v>
      </c>
      <c r="X1279" s="161">
        <v>0</v>
      </c>
      <c r="Y1279" s="161">
        <v>0</v>
      </c>
      <c r="Z1279" s="161">
        <v>0</v>
      </c>
      <c r="AA1279" s="161">
        <v>0</v>
      </c>
      <c r="AB1279" s="161">
        <v>0</v>
      </c>
      <c r="AC1279" s="161">
        <v>0</v>
      </c>
      <c r="AD1279" s="161">
        <v>0</v>
      </c>
      <c r="AE1279" s="161">
        <v>0</v>
      </c>
      <c r="AF1279" s="161" t="s">
        <v>1823</v>
      </c>
      <c r="AG1279" s="161" t="s">
        <v>4437</v>
      </c>
      <c r="AH1279" s="162" t="s">
        <v>15698</v>
      </c>
      <c r="AI1279" s="162"/>
      <c r="AJ1279" s="162"/>
      <c r="AK1279" s="162"/>
      <c r="AL1279" s="162"/>
      <c r="AM1279" s="162"/>
      <c r="AN1279" s="162"/>
      <c r="AO1279" s="162"/>
      <c r="AP1279" s="162"/>
      <c r="AQ1279" s="162"/>
      <c r="AR1279" s="162"/>
      <c r="AS1279" s="162"/>
      <c r="AT1279" s="162"/>
      <c r="AU1279" s="162"/>
      <c r="AV1279" s="162"/>
      <c r="AW1279" s="162"/>
      <c r="AX1279" s="162"/>
    </row>
    <row r="1280" spans="1:50" hidden="1">
      <c r="A1280" s="153" t="s">
        <v>788</v>
      </c>
      <c r="B1280" s="153" t="s">
        <v>4718</v>
      </c>
      <c r="C1280" s="153" t="s">
        <v>4719</v>
      </c>
      <c r="D1280" s="177" t="e">
        <v>#N/A</v>
      </c>
      <c r="E1280" s="161" t="e">
        <v>#N/A</v>
      </c>
      <c r="F1280" s="161" t="e">
        <v>#N/A</v>
      </c>
      <c r="G1280" s="161" t="e">
        <v>#N/A</v>
      </c>
      <c r="H1280" s="161" t="e">
        <v>#N/A</v>
      </c>
      <c r="I1280" s="161" t="e">
        <v>#N/A</v>
      </c>
      <c r="J1280" s="161" t="e">
        <v>#N/A</v>
      </c>
      <c r="K1280" s="161" t="e">
        <v>#N/A</v>
      </c>
      <c r="L1280" s="161" t="e">
        <v>#N/A</v>
      </c>
      <c r="M1280" s="161"/>
      <c r="N1280" s="185"/>
      <c r="O1280" s="161"/>
      <c r="P1280" s="161"/>
      <c r="Q1280" s="161"/>
      <c r="R1280" s="161"/>
      <c r="S1280" s="161"/>
      <c r="T1280" s="161"/>
      <c r="U1280" s="161"/>
      <c r="V1280" s="161"/>
      <c r="W1280" s="161"/>
      <c r="X1280" s="161"/>
      <c r="Y1280" s="161"/>
      <c r="Z1280" s="161"/>
      <c r="AA1280" s="161"/>
      <c r="AB1280" s="161"/>
      <c r="AC1280" s="161"/>
      <c r="AD1280" s="161"/>
      <c r="AE1280" s="161"/>
      <c r="AF1280" s="161"/>
      <c r="AG1280" s="161"/>
      <c r="AH1280" s="162"/>
      <c r="AI1280" s="162"/>
      <c r="AJ1280" s="162"/>
      <c r="AK1280" s="162"/>
      <c r="AL1280" s="162"/>
      <c r="AM1280" s="162"/>
      <c r="AN1280" s="162"/>
      <c r="AO1280" s="162"/>
      <c r="AP1280" s="162"/>
      <c r="AQ1280" s="162"/>
      <c r="AR1280" s="162"/>
      <c r="AS1280" s="162"/>
      <c r="AT1280" s="162"/>
      <c r="AU1280" s="162"/>
      <c r="AV1280" s="162"/>
      <c r="AW1280" s="162"/>
      <c r="AX1280" s="162"/>
    </row>
    <row r="1281" spans="1:50" hidden="1">
      <c r="A1281" s="153" t="s">
        <v>1762</v>
      </c>
      <c r="B1281" s="153" t="s">
        <v>1763</v>
      </c>
      <c r="C1281" s="153" t="s">
        <v>2505</v>
      </c>
      <c r="D1281" s="177" t="e">
        <v>#N/A</v>
      </c>
      <c r="E1281" s="161" t="e">
        <v>#N/A</v>
      </c>
      <c r="F1281" s="161" t="e">
        <v>#N/A</v>
      </c>
      <c r="G1281" s="161" t="e">
        <v>#N/A</v>
      </c>
      <c r="H1281" s="161" t="e">
        <v>#N/A</v>
      </c>
      <c r="I1281" s="161" t="e">
        <v>#N/A</v>
      </c>
      <c r="J1281" s="161" t="e">
        <v>#N/A</v>
      </c>
      <c r="K1281" s="161" t="e">
        <v>#N/A</v>
      </c>
      <c r="L1281" s="161" t="e">
        <v>#N/A</v>
      </c>
      <c r="M1281" s="161"/>
      <c r="N1281" s="185"/>
      <c r="O1281" s="161"/>
      <c r="P1281" s="161"/>
      <c r="Q1281" s="161"/>
      <c r="R1281" s="161"/>
      <c r="S1281" s="161"/>
      <c r="T1281" s="161"/>
      <c r="U1281" s="161"/>
      <c r="V1281" s="161"/>
      <c r="W1281" s="161"/>
      <c r="X1281" s="161"/>
      <c r="Y1281" s="161"/>
      <c r="Z1281" s="161"/>
      <c r="AA1281" s="161"/>
      <c r="AB1281" s="161"/>
      <c r="AC1281" s="161"/>
      <c r="AD1281" s="161"/>
      <c r="AE1281" s="161"/>
      <c r="AF1281" s="161"/>
      <c r="AG1281" s="161"/>
      <c r="AH1281" s="162"/>
      <c r="AI1281" s="162"/>
      <c r="AJ1281" s="162"/>
      <c r="AK1281" s="162"/>
      <c r="AL1281" s="162"/>
      <c r="AM1281" s="162"/>
      <c r="AN1281" s="162"/>
      <c r="AO1281" s="162"/>
      <c r="AP1281" s="162"/>
      <c r="AQ1281" s="162"/>
      <c r="AR1281" s="162"/>
      <c r="AS1281" s="162"/>
      <c r="AT1281" s="162"/>
      <c r="AU1281" s="162"/>
      <c r="AV1281" s="162"/>
      <c r="AW1281" s="162"/>
      <c r="AX1281" s="162"/>
    </row>
    <row r="1282" spans="1:50" hidden="1">
      <c r="A1282" s="153" t="s">
        <v>1315</v>
      </c>
      <c r="B1282" s="153" t="s">
        <v>1316</v>
      </c>
      <c r="C1282" s="153" t="s">
        <v>522</v>
      </c>
      <c r="D1282" s="177" t="s">
        <v>7577</v>
      </c>
      <c r="E1282" s="161" t="s">
        <v>6309</v>
      </c>
      <c r="F1282" s="161" t="s">
        <v>7578</v>
      </c>
      <c r="G1282" s="161" t="s">
        <v>7810</v>
      </c>
      <c r="H1282" s="161" t="s">
        <v>2024</v>
      </c>
      <c r="I1282" s="161" t="s">
        <v>2031</v>
      </c>
      <c r="J1282" s="161" t="s">
        <v>7579</v>
      </c>
      <c r="K1282" s="161" t="s">
        <v>7580</v>
      </c>
      <c r="L1282" s="161" t="s">
        <v>6309</v>
      </c>
      <c r="M1282" s="161" t="s">
        <v>7581</v>
      </c>
      <c r="N1282" s="185" t="s">
        <v>6310</v>
      </c>
      <c r="O1282" s="161">
        <v>0</v>
      </c>
      <c r="P1282" s="161">
        <v>0</v>
      </c>
      <c r="Q1282" s="161">
        <v>0</v>
      </c>
      <c r="R1282" s="161">
        <v>0</v>
      </c>
      <c r="S1282" s="161">
        <v>0</v>
      </c>
      <c r="T1282" s="161">
        <v>0</v>
      </c>
      <c r="U1282" s="161">
        <v>0</v>
      </c>
      <c r="V1282" s="161">
        <v>0</v>
      </c>
      <c r="W1282" s="161">
        <v>0</v>
      </c>
      <c r="X1282" s="161">
        <v>0</v>
      </c>
      <c r="Y1282" s="161">
        <v>0</v>
      </c>
      <c r="Z1282" s="161">
        <v>0</v>
      </c>
      <c r="AA1282" s="161">
        <v>0</v>
      </c>
      <c r="AB1282" s="161">
        <v>0</v>
      </c>
      <c r="AC1282" s="161">
        <v>0</v>
      </c>
      <c r="AD1282" s="161">
        <v>0</v>
      </c>
      <c r="AE1282" s="161">
        <v>0</v>
      </c>
      <c r="AF1282" s="161" t="s">
        <v>6309</v>
      </c>
      <c r="AG1282" s="161" t="s">
        <v>6312</v>
      </c>
      <c r="AH1282" s="162"/>
      <c r="AI1282" s="162"/>
      <c r="AJ1282" s="162"/>
      <c r="AK1282" s="162"/>
      <c r="AL1282" s="162"/>
      <c r="AM1282" s="162"/>
      <c r="AN1282" s="162"/>
      <c r="AO1282" s="162"/>
      <c r="AP1282" s="162"/>
      <c r="AQ1282" s="162"/>
      <c r="AR1282" s="162"/>
      <c r="AS1282" s="162"/>
      <c r="AT1282" s="162"/>
      <c r="AU1282" s="162"/>
      <c r="AV1282" s="162"/>
      <c r="AW1282" s="162"/>
      <c r="AX1282" s="162"/>
    </row>
    <row r="1283" spans="1:50" hidden="1">
      <c r="A1283" s="153" t="s">
        <v>3111</v>
      </c>
      <c r="B1283" s="153" t="s">
        <v>3112</v>
      </c>
      <c r="C1283" s="153" t="s">
        <v>2505</v>
      </c>
      <c r="D1283" s="177" t="s">
        <v>9534</v>
      </c>
      <c r="E1283" s="161" t="s">
        <v>6309</v>
      </c>
      <c r="F1283" s="161" t="s">
        <v>12724</v>
      </c>
      <c r="G1283" s="161" t="s">
        <v>9535</v>
      </c>
      <c r="H1283" s="161" t="s">
        <v>6786</v>
      </c>
      <c r="I1283" s="161" t="s">
        <v>6787</v>
      </c>
      <c r="J1283" s="161" t="s">
        <v>9536</v>
      </c>
      <c r="K1283" s="161" t="s">
        <v>9537</v>
      </c>
      <c r="L1283" s="161" t="s">
        <v>6309</v>
      </c>
      <c r="M1283" s="161" t="s">
        <v>9538</v>
      </c>
      <c r="N1283" s="185" t="s">
        <v>6310</v>
      </c>
      <c r="O1283" s="161">
        <v>0</v>
      </c>
      <c r="P1283" s="161">
        <v>0</v>
      </c>
      <c r="Q1283" s="161">
        <v>0</v>
      </c>
      <c r="R1283" s="161">
        <v>0</v>
      </c>
      <c r="S1283" s="161">
        <v>0</v>
      </c>
      <c r="T1283" s="161">
        <v>0</v>
      </c>
      <c r="U1283" s="161">
        <v>0</v>
      </c>
      <c r="V1283" s="161">
        <v>0</v>
      </c>
      <c r="W1283" s="161">
        <v>0</v>
      </c>
      <c r="X1283" s="161">
        <v>0</v>
      </c>
      <c r="Y1283" s="161">
        <v>0</v>
      </c>
      <c r="Z1283" s="161">
        <v>0</v>
      </c>
      <c r="AA1283" s="161">
        <v>0</v>
      </c>
      <c r="AB1283" s="161">
        <v>0</v>
      </c>
      <c r="AC1283" s="161">
        <v>0</v>
      </c>
      <c r="AD1283" s="161">
        <v>0</v>
      </c>
      <c r="AE1283" s="161">
        <v>0</v>
      </c>
      <c r="AF1283" s="161" t="s">
        <v>6309</v>
      </c>
      <c r="AG1283" s="161" t="s">
        <v>6312</v>
      </c>
      <c r="AH1283" s="162"/>
      <c r="AI1283" s="162"/>
      <c r="AJ1283" s="162"/>
      <c r="AK1283" s="162"/>
      <c r="AL1283" s="162"/>
      <c r="AM1283" s="162"/>
      <c r="AN1283" s="162"/>
      <c r="AO1283" s="162"/>
      <c r="AP1283" s="162"/>
      <c r="AQ1283" s="162"/>
      <c r="AR1283" s="162"/>
      <c r="AS1283" s="162"/>
      <c r="AT1283" s="162"/>
      <c r="AU1283" s="162"/>
      <c r="AV1283" s="162"/>
      <c r="AW1283" s="162"/>
      <c r="AX1283" s="162"/>
    </row>
    <row r="1284" spans="1:50" hidden="1">
      <c r="A1284" s="153" t="s">
        <v>609</v>
      </c>
      <c r="B1284" s="153" t="s">
        <v>610</v>
      </c>
      <c r="C1284" s="153" t="s">
        <v>522</v>
      </c>
      <c r="D1284" s="177" t="s">
        <v>7589</v>
      </c>
      <c r="E1284" s="161" t="s">
        <v>6309</v>
      </c>
      <c r="F1284" s="161" t="s">
        <v>12121</v>
      </c>
      <c r="G1284" s="161" t="s">
        <v>7590</v>
      </c>
      <c r="H1284" s="161" t="s">
        <v>2025</v>
      </c>
      <c r="I1284" s="161" t="s">
        <v>2026</v>
      </c>
      <c r="J1284" s="161" t="s">
        <v>7591</v>
      </c>
      <c r="K1284" s="161" t="s">
        <v>7592</v>
      </c>
      <c r="L1284" s="161" t="s">
        <v>6309</v>
      </c>
      <c r="M1284" s="161"/>
      <c r="N1284" s="185"/>
      <c r="O1284" s="161"/>
      <c r="P1284" s="161"/>
      <c r="Q1284" s="161"/>
      <c r="R1284" s="161"/>
      <c r="S1284" s="161"/>
      <c r="T1284" s="161"/>
      <c r="U1284" s="161"/>
      <c r="V1284" s="161"/>
      <c r="W1284" s="161"/>
      <c r="X1284" s="161"/>
      <c r="Y1284" s="161"/>
      <c r="Z1284" s="161"/>
      <c r="AA1284" s="161"/>
      <c r="AB1284" s="161"/>
      <c r="AC1284" s="161"/>
      <c r="AD1284" s="161"/>
      <c r="AE1284" s="161"/>
      <c r="AF1284" s="161"/>
      <c r="AG1284" s="161"/>
      <c r="AH1284" s="162"/>
      <c r="AI1284" s="162"/>
      <c r="AJ1284" s="162"/>
      <c r="AK1284" s="162"/>
      <c r="AL1284" s="162"/>
      <c r="AM1284" s="162"/>
      <c r="AN1284" s="162"/>
      <c r="AO1284" s="162"/>
      <c r="AP1284" s="162"/>
      <c r="AQ1284" s="162"/>
      <c r="AR1284" s="162"/>
      <c r="AS1284" s="162"/>
      <c r="AT1284" s="162"/>
      <c r="AU1284" s="162"/>
      <c r="AV1284" s="162"/>
      <c r="AW1284" s="162"/>
      <c r="AX1284" s="162"/>
    </row>
    <row r="1285" spans="1:50" hidden="1">
      <c r="A1285" s="153" t="s">
        <v>1991</v>
      </c>
      <c r="B1285" s="153" t="s">
        <v>1992</v>
      </c>
      <c r="C1285" s="153" t="s">
        <v>2505</v>
      </c>
      <c r="D1285" s="177" t="s">
        <v>9954</v>
      </c>
      <c r="E1285" s="161" t="s">
        <v>6309</v>
      </c>
      <c r="F1285" s="161" t="s">
        <v>12809</v>
      </c>
      <c r="G1285" s="161" t="s">
        <v>9955</v>
      </c>
      <c r="H1285" s="161" t="s">
        <v>2024</v>
      </c>
      <c r="I1285" s="161" t="s">
        <v>2031</v>
      </c>
      <c r="J1285" s="161" t="s">
        <v>9956</v>
      </c>
      <c r="K1285" s="161" t="s">
        <v>9957</v>
      </c>
      <c r="L1285" s="161" t="s">
        <v>6309</v>
      </c>
      <c r="M1285" s="161" t="s">
        <v>9958</v>
      </c>
      <c r="N1285" s="185" t="s">
        <v>6310</v>
      </c>
      <c r="O1285" s="161">
        <v>0</v>
      </c>
      <c r="P1285" s="161">
        <v>0</v>
      </c>
      <c r="Q1285" s="161">
        <v>0</v>
      </c>
      <c r="R1285" s="161">
        <v>0</v>
      </c>
      <c r="S1285" s="161">
        <v>0</v>
      </c>
      <c r="T1285" s="161">
        <v>0</v>
      </c>
      <c r="U1285" s="161">
        <v>0</v>
      </c>
      <c r="V1285" s="161">
        <v>0</v>
      </c>
      <c r="W1285" s="161">
        <v>0</v>
      </c>
      <c r="X1285" s="161">
        <v>0</v>
      </c>
      <c r="Y1285" s="161">
        <v>0</v>
      </c>
      <c r="Z1285" s="161">
        <v>0</v>
      </c>
      <c r="AA1285" s="161">
        <v>0</v>
      </c>
      <c r="AB1285" s="161">
        <v>0</v>
      </c>
      <c r="AC1285" s="161">
        <v>0</v>
      </c>
      <c r="AD1285" s="161">
        <v>0</v>
      </c>
      <c r="AE1285" s="161">
        <v>0</v>
      </c>
      <c r="AF1285" s="161" t="s">
        <v>6309</v>
      </c>
      <c r="AG1285" s="161" t="s">
        <v>6312</v>
      </c>
      <c r="AH1285" s="162"/>
      <c r="AI1285" s="162"/>
      <c r="AJ1285" s="162"/>
      <c r="AK1285" s="162"/>
      <c r="AL1285" s="162"/>
      <c r="AM1285" s="162"/>
      <c r="AN1285" s="162"/>
      <c r="AO1285" s="162"/>
      <c r="AP1285" s="162"/>
      <c r="AQ1285" s="162"/>
      <c r="AR1285" s="162"/>
      <c r="AS1285" s="162"/>
      <c r="AT1285" s="162"/>
      <c r="AU1285" s="162"/>
      <c r="AV1285" s="162"/>
      <c r="AW1285" s="162"/>
      <c r="AX1285" s="162"/>
    </row>
    <row r="1286" spans="1:50" hidden="1">
      <c r="A1286" s="153" t="s">
        <v>3954</v>
      </c>
      <c r="B1286" s="153" t="s">
        <v>3955</v>
      </c>
      <c r="C1286" s="153" t="s">
        <v>3956</v>
      </c>
      <c r="D1286" s="177" t="s">
        <v>291</v>
      </c>
      <c r="E1286" s="161" t="s">
        <v>292</v>
      </c>
      <c r="F1286" s="161" t="s">
        <v>293</v>
      </c>
      <c r="G1286" s="161" t="s">
        <v>294</v>
      </c>
      <c r="H1286" s="161" t="s">
        <v>2024</v>
      </c>
      <c r="I1286" s="161" t="s">
        <v>3407</v>
      </c>
      <c r="J1286" s="161" t="s">
        <v>295</v>
      </c>
      <c r="K1286" s="161" t="s">
        <v>2932</v>
      </c>
      <c r="L1286" s="161" t="s">
        <v>2933</v>
      </c>
      <c r="M1286" s="161" t="s">
        <v>2934</v>
      </c>
      <c r="N1286" s="185" t="s">
        <v>6310</v>
      </c>
      <c r="O1286" s="161">
        <v>0</v>
      </c>
      <c r="P1286" s="161">
        <v>0</v>
      </c>
      <c r="Q1286" s="161">
        <v>0</v>
      </c>
      <c r="R1286" s="161">
        <v>0</v>
      </c>
      <c r="S1286" s="161">
        <v>0</v>
      </c>
      <c r="T1286" s="161">
        <v>0</v>
      </c>
      <c r="U1286" s="161">
        <v>0</v>
      </c>
      <c r="V1286" s="161">
        <v>0</v>
      </c>
      <c r="W1286" s="161">
        <v>0</v>
      </c>
      <c r="X1286" s="161">
        <v>0</v>
      </c>
      <c r="Y1286" s="161">
        <v>0</v>
      </c>
      <c r="Z1286" s="161">
        <v>0</v>
      </c>
      <c r="AA1286" s="161">
        <v>0</v>
      </c>
      <c r="AB1286" s="161">
        <v>0</v>
      </c>
      <c r="AC1286" s="161">
        <v>0</v>
      </c>
      <c r="AD1286" s="161">
        <v>0</v>
      </c>
      <c r="AE1286" s="161">
        <v>0</v>
      </c>
      <c r="AF1286" s="161" t="s">
        <v>4285</v>
      </c>
      <c r="AG1286" s="161" t="s">
        <v>6334</v>
      </c>
      <c r="AH1286" s="162" t="s">
        <v>1851</v>
      </c>
      <c r="AI1286" s="162" t="s">
        <v>6575</v>
      </c>
      <c r="AJ1286" s="162"/>
      <c r="AK1286" s="162"/>
      <c r="AL1286" s="162"/>
      <c r="AM1286" s="162"/>
      <c r="AN1286" s="162"/>
      <c r="AO1286" s="162"/>
      <c r="AP1286" s="162"/>
      <c r="AQ1286" s="162"/>
      <c r="AR1286" s="162"/>
      <c r="AS1286" s="162"/>
      <c r="AT1286" s="162"/>
      <c r="AU1286" s="162"/>
      <c r="AV1286" s="162"/>
      <c r="AW1286" s="162"/>
      <c r="AX1286" s="162"/>
    </row>
    <row r="1287" spans="1:50" hidden="1">
      <c r="A1287" s="153" t="s">
        <v>5670</v>
      </c>
      <c r="B1287" s="153" t="s">
        <v>5671</v>
      </c>
      <c r="C1287" s="153" t="s">
        <v>2505</v>
      </c>
      <c r="D1287" s="177" t="s">
        <v>8788</v>
      </c>
      <c r="E1287" s="161" t="s">
        <v>6309</v>
      </c>
      <c r="F1287" s="161" t="s">
        <v>12580</v>
      </c>
      <c r="G1287" s="161" t="s">
        <v>8789</v>
      </c>
      <c r="H1287" s="161" t="s">
        <v>2015</v>
      </c>
      <c r="I1287" s="161" t="s">
        <v>2016</v>
      </c>
      <c r="J1287" s="161" t="s">
        <v>8790</v>
      </c>
      <c r="K1287" s="161" t="s">
        <v>8791</v>
      </c>
      <c r="L1287" s="161" t="s">
        <v>6309</v>
      </c>
      <c r="M1287" s="161" t="s">
        <v>8792</v>
      </c>
      <c r="N1287" s="185" t="s">
        <v>6310</v>
      </c>
      <c r="O1287" s="161">
        <v>0</v>
      </c>
      <c r="P1287" s="161">
        <v>0</v>
      </c>
      <c r="Q1287" s="161">
        <v>0</v>
      </c>
      <c r="R1287" s="161">
        <v>0</v>
      </c>
      <c r="S1287" s="161">
        <v>0</v>
      </c>
      <c r="T1287" s="161">
        <v>0</v>
      </c>
      <c r="U1287" s="161">
        <v>0</v>
      </c>
      <c r="V1287" s="161">
        <v>0</v>
      </c>
      <c r="W1287" s="161">
        <v>0</v>
      </c>
      <c r="X1287" s="161">
        <v>0</v>
      </c>
      <c r="Y1287" s="161">
        <v>0</v>
      </c>
      <c r="Z1287" s="161">
        <v>0</v>
      </c>
      <c r="AA1287" s="161">
        <v>0</v>
      </c>
      <c r="AB1287" s="161">
        <v>0</v>
      </c>
      <c r="AC1287" s="161">
        <v>0</v>
      </c>
      <c r="AD1287" s="161">
        <v>0</v>
      </c>
      <c r="AE1287" s="161">
        <v>0</v>
      </c>
      <c r="AF1287" s="161" t="s">
        <v>6309</v>
      </c>
      <c r="AG1287" s="161" t="s">
        <v>6312</v>
      </c>
      <c r="AH1287" s="162"/>
      <c r="AI1287" s="162"/>
      <c r="AJ1287" s="162"/>
      <c r="AK1287" s="162"/>
      <c r="AL1287" s="162"/>
      <c r="AM1287" s="162"/>
      <c r="AN1287" s="162"/>
      <c r="AO1287" s="162"/>
      <c r="AP1287" s="162"/>
      <c r="AQ1287" s="162"/>
      <c r="AR1287" s="162"/>
      <c r="AS1287" s="162"/>
      <c r="AT1287" s="162"/>
      <c r="AU1287" s="162"/>
      <c r="AV1287" s="162"/>
      <c r="AW1287" s="162"/>
      <c r="AX1287" s="162"/>
    </row>
    <row r="1288" spans="1:50" hidden="1">
      <c r="A1288" s="153" t="s">
        <v>3132</v>
      </c>
      <c r="B1288" s="153" t="s">
        <v>3133</v>
      </c>
      <c r="C1288" s="153" t="s">
        <v>2505</v>
      </c>
      <c r="D1288" s="177" t="s">
        <v>8492</v>
      </c>
      <c r="E1288" s="161" t="s">
        <v>6309</v>
      </c>
      <c r="F1288" s="161" t="s">
        <v>12522</v>
      </c>
      <c r="G1288" s="161" t="s">
        <v>8493</v>
      </c>
      <c r="H1288" s="161" t="s">
        <v>2024</v>
      </c>
      <c r="I1288" s="161" t="s">
        <v>7687</v>
      </c>
      <c r="J1288" s="161" t="s">
        <v>8494</v>
      </c>
      <c r="K1288" s="161" t="s">
        <v>8495</v>
      </c>
      <c r="L1288" s="161" t="s">
        <v>6309</v>
      </c>
      <c r="M1288" s="161" t="s">
        <v>6309</v>
      </c>
      <c r="N1288" s="185" t="s">
        <v>6310</v>
      </c>
      <c r="O1288" s="161">
        <v>0</v>
      </c>
      <c r="P1288" s="161">
        <v>0</v>
      </c>
      <c r="Q1288" s="161">
        <v>0</v>
      </c>
      <c r="R1288" s="161">
        <v>0</v>
      </c>
      <c r="S1288" s="161">
        <v>0</v>
      </c>
      <c r="T1288" s="161">
        <v>0</v>
      </c>
      <c r="U1288" s="161">
        <v>0</v>
      </c>
      <c r="V1288" s="161">
        <v>0</v>
      </c>
      <c r="W1288" s="161">
        <v>0</v>
      </c>
      <c r="X1288" s="161">
        <v>0</v>
      </c>
      <c r="Y1288" s="161">
        <v>0</v>
      </c>
      <c r="Z1288" s="161">
        <v>0</v>
      </c>
      <c r="AA1288" s="161">
        <v>0</v>
      </c>
      <c r="AB1288" s="161">
        <v>0</v>
      </c>
      <c r="AC1288" s="161">
        <v>0</v>
      </c>
      <c r="AD1288" s="161">
        <v>0</v>
      </c>
      <c r="AE1288" s="161">
        <v>0</v>
      </c>
      <c r="AF1288" s="161" t="s">
        <v>6309</v>
      </c>
      <c r="AG1288" s="161" t="s">
        <v>6312</v>
      </c>
      <c r="AH1288" s="162"/>
      <c r="AI1288" s="162"/>
      <c r="AJ1288" s="162"/>
      <c r="AK1288" s="162"/>
      <c r="AL1288" s="162"/>
      <c r="AM1288" s="162"/>
      <c r="AN1288" s="162"/>
      <c r="AO1288" s="162"/>
      <c r="AP1288" s="162"/>
      <c r="AQ1288" s="162"/>
      <c r="AR1288" s="162"/>
      <c r="AS1288" s="162"/>
      <c r="AT1288" s="162"/>
      <c r="AU1288" s="162"/>
      <c r="AV1288" s="162"/>
      <c r="AW1288" s="162"/>
      <c r="AX1288" s="162"/>
    </row>
    <row r="1289" spans="1:50" hidden="1">
      <c r="A1289" s="153" t="s">
        <v>2388</v>
      </c>
      <c r="B1289" s="153" t="s">
        <v>2382</v>
      </c>
      <c r="C1289" s="153" t="s">
        <v>2389</v>
      </c>
      <c r="D1289" s="177" t="s">
        <v>8064</v>
      </c>
      <c r="E1289" s="161" t="s">
        <v>8065</v>
      </c>
      <c r="F1289" s="161" t="s">
        <v>12369</v>
      </c>
      <c r="G1289" s="161" t="s">
        <v>8066</v>
      </c>
      <c r="H1289" s="161" t="s">
        <v>2024</v>
      </c>
      <c r="I1289" s="161" t="s">
        <v>7069</v>
      </c>
      <c r="J1289" s="161" t="s">
        <v>8067</v>
      </c>
      <c r="K1289" s="161" t="s">
        <v>8068</v>
      </c>
      <c r="L1289" s="161" t="s">
        <v>8069</v>
      </c>
      <c r="M1289" s="161" t="s">
        <v>8070</v>
      </c>
      <c r="N1289" s="185" t="s">
        <v>6318</v>
      </c>
      <c r="O1289" s="161">
        <v>0</v>
      </c>
      <c r="P1289" s="161">
        <v>0</v>
      </c>
      <c r="Q1289" s="161">
        <v>0</v>
      </c>
      <c r="R1289" s="161">
        <v>0</v>
      </c>
      <c r="S1289" s="161">
        <v>0</v>
      </c>
      <c r="T1289" s="161">
        <v>0</v>
      </c>
      <c r="U1289" s="161">
        <v>0</v>
      </c>
      <c r="V1289" s="161">
        <v>0</v>
      </c>
      <c r="W1289" s="161">
        <v>0</v>
      </c>
      <c r="X1289" s="161">
        <v>0</v>
      </c>
      <c r="Y1289" s="161">
        <v>0</v>
      </c>
      <c r="Z1289" s="161">
        <v>0</v>
      </c>
      <c r="AA1289" s="161">
        <v>0</v>
      </c>
      <c r="AB1289" s="161">
        <v>0</v>
      </c>
      <c r="AC1289" s="161">
        <v>0</v>
      </c>
      <c r="AD1289" s="161">
        <v>0</v>
      </c>
      <c r="AE1289" s="161">
        <v>0</v>
      </c>
      <c r="AF1289" s="161" t="s">
        <v>1912</v>
      </c>
      <c r="AG1289" s="169" t="s">
        <v>4388</v>
      </c>
      <c r="AH1289" s="162"/>
      <c r="AI1289" s="162"/>
      <c r="AJ1289" s="162"/>
      <c r="AK1289" s="162"/>
      <c r="AL1289" s="162"/>
      <c r="AM1289" s="162"/>
      <c r="AN1289" s="162"/>
      <c r="AO1289" s="162"/>
      <c r="AP1289" s="162"/>
      <c r="AQ1289" s="162"/>
      <c r="AR1289" s="162"/>
      <c r="AS1289" s="162"/>
      <c r="AT1289" s="162"/>
      <c r="AU1289" s="162"/>
      <c r="AV1289" s="162"/>
      <c r="AW1289" s="162"/>
      <c r="AX1289" s="162"/>
    </row>
    <row r="1290" spans="1:50" hidden="1">
      <c r="A1290" s="153" t="s">
        <v>5661</v>
      </c>
      <c r="B1290" s="153" t="s">
        <v>5662</v>
      </c>
      <c r="C1290" s="153" t="s">
        <v>5663</v>
      </c>
      <c r="D1290" s="177" t="s">
        <v>10869</v>
      </c>
      <c r="E1290" s="161" t="s">
        <v>10870</v>
      </c>
      <c r="F1290" s="161" t="s">
        <v>12254</v>
      </c>
      <c r="G1290" s="161" t="s">
        <v>10871</v>
      </c>
      <c r="H1290" s="161" t="s">
        <v>10872</v>
      </c>
      <c r="I1290" s="161" t="s">
        <v>10873</v>
      </c>
      <c r="J1290" s="161" t="s">
        <v>10874</v>
      </c>
      <c r="K1290" s="161" t="s">
        <v>10875</v>
      </c>
      <c r="L1290" s="161" t="s">
        <v>10876</v>
      </c>
      <c r="M1290" s="161" t="s">
        <v>10877</v>
      </c>
      <c r="N1290" s="185" t="s">
        <v>6310</v>
      </c>
      <c r="O1290" s="161">
        <v>0</v>
      </c>
      <c r="P1290" s="161">
        <v>0</v>
      </c>
      <c r="Q1290" s="161">
        <v>0</v>
      </c>
      <c r="R1290" s="161">
        <v>0</v>
      </c>
      <c r="S1290" s="161">
        <v>0</v>
      </c>
      <c r="T1290" s="161">
        <v>0</v>
      </c>
      <c r="U1290" s="161">
        <v>0</v>
      </c>
      <c r="V1290" s="161">
        <v>0</v>
      </c>
      <c r="W1290" s="161">
        <v>0</v>
      </c>
      <c r="X1290" s="161">
        <v>0</v>
      </c>
      <c r="Y1290" s="161">
        <v>0</v>
      </c>
      <c r="Z1290" s="161">
        <v>0</v>
      </c>
      <c r="AA1290" s="161">
        <v>1</v>
      </c>
      <c r="AB1290" s="161" t="s">
        <v>5664</v>
      </c>
      <c r="AC1290" s="161" t="s">
        <v>12255</v>
      </c>
      <c r="AD1290" s="161" t="s">
        <v>6208</v>
      </c>
      <c r="AE1290" s="161" t="s">
        <v>12256</v>
      </c>
      <c r="AF1290" s="161" t="s">
        <v>6309</v>
      </c>
      <c r="AG1290" s="161" t="s">
        <v>6317</v>
      </c>
      <c r="AH1290" s="162"/>
      <c r="AI1290" s="162"/>
      <c r="AJ1290" s="162"/>
      <c r="AK1290" s="162"/>
      <c r="AL1290" s="162"/>
      <c r="AM1290" s="162"/>
      <c r="AN1290" s="162"/>
      <c r="AO1290" s="162"/>
      <c r="AP1290" s="162"/>
      <c r="AQ1290" s="162"/>
      <c r="AR1290" s="162"/>
      <c r="AS1290" s="162"/>
      <c r="AT1290" s="162"/>
      <c r="AU1290" s="162"/>
      <c r="AV1290" s="162"/>
      <c r="AW1290" s="162"/>
      <c r="AX1290" s="162"/>
    </row>
    <row r="1291" spans="1:50" hidden="1">
      <c r="A1291" s="153" t="s">
        <v>5896</v>
      </c>
      <c r="B1291" s="153" t="s">
        <v>3477</v>
      </c>
      <c r="C1291" s="153" t="s">
        <v>5897</v>
      </c>
      <c r="D1291" s="177" t="s">
        <v>7444</v>
      </c>
      <c r="E1291" s="161" t="s">
        <v>7445</v>
      </c>
      <c r="F1291" s="161" t="s">
        <v>12257</v>
      </c>
      <c r="G1291" s="161" t="s">
        <v>7447</v>
      </c>
      <c r="H1291" s="161" t="s">
        <v>7448</v>
      </c>
      <c r="I1291" s="161" t="s">
        <v>7449</v>
      </c>
      <c r="J1291" s="161" t="s">
        <v>7450</v>
      </c>
      <c r="K1291" s="161" t="s">
        <v>7451</v>
      </c>
      <c r="L1291" s="161" t="s">
        <v>6309</v>
      </c>
      <c r="M1291" s="161" t="s">
        <v>7452</v>
      </c>
      <c r="N1291" s="185" t="s">
        <v>6310</v>
      </c>
      <c r="O1291" s="161">
        <v>0</v>
      </c>
      <c r="P1291" s="161">
        <v>0</v>
      </c>
      <c r="Q1291" s="161">
        <v>0</v>
      </c>
      <c r="R1291" s="161">
        <v>0</v>
      </c>
      <c r="S1291" s="161">
        <v>0</v>
      </c>
      <c r="T1291" s="161">
        <v>0</v>
      </c>
      <c r="U1291" s="161">
        <v>0</v>
      </c>
      <c r="V1291" s="161">
        <v>0</v>
      </c>
      <c r="W1291" s="161">
        <v>0</v>
      </c>
      <c r="X1291" s="161">
        <v>0</v>
      </c>
      <c r="Y1291" s="161">
        <v>0</v>
      </c>
      <c r="Z1291" s="161">
        <v>0</v>
      </c>
      <c r="AA1291" s="161">
        <v>0</v>
      </c>
      <c r="AB1291" s="161">
        <v>0</v>
      </c>
      <c r="AC1291" s="161">
        <v>0</v>
      </c>
      <c r="AD1291" s="161">
        <v>0</v>
      </c>
      <c r="AE1291" s="161">
        <v>0</v>
      </c>
      <c r="AF1291" s="161" t="s">
        <v>6309</v>
      </c>
      <c r="AG1291" s="161" t="s">
        <v>6317</v>
      </c>
      <c r="AH1291" s="162"/>
      <c r="AI1291" s="162"/>
      <c r="AJ1291" s="162"/>
      <c r="AK1291" s="162"/>
      <c r="AL1291" s="162"/>
      <c r="AM1291" s="162"/>
      <c r="AN1291" s="162"/>
      <c r="AO1291" s="162"/>
      <c r="AP1291" s="162"/>
      <c r="AQ1291" s="162"/>
      <c r="AR1291" s="162"/>
      <c r="AS1291" s="162"/>
      <c r="AT1291" s="162"/>
      <c r="AU1291" s="162"/>
      <c r="AV1291" s="162"/>
      <c r="AW1291" s="162"/>
      <c r="AX1291" s="162"/>
    </row>
    <row r="1292" spans="1:50" hidden="1">
      <c r="A1292" s="153" t="s">
        <v>5313</v>
      </c>
      <c r="B1292" s="153" t="s">
        <v>5314</v>
      </c>
      <c r="C1292" s="153" t="s">
        <v>4166</v>
      </c>
      <c r="D1292" s="177" t="s">
        <v>9354</v>
      </c>
      <c r="E1292" s="161" t="s">
        <v>6309</v>
      </c>
      <c r="F1292" s="161" t="s">
        <v>12687</v>
      </c>
      <c r="G1292" s="161" t="s">
        <v>9355</v>
      </c>
      <c r="H1292" s="161" t="s">
        <v>2015</v>
      </c>
      <c r="I1292" s="161" t="s">
        <v>2016</v>
      </c>
      <c r="J1292" s="161" t="s">
        <v>9356</v>
      </c>
      <c r="K1292" s="161" t="s">
        <v>9357</v>
      </c>
      <c r="L1292" s="161" t="s">
        <v>6309</v>
      </c>
      <c r="M1292" s="161" t="s">
        <v>6309</v>
      </c>
      <c r="N1292" s="185" t="s">
        <v>6310</v>
      </c>
      <c r="O1292" s="161">
        <v>0</v>
      </c>
      <c r="P1292" s="161">
        <v>0</v>
      </c>
      <c r="Q1292" s="161">
        <v>0</v>
      </c>
      <c r="R1292" s="161">
        <v>0</v>
      </c>
      <c r="S1292" s="161">
        <v>0</v>
      </c>
      <c r="T1292" s="161">
        <v>0</v>
      </c>
      <c r="U1292" s="161">
        <v>0</v>
      </c>
      <c r="V1292" s="161">
        <v>0</v>
      </c>
      <c r="W1292" s="161">
        <v>0</v>
      </c>
      <c r="X1292" s="161">
        <v>0</v>
      </c>
      <c r="Y1292" s="161">
        <v>0</v>
      </c>
      <c r="Z1292" s="161">
        <v>0</v>
      </c>
      <c r="AA1292" s="161">
        <v>0</v>
      </c>
      <c r="AB1292" s="161">
        <v>0</v>
      </c>
      <c r="AC1292" s="161">
        <v>0</v>
      </c>
      <c r="AD1292" s="161">
        <v>0</v>
      </c>
      <c r="AE1292" s="161">
        <v>0</v>
      </c>
      <c r="AF1292" s="161" t="s">
        <v>6309</v>
      </c>
      <c r="AG1292" s="161" t="s">
        <v>6312</v>
      </c>
      <c r="AH1292" s="162"/>
      <c r="AI1292" s="162"/>
      <c r="AJ1292" s="162"/>
      <c r="AK1292" s="162"/>
      <c r="AL1292" s="162"/>
      <c r="AM1292" s="162"/>
      <c r="AN1292" s="162"/>
      <c r="AO1292" s="162"/>
      <c r="AP1292" s="162"/>
      <c r="AQ1292" s="162"/>
      <c r="AR1292" s="162"/>
      <c r="AS1292" s="162"/>
      <c r="AT1292" s="162"/>
      <c r="AU1292" s="162"/>
      <c r="AV1292" s="162"/>
      <c r="AW1292" s="162"/>
      <c r="AX1292" s="162"/>
    </row>
    <row r="1293" spans="1:50" hidden="1">
      <c r="A1293" s="153" t="s">
        <v>2864</v>
      </c>
      <c r="B1293" s="153" t="s">
        <v>2863</v>
      </c>
      <c r="C1293" s="153" t="s">
        <v>2865</v>
      </c>
      <c r="D1293" s="177" t="s">
        <v>7903</v>
      </c>
      <c r="E1293" s="161" t="s">
        <v>7904</v>
      </c>
      <c r="F1293" s="161" t="s">
        <v>12329</v>
      </c>
      <c r="G1293" s="161" t="s">
        <v>7905</v>
      </c>
      <c r="H1293" s="161" t="s">
        <v>2024</v>
      </c>
      <c r="I1293" s="161" t="s">
        <v>2031</v>
      </c>
      <c r="J1293" s="161" t="s">
        <v>7906</v>
      </c>
      <c r="K1293" s="161" t="s">
        <v>7907</v>
      </c>
      <c r="L1293" s="161" t="s">
        <v>7908</v>
      </c>
      <c r="M1293" s="161" t="s">
        <v>7909</v>
      </c>
      <c r="N1293" s="185" t="s">
        <v>6313</v>
      </c>
      <c r="O1293" s="161">
        <v>0</v>
      </c>
      <c r="P1293" s="161">
        <v>0</v>
      </c>
      <c r="Q1293" s="161">
        <v>0</v>
      </c>
      <c r="R1293" s="161">
        <v>0</v>
      </c>
      <c r="S1293" s="161">
        <v>0</v>
      </c>
      <c r="T1293" s="161">
        <v>0</v>
      </c>
      <c r="U1293" s="161">
        <v>0</v>
      </c>
      <c r="V1293" s="161">
        <v>0</v>
      </c>
      <c r="W1293" s="161">
        <v>0</v>
      </c>
      <c r="X1293" s="161">
        <v>0</v>
      </c>
      <c r="Y1293" s="161">
        <v>0</v>
      </c>
      <c r="Z1293" s="161">
        <v>0</v>
      </c>
      <c r="AA1293" s="161">
        <v>0</v>
      </c>
      <c r="AB1293" s="161">
        <v>0</v>
      </c>
      <c r="AC1293" s="161">
        <v>0</v>
      </c>
      <c r="AD1293" s="161">
        <v>0</v>
      </c>
      <c r="AE1293" s="161">
        <v>0</v>
      </c>
      <c r="AF1293" s="161" t="s">
        <v>6746</v>
      </c>
      <c r="AG1293" s="161" t="s">
        <v>4388</v>
      </c>
      <c r="AH1293" s="162"/>
      <c r="AI1293" s="162"/>
      <c r="AJ1293" s="162"/>
      <c r="AK1293" s="162"/>
      <c r="AL1293" s="162"/>
      <c r="AM1293" s="162"/>
      <c r="AN1293" s="162"/>
      <c r="AO1293" s="162"/>
      <c r="AP1293" s="162"/>
      <c r="AQ1293" s="162"/>
      <c r="AR1293" s="162"/>
      <c r="AS1293" s="162"/>
      <c r="AT1293" s="162"/>
      <c r="AU1293" s="162"/>
      <c r="AV1293" s="162"/>
      <c r="AW1293" s="162"/>
      <c r="AX1293" s="162"/>
    </row>
    <row r="1294" spans="1:50" hidden="1">
      <c r="A1294" s="153" t="s">
        <v>1958</v>
      </c>
      <c r="B1294" s="153" t="s">
        <v>1959</v>
      </c>
      <c r="C1294" s="153" t="s">
        <v>5362</v>
      </c>
      <c r="D1294" s="177" t="s">
        <v>9883</v>
      </c>
      <c r="E1294" s="161" t="s">
        <v>6309</v>
      </c>
      <c r="F1294" s="161" t="s">
        <v>12217</v>
      </c>
      <c r="G1294" s="161" t="s">
        <v>9884</v>
      </c>
      <c r="H1294" s="161" t="s">
        <v>2015</v>
      </c>
      <c r="I1294" s="161" t="s">
        <v>2016</v>
      </c>
      <c r="J1294" s="161" t="s">
        <v>9885</v>
      </c>
      <c r="K1294" s="161" t="s">
        <v>9886</v>
      </c>
      <c r="L1294" s="161" t="s">
        <v>6309</v>
      </c>
      <c r="M1294" s="161" t="s">
        <v>9887</v>
      </c>
      <c r="N1294" s="185" t="s">
        <v>6310</v>
      </c>
      <c r="O1294" s="161">
        <v>0</v>
      </c>
      <c r="P1294" s="161">
        <v>0</v>
      </c>
      <c r="Q1294" s="161">
        <v>0</v>
      </c>
      <c r="R1294" s="161">
        <v>0</v>
      </c>
      <c r="S1294" s="161">
        <v>0</v>
      </c>
      <c r="T1294" s="161">
        <v>0</v>
      </c>
      <c r="U1294" s="161">
        <v>0</v>
      </c>
      <c r="V1294" s="161">
        <v>0</v>
      </c>
      <c r="W1294" s="161">
        <v>0</v>
      </c>
      <c r="X1294" s="161">
        <v>0</v>
      </c>
      <c r="Y1294" s="161">
        <v>0</v>
      </c>
      <c r="Z1294" s="161">
        <v>0</v>
      </c>
      <c r="AA1294" s="161">
        <v>0</v>
      </c>
      <c r="AB1294" s="161">
        <v>0</v>
      </c>
      <c r="AC1294" s="161">
        <v>0</v>
      </c>
      <c r="AD1294" s="161">
        <v>0</v>
      </c>
      <c r="AE1294" s="161">
        <v>0</v>
      </c>
      <c r="AF1294" s="161" t="s">
        <v>6309</v>
      </c>
      <c r="AG1294" s="161" t="s">
        <v>6312</v>
      </c>
      <c r="AH1294" s="162"/>
      <c r="AI1294" s="162"/>
      <c r="AJ1294" s="162"/>
      <c r="AK1294" s="162"/>
      <c r="AL1294" s="162"/>
      <c r="AM1294" s="162"/>
      <c r="AN1294" s="162"/>
      <c r="AO1294" s="162"/>
      <c r="AP1294" s="162"/>
      <c r="AQ1294" s="162"/>
      <c r="AR1294" s="162"/>
      <c r="AS1294" s="162"/>
      <c r="AT1294" s="162"/>
      <c r="AU1294" s="162"/>
      <c r="AV1294" s="162"/>
      <c r="AW1294" s="162"/>
      <c r="AX1294" s="162"/>
    </row>
    <row r="1295" spans="1:50" hidden="1">
      <c r="A1295" s="153" t="s">
        <v>2623</v>
      </c>
      <c r="B1295" s="153" t="s">
        <v>2624</v>
      </c>
      <c r="C1295" s="153" t="s">
        <v>2625</v>
      </c>
      <c r="D1295" s="177" t="s">
        <v>10041</v>
      </c>
      <c r="E1295" s="161" t="s">
        <v>6309</v>
      </c>
      <c r="F1295" s="161" t="s">
        <v>12828</v>
      </c>
      <c r="G1295" s="161" t="s">
        <v>10042</v>
      </c>
      <c r="H1295" s="161" t="s">
        <v>2211</v>
      </c>
      <c r="I1295" s="161" t="s">
        <v>2212</v>
      </c>
      <c r="J1295" s="161" t="s">
        <v>10043</v>
      </c>
      <c r="K1295" s="161" t="s">
        <v>10044</v>
      </c>
      <c r="L1295" s="161" t="s">
        <v>6309</v>
      </c>
      <c r="M1295" s="161" t="s">
        <v>10045</v>
      </c>
      <c r="N1295" s="185" t="s">
        <v>6310</v>
      </c>
      <c r="O1295" s="161">
        <v>0</v>
      </c>
      <c r="P1295" s="161">
        <v>0</v>
      </c>
      <c r="Q1295" s="161">
        <v>0</v>
      </c>
      <c r="R1295" s="161">
        <v>0</v>
      </c>
      <c r="S1295" s="161">
        <v>0</v>
      </c>
      <c r="T1295" s="161">
        <v>0</v>
      </c>
      <c r="U1295" s="161">
        <v>0</v>
      </c>
      <c r="V1295" s="161">
        <v>0</v>
      </c>
      <c r="W1295" s="161">
        <v>0</v>
      </c>
      <c r="X1295" s="161">
        <v>0</v>
      </c>
      <c r="Y1295" s="161">
        <v>0</v>
      </c>
      <c r="Z1295" s="161">
        <v>0</v>
      </c>
      <c r="AA1295" s="161">
        <v>0</v>
      </c>
      <c r="AB1295" s="161">
        <v>0</v>
      </c>
      <c r="AC1295" s="161">
        <v>0</v>
      </c>
      <c r="AD1295" s="161">
        <v>0</v>
      </c>
      <c r="AE1295" s="161">
        <v>0</v>
      </c>
      <c r="AF1295" s="161" t="s">
        <v>6309</v>
      </c>
      <c r="AG1295" s="161" t="s">
        <v>6312</v>
      </c>
      <c r="AH1295" s="162"/>
      <c r="AI1295" s="162"/>
      <c r="AJ1295" s="162"/>
      <c r="AK1295" s="162"/>
      <c r="AL1295" s="162"/>
      <c r="AM1295" s="162"/>
      <c r="AN1295" s="162"/>
      <c r="AO1295" s="162"/>
      <c r="AP1295" s="162"/>
      <c r="AQ1295" s="162"/>
      <c r="AR1295" s="162"/>
      <c r="AS1295" s="162"/>
      <c r="AT1295" s="162"/>
      <c r="AU1295" s="162"/>
      <c r="AV1295" s="162"/>
      <c r="AW1295" s="162"/>
      <c r="AX1295" s="162"/>
    </row>
    <row r="1296" spans="1:50" hidden="1">
      <c r="A1296" s="153" t="s">
        <v>3243</v>
      </c>
      <c r="B1296" s="153" t="s">
        <v>3754</v>
      </c>
      <c r="C1296" s="153" t="s">
        <v>4951</v>
      </c>
      <c r="D1296" s="177" t="s">
        <v>6954</v>
      </c>
      <c r="E1296" s="161" t="s">
        <v>8221</v>
      </c>
      <c r="F1296" s="161" t="s">
        <v>12462</v>
      </c>
      <c r="G1296" s="161" t="s">
        <v>6955</v>
      </c>
      <c r="H1296" s="161" t="s">
        <v>6207</v>
      </c>
      <c r="I1296" s="161" t="s">
        <v>6208</v>
      </c>
      <c r="J1296" s="161" t="s">
        <v>6956</v>
      </c>
      <c r="K1296" s="161" t="s">
        <v>8222</v>
      </c>
      <c r="L1296" s="161" t="s">
        <v>8223</v>
      </c>
      <c r="M1296" s="161" t="s">
        <v>8224</v>
      </c>
      <c r="N1296" s="185" t="s">
        <v>6953</v>
      </c>
      <c r="O1296" s="161">
        <v>0</v>
      </c>
      <c r="P1296" s="161">
        <v>0</v>
      </c>
      <c r="Q1296" s="161">
        <v>0</v>
      </c>
      <c r="R1296" s="161">
        <v>0</v>
      </c>
      <c r="S1296" s="161">
        <v>0</v>
      </c>
      <c r="T1296" s="161">
        <v>0</v>
      </c>
      <c r="U1296" s="161">
        <v>0</v>
      </c>
      <c r="V1296" s="161">
        <v>0</v>
      </c>
      <c r="W1296" s="161">
        <v>0</v>
      </c>
      <c r="X1296" s="161">
        <v>0</v>
      </c>
      <c r="Y1296" s="161">
        <v>0</v>
      </c>
      <c r="Z1296" s="161">
        <v>0</v>
      </c>
      <c r="AA1296" s="161">
        <v>0</v>
      </c>
      <c r="AB1296" s="161">
        <v>0</v>
      </c>
      <c r="AC1296" s="161">
        <v>0</v>
      </c>
      <c r="AD1296" s="161">
        <v>0</v>
      </c>
      <c r="AE1296" s="161">
        <v>0</v>
      </c>
      <c r="AF1296" s="161" t="s">
        <v>12461</v>
      </c>
      <c r="AG1296" s="161" t="s">
        <v>5474</v>
      </c>
      <c r="AH1296" s="162"/>
      <c r="AI1296" s="162"/>
      <c r="AJ1296" s="162"/>
      <c r="AK1296" s="162"/>
      <c r="AL1296" s="162"/>
      <c r="AM1296" s="162"/>
      <c r="AN1296" s="162"/>
      <c r="AO1296" s="162"/>
      <c r="AP1296" s="162"/>
      <c r="AQ1296" s="162"/>
      <c r="AR1296" s="162"/>
      <c r="AS1296" s="162"/>
      <c r="AT1296" s="162"/>
      <c r="AU1296" s="162"/>
      <c r="AV1296" s="162"/>
      <c r="AW1296" s="162"/>
      <c r="AX1296" s="162"/>
    </row>
    <row r="1297" spans="1:50" hidden="1">
      <c r="A1297" s="153" t="s">
        <v>3184</v>
      </c>
      <c r="B1297" s="153" t="s">
        <v>3185</v>
      </c>
      <c r="C1297" s="153" t="s">
        <v>2505</v>
      </c>
      <c r="D1297" s="177" t="s">
        <v>8588</v>
      </c>
      <c r="E1297" s="161" t="s">
        <v>6309</v>
      </c>
      <c r="F1297" s="161" t="s">
        <v>12543</v>
      </c>
      <c r="G1297" s="161" t="s">
        <v>8589</v>
      </c>
      <c r="H1297" s="161" t="s">
        <v>2024</v>
      </c>
      <c r="I1297" s="161" t="s">
        <v>2031</v>
      </c>
      <c r="J1297" s="161" t="s">
        <v>8590</v>
      </c>
      <c r="K1297" s="161" t="s">
        <v>8591</v>
      </c>
      <c r="L1297" s="161" t="s">
        <v>6309</v>
      </c>
      <c r="M1297" s="161" t="s">
        <v>6309</v>
      </c>
      <c r="N1297" s="185" t="s">
        <v>6310</v>
      </c>
      <c r="O1297" s="161">
        <v>0</v>
      </c>
      <c r="P1297" s="161">
        <v>0</v>
      </c>
      <c r="Q1297" s="161">
        <v>0</v>
      </c>
      <c r="R1297" s="161">
        <v>0</v>
      </c>
      <c r="S1297" s="161">
        <v>0</v>
      </c>
      <c r="T1297" s="161">
        <v>0</v>
      </c>
      <c r="U1297" s="161">
        <v>0</v>
      </c>
      <c r="V1297" s="161">
        <v>0</v>
      </c>
      <c r="W1297" s="161">
        <v>0</v>
      </c>
      <c r="X1297" s="161">
        <v>0</v>
      </c>
      <c r="Y1297" s="161">
        <v>0</v>
      </c>
      <c r="Z1297" s="161">
        <v>0</v>
      </c>
      <c r="AA1297" s="161">
        <v>0</v>
      </c>
      <c r="AB1297" s="161">
        <v>0</v>
      </c>
      <c r="AC1297" s="161">
        <v>0</v>
      </c>
      <c r="AD1297" s="161">
        <v>0</v>
      </c>
      <c r="AE1297" s="161">
        <v>0</v>
      </c>
      <c r="AF1297" s="161" t="s">
        <v>6309</v>
      </c>
      <c r="AG1297" s="161" t="s">
        <v>6312</v>
      </c>
      <c r="AH1297" s="162"/>
      <c r="AI1297" s="162"/>
      <c r="AJ1297" s="162"/>
      <c r="AK1297" s="162"/>
      <c r="AL1297" s="162"/>
      <c r="AM1297" s="162"/>
      <c r="AN1297" s="162"/>
      <c r="AO1297" s="162"/>
      <c r="AP1297" s="162"/>
      <c r="AQ1297" s="162"/>
      <c r="AR1297" s="162"/>
      <c r="AS1297" s="162"/>
      <c r="AT1297" s="162"/>
      <c r="AU1297" s="162"/>
      <c r="AV1297" s="162"/>
      <c r="AW1297" s="162"/>
      <c r="AX1297" s="162"/>
    </row>
    <row r="1298" spans="1:50" hidden="1">
      <c r="A1298" s="153" t="s">
        <v>3611</v>
      </c>
      <c r="B1298" s="160" t="s">
        <v>3612</v>
      </c>
      <c r="C1298" s="153" t="s">
        <v>2505</v>
      </c>
      <c r="D1298" s="177" t="s">
        <v>10655</v>
      </c>
      <c r="E1298" s="161" t="s">
        <v>10656</v>
      </c>
      <c r="F1298" s="161" t="s">
        <v>13165</v>
      </c>
      <c r="G1298" s="161" t="s">
        <v>10657</v>
      </c>
      <c r="H1298" s="161" t="s">
        <v>3554</v>
      </c>
      <c r="I1298" s="161" t="s">
        <v>3555</v>
      </c>
      <c r="J1298" s="161" t="s">
        <v>10658</v>
      </c>
      <c r="K1298" s="161" t="s">
        <v>10659</v>
      </c>
      <c r="L1298" s="161" t="s">
        <v>6309</v>
      </c>
      <c r="M1298" s="161" t="s">
        <v>10660</v>
      </c>
      <c r="N1298" s="185" t="s">
        <v>6310</v>
      </c>
      <c r="O1298" s="161" t="s">
        <v>3613</v>
      </c>
      <c r="P1298" s="161" t="s">
        <v>13737</v>
      </c>
      <c r="Q1298" s="161" t="s">
        <v>13738</v>
      </c>
      <c r="R1298" s="161" t="s">
        <v>2024</v>
      </c>
      <c r="S1298" s="161" t="s">
        <v>2031</v>
      </c>
      <c r="T1298" s="161" t="s">
        <v>13739</v>
      </c>
      <c r="U1298" s="161">
        <v>0</v>
      </c>
      <c r="V1298" s="161">
        <v>0</v>
      </c>
      <c r="W1298" s="161">
        <v>0</v>
      </c>
      <c r="X1298" s="161">
        <v>0</v>
      </c>
      <c r="Y1298" s="161">
        <v>0</v>
      </c>
      <c r="Z1298" s="161">
        <v>0</v>
      </c>
      <c r="AA1298" s="161">
        <v>0</v>
      </c>
      <c r="AB1298" s="161">
        <v>0</v>
      </c>
      <c r="AC1298" s="161">
        <v>0</v>
      </c>
      <c r="AD1298" s="161">
        <v>0</v>
      </c>
      <c r="AE1298" s="161">
        <v>0</v>
      </c>
      <c r="AF1298" s="161" t="s">
        <v>6309</v>
      </c>
      <c r="AG1298" s="161" t="s">
        <v>6317</v>
      </c>
      <c r="AH1298" s="162"/>
      <c r="AI1298" s="162"/>
      <c r="AJ1298" s="162"/>
      <c r="AK1298" s="162"/>
      <c r="AL1298" s="162"/>
      <c r="AM1298" s="162"/>
      <c r="AN1298" s="162"/>
      <c r="AO1298" s="162"/>
      <c r="AP1298" s="162"/>
      <c r="AQ1298" s="162"/>
      <c r="AR1298" s="162"/>
      <c r="AS1298" s="162"/>
      <c r="AT1298" s="162"/>
      <c r="AU1298" s="162"/>
      <c r="AV1298" s="162"/>
      <c r="AW1298" s="162"/>
      <c r="AX1298" s="162"/>
    </row>
    <row r="1299" spans="1:50" hidden="1">
      <c r="A1299" s="153" t="s">
        <v>3608</v>
      </c>
      <c r="B1299" s="160" t="s">
        <v>3609</v>
      </c>
      <c r="C1299" s="153" t="s">
        <v>3610</v>
      </c>
      <c r="D1299" s="177" t="s">
        <v>10650</v>
      </c>
      <c r="E1299" s="161" t="s">
        <v>10651</v>
      </c>
      <c r="F1299" s="161" t="s">
        <v>12249</v>
      </c>
      <c r="G1299" s="161" t="s">
        <v>10652</v>
      </c>
      <c r="H1299" s="161" t="s">
        <v>2025</v>
      </c>
      <c r="I1299" s="161" t="s">
        <v>2026</v>
      </c>
      <c r="J1299" s="161" t="s">
        <v>10653</v>
      </c>
      <c r="K1299" s="161" t="s">
        <v>10654</v>
      </c>
      <c r="L1299" s="161" t="s">
        <v>6309</v>
      </c>
      <c r="M1299" s="161" t="s">
        <v>13902</v>
      </c>
      <c r="N1299" s="185" t="s">
        <v>6310</v>
      </c>
      <c r="O1299" s="161">
        <v>0</v>
      </c>
      <c r="P1299" s="161">
        <v>0</v>
      </c>
      <c r="Q1299" s="161">
        <v>0</v>
      </c>
      <c r="R1299" s="161">
        <v>0</v>
      </c>
      <c r="S1299" s="161">
        <v>0</v>
      </c>
      <c r="T1299" s="161">
        <v>0</v>
      </c>
      <c r="U1299" s="161">
        <v>0</v>
      </c>
      <c r="V1299" s="161">
        <v>0</v>
      </c>
      <c r="W1299" s="161">
        <v>0</v>
      </c>
      <c r="X1299" s="161">
        <v>0</v>
      </c>
      <c r="Y1299" s="161">
        <v>0</v>
      </c>
      <c r="Z1299" s="161">
        <v>0</v>
      </c>
      <c r="AA1299" s="161">
        <v>1</v>
      </c>
      <c r="AB1299" s="161" t="s">
        <v>3797</v>
      </c>
      <c r="AC1299" s="161" t="s">
        <v>3798</v>
      </c>
      <c r="AD1299" s="161" t="s">
        <v>2031</v>
      </c>
      <c r="AE1299" s="161" t="s">
        <v>14485</v>
      </c>
      <c r="AF1299" s="161" t="s">
        <v>6309</v>
      </c>
      <c r="AG1299" s="161" t="s">
        <v>6317</v>
      </c>
      <c r="AH1299" s="162"/>
      <c r="AI1299" s="162"/>
      <c r="AJ1299" s="162"/>
      <c r="AK1299" s="162"/>
      <c r="AL1299" s="162"/>
      <c r="AM1299" s="162"/>
      <c r="AN1299" s="162"/>
      <c r="AO1299" s="162"/>
      <c r="AP1299" s="162"/>
      <c r="AQ1299" s="162"/>
      <c r="AR1299" s="162"/>
      <c r="AS1299" s="162"/>
      <c r="AT1299" s="162"/>
      <c r="AU1299" s="162"/>
      <c r="AV1299" s="162"/>
      <c r="AW1299" s="162"/>
      <c r="AX1299" s="162"/>
    </row>
    <row r="1300" spans="1:50" hidden="1">
      <c r="A1300" s="153" t="s">
        <v>753</v>
      </c>
      <c r="B1300" s="153" t="s">
        <v>754</v>
      </c>
      <c r="C1300" s="153" t="s">
        <v>755</v>
      </c>
      <c r="D1300" s="177" t="s">
        <v>7614</v>
      </c>
      <c r="E1300" s="161" t="s">
        <v>7615</v>
      </c>
      <c r="F1300" s="161" t="s">
        <v>12133</v>
      </c>
      <c r="G1300" s="161" t="s">
        <v>7616</v>
      </c>
      <c r="H1300" s="161" t="s">
        <v>2979</v>
      </c>
      <c r="I1300" s="161" t="s">
        <v>2980</v>
      </c>
      <c r="J1300" s="161" t="s">
        <v>7617</v>
      </c>
      <c r="K1300" s="161" t="s">
        <v>7618</v>
      </c>
      <c r="L1300" s="161" t="s">
        <v>7619</v>
      </c>
      <c r="M1300" s="161" t="s">
        <v>7620</v>
      </c>
      <c r="N1300" s="185" t="s">
        <v>6310</v>
      </c>
      <c r="O1300" s="161">
        <v>0</v>
      </c>
      <c r="P1300" s="161">
        <v>0</v>
      </c>
      <c r="Q1300" s="161">
        <v>0</v>
      </c>
      <c r="R1300" s="161">
        <v>0</v>
      </c>
      <c r="S1300" s="161">
        <v>0</v>
      </c>
      <c r="T1300" s="161">
        <v>0</v>
      </c>
      <c r="U1300" s="161">
        <v>0</v>
      </c>
      <c r="V1300" s="161">
        <v>0</v>
      </c>
      <c r="W1300" s="161">
        <v>0</v>
      </c>
      <c r="X1300" s="161">
        <v>0</v>
      </c>
      <c r="Y1300" s="161">
        <v>0</v>
      </c>
      <c r="Z1300" s="161">
        <v>0</v>
      </c>
      <c r="AA1300" s="161">
        <v>0</v>
      </c>
      <c r="AB1300" s="161">
        <v>0</v>
      </c>
      <c r="AC1300" s="161">
        <v>0</v>
      </c>
      <c r="AD1300" s="161">
        <v>0</v>
      </c>
      <c r="AE1300" s="161">
        <v>0</v>
      </c>
      <c r="AF1300" s="161" t="s">
        <v>6309</v>
      </c>
      <c r="AG1300" s="161" t="s">
        <v>6317</v>
      </c>
      <c r="AH1300" s="162"/>
      <c r="AI1300" s="162"/>
      <c r="AJ1300" s="162"/>
      <c r="AK1300" s="162"/>
      <c r="AL1300" s="162"/>
      <c r="AM1300" s="162"/>
      <c r="AN1300" s="162"/>
      <c r="AO1300" s="162"/>
      <c r="AP1300" s="162"/>
      <c r="AQ1300" s="162"/>
      <c r="AR1300" s="162"/>
      <c r="AS1300" s="162"/>
      <c r="AT1300" s="162"/>
      <c r="AU1300" s="162"/>
      <c r="AV1300" s="162"/>
      <c r="AW1300" s="162"/>
      <c r="AX1300" s="162"/>
    </row>
    <row r="1301" spans="1:50" hidden="1">
      <c r="A1301" s="153" t="s">
        <v>6163</v>
      </c>
      <c r="B1301" s="153" t="s">
        <v>3957</v>
      </c>
      <c r="C1301" s="153" t="s">
        <v>3610</v>
      </c>
      <c r="D1301" s="177" t="s">
        <v>7417</v>
      </c>
      <c r="E1301" s="161" t="s">
        <v>7418</v>
      </c>
      <c r="F1301" s="161" t="s">
        <v>13194</v>
      </c>
      <c r="G1301" s="161" t="s">
        <v>7419</v>
      </c>
      <c r="H1301" s="161" t="s">
        <v>2015</v>
      </c>
      <c r="I1301" s="161" t="s">
        <v>2016</v>
      </c>
      <c r="J1301" s="161" t="s">
        <v>7420</v>
      </c>
      <c r="K1301" s="161" t="s">
        <v>7421</v>
      </c>
      <c r="L1301" s="161" t="s">
        <v>6309</v>
      </c>
      <c r="M1301" s="161" t="s">
        <v>7422</v>
      </c>
      <c r="N1301" s="185" t="s">
        <v>6310</v>
      </c>
      <c r="O1301" s="161">
        <v>0</v>
      </c>
      <c r="P1301" s="161">
        <v>0</v>
      </c>
      <c r="Q1301" s="161">
        <v>0</v>
      </c>
      <c r="R1301" s="161">
        <v>0</v>
      </c>
      <c r="S1301" s="161">
        <v>0</v>
      </c>
      <c r="T1301" s="161">
        <v>0</v>
      </c>
      <c r="U1301" s="161">
        <v>0</v>
      </c>
      <c r="V1301" s="161">
        <v>0</v>
      </c>
      <c r="W1301" s="161">
        <v>0</v>
      </c>
      <c r="X1301" s="161">
        <v>0</v>
      </c>
      <c r="Y1301" s="161">
        <v>0</v>
      </c>
      <c r="Z1301" s="161">
        <v>0</v>
      </c>
      <c r="AA1301" s="161">
        <v>0</v>
      </c>
      <c r="AB1301" s="161">
        <v>0</v>
      </c>
      <c r="AC1301" s="161">
        <v>0</v>
      </c>
      <c r="AD1301" s="161">
        <v>0</v>
      </c>
      <c r="AE1301" s="161">
        <v>0</v>
      </c>
      <c r="AF1301" s="161" t="s">
        <v>6309</v>
      </c>
      <c r="AG1301" s="161" t="s">
        <v>6317</v>
      </c>
      <c r="AH1301" s="162"/>
      <c r="AI1301" s="162"/>
      <c r="AJ1301" s="162"/>
      <c r="AK1301" s="162"/>
      <c r="AL1301" s="162"/>
      <c r="AM1301" s="162"/>
      <c r="AN1301" s="162"/>
      <c r="AO1301" s="162"/>
      <c r="AP1301" s="162"/>
      <c r="AQ1301" s="162"/>
      <c r="AR1301" s="162"/>
      <c r="AS1301" s="162"/>
      <c r="AT1301" s="162"/>
      <c r="AU1301" s="162"/>
      <c r="AV1301" s="162"/>
      <c r="AW1301" s="162"/>
      <c r="AX1301" s="162"/>
    </row>
    <row r="1302" spans="1:50" hidden="1">
      <c r="A1302" s="153" t="s">
        <v>6164</v>
      </c>
      <c r="B1302" s="153" t="s">
        <v>3957</v>
      </c>
      <c r="C1302" s="153" t="s">
        <v>6165</v>
      </c>
      <c r="D1302" s="177" t="s">
        <v>7417</v>
      </c>
      <c r="E1302" s="161" t="s">
        <v>7418</v>
      </c>
      <c r="F1302" s="161" t="s">
        <v>13195</v>
      </c>
      <c r="G1302" s="161" t="s">
        <v>7419</v>
      </c>
      <c r="H1302" s="161" t="s">
        <v>2015</v>
      </c>
      <c r="I1302" s="161" t="s">
        <v>2016</v>
      </c>
      <c r="J1302" s="161" t="s">
        <v>7420</v>
      </c>
      <c r="K1302" s="161" t="s">
        <v>7421</v>
      </c>
      <c r="L1302" s="161" t="s">
        <v>6309</v>
      </c>
      <c r="M1302" s="161" t="s">
        <v>7422</v>
      </c>
      <c r="N1302" s="185" t="s">
        <v>6310</v>
      </c>
      <c r="O1302" s="161">
        <v>0</v>
      </c>
      <c r="P1302" s="161">
        <v>0</v>
      </c>
      <c r="Q1302" s="161">
        <v>0</v>
      </c>
      <c r="R1302" s="161">
        <v>0</v>
      </c>
      <c r="S1302" s="161">
        <v>0</v>
      </c>
      <c r="T1302" s="161">
        <v>0</v>
      </c>
      <c r="U1302" s="161">
        <v>0</v>
      </c>
      <c r="V1302" s="161">
        <v>0</v>
      </c>
      <c r="W1302" s="161">
        <v>0</v>
      </c>
      <c r="X1302" s="161">
        <v>0</v>
      </c>
      <c r="Y1302" s="161">
        <v>0</v>
      </c>
      <c r="Z1302" s="161">
        <v>0</v>
      </c>
      <c r="AA1302" s="161">
        <v>0</v>
      </c>
      <c r="AB1302" s="161">
        <v>0</v>
      </c>
      <c r="AC1302" s="161">
        <v>0</v>
      </c>
      <c r="AD1302" s="161">
        <v>0</v>
      </c>
      <c r="AE1302" s="161">
        <v>0</v>
      </c>
      <c r="AF1302" s="161" t="s">
        <v>6309</v>
      </c>
      <c r="AG1302" s="161" t="s">
        <v>6317</v>
      </c>
      <c r="AH1302" s="162"/>
      <c r="AI1302" s="162"/>
      <c r="AJ1302" s="162"/>
      <c r="AK1302" s="162"/>
      <c r="AL1302" s="162"/>
      <c r="AM1302" s="162"/>
      <c r="AN1302" s="162"/>
      <c r="AO1302" s="162"/>
      <c r="AP1302" s="162"/>
      <c r="AQ1302" s="162"/>
      <c r="AR1302" s="162"/>
      <c r="AS1302" s="162"/>
      <c r="AT1302" s="162"/>
      <c r="AU1302" s="162"/>
      <c r="AV1302" s="162"/>
      <c r="AW1302" s="162"/>
      <c r="AX1302" s="162"/>
    </row>
    <row r="1303" spans="1:50" hidden="1">
      <c r="A1303" s="153" t="s">
        <v>4725</v>
      </c>
      <c r="B1303" s="153" t="s">
        <v>4726</v>
      </c>
      <c r="C1303" s="153" t="s">
        <v>2505</v>
      </c>
      <c r="D1303" s="177" t="s">
        <v>11406</v>
      </c>
      <c r="E1303" s="161" t="s">
        <v>11407</v>
      </c>
      <c r="F1303" s="161" t="s">
        <v>13377</v>
      </c>
      <c r="G1303" s="161" t="s">
        <v>11408</v>
      </c>
      <c r="H1303" s="161" t="s">
        <v>6786</v>
      </c>
      <c r="I1303" s="161" t="s">
        <v>6787</v>
      </c>
      <c r="J1303" s="161" t="s">
        <v>11409</v>
      </c>
      <c r="K1303" s="161" t="s">
        <v>11410</v>
      </c>
      <c r="L1303" s="161" t="s">
        <v>11411</v>
      </c>
      <c r="M1303" s="161" t="s">
        <v>11412</v>
      </c>
      <c r="N1303" s="185" t="s">
        <v>6310</v>
      </c>
      <c r="O1303" s="161">
        <v>0</v>
      </c>
      <c r="P1303" s="161">
        <v>0</v>
      </c>
      <c r="Q1303" s="161">
        <v>0</v>
      </c>
      <c r="R1303" s="161">
        <v>0</v>
      </c>
      <c r="S1303" s="161">
        <v>0</v>
      </c>
      <c r="T1303" s="161">
        <v>0</v>
      </c>
      <c r="U1303" s="161">
        <v>0</v>
      </c>
      <c r="V1303" s="161">
        <v>0</v>
      </c>
      <c r="W1303" s="161">
        <v>0</v>
      </c>
      <c r="X1303" s="161">
        <v>0</v>
      </c>
      <c r="Y1303" s="161">
        <v>0</v>
      </c>
      <c r="Z1303" s="161">
        <v>0</v>
      </c>
      <c r="AA1303" s="161">
        <v>0</v>
      </c>
      <c r="AB1303" s="161">
        <v>0</v>
      </c>
      <c r="AC1303" s="161">
        <v>0</v>
      </c>
      <c r="AD1303" s="161">
        <v>0</v>
      </c>
      <c r="AE1303" s="161">
        <v>0</v>
      </c>
      <c r="AF1303" s="161" t="s">
        <v>6309</v>
      </c>
      <c r="AG1303" s="161" t="s">
        <v>6317</v>
      </c>
      <c r="AH1303" s="162"/>
      <c r="AI1303" s="162"/>
      <c r="AJ1303" s="162"/>
      <c r="AK1303" s="162"/>
      <c r="AL1303" s="162"/>
      <c r="AM1303" s="162"/>
      <c r="AN1303" s="162"/>
      <c r="AO1303" s="162"/>
      <c r="AP1303" s="162"/>
      <c r="AQ1303" s="162"/>
      <c r="AR1303" s="162"/>
      <c r="AS1303" s="162"/>
      <c r="AT1303" s="162"/>
      <c r="AU1303" s="162"/>
      <c r="AV1303" s="162"/>
      <c r="AW1303" s="162"/>
      <c r="AX1303" s="162"/>
    </row>
    <row r="1304" spans="1:50" hidden="1">
      <c r="A1304" s="153" t="s">
        <v>4550</v>
      </c>
      <c r="B1304" s="153" t="s">
        <v>4551</v>
      </c>
      <c r="C1304" s="153" t="s">
        <v>4431</v>
      </c>
      <c r="D1304" s="177" t="s">
        <v>7749</v>
      </c>
      <c r="E1304" s="161" t="s">
        <v>7750</v>
      </c>
      <c r="F1304" s="161" t="s">
        <v>12263</v>
      </c>
      <c r="G1304" s="161" t="s">
        <v>7751</v>
      </c>
      <c r="H1304" s="161" t="s">
        <v>2979</v>
      </c>
      <c r="I1304" s="161" t="s">
        <v>2980</v>
      </c>
      <c r="J1304" s="161" t="s">
        <v>7752</v>
      </c>
      <c r="K1304" s="161" t="s">
        <v>7753</v>
      </c>
      <c r="L1304" s="161" t="s">
        <v>3958</v>
      </c>
      <c r="M1304" s="161" t="s">
        <v>7754</v>
      </c>
      <c r="N1304" s="185" t="s">
        <v>6310</v>
      </c>
      <c r="O1304" s="161" t="s">
        <v>4552</v>
      </c>
      <c r="P1304" s="161" t="s">
        <v>13800</v>
      </c>
      <c r="Q1304" s="161" t="s">
        <v>13801</v>
      </c>
      <c r="R1304" s="161" t="s">
        <v>13802</v>
      </c>
      <c r="S1304" s="161" t="s">
        <v>13803</v>
      </c>
      <c r="T1304" s="161" t="s">
        <v>13804</v>
      </c>
      <c r="U1304" s="161">
        <v>0</v>
      </c>
      <c r="V1304" s="161">
        <v>0</v>
      </c>
      <c r="W1304" s="161">
        <v>0</v>
      </c>
      <c r="X1304" s="161">
        <v>0</v>
      </c>
      <c r="Y1304" s="161">
        <v>0</v>
      </c>
      <c r="Z1304" s="161">
        <v>0</v>
      </c>
      <c r="AA1304" s="161">
        <v>0</v>
      </c>
      <c r="AB1304" s="161">
        <v>0</v>
      </c>
      <c r="AC1304" s="161">
        <v>0</v>
      </c>
      <c r="AD1304" s="161">
        <v>0</v>
      </c>
      <c r="AE1304" s="161">
        <v>0</v>
      </c>
      <c r="AF1304" s="161" t="s">
        <v>6309</v>
      </c>
      <c r="AG1304" s="161" t="s">
        <v>6317</v>
      </c>
      <c r="AH1304" s="162"/>
      <c r="AI1304" s="162"/>
      <c r="AJ1304" s="162"/>
      <c r="AK1304" s="162"/>
      <c r="AL1304" s="162"/>
      <c r="AM1304" s="162"/>
      <c r="AN1304" s="162"/>
      <c r="AO1304" s="162"/>
      <c r="AP1304" s="162"/>
      <c r="AQ1304" s="162"/>
      <c r="AR1304" s="162"/>
      <c r="AS1304" s="162"/>
      <c r="AT1304" s="162"/>
      <c r="AU1304" s="162"/>
      <c r="AV1304" s="162"/>
      <c r="AW1304" s="162"/>
      <c r="AX1304" s="162"/>
    </row>
    <row r="1305" spans="1:50" hidden="1">
      <c r="A1305" s="153" t="s">
        <v>4476</v>
      </c>
      <c r="B1305" s="153" t="s">
        <v>4461</v>
      </c>
      <c r="C1305" s="153" t="s">
        <v>4477</v>
      </c>
      <c r="D1305" s="177" t="s">
        <v>7703</v>
      </c>
      <c r="E1305" s="161" t="s">
        <v>7704</v>
      </c>
      <c r="F1305" s="161" t="s">
        <v>12241</v>
      </c>
      <c r="G1305" s="161" t="s">
        <v>7705</v>
      </c>
      <c r="H1305" s="161" t="s">
        <v>2024</v>
      </c>
      <c r="I1305" s="161" t="s">
        <v>2031</v>
      </c>
      <c r="J1305" s="161" t="s">
        <v>7706</v>
      </c>
      <c r="K1305" s="161" t="s">
        <v>7707</v>
      </c>
      <c r="L1305" s="161" t="s">
        <v>6326</v>
      </c>
      <c r="M1305" s="161" t="s">
        <v>7708</v>
      </c>
      <c r="N1305" s="185" t="s">
        <v>6318</v>
      </c>
      <c r="O1305" s="161" t="s">
        <v>4463</v>
      </c>
      <c r="P1305" s="161" t="s">
        <v>13670</v>
      </c>
      <c r="Q1305" s="161" t="s">
        <v>13671</v>
      </c>
      <c r="R1305" s="161" t="s">
        <v>13672</v>
      </c>
      <c r="S1305" s="161" t="s">
        <v>13673</v>
      </c>
      <c r="T1305" s="161" t="s">
        <v>6309</v>
      </c>
      <c r="U1305" s="161" t="s">
        <v>1060</v>
      </c>
      <c r="V1305" s="161" t="s">
        <v>13674</v>
      </c>
      <c r="W1305" s="161" t="s">
        <v>13675</v>
      </c>
      <c r="X1305" s="161" t="s">
        <v>2024</v>
      </c>
      <c r="Y1305" s="161" t="s">
        <v>2031</v>
      </c>
      <c r="Z1305" s="161" t="s">
        <v>6309</v>
      </c>
      <c r="AA1305" s="161">
        <v>0</v>
      </c>
      <c r="AB1305" s="161">
        <v>0</v>
      </c>
      <c r="AC1305" s="161">
        <v>0</v>
      </c>
      <c r="AD1305" s="161">
        <v>0</v>
      </c>
      <c r="AE1305" s="161">
        <v>0</v>
      </c>
      <c r="AF1305" s="161" t="s">
        <v>11896</v>
      </c>
      <c r="AG1305" s="161" t="s">
        <v>4437</v>
      </c>
      <c r="AH1305" s="162"/>
      <c r="AI1305" s="162"/>
      <c r="AJ1305" s="162"/>
      <c r="AK1305" s="162"/>
      <c r="AL1305" s="162"/>
      <c r="AM1305" s="162"/>
      <c r="AN1305" s="162"/>
      <c r="AO1305" s="162"/>
      <c r="AP1305" s="162"/>
      <c r="AQ1305" s="162"/>
      <c r="AR1305" s="162"/>
      <c r="AS1305" s="162"/>
      <c r="AT1305" s="162"/>
      <c r="AU1305" s="162"/>
      <c r="AV1305" s="162"/>
      <c r="AW1305" s="162"/>
      <c r="AX1305" s="162"/>
    </row>
    <row r="1306" spans="1:50" hidden="1">
      <c r="A1306" s="153" t="s">
        <v>4460</v>
      </c>
      <c r="B1306" s="153" t="s">
        <v>4461</v>
      </c>
      <c r="C1306" s="153" t="s">
        <v>4462</v>
      </c>
      <c r="D1306" s="177" t="s">
        <v>7703</v>
      </c>
      <c r="E1306" s="161" t="s">
        <v>7704</v>
      </c>
      <c r="F1306" s="161" t="s">
        <v>12233</v>
      </c>
      <c r="G1306" s="161" t="s">
        <v>7705</v>
      </c>
      <c r="H1306" s="161" t="s">
        <v>2024</v>
      </c>
      <c r="I1306" s="161" t="s">
        <v>2031</v>
      </c>
      <c r="J1306" s="161" t="s">
        <v>7706</v>
      </c>
      <c r="K1306" s="161" t="s">
        <v>7707</v>
      </c>
      <c r="L1306" s="161" t="s">
        <v>6326</v>
      </c>
      <c r="M1306" s="161" t="s">
        <v>7708</v>
      </c>
      <c r="N1306" s="185" t="s">
        <v>6318</v>
      </c>
      <c r="O1306" s="161" t="s">
        <v>4463</v>
      </c>
      <c r="P1306" s="161" t="s">
        <v>13670</v>
      </c>
      <c r="Q1306" s="161" t="s">
        <v>13671</v>
      </c>
      <c r="R1306" s="161" t="s">
        <v>13672</v>
      </c>
      <c r="S1306" s="161" t="s">
        <v>13673</v>
      </c>
      <c r="T1306" s="161" t="s">
        <v>6309</v>
      </c>
      <c r="U1306" s="161" t="s">
        <v>1060</v>
      </c>
      <c r="V1306" s="161" t="s">
        <v>13674</v>
      </c>
      <c r="W1306" s="161" t="s">
        <v>13675</v>
      </c>
      <c r="X1306" s="161" t="s">
        <v>2024</v>
      </c>
      <c r="Y1306" s="161" t="s">
        <v>2031</v>
      </c>
      <c r="Z1306" s="161" t="s">
        <v>6309</v>
      </c>
      <c r="AA1306" s="161">
        <v>0</v>
      </c>
      <c r="AB1306" s="161">
        <v>0</v>
      </c>
      <c r="AC1306" s="161">
        <v>0</v>
      </c>
      <c r="AD1306" s="161">
        <v>0</v>
      </c>
      <c r="AE1306" s="161">
        <v>0</v>
      </c>
      <c r="AF1306" s="161" t="s">
        <v>11896</v>
      </c>
      <c r="AG1306" s="161" t="s">
        <v>4437</v>
      </c>
      <c r="AH1306" s="162"/>
      <c r="AI1306" s="162"/>
      <c r="AJ1306" s="162"/>
      <c r="AK1306" s="162"/>
      <c r="AL1306" s="162"/>
      <c r="AM1306" s="162"/>
      <c r="AN1306" s="162"/>
      <c r="AO1306" s="162"/>
      <c r="AP1306" s="162"/>
      <c r="AQ1306" s="162"/>
      <c r="AR1306" s="162"/>
      <c r="AS1306" s="162"/>
      <c r="AT1306" s="162"/>
      <c r="AU1306" s="162"/>
      <c r="AV1306" s="162"/>
      <c r="AW1306" s="162"/>
      <c r="AX1306" s="162"/>
    </row>
    <row r="1307" spans="1:50" hidden="1">
      <c r="A1307" s="153" t="s">
        <v>4464</v>
      </c>
      <c r="B1307" s="153" t="s">
        <v>4461</v>
      </c>
      <c r="C1307" s="153" t="s">
        <v>4465</v>
      </c>
      <c r="D1307" s="177" t="s">
        <v>7703</v>
      </c>
      <c r="E1307" s="161" t="s">
        <v>7704</v>
      </c>
      <c r="F1307" s="161" t="s">
        <v>12234</v>
      </c>
      <c r="G1307" s="161" t="s">
        <v>7705</v>
      </c>
      <c r="H1307" s="161" t="s">
        <v>2024</v>
      </c>
      <c r="I1307" s="161" t="s">
        <v>2031</v>
      </c>
      <c r="J1307" s="161" t="s">
        <v>7706</v>
      </c>
      <c r="K1307" s="161" t="s">
        <v>7707</v>
      </c>
      <c r="L1307" s="161" t="s">
        <v>6326</v>
      </c>
      <c r="M1307" s="161" t="s">
        <v>7708</v>
      </c>
      <c r="N1307" s="185" t="s">
        <v>6318</v>
      </c>
      <c r="O1307" s="161" t="s">
        <v>4463</v>
      </c>
      <c r="P1307" s="161" t="s">
        <v>13670</v>
      </c>
      <c r="Q1307" s="161" t="s">
        <v>13671</v>
      </c>
      <c r="R1307" s="161" t="s">
        <v>13672</v>
      </c>
      <c r="S1307" s="161" t="s">
        <v>13673</v>
      </c>
      <c r="T1307" s="161" t="s">
        <v>6309</v>
      </c>
      <c r="U1307" s="161" t="s">
        <v>1060</v>
      </c>
      <c r="V1307" s="161" t="s">
        <v>13674</v>
      </c>
      <c r="W1307" s="161" t="s">
        <v>13675</v>
      </c>
      <c r="X1307" s="161" t="s">
        <v>2024</v>
      </c>
      <c r="Y1307" s="161" t="s">
        <v>2031</v>
      </c>
      <c r="Z1307" s="161" t="s">
        <v>6309</v>
      </c>
      <c r="AA1307" s="161">
        <v>0</v>
      </c>
      <c r="AB1307" s="161">
        <v>0</v>
      </c>
      <c r="AC1307" s="161">
        <v>0</v>
      </c>
      <c r="AD1307" s="161">
        <v>0</v>
      </c>
      <c r="AE1307" s="161">
        <v>0</v>
      </c>
      <c r="AF1307" s="161" t="s">
        <v>11896</v>
      </c>
      <c r="AG1307" s="161" t="s">
        <v>4437</v>
      </c>
      <c r="AH1307" s="162"/>
      <c r="AI1307" s="162"/>
      <c r="AJ1307" s="162"/>
      <c r="AK1307" s="162"/>
      <c r="AL1307" s="162"/>
      <c r="AM1307" s="162"/>
      <c r="AN1307" s="162"/>
      <c r="AO1307" s="162"/>
      <c r="AP1307" s="162"/>
      <c r="AQ1307" s="162"/>
      <c r="AR1307" s="162"/>
      <c r="AS1307" s="162"/>
      <c r="AT1307" s="162"/>
      <c r="AU1307" s="162"/>
      <c r="AV1307" s="162"/>
      <c r="AW1307" s="162"/>
      <c r="AX1307" s="162"/>
    </row>
    <row r="1308" spans="1:50" hidden="1">
      <c r="A1308" s="153" t="s">
        <v>4466</v>
      </c>
      <c r="B1308" s="153" t="s">
        <v>4461</v>
      </c>
      <c r="C1308" s="153" t="s">
        <v>4467</v>
      </c>
      <c r="D1308" s="177" t="s">
        <v>7703</v>
      </c>
      <c r="E1308" s="161" t="s">
        <v>7704</v>
      </c>
      <c r="F1308" s="161" t="s">
        <v>12235</v>
      </c>
      <c r="G1308" s="161" t="s">
        <v>7705</v>
      </c>
      <c r="H1308" s="161" t="s">
        <v>2024</v>
      </c>
      <c r="I1308" s="161" t="s">
        <v>2031</v>
      </c>
      <c r="J1308" s="161" t="s">
        <v>7706</v>
      </c>
      <c r="K1308" s="161" t="s">
        <v>7707</v>
      </c>
      <c r="L1308" s="161" t="s">
        <v>6326</v>
      </c>
      <c r="M1308" s="161" t="s">
        <v>7708</v>
      </c>
      <c r="N1308" s="185" t="s">
        <v>6318</v>
      </c>
      <c r="O1308" s="161" t="s">
        <v>4463</v>
      </c>
      <c r="P1308" s="161" t="s">
        <v>13670</v>
      </c>
      <c r="Q1308" s="161" t="s">
        <v>13671</v>
      </c>
      <c r="R1308" s="161" t="s">
        <v>13672</v>
      </c>
      <c r="S1308" s="161" t="s">
        <v>13673</v>
      </c>
      <c r="T1308" s="161" t="s">
        <v>6309</v>
      </c>
      <c r="U1308" s="161" t="s">
        <v>1060</v>
      </c>
      <c r="V1308" s="161" t="s">
        <v>13674</v>
      </c>
      <c r="W1308" s="161" t="s">
        <v>13675</v>
      </c>
      <c r="X1308" s="161" t="s">
        <v>2024</v>
      </c>
      <c r="Y1308" s="161" t="s">
        <v>2031</v>
      </c>
      <c r="Z1308" s="161" t="s">
        <v>6309</v>
      </c>
      <c r="AA1308" s="161">
        <v>0</v>
      </c>
      <c r="AB1308" s="161">
        <v>0</v>
      </c>
      <c r="AC1308" s="161">
        <v>0</v>
      </c>
      <c r="AD1308" s="161">
        <v>0</v>
      </c>
      <c r="AE1308" s="161">
        <v>0</v>
      </c>
      <c r="AF1308" s="161" t="s">
        <v>11896</v>
      </c>
      <c r="AG1308" s="161" t="s">
        <v>4437</v>
      </c>
      <c r="AH1308" s="162"/>
      <c r="AI1308" s="162"/>
      <c r="AJ1308" s="162"/>
      <c r="AK1308" s="162"/>
      <c r="AL1308" s="162"/>
      <c r="AM1308" s="162"/>
      <c r="AN1308" s="162"/>
      <c r="AO1308" s="162"/>
      <c r="AP1308" s="162"/>
      <c r="AQ1308" s="162"/>
      <c r="AR1308" s="162"/>
      <c r="AS1308" s="162"/>
      <c r="AT1308" s="162"/>
      <c r="AU1308" s="162"/>
      <c r="AV1308" s="162"/>
      <c r="AW1308" s="162"/>
      <c r="AX1308" s="162"/>
    </row>
    <row r="1309" spans="1:50" hidden="1">
      <c r="A1309" s="153" t="s">
        <v>4468</v>
      </c>
      <c r="B1309" s="153" t="s">
        <v>4461</v>
      </c>
      <c r="C1309" s="153" t="s">
        <v>4467</v>
      </c>
      <c r="D1309" s="177" t="s">
        <v>7703</v>
      </c>
      <c r="E1309" s="161" t="s">
        <v>7704</v>
      </c>
      <c r="F1309" s="161" t="s">
        <v>12236</v>
      </c>
      <c r="G1309" s="161" t="s">
        <v>7705</v>
      </c>
      <c r="H1309" s="161" t="s">
        <v>2024</v>
      </c>
      <c r="I1309" s="161" t="s">
        <v>2031</v>
      </c>
      <c r="J1309" s="161" t="s">
        <v>7706</v>
      </c>
      <c r="K1309" s="161" t="s">
        <v>7707</v>
      </c>
      <c r="L1309" s="161" t="s">
        <v>6326</v>
      </c>
      <c r="M1309" s="161" t="s">
        <v>7708</v>
      </c>
      <c r="N1309" s="185" t="s">
        <v>6318</v>
      </c>
      <c r="O1309" s="161" t="s">
        <v>4463</v>
      </c>
      <c r="P1309" s="161" t="s">
        <v>13670</v>
      </c>
      <c r="Q1309" s="161" t="s">
        <v>13671</v>
      </c>
      <c r="R1309" s="161" t="s">
        <v>13672</v>
      </c>
      <c r="S1309" s="161" t="s">
        <v>13673</v>
      </c>
      <c r="T1309" s="161" t="s">
        <v>6309</v>
      </c>
      <c r="U1309" s="161" t="s">
        <v>1060</v>
      </c>
      <c r="V1309" s="161" t="s">
        <v>13674</v>
      </c>
      <c r="W1309" s="161" t="s">
        <v>13675</v>
      </c>
      <c r="X1309" s="161" t="s">
        <v>2024</v>
      </c>
      <c r="Y1309" s="161" t="s">
        <v>2031</v>
      </c>
      <c r="Z1309" s="161" t="s">
        <v>6309</v>
      </c>
      <c r="AA1309" s="161">
        <v>0</v>
      </c>
      <c r="AB1309" s="161">
        <v>0</v>
      </c>
      <c r="AC1309" s="161">
        <v>0</v>
      </c>
      <c r="AD1309" s="161">
        <v>0</v>
      </c>
      <c r="AE1309" s="161">
        <v>0</v>
      </c>
      <c r="AF1309" s="161" t="s">
        <v>11896</v>
      </c>
      <c r="AG1309" s="161" t="s">
        <v>4437</v>
      </c>
      <c r="AH1309" s="162"/>
      <c r="AI1309" s="162"/>
      <c r="AJ1309" s="162"/>
      <c r="AK1309" s="162"/>
      <c r="AL1309" s="162"/>
      <c r="AM1309" s="162"/>
      <c r="AN1309" s="162"/>
      <c r="AO1309" s="162"/>
      <c r="AP1309" s="162"/>
      <c r="AQ1309" s="162"/>
      <c r="AR1309" s="162"/>
      <c r="AS1309" s="162"/>
      <c r="AT1309" s="162"/>
      <c r="AU1309" s="162"/>
      <c r="AV1309" s="162"/>
      <c r="AW1309" s="162"/>
      <c r="AX1309" s="162"/>
    </row>
    <row r="1310" spans="1:50" hidden="1">
      <c r="A1310" s="153" t="s">
        <v>4469</v>
      </c>
      <c r="B1310" s="153" t="s">
        <v>4461</v>
      </c>
      <c r="C1310" s="153" t="s">
        <v>4467</v>
      </c>
      <c r="D1310" s="177" t="s">
        <v>7703</v>
      </c>
      <c r="E1310" s="161" t="s">
        <v>7704</v>
      </c>
      <c r="F1310" s="161" t="s">
        <v>12237</v>
      </c>
      <c r="G1310" s="161" t="s">
        <v>7705</v>
      </c>
      <c r="H1310" s="161" t="s">
        <v>2024</v>
      </c>
      <c r="I1310" s="161" t="s">
        <v>2031</v>
      </c>
      <c r="J1310" s="161" t="s">
        <v>7706</v>
      </c>
      <c r="K1310" s="161" t="s">
        <v>7707</v>
      </c>
      <c r="L1310" s="161" t="s">
        <v>6326</v>
      </c>
      <c r="M1310" s="161" t="s">
        <v>7708</v>
      </c>
      <c r="N1310" s="185" t="s">
        <v>6318</v>
      </c>
      <c r="O1310" s="161" t="s">
        <v>4463</v>
      </c>
      <c r="P1310" s="161" t="s">
        <v>13670</v>
      </c>
      <c r="Q1310" s="161" t="s">
        <v>13671</v>
      </c>
      <c r="R1310" s="161" t="s">
        <v>13672</v>
      </c>
      <c r="S1310" s="161" t="s">
        <v>13673</v>
      </c>
      <c r="T1310" s="161" t="s">
        <v>6309</v>
      </c>
      <c r="U1310" s="161" t="s">
        <v>1060</v>
      </c>
      <c r="V1310" s="161" t="s">
        <v>13674</v>
      </c>
      <c r="W1310" s="161" t="s">
        <v>13675</v>
      </c>
      <c r="X1310" s="161" t="s">
        <v>2024</v>
      </c>
      <c r="Y1310" s="161" t="s">
        <v>2031</v>
      </c>
      <c r="Z1310" s="161" t="s">
        <v>6309</v>
      </c>
      <c r="AA1310" s="161">
        <v>0</v>
      </c>
      <c r="AB1310" s="161">
        <v>0</v>
      </c>
      <c r="AC1310" s="161">
        <v>0</v>
      </c>
      <c r="AD1310" s="161">
        <v>0</v>
      </c>
      <c r="AE1310" s="161">
        <v>0</v>
      </c>
      <c r="AF1310" s="161" t="s">
        <v>11896</v>
      </c>
      <c r="AG1310" s="161" t="s">
        <v>4437</v>
      </c>
      <c r="AH1310" s="162"/>
      <c r="AI1310" s="162"/>
      <c r="AJ1310" s="162"/>
      <c r="AK1310" s="162"/>
      <c r="AL1310" s="162"/>
      <c r="AM1310" s="162"/>
      <c r="AN1310" s="162"/>
      <c r="AO1310" s="162"/>
      <c r="AP1310" s="162"/>
      <c r="AQ1310" s="162"/>
      <c r="AR1310" s="162"/>
      <c r="AS1310" s="162"/>
      <c r="AT1310" s="162"/>
      <c r="AU1310" s="162"/>
      <c r="AV1310" s="162"/>
      <c r="AW1310" s="162"/>
      <c r="AX1310" s="162"/>
    </row>
    <row r="1311" spans="1:50" hidden="1">
      <c r="A1311" s="153" t="s">
        <v>4470</v>
      </c>
      <c r="B1311" s="153" t="s">
        <v>4461</v>
      </c>
      <c r="C1311" s="153" t="s">
        <v>4471</v>
      </c>
      <c r="D1311" s="177" t="s">
        <v>7703</v>
      </c>
      <c r="E1311" s="161" t="s">
        <v>7704</v>
      </c>
      <c r="F1311" s="161" t="s">
        <v>12238</v>
      </c>
      <c r="G1311" s="161" t="s">
        <v>7705</v>
      </c>
      <c r="H1311" s="161" t="s">
        <v>2024</v>
      </c>
      <c r="I1311" s="161" t="s">
        <v>2031</v>
      </c>
      <c r="J1311" s="161" t="s">
        <v>7706</v>
      </c>
      <c r="K1311" s="161" t="s">
        <v>7707</v>
      </c>
      <c r="L1311" s="161" t="s">
        <v>6326</v>
      </c>
      <c r="M1311" s="161" t="s">
        <v>7708</v>
      </c>
      <c r="N1311" s="185" t="s">
        <v>6318</v>
      </c>
      <c r="O1311" s="161" t="s">
        <v>4463</v>
      </c>
      <c r="P1311" s="161" t="s">
        <v>13670</v>
      </c>
      <c r="Q1311" s="161" t="s">
        <v>13671</v>
      </c>
      <c r="R1311" s="161" t="s">
        <v>13672</v>
      </c>
      <c r="S1311" s="161" t="s">
        <v>13673</v>
      </c>
      <c r="T1311" s="161" t="s">
        <v>6309</v>
      </c>
      <c r="U1311" s="161" t="s">
        <v>1060</v>
      </c>
      <c r="V1311" s="161" t="s">
        <v>13674</v>
      </c>
      <c r="W1311" s="161" t="s">
        <v>13675</v>
      </c>
      <c r="X1311" s="161" t="s">
        <v>2024</v>
      </c>
      <c r="Y1311" s="161" t="s">
        <v>2031</v>
      </c>
      <c r="Z1311" s="161" t="s">
        <v>6309</v>
      </c>
      <c r="AA1311" s="161">
        <v>0</v>
      </c>
      <c r="AB1311" s="161">
        <v>0</v>
      </c>
      <c r="AC1311" s="161">
        <v>0</v>
      </c>
      <c r="AD1311" s="161">
        <v>0</v>
      </c>
      <c r="AE1311" s="161">
        <v>0</v>
      </c>
      <c r="AF1311" s="161" t="s">
        <v>11896</v>
      </c>
      <c r="AG1311" s="161" t="s">
        <v>4437</v>
      </c>
      <c r="AH1311" s="162"/>
      <c r="AI1311" s="162"/>
      <c r="AJ1311" s="162"/>
      <c r="AK1311" s="162"/>
      <c r="AL1311" s="162"/>
      <c r="AM1311" s="162"/>
      <c r="AN1311" s="162"/>
      <c r="AO1311" s="162"/>
      <c r="AP1311" s="162"/>
      <c r="AQ1311" s="162"/>
      <c r="AR1311" s="162"/>
      <c r="AS1311" s="162"/>
      <c r="AT1311" s="162"/>
      <c r="AU1311" s="162"/>
      <c r="AV1311" s="162"/>
      <c r="AW1311" s="162"/>
      <c r="AX1311" s="162"/>
    </row>
    <row r="1312" spans="1:50" hidden="1">
      <c r="A1312" s="153" t="s">
        <v>4472</v>
      </c>
      <c r="B1312" s="153" t="s">
        <v>4461</v>
      </c>
      <c r="C1312" s="153" t="s">
        <v>4473</v>
      </c>
      <c r="D1312" s="177" t="s">
        <v>7703</v>
      </c>
      <c r="E1312" s="161" t="s">
        <v>7704</v>
      </c>
      <c r="F1312" s="161" t="s">
        <v>12239</v>
      </c>
      <c r="G1312" s="161" t="s">
        <v>7705</v>
      </c>
      <c r="H1312" s="161" t="s">
        <v>2024</v>
      </c>
      <c r="I1312" s="161" t="s">
        <v>2031</v>
      </c>
      <c r="J1312" s="161" t="s">
        <v>7706</v>
      </c>
      <c r="K1312" s="161" t="s">
        <v>7707</v>
      </c>
      <c r="L1312" s="161" t="s">
        <v>6326</v>
      </c>
      <c r="M1312" s="161" t="s">
        <v>7708</v>
      </c>
      <c r="N1312" s="185" t="s">
        <v>6318</v>
      </c>
      <c r="O1312" s="161" t="s">
        <v>4463</v>
      </c>
      <c r="P1312" s="161" t="s">
        <v>13670</v>
      </c>
      <c r="Q1312" s="161" t="s">
        <v>13671</v>
      </c>
      <c r="R1312" s="161" t="s">
        <v>13672</v>
      </c>
      <c r="S1312" s="161" t="s">
        <v>13673</v>
      </c>
      <c r="T1312" s="161" t="s">
        <v>6309</v>
      </c>
      <c r="U1312" s="161" t="s">
        <v>1060</v>
      </c>
      <c r="V1312" s="161" t="s">
        <v>13674</v>
      </c>
      <c r="W1312" s="161" t="s">
        <v>13675</v>
      </c>
      <c r="X1312" s="161" t="s">
        <v>2024</v>
      </c>
      <c r="Y1312" s="161" t="s">
        <v>2031</v>
      </c>
      <c r="Z1312" s="161" t="s">
        <v>6309</v>
      </c>
      <c r="AA1312" s="161">
        <v>0</v>
      </c>
      <c r="AB1312" s="161">
        <v>0</v>
      </c>
      <c r="AC1312" s="161">
        <v>0</v>
      </c>
      <c r="AD1312" s="161">
        <v>0</v>
      </c>
      <c r="AE1312" s="161">
        <v>0</v>
      </c>
      <c r="AF1312" s="161" t="s">
        <v>11896</v>
      </c>
      <c r="AG1312" s="161" t="s">
        <v>4437</v>
      </c>
      <c r="AH1312" s="162"/>
      <c r="AI1312" s="162"/>
      <c r="AJ1312" s="162"/>
      <c r="AK1312" s="162"/>
      <c r="AL1312" s="162"/>
      <c r="AM1312" s="162"/>
      <c r="AN1312" s="162"/>
      <c r="AO1312" s="162"/>
      <c r="AP1312" s="162"/>
      <c r="AQ1312" s="162"/>
      <c r="AR1312" s="162"/>
      <c r="AS1312" s="162"/>
      <c r="AT1312" s="162"/>
      <c r="AU1312" s="162"/>
      <c r="AV1312" s="162"/>
      <c r="AW1312" s="162"/>
      <c r="AX1312" s="162"/>
    </row>
    <row r="1313" spans="1:50" hidden="1">
      <c r="A1313" s="153" t="s">
        <v>4474</v>
      </c>
      <c r="B1313" s="153" t="s">
        <v>4461</v>
      </c>
      <c r="C1313" s="153" t="s">
        <v>4475</v>
      </c>
      <c r="D1313" s="177" t="s">
        <v>7703</v>
      </c>
      <c r="E1313" s="161" t="s">
        <v>7704</v>
      </c>
      <c r="F1313" s="161" t="s">
        <v>12240</v>
      </c>
      <c r="G1313" s="161" t="s">
        <v>7705</v>
      </c>
      <c r="H1313" s="161" t="s">
        <v>2024</v>
      </c>
      <c r="I1313" s="161" t="s">
        <v>2031</v>
      </c>
      <c r="J1313" s="161" t="s">
        <v>7706</v>
      </c>
      <c r="K1313" s="161" t="s">
        <v>7707</v>
      </c>
      <c r="L1313" s="161" t="s">
        <v>6326</v>
      </c>
      <c r="M1313" s="161" t="s">
        <v>7708</v>
      </c>
      <c r="N1313" s="185" t="s">
        <v>6318</v>
      </c>
      <c r="O1313" s="161" t="s">
        <v>4463</v>
      </c>
      <c r="P1313" s="161" t="s">
        <v>13670</v>
      </c>
      <c r="Q1313" s="161" t="s">
        <v>13671</v>
      </c>
      <c r="R1313" s="161" t="s">
        <v>13672</v>
      </c>
      <c r="S1313" s="161" t="s">
        <v>13673</v>
      </c>
      <c r="T1313" s="161" t="s">
        <v>6309</v>
      </c>
      <c r="U1313" s="161" t="s">
        <v>1060</v>
      </c>
      <c r="V1313" s="161" t="s">
        <v>13674</v>
      </c>
      <c r="W1313" s="161" t="s">
        <v>13675</v>
      </c>
      <c r="X1313" s="161" t="s">
        <v>2024</v>
      </c>
      <c r="Y1313" s="161" t="s">
        <v>2031</v>
      </c>
      <c r="Z1313" s="161" t="s">
        <v>6309</v>
      </c>
      <c r="AA1313" s="161">
        <v>0</v>
      </c>
      <c r="AB1313" s="161">
        <v>0</v>
      </c>
      <c r="AC1313" s="161">
        <v>0</v>
      </c>
      <c r="AD1313" s="161">
        <v>0</v>
      </c>
      <c r="AE1313" s="161">
        <v>0</v>
      </c>
      <c r="AF1313" s="161" t="s">
        <v>11896</v>
      </c>
      <c r="AG1313" s="161" t="s">
        <v>4437</v>
      </c>
      <c r="AH1313" s="162"/>
      <c r="AI1313" s="162"/>
      <c r="AJ1313" s="162"/>
      <c r="AK1313" s="162"/>
      <c r="AL1313" s="162"/>
      <c r="AM1313" s="162"/>
      <c r="AN1313" s="162"/>
      <c r="AO1313" s="162"/>
      <c r="AP1313" s="162"/>
      <c r="AQ1313" s="162"/>
      <c r="AR1313" s="162"/>
      <c r="AS1313" s="162"/>
      <c r="AT1313" s="162"/>
      <c r="AU1313" s="162"/>
      <c r="AV1313" s="162"/>
      <c r="AW1313" s="162"/>
      <c r="AX1313" s="162"/>
    </row>
    <row r="1314" spans="1:50" hidden="1">
      <c r="A1314" s="153" t="s">
        <v>4478</v>
      </c>
      <c r="B1314" s="153" t="s">
        <v>4461</v>
      </c>
      <c r="C1314" s="153" t="s">
        <v>4479</v>
      </c>
      <c r="D1314" s="177" t="s">
        <v>7703</v>
      </c>
      <c r="E1314" s="161" t="s">
        <v>7704</v>
      </c>
      <c r="F1314" s="161" t="s">
        <v>12242</v>
      </c>
      <c r="G1314" s="161" t="s">
        <v>7705</v>
      </c>
      <c r="H1314" s="161" t="s">
        <v>2024</v>
      </c>
      <c r="I1314" s="161" t="s">
        <v>2031</v>
      </c>
      <c r="J1314" s="161" t="s">
        <v>7706</v>
      </c>
      <c r="K1314" s="161" t="s">
        <v>7707</v>
      </c>
      <c r="L1314" s="161" t="s">
        <v>6326</v>
      </c>
      <c r="M1314" s="161" t="s">
        <v>7708</v>
      </c>
      <c r="N1314" s="185" t="s">
        <v>6318</v>
      </c>
      <c r="O1314" s="161" t="s">
        <v>4463</v>
      </c>
      <c r="P1314" s="161" t="s">
        <v>13670</v>
      </c>
      <c r="Q1314" s="161" t="s">
        <v>13671</v>
      </c>
      <c r="R1314" s="161" t="s">
        <v>13672</v>
      </c>
      <c r="S1314" s="161" t="s">
        <v>13673</v>
      </c>
      <c r="T1314" s="161" t="s">
        <v>6309</v>
      </c>
      <c r="U1314" s="161" t="s">
        <v>1060</v>
      </c>
      <c r="V1314" s="161" t="s">
        <v>13674</v>
      </c>
      <c r="W1314" s="161" t="s">
        <v>13675</v>
      </c>
      <c r="X1314" s="161" t="s">
        <v>2024</v>
      </c>
      <c r="Y1314" s="161" t="s">
        <v>2031</v>
      </c>
      <c r="Z1314" s="161" t="s">
        <v>6309</v>
      </c>
      <c r="AA1314" s="161">
        <v>0</v>
      </c>
      <c r="AB1314" s="161">
        <v>0</v>
      </c>
      <c r="AC1314" s="161">
        <v>0</v>
      </c>
      <c r="AD1314" s="161">
        <v>0</v>
      </c>
      <c r="AE1314" s="161">
        <v>0</v>
      </c>
      <c r="AF1314" s="161" t="s">
        <v>11896</v>
      </c>
      <c r="AG1314" s="161" t="s">
        <v>4437</v>
      </c>
      <c r="AH1314" s="162"/>
      <c r="AI1314" s="162"/>
      <c r="AJ1314" s="162"/>
      <c r="AK1314" s="162"/>
      <c r="AL1314" s="162"/>
      <c r="AM1314" s="162"/>
      <c r="AN1314" s="162"/>
      <c r="AO1314" s="162"/>
      <c r="AP1314" s="162"/>
      <c r="AQ1314" s="162"/>
      <c r="AR1314" s="162"/>
      <c r="AS1314" s="162"/>
      <c r="AT1314" s="162"/>
      <c r="AU1314" s="162"/>
      <c r="AV1314" s="162"/>
      <c r="AW1314" s="162"/>
      <c r="AX1314" s="162"/>
    </row>
    <row r="1315" spans="1:50" hidden="1">
      <c r="A1315" s="153" t="s">
        <v>3244</v>
      </c>
      <c r="B1315" s="153" t="s">
        <v>3754</v>
      </c>
      <c r="C1315" s="153" t="s">
        <v>4951</v>
      </c>
      <c r="D1315" s="177" t="s">
        <v>6954</v>
      </c>
      <c r="E1315" s="161" t="s">
        <v>8221</v>
      </c>
      <c r="F1315" s="161" t="s">
        <v>12463</v>
      </c>
      <c r="G1315" s="161" t="s">
        <v>6955</v>
      </c>
      <c r="H1315" s="161" t="s">
        <v>6207</v>
      </c>
      <c r="I1315" s="161" t="s">
        <v>6208</v>
      </c>
      <c r="J1315" s="161" t="s">
        <v>6956</v>
      </c>
      <c r="K1315" s="161" t="s">
        <v>8222</v>
      </c>
      <c r="L1315" s="161" t="s">
        <v>8223</v>
      </c>
      <c r="M1315" s="161" t="s">
        <v>8224</v>
      </c>
      <c r="N1315" s="185" t="s">
        <v>6953</v>
      </c>
      <c r="O1315" s="161">
        <v>0</v>
      </c>
      <c r="P1315" s="161">
        <v>0</v>
      </c>
      <c r="Q1315" s="161">
        <v>0</v>
      </c>
      <c r="R1315" s="161">
        <v>0</v>
      </c>
      <c r="S1315" s="161">
        <v>0</v>
      </c>
      <c r="T1315" s="161">
        <v>0</v>
      </c>
      <c r="U1315" s="161">
        <v>0</v>
      </c>
      <c r="V1315" s="161">
        <v>0</v>
      </c>
      <c r="W1315" s="161">
        <v>0</v>
      </c>
      <c r="X1315" s="161">
        <v>0</v>
      </c>
      <c r="Y1315" s="161">
        <v>0</v>
      </c>
      <c r="Z1315" s="161">
        <v>0</v>
      </c>
      <c r="AA1315" s="161">
        <v>0</v>
      </c>
      <c r="AB1315" s="161">
        <v>0</v>
      </c>
      <c r="AC1315" s="161">
        <v>0</v>
      </c>
      <c r="AD1315" s="161">
        <v>0</v>
      </c>
      <c r="AE1315" s="161">
        <v>0</v>
      </c>
      <c r="AF1315" s="161" t="s">
        <v>12461</v>
      </c>
      <c r="AG1315" s="161" t="s">
        <v>5474</v>
      </c>
      <c r="AH1315" s="162"/>
      <c r="AI1315" s="162"/>
      <c r="AJ1315" s="162"/>
      <c r="AK1315" s="162"/>
      <c r="AL1315" s="162"/>
      <c r="AM1315" s="162"/>
      <c r="AN1315" s="162"/>
      <c r="AO1315" s="162"/>
      <c r="AP1315" s="162"/>
      <c r="AQ1315" s="162"/>
      <c r="AR1315" s="162"/>
      <c r="AS1315" s="162"/>
      <c r="AT1315" s="162"/>
      <c r="AU1315" s="162"/>
      <c r="AV1315" s="162"/>
      <c r="AW1315" s="162"/>
      <c r="AX1315" s="162"/>
    </row>
    <row r="1316" spans="1:50" hidden="1">
      <c r="A1316" s="153" t="s">
        <v>3181</v>
      </c>
      <c r="B1316" s="153" t="s">
        <v>3182</v>
      </c>
      <c r="C1316" s="153" t="s">
        <v>3183</v>
      </c>
      <c r="D1316" s="177" t="s">
        <v>8584</v>
      </c>
      <c r="E1316" s="161" t="s">
        <v>6309</v>
      </c>
      <c r="F1316" s="161" t="s">
        <v>12187</v>
      </c>
      <c r="G1316" s="161" t="s">
        <v>8585</v>
      </c>
      <c r="H1316" s="161" t="s">
        <v>2015</v>
      </c>
      <c r="I1316" s="161" t="s">
        <v>2016</v>
      </c>
      <c r="J1316" s="161" t="s">
        <v>8586</v>
      </c>
      <c r="K1316" s="161" t="s">
        <v>8587</v>
      </c>
      <c r="L1316" s="161" t="s">
        <v>6309</v>
      </c>
      <c r="M1316" s="161" t="s">
        <v>6309</v>
      </c>
      <c r="N1316" s="185" t="s">
        <v>6310</v>
      </c>
      <c r="O1316" s="161">
        <v>0</v>
      </c>
      <c r="P1316" s="161">
        <v>0</v>
      </c>
      <c r="Q1316" s="161">
        <v>0</v>
      </c>
      <c r="R1316" s="161">
        <v>0</v>
      </c>
      <c r="S1316" s="161">
        <v>0</v>
      </c>
      <c r="T1316" s="161">
        <v>0</v>
      </c>
      <c r="U1316" s="161">
        <v>0</v>
      </c>
      <c r="V1316" s="161">
        <v>0</v>
      </c>
      <c r="W1316" s="161">
        <v>0</v>
      </c>
      <c r="X1316" s="161">
        <v>0</v>
      </c>
      <c r="Y1316" s="161">
        <v>0</v>
      </c>
      <c r="Z1316" s="161">
        <v>0</v>
      </c>
      <c r="AA1316" s="161">
        <v>0</v>
      </c>
      <c r="AB1316" s="161">
        <v>0</v>
      </c>
      <c r="AC1316" s="161">
        <v>0</v>
      </c>
      <c r="AD1316" s="161">
        <v>0</v>
      </c>
      <c r="AE1316" s="161">
        <v>0</v>
      </c>
      <c r="AF1316" s="161" t="s">
        <v>6309</v>
      </c>
      <c r="AG1316" s="161" t="s">
        <v>6312</v>
      </c>
      <c r="AH1316" s="162"/>
      <c r="AI1316" s="162"/>
      <c r="AJ1316" s="162"/>
      <c r="AK1316" s="162"/>
      <c r="AL1316" s="162"/>
      <c r="AM1316" s="162"/>
      <c r="AN1316" s="162"/>
      <c r="AO1316" s="162"/>
      <c r="AP1316" s="162"/>
      <c r="AQ1316" s="162"/>
      <c r="AR1316" s="162"/>
      <c r="AS1316" s="162"/>
      <c r="AT1316" s="162"/>
      <c r="AU1316" s="162"/>
      <c r="AV1316" s="162"/>
      <c r="AW1316" s="162"/>
      <c r="AX1316" s="162"/>
    </row>
    <row r="1317" spans="1:50" hidden="1">
      <c r="A1317" s="153" t="s">
        <v>2266</v>
      </c>
      <c r="B1317" s="153" t="s">
        <v>2267</v>
      </c>
      <c r="C1317" s="153" t="s">
        <v>2505</v>
      </c>
      <c r="D1317" s="177" t="s">
        <v>8821</v>
      </c>
      <c r="E1317" s="161" t="s">
        <v>6309</v>
      </c>
      <c r="F1317" s="161" t="s">
        <v>12586</v>
      </c>
      <c r="G1317" s="161" t="s">
        <v>8822</v>
      </c>
      <c r="H1317" s="161" t="s">
        <v>2024</v>
      </c>
      <c r="I1317" s="161" t="s">
        <v>7386</v>
      </c>
      <c r="J1317" s="161" t="s">
        <v>8823</v>
      </c>
      <c r="K1317" s="161" t="s">
        <v>8824</v>
      </c>
      <c r="L1317" s="161" t="s">
        <v>6309</v>
      </c>
      <c r="M1317" s="161" t="s">
        <v>6309</v>
      </c>
      <c r="N1317" s="185" t="s">
        <v>6310</v>
      </c>
      <c r="O1317" s="161">
        <v>0</v>
      </c>
      <c r="P1317" s="161">
        <v>0</v>
      </c>
      <c r="Q1317" s="161">
        <v>0</v>
      </c>
      <c r="R1317" s="161">
        <v>0</v>
      </c>
      <c r="S1317" s="161">
        <v>0</v>
      </c>
      <c r="T1317" s="161">
        <v>0</v>
      </c>
      <c r="U1317" s="161">
        <v>0</v>
      </c>
      <c r="V1317" s="161">
        <v>0</v>
      </c>
      <c r="W1317" s="161">
        <v>0</v>
      </c>
      <c r="X1317" s="161">
        <v>0</v>
      </c>
      <c r="Y1317" s="161">
        <v>0</v>
      </c>
      <c r="Z1317" s="161">
        <v>0</v>
      </c>
      <c r="AA1317" s="161">
        <v>0</v>
      </c>
      <c r="AB1317" s="161">
        <v>0</v>
      </c>
      <c r="AC1317" s="161">
        <v>0</v>
      </c>
      <c r="AD1317" s="161">
        <v>0</v>
      </c>
      <c r="AE1317" s="161">
        <v>0</v>
      </c>
      <c r="AF1317" s="161" t="s">
        <v>6309</v>
      </c>
      <c r="AG1317" s="161" t="s">
        <v>6312</v>
      </c>
      <c r="AH1317" s="162"/>
      <c r="AI1317" s="162"/>
      <c r="AJ1317" s="162"/>
      <c r="AK1317" s="162"/>
      <c r="AL1317" s="162"/>
      <c r="AM1317" s="162"/>
      <c r="AN1317" s="162"/>
      <c r="AO1317" s="162"/>
      <c r="AP1317" s="162"/>
      <c r="AQ1317" s="162"/>
      <c r="AR1317" s="162"/>
      <c r="AS1317" s="162"/>
      <c r="AT1317" s="162"/>
      <c r="AU1317" s="162"/>
      <c r="AV1317" s="162"/>
      <c r="AW1317" s="162"/>
      <c r="AX1317" s="162"/>
    </row>
    <row r="1318" spans="1:50" hidden="1">
      <c r="A1318" s="153" t="s">
        <v>1997</v>
      </c>
      <c r="B1318" s="153" t="s">
        <v>1998</v>
      </c>
      <c r="C1318" s="153" t="s">
        <v>2505</v>
      </c>
      <c r="D1318" s="177" t="s">
        <v>9969</v>
      </c>
      <c r="E1318" s="161" t="s">
        <v>6309</v>
      </c>
      <c r="F1318" s="161" t="s">
        <v>12812</v>
      </c>
      <c r="G1318" s="161" t="s">
        <v>9970</v>
      </c>
      <c r="H1318" s="161" t="s">
        <v>2025</v>
      </c>
      <c r="I1318" s="161" t="s">
        <v>2026</v>
      </c>
      <c r="J1318" s="161" t="s">
        <v>9971</v>
      </c>
      <c r="K1318" s="161" t="s">
        <v>9972</v>
      </c>
      <c r="L1318" s="161" t="s">
        <v>6309</v>
      </c>
      <c r="M1318" s="161" t="s">
        <v>6309</v>
      </c>
      <c r="N1318" s="185" t="s">
        <v>6310</v>
      </c>
      <c r="O1318" s="161">
        <v>0</v>
      </c>
      <c r="P1318" s="161">
        <v>0</v>
      </c>
      <c r="Q1318" s="161">
        <v>0</v>
      </c>
      <c r="R1318" s="161">
        <v>0</v>
      </c>
      <c r="S1318" s="161">
        <v>0</v>
      </c>
      <c r="T1318" s="161">
        <v>0</v>
      </c>
      <c r="U1318" s="161">
        <v>0</v>
      </c>
      <c r="V1318" s="161">
        <v>0</v>
      </c>
      <c r="W1318" s="161">
        <v>0</v>
      </c>
      <c r="X1318" s="161">
        <v>0</v>
      </c>
      <c r="Y1318" s="161">
        <v>0</v>
      </c>
      <c r="Z1318" s="161">
        <v>0</v>
      </c>
      <c r="AA1318" s="161">
        <v>0</v>
      </c>
      <c r="AB1318" s="161">
        <v>0</v>
      </c>
      <c r="AC1318" s="161">
        <v>0</v>
      </c>
      <c r="AD1318" s="161">
        <v>0</v>
      </c>
      <c r="AE1318" s="161">
        <v>0</v>
      </c>
      <c r="AF1318" s="161" t="s">
        <v>6309</v>
      </c>
      <c r="AG1318" s="161" t="s">
        <v>6312</v>
      </c>
      <c r="AH1318" s="162"/>
      <c r="AI1318" s="162"/>
      <c r="AJ1318" s="162"/>
      <c r="AK1318" s="162"/>
      <c r="AL1318" s="162"/>
      <c r="AM1318" s="162"/>
      <c r="AN1318" s="162"/>
      <c r="AO1318" s="162"/>
      <c r="AP1318" s="162"/>
      <c r="AQ1318" s="162"/>
      <c r="AR1318" s="162"/>
      <c r="AS1318" s="162"/>
      <c r="AT1318" s="162"/>
      <c r="AU1318" s="162"/>
      <c r="AV1318" s="162"/>
      <c r="AW1318" s="162"/>
      <c r="AX1318" s="162"/>
    </row>
    <row r="1319" spans="1:50" hidden="1">
      <c r="A1319" s="153" t="s">
        <v>4723</v>
      </c>
      <c r="B1319" s="153" t="s">
        <v>4724</v>
      </c>
      <c r="C1319" s="153" t="s">
        <v>1085</v>
      </c>
      <c r="D1319" s="177" t="s">
        <v>11398</v>
      </c>
      <c r="E1319" s="161" t="s">
        <v>11399</v>
      </c>
      <c r="F1319" s="161" t="s">
        <v>13376</v>
      </c>
      <c r="G1319" s="161" t="s">
        <v>11400</v>
      </c>
      <c r="H1319" s="161" t="s">
        <v>27</v>
      </c>
      <c r="I1319" s="161" t="s">
        <v>11401</v>
      </c>
      <c r="J1319" s="161" t="s">
        <v>11402</v>
      </c>
      <c r="K1319" s="161" t="s">
        <v>11403</v>
      </c>
      <c r="L1319" s="161" t="s">
        <v>11404</v>
      </c>
      <c r="M1319" s="161" t="s">
        <v>11405</v>
      </c>
      <c r="N1319" s="185" t="s">
        <v>6310</v>
      </c>
      <c r="O1319" s="161">
        <v>0</v>
      </c>
      <c r="P1319" s="161">
        <v>0</v>
      </c>
      <c r="Q1319" s="161">
        <v>0</v>
      </c>
      <c r="R1319" s="161">
        <v>0</v>
      </c>
      <c r="S1319" s="161">
        <v>0</v>
      </c>
      <c r="T1319" s="161">
        <v>0</v>
      </c>
      <c r="U1319" s="161">
        <v>0</v>
      </c>
      <c r="V1319" s="161">
        <v>0</v>
      </c>
      <c r="W1319" s="161">
        <v>0</v>
      </c>
      <c r="X1319" s="161">
        <v>0</v>
      </c>
      <c r="Y1319" s="161">
        <v>0</v>
      </c>
      <c r="Z1319" s="161">
        <v>0</v>
      </c>
      <c r="AA1319" s="161">
        <v>0</v>
      </c>
      <c r="AB1319" s="161">
        <v>0</v>
      </c>
      <c r="AC1319" s="161">
        <v>0</v>
      </c>
      <c r="AD1319" s="161">
        <v>0</v>
      </c>
      <c r="AE1319" s="161">
        <v>0</v>
      </c>
      <c r="AF1319" s="161" t="s">
        <v>6309</v>
      </c>
      <c r="AG1319" s="161" t="s">
        <v>6317</v>
      </c>
      <c r="AH1319" s="162"/>
      <c r="AI1319" s="162"/>
      <c r="AJ1319" s="162"/>
      <c r="AK1319" s="162"/>
      <c r="AL1319" s="162"/>
      <c r="AM1319" s="162"/>
      <c r="AN1319" s="162"/>
      <c r="AO1319" s="162"/>
      <c r="AP1319" s="162"/>
      <c r="AQ1319" s="162"/>
      <c r="AR1319" s="162"/>
      <c r="AS1319" s="162"/>
      <c r="AT1319" s="162"/>
      <c r="AU1319" s="162"/>
      <c r="AV1319" s="162"/>
      <c r="AW1319" s="162"/>
      <c r="AX1319" s="162"/>
    </row>
    <row r="1320" spans="1:50" hidden="1">
      <c r="A1320" s="153" t="s">
        <v>5159</v>
      </c>
      <c r="B1320" s="153" t="s">
        <v>5160</v>
      </c>
      <c r="C1320" s="153" t="s">
        <v>1091</v>
      </c>
      <c r="D1320" s="177" t="s">
        <v>9807</v>
      </c>
      <c r="E1320" s="161" t="s">
        <v>6309</v>
      </c>
      <c r="F1320" s="161" t="s">
        <v>12778</v>
      </c>
      <c r="G1320" s="161" t="s">
        <v>9808</v>
      </c>
      <c r="H1320" s="161" t="s">
        <v>2024</v>
      </c>
      <c r="I1320" s="161" t="s">
        <v>9809</v>
      </c>
      <c r="J1320" s="161" t="s">
        <v>9810</v>
      </c>
      <c r="K1320" s="161" t="s">
        <v>9811</v>
      </c>
      <c r="L1320" s="161" t="s">
        <v>6309</v>
      </c>
      <c r="M1320" s="161" t="s">
        <v>9812</v>
      </c>
      <c r="N1320" s="185" t="s">
        <v>6310</v>
      </c>
      <c r="O1320" s="161">
        <v>0</v>
      </c>
      <c r="P1320" s="161">
        <v>0</v>
      </c>
      <c r="Q1320" s="161">
        <v>0</v>
      </c>
      <c r="R1320" s="161">
        <v>0</v>
      </c>
      <c r="S1320" s="161">
        <v>0</v>
      </c>
      <c r="T1320" s="161">
        <v>0</v>
      </c>
      <c r="U1320" s="161">
        <v>0</v>
      </c>
      <c r="V1320" s="161">
        <v>0</v>
      </c>
      <c r="W1320" s="161">
        <v>0</v>
      </c>
      <c r="X1320" s="161">
        <v>0</v>
      </c>
      <c r="Y1320" s="161">
        <v>0</v>
      </c>
      <c r="Z1320" s="161">
        <v>0</v>
      </c>
      <c r="AA1320" s="161">
        <v>0</v>
      </c>
      <c r="AB1320" s="161">
        <v>0</v>
      </c>
      <c r="AC1320" s="161">
        <v>0</v>
      </c>
      <c r="AD1320" s="161">
        <v>0</v>
      </c>
      <c r="AE1320" s="161">
        <v>0</v>
      </c>
      <c r="AF1320" s="161" t="s">
        <v>6309</v>
      </c>
      <c r="AG1320" s="161" t="s">
        <v>6312</v>
      </c>
      <c r="AH1320" s="162"/>
      <c r="AI1320" s="162"/>
      <c r="AJ1320" s="162"/>
      <c r="AK1320" s="162"/>
      <c r="AL1320" s="162"/>
      <c r="AM1320" s="162"/>
      <c r="AN1320" s="162"/>
      <c r="AO1320" s="162"/>
      <c r="AP1320" s="162"/>
      <c r="AQ1320" s="162"/>
      <c r="AR1320" s="162"/>
      <c r="AS1320" s="162"/>
      <c r="AT1320" s="162"/>
      <c r="AU1320" s="162"/>
      <c r="AV1320" s="162"/>
      <c r="AW1320" s="162"/>
      <c r="AX1320" s="162"/>
    </row>
    <row r="1321" spans="1:50" hidden="1">
      <c r="A1321" s="153" t="s">
        <v>5696</v>
      </c>
      <c r="B1321" s="153" t="s">
        <v>5697</v>
      </c>
      <c r="C1321" s="153" t="s">
        <v>2505</v>
      </c>
      <c r="D1321" s="177" t="s">
        <v>7382</v>
      </c>
      <c r="E1321" s="161" t="s">
        <v>7383</v>
      </c>
      <c r="F1321" s="161" t="s">
        <v>7384</v>
      </c>
      <c r="G1321" s="161" t="s">
        <v>7385</v>
      </c>
      <c r="H1321" s="161" t="s">
        <v>2024</v>
      </c>
      <c r="I1321" s="161" t="s">
        <v>7386</v>
      </c>
      <c r="J1321" s="161" t="s">
        <v>7387</v>
      </c>
      <c r="K1321" s="161" t="s">
        <v>7388</v>
      </c>
      <c r="L1321" s="161" t="s">
        <v>7389</v>
      </c>
      <c r="M1321" s="161" t="s">
        <v>7390</v>
      </c>
      <c r="N1321" s="185" t="s">
        <v>6310</v>
      </c>
      <c r="O1321" s="161">
        <v>0</v>
      </c>
      <c r="P1321" s="161">
        <v>0</v>
      </c>
      <c r="Q1321" s="161">
        <v>0</v>
      </c>
      <c r="R1321" s="161">
        <v>0</v>
      </c>
      <c r="S1321" s="161">
        <v>0</v>
      </c>
      <c r="T1321" s="161">
        <v>0</v>
      </c>
      <c r="U1321" s="161">
        <v>0</v>
      </c>
      <c r="V1321" s="161">
        <v>0</v>
      </c>
      <c r="W1321" s="161">
        <v>0</v>
      </c>
      <c r="X1321" s="161">
        <v>0</v>
      </c>
      <c r="Y1321" s="161">
        <v>0</v>
      </c>
      <c r="Z1321" s="161">
        <v>0</v>
      </c>
      <c r="AA1321" s="161">
        <v>0</v>
      </c>
      <c r="AB1321" s="161">
        <v>0</v>
      </c>
      <c r="AC1321" s="161">
        <v>0</v>
      </c>
      <c r="AD1321" s="161">
        <v>0</v>
      </c>
      <c r="AE1321" s="161">
        <v>0</v>
      </c>
      <c r="AF1321" s="161" t="s">
        <v>6309</v>
      </c>
      <c r="AG1321" s="161" t="s">
        <v>6317</v>
      </c>
      <c r="AH1321" s="162"/>
      <c r="AI1321" s="162"/>
      <c r="AJ1321" s="162"/>
      <c r="AK1321" s="162"/>
      <c r="AL1321" s="162"/>
      <c r="AM1321" s="162"/>
      <c r="AN1321" s="162"/>
      <c r="AO1321" s="162"/>
      <c r="AP1321" s="162"/>
      <c r="AQ1321" s="162"/>
      <c r="AR1321" s="162"/>
      <c r="AS1321" s="162"/>
      <c r="AT1321" s="162"/>
      <c r="AU1321" s="162"/>
      <c r="AV1321" s="162"/>
      <c r="AW1321" s="162"/>
      <c r="AX1321" s="162"/>
    </row>
    <row r="1322" spans="1:50" hidden="1">
      <c r="A1322" s="153" t="s">
        <v>5270</v>
      </c>
      <c r="B1322" s="153" t="s">
        <v>5271</v>
      </c>
      <c r="C1322" s="153" t="s">
        <v>5272</v>
      </c>
      <c r="D1322" s="177" t="s">
        <v>2965</v>
      </c>
      <c r="E1322" s="161" t="s">
        <v>2966</v>
      </c>
      <c r="F1322" s="161" t="s">
        <v>12260</v>
      </c>
      <c r="G1322" s="161" t="s">
        <v>2967</v>
      </c>
      <c r="H1322" s="161" t="s">
        <v>3525</v>
      </c>
      <c r="I1322" s="161" t="s">
        <v>3526</v>
      </c>
      <c r="J1322" s="161" t="s">
        <v>2968</v>
      </c>
      <c r="K1322" s="161" t="s">
        <v>2969</v>
      </c>
      <c r="L1322" s="161" t="s">
        <v>6309</v>
      </c>
      <c r="M1322" s="161" t="s">
        <v>2970</v>
      </c>
      <c r="N1322" s="185" t="s">
        <v>6310</v>
      </c>
      <c r="O1322" s="161" t="s">
        <v>1133</v>
      </c>
      <c r="P1322" s="161" t="s">
        <v>2971</v>
      </c>
      <c r="Q1322" s="161" t="s">
        <v>2972</v>
      </c>
      <c r="R1322" s="161" t="s">
        <v>2024</v>
      </c>
      <c r="S1322" s="161" t="s">
        <v>2031</v>
      </c>
      <c r="T1322" s="161" t="s">
        <v>2973</v>
      </c>
      <c r="U1322" s="161">
        <v>0</v>
      </c>
      <c r="V1322" s="161">
        <v>0</v>
      </c>
      <c r="W1322" s="161">
        <v>0</v>
      </c>
      <c r="X1322" s="161">
        <v>0</v>
      </c>
      <c r="Y1322" s="161">
        <v>0</v>
      </c>
      <c r="Z1322" s="161">
        <v>0</v>
      </c>
      <c r="AA1322" s="161">
        <v>0</v>
      </c>
      <c r="AB1322" s="161">
        <v>0</v>
      </c>
      <c r="AC1322" s="161">
        <v>0</v>
      </c>
      <c r="AD1322" s="161">
        <v>0</v>
      </c>
      <c r="AE1322" s="161">
        <v>0</v>
      </c>
      <c r="AF1322" s="161" t="s">
        <v>6309</v>
      </c>
      <c r="AG1322" s="161" t="s">
        <v>6317</v>
      </c>
      <c r="AH1322" s="162"/>
      <c r="AI1322" s="162"/>
      <c r="AJ1322" s="162"/>
      <c r="AK1322" s="162"/>
      <c r="AL1322" s="162"/>
      <c r="AM1322" s="162"/>
      <c r="AN1322" s="162"/>
      <c r="AO1322" s="162"/>
      <c r="AP1322" s="162"/>
      <c r="AQ1322" s="162"/>
      <c r="AR1322" s="162"/>
      <c r="AS1322" s="162"/>
      <c r="AT1322" s="162"/>
      <c r="AU1322" s="162"/>
      <c r="AV1322" s="162"/>
      <c r="AW1322" s="162"/>
      <c r="AX1322" s="162"/>
    </row>
    <row r="1323" spans="1:50" hidden="1">
      <c r="A1323" s="153" t="s">
        <v>5046</v>
      </c>
      <c r="B1323" s="153" t="s">
        <v>5047</v>
      </c>
      <c r="C1323" s="153" t="s">
        <v>1091</v>
      </c>
      <c r="D1323" s="177" t="s">
        <v>9455</v>
      </c>
      <c r="E1323" s="161" t="s">
        <v>6309</v>
      </c>
      <c r="F1323" s="161" t="s">
        <v>12709</v>
      </c>
      <c r="G1323" s="161" t="s">
        <v>9456</v>
      </c>
      <c r="H1323" s="161" t="s">
        <v>2024</v>
      </c>
      <c r="I1323" s="161" t="s">
        <v>2031</v>
      </c>
      <c r="J1323" s="161" t="s">
        <v>9457</v>
      </c>
      <c r="K1323" s="161" t="s">
        <v>9458</v>
      </c>
      <c r="L1323" s="161" t="s">
        <v>6309</v>
      </c>
      <c r="M1323" s="161" t="s">
        <v>6309</v>
      </c>
      <c r="N1323" s="185" t="s">
        <v>6310</v>
      </c>
      <c r="O1323" s="161">
        <v>0</v>
      </c>
      <c r="P1323" s="161">
        <v>0</v>
      </c>
      <c r="Q1323" s="161">
        <v>0</v>
      </c>
      <c r="R1323" s="161">
        <v>0</v>
      </c>
      <c r="S1323" s="161">
        <v>0</v>
      </c>
      <c r="T1323" s="161">
        <v>0</v>
      </c>
      <c r="U1323" s="161">
        <v>0</v>
      </c>
      <c r="V1323" s="161">
        <v>0</v>
      </c>
      <c r="W1323" s="161">
        <v>0</v>
      </c>
      <c r="X1323" s="161">
        <v>0</v>
      </c>
      <c r="Y1323" s="161">
        <v>0</v>
      </c>
      <c r="Z1323" s="161">
        <v>0</v>
      </c>
      <c r="AA1323" s="161">
        <v>0</v>
      </c>
      <c r="AB1323" s="161">
        <v>0</v>
      </c>
      <c r="AC1323" s="161">
        <v>0</v>
      </c>
      <c r="AD1323" s="161">
        <v>0</v>
      </c>
      <c r="AE1323" s="161">
        <v>0</v>
      </c>
      <c r="AF1323" s="161" t="s">
        <v>6309</v>
      </c>
      <c r="AG1323" s="161" t="s">
        <v>6312</v>
      </c>
      <c r="AH1323" s="162"/>
      <c r="AI1323" s="162"/>
      <c r="AJ1323" s="162"/>
      <c r="AK1323" s="162"/>
      <c r="AL1323" s="162"/>
      <c r="AM1323" s="162"/>
      <c r="AN1323" s="162"/>
      <c r="AO1323" s="162"/>
      <c r="AP1323" s="162"/>
      <c r="AQ1323" s="162"/>
      <c r="AR1323" s="162"/>
      <c r="AS1323" s="162"/>
      <c r="AT1323" s="162"/>
      <c r="AU1323" s="162"/>
      <c r="AV1323" s="162"/>
      <c r="AW1323" s="162"/>
      <c r="AX1323" s="162"/>
    </row>
    <row r="1324" spans="1:50" hidden="1">
      <c r="A1324" s="153" t="s">
        <v>5029</v>
      </c>
      <c r="B1324" s="153" t="s">
        <v>5030</v>
      </c>
      <c r="C1324" s="153" t="s">
        <v>5031</v>
      </c>
      <c r="D1324" s="177" t="e">
        <v>#N/A</v>
      </c>
      <c r="E1324" s="161" t="e">
        <v>#N/A</v>
      </c>
      <c r="F1324" s="161" t="e">
        <v>#N/A</v>
      </c>
      <c r="G1324" s="161" t="e">
        <v>#N/A</v>
      </c>
      <c r="H1324" s="161" t="e">
        <v>#N/A</v>
      </c>
      <c r="I1324" s="161" t="e">
        <v>#N/A</v>
      </c>
      <c r="J1324" s="161" t="e">
        <v>#N/A</v>
      </c>
      <c r="K1324" s="161" t="e">
        <v>#N/A</v>
      </c>
      <c r="L1324" s="161" t="e">
        <v>#N/A</v>
      </c>
      <c r="M1324" s="161"/>
      <c r="N1324" s="185"/>
      <c r="O1324" s="161"/>
      <c r="P1324" s="161"/>
      <c r="Q1324" s="161"/>
      <c r="R1324" s="161"/>
      <c r="S1324" s="161"/>
      <c r="T1324" s="161"/>
      <c r="U1324" s="161"/>
      <c r="V1324" s="161"/>
      <c r="W1324" s="161"/>
      <c r="X1324" s="161"/>
      <c r="Y1324" s="161"/>
      <c r="Z1324" s="161"/>
      <c r="AA1324" s="161"/>
      <c r="AB1324" s="161"/>
      <c r="AC1324" s="161"/>
      <c r="AD1324" s="161"/>
      <c r="AE1324" s="161"/>
      <c r="AF1324" s="161"/>
      <c r="AG1324" s="161"/>
      <c r="AH1324" s="162"/>
      <c r="AI1324" s="162"/>
      <c r="AJ1324" s="162"/>
      <c r="AK1324" s="162"/>
      <c r="AL1324" s="162"/>
      <c r="AM1324" s="162"/>
      <c r="AN1324" s="162"/>
      <c r="AO1324" s="162"/>
      <c r="AP1324" s="162"/>
      <c r="AQ1324" s="162"/>
      <c r="AR1324" s="162"/>
      <c r="AS1324" s="162"/>
      <c r="AT1324" s="162"/>
      <c r="AU1324" s="162"/>
      <c r="AV1324" s="162"/>
      <c r="AW1324" s="162"/>
      <c r="AX1324" s="162"/>
    </row>
    <row r="1325" spans="1:50" hidden="1">
      <c r="A1325" s="153" t="s">
        <v>5789</v>
      </c>
      <c r="B1325" s="153" t="s">
        <v>5790</v>
      </c>
      <c r="C1325" s="153" t="s">
        <v>2505</v>
      </c>
      <c r="D1325" s="177" t="s">
        <v>10287</v>
      </c>
      <c r="E1325" s="161" t="s">
        <v>6309</v>
      </c>
      <c r="F1325" s="161" t="s">
        <v>12876</v>
      </c>
      <c r="G1325" s="161" t="s">
        <v>10288</v>
      </c>
      <c r="H1325" s="161" t="s">
        <v>2024</v>
      </c>
      <c r="I1325" s="161" t="s">
        <v>10289</v>
      </c>
      <c r="J1325" s="161" t="s">
        <v>10290</v>
      </c>
      <c r="K1325" s="161" t="s">
        <v>6309</v>
      </c>
      <c r="L1325" s="161" t="s">
        <v>6309</v>
      </c>
      <c r="M1325" s="161" t="s">
        <v>6309</v>
      </c>
      <c r="N1325" s="185" t="s">
        <v>6310</v>
      </c>
      <c r="O1325" s="161">
        <v>0</v>
      </c>
      <c r="P1325" s="161">
        <v>0</v>
      </c>
      <c r="Q1325" s="161">
        <v>0</v>
      </c>
      <c r="R1325" s="161">
        <v>0</v>
      </c>
      <c r="S1325" s="161">
        <v>0</v>
      </c>
      <c r="T1325" s="161">
        <v>0</v>
      </c>
      <c r="U1325" s="161">
        <v>0</v>
      </c>
      <c r="V1325" s="161">
        <v>0</v>
      </c>
      <c r="W1325" s="161">
        <v>0</v>
      </c>
      <c r="X1325" s="161">
        <v>0</v>
      </c>
      <c r="Y1325" s="161">
        <v>0</v>
      </c>
      <c r="Z1325" s="161">
        <v>0</v>
      </c>
      <c r="AA1325" s="161">
        <v>0</v>
      </c>
      <c r="AB1325" s="161">
        <v>0</v>
      </c>
      <c r="AC1325" s="161">
        <v>0</v>
      </c>
      <c r="AD1325" s="161">
        <v>0</v>
      </c>
      <c r="AE1325" s="161">
        <v>0</v>
      </c>
      <c r="AF1325" s="161" t="s">
        <v>6309</v>
      </c>
      <c r="AG1325" s="161" t="s">
        <v>6312</v>
      </c>
      <c r="AH1325" s="162"/>
      <c r="AI1325" s="162"/>
      <c r="AJ1325" s="162"/>
      <c r="AK1325" s="162"/>
      <c r="AL1325" s="162"/>
      <c r="AM1325" s="162"/>
      <c r="AN1325" s="162"/>
      <c r="AO1325" s="162"/>
      <c r="AP1325" s="162"/>
      <c r="AQ1325" s="162"/>
      <c r="AR1325" s="162"/>
      <c r="AS1325" s="162"/>
      <c r="AT1325" s="162"/>
      <c r="AU1325" s="162"/>
      <c r="AV1325" s="162"/>
      <c r="AW1325" s="162"/>
      <c r="AX1325" s="162"/>
    </row>
    <row r="1326" spans="1:50" hidden="1">
      <c r="A1326" s="153" t="s">
        <v>5273</v>
      </c>
      <c r="B1326" s="153" t="s">
        <v>4654</v>
      </c>
      <c r="C1326" s="153" t="s">
        <v>3771</v>
      </c>
      <c r="D1326" s="177" t="s">
        <v>1865</v>
      </c>
      <c r="E1326" s="161" t="s">
        <v>1866</v>
      </c>
      <c r="F1326" s="161" t="s">
        <v>1870</v>
      </c>
      <c r="G1326" s="161" t="s">
        <v>1868</v>
      </c>
      <c r="H1326" s="161" t="s">
        <v>2024</v>
      </c>
      <c r="I1326" s="161" t="s">
        <v>2031</v>
      </c>
      <c r="J1326" s="161" t="s">
        <v>3794</v>
      </c>
      <c r="K1326" s="161" t="s">
        <v>3795</v>
      </c>
      <c r="L1326" s="161" t="s">
        <v>6309</v>
      </c>
      <c r="M1326" s="161" t="s">
        <v>1869</v>
      </c>
      <c r="N1326" s="185" t="s">
        <v>6310</v>
      </c>
      <c r="O1326" s="161">
        <v>0</v>
      </c>
      <c r="P1326" s="161">
        <v>0</v>
      </c>
      <c r="Q1326" s="161">
        <v>0</v>
      </c>
      <c r="R1326" s="161">
        <v>0</v>
      </c>
      <c r="S1326" s="161">
        <v>0</v>
      </c>
      <c r="T1326" s="161">
        <v>0</v>
      </c>
      <c r="U1326" s="161">
        <v>0</v>
      </c>
      <c r="V1326" s="161">
        <v>0</v>
      </c>
      <c r="W1326" s="161">
        <v>0</v>
      </c>
      <c r="X1326" s="161">
        <v>0</v>
      </c>
      <c r="Y1326" s="161">
        <v>0</v>
      </c>
      <c r="Z1326" s="161">
        <v>0</v>
      </c>
      <c r="AA1326" s="161">
        <v>1</v>
      </c>
      <c r="AB1326" s="161" t="s">
        <v>3797</v>
      </c>
      <c r="AC1326" s="161" t="s">
        <v>3798</v>
      </c>
      <c r="AD1326" s="161" t="s">
        <v>2031</v>
      </c>
      <c r="AE1326" s="161" t="s">
        <v>14485</v>
      </c>
      <c r="AF1326" s="161" t="s">
        <v>6309</v>
      </c>
      <c r="AG1326" s="161" t="s">
        <v>6334</v>
      </c>
      <c r="AH1326" s="162" t="s">
        <v>6551</v>
      </c>
      <c r="AI1326" s="162" t="s">
        <v>6910</v>
      </c>
      <c r="AJ1326" s="162"/>
      <c r="AK1326" s="162"/>
      <c r="AL1326" s="162"/>
      <c r="AM1326" s="162"/>
      <c r="AN1326" s="162"/>
      <c r="AO1326" s="162"/>
      <c r="AP1326" s="162"/>
      <c r="AQ1326" s="162"/>
      <c r="AR1326" s="162"/>
      <c r="AS1326" s="162"/>
      <c r="AT1326" s="162"/>
      <c r="AU1326" s="162"/>
      <c r="AV1326" s="162"/>
      <c r="AW1326" s="162"/>
      <c r="AX1326" s="162"/>
    </row>
    <row r="1327" spans="1:50" hidden="1">
      <c r="A1327" s="153" t="s">
        <v>3122</v>
      </c>
      <c r="B1327" s="153" t="s">
        <v>3123</v>
      </c>
      <c r="C1327" s="153" t="s">
        <v>4431</v>
      </c>
      <c r="D1327" s="177" t="s">
        <v>8467</v>
      </c>
      <c r="E1327" s="161" t="s">
        <v>6309</v>
      </c>
      <c r="F1327" s="161" t="s">
        <v>12186</v>
      </c>
      <c r="G1327" s="161" t="s">
        <v>8468</v>
      </c>
      <c r="H1327" s="161" t="s">
        <v>3525</v>
      </c>
      <c r="I1327" s="161" t="s">
        <v>3526</v>
      </c>
      <c r="J1327" s="161" t="s">
        <v>8469</v>
      </c>
      <c r="K1327" s="161" t="s">
        <v>8470</v>
      </c>
      <c r="L1327" s="161" t="s">
        <v>6309</v>
      </c>
      <c r="M1327" s="161" t="s">
        <v>8471</v>
      </c>
      <c r="N1327" s="185" t="s">
        <v>6310</v>
      </c>
      <c r="O1327" s="161">
        <v>0</v>
      </c>
      <c r="P1327" s="161">
        <v>0</v>
      </c>
      <c r="Q1327" s="161">
        <v>0</v>
      </c>
      <c r="R1327" s="161">
        <v>0</v>
      </c>
      <c r="S1327" s="161">
        <v>0</v>
      </c>
      <c r="T1327" s="161">
        <v>0</v>
      </c>
      <c r="U1327" s="161">
        <v>0</v>
      </c>
      <c r="V1327" s="161">
        <v>0</v>
      </c>
      <c r="W1327" s="161">
        <v>0</v>
      </c>
      <c r="X1327" s="161">
        <v>0</v>
      </c>
      <c r="Y1327" s="161">
        <v>0</v>
      </c>
      <c r="Z1327" s="161">
        <v>0</v>
      </c>
      <c r="AA1327" s="161">
        <v>0</v>
      </c>
      <c r="AB1327" s="161">
        <v>0</v>
      </c>
      <c r="AC1327" s="161">
        <v>0</v>
      </c>
      <c r="AD1327" s="161">
        <v>0</v>
      </c>
      <c r="AE1327" s="161">
        <v>0</v>
      </c>
      <c r="AF1327" s="161" t="s">
        <v>6309</v>
      </c>
      <c r="AG1327" s="161" t="s">
        <v>6312</v>
      </c>
      <c r="AH1327" s="162"/>
      <c r="AI1327" s="162"/>
      <c r="AJ1327" s="162"/>
      <c r="AK1327" s="162"/>
      <c r="AL1327" s="162"/>
      <c r="AM1327" s="162"/>
      <c r="AN1327" s="162"/>
      <c r="AO1327" s="162"/>
      <c r="AP1327" s="162"/>
      <c r="AQ1327" s="162"/>
      <c r="AR1327" s="162"/>
      <c r="AS1327" s="162"/>
      <c r="AT1327" s="162"/>
      <c r="AU1327" s="162"/>
      <c r="AV1327" s="162"/>
      <c r="AW1327" s="162"/>
      <c r="AX1327" s="162"/>
    </row>
    <row r="1328" spans="1:50" hidden="1">
      <c r="A1328" s="153" t="s">
        <v>4853</v>
      </c>
      <c r="B1328" s="153" t="s">
        <v>4854</v>
      </c>
      <c r="C1328" s="153" t="s">
        <v>4855</v>
      </c>
      <c r="D1328" s="177" t="s">
        <v>11571</v>
      </c>
      <c r="E1328" s="161" t="s">
        <v>11572</v>
      </c>
      <c r="F1328" s="161" t="s">
        <v>13406</v>
      </c>
      <c r="G1328" s="161" t="s">
        <v>11573</v>
      </c>
      <c r="H1328" s="161" t="s">
        <v>3554</v>
      </c>
      <c r="I1328" s="161" t="s">
        <v>3555</v>
      </c>
      <c r="J1328" s="161" t="s">
        <v>11574</v>
      </c>
      <c r="K1328" s="161" t="s">
        <v>11575</v>
      </c>
      <c r="L1328" s="161" t="s">
        <v>5254</v>
      </c>
      <c r="M1328" s="161" t="s">
        <v>11576</v>
      </c>
      <c r="N1328" s="185" t="s">
        <v>6318</v>
      </c>
      <c r="O1328" s="161">
        <v>0</v>
      </c>
      <c r="P1328" s="161">
        <v>0</v>
      </c>
      <c r="Q1328" s="161">
        <v>0</v>
      </c>
      <c r="R1328" s="161">
        <v>0</v>
      </c>
      <c r="S1328" s="161">
        <v>0</v>
      </c>
      <c r="T1328" s="161">
        <v>0</v>
      </c>
      <c r="U1328" s="161">
        <v>0</v>
      </c>
      <c r="V1328" s="161">
        <v>0</v>
      </c>
      <c r="W1328" s="161">
        <v>0</v>
      </c>
      <c r="X1328" s="161">
        <v>0</v>
      </c>
      <c r="Y1328" s="161">
        <v>0</v>
      </c>
      <c r="Z1328" s="161">
        <v>0</v>
      </c>
      <c r="AA1328" s="161">
        <v>0</v>
      </c>
      <c r="AB1328" s="161">
        <v>0</v>
      </c>
      <c r="AC1328" s="161">
        <v>0</v>
      </c>
      <c r="AD1328" s="161">
        <v>0</v>
      </c>
      <c r="AE1328" s="161">
        <v>0</v>
      </c>
      <c r="AF1328" s="161" t="s">
        <v>4678</v>
      </c>
      <c r="AG1328" s="169" t="s">
        <v>6317</v>
      </c>
      <c r="AH1328" s="162"/>
      <c r="AI1328" s="162"/>
      <c r="AJ1328" s="162"/>
      <c r="AK1328" s="162"/>
      <c r="AL1328" s="162"/>
      <c r="AM1328" s="162"/>
      <c r="AN1328" s="162"/>
      <c r="AO1328" s="162"/>
      <c r="AP1328" s="162"/>
      <c r="AQ1328" s="162"/>
      <c r="AR1328" s="162"/>
      <c r="AS1328" s="162"/>
      <c r="AT1328" s="162"/>
      <c r="AU1328" s="162"/>
      <c r="AV1328" s="162"/>
      <c r="AW1328" s="162"/>
      <c r="AX1328" s="162"/>
    </row>
    <row r="1329" spans="1:50" hidden="1">
      <c r="A1329" s="153" t="s">
        <v>614</v>
      </c>
      <c r="B1329" s="153" t="s">
        <v>615</v>
      </c>
      <c r="C1329" s="153" t="s">
        <v>616</v>
      </c>
      <c r="D1329" s="177" t="s">
        <v>6278</v>
      </c>
      <c r="E1329" s="161" t="s">
        <v>6279</v>
      </c>
      <c r="F1329" s="161" t="s">
        <v>6280</v>
      </c>
      <c r="G1329" s="161" t="s">
        <v>6281</v>
      </c>
      <c r="H1329" s="161" t="s">
        <v>2024</v>
      </c>
      <c r="I1329" s="161" t="s">
        <v>2031</v>
      </c>
      <c r="J1329" s="161" t="s">
        <v>6282</v>
      </c>
      <c r="K1329" s="161" t="s">
        <v>6309</v>
      </c>
      <c r="L1329" s="161" t="s">
        <v>6309</v>
      </c>
      <c r="M1329" s="161" t="s">
        <v>6283</v>
      </c>
      <c r="N1329" s="185" t="s">
        <v>6322</v>
      </c>
      <c r="O1329" s="161" t="s">
        <v>617</v>
      </c>
      <c r="P1329" s="161" t="s">
        <v>6284</v>
      </c>
      <c r="Q1329" s="161" t="s">
        <v>6285</v>
      </c>
      <c r="R1329" s="161" t="s">
        <v>6286</v>
      </c>
      <c r="S1329" s="161" t="s">
        <v>6287</v>
      </c>
      <c r="T1329" s="161" t="s">
        <v>6288</v>
      </c>
      <c r="U1329" s="161">
        <v>0</v>
      </c>
      <c r="V1329" s="161">
        <v>0</v>
      </c>
      <c r="W1329" s="161">
        <v>0</v>
      </c>
      <c r="X1329" s="161">
        <v>0</v>
      </c>
      <c r="Y1329" s="161">
        <v>0</v>
      </c>
      <c r="Z1329" s="161">
        <v>0</v>
      </c>
      <c r="AA1329" s="161">
        <v>0</v>
      </c>
      <c r="AB1329" s="161">
        <v>0</v>
      </c>
      <c r="AC1329" s="161">
        <v>0</v>
      </c>
      <c r="AD1329" s="161">
        <v>0</v>
      </c>
      <c r="AE1329" s="161">
        <v>0</v>
      </c>
      <c r="AF1329" s="161" t="s">
        <v>6309</v>
      </c>
      <c r="AG1329" s="161" t="s">
        <v>6334</v>
      </c>
      <c r="AH1329" s="162" t="s">
        <v>3706</v>
      </c>
      <c r="AI1329" s="162" t="s">
        <v>3707</v>
      </c>
      <c r="AJ1329" s="162" t="s">
        <v>370</v>
      </c>
      <c r="AK1329" s="162" t="s">
        <v>13948</v>
      </c>
      <c r="AL1329" s="162"/>
      <c r="AM1329" s="162"/>
      <c r="AN1329" s="162"/>
      <c r="AO1329" s="162"/>
      <c r="AP1329" s="162"/>
      <c r="AQ1329" s="162"/>
      <c r="AR1329" s="162"/>
      <c r="AS1329" s="162"/>
      <c r="AT1329" s="162"/>
      <c r="AU1329" s="162"/>
      <c r="AV1329" s="162"/>
      <c r="AW1329" s="162"/>
      <c r="AX1329" s="162"/>
    </row>
    <row r="1330" spans="1:50" hidden="1">
      <c r="A1330" s="153" t="s">
        <v>2390</v>
      </c>
      <c r="B1330" s="153" t="s">
        <v>2382</v>
      </c>
      <c r="C1330" s="153" t="s">
        <v>2391</v>
      </c>
      <c r="D1330" s="177" t="s">
        <v>8064</v>
      </c>
      <c r="E1330" s="161" t="s">
        <v>8065</v>
      </c>
      <c r="F1330" s="161" t="s">
        <v>12370</v>
      </c>
      <c r="G1330" s="161" t="s">
        <v>8066</v>
      </c>
      <c r="H1330" s="161" t="s">
        <v>2024</v>
      </c>
      <c r="I1330" s="161" t="s">
        <v>7069</v>
      </c>
      <c r="J1330" s="161" t="s">
        <v>8067</v>
      </c>
      <c r="K1330" s="161" t="s">
        <v>8068</v>
      </c>
      <c r="L1330" s="161" t="s">
        <v>8069</v>
      </c>
      <c r="M1330" s="161" t="s">
        <v>8070</v>
      </c>
      <c r="N1330" s="185" t="s">
        <v>6318</v>
      </c>
      <c r="O1330" s="161">
        <v>0</v>
      </c>
      <c r="P1330" s="161">
        <v>0</v>
      </c>
      <c r="Q1330" s="161">
        <v>0</v>
      </c>
      <c r="R1330" s="161">
        <v>0</v>
      </c>
      <c r="S1330" s="161">
        <v>0</v>
      </c>
      <c r="T1330" s="161">
        <v>0</v>
      </c>
      <c r="U1330" s="161">
        <v>0</v>
      </c>
      <c r="V1330" s="161">
        <v>0</v>
      </c>
      <c r="W1330" s="161">
        <v>0</v>
      </c>
      <c r="X1330" s="161">
        <v>0</v>
      </c>
      <c r="Y1330" s="161">
        <v>0</v>
      </c>
      <c r="Z1330" s="161">
        <v>0</v>
      </c>
      <c r="AA1330" s="161">
        <v>0</v>
      </c>
      <c r="AB1330" s="161">
        <v>0</v>
      </c>
      <c r="AC1330" s="161">
        <v>0</v>
      </c>
      <c r="AD1330" s="161">
        <v>0</v>
      </c>
      <c r="AE1330" s="161">
        <v>0</v>
      </c>
      <c r="AF1330" s="161" t="s">
        <v>1912</v>
      </c>
      <c r="AG1330" s="169" t="s">
        <v>4388</v>
      </c>
      <c r="AH1330" s="162"/>
      <c r="AI1330" s="162"/>
      <c r="AJ1330" s="162"/>
      <c r="AK1330" s="162"/>
      <c r="AL1330" s="162"/>
      <c r="AM1330" s="162"/>
      <c r="AN1330" s="162"/>
      <c r="AO1330" s="162"/>
      <c r="AP1330" s="162"/>
      <c r="AQ1330" s="162"/>
      <c r="AR1330" s="162"/>
      <c r="AS1330" s="162"/>
      <c r="AT1330" s="162"/>
      <c r="AU1330" s="162"/>
      <c r="AV1330" s="162"/>
      <c r="AW1330" s="162"/>
      <c r="AX1330" s="162"/>
    </row>
    <row r="1331" spans="1:50" hidden="1">
      <c r="A1331" s="153" t="s">
        <v>3772</v>
      </c>
      <c r="B1331" s="153" t="s">
        <v>3773</v>
      </c>
      <c r="C1331" s="153" t="s">
        <v>1085</v>
      </c>
      <c r="D1331" s="177" t="s">
        <v>8451</v>
      </c>
      <c r="E1331" s="161" t="s">
        <v>6309</v>
      </c>
      <c r="F1331" s="161" t="s">
        <v>12514</v>
      </c>
      <c r="G1331" s="161" t="s">
        <v>8452</v>
      </c>
      <c r="H1331" s="161" t="s">
        <v>2024</v>
      </c>
      <c r="I1331" s="161" t="s">
        <v>2031</v>
      </c>
      <c r="J1331" s="161" t="s">
        <v>8453</v>
      </c>
      <c r="K1331" s="161" t="s">
        <v>8454</v>
      </c>
      <c r="L1331" s="161" t="s">
        <v>6309</v>
      </c>
      <c r="M1331" s="161" t="s">
        <v>6309</v>
      </c>
      <c r="N1331" s="185" t="s">
        <v>6310</v>
      </c>
      <c r="O1331" s="161">
        <v>0</v>
      </c>
      <c r="P1331" s="161">
        <v>0</v>
      </c>
      <c r="Q1331" s="161">
        <v>0</v>
      </c>
      <c r="R1331" s="161">
        <v>0</v>
      </c>
      <c r="S1331" s="161">
        <v>0</v>
      </c>
      <c r="T1331" s="161">
        <v>0</v>
      </c>
      <c r="U1331" s="161">
        <v>0</v>
      </c>
      <c r="V1331" s="161">
        <v>0</v>
      </c>
      <c r="W1331" s="161">
        <v>0</v>
      </c>
      <c r="X1331" s="161">
        <v>0</v>
      </c>
      <c r="Y1331" s="161">
        <v>0</v>
      </c>
      <c r="Z1331" s="161">
        <v>0</v>
      </c>
      <c r="AA1331" s="161">
        <v>0</v>
      </c>
      <c r="AB1331" s="161">
        <v>0</v>
      </c>
      <c r="AC1331" s="161">
        <v>0</v>
      </c>
      <c r="AD1331" s="161">
        <v>0</v>
      </c>
      <c r="AE1331" s="161">
        <v>0</v>
      </c>
      <c r="AF1331" s="161" t="s">
        <v>6309</v>
      </c>
      <c r="AG1331" s="161" t="s">
        <v>6312</v>
      </c>
      <c r="AH1331" s="162"/>
      <c r="AI1331" s="162"/>
      <c r="AJ1331" s="162"/>
      <c r="AK1331" s="162"/>
      <c r="AL1331" s="162"/>
      <c r="AM1331" s="162"/>
      <c r="AN1331" s="162"/>
      <c r="AO1331" s="162"/>
      <c r="AP1331" s="162"/>
      <c r="AQ1331" s="162"/>
      <c r="AR1331" s="162"/>
      <c r="AS1331" s="162"/>
      <c r="AT1331" s="162"/>
      <c r="AU1331" s="162"/>
      <c r="AV1331" s="162"/>
      <c r="AW1331" s="162"/>
      <c r="AX1331" s="162"/>
    </row>
    <row r="1332" spans="1:50" hidden="1">
      <c r="A1332" s="153" t="s">
        <v>253</v>
      </c>
      <c r="B1332" s="153" t="s">
        <v>254</v>
      </c>
      <c r="C1332" s="153" t="s">
        <v>2882</v>
      </c>
      <c r="D1332" s="177" t="s">
        <v>11337</v>
      </c>
      <c r="E1332" s="161" t="s">
        <v>11338</v>
      </c>
      <c r="F1332" s="161" t="s">
        <v>13366</v>
      </c>
      <c r="G1332" s="161" t="s">
        <v>11339</v>
      </c>
      <c r="H1332" s="161" t="s">
        <v>11340</v>
      </c>
      <c r="I1332" s="161" t="s">
        <v>11341</v>
      </c>
      <c r="J1332" s="161" t="s">
        <v>11342</v>
      </c>
      <c r="K1332" s="161" t="s">
        <v>11343</v>
      </c>
      <c r="L1332" s="161" t="s">
        <v>11344</v>
      </c>
      <c r="M1332" s="161" t="s">
        <v>6309</v>
      </c>
      <c r="N1332" s="185" t="s">
        <v>6310</v>
      </c>
      <c r="O1332" s="161">
        <v>0</v>
      </c>
      <c r="P1332" s="161">
        <v>0</v>
      </c>
      <c r="Q1332" s="161">
        <v>0</v>
      </c>
      <c r="R1332" s="161">
        <v>0</v>
      </c>
      <c r="S1332" s="161">
        <v>0</v>
      </c>
      <c r="T1332" s="161">
        <v>0</v>
      </c>
      <c r="U1332" s="161">
        <v>0</v>
      </c>
      <c r="V1332" s="161">
        <v>0</v>
      </c>
      <c r="W1332" s="161">
        <v>0</v>
      </c>
      <c r="X1332" s="161">
        <v>0</v>
      </c>
      <c r="Y1332" s="161">
        <v>0</v>
      </c>
      <c r="Z1332" s="161">
        <v>0</v>
      </c>
      <c r="AA1332" s="161">
        <v>0</v>
      </c>
      <c r="AB1332" s="161">
        <v>0</v>
      </c>
      <c r="AC1332" s="161">
        <v>0</v>
      </c>
      <c r="AD1332" s="161">
        <v>0</v>
      </c>
      <c r="AE1332" s="161">
        <v>0</v>
      </c>
      <c r="AF1332" s="161" t="s">
        <v>6309</v>
      </c>
      <c r="AG1332" s="161" t="s">
        <v>6317</v>
      </c>
      <c r="AH1332" s="162"/>
      <c r="AI1332" s="162"/>
      <c r="AJ1332" s="162"/>
      <c r="AK1332" s="162"/>
      <c r="AL1332" s="162"/>
      <c r="AM1332" s="162"/>
      <c r="AN1332" s="162"/>
      <c r="AO1332" s="162"/>
      <c r="AP1332" s="162"/>
      <c r="AQ1332" s="162"/>
      <c r="AR1332" s="162"/>
      <c r="AS1332" s="162"/>
      <c r="AT1332" s="162"/>
      <c r="AU1332" s="162"/>
      <c r="AV1332" s="162"/>
      <c r="AW1332" s="162"/>
      <c r="AX1332" s="162"/>
    </row>
    <row r="1333" spans="1:50" hidden="1">
      <c r="A1333" s="153" t="s">
        <v>1792</v>
      </c>
      <c r="B1333" s="153" t="s">
        <v>1793</v>
      </c>
      <c r="C1333" s="153" t="s">
        <v>4342</v>
      </c>
      <c r="D1333" s="177" t="s">
        <v>9072</v>
      </c>
      <c r="E1333" s="161" t="s">
        <v>6309</v>
      </c>
      <c r="F1333" s="161" t="s">
        <v>12635</v>
      </c>
      <c r="G1333" s="161" t="s">
        <v>9073</v>
      </c>
      <c r="H1333" s="161" t="s">
        <v>1338</v>
      </c>
      <c r="I1333" s="161" t="s">
        <v>9074</v>
      </c>
      <c r="J1333" s="161" t="s">
        <v>9075</v>
      </c>
      <c r="K1333" s="161" t="s">
        <v>9076</v>
      </c>
      <c r="L1333" s="161" t="s">
        <v>6309</v>
      </c>
      <c r="M1333" s="161" t="s">
        <v>9077</v>
      </c>
      <c r="N1333" s="185" t="s">
        <v>6310</v>
      </c>
      <c r="O1333" s="161">
        <v>0</v>
      </c>
      <c r="P1333" s="161">
        <v>0</v>
      </c>
      <c r="Q1333" s="161">
        <v>0</v>
      </c>
      <c r="R1333" s="161">
        <v>0</v>
      </c>
      <c r="S1333" s="161">
        <v>0</v>
      </c>
      <c r="T1333" s="161">
        <v>0</v>
      </c>
      <c r="U1333" s="161">
        <v>0</v>
      </c>
      <c r="V1333" s="161">
        <v>0</v>
      </c>
      <c r="W1333" s="161">
        <v>0</v>
      </c>
      <c r="X1333" s="161">
        <v>0</v>
      </c>
      <c r="Y1333" s="161">
        <v>0</v>
      </c>
      <c r="Z1333" s="161">
        <v>0</v>
      </c>
      <c r="AA1333" s="161">
        <v>0</v>
      </c>
      <c r="AB1333" s="161">
        <v>0</v>
      </c>
      <c r="AC1333" s="161">
        <v>0</v>
      </c>
      <c r="AD1333" s="161">
        <v>0</v>
      </c>
      <c r="AE1333" s="161">
        <v>0</v>
      </c>
      <c r="AF1333" s="161" t="s">
        <v>6309</v>
      </c>
      <c r="AG1333" s="161" t="s">
        <v>6312</v>
      </c>
      <c r="AH1333" s="162"/>
      <c r="AI1333" s="162"/>
      <c r="AJ1333" s="162"/>
      <c r="AK1333" s="162"/>
      <c r="AL1333" s="162"/>
      <c r="AM1333" s="162"/>
      <c r="AN1333" s="162"/>
      <c r="AO1333" s="162"/>
      <c r="AP1333" s="162"/>
      <c r="AQ1333" s="162"/>
      <c r="AR1333" s="162"/>
      <c r="AS1333" s="162"/>
      <c r="AT1333" s="162"/>
      <c r="AU1333" s="162"/>
      <c r="AV1333" s="162"/>
      <c r="AW1333" s="162"/>
      <c r="AX1333" s="162"/>
    </row>
    <row r="1334" spans="1:50" hidden="1">
      <c r="A1334" s="153" t="s">
        <v>2472</v>
      </c>
      <c r="B1334" s="153" t="s">
        <v>2473</v>
      </c>
      <c r="C1334" s="153" t="s">
        <v>2505</v>
      </c>
      <c r="D1334" s="177" t="s">
        <v>8137</v>
      </c>
      <c r="E1334" s="161" t="s">
        <v>8138</v>
      </c>
      <c r="F1334" s="161" t="s">
        <v>12420</v>
      </c>
      <c r="G1334" s="161" t="s">
        <v>8139</v>
      </c>
      <c r="H1334" s="161" t="s">
        <v>2025</v>
      </c>
      <c r="I1334" s="161" t="s">
        <v>2026</v>
      </c>
      <c r="J1334" s="161" t="s">
        <v>8140</v>
      </c>
      <c r="K1334" s="161" t="s">
        <v>8141</v>
      </c>
      <c r="L1334" s="161" t="s">
        <v>8142</v>
      </c>
      <c r="M1334" s="161" t="s">
        <v>8143</v>
      </c>
      <c r="N1334" s="185" t="s">
        <v>6318</v>
      </c>
      <c r="O1334" s="161">
        <v>0</v>
      </c>
      <c r="P1334" s="161">
        <v>0</v>
      </c>
      <c r="Q1334" s="161">
        <v>0</v>
      </c>
      <c r="R1334" s="161">
        <v>0</v>
      </c>
      <c r="S1334" s="161">
        <v>0</v>
      </c>
      <c r="T1334" s="161">
        <v>0</v>
      </c>
      <c r="U1334" s="161">
        <v>0</v>
      </c>
      <c r="V1334" s="161">
        <v>0</v>
      </c>
      <c r="W1334" s="161">
        <v>0</v>
      </c>
      <c r="X1334" s="161">
        <v>0</v>
      </c>
      <c r="Y1334" s="161">
        <v>0</v>
      </c>
      <c r="Z1334" s="161">
        <v>0</v>
      </c>
      <c r="AA1334" s="161">
        <v>0</v>
      </c>
      <c r="AB1334" s="161">
        <v>0</v>
      </c>
      <c r="AC1334" s="161">
        <v>0</v>
      </c>
      <c r="AD1334" s="161">
        <v>0</v>
      </c>
      <c r="AE1334" s="161">
        <v>0</v>
      </c>
      <c r="AF1334" s="161" t="s">
        <v>4384</v>
      </c>
      <c r="AG1334" s="161" t="s">
        <v>4392</v>
      </c>
      <c r="AH1334" s="162"/>
      <c r="AI1334" s="162"/>
      <c r="AJ1334" s="162"/>
      <c r="AK1334" s="162"/>
      <c r="AL1334" s="162"/>
      <c r="AM1334" s="162"/>
      <c r="AN1334" s="162"/>
      <c r="AO1334" s="162"/>
      <c r="AP1334" s="162"/>
      <c r="AQ1334" s="162"/>
      <c r="AR1334" s="162"/>
      <c r="AS1334" s="162"/>
      <c r="AT1334" s="162"/>
      <c r="AU1334" s="162"/>
      <c r="AV1334" s="162"/>
      <c r="AW1334" s="162"/>
      <c r="AX1334" s="162"/>
    </row>
    <row r="1335" spans="1:50" hidden="1">
      <c r="A1335" s="153" t="s">
        <v>2633</v>
      </c>
      <c r="B1335" s="153" t="s">
        <v>2634</v>
      </c>
      <c r="C1335" s="153" t="s">
        <v>792</v>
      </c>
      <c r="D1335" s="177" t="s">
        <v>10058</v>
      </c>
      <c r="E1335" s="161" t="s">
        <v>6309</v>
      </c>
      <c r="F1335" s="161" t="s">
        <v>12831</v>
      </c>
      <c r="G1335" s="161" t="s">
        <v>10059</v>
      </c>
      <c r="H1335" s="161" t="s">
        <v>10060</v>
      </c>
      <c r="I1335" s="161" t="s">
        <v>10061</v>
      </c>
      <c r="J1335" s="161" t="s">
        <v>10062</v>
      </c>
      <c r="K1335" s="161" t="s">
        <v>10063</v>
      </c>
      <c r="L1335" s="161" t="s">
        <v>6309</v>
      </c>
      <c r="M1335" s="161"/>
      <c r="N1335" s="185"/>
      <c r="O1335" s="161"/>
      <c r="P1335" s="161"/>
      <c r="Q1335" s="161"/>
      <c r="R1335" s="161"/>
      <c r="S1335" s="161"/>
      <c r="T1335" s="161"/>
      <c r="U1335" s="161"/>
      <c r="V1335" s="161"/>
      <c r="W1335" s="161"/>
      <c r="X1335" s="161"/>
      <c r="Y1335" s="161"/>
      <c r="Z1335" s="161"/>
      <c r="AA1335" s="161"/>
      <c r="AB1335" s="161"/>
      <c r="AC1335" s="161"/>
      <c r="AD1335" s="161"/>
      <c r="AE1335" s="161"/>
      <c r="AF1335" s="161"/>
      <c r="AG1335" s="161"/>
      <c r="AH1335" s="162"/>
      <c r="AI1335" s="162"/>
      <c r="AJ1335" s="162"/>
      <c r="AK1335" s="162"/>
      <c r="AL1335" s="162"/>
      <c r="AM1335" s="162"/>
      <c r="AN1335" s="162"/>
      <c r="AO1335" s="162"/>
      <c r="AP1335" s="162"/>
      <c r="AQ1335" s="162"/>
      <c r="AR1335" s="162"/>
      <c r="AS1335" s="162"/>
      <c r="AT1335" s="162"/>
      <c r="AU1335" s="162"/>
      <c r="AV1335" s="162"/>
      <c r="AW1335" s="162"/>
      <c r="AX1335" s="162"/>
    </row>
    <row r="1336" spans="1:50" hidden="1">
      <c r="A1336" s="153" t="s">
        <v>4308</v>
      </c>
      <c r="B1336" s="153" t="s">
        <v>4309</v>
      </c>
      <c r="C1336" s="153" t="s">
        <v>2509</v>
      </c>
      <c r="D1336" s="177" t="s">
        <v>8640</v>
      </c>
      <c r="E1336" s="161" t="s">
        <v>6309</v>
      </c>
      <c r="F1336" s="161" t="s">
        <v>12554</v>
      </c>
      <c r="G1336" s="161" t="s">
        <v>8641</v>
      </c>
      <c r="H1336" s="161" t="s">
        <v>2024</v>
      </c>
      <c r="I1336" s="161" t="s">
        <v>7010</v>
      </c>
      <c r="J1336" s="161" t="s">
        <v>8642</v>
      </c>
      <c r="K1336" s="161" t="s">
        <v>8643</v>
      </c>
      <c r="L1336" s="161" t="s">
        <v>6309</v>
      </c>
      <c r="M1336" s="161" t="s">
        <v>6309</v>
      </c>
      <c r="N1336" s="185" t="s">
        <v>6310</v>
      </c>
      <c r="O1336" s="161">
        <v>0</v>
      </c>
      <c r="P1336" s="161">
        <v>0</v>
      </c>
      <c r="Q1336" s="161">
        <v>0</v>
      </c>
      <c r="R1336" s="161">
        <v>0</v>
      </c>
      <c r="S1336" s="161">
        <v>0</v>
      </c>
      <c r="T1336" s="161">
        <v>0</v>
      </c>
      <c r="U1336" s="161">
        <v>0</v>
      </c>
      <c r="V1336" s="161">
        <v>0</v>
      </c>
      <c r="W1336" s="161">
        <v>0</v>
      </c>
      <c r="X1336" s="161">
        <v>0</v>
      </c>
      <c r="Y1336" s="161">
        <v>0</v>
      </c>
      <c r="Z1336" s="161">
        <v>0</v>
      </c>
      <c r="AA1336" s="161">
        <v>0</v>
      </c>
      <c r="AB1336" s="161">
        <v>0</v>
      </c>
      <c r="AC1336" s="161">
        <v>0</v>
      </c>
      <c r="AD1336" s="161">
        <v>0</v>
      </c>
      <c r="AE1336" s="161">
        <v>0</v>
      </c>
      <c r="AF1336" s="161" t="s">
        <v>6309</v>
      </c>
      <c r="AG1336" s="161" t="s">
        <v>6312</v>
      </c>
      <c r="AH1336" s="162"/>
      <c r="AI1336" s="162"/>
      <c r="AJ1336" s="162"/>
      <c r="AK1336" s="162"/>
      <c r="AL1336" s="162"/>
      <c r="AM1336" s="162"/>
      <c r="AN1336" s="162"/>
      <c r="AO1336" s="162"/>
      <c r="AP1336" s="162"/>
      <c r="AQ1336" s="162"/>
      <c r="AR1336" s="162"/>
      <c r="AS1336" s="162"/>
      <c r="AT1336" s="162"/>
      <c r="AU1336" s="162"/>
      <c r="AV1336" s="162"/>
      <c r="AW1336" s="162"/>
      <c r="AX1336" s="162"/>
    </row>
    <row r="1337" spans="1:50" hidden="1">
      <c r="A1337" s="153" t="s">
        <v>3063</v>
      </c>
      <c r="B1337" s="153" t="s">
        <v>3064</v>
      </c>
      <c r="C1337" s="153" t="s">
        <v>2526</v>
      </c>
      <c r="D1337" s="177" t="s">
        <v>9244</v>
      </c>
      <c r="E1337" s="161" t="s">
        <v>6309</v>
      </c>
      <c r="F1337" s="161" t="s">
        <v>12665</v>
      </c>
      <c r="G1337" s="161" t="s">
        <v>9245</v>
      </c>
      <c r="H1337" s="161" t="s">
        <v>2024</v>
      </c>
      <c r="I1337" s="161" t="s">
        <v>9246</v>
      </c>
      <c r="J1337" s="161" t="s">
        <v>9247</v>
      </c>
      <c r="K1337" s="161" t="s">
        <v>9248</v>
      </c>
      <c r="L1337" s="161" t="s">
        <v>6309</v>
      </c>
      <c r="M1337" s="161" t="s">
        <v>9249</v>
      </c>
      <c r="N1337" s="185" t="s">
        <v>6310</v>
      </c>
      <c r="O1337" s="161">
        <v>0</v>
      </c>
      <c r="P1337" s="161">
        <v>0</v>
      </c>
      <c r="Q1337" s="161">
        <v>0</v>
      </c>
      <c r="R1337" s="161">
        <v>0</v>
      </c>
      <c r="S1337" s="161">
        <v>0</v>
      </c>
      <c r="T1337" s="161">
        <v>0</v>
      </c>
      <c r="U1337" s="161">
        <v>0</v>
      </c>
      <c r="V1337" s="161">
        <v>0</v>
      </c>
      <c r="W1337" s="161">
        <v>0</v>
      </c>
      <c r="X1337" s="161">
        <v>0</v>
      </c>
      <c r="Y1337" s="161">
        <v>0</v>
      </c>
      <c r="Z1337" s="161">
        <v>0</v>
      </c>
      <c r="AA1337" s="161">
        <v>0</v>
      </c>
      <c r="AB1337" s="161">
        <v>0</v>
      </c>
      <c r="AC1337" s="161">
        <v>0</v>
      </c>
      <c r="AD1337" s="161">
        <v>0</v>
      </c>
      <c r="AE1337" s="161">
        <v>0</v>
      </c>
      <c r="AF1337" s="161" t="s">
        <v>6309</v>
      </c>
      <c r="AG1337" s="161" t="s">
        <v>6312</v>
      </c>
      <c r="AH1337" s="162"/>
      <c r="AI1337" s="162"/>
      <c r="AJ1337" s="162"/>
      <c r="AK1337" s="162"/>
      <c r="AL1337" s="162"/>
      <c r="AM1337" s="162"/>
      <c r="AN1337" s="162"/>
      <c r="AO1337" s="162"/>
      <c r="AP1337" s="162"/>
      <c r="AQ1337" s="162"/>
      <c r="AR1337" s="162"/>
      <c r="AS1337" s="162"/>
      <c r="AT1337" s="162"/>
      <c r="AU1337" s="162"/>
      <c r="AV1337" s="162"/>
      <c r="AW1337" s="162"/>
      <c r="AX1337" s="162"/>
    </row>
    <row r="1338" spans="1:50" hidden="1">
      <c r="A1338" s="153" t="s">
        <v>3774</v>
      </c>
      <c r="B1338" s="153" t="s">
        <v>262</v>
      </c>
      <c r="C1338" s="153" t="s">
        <v>1599</v>
      </c>
      <c r="D1338" s="177" t="s">
        <v>10709</v>
      </c>
      <c r="E1338" s="161" t="s">
        <v>10710</v>
      </c>
      <c r="F1338" s="161" t="s">
        <v>12074</v>
      </c>
      <c r="G1338" s="161" t="s">
        <v>10711</v>
      </c>
      <c r="H1338" s="161" t="s">
        <v>2024</v>
      </c>
      <c r="I1338" s="161" t="s">
        <v>2031</v>
      </c>
      <c r="J1338" s="161" t="s">
        <v>10712</v>
      </c>
      <c r="K1338" s="161" t="s">
        <v>10713</v>
      </c>
      <c r="L1338" s="161" t="s">
        <v>10714</v>
      </c>
      <c r="M1338" s="161" t="s">
        <v>6309</v>
      </c>
      <c r="N1338" s="185" t="s">
        <v>6310</v>
      </c>
      <c r="O1338" s="161">
        <v>0</v>
      </c>
      <c r="P1338" s="161">
        <v>0</v>
      </c>
      <c r="Q1338" s="161">
        <v>0</v>
      </c>
      <c r="R1338" s="161">
        <v>0</v>
      </c>
      <c r="S1338" s="161">
        <v>0</v>
      </c>
      <c r="T1338" s="161">
        <v>0</v>
      </c>
      <c r="U1338" s="161">
        <v>0</v>
      </c>
      <c r="V1338" s="161">
        <v>0</v>
      </c>
      <c r="W1338" s="161">
        <v>0</v>
      </c>
      <c r="X1338" s="161">
        <v>0</v>
      </c>
      <c r="Y1338" s="161">
        <v>0</v>
      </c>
      <c r="Z1338" s="161">
        <v>0</v>
      </c>
      <c r="AA1338" s="161">
        <v>0</v>
      </c>
      <c r="AB1338" s="161">
        <v>0</v>
      </c>
      <c r="AC1338" s="161">
        <v>0</v>
      </c>
      <c r="AD1338" s="161">
        <v>0</v>
      </c>
      <c r="AE1338" s="161">
        <v>0</v>
      </c>
      <c r="AF1338" s="161" t="s">
        <v>6309</v>
      </c>
      <c r="AG1338" s="161" t="s">
        <v>6317</v>
      </c>
      <c r="AH1338" s="162"/>
      <c r="AI1338" s="162"/>
      <c r="AJ1338" s="162"/>
      <c r="AK1338" s="162"/>
      <c r="AL1338" s="162"/>
      <c r="AM1338" s="162"/>
      <c r="AN1338" s="162"/>
      <c r="AO1338" s="162"/>
      <c r="AP1338" s="162"/>
      <c r="AQ1338" s="162"/>
      <c r="AR1338" s="162"/>
      <c r="AS1338" s="162"/>
      <c r="AT1338" s="162"/>
      <c r="AU1338" s="162"/>
      <c r="AV1338" s="162"/>
      <c r="AW1338" s="162"/>
      <c r="AX1338" s="162"/>
    </row>
    <row r="1339" spans="1:50" hidden="1">
      <c r="A1339" s="153" t="s">
        <v>6044</v>
      </c>
      <c r="B1339" s="153" t="s">
        <v>3498</v>
      </c>
      <c r="C1339" s="153" t="s">
        <v>6045</v>
      </c>
      <c r="D1339" s="177" t="s">
        <v>7466</v>
      </c>
      <c r="E1339" s="161" t="s">
        <v>7467</v>
      </c>
      <c r="F1339" s="161" t="s">
        <v>13288</v>
      </c>
      <c r="G1339" s="161" t="s">
        <v>7468</v>
      </c>
      <c r="H1339" s="161" t="s">
        <v>2024</v>
      </c>
      <c r="I1339" s="161" t="s">
        <v>2031</v>
      </c>
      <c r="J1339" s="161" t="s">
        <v>7469</v>
      </c>
      <c r="K1339" s="161" t="s">
        <v>7470</v>
      </c>
      <c r="L1339" s="161" t="s">
        <v>7471</v>
      </c>
      <c r="M1339" s="161" t="s">
        <v>7472</v>
      </c>
      <c r="N1339" s="185" t="s">
        <v>6310</v>
      </c>
      <c r="O1339" s="161">
        <v>0</v>
      </c>
      <c r="P1339" s="161">
        <v>0</v>
      </c>
      <c r="Q1339" s="161">
        <v>0</v>
      </c>
      <c r="R1339" s="161">
        <v>0</v>
      </c>
      <c r="S1339" s="161">
        <v>0</v>
      </c>
      <c r="T1339" s="161">
        <v>0</v>
      </c>
      <c r="U1339" s="161">
        <v>0</v>
      </c>
      <c r="V1339" s="161">
        <v>0</v>
      </c>
      <c r="W1339" s="161">
        <v>0</v>
      </c>
      <c r="X1339" s="161">
        <v>0</v>
      </c>
      <c r="Y1339" s="161">
        <v>0</v>
      </c>
      <c r="Z1339" s="161">
        <v>0</v>
      </c>
      <c r="AA1339" s="161">
        <v>0</v>
      </c>
      <c r="AB1339" s="161">
        <v>0</v>
      </c>
      <c r="AC1339" s="161">
        <v>0</v>
      </c>
      <c r="AD1339" s="161">
        <v>0</v>
      </c>
      <c r="AE1339" s="161">
        <v>0</v>
      </c>
      <c r="AF1339" s="161" t="s">
        <v>6309</v>
      </c>
      <c r="AG1339" s="161" t="s">
        <v>6317</v>
      </c>
      <c r="AH1339" s="162"/>
      <c r="AI1339" s="162"/>
      <c r="AJ1339" s="162"/>
      <c r="AK1339" s="162"/>
      <c r="AL1339" s="162"/>
      <c r="AM1339" s="162"/>
      <c r="AN1339" s="162"/>
      <c r="AO1339" s="162"/>
      <c r="AP1339" s="162"/>
      <c r="AQ1339" s="162"/>
      <c r="AR1339" s="162"/>
      <c r="AS1339" s="162"/>
      <c r="AT1339" s="162"/>
      <c r="AU1339" s="162"/>
      <c r="AV1339" s="162"/>
      <c r="AW1339" s="162"/>
      <c r="AX1339" s="162"/>
    </row>
    <row r="1340" spans="1:50" hidden="1">
      <c r="A1340" s="153" t="s">
        <v>618</v>
      </c>
      <c r="B1340" s="153" t="s">
        <v>619</v>
      </c>
      <c r="C1340" s="153" t="s">
        <v>1619</v>
      </c>
      <c r="D1340" s="177" t="s">
        <v>885</v>
      </c>
      <c r="E1340" s="161" t="s">
        <v>886</v>
      </c>
      <c r="F1340" s="161" t="s">
        <v>887</v>
      </c>
      <c r="G1340" s="161" t="s">
        <v>888</v>
      </c>
      <c r="H1340" s="161" t="s">
        <v>889</v>
      </c>
      <c r="I1340" s="161" t="s">
        <v>890</v>
      </c>
      <c r="J1340" s="161" t="s">
        <v>891</v>
      </c>
      <c r="K1340" s="161" t="s">
        <v>892</v>
      </c>
      <c r="L1340" s="161" t="s">
        <v>6309</v>
      </c>
      <c r="M1340" s="161" t="s">
        <v>893</v>
      </c>
      <c r="N1340" s="185" t="s">
        <v>6310</v>
      </c>
      <c r="O1340" s="161">
        <v>0</v>
      </c>
      <c r="P1340" s="161">
        <v>0</v>
      </c>
      <c r="Q1340" s="161">
        <v>0</v>
      </c>
      <c r="R1340" s="161">
        <v>0</v>
      </c>
      <c r="S1340" s="161">
        <v>0</v>
      </c>
      <c r="T1340" s="161">
        <v>0</v>
      </c>
      <c r="U1340" s="161">
        <v>0</v>
      </c>
      <c r="V1340" s="161">
        <v>0</v>
      </c>
      <c r="W1340" s="161">
        <v>0</v>
      </c>
      <c r="X1340" s="161">
        <v>0</v>
      </c>
      <c r="Y1340" s="161">
        <v>0</v>
      </c>
      <c r="Z1340" s="161">
        <v>0</v>
      </c>
      <c r="AA1340" s="161">
        <v>0</v>
      </c>
      <c r="AB1340" s="161">
        <v>0</v>
      </c>
      <c r="AC1340" s="161">
        <v>0</v>
      </c>
      <c r="AD1340" s="161">
        <v>0</v>
      </c>
      <c r="AE1340" s="161">
        <v>0</v>
      </c>
      <c r="AF1340" s="161" t="s">
        <v>6309</v>
      </c>
      <c r="AG1340" s="161" t="s">
        <v>6334</v>
      </c>
      <c r="AH1340" s="162" t="s">
        <v>1850</v>
      </c>
      <c r="AI1340" s="162" t="s">
        <v>6691</v>
      </c>
      <c r="AJ1340" s="162"/>
      <c r="AK1340" s="162"/>
      <c r="AL1340" s="162"/>
      <c r="AM1340" s="162"/>
      <c r="AN1340" s="162"/>
      <c r="AO1340" s="162"/>
      <c r="AP1340" s="162"/>
      <c r="AQ1340" s="162"/>
      <c r="AR1340" s="162"/>
      <c r="AS1340" s="162"/>
      <c r="AT1340" s="162"/>
      <c r="AU1340" s="162"/>
      <c r="AV1340" s="162"/>
      <c r="AW1340" s="162"/>
      <c r="AX1340" s="162"/>
    </row>
    <row r="1341" spans="1:50" hidden="1">
      <c r="A1341" s="153" t="s">
        <v>1057</v>
      </c>
      <c r="B1341" s="153" t="s">
        <v>1058</v>
      </c>
      <c r="C1341" s="153" t="s">
        <v>2509</v>
      </c>
      <c r="D1341" s="177" t="s">
        <v>9627</v>
      </c>
      <c r="E1341" s="161" t="s">
        <v>6309</v>
      </c>
      <c r="F1341" s="161" t="s">
        <v>12210</v>
      </c>
      <c r="G1341" s="161" t="s">
        <v>9628</v>
      </c>
      <c r="H1341" s="161" t="s">
        <v>2024</v>
      </c>
      <c r="I1341" s="161" t="s">
        <v>2031</v>
      </c>
      <c r="J1341" s="161" t="s">
        <v>9629</v>
      </c>
      <c r="K1341" s="161" t="s">
        <v>9630</v>
      </c>
      <c r="L1341" s="161" t="s">
        <v>6309</v>
      </c>
      <c r="M1341" s="161" t="s">
        <v>9631</v>
      </c>
      <c r="N1341" s="185" t="s">
        <v>6310</v>
      </c>
      <c r="O1341" s="161">
        <v>0</v>
      </c>
      <c r="P1341" s="161">
        <v>0</v>
      </c>
      <c r="Q1341" s="161">
        <v>0</v>
      </c>
      <c r="R1341" s="161">
        <v>0</v>
      </c>
      <c r="S1341" s="161">
        <v>0</v>
      </c>
      <c r="T1341" s="161">
        <v>0</v>
      </c>
      <c r="U1341" s="161">
        <v>0</v>
      </c>
      <c r="V1341" s="161">
        <v>0</v>
      </c>
      <c r="W1341" s="161">
        <v>0</v>
      </c>
      <c r="X1341" s="161">
        <v>0</v>
      </c>
      <c r="Y1341" s="161">
        <v>0</v>
      </c>
      <c r="Z1341" s="161">
        <v>0</v>
      </c>
      <c r="AA1341" s="161">
        <v>0</v>
      </c>
      <c r="AB1341" s="161">
        <v>0</v>
      </c>
      <c r="AC1341" s="161">
        <v>0</v>
      </c>
      <c r="AD1341" s="161">
        <v>0</v>
      </c>
      <c r="AE1341" s="161">
        <v>0</v>
      </c>
      <c r="AF1341" s="161" t="s">
        <v>6309</v>
      </c>
      <c r="AG1341" s="161" t="s">
        <v>6312</v>
      </c>
      <c r="AH1341" s="162"/>
      <c r="AI1341" s="162"/>
      <c r="AJ1341" s="162"/>
      <c r="AK1341" s="162"/>
      <c r="AL1341" s="162"/>
      <c r="AM1341" s="162"/>
      <c r="AN1341" s="162"/>
      <c r="AO1341" s="162"/>
      <c r="AP1341" s="162"/>
      <c r="AQ1341" s="162"/>
      <c r="AR1341" s="162"/>
      <c r="AS1341" s="162"/>
      <c r="AT1341" s="162"/>
      <c r="AU1341" s="162"/>
      <c r="AV1341" s="162"/>
      <c r="AW1341" s="162"/>
      <c r="AX1341" s="162"/>
    </row>
    <row r="1342" spans="1:50" hidden="1">
      <c r="A1342" s="153" t="s">
        <v>3175</v>
      </c>
      <c r="B1342" s="153" t="s">
        <v>3176</v>
      </c>
      <c r="C1342" s="153" t="s">
        <v>2505</v>
      </c>
      <c r="D1342" s="177" t="s">
        <v>8566</v>
      </c>
      <c r="E1342" s="161" t="s">
        <v>6309</v>
      </c>
      <c r="F1342" s="161" t="s">
        <v>12540</v>
      </c>
      <c r="G1342" s="161" t="s">
        <v>8567</v>
      </c>
      <c r="H1342" s="161" t="s">
        <v>2025</v>
      </c>
      <c r="I1342" s="161" t="s">
        <v>8568</v>
      </c>
      <c r="J1342" s="161" t="s">
        <v>8569</v>
      </c>
      <c r="K1342" s="161" t="s">
        <v>8570</v>
      </c>
      <c r="L1342" s="161" t="s">
        <v>6309</v>
      </c>
      <c r="M1342" s="161" t="s">
        <v>8571</v>
      </c>
      <c r="N1342" s="185" t="s">
        <v>6310</v>
      </c>
      <c r="O1342" s="161">
        <v>0</v>
      </c>
      <c r="P1342" s="161">
        <v>0</v>
      </c>
      <c r="Q1342" s="161">
        <v>0</v>
      </c>
      <c r="R1342" s="161">
        <v>0</v>
      </c>
      <c r="S1342" s="161">
        <v>0</v>
      </c>
      <c r="T1342" s="161">
        <v>0</v>
      </c>
      <c r="U1342" s="161">
        <v>0</v>
      </c>
      <c r="V1342" s="161">
        <v>0</v>
      </c>
      <c r="W1342" s="161">
        <v>0</v>
      </c>
      <c r="X1342" s="161">
        <v>0</v>
      </c>
      <c r="Y1342" s="161">
        <v>0</v>
      </c>
      <c r="Z1342" s="161">
        <v>0</v>
      </c>
      <c r="AA1342" s="161">
        <v>0</v>
      </c>
      <c r="AB1342" s="161">
        <v>0</v>
      </c>
      <c r="AC1342" s="161">
        <v>0</v>
      </c>
      <c r="AD1342" s="161">
        <v>0</v>
      </c>
      <c r="AE1342" s="161">
        <v>0</v>
      </c>
      <c r="AF1342" s="161" t="s">
        <v>6309</v>
      </c>
      <c r="AG1342" s="161" t="s">
        <v>6312</v>
      </c>
      <c r="AH1342" s="162"/>
      <c r="AI1342" s="162"/>
      <c r="AJ1342" s="162"/>
      <c r="AK1342" s="162"/>
      <c r="AL1342" s="162"/>
      <c r="AM1342" s="162"/>
      <c r="AN1342" s="162"/>
      <c r="AO1342" s="162"/>
      <c r="AP1342" s="162"/>
      <c r="AQ1342" s="162"/>
      <c r="AR1342" s="162"/>
      <c r="AS1342" s="162"/>
      <c r="AT1342" s="162"/>
      <c r="AU1342" s="162"/>
      <c r="AV1342" s="162"/>
      <c r="AW1342" s="162"/>
      <c r="AX1342" s="162"/>
    </row>
    <row r="1343" spans="1:50" hidden="1">
      <c r="A1343" s="153" t="s">
        <v>3130</v>
      </c>
      <c r="B1343" s="153" t="s">
        <v>3131</v>
      </c>
      <c r="C1343" s="153" t="s">
        <v>2882</v>
      </c>
      <c r="D1343" s="177" t="s">
        <v>8486</v>
      </c>
      <c r="E1343" s="161" t="s">
        <v>6309</v>
      </c>
      <c r="F1343" s="161" t="s">
        <v>12521</v>
      </c>
      <c r="G1343" s="161" t="s">
        <v>8487</v>
      </c>
      <c r="H1343" s="161" t="s">
        <v>8488</v>
      </c>
      <c r="I1343" s="161" t="s">
        <v>8489</v>
      </c>
      <c r="J1343" s="161" t="s">
        <v>8490</v>
      </c>
      <c r="K1343" s="161" t="s">
        <v>8491</v>
      </c>
      <c r="L1343" s="161" t="s">
        <v>6309</v>
      </c>
      <c r="M1343" s="161" t="s">
        <v>6309</v>
      </c>
      <c r="N1343" s="185" t="s">
        <v>6310</v>
      </c>
      <c r="O1343" s="161">
        <v>0</v>
      </c>
      <c r="P1343" s="161">
        <v>0</v>
      </c>
      <c r="Q1343" s="161">
        <v>0</v>
      </c>
      <c r="R1343" s="161">
        <v>0</v>
      </c>
      <c r="S1343" s="161">
        <v>0</v>
      </c>
      <c r="T1343" s="161">
        <v>0</v>
      </c>
      <c r="U1343" s="161">
        <v>0</v>
      </c>
      <c r="V1343" s="161">
        <v>0</v>
      </c>
      <c r="W1343" s="161">
        <v>0</v>
      </c>
      <c r="X1343" s="161">
        <v>0</v>
      </c>
      <c r="Y1343" s="161">
        <v>0</v>
      </c>
      <c r="Z1343" s="161">
        <v>0</v>
      </c>
      <c r="AA1343" s="161">
        <v>0</v>
      </c>
      <c r="AB1343" s="161">
        <v>0</v>
      </c>
      <c r="AC1343" s="161">
        <v>0</v>
      </c>
      <c r="AD1343" s="161">
        <v>0</v>
      </c>
      <c r="AE1343" s="161">
        <v>0</v>
      </c>
      <c r="AF1343" s="161" t="s">
        <v>6309</v>
      </c>
      <c r="AG1343" s="161" t="s">
        <v>6312</v>
      </c>
      <c r="AH1343" s="162"/>
      <c r="AI1343" s="162"/>
      <c r="AJ1343" s="162"/>
      <c r="AK1343" s="162"/>
      <c r="AL1343" s="162"/>
      <c r="AM1343" s="162"/>
      <c r="AN1343" s="162"/>
      <c r="AO1343" s="162"/>
      <c r="AP1343" s="162"/>
      <c r="AQ1343" s="162"/>
      <c r="AR1343" s="162"/>
      <c r="AS1343" s="162"/>
      <c r="AT1343" s="162"/>
      <c r="AU1343" s="162"/>
      <c r="AV1343" s="162"/>
      <c r="AW1343" s="162"/>
      <c r="AX1343" s="162"/>
    </row>
    <row r="1344" spans="1:50" hidden="1">
      <c r="A1344" s="153" t="s">
        <v>5150</v>
      </c>
      <c r="B1344" s="153" t="s">
        <v>5151</v>
      </c>
      <c r="C1344" s="153" t="s">
        <v>2882</v>
      </c>
      <c r="D1344" s="177" t="s">
        <v>9788</v>
      </c>
      <c r="E1344" s="161" t="s">
        <v>6309</v>
      </c>
      <c r="F1344" s="161" t="s">
        <v>12774</v>
      </c>
      <c r="G1344" s="161" t="s">
        <v>9789</v>
      </c>
      <c r="H1344" s="161" t="s">
        <v>2024</v>
      </c>
      <c r="I1344" s="161" t="s">
        <v>2031</v>
      </c>
      <c r="J1344" s="161" t="s">
        <v>9790</v>
      </c>
      <c r="K1344" s="161" t="s">
        <v>9791</v>
      </c>
      <c r="L1344" s="161" t="s">
        <v>6309</v>
      </c>
      <c r="M1344" s="161" t="s">
        <v>9792</v>
      </c>
      <c r="N1344" s="185" t="s">
        <v>6310</v>
      </c>
      <c r="O1344" s="161">
        <v>0</v>
      </c>
      <c r="P1344" s="161">
        <v>0</v>
      </c>
      <c r="Q1344" s="161">
        <v>0</v>
      </c>
      <c r="R1344" s="161">
        <v>0</v>
      </c>
      <c r="S1344" s="161">
        <v>0</v>
      </c>
      <c r="T1344" s="161">
        <v>0</v>
      </c>
      <c r="U1344" s="161">
        <v>0</v>
      </c>
      <c r="V1344" s="161">
        <v>0</v>
      </c>
      <c r="W1344" s="161">
        <v>0</v>
      </c>
      <c r="X1344" s="161">
        <v>0</v>
      </c>
      <c r="Y1344" s="161">
        <v>0</v>
      </c>
      <c r="Z1344" s="161">
        <v>0</v>
      </c>
      <c r="AA1344" s="161">
        <v>0</v>
      </c>
      <c r="AB1344" s="161">
        <v>0</v>
      </c>
      <c r="AC1344" s="161">
        <v>0</v>
      </c>
      <c r="AD1344" s="161">
        <v>0</v>
      </c>
      <c r="AE1344" s="161">
        <v>0</v>
      </c>
      <c r="AF1344" s="161" t="s">
        <v>6309</v>
      </c>
      <c r="AG1344" s="161" t="s">
        <v>6312</v>
      </c>
      <c r="AH1344" s="162"/>
      <c r="AI1344" s="162"/>
      <c r="AJ1344" s="162"/>
      <c r="AK1344" s="162"/>
      <c r="AL1344" s="162"/>
      <c r="AM1344" s="162"/>
      <c r="AN1344" s="162"/>
      <c r="AO1344" s="162"/>
      <c r="AP1344" s="162"/>
      <c r="AQ1344" s="162"/>
      <c r="AR1344" s="162"/>
      <c r="AS1344" s="162"/>
      <c r="AT1344" s="162"/>
      <c r="AU1344" s="162"/>
      <c r="AV1344" s="162"/>
      <c r="AW1344" s="162"/>
      <c r="AX1344" s="162"/>
    </row>
    <row r="1345" spans="1:50" hidden="1">
      <c r="A1345" s="153" t="s">
        <v>6153</v>
      </c>
      <c r="B1345" s="153" t="s">
        <v>6154</v>
      </c>
      <c r="C1345" s="153" t="s">
        <v>1085</v>
      </c>
      <c r="D1345" s="177" t="s">
        <v>10798</v>
      </c>
      <c r="E1345" s="161" t="s">
        <v>10799</v>
      </c>
      <c r="F1345" s="161" t="s">
        <v>13188</v>
      </c>
      <c r="G1345" s="161" t="s">
        <v>10800</v>
      </c>
      <c r="H1345" s="161" t="s">
        <v>2024</v>
      </c>
      <c r="I1345" s="161" t="s">
        <v>2031</v>
      </c>
      <c r="J1345" s="161" t="s">
        <v>10801</v>
      </c>
      <c r="K1345" s="161" t="s">
        <v>6309</v>
      </c>
      <c r="L1345" s="161" t="s">
        <v>10802</v>
      </c>
      <c r="M1345" s="161" t="s">
        <v>10803</v>
      </c>
      <c r="N1345" s="185" t="s">
        <v>6310</v>
      </c>
      <c r="O1345" s="161" t="s">
        <v>6155</v>
      </c>
      <c r="P1345" s="161" t="s">
        <v>13750</v>
      </c>
      <c r="Q1345" s="161" t="s">
        <v>10800</v>
      </c>
      <c r="R1345" s="161" t="s">
        <v>2024</v>
      </c>
      <c r="S1345" s="161" t="s">
        <v>2031</v>
      </c>
      <c r="T1345" s="161" t="s">
        <v>13751</v>
      </c>
      <c r="U1345" s="161">
        <v>0</v>
      </c>
      <c r="V1345" s="161">
        <v>0</v>
      </c>
      <c r="W1345" s="161">
        <v>0</v>
      </c>
      <c r="X1345" s="161">
        <v>0</v>
      </c>
      <c r="Y1345" s="161">
        <v>0</v>
      </c>
      <c r="Z1345" s="161">
        <v>0</v>
      </c>
      <c r="AA1345" s="161">
        <v>0</v>
      </c>
      <c r="AB1345" s="161">
        <v>0</v>
      </c>
      <c r="AC1345" s="161">
        <v>0</v>
      </c>
      <c r="AD1345" s="161">
        <v>0</v>
      </c>
      <c r="AE1345" s="161">
        <v>0</v>
      </c>
      <c r="AF1345" s="161" t="s">
        <v>6309</v>
      </c>
      <c r="AG1345" s="161" t="s">
        <v>6317</v>
      </c>
      <c r="AH1345" s="162"/>
      <c r="AI1345" s="162"/>
      <c r="AJ1345" s="162"/>
      <c r="AK1345" s="162"/>
      <c r="AL1345" s="162"/>
      <c r="AM1345" s="162"/>
      <c r="AN1345" s="162"/>
      <c r="AO1345" s="162"/>
      <c r="AP1345" s="162"/>
      <c r="AQ1345" s="162"/>
      <c r="AR1345" s="162"/>
      <c r="AS1345" s="162"/>
      <c r="AT1345" s="162"/>
      <c r="AU1345" s="162"/>
      <c r="AV1345" s="162"/>
      <c r="AW1345" s="162"/>
      <c r="AX1345" s="162"/>
    </row>
    <row r="1346" spans="1:50" hidden="1">
      <c r="A1346" s="153" t="s">
        <v>5615</v>
      </c>
      <c r="B1346" s="153" t="s">
        <v>5616</v>
      </c>
      <c r="C1346" s="153" t="s">
        <v>5467</v>
      </c>
      <c r="D1346" s="177" t="s">
        <v>10542</v>
      </c>
      <c r="E1346" s="161" t="s">
        <v>10543</v>
      </c>
      <c r="F1346" s="161" t="s">
        <v>13114</v>
      </c>
      <c r="G1346" s="161" t="s">
        <v>10530</v>
      </c>
      <c r="H1346" s="161" t="s">
        <v>2024</v>
      </c>
      <c r="I1346" s="161" t="s">
        <v>2031</v>
      </c>
      <c r="J1346" s="161" t="s">
        <v>10544</v>
      </c>
      <c r="K1346" s="161" t="s">
        <v>10545</v>
      </c>
      <c r="L1346" s="161" t="s">
        <v>10546</v>
      </c>
      <c r="M1346" s="161" t="s">
        <v>10533</v>
      </c>
      <c r="N1346" s="185" t="s">
        <v>6313</v>
      </c>
      <c r="O1346" s="161" t="s">
        <v>5597</v>
      </c>
      <c r="P1346" s="161" t="s">
        <v>10539</v>
      </c>
      <c r="Q1346" s="161" t="s">
        <v>10530</v>
      </c>
      <c r="R1346" s="161" t="s">
        <v>2024</v>
      </c>
      <c r="S1346" s="161" t="s">
        <v>2031</v>
      </c>
      <c r="T1346" s="161" t="s">
        <v>10531</v>
      </c>
      <c r="U1346" s="161">
        <v>0</v>
      </c>
      <c r="V1346" s="161">
        <v>0</v>
      </c>
      <c r="W1346" s="161">
        <v>0</v>
      </c>
      <c r="X1346" s="161">
        <v>0</v>
      </c>
      <c r="Y1346" s="161">
        <v>0</v>
      </c>
      <c r="Z1346" s="161">
        <v>0</v>
      </c>
      <c r="AA1346" s="161">
        <v>0</v>
      </c>
      <c r="AB1346" s="161">
        <v>0</v>
      </c>
      <c r="AC1346" s="161">
        <v>0</v>
      </c>
      <c r="AD1346" s="161">
        <v>0</v>
      </c>
      <c r="AE1346" s="161">
        <v>0</v>
      </c>
      <c r="AF1346" s="161" t="s">
        <v>1823</v>
      </c>
      <c r="AG1346" s="161" t="s">
        <v>4437</v>
      </c>
      <c r="AH1346" s="162" t="s">
        <v>15158</v>
      </c>
      <c r="AI1346" s="162" t="s">
        <v>15168</v>
      </c>
      <c r="AJ1346" s="162" t="s">
        <v>15231</v>
      </c>
      <c r="AK1346" s="162" t="s">
        <v>15278</v>
      </c>
      <c r="AL1346" s="162" t="s">
        <v>15417</v>
      </c>
      <c r="AM1346" s="162"/>
      <c r="AN1346" s="162"/>
      <c r="AO1346" s="162"/>
      <c r="AP1346" s="162"/>
      <c r="AQ1346" s="162"/>
      <c r="AR1346" s="162"/>
      <c r="AS1346" s="162"/>
      <c r="AT1346" s="162"/>
      <c r="AU1346" s="162"/>
      <c r="AV1346" s="162"/>
      <c r="AW1346" s="162"/>
      <c r="AX1346" s="162"/>
    </row>
    <row r="1347" spans="1:50" hidden="1">
      <c r="A1347" s="153" t="s">
        <v>5244</v>
      </c>
      <c r="B1347" s="153" t="s">
        <v>5245</v>
      </c>
      <c r="C1347" s="153" t="s">
        <v>5246</v>
      </c>
      <c r="D1347" s="177" t="s">
        <v>7697</v>
      </c>
      <c r="E1347" s="161" t="s">
        <v>6309</v>
      </c>
      <c r="F1347" s="161" t="s">
        <v>12738</v>
      </c>
      <c r="G1347" s="161" t="s">
        <v>7698</v>
      </c>
      <c r="H1347" s="161" t="s">
        <v>2024</v>
      </c>
      <c r="I1347" s="161" t="s">
        <v>2031</v>
      </c>
      <c r="J1347" s="161" t="s">
        <v>7699</v>
      </c>
      <c r="K1347" s="161" t="s">
        <v>7700</v>
      </c>
      <c r="L1347" s="161" t="s">
        <v>6309</v>
      </c>
      <c r="M1347" s="161" t="s">
        <v>6309</v>
      </c>
      <c r="N1347" s="185" t="s">
        <v>6310</v>
      </c>
      <c r="O1347" s="161">
        <v>0</v>
      </c>
      <c r="P1347" s="161">
        <v>0</v>
      </c>
      <c r="Q1347" s="161">
        <v>0</v>
      </c>
      <c r="R1347" s="161">
        <v>0</v>
      </c>
      <c r="S1347" s="161">
        <v>0</v>
      </c>
      <c r="T1347" s="161">
        <v>0</v>
      </c>
      <c r="U1347" s="161">
        <v>0</v>
      </c>
      <c r="V1347" s="161">
        <v>0</v>
      </c>
      <c r="W1347" s="161">
        <v>0</v>
      </c>
      <c r="X1347" s="161">
        <v>0</v>
      </c>
      <c r="Y1347" s="161">
        <v>0</v>
      </c>
      <c r="Z1347" s="161">
        <v>0</v>
      </c>
      <c r="AA1347" s="161">
        <v>0</v>
      </c>
      <c r="AB1347" s="161">
        <v>0</v>
      </c>
      <c r="AC1347" s="161">
        <v>0</v>
      </c>
      <c r="AD1347" s="161">
        <v>0</v>
      </c>
      <c r="AE1347" s="161">
        <v>0</v>
      </c>
      <c r="AF1347" s="161" t="s">
        <v>6309</v>
      </c>
      <c r="AG1347" s="161" t="s">
        <v>6312</v>
      </c>
      <c r="AH1347" s="162"/>
      <c r="AI1347" s="162"/>
      <c r="AJ1347" s="162"/>
      <c r="AK1347" s="162"/>
      <c r="AL1347" s="162"/>
      <c r="AM1347" s="162"/>
      <c r="AN1347" s="162"/>
      <c r="AO1347" s="162"/>
      <c r="AP1347" s="162"/>
      <c r="AQ1347" s="162"/>
      <c r="AR1347" s="162"/>
      <c r="AS1347" s="162"/>
      <c r="AT1347" s="162"/>
      <c r="AU1347" s="162"/>
      <c r="AV1347" s="162"/>
      <c r="AW1347" s="162"/>
      <c r="AX1347" s="162"/>
    </row>
    <row r="1348" spans="1:50" hidden="1">
      <c r="A1348" s="153" t="s">
        <v>3186</v>
      </c>
      <c r="B1348" s="153" t="s">
        <v>3187</v>
      </c>
      <c r="C1348" s="153" t="s">
        <v>3188</v>
      </c>
      <c r="D1348" s="177" t="s">
        <v>8592</v>
      </c>
      <c r="E1348" s="161" t="s">
        <v>6309</v>
      </c>
      <c r="F1348" s="161" t="s">
        <v>12544</v>
      </c>
      <c r="G1348" s="161" t="s">
        <v>8593</v>
      </c>
      <c r="H1348" s="161" t="s">
        <v>8594</v>
      </c>
      <c r="I1348" s="161" t="s">
        <v>2031</v>
      </c>
      <c r="J1348" s="161" t="s">
        <v>8595</v>
      </c>
      <c r="K1348" s="161" t="s">
        <v>8596</v>
      </c>
      <c r="L1348" s="161" t="s">
        <v>6309</v>
      </c>
      <c r="M1348" s="161" t="s">
        <v>6309</v>
      </c>
      <c r="N1348" s="185" t="s">
        <v>6310</v>
      </c>
      <c r="O1348" s="161">
        <v>0</v>
      </c>
      <c r="P1348" s="161">
        <v>0</v>
      </c>
      <c r="Q1348" s="161">
        <v>0</v>
      </c>
      <c r="R1348" s="161">
        <v>0</v>
      </c>
      <c r="S1348" s="161">
        <v>0</v>
      </c>
      <c r="T1348" s="161">
        <v>0</v>
      </c>
      <c r="U1348" s="161">
        <v>0</v>
      </c>
      <c r="V1348" s="161">
        <v>0</v>
      </c>
      <c r="W1348" s="161">
        <v>0</v>
      </c>
      <c r="X1348" s="161">
        <v>0</v>
      </c>
      <c r="Y1348" s="161">
        <v>0</v>
      </c>
      <c r="Z1348" s="161">
        <v>0</v>
      </c>
      <c r="AA1348" s="161">
        <v>0</v>
      </c>
      <c r="AB1348" s="161">
        <v>0</v>
      </c>
      <c r="AC1348" s="161">
        <v>0</v>
      </c>
      <c r="AD1348" s="161">
        <v>0</v>
      </c>
      <c r="AE1348" s="161">
        <v>0</v>
      </c>
      <c r="AF1348" s="161" t="s">
        <v>6309</v>
      </c>
      <c r="AG1348" s="161" t="s">
        <v>6312</v>
      </c>
      <c r="AH1348" s="162"/>
      <c r="AI1348" s="162"/>
      <c r="AJ1348" s="162"/>
      <c r="AK1348" s="162"/>
      <c r="AL1348" s="162"/>
      <c r="AM1348" s="162"/>
      <c r="AN1348" s="162"/>
      <c r="AO1348" s="162"/>
      <c r="AP1348" s="162"/>
      <c r="AQ1348" s="162"/>
      <c r="AR1348" s="162"/>
      <c r="AS1348" s="162"/>
      <c r="AT1348" s="162"/>
      <c r="AU1348" s="162"/>
      <c r="AV1348" s="162"/>
      <c r="AW1348" s="162"/>
      <c r="AX1348" s="162"/>
    </row>
    <row r="1349" spans="1:50" hidden="1">
      <c r="A1349" s="153" t="s">
        <v>1709</v>
      </c>
      <c r="B1349" s="153" t="s">
        <v>1710</v>
      </c>
      <c r="C1349" s="153" t="s">
        <v>1091</v>
      </c>
      <c r="D1349" s="177" t="s">
        <v>10522</v>
      </c>
      <c r="E1349" s="161" t="s">
        <v>10523</v>
      </c>
      <c r="F1349" s="161" t="s">
        <v>13074</v>
      </c>
      <c r="G1349" s="161" t="s">
        <v>10524</v>
      </c>
      <c r="H1349" s="161" t="s">
        <v>7986</v>
      </c>
      <c r="I1349" s="161" t="s">
        <v>7987</v>
      </c>
      <c r="J1349" s="161" t="s">
        <v>10525</v>
      </c>
      <c r="K1349" s="161" t="s">
        <v>6309</v>
      </c>
      <c r="L1349" s="161" t="s">
        <v>10526</v>
      </c>
      <c r="M1349" s="161" t="s">
        <v>10527</v>
      </c>
      <c r="N1349" s="185" t="s">
        <v>6313</v>
      </c>
      <c r="O1349" s="161">
        <v>0</v>
      </c>
      <c r="P1349" s="161">
        <v>0</v>
      </c>
      <c r="Q1349" s="161">
        <v>0</v>
      </c>
      <c r="R1349" s="161">
        <v>0</v>
      </c>
      <c r="S1349" s="161">
        <v>0</v>
      </c>
      <c r="T1349" s="161">
        <v>0</v>
      </c>
      <c r="U1349" s="161">
        <v>0</v>
      </c>
      <c r="V1349" s="161">
        <v>0</v>
      </c>
      <c r="W1349" s="161">
        <v>0</v>
      </c>
      <c r="X1349" s="161">
        <v>0</v>
      </c>
      <c r="Y1349" s="161">
        <v>0</v>
      </c>
      <c r="Z1349" s="161">
        <v>0</v>
      </c>
      <c r="AA1349" s="161">
        <v>0</v>
      </c>
      <c r="AB1349" s="161">
        <v>0</v>
      </c>
      <c r="AC1349" s="161">
        <v>0</v>
      </c>
      <c r="AD1349" s="161">
        <v>0</v>
      </c>
      <c r="AE1349" s="161">
        <v>0</v>
      </c>
      <c r="AF1349" s="161" t="s">
        <v>1823</v>
      </c>
      <c r="AG1349" s="161" t="s">
        <v>4437</v>
      </c>
      <c r="AH1349" s="162"/>
      <c r="AI1349" s="162"/>
      <c r="AJ1349" s="162"/>
      <c r="AK1349" s="162"/>
      <c r="AL1349" s="162"/>
      <c r="AM1349" s="162"/>
      <c r="AN1349" s="162"/>
      <c r="AO1349" s="162"/>
      <c r="AP1349" s="162"/>
      <c r="AQ1349" s="162"/>
      <c r="AR1349" s="162"/>
      <c r="AS1349" s="162"/>
      <c r="AT1349" s="162"/>
      <c r="AU1349" s="162"/>
      <c r="AV1349" s="162"/>
      <c r="AW1349" s="162"/>
      <c r="AX1349" s="162"/>
    </row>
    <row r="1350" spans="1:50" hidden="1">
      <c r="A1350" s="153" t="s">
        <v>5654</v>
      </c>
      <c r="B1350" s="153" t="s">
        <v>5655</v>
      </c>
      <c r="C1350" s="153" t="s">
        <v>5656</v>
      </c>
      <c r="D1350" s="177" t="s">
        <v>1820</v>
      </c>
      <c r="E1350" s="161" t="s">
        <v>11615</v>
      </c>
      <c r="F1350" s="161" t="s">
        <v>13504</v>
      </c>
      <c r="G1350" s="161" t="s">
        <v>11616</v>
      </c>
      <c r="H1350" s="161" t="s">
        <v>773</v>
      </c>
      <c r="I1350" s="161" t="s">
        <v>774</v>
      </c>
      <c r="J1350" s="161" t="s">
        <v>11617</v>
      </c>
      <c r="K1350" s="161" t="s">
        <v>11618</v>
      </c>
      <c r="L1350" s="161" t="s">
        <v>11619</v>
      </c>
      <c r="M1350" s="161" t="s">
        <v>11620</v>
      </c>
      <c r="N1350" s="185" t="s">
        <v>6322</v>
      </c>
      <c r="O1350" s="161">
        <v>0</v>
      </c>
      <c r="P1350" s="161">
        <v>0</v>
      </c>
      <c r="Q1350" s="161">
        <v>0</v>
      </c>
      <c r="R1350" s="161">
        <v>0</v>
      </c>
      <c r="S1350" s="161">
        <v>0</v>
      </c>
      <c r="T1350" s="161">
        <v>0</v>
      </c>
      <c r="U1350" s="161">
        <v>0</v>
      </c>
      <c r="V1350" s="161">
        <v>0</v>
      </c>
      <c r="W1350" s="161">
        <v>0</v>
      </c>
      <c r="X1350" s="161">
        <v>0</v>
      </c>
      <c r="Y1350" s="161">
        <v>0</v>
      </c>
      <c r="Z1350" s="161">
        <v>0</v>
      </c>
      <c r="AA1350" s="161">
        <v>0</v>
      </c>
      <c r="AB1350" s="161">
        <v>0</v>
      </c>
      <c r="AC1350" s="161">
        <v>0</v>
      </c>
      <c r="AD1350" s="161">
        <v>0</v>
      </c>
      <c r="AE1350" s="161">
        <v>0</v>
      </c>
      <c r="AF1350" s="161" t="s">
        <v>6309</v>
      </c>
      <c r="AG1350" s="161" t="s">
        <v>6497</v>
      </c>
      <c r="AH1350" s="162" t="s">
        <v>256</v>
      </c>
      <c r="AI1350" s="162" t="s">
        <v>6710</v>
      </c>
      <c r="AJ1350" s="162" t="s">
        <v>6898</v>
      </c>
      <c r="AK1350" s="162" t="s">
        <v>6938</v>
      </c>
      <c r="AL1350" s="162" t="s">
        <v>6939</v>
      </c>
      <c r="AM1350" s="162" t="s">
        <v>14383</v>
      </c>
      <c r="AN1350" s="162" t="s">
        <v>14384</v>
      </c>
      <c r="AO1350" s="162"/>
      <c r="AP1350" s="162"/>
      <c r="AQ1350" s="162"/>
      <c r="AR1350" s="162"/>
      <c r="AS1350" s="162"/>
      <c r="AT1350" s="162"/>
      <c r="AU1350" s="162"/>
      <c r="AV1350" s="162"/>
      <c r="AW1350" s="162"/>
      <c r="AX1350" s="162"/>
    </row>
    <row r="1351" spans="1:50">
      <c r="A1351" s="153" t="s">
        <v>1484</v>
      </c>
      <c r="B1351" s="153" t="s">
        <v>298</v>
      </c>
      <c r="C1351" s="153" t="s">
        <v>1482</v>
      </c>
      <c r="D1351" s="177" t="s">
        <v>6947</v>
      </c>
      <c r="E1351" s="161" t="s">
        <v>6948</v>
      </c>
      <c r="F1351" s="161" t="s">
        <v>11964</v>
      </c>
      <c r="G1351" s="161" t="s">
        <v>6949</v>
      </c>
      <c r="H1351" s="161" t="s">
        <v>6946</v>
      </c>
      <c r="I1351" s="161" t="s">
        <v>2031</v>
      </c>
      <c r="J1351" s="161" t="s">
        <v>6950</v>
      </c>
      <c r="K1351" s="161" t="s">
        <v>6951</v>
      </c>
      <c r="L1351" s="161" t="s">
        <v>6952</v>
      </c>
      <c r="M1351" s="161" t="s">
        <v>14382</v>
      </c>
      <c r="N1351" s="185" t="s">
        <v>6953</v>
      </c>
      <c r="O1351" s="161" t="s">
        <v>2491</v>
      </c>
      <c r="P1351" s="161" t="s">
        <v>13632</v>
      </c>
      <c r="Q1351" s="161" t="s">
        <v>13633</v>
      </c>
      <c r="R1351" s="161" t="s">
        <v>2024</v>
      </c>
      <c r="S1351" s="161" t="s">
        <v>2031</v>
      </c>
      <c r="T1351" s="161" t="s">
        <v>13634</v>
      </c>
      <c r="U1351" s="161" t="s">
        <v>2492</v>
      </c>
      <c r="V1351" s="161" t="s">
        <v>13635</v>
      </c>
      <c r="W1351" s="161" t="s">
        <v>13636</v>
      </c>
      <c r="X1351" s="161" t="s">
        <v>2024</v>
      </c>
      <c r="Y1351" s="161" t="s">
        <v>2031</v>
      </c>
      <c r="Z1351" s="161" t="s">
        <v>6309</v>
      </c>
      <c r="AA1351" s="161">
        <v>0</v>
      </c>
      <c r="AB1351" s="161">
        <v>0</v>
      </c>
      <c r="AC1351" s="161">
        <v>0</v>
      </c>
      <c r="AD1351" s="161">
        <v>0</v>
      </c>
      <c r="AE1351" s="161">
        <v>0</v>
      </c>
      <c r="AF1351" s="161" t="s">
        <v>6566</v>
      </c>
      <c r="AG1351" s="161" t="s">
        <v>4392</v>
      </c>
      <c r="AH1351" s="162"/>
      <c r="AI1351" s="162"/>
      <c r="AJ1351" s="162"/>
      <c r="AK1351" s="162"/>
      <c r="AL1351" s="162"/>
      <c r="AM1351" s="162"/>
      <c r="AN1351" s="162"/>
      <c r="AO1351" s="162"/>
      <c r="AP1351" s="162"/>
      <c r="AQ1351" s="162"/>
      <c r="AR1351" s="162"/>
      <c r="AS1351" s="162"/>
      <c r="AT1351" s="162"/>
      <c r="AU1351" s="162"/>
      <c r="AV1351" s="162"/>
      <c r="AW1351" s="162"/>
      <c r="AX1351" s="162"/>
    </row>
    <row r="1352" spans="1:50">
      <c r="A1352" s="153" t="s">
        <v>1485</v>
      </c>
      <c r="B1352" s="153" t="s">
        <v>298</v>
      </c>
      <c r="C1352" s="153" t="s">
        <v>1482</v>
      </c>
      <c r="D1352" s="177" t="s">
        <v>6947</v>
      </c>
      <c r="E1352" s="161" t="s">
        <v>6948</v>
      </c>
      <c r="F1352" s="161" t="s">
        <v>11965</v>
      </c>
      <c r="G1352" s="161" t="s">
        <v>6949</v>
      </c>
      <c r="H1352" s="161" t="s">
        <v>6946</v>
      </c>
      <c r="I1352" s="161" t="s">
        <v>2031</v>
      </c>
      <c r="J1352" s="161" t="s">
        <v>6950</v>
      </c>
      <c r="K1352" s="161" t="s">
        <v>6951</v>
      </c>
      <c r="L1352" s="161" t="s">
        <v>6952</v>
      </c>
      <c r="M1352" s="161" t="s">
        <v>14382</v>
      </c>
      <c r="N1352" s="185" t="s">
        <v>6953</v>
      </c>
      <c r="O1352" s="161" t="s">
        <v>2491</v>
      </c>
      <c r="P1352" s="161" t="s">
        <v>13632</v>
      </c>
      <c r="Q1352" s="161" t="s">
        <v>13633</v>
      </c>
      <c r="R1352" s="161" t="s">
        <v>2024</v>
      </c>
      <c r="S1352" s="161" t="s">
        <v>2031</v>
      </c>
      <c r="T1352" s="161" t="s">
        <v>13634</v>
      </c>
      <c r="U1352" s="161" t="s">
        <v>2492</v>
      </c>
      <c r="V1352" s="161" t="s">
        <v>13635</v>
      </c>
      <c r="W1352" s="161" t="s">
        <v>13636</v>
      </c>
      <c r="X1352" s="161" t="s">
        <v>2024</v>
      </c>
      <c r="Y1352" s="161" t="s">
        <v>2031</v>
      </c>
      <c r="Z1352" s="161" t="s">
        <v>6309</v>
      </c>
      <c r="AA1352" s="161">
        <v>0</v>
      </c>
      <c r="AB1352" s="161">
        <v>0</v>
      </c>
      <c r="AC1352" s="161">
        <v>0</v>
      </c>
      <c r="AD1352" s="161">
        <v>0</v>
      </c>
      <c r="AE1352" s="161">
        <v>0</v>
      </c>
      <c r="AF1352" s="161" t="s">
        <v>6566</v>
      </c>
      <c r="AG1352" s="161" t="s">
        <v>4392</v>
      </c>
      <c r="AH1352" s="162"/>
      <c r="AI1352" s="162"/>
      <c r="AJ1352" s="162"/>
      <c r="AK1352" s="162"/>
      <c r="AL1352" s="162"/>
      <c r="AM1352" s="162"/>
      <c r="AN1352" s="162"/>
      <c r="AO1352" s="162"/>
      <c r="AP1352" s="162"/>
      <c r="AQ1352" s="162"/>
      <c r="AR1352" s="162"/>
      <c r="AS1352" s="162"/>
      <c r="AT1352" s="162"/>
      <c r="AU1352" s="162"/>
      <c r="AV1352" s="162"/>
      <c r="AW1352" s="162"/>
      <c r="AX1352" s="162"/>
    </row>
    <row r="1353" spans="1:50" hidden="1">
      <c r="A1353" s="153" t="s">
        <v>5672</v>
      </c>
      <c r="B1353" s="153" t="s">
        <v>5673</v>
      </c>
      <c r="C1353" s="153" t="s">
        <v>5674</v>
      </c>
      <c r="D1353" s="177" t="s">
        <v>8855</v>
      </c>
      <c r="E1353" s="161" t="s">
        <v>6309</v>
      </c>
      <c r="F1353" s="161" t="s">
        <v>12592</v>
      </c>
      <c r="G1353" s="161" t="s">
        <v>8856</v>
      </c>
      <c r="H1353" s="161" t="s">
        <v>3554</v>
      </c>
      <c r="I1353" s="161" t="s">
        <v>3555</v>
      </c>
      <c r="J1353" s="161" t="s">
        <v>8857</v>
      </c>
      <c r="K1353" s="161" t="s">
        <v>8858</v>
      </c>
      <c r="L1353" s="161" t="s">
        <v>6309</v>
      </c>
      <c r="M1353" s="161" t="s">
        <v>6309</v>
      </c>
      <c r="N1353" s="185" t="s">
        <v>6310</v>
      </c>
      <c r="O1353" s="161">
        <v>0</v>
      </c>
      <c r="P1353" s="161">
        <v>0</v>
      </c>
      <c r="Q1353" s="161">
        <v>0</v>
      </c>
      <c r="R1353" s="161">
        <v>0</v>
      </c>
      <c r="S1353" s="161">
        <v>0</v>
      </c>
      <c r="T1353" s="161">
        <v>0</v>
      </c>
      <c r="U1353" s="161">
        <v>0</v>
      </c>
      <c r="V1353" s="161">
        <v>0</v>
      </c>
      <c r="W1353" s="161">
        <v>0</v>
      </c>
      <c r="X1353" s="161">
        <v>0</v>
      </c>
      <c r="Y1353" s="161">
        <v>0</v>
      </c>
      <c r="Z1353" s="161">
        <v>0</v>
      </c>
      <c r="AA1353" s="161">
        <v>0</v>
      </c>
      <c r="AB1353" s="161">
        <v>0</v>
      </c>
      <c r="AC1353" s="161">
        <v>0</v>
      </c>
      <c r="AD1353" s="161">
        <v>0</v>
      </c>
      <c r="AE1353" s="161">
        <v>0</v>
      </c>
      <c r="AF1353" s="161" t="s">
        <v>6309</v>
      </c>
      <c r="AG1353" s="161" t="s">
        <v>6312</v>
      </c>
      <c r="AH1353" s="162"/>
      <c r="AI1353" s="162"/>
      <c r="AJ1353" s="162"/>
      <c r="AK1353" s="162"/>
      <c r="AL1353" s="162"/>
      <c r="AM1353" s="162"/>
      <c r="AN1353" s="162"/>
      <c r="AO1353" s="162"/>
      <c r="AP1353" s="162"/>
      <c r="AQ1353" s="162"/>
      <c r="AR1353" s="162"/>
      <c r="AS1353" s="162"/>
      <c r="AT1353" s="162"/>
      <c r="AU1353" s="162"/>
      <c r="AV1353" s="162"/>
      <c r="AW1353" s="162"/>
      <c r="AX1353" s="162"/>
    </row>
    <row r="1354" spans="1:50" hidden="1">
      <c r="A1354" s="153" t="s">
        <v>2271</v>
      </c>
      <c r="B1354" s="153" t="s">
        <v>2272</v>
      </c>
      <c r="C1354" s="153" t="s">
        <v>2273</v>
      </c>
      <c r="D1354" s="177" t="s">
        <v>8838</v>
      </c>
      <c r="E1354" s="161" t="s">
        <v>6309</v>
      </c>
      <c r="F1354" s="161" t="s">
        <v>12588</v>
      </c>
      <c r="G1354" s="161" t="s">
        <v>8839</v>
      </c>
      <c r="H1354" s="161" t="s">
        <v>3916</v>
      </c>
      <c r="I1354" s="161" t="s">
        <v>3917</v>
      </c>
      <c r="J1354" s="161" t="s">
        <v>8840</v>
      </c>
      <c r="K1354" s="161" t="s">
        <v>8841</v>
      </c>
      <c r="L1354" s="161" t="s">
        <v>6309</v>
      </c>
      <c r="M1354" s="161" t="s">
        <v>6309</v>
      </c>
      <c r="N1354" s="185" t="s">
        <v>6310</v>
      </c>
      <c r="O1354" s="161">
        <v>0</v>
      </c>
      <c r="P1354" s="161">
        <v>0</v>
      </c>
      <c r="Q1354" s="161">
        <v>0</v>
      </c>
      <c r="R1354" s="161">
        <v>0</v>
      </c>
      <c r="S1354" s="161">
        <v>0</v>
      </c>
      <c r="T1354" s="161">
        <v>0</v>
      </c>
      <c r="U1354" s="161">
        <v>0</v>
      </c>
      <c r="V1354" s="161">
        <v>0</v>
      </c>
      <c r="W1354" s="161">
        <v>0</v>
      </c>
      <c r="X1354" s="161">
        <v>0</v>
      </c>
      <c r="Y1354" s="161">
        <v>0</v>
      </c>
      <c r="Z1354" s="161">
        <v>0</v>
      </c>
      <c r="AA1354" s="161">
        <v>0</v>
      </c>
      <c r="AB1354" s="161">
        <v>0</v>
      </c>
      <c r="AC1354" s="161">
        <v>0</v>
      </c>
      <c r="AD1354" s="161">
        <v>0</v>
      </c>
      <c r="AE1354" s="161">
        <v>0</v>
      </c>
      <c r="AF1354" s="161" t="s">
        <v>6309</v>
      </c>
      <c r="AG1354" s="161" t="s">
        <v>6312</v>
      </c>
      <c r="AH1354" s="162"/>
      <c r="AI1354" s="162"/>
      <c r="AJ1354" s="162"/>
      <c r="AK1354" s="162"/>
      <c r="AL1354" s="162"/>
      <c r="AM1354" s="162"/>
      <c r="AN1354" s="162"/>
      <c r="AO1354" s="162"/>
      <c r="AP1354" s="162"/>
      <c r="AQ1354" s="162"/>
      <c r="AR1354" s="162"/>
      <c r="AS1354" s="162"/>
      <c r="AT1354" s="162"/>
      <c r="AU1354" s="162"/>
      <c r="AV1354" s="162"/>
      <c r="AW1354" s="162"/>
      <c r="AX1354" s="162"/>
    </row>
    <row r="1355" spans="1:50" hidden="1">
      <c r="A1355" s="153" t="s">
        <v>5338</v>
      </c>
      <c r="B1355" s="153" t="s">
        <v>5339</v>
      </c>
      <c r="C1355" s="153" t="s">
        <v>1091</v>
      </c>
      <c r="D1355" s="177" t="s">
        <v>9410</v>
      </c>
      <c r="E1355" s="161" t="s">
        <v>6309</v>
      </c>
      <c r="F1355" s="161" t="s">
        <v>12699</v>
      </c>
      <c r="G1355" s="161" t="s">
        <v>9411</v>
      </c>
      <c r="H1355" s="161" t="s">
        <v>2024</v>
      </c>
      <c r="I1355" s="161" t="s">
        <v>2031</v>
      </c>
      <c r="J1355" s="161" t="s">
        <v>9412</v>
      </c>
      <c r="K1355" s="161" t="s">
        <v>9413</v>
      </c>
      <c r="L1355" s="161" t="s">
        <v>6309</v>
      </c>
      <c r="M1355" s="161" t="s">
        <v>9414</v>
      </c>
      <c r="N1355" s="185" t="s">
        <v>6310</v>
      </c>
      <c r="O1355" s="161">
        <v>0</v>
      </c>
      <c r="P1355" s="161">
        <v>0</v>
      </c>
      <c r="Q1355" s="161">
        <v>0</v>
      </c>
      <c r="R1355" s="161">
        <v>0</v>
      </c>
      <c r="S1355" s="161">
        <v>0</v>
      </c>
      <c r="T1355" s="161">
        <v>0</v>
      </c>
      <c r="U1355" s="161">
        <v>0</v>
      </c>
      <c r="V1355" s="161">
        <v>0</v>
      </c>
      <c r="W1355" s="161">
        <v>0</v>
      </c>
      <c r="X1355" s="161">
        <v>0</v>
      </c>
      <c r="Y1355" s="161">
        <v>0</v>
      </c>
      <c r="Z1355" s="161">
        <v>0</v>
      </c>
      <c r="AA1355" s="161">
        <v>0</v>
      </c>
      <c r="AB1355" s="161">
        <v>0</v>
      </c>
      <c r="AC1355" s="161">
        <v>0</v>
      </c>
      <c r="AD1355" s="161">
        <v>0</v>
      </c>
      <c r="AE1355" s="161">
        <v>0</v>
      </c>
      <c r="AF1355" s="161" t="s">
        <v>6309</v>
      </c>
      <c r="AG1355" s="161" t="s">
        <v>6312</v>
      </c>
      <c r="AH1355" s="162"/>
      <c r="AI1355" s="162"/>
      <c r="AJ1355" s="162"/>
      <c r="AK1355" s="162"/>
      <c r="AL1355" s="162"/>
      <c r="AM1355" s="162"/>
      <c r="AN1355" s="162"/>
      <c r="AO1355" s="162"/>
      <c r="AP1355" s="162"/>
      <c r="AQ1355" s="162"/>
      <c r="AR1355" s="162"/>
      <c r="AS1355" s="162"/>
      <c r="AT1355" s="162"/>
      <c r="AU1355" s="162"/>
      <c r="AV1355" s="162"/>
      <c r="AW1355" s="162"/>
      <c r="AX1355" s="162"/>
    </row>
    <row r="1356" spans="1:50" hidden="1">
      <c r="A1356" s="153" t="s">
        <v>3153</v>
      </c>
      <c r="B1356" s="153" t="s">
        <v>3154</v>
      </c>
      <c r="C1356" s="153" t="s">
        <v>2509</v>
      </c>
      <c r="D1356" s="177" t="s">
        <v>8534</v>
      </c>
      <c r="E1356" s="161" t="s">
        <v>6309</v>
      </c>
      <c r="F1356" s="161" t="s">
        <v>12532</v>
      </c>
      <c r="G1356" s="161" t="s">
        <v>8535</v>
      </c>
      <c r="H1356" s="161" t="s">
        <v>2024</v>
      </c>
      <c r="I1356" s="161" t="s">
        <v>2031</v>
      </c>
      <c r="J1356" s="161" t="s">
        <v>8536</v>
      </c>
      <c r="K1356" s="161" t="s">
        <v>6309</v>
      </c>
      <c r="L1356" s="161" t="s">
        <v>6309</v>
      </c>
      <c r="M1356" s="161" t="s">
        <v>6309</v>
      </c>
      <c r="N1356" s="185" t="s">
        <v>6310</v>
      </c>
      <c r="O1356" s="161">
        <v>0</v>
      </c>
      <c r="P1356" s="161">
        <v>0</v>
      </c>
      <c r="Q1356" s="161">
        <v>0</v>
      </c>
      <c r="R1356" s="161">
        <v>0</v>
      </c>
      <c r="S1356" s="161">
        <v>0</v>
      </c>
      <c r="T1356" s="161">
        <v>0</v>
      </c>
      <c r="U1356" s="161">
        <v>0</v>
      </c>
      <c r="V1356" s="161">
        <v>0</v>
      </c>
      <c r="W1356" s="161">
        <v>0</v>
      </c>
      <c r="X1356" s="161">
        <v>0</v>
      </c>
      <c r="Y1356" s="161">
        <v>0</v>
      </c>
      <c r="Z1356" s="161">
        <v>0</v>
      </c>
      <c r="AA1356" s="161">
        <v>0</v>
      </c>
      <c r="AB1356" s="161">
        <v>0</v>
      </c>
      <c r="AC1356" s="161">
        <v>0</v>
      </c>
      <c r="AD1356" s="161">
        <v>0</v>
      </c>
      <c r="AE1356" s="161">
        <v>0</v>
      </c>
      <c r="AF1356" s="161" t="s">
        <v>6309</v>
      </c>
      <c r="AG1356" s="161" t="s">
        <v>6312</v>
      </c>
      <c r="AH1356" s="162"/>
      <c r="AI1356" s="162"/>
      <c r="AJ1356" s="162"/>
      <c r="AK1356" s="162"/>
      <c r="AL1356" s="162"/>
      <c r="AM1356" s="162"/>
      <c r="AN1356" s="162"/>
      <c r="AO1356" s="162"/>
      <c r="AP1356" s="162"/>
      <c r="AQ1356" s="162"/>
      <c r="AR1356" s="162"/>
      <c r="AS1356" s="162"/>
      <c r="AT1356" s="162"/>
      <c r="AU1356" s="162"/>
      <c r="AV1356" s="162"/>
      <c r="AW1356" s="162"/>
      <c r="AX1356" s="162"/>
    </row>
    <row r="1357" spans="1:50" hidden="1">
      <c r="A1357" s="153" t="s">
        <v>5352</v>
      </c>
      <c r="B1357" s="153" t="s">
        <v>5353</v>
      </c>
      <c r="C1357" s="153" t="s">
        <v>2509</v>
      </c>
      <c r="D1357" s="177" t="s">
        <v>9446</v>
      </c>
      <c r="E1357" s="161" t="s">
        <v>6309</v>
      </c>
      <c r="F1357" s="161" t="s">
        <v>12707</v>
      </c>
      <c r="G1357" s="161" t="s">
        <v>9447</v>
      </c>
      <c r="H1357" s="161" t="s">
        <v>4072</v>
      </c>
      <c r="I1357" s="161" t="s">
        <v>4073</v>
      </c>
      <c r="J1357" s="161" t="s">
        <v>9448</v>
      </c>
      <c r="K1357" s="161" t="s">
        <v>9449</v>
      </c>
      <c r="L1357" s="161" t="s">
        <v>6309</v>
      </c>
      <c r="M1357" s="161" t="s">
        <v>6309</v>
      </c>
      <c r="N1357" s="185" t="s">
        <v>6310</v>
      </c>
      <c r="O1357" s="161">
        <v>0</v>
      </c>
      <c r="P1357" s="161">
        <v>0</v>
      </c>
      <c r="Q1357" s="161">
        <v>0</v>
      </c>
      <c r="R1357" s="161">
        <v>0</v>
      </c>
      <c r="S1357" s="161">
        <v>0</v>
      </c>
      <c r="T1357" s="161">
        <v>0</v>
      </c>
      <c r="U1357" s="161">
        <v>0</v>
      </c>
      <c r="V1357" s="161">
        <v>0</v>
      </c>
      <c r="W1357" s="161">
        <v>0</v>
      </c>
      <c r="X1357" s="161">
        <v>0</v>
      </c>
      <c r="Y1357" s="161">
        <v>0</v>
      </c>
      <c r="Z1357" s="161">
        <v>0</v>
      </c>
      <c r="AA1357" s="161">
        <v>0</v>
      </c>
      <c r="AB1357" s="161">
        <v>0</v>
      </c>
      <c r="AC1357" s="161">
        <v>0</v>
      </c>
      <c r="AD1357" s="161">
        <v>0</v>
      </c>
      <c r="AE1357" s="161">
        <v>0</v>
      </c>
      <c r="AF1357" s="161" t="s">
        <v>6309</v>
      </c>
      <c r="AG1357" s="161" t="s">
        <v>6312</v>
      </c>
      <c r="AH1357" s="162"/>
      <c r="AI1357" s="162"/>
      <c r="AJ1357" s="162"/>
      <c r="AK1357" s="162"/>
      <c r="AL1357" s="162"/>
      <c r="AM1357" s="162"/>
      <c r="AN1357" s="162"/>
      <c r="AO1357" s="162"/>
      <c r="AP1357" s="162"/>
      <c r="AQ1357" s="162"/>
      <c r="AR1357" s="162"/>
      <c r="AS1357" s="162"/>
      <c r="AT1357" s="162"/>
      <c r="AU1357" s="162"/>
      <c r="AV1357" s="162"/>
      <c r="AW1357" s="162"/>
      <c r="AX1357" s="162"/>
    </row>
    <row r="1358" spans="1:50" hidden="1">
      <c r="A1358" s="153" t="s">
        <v>1779</v>
      </c>
      <c r="B1358" s="153" t="s">
        <v>1780</v>
      </c>
      <c r="C1358" s="153" t="s">
        <v>1781</v>
      </c>
      <c r="D1358" s="177" t="s">
        <v>7685</v>
      </c>
      <c r="E1358" s="161" t="s">
        <v>6309</v>
      </c>
      <c r="F1358" s="161" t="s">
        <v>12198</v>
      </c>
      <c r="G1358" s="161" t="s">
        <v>7686</v>
      </c>
      <c r="H1358" s="161" t="s">
        <v>2024</v>
      </c>
      <c r="I1358" s="161" t="s">
        <v>7687</v>
      </c>
      <c r="J1358" s="161" t="s">
        <v>7688</v>
      </c>
      <c r="K1358" s="161" t="s">
        <v>7689</v>
      </c>
      <c r="L1358" s="161" t="s">
        <v>6309</v>
      </c>
      <c r="M1358" s="161" t="s">
        <v>6309</v>
      </c>
      <c r="N1358" s="185" t="s">
        <v>6310</v>
      </c>
      <c r="O1358" s="161">
        <v>0</v>
      </c>
      <c r="P1358" s="161">
        <v>0</v>
      </c>
      <c r="Q1358" s="161">
        <v>0</v>
      </c>
      <c r="R1358" s="161">
        <v>0</v>
      </c>
      <c r="S1358" s="161">
        <v>0</v>
      </c>
      <c r="T1358" s="161">
        <v>0</v>
      </c>
      <c r="U1358" s="161">
        <v>0</v>
      </c>
      <c r="V1358" s="161">
        <v>0</v>
      </c>
      <c r="W1358" s="161">
        <v>0</v>
      </c>
      <c r="X1358" s="161">
        <v>0</v>
      </c>
      <c r="Y1358" s="161">
        <v>0</v>
      </c>
      <c r="Z1358" s="161">
        <v>0</v>
      </c>
      <c r="AA1358" s="161">
        <v>0</v>
      </c>
      <c r="AB1358" s="161">
        <v>0</v>
      </c>
      <c r="AC1358" s="161">
        <v>0</v>
      </c>
      <c r="AD1358" s="161">
        <v>0</v>
      </c>
      <c r="AE1358" s="161">
        <v>0</v>
      </c>
      <c r="AF1358" s="161" t="s">
        <v>6309</v>
      </c>
      <c r="AG1358" s="161" t="s">
        <v>6312</v>
      </c>
      <c r="AH1358" s="162"/>
      <c r="AI1358" s="162"/>
      <c r="AJ1358" s="162"/>
      <c r="AK1358" s="162"/>
      <c r="AL1358" s="162"/>
      <c r="AM1358" s="162"/>
      <c r="AN1358" s="162"/>
      <c r="AO1358" s="162"/>
      <c r="AP1358" s="162"/>
      <c r="AQ1358" s="162"/>
      <c r="AR1358" s="162"/>
      <c r="AS1358" s="162"/>
      <c r="AT1358" s="162"/>
      <c r="AU1358" s="162"/>
      <c r="AV1358" s="162"/>
      <c r="AW1358" s="162"/>
      <c r="AX1358" s="162"/>
    </row>
    <row r="1359" spans="1:50" hidden="1">
      <c r="A1359" s="153" t="s">
        <v>781</v>
      </c>
      <c r="B1359" s="153" t="s">
        <v>782</v>
      </c>
      <c r="C1359" s="153" t="s">
        <v>2509</v>
      </c>
      <c r="D1359" s="177" t="s">
        <v>11369</v>
      </c>
      <c r="E1359" s="161" t="s">
        <v>11370</v>
      </c>
      <c r="F1359" s="161" t="s">
        <v>13372</v>
      </c>
      <c r="G1359" s="161" t="s">
        <v>11371</v>
      </c>
      <c r="H1359" s="161" t="s">
        <v>6207</v>
      </c>
      <c r="I1359" s="161" t="s">
        <v>6208</v>
      </c>
      <c r="J1359" s="161" t="s">
        <v>11372</v>
      </c>
      <c r="K1359" s="161" t="s">
        <v>11373</v>
      </c>
      <c r="L1359" s="161" t="s">
        <v>11374</v>
      </c>
      <c r="M1359" s="161" t="s">
        <v>11375</v>
      </c>
      <c r="N1359" s="185" t="s">
        <v>6953</v>
      </c>
      <c r="O1359" s="161">
        <v>0</v>
      </c>
      <c r="P1359" s="161">
        <v>0</v>
      </c>
      <c r="Q1359" s="161">
        <v>0</v>
      </c>
      <c r="R1359" s="161">
        <v>0</v>
      </c>
      <c r="S1359" s="161">
        <v>0</v>
      </c>
      <c r="T1359" s="161">
        <v>0</v>
      </c>
      <c r="U1359" s="161">
        <v>0</v>
      </c>
      <c r="V1359" s="161">
        <v>0</v>
      </c>
      <c r="W1359" s="161">
        <v>0</v>
      </c>
      <c r="X1359" s="161">
        <v>0</v>
      </c>
      <c r="Y1359" s="161">
        <v>0</v>
      </c>
      <c r="Z1359" s="161">
        <v>0</v>
      </c>
      <c r="AA1359" s="161">
        <v>0</v>
      </c>
      <c r="AB1359" s="161">
        <v>0</v>
      </c>
      <c r="AC1359" s="161">
        <v>0</v>
      </c>
      <c r="AD1359" s="161">
        <v>0</v>
      </c>
      <c r="AE1359" s="161">
        <v>0</v>
      </c>
      <c r="AF1359" s="161" t="s">
        <v>4678</v>
      </c>
      <c r="AG1359" s="161" t="s">
        <v>6317</v>
      </c>
      <c r="AH1359" s="162"/>
      <c r="AI1359" s="162"/>
      <c r="AJ1359" s="162"/>
      <c r="AK1359" s="162"/>
      <c r="AL1359" s="162"/>
      <c r="AM1359" s="162"/>
      <c r="AN1359" s="162"/>
      <c r="AO1359" s="162"/>
      <c r="AP1359" s="162"/>
      <c r="AQ1359" s="162"/>
      <c r="AR1359" s="162"/>
      <c r="AS1359" s="162"/>
      <c r="AT1359" s="162"/>
      <c r="AU1359" s="162"/>
      <c r="AV1359" s="162"/>
      <c r="AW1359" s="162"/>
      <c r="AX1359" s="162"/>
    </row>
    <row r="1360" spans="1:50" hidden="1">
      <c r="A1360" s="153" t="s">
        <v>5855</v>
      </c>
      <c r="B1360" s="153" t="s">
        <v>5856</v>
      </c>
      <c r="C1360" s="153" t="s">
        <v>2505</v>
      </c>
      <c r="D1360" s="177" t="s">
        <v>10418</v>
      </c>
      <c r="E1360" s="161" t="s">
        <v>6309</v>
      </c>
      <c r="F1360" s="161" t="s">
        <v>12905</v>
      </c>
      <c r="G1360" s="161" t="s">
        <v>10419</v>
      </c>
      <c r="H1360" s="161" t="s">
        <v>2025</v>
      </c>
      <c r="I1360" s="161" t="s">
        <v>2026</v>
      </c>
      <c r="J1360" s="161" t="s">
        <v>10420</v>
      </c>
      <c r="K1360" s="161" t="s">
        <v>10421</v>
      </c>
      <c r="L1360" s="161" t="s">
        <v>6309</v>
      </c>
      <c r="M1360" s="161" t="s">
        <v>6309</v>
      </c>
      <c r="N1360" s="185" t="s">
        <v>6310</v>
      </c>
      <c r="O1360" s="161">
        <v>0</v>
      </c>
      <c r="P1360" s="161">
        <v>0</v>
      </c>
      <c r="Q1360" s="161">
        <v>0</v>
      </c>
      <c r="R1360" s="161">
        <v>0</v>
      </c>
      <c r="S1360" s="161">
        <v>0</v>
      </c>
      <c r="T1360" s="161">
        <v>0</v>
      </c>
      <c r="U1360" s="161">
        <v>0</v>
      </c>
      <c r="V1360" s="161">
        <v>0</v>
      </c>
      <c r="W1360" s="161">
        <v>0</v>
      </c>
      <c r="X1360" s="161">
        <v>0</v>
      </c>
      <c r="Y1360" s="161">
        <v>0</v>
      </c>
      <c r="Z1360" s="161">
        <v>0</v>
      </c>
      <c r="AA1360" s="161">
        <v>0</v>
      </c>
      <c r="AB1360" s="161">
        <v>0</v>
      </c>
      <c r="AC1360" s="161">
        <v>0</v>
      </c>
      <c r="AD1360" s="161">
        <v>0</v>
      </c>
      <c r="AE1360" s="161">
        <v>0</v>
      </c>
      <c r="AF1360" s="161" t="s">
        <v>6309</v>
      </c>
      <c r="AG1360" s="169" t="s">
        <v>6312</v>
      </c>
      <c r="AH1360" s="162"/>
      <c r="AI1360" s="162"/>
      <c r="AJ1360" s="162"/>
      <c r="AK1360" s="162"/>
      <c r="AL1360" s="162"/>
      <c r="AM1360" s="162"/>
      <c r="AN1360" s="162"/>
      <c r="AO1360" s="162"/>
      <c r="AP1360" s="162"/>
      <c r="AQ1360" s="162"/>
      <c r="AR1360" s="162"/>
      <c r="AS1360" s="162"/>
      <c r="AT1360" s="162"/>
      <c r="AU1360" s="162"/>
      <c r="AV1360" s="162"/>
      <c r="AW1360" s="162"/>
      <c r="AX1360" s="162"/>
    </row>
    <row r="1361" spans="1:50" hidden="1">
      <c r="A1361" s="153" t="s">
        <v>431</v>
      </c>
      <c r="B1361" s="153" t="s">
        <v>432</v>
      </c>
      <c r="C1361" s="153" t="s">
        <v>433</v>
      </c>
      <c r="D1361" s="177" t="s">
        <v>3556</v>
      </c>
      <c r="E1361" s="161" t="s">
        <v>3557</v>
      </c>
      <c r="F1361" s="161" t="s">
        <v>3558</v>
      </c>
      <c r="G1361" s="161" t="s">
        <v>3559</v>
      </c>
      <c r="H1361" s="161" t="s">
        <v>2024</v>
      </c>
      <c r="I1361" s="161" t="s">
        <v>2031</v>
      </c>
      <c r="J1361" s="161" t="s">
        <v>3560</v>
      </c>
      <c r="K1361" s="161" t="s">
        <v>3561</v>
      </c>
      <c r="L1361" s="161" t="s">
        <v>6309</v>
      </c>
      <c r="M1361" s="161" t="s">
        <v>3562</v>
      </c>
      <c r="N1361" s="185" t="s">
        <v>6318</v>
      </c>
      <c r="O1361" s="161">
        <v>0</v>
      </c>
      <c r="P1361" s="161">
        <v>0</v>
      </c>
      <c r="Q1361" s="161">
        <v>0</v>
      </c>
      <c r="R1361" s="161">
        <v>0</v>
      </c>
      <c r="S1361" s="161">
        <v>0</v>
      </c>
      <c r="T1361" s="161">
        <v>0</v>
      </c>
      <c r="U1361" s="161">
        <v>0</v>
      </c>
      <c r="V1361" s="161">
        <v>0</v>
      </c>
      <c r="W1361" s="161">
        <v>0</v>
      </c>
      <c r="X1361" s="161">
        <v>0</v>
      </c>
      <c r="Y1361" s="161">
        <v>0</v>
      </c>
      <c r="Z1361" s="161">
        <v>0</v>
      </c>
      <c r="AA1361" s="161">
        <v>0</v>
      </c>
      <c r="AB1361" s="161">
        <v>0</v>
      </c>
      <c r="AC1361" s="161">
        <v>0</v>
      </c>
      <c r="AD1361" s="161">
        <v>0</v>
      </c>
      <c r="AE1361" s="161">
        <v>0</v>
      </c>
      <c r="AF1361" s="161" t="s">
        <v>6309</v>
      </c>
      <c r="AG1361" s="161" t="s">
        <v>6334</v>
      </c>
      <c r="AH1361" s="162" t="s">
        <v>1243</v>
      </c>
      <c r="AI1361" s="162" t="s">
        <v>6687</v>
      </c>
      <c r="AJ1361" s="162" t="s">
        <v>6906</v>
      </c>
      <c r="AK1361" s="162"/>
      <c r="AL1361" s="162"/>
      <c r="AM1361" s="162"/>
      <c r="AN1361" s="162"/>
      <c r="AO1361" s="162"/>
      <c r="AP1361" s="162"/>
      <c r="AQ1361" s="162"/>
      <c r="AR1361" s="162"/>
      <c r="AS1361" s="162"/>
      <c r="AT1361" s="162"/>
      <c r="AU1361" s="162"/>
      <c r="AV1361" s="162"/>
      <c r="AW1361" s="162"/>
      <c r="AX1361" s="162"/>
    </row>
    <row r="1362" spans="1:50" hidden="1">
      <c r="A1362" s="153" t="s">
        <v>1036</v>
      </c>
      <c r="B1362" s="153" t="s">
        <v>1037</v>
      </c>
      <c r="C1362" s="153" t="s">
        <v>1038</v>
      </c>
      <c r="D1362" s="177" t="s">
        <v>9584</v>
      </c>
      <c r="E1362" s="161" t="s">
        <v>6309</v>
      </c>
      <c r="F1362" s="161" t="s">
        <v>12733</v>
      </c>
      <c r="G1362" s="161" t="s">
        <v>9585</v>
      </c>
      <c r="H1362" s="161" t="s">
        <v>2025</v>
      </c>
      <c r="I1362" s="161" t="s">
        <v>8568</v>
      </c>
      <c r="J1362" s="161" t="s">
        <v>9586</v>
      </c>
      <c r="K1362" s="161" t="s">
        <v>9587</v>
      </c>
      <c r="L1362" s="161" t="s">
        <v>6309</v>
      </c>
      <c r="M1362" s="161" t="s">
        <v>9588</v>
      </c>
      <c r="N1362" s="185" t="s">
        <v>6310</v>
      </c>
      <c r="O1362" s="161">
        <v>0</v>
      </c>
      <c r="P1362" s="161">
        <v>0</v>
      </c>
      <c r="Q1362" s="161">
        <v>0</v>
      </c>
      <c r="R1362" s="161">
        <v>0</v>
      </c>
      <c r="S1362" s="161">
        <v>0</v>
      </c>
      <c r="T1362" s="161">
        <v>0</v>
      </c>
      <c r="U1362" s="161">
        <v>0</v>
      </c>
      <c r="V1362" s="161">
        <v>0</v>
      </c>
      <c r="W1362" s="161">
        <v>0</v>
      </c>
      <c r="X1362" s="161">
        <v>0</v>
      </c>
      <c r="Y1362" s="161">
        <v>0</v>
      </c>
      <c r="Z1362" s="161">
        <v>0</v>
      </c>
      <c r="AA1362" s="161">
        <v>0</v>
      </c>
      <c r="AB1362" s="161">
        <v>0</v>
      </c>
      <c r="AC1362" s="161">
        <v>0</v>
      </c>
      <c r="AD1362" s="161">
        <v>0</v>
      </c>
      <c r="AE1362" s="161">
        <v>0</v>
      </c>
      <c r="AF1362" s="161" t="s">
        <v>6309</v>
      </c>
      <c r="AG1362" s="161" t="s">
        <v>6312</v>
      </c>
      <c r="AH1362" s="162"/>
      <c r="AI1362" s="162"/>
      <c r="AJ1362" s="162"/>
      <c r="AK1362" s="162"/>
      <c r="AL1362" s="162"/>
      <c r="AM1362" s="162"/>
      <c r="AN1362" s="162"/>
      <c r="AO1362" s="162"/>
      <c r="AP1362" s="162"/>
      <c r="AQ1362" s="162"/>
      <c r="AR1362" s="162"/>
      <c r="AS1362" s="162"/>
      <c r="AT1362" s="162"/>
      <c r="AU1362" s="162"/>
      <c r="AV1362" s="162"/>
      <c r="AW1362" s="162"/>
      <c r="AX1362" s="162"/>
    </row>
    <row r="1363" spans="1:50" hidden="1">
      <c r="A1363" s="153" t="s">
        <v>5306</v>
      </c>
      <c r="B1363" s="153" t="s">
        <v>5307</v>
      </c>
      <c r="C1363" s="153" t="s">
        <v>2221</v>
      </c>
      <c r="D1363" s="177" t="s">
        <v>9341</v>
      </c>
      <c r="E1363" s="161" t="s">
        <v>6309</v>
      </c>
      <c r="F1363" s="161" t="s">
        <v>12684</v>
      </c>
      <c r="G1363" s="161" t="s">
        <v>9342</v>
      </c>
      <c r="H1363" s="161" t="s">
        <v>4825</v>
      </c>
      <c r="I1363" s="161" t="s">
        <v>4826</v>
      </c>
      <c r="J1363" s="161" t="s">
        <v>9343</v>
      </c>
      <c r="K1363" s="161" t="s">
        <v>9344</v>
      </c>
      <c r="L1363" s="161" t="s">
        <v>6309</v>
      </c>
      <c r="M1363" s="161" t="s">
        <v>9345</v>
      </c>
      <c r="N1363" s="185" t="s">
        <v>6310</v>
      </c>
      <c r="O1363" s="161">
        <v>0</v>
      </c>
      <c r="P1363" s="161">
        <v>0</v>
      </c>
      <c r="Q1363" s="161">
        <v>0</v>
      </c>
      <c r="R1363" s="161">
        <v>0</v>
      </c>
      <c r="S1363" s="161">
        <v>0</v>
      </c>
      <c r="T1363" s="161">
        <v>0</v>
      </c>
      <c r="U1363" s="161">
        <v>0</v>
      </c>
      <c r="V1363" s="161">
        <v>0</v>
      </c>
      <c r="W1363" s="161">
        <v>0</v>
      </c>
      <c r="X1363" s="161">
        <v>0</v>
      </c>
      <c r="Y1363" s="161">
        <v>0</v>
      </c>
      <c r="Z1363" s="161">
        <v>0</v>
      </c>
      <c r="AA1363" s="161">
        <v>0</v>
      </c>
      <c r="AB1363" s="161">
        <v>0</v>
      </c>
      <c r="AC1363" s="161">
        <v>0</v>
      </c>
      <c r="AD1363" s="161">
        <v>0</v>
      </c>
      <c r="AE1363" s="161">
        <v>0</v>
      </c>
      <c r="AF1363" s="161" t="s">
        <v>6309</v>
      </c>
      <c r="AG1363" s="161" t="s">
        <v>6312</v>
      </c>
      <c r="AH1363" s="162"/>
      <c r="AI1363" s="162"/>
      <c r="AJ1363" s="162"/>
      <c r="AK1363" s="162"/>
      <c r="AL1363" s="162"/>
      <c r="AM1363" s="162"/>
      <c r="AN1363" s="162"/>
      <c r="AO1363" s="162"/>
      <c r="AP1363" s="162"/>
      <c r="AQ1363" s="162"/>
      <c r="AR1363" s="162"/>
      <c r="AS1363" s="162"/>
      <c r="AT1363" s="162"/>
      <c r="AU1363" s="162"/>
      <c r="AV1363" s="162"/>
      <c r="AW1363" s="162"/>
      <c r="AX1363" s="162"/>
    </row>
    <row r="1364" spans="1:50" hidden="1">
      <c r="A1364" s="153" t="s">
        <v>2284</v>
      </c>
      <c r="B1364" s="153" t="s">
        <v>2285</v>
      </c>
      <c r="C1364" s="153" t="s">
        <v>1091</v>
      </c>
      <c r="D1364" s="177" t="s">
        <v>8868</v>
      </c>
      <c r="E1364" s="161" t="s">
        <v>6309</v>
      </c>
      <c r="F1364" s="161" t="s">
        <v>12595</v>
      </c>
      <c r="G1364" s="161" t="s">
        <v>8869</v>
      </c>
      <c r="H1364" s="161" t="s">
        <v>3554</v>
      </c>
      <c r="I1364" s="161" t="s">
        <v>3555</v>
      </c>
      <c r="J1364" s="161" t="s">
        <v>8870</v>
      </c>
      <c r="K1364" s="161" t="s">
        <v>8871</v>
      </c>
      <c r="L1364" s="161" t="s">
        <v>6309</v>
      </c>
      <c r="M1364" s="161" t="s">
        <v>6309</v>
      </c>
      <c r="N1364" s="185" t="s">
        <v>6310</v>
      </c>
      <c r="O1364" s="161">
        <v>0</v>
      </c>
      <c r="P1364" s="161">
        <v>0</v>
      </c>
      <c r="Q1364" s="161">
        <v>0</v>
      </c>
      <c r="R1364" s="161">
        <v>0</v>
      </c>
      <c r="S1364" s="161">
        <v>0</v>
      </c>
      <c r="T1364" s="161">
        <v>0</v>
      </c>
      <c r="U1364" s="161">
        <v>0</v>
      </c>
      <c r="V1364" s="161">
        <v>0</v>
      </c>
      <c r="W1364" s="161">
        <v>0</v>
      </c>
      <c r="X1364" s="161">
        <v>0</v>
      </c>
      <c r="Y1364" s="161">
        <v>0</v>
      </c>
      <c r="Z1364" s="161">
        <v>0</v>
      </c>
      <c r="AA1364" s="161">
        <v>0</v>
      </c>
      <c r="AB1364" s="161">
        <v>0</v>
      </c>
      <c r="AC1364" s="161">
        <v>0</v>
      </c>
      <c r="AD1364" s="161">
        <v>0</v>
      </c>
      <c r="AE1364" s="161">
        <v>0</v>
      </c>
      <c r="AF1364" s="161" t="s">
        <v>6309</v>
      </c>
      <c r="AG1364" s="161" t="s">
        <v>6312</v>
      </c>
      <c r="AH1364" s="162"/>
      <c r="AI1364" s="162"/>
      <c r="AJ1364" s="162"/>
      <c r="AK1364" s="162"/>
      <c r="AL1364" s="162"/>
      <c r="AM1364" s="162"/>
      <c r="AN1364" s="162"/>
      <c r="AO1364" s="162"/>
      <c r="AP1364" s="162"/>
      <c r="AQ1364" s="162"/>
      <c r="AR1364" s="162"/>
      <c r="AS1364" s="162"/>
      <c r="AT1364" s="162"/>
      <c r="AU1364" s="162"/>
      <c r="AV1364" s="162"/>
      <c r="AW1364" s="162"/>
      <c r="AX1364" s="162"/>
    </row>
    <row r="1365" spans="1:50" hidden="1">
      <c r="A1365" s="153" t="s">
        <v>5836</v>
      </c>
      <c r="B1365" s="153" t="s">
        <v>5837</v>
      </c>
      <c r="C1365" s="153" t="s">
        <v>1091</v>
      </c>
      <c r="D1365" s="177" t="s">
        <v>10373</v>
      </c>
      <c r="E1365" s="161" t="s">
        <v>6309</v>
      </c>
      <c r="F1365" s="161" t="s">
        <v>12225</v>
      </c>
      <c r="G1365" s="161" t="s">
        <v>10374</v>
      </c>
      <c r="H1365" s="161" t="s">
        <v>3554</v>
      </c>
      <c r="I1365" s="161" t="s">
        <v>3555</v>
      </c>
      <c r="J1365" s="161" t="s">
        <v>10375</v>
      </c>
      <c r="K1365" s="161" t="s">
        <v>10376</v>
      </c>
      <c r="L1365" s="161" t="s">
        <v>6309</v>
      </c>
      <c r="M1365" s="161" t="s">
        <v>6309</v>
      </c>
      <c r="N1365" s="185" t="s">
        <v>6310</v>
      </c>
      <c r="O1365" s="161">
        <v>0</v>
      </c>
      <c r="P1365" s="161">
        <v>0</v>
      </c>
      <c r="Q1365" s="161">
        <v>0</v>
      </c>
      <c r="R1365" s="161">
        <v>0</v>
      </c>
      <c r="S1365" s="161">
        <v>0</v>
      </c>
      <c r="T1365" s="161">
        <v>0</v>
      </c>
      <c r="U1365" s="161">
        <v>0</v>
      </c>
      <c r="V1365" s="161">
        <v>0</v>
      </c>
      <c r="W1365" s="161">
        <v>0</v>
      </c>
      <c r="X1365" s="161">
        <v>0</v>
      </c>
      <c r="Y1365" s="161">
        <v>0</v>
      </c>
      <c r="Z1365" s="161">
        <v>0</v>
      </c>
      <c r="AA1365" s="161">
        <v>0</v>
      </c>
      <c r="AB1365" s="161">
        <v>0</v>
      </c>
      <c r="AC1365" s="161">
        <v>0</v>
      </c>
      <c r="AD1365" s="161">
        <v>0</v>
      </c>
      <c r="AE1365" s="161">
        <v>0</v>
      </c>
      <c r="AF1365" s="161" t="s">
        <v>6309</v>
      </c>
      <c r="AG1365" s="161" t="s">
        <v>6312</v>
      </c>
      <c r="AH1365" s="162"/>
      <c r="AI1365" s="162"/>
      <c r="AJ1365" s="162"/>
      <c r="AK1365" s="162"/>
      <c r="AL1365" s="162"/>
      <c r="AM1365" s="162"/>
      <c r="AN1365" s="162"/>
      <c r="AO1365" s="162"/>
      <c r="AP1365" s="162"/>
      <c r="AQ1365" s="162"/>
      <c r="AR1365" s="162"/>
      <c r="AS1365" s="162"/>
      <c r="AT1365" s="162"/>
      <c r="AU1365" s="162"/>
      <c r="AV1365" s="162"/>
      <c r="AW1365" s="162"/>
      <c r="AX1365" s="162"/>
    </row>
    <row r="1366" spans="1:50" hidden="1">
      <c r="A1366" s="153" t="s">
        <v>1976</v>
      </c>
      <c r="B1366" s="153" t="s">
        <v>1977</v>
      </c>
      <c r="C1366" s="153" t="s">
        <v>3174</v>
      </c>
      <c r="D1366" s="177" t="s">
        <v>9925</v>
      </c>
      <c r="E1366" s="161" t="s">
        <v>6309</v>
      </c>
      <c r="F1366" s="161" t="s">
        <v>12801</v>
      </c>
      <c r="G1366" s="161" t="s">
        <v>9926</v>
      </c>
      <c r="H1366" s="161" t="s">
        <v>3554</v>
      </c>
      <c r="I1366" s="161" t="s">
        <v>3555</v>
      </c>
      <c r="J1366" s="161" t="s">
        <v>9927</v>
      </c>
      <c r="K1366" s="161" t="s">
        <v>9928</v>
      </c>
      <c r="L1366" s="161" t="s">
        <v>6309</v>
      </c>
      <c r="M1366" s="161" t="s">
        <v>6309</v>
      </c>
      <c r="N1366" s="185" t="s">
        <v>6310</v>
      </c>
      <c r="O1366" s="161">
        <v>0</v>
      </c>
      <c r="P1366" s="161">
        <v>0</v>
      </c>
      <c r="Q1366" s="161">
        <v>0</v>
      </c>
      <c r="R1366" s="161">
        <v>0</v>
      </c>
      <c r="S1366" s="161">
        <v>0</v>
      </c>
      <c r="T1366" s="161">
        <v>0</v>
      </c>
      <c r="U1366" s="161">
        <v>0</v>
      </c>
      <c r="V1366" s="161">
        <v>0</v>
      </c>
      <c r="W1366" s="161">
        <v>0</v>
      </c>
      <c r="X1366" s="161">
        <v>0</v>
      </c>
      <c r="Y1366" s="161">
        <v>0</v>
      </c>
      <c r="Z1366" s="161">
        <v>0</v>
      </c>
      <c r="AA1366" s="161">
        <v>0</v>
      </c>
      <c r="AB1366" s="161">
        <v>0</v>
      </c>
      <c r="AC1366" s="161">
        <v>0</v>
      </c>
      <c r="AD1366" s="161">
        <v>0</v>
      </c>
      <c r="AE1366" s="161">
        <v>0</v>
      </c>
      <c r="AF1366" s="161" t="s">
        <v>6309</v>
      </c>
      <c r="AG1366" s="161" t="s">
        <v>6312</v>
      </c>
      <c r="AH1366" s="162"/>
      <c r="AI1366" s="162"/>
      <c r="AJ1366" s="162"/>
      <c r="AK1366" s="162"/>
      <c r="AL1366" s="162"/>
      <c r="AM1366" s="162"/>
      <c r="AN1366" s="162"/>
      <c r="AO1366" s="162"/>
      <c r="AP1366" s="162"/>
      <c r="AQ1366" s="162"/>
      <c r="AR1366" s="162"/>
      <c r="AS1366" s="162"/>
      <c r="AT1366" s="162"/>
      <c r="AU1366" s="162"/>
      <c r="AV1366" s="162"/>
      <c r="AW1366" s="162"/>
      <c r="AX1366" s="162"/>
    </row>
    <row r="1367" spans="1:50" hidden="1">
      <c r="A1367" s="153" t="s">
        <v>2697</v>
      </c>
      <c r="B1367" s="153" t="s">
        <v>2698</v>
      </c>
      <c r="C1367" s="153" t="s">
        <v>1091</v>
      </c>
      <c r="D1367" s="177" t="e">
        <v>#N/A</v>
      </c>
      <c r="E1367" s="161" t="e">
        <v>#N/A</v>
      </c>
      <c r="F1367" s="161" t="e">
        <v>#N/A</v>
      </c>
      <c r="G1367" s="161" t="e">
        <v>#N/A</v>
      </c>
      <c r="H1367" s="161" t="e">
        <v>#N/A</v>
      </c>
      <c r="I1367" s="161" t="e">
        <v>#N/A</v>
      </c>
      <c r="J1367" s="161" t="e">
        <v>#N/A</v>
      </c>
      <c r="K1367" s="161" t="e">
        <v>#N/A</v>
      </c>
      <c r="L1367" s="161" t="e">
        <v>#N/A</v>
      </c>
      <c r="M1367" s="161"/>
      <c r="N1367" s="185"/>
      <c r="O1367" s="161"/>
      <c r="P1367" s="161"/>
      <c r="Q1367" s="161"/>
      <c r="R1367" s="161"/>
      <c r="S1367" s="161"/>
      <c r="T1367" s="161"/>
      <c r="U1367" s="161"/>
      <c r="V1367" s="161"/>
      <c r="W1367" s="161"/>
      <c r="X1367" s="161"/>
      <c r="Y1367" s="161"/>
      <c r="Z1367" s="161"/>
      <c r="AA1367" s="161"/>
      <c r="AB1367" s="161"/>
      <c r="AC1367" s="161"/>
      <c r="AD1367" s="161"/>
      <c r="AE1367" s="161"/>
      <c r="AF1367" s="161"/>
      <c r="AG1367" s="161"/>
      <c r="AH1367" s="162"/>
      <c r="AI1367" s="162"/>
      <c r="AJ1367" s="162"/>
      <c r="AK1367" s="162"/>
      <c r="AL1367" s="162"/>
      <c r="AM1367" s="162"/>
      <c r="AN1367" s="162"/>
      <c r="AO1367" s="162"/>
      <c r="AP1367" s="162"/>
      <c r="AQ1367" s="162"/>
      <c r="AR1367" s="162"/>
      <c r="AS1367" s="162"/>
      <c r="AT1367" s="162"/>
      <c r="AU1367" s="162"/>
      <c r="AV1367" s="162"/>
      <c r="AW1367" s="162"/>
      <c r="AX1367" s="162"/>
    </row>
    <row r="1368" spans="1:50" hidden="1">
      <c r="A1368" s="153" t="s">
        <v>1450</v>
      </c>
      <c r="B1368" s="153" t="s">
        <v>1451</v>
      </c>
      <c r="C1368" s="153" t="s">
        <v>1085</v>
      </c>
      <c r="D1368" s="177" t="s">
        <v>8753</v>
      </c>
      <c r="E1368" s="161" t="s">
        <v>6309</v>
      </c>
      <c r="F1368" s="161" t="s">
        <v>12193</v>
      </c>
      <c r="G1368" s="161" t="s">
        <v>8754</v>
      </c>
      <c r="H1368" s="161" t="s">
        <v>8755</v>
      </c>
      <c r="I1368" s="161" t="s">
        <v>7377</v>
      </c>
      <c r="J1368" s="161" t="s">
        <v>8756</v>
      </c>
      <c r="K1368" s="161" t="s">
        <v>8757</v>
      </c>
      <c r="L1368" s="161" t="s">
        <v>6309</v>
      </c>
      <c r="M1368" s="161" t="s">
        <v>6309</v>
      </c>
      <c r="N1368" s="185" t="s">
        <v>6310</v>
      </c>
      <c r="O1368" s="161">
        <v>0</v>
      </c>
      <c r="P1368" s="161">
        <v>0</v>
      </c>
      <c r="Q1368" s="161">
        <v>0</v>
      </c>
      <c r="R1368" s="161">
        <v>0</v>
      </c>
      <c r="S1368" s="161">
        <v>0</v>
      </c>
      <c r="T1368" s="161">
        <v>0</v>
      </c>
      <c r="U1368" s="161">
        <v>0</v>
      </c>
      <c r="V1368" s="161">
        <v>0</v>
      </c>
      <c r="W1368" s="161">
        <v>0</v>
      </c>
      <c r="X1368" s="161">
        <v>0</v>
      </c>
      <c r="Y1368" s="161">
        <v>0</v>
      </c>
      <c r="Z1368" s="161">
        <v>0</v>
      </c>
      <c r="AA1368" s="161">
        <v>0</v>
      </c>
      <c r="AB1368" s="161">
        <v>0</v>
      </c>
      <c r="AC1368" s="161">
        <v>0</v>
      </c>
      <c r="AD1368" s="161">
        <v>0</v>
      </c>
      <c r="AE1368" s="161">
        <v>0</v>
      </c>
      <c r="AF1368" s="161" t="s">
        <v>6309</v>
      </c>
      <c r="AG1368" s="161" t="s">
        <v>6312</v>
      </c>
      <c r="AH1368" s="162"/>
      <c r="AI1368" s="162"/>
      <c r="AJ1368" s="162"/>
      <c r="AK1368" s="162"/>
      <c r="AL1368" s="162"/>
      <c r="AM1368" s="162"/>
      <c r="AN1368" s="162"/>
      <c r="AO1368" s="162"/>
      <c r="AP1368" s="162"/>
      <c r="AQ1368" s="162"/>
      <c r="AR1368" s="162"/>
      <c r="AS1368" s="162"/>
      <c r="AT1368" s="162"/>
      <c r="AU1368" s="162"/>
      <c r="AV1368" s="162"/>
      <c r="AW1368" s="162"/>
      <c r="AX1368" s="162"/>
    </row>
    <row r="1369" spans="1:50" hidden="1">
      <c r="A1369" s="153" t="s">
        <v>5148</v>
      </c>
      <c r="B1369" s="153" t="s">
        <v>5149</v>
      </c>
      <c r="C1369" s="153" t="s">
        <v>5031</v>
      </c>
      <c r="D1369" s="177" t="s">
        <v>9784</v>
      </c>
      <c r="E1369" s="161" t="s">
        <v>6309</v>
      </c>
      <c r="F1369" s="161" t="s">
        <v>12773</v>
      </c>
      <c r="G1369" s="161" t="s">
        <v>9785</v>
      </c>
      <c r="H1369" s="161" t="s">
        <v>8958</v>
      </c>
      <c r="I1369" s="161" t="s">
        <v>8959</v>
      </c>
      <c r="J1369" s="161" t="s">
        <v>9786</v>
      </c>
      <c r="K1369" s="161" t="s">
        <v>9787</v>
      </c>
      <c r="L1369" s="161" t="s">
        <v>6309</v>
      </c>
      <c r="M1369" s="161" t="s">
        <v>6309</v>
      </c>
      <c r="N1369" s="185" t="s">
        <v>6310</v>
      </c>
      <c r="O1369" s="161">
        <v>0</v>
      </c>
      <c r="P1369" s="161">
        <v>0</v>
      </c>
      <c r="Q1369" s="161">
        <v>0</v>
      </c>
      <c r="R1369" s="161">
        <v>0</v>
      </c>
      <c r="S1369" s="161">
        <v>0</v>
      </c>
      <c r="T1369" s="161">
        <v>0</v>
      </c>
      <c r="U1369" s="161">
        <v>0</v>
      </c>
      <c r="V1369" s="161">
        <v>0</v>
      </c>
      <c r="W1369" s="161">
        <v>0</v>
      </c>
      <c r="X1369" s="161">
        <v>0</v>
      </c>
      <c r="Y1369" s="161">
        <v>0</v>
      </c>
      <c r="Z1369" s="161">
        <v>0</v>
      </c>
      <c r="AA1369" s="161">
        <v>0</v>
      </c>
      <c r="AB1369" s="161">
        <v>0</v>
      </c>
      <c r="AC1369" s="161">
        <v>0</v>
      </c>
      <c r="AD1369" s="161">
        <v>0</v>
      </c>
      <c r="AE1369" s="161">
        <v>0</v>
      </c>
      <c r="AF1369" s="161" t="s">
        <v>6309</v>
      </c>
      <c r="AG1369" s="161" t="s">
        <v>6312</v>
      </c>
      <c r="AH1369" s="162"/>
      <c r="AI1369" s="162"/>
      <c r="AJ1369" s="162"/>
      <c r="AK1369" s="162"/>
      <c r="AL1369" s="162"/>
      <c r="AM1369" s="162"/>
      <c r="AN1369" s="162"/>
      <c r="AO1369" s="162"/>
      <c r="AP1369" s="162"/>
      <c r="AQ1369" s="162"/>
      <c r="AR1369" s="162"/>
      <c r="AS1369" s="162"/>
      <c r="AT1369" s="162"/>
      <c r="AU1369" s="162"/>
      <c r="AV1369" s="162"/>
      <c r="AW1369" s="162"/>
      <c r="AX1369" s="162"/>
    </row>
    <row r="1370" spans="1:50" hidden="1">
      <c r="A1370" s="153" t="s">
        <v>394</v>
      </c>
      <c r="B1370" s="153" t="s">
        <v>395</v>
      </c>
      <c r="C1370" s="153" t="s">
        <v>396</v>
      </c>
      <c r="D1370" s="177" t="s">
        <v>474</v>
      </c>
      <c r="E1370" s="161" t="s">
        <v>475</v>
      </c>
      <c r="F1370" s="161" t="s">
        <v>484</v>
      </c>
      <c r="G1370" s="161" t="s">
        <v>476</v>
      </c>
      <c r="H1370" s="161" t="s">
        <v>477</v>
      </c>
      <c r="I1370" s="161" t="s">
        <v>478</v>
      </c>
      <c r="J1370" s="161" t="s">
        <v>479</v>
      </c>
      <c r="K1370" s="161" t="s">
        <v>480</v>
      </c>
      <c r="L1370" s="161" t="s">
        <v>481</v>
      </c>
      <c r="M1370" s="161" t="s">
        <v>6309</v>
      </c>
      <c r="N1370" s="185" t="s">
        <v>6310</v>
      </c>
      <c r="O1370" s="161">
        <v>0</v>
      </c>
      <c r="P1370" s="161">
        <v>0</v>
      </c>
      <c r="Q1370" s="161">
        <v>0</v>
      </c>
      <c r="R1370" s="161">
        <v>0</v>
      </c>
      <c r="S1370" s="161">
        <v>0</v>
      </c>
      <c r="T1370" s="161">
        <v>0</v>
      </c>
      <c r="U1370" s="161">
        <v>0</v>
      </c>
      <c r="V1370" s="161">
        <v>0</v>
      </c>
      <c r="W1370" s="161">
        <v>0</v>
      </c>
      <c r="X1370" s="161">
        <v>0</v>
      </c>
      <c r="Y1370" s="161">
        <v>0</v>
      </c>
      <c r="Z1370" s="161">
        <v>0</v>
      </c>
      <c r="AA1370" s="161">
        <v>0</v>
      </c>
      <c r="AB1370" s="161">
        <v>0</v>
      </c>
      <c r="AC1370" s="161">
        <v>0</v>
      </c>
      <c r="AD1370" s="161">
        <v>0</v>
      </c>
      <c r="AE1370" s="161">
        <v>0</v>
      </c>
      <c r="AF1370" s="161" t="s">
        <v>6309</v>
      </c>
      <c r="AG1370" s="161" t="s">
        <v>6497</v>
      </c>
      <c r="AH1370" s="162" t="s">
        <v>2922</v>
      </c>
      <c r="AI1370" s="162" t="s">
        <v>2921</v>
      </c>
      <c r="AJ1370" s="162" t="s">
        <v>14473</v>
      </c>
      <c r="AK1370" s="162" t="s">
        <v>14474</v>
      </c>
      <c r="AL1370" s="162"/>
      <c r="AM1370" s="162"/>
      <c r="AN1370" s="162"/>
      <c r="AO1370" s="162"/>
      <c r="AP1370" s="162"/>
      <c r="AQ1370" s="162"/>
      <c r="AR1370" s="162"/>
      <c r="AS1370" s="162"/>
      <c r="AT1370" s="162"/>
      <c r="AU1370" s="162"/>
      <c r="AV1370" s="162"/>
      <c r="AW1370" s="162"/>
      <c r="AX1370" s="162"/>
    </row>
    <row r="1371" spans="1:50" hidden="1">
      <c r="A1371" s="153" t="s">
        <v>354</v>
      </c>
      <c r="B1371" s="153" t="s">
        <v>2128</v>
      </c>
      <c r="C1371" s="153" t="s">
        <v>5031</v>
      </c>
      <c r="D1371" s="177" t="s">
        <v>10217</v>
      </c>
      <c r="E1371" s="161" t="s">
        <v>6309</v>
      </c>
      <c r="F1371" s="161" t="s">
        <v>12862</v>
      </c>
      <c r="G1371" s="161" t="s">
        <v>10218</v>
      </c>
      <c r="H1371" s="161" t="s">
        <v>8755</v>
      </c>
      <c r="I1371" s="161" t="s">
        <v>7377</v>
      </c>
      <c r="J1371" s="161" t="s">
        <v>10219</v>
      </c>
      <c r="K1371" s="161" t="s">
        <v>10220</v>
      </c>
      <c r="L1371" s="161" t="s">
        <v>6309</v>
      </c>
      <c r="M1371" s="161" t="s">
        <v>6309</v>
      </c>
      <c r="N1371" s="185" t="s">
        <v>6310</v>
      </c>
      <c r="O1371" s="161">
        <v>0</v>
      </c>
      <c r="P1371" s="161">
        <v>0</v>
      </c>
      <c r="Q1371" s="161">
        <v>0</v>
      </c>
      <c r="R1371" s="161">
        <v>0</v>
      </c>
      <c r="S1371" s="161">
        <v>0</v>
      </c>
      <c r="T1371" s="161">
        <v>0</v>
      </c>
      <c r="U1371" s="161">
        <v>0</v>
      </c>
      <c r="V1371" s="161">
        <v>0</v>
      </c>
      <c r="W1371" s="161">
        <v>0</v>
      </c>
      <c r="X1371" s="161">
        <v>0</v>
      </c>
      <c r="Y1371" s="161">
        <v>0</v>
      </c>
      <c r="Z1371" s="161">
        <v>0</v>
      </c>
      <c r="AA1371" s="161">
        <v>0</v>
      </c>
      <c r="AB1371" s="161">
        <v>0</v>
      </c>
      <c r="AC1371" s="161">
        <v>0</v>
      </c>
      <c r="AD1371" s="161">
        <v>0</v>
      </c>
      <c r="AE1371" s="161">
        <v>0</v>
      </c>
      <c r="AF1371" s="161" t="s">
        <v>6309</v>
      </c>
      <c r="AG1371" s="161" t="s">
        <v>6312</v>
      </c>
      <c r="AH1371" s="162"/>
      <c r="AI1371" s="162"/>
      <c r="AJ1371" s="162"/>
      <c r="AK1371" s="162"/>
      <c r="AL1371" s="162"/>
      <c r="AM1371" s="162"/>
      <c r="AN1371" s="162"/>
      <c r="AO1371" s="162"/>
      <c r="AP1371" s="162"/>
      <c r="AQ1371" s="162"/>
      <c r="AR1371" s="162"/>
      <c r="AS1371" s="162"/>
      <c r="AT1371" s="162"/>
      <c r="AU1371" s="162"/>
      <c r="AV1371" s="162"/>
      <c r="AW1371" s="162"/>
      <c r="AX1371" s="162"/>
    </row>
    <row r="1372" spans="1:50" hidden="1">
      <c r="A1372" s="153" t="s">
        <v>1729</v>
      </c>
      <c r="B1372" s="153" t="s">
        <v>1730</v>
      </c>
      <c r="C1372" s="153" t="s">
        <v>2302</v>
      </c>
      <c r="D1372" s="177" t="s">
        <v>8956</v>
      </c>
      <c r="E1372" s="161" t="s">
        <v>6309</v>
      </c>
      <c r="F1372" s="161" t="s">
        <v>12614</v>
      </c>
      <c r="G1372" s="161" t="s">
        <v>8957</v>
      </c>
      <c r="H1372" s="161" t="s">
        <v>8958</v>
      </c>
      <c r="I1372" s="161" t="s">
        <v>8959</v>
      </c>
      <c r="J1372" s="161" t="s">
        <v>8960</v>
      </c>
      <c r="K1372" s="161" t="s">
        <v>8961</v>
      </c>
      <c r="L1372" s="161" t="s">
        <v>6309</v>
      </c>
      <c r="M1372" s="161" t="s">
        <v>6309</v>
      </c>
      <c r="N1372" s="185" t="s">
        <v>6310</v>
      </c>
      <c r="O1372" s="161">
        <v>0</v>
      </c>
      <c r="P1372" s="161">
        <v>0</v>
      </c>
      <c r="Q1372" s="161">
        <v>0</v>
      </c>
      <c r="R1372" s="161">
        <v>0</v>
      </c>
      <c r="S1372" s="161">
        <v>0</v>
      </c>
      <c r="T1372" s="161">
        <v>0</v>
      </c>
      <c r="U1372" s="161">
        <v>0</v>
      </c>
      <c r="V1372" s="161">
        <v>0</v>
      </c>
      <c r="W1372" s="161">
        <v>0</v>
      </c>
      <c r="X1372" s="161">
        <v>0</v>
      </c>
      <c r="Y1372" s="161">
        <v>0</v>
      </c>
      <c r="Z1372" s="161">
        <v>0</v>
      </c>
      <c r="AA1372" s="161">
        <v>0</v>
      </c>
      <c r="AB1372" s="161">
        <v>0</v>
      </c>
      <c r="AC1372" s="161">
        <v>0</v>
      </c>
      <c r="AD1372" s="161">
        <v>0</v>
      </c>
      <c r="AE1372" s="161">
        <v>0</v>
      </c>
      <c r="AF1372" s="161" t="s">
        <v>6309</v>
      </c>
      <c r="AG1372" s="161" t="s">
        <v>6312</v>
      </c>
      <c r="AH1372" s="162"/>
      <c r="AI1372" s="162"/>
      <c r="AJ1372" s="162"/>
      <c r="AK1372" s="162"/>
      <c r="AL1372" s="162"/>
      <c r="AM1372" s="162"/>
      <c r="AN1372" s="162"/>
      <c r="AO1372" s="162"/>
      <c r="AP1372" s="162"/>
      <c r="AQ1372" s="162"/>
      <c r="AR1372" s="162"/>
      <c r="AS1372" s="162"/>
      <c r="AT1372" s="162"/>
      <c r="AU1372" s="162"/>
      <c r="AV1372" s="162"/>
      <c r="AW1372" s="162"/>
      <c r="AX1372" s="162"/>
    </row>
    <row r="1373" spans="1:50" hidden="1">
      <c r="A1373" s="153" t="s">
        <v>5793</v>
      </c>
      <c r="B1373" s="153" t="s">
        <v>5794</v>
      </c>
      <c r="C1373" s="153" t="s">
        <v>1091</v>
      </c>
      <c r="D1373" s="177" t="s">
        <v>10296</v>
      </c>
      <c r="E1373" s="161" t="s">
        <v>6309</v>
      </c>
      <c r="F1373" s="161" t="s">
        <v>12878</v>
      </c>
      <c r="G1373" s="161" t="s">
        <v>10297</v>
      </c>
      <c r="H1373" s="161" t="s">
        <v>2025</v>
      </c>
      <c r="I1373" s="161" t="s">
        <v>2026</v>
      </c>
      <c r="J1373" s="161" t="s">
        <v>10298</v>
      </c>
      <c r="K1373" s="161" t="s">
        <v>10299</v>
      </c>
      <c r="L1373" s="161" t="s">
        <v>6309</v>
      </c>
      <c r="M1373" s="161" t="s">
        <v>10300</v>
      </c>
      <c r="N1373" s="185" t="s">
        <v>6310</v>
      </c>
      <c r="O1373" s="161">
        <v>0</v>
      </c>
      <c r="P1373" s="161">
        <v>0</v>
      </c>
      <c r="Q1373" s="161">
        <v>0</v>
      </c>
      <c r="R1373" s="161">
        <v>0</v>
      </c>
      <c r="S1373" s="161">
        <v>0</v>
      </c>
      <c r="T1373" s="161">
        <v>0</v>
      </c>
      <c r="U1373" s="161">
        <v>0</v>
      </c>
      <c r="V1373" s="161">
        <v>0</v>
      </c>
      <c r="W1373" s="161">
        <v>0</v>
      </c>
      <c r="X1373" s="161">
        <v>0</v>
      </c>
      <c r="Y1373" s="161">
        <v>0</v>
      </c>
      <c r="Z1373" s="161">
        <v>0</v>
      </c>
      <c r="AA1373" s="161">
        <v>0</v>
      </c>
      <c r="AB1373" s="161">
        <v>0</v>
      </c>
      <c r="AC1373" s="161">
        <v>0</v>
      </c>
      <c r="AD1373" s="161">
        <v>0</v>
      </c>
      <c r="AE1373" s="161">
        <v>0</v>
      </c>
      <c r="AF1373" s="161" t="s">
        <v>6309</v>
      </c>
      <c r="AG1373" s="161" t="s">
        <v>6312</v>
      </c>
      <c r="AH1373" s="162"/>
      <c r="AI1373" s="162"/>
      <c r="AJ1373" s="162"/>
      <c r="AK1373" s="162"/>
      <c r="AL1373" s="162"/>
      <c r="AM1373" s="162"/>
      <c r="AN1373" s="162"/>
      <c r="AO1373" s="162"/>
      <c r="AP1373" s="162"/>
      <c r="AQ1373" s="162"/>
      <c r="AR1373" s="162"/>
      <c r="AS1373" s="162"/>
      <c r="AT1373" s="162"/>
      <c r="AU1373" s="162"/>
      <c r="AV1373" s="162"/>
      <c r="AW1373" s="162"/>
      <c r="AX1373" s="162"/>
    </row>
    <row r="1374" spans="1:50" hidden="1">
      <c r="A1374" s="153" t="s">
        <v>3384</v>
      </c>
      <c r="B1374" s="153" t="s">
        <v>5116</v>
      </c>
      <c r="C1374" s="153" t="s">
        <v>2505</v>
      </c>
      <c r="D1374" s="177" t="s">
        <v>9714</v>
      </c>
      <c r="E1374" s="161" t="s">
        <v>6309</v>
      </c>
      <c r="F1374" s="161" t="s">
        <v>12760</v>
      </c>
      <c r="G1374" s="161" t="s">
        <v>9715</v>
      </c>
      <c r="H1374" s="161" t="s">
        <v>2024</v>
      </c>
      <c r="I1374" s="161" t="s">
        <v>2031</v>
      </c>
      <c r="J1374" s="161" t="s">
        <v>9716</v>
      </c>
      <c r="K1374" s="161" t="s">
        <v>9717</v>
      </c>
      <c r="L1374" s="161" t="s">
        <v>6309</v>
      </c>
      <c r="M1374" s="161" t="s">
        <v>6309</v>
      </c>
      <c r="N1374" s="185" t="s">
        <v>6310</v>
      </c>
      <c r="O1374" s="161">
        <v>0</v>
      </c>
      <c r="P1374" s="161">
        <v>0</v>
      </c>
      <c r="Q1374" s="161">
        <v>0</v>
      </c>
      <c r="R1374" s="161">
        <v>0</v>
      </c>
      <c r="S1374" s="161">
        <v>0</v>
      </c>
      <c r="T1374" s="161">
        <v>0</v>
      </c>
      <c r="U1374" s="161">
        <v>0</v>
      </c>
      <c r="V1374" s="161">
        <v>0</v>
      </c>
      <c r="W1374" s="161">
        <v>0</v>
      </c>
      <c r="X1374" s="161">
        <v>0</v>
      </c>
      <c r="Y1374" s="161">
        <v>0</v>
      </c>
      <c r="Z1374" s="161">
        <v>0</v>
      </c>
      <c r="AA1374" s="161">
        <v>0</v>
      </c>
      <c r="AB1374" s="161">
        <v>0</v>
      </c>
      <c r="AC1374" s="161">
        <v>0</v>
      </c>
      <c r="AD1374" s="161">
        <v>0</v>
      </c>
      <c r="AE1374" s="161">
        <v>0</v>
      </c>
      <c r="AF1374" s="161" t="s">
        <v>6309</v>
      </c>
      <c r="AG1374" s="161" t="s">
        <v>6312</v>
      </c>
      <c r="AH1374" s="162"/>
      <c r="AI1374" s="162"/>
      <c r="AJ1374" s="162"/>
      <c r="AK1374" s="162"/>
      <c r="AL1374" s="162"/>
      <c r="AM1374" s="162"/>
      <c r="AN1374" s="162"/>
      <c r="AO1374" s="162"/>
      <c r="AP1374" s="162"/>
      <c r="AQ1374" s="162"/>
      <c r="AR1374" s="162"/>
      <c r="AS1374" s="162"/>
      <c r="AT1374" s="162"/>
      <c r="AU1374" s="162"/>
      <c r="AV1374" s="162"/>
      <c r="AW1374" s="162"/>
      <c r="AX1374" s="162"/>
    </row>
    <row r="1375" spans="1:50" hidden="1">
      <c r="A1375" s="153" t="s">
        <v>5593</v>
      </c>
      <c r="B1375" s="153" t="s">
        <v>1726</v>
      </c>
      <c r="C1375" s="153" t="s">
        <v>5572</v>
      </c>
      <c r="D1375" s="177" t="s">
        <v>10528</v>
      </c>
      <c r="E1375" s="161" t="s">
        <v>10529</v>
      </c>
      <c r="F1375" s="161" t="s">
        <v>13106</v>
      </c>
      <c r="G1375" s="161" t="s">
        <v>10530</v>
      </c>
      <c r="H1375" s="161" t="s">
        <v>2024</v>
      </c>
      <c r="I1375" s="161" t="s">
        <v>2031</v>
      </c>
      <c r="J1375" s="161" t="s">
        <v>10531</v>
      </c>
      <c r="K1375" s="161" t="s">
        <v>6309</v>
      </c>
      <c r="L1375" s="161" t="s">
        <v>10532</v>
      </c>
      <c r="M1375" s="161" t="s">
        <v>10533</v>
      </c>
      <c r="N1375" s="185" t="s">
        <v>6313</v>
      </c>
      <c r="O1375" s="161">
        <v>0</v>
      </c>
      <c r="P1375" s="161">
        <v>0</v>
      </c>
      <c r="Q1375" s="161">
        <v>0</v>
      </c>
      <c r="R1375" s="161">
        <v>0</v>
      </c>
      <c r="S1375" s="161">
        <v>0</v>
      </c>
      <c r="T1375" s="161">
        <v>0</v>
      </c>
      <c r="U1375" s="161">
        <v>0</v>
      </c>
      <c r="V1375" s="161">
        <v>0</v>
      </c>
      <c r="W1375" s="161">
        <v>0</v>
      </c>
      <c r="X1375" s="161">
        <v>0</v>
      </c>
      <c r="Y1375" s="161">
        <v>0</v>
      </c>
      <c r="Z1375" s="161">
        <v>0</v>
      </c>
      <c r="AA1375" s="161">
        <v>0</v>
      </c>
      <c r="AB1375" s="161">
        <v>0</v>
      </c>
      <c r="AC1375" s="161">
        <v>0</v>
      </c>
      <c r="AD1375" s="161">
        <v>0</v>
      </c>
      <c r="AE1375" s="161">
        <v>0</v>
      </c>
      <c r="AF1375" s="161" t="s">
        <v>1823</v>
      </c>
      <c r="AG1375" s="161" t="s">
        <v>4437</v>
      </c>
      <c r="AH1375" s="162" t="s">
        <v>15155</v>
      </c>
      <c r="AI1375" s="162" t="s">
        <v>15168</v>
      </c>
      <c r="AJ1375" s="162" t="s">
        <v>15231</v>
      </c>
      <c r="AK1375" s="162" t="s">
        <v>15278</v>
      </c>
      <c r="AL1375" s="162" t="s">
        <v>15633</v>
      </c>
      <c r="AM1375" s="162"/>
      <c r="AN1375" s="162" t="s">
        <v>15634</v>
      </c>
      <c r="AO1375" s="162" t="s">
        <v>15893</v>
      </c>
      <c r="AP1375" s="162"/>
      <c r="AQ1375" s="162"/>
      <c r="AR1375" s="162"/>
      <c r="AS1375" s="162"/>
      <c r="AT1375" s="162"/>
      <c r="AU1375" s="162"/>
      <c r="AV1375" s="162"/>
      <c r="AW1375" s="162"/>
      <c r="AX1375" s="162"/>
    </row>
    <row r="1376" spans="1:50" hidden="1">
      <c r="A1376" s="153" t="s">
        <v>4178</v>
      </c>
      <c r="B1376" s="153" t="s">
        <v>4179</v>
      </c>
      <c r="C1376" s="153" t="s">
        <v>2505</v>
      </c>
      <c r="D1376" s="177" t="s">
        <v>9153</v>
      </c>
      <c r="E1376" s="161" t="s">
        <v>6309</v>
      </c>
      <c r="F1376" s="161" t="s">
        <v>12651</v>
      </c>
      <c r="G1376" s="161" t="s">
        <v>9154</v>
      </c>
      <c r="H1376" s="161" t="s">
        <v>2025</v>
      </c>
      <c r="I1376" s="161" t="s">
        <v>2026</v>
      </c>
      <c r="J1376" s="161" t="s">
        <v>9155</v>
      </c>
      <c r="K1376" s="161" t="s">
        <v>9156</v>
      </c>
      <c r="L1376" s="161" t="s">
        <v>6309</v>
      </c>
      <c r="M1376" s="161" t="s">
        <v>6309</v>
      </c>
      <c r="N1376" s="185" t="s">
        <v>6310</v>
      </c>
      <c r="O1376" s="161">
        <v>0</v>
      </c>
      <c r="P1376" s="161">
        <v>0</v>
      </c>
      <c r="Q1376" s="161">
        <v>0</v>
      </c>
      <c r="R1376" s="161">
        <v>0</v>
      </c>
      <c r="S1376" s="161">
        <v>0</v>
      </c>
      <c r="T1376" s="161">
        <v>0</v>
      </c>
      <c r="U1376" s="161">
        <v>0</v>
      </c>
      <c r="V1376" s="161">
        <v>0</v>
      </c>
      <c r="W1376" s="161">
        <v>0</v>
      </c>
      <c r="X1376" s="161">
        <v>0</v>
      </c>
      <c r="Y1376" s="161">
        <v>0</v>
      </c>
      <c r="Z1376" s="161">
        <v>0</v>
      </c>
      <c r="AA1376" s="161">
        <v>0</v>
      </c>
      <c r="AB1376" s="161">
        <v>0</v>
      </c>
      <c r="AC1376" s="161">
        <v>0</v>
      </c>
      <c r="AD1376" s="161">
        <v>0</v>
      </c>
      <c r="AE1376" s="161">
        <v>0</v>
      </c>
      <c r="AF1376" s="161" t="s">
        <v>6309</v>
      </c>
      <c r="AG1376" s="161" t="s">
        <v>6312</v>
      </c>
      <c r="AH1376" s="162"/>
      <c r="AI1376" s="162"/>
      <c r="AJ1376" s="162"/>
      <c r="AK1376" s="162"/>
      <c r="AL1376" s="162"/>
      <c r="AM1376" s="162"/>
      <c r="AN1376" s="162"/>
      <c r="AO1376" s="162"/>
      <c r="AP1376" s="162"/>
      <c r="AQ1376" s="162"/>
      <c r="AR1376" s="162"/>
      <c r="AS1376" s="162"/>
      <c r="AT1376" s="162"/>
      <c r="AU1376" s="162"/>
      <c r="AV1376" s="162"/>
      <c r="AW1376" s="162"/>
      <c r="AX1376" s="162"/>
    </row>
    <row r="1377" spans="1:50" hidden="1">
      <c r="A1377" s="153" t="s">
        <v>5235</v>
      </c>
      <c r="B1377" s="153" t="s">
        <v>5236</v>
      </c>
      <c r="C1377" s="153" t="s">
        <v>2228</v>
      </c>
      <c r="D1377" s="177" t="s">
        <v>9481</v>
      </c>
      <c r="E1377" s="161" t="s">
        <v>6309</v>
      </c>
      <c r="F1377" s="161" t="s">
        <v>12207</v>
      </c>
      <c r="G1377" s="161" t="s">
        <v>9482</v>
      </c>
      <c r="H1377" s="161" t="s">
        <v>2024</v>
      </c>
      <c r="I1377" s="161" t="s">
        <v>2031</v>
      </c>
      <c r="J1377" s="161" t="s">
        <v>9483</v>
      </c>
      <c r="K1377" s="161" t="s">
        <v>9484</v>
      </c>
      <c r="L1377" s="161" t="s">
        <v>6309</v>
      </c>
      <c r="M1377" s="161" t="s">
        <v>14233</v>
      </c>
      <c r="N1377" s="185" t="s">
        <v>6310</v>
      </c>
      <c r="O1377" s="161">
        <v>0</v>
      </c>
      <c r="P1377" s="161">
        <v>0</v>
      </c>
      <c r="Q1377" s="161">
        <v>0</v>
      </c>
      <c r="R1377" s="161">
        <v>0</v>
      </c>
      <c r="S1377" s="161">
        <v>0</v>
      </c>
      <c r="T1377" s="161">
        <v>0</v>
      </c>
      <c r="U1377" s="161">
        <v>0</v>
      </c>
      <c r="V1377" s="161">
        <v>0</v>
      </c>
      <c r="W1377" s="161">
        <v>0</v>
      </c>
      <c r="X1377" s="161">
        <v>0</v>
      </c>
      <c r="Y1377" s="161">
        <v>0</v>
      </c>
      <c r="Z1377" s="161">
        <v>0</v>
      </c>
      <c r="AA1377" s="161">
        <v>0</v>
      </c>
      <c r="AB1377" s="161">
        <v>0</v>
      </c>
      <c r="AC1377" s="161">
        <v>0</v>
      </c>
      <c r="AD1377" s="161">
        <v>0</v>
      </c>
      <c r="AE1377" s="161">
        <v>0</v>
      </c>
      <c r="AF1377" s="161" t="s">
        <v>6309</v>
      </c>
      <c r="AG1377" s="161" t="s">
        <v>6312</v>
      </c>
      <c r="AH1377" s="162"/>
      <c r="AI1377" s="162"/>
      <c r="AJ1377" s="162"/>
      <c r="AK1377" s="162"/>
      <c r="AL1377" s="162"/>
      <c r="AM1377" s="162"/>
      <c r="AN1377" s="162"/>
      <c r="AO1377" s="162"/>
      <c r="AP1377" s="162"/>
      <c r="AQ1377" s="162"/>
      <c r="AR1377" s="162"/>
      <c r="AS1377" s="162"/>
      <c r="AT1377" s="162"/>
      <c r="AU1377" s="162"/>
      <c r="AV1377" s="162"/>
      <c r="AW1377" s="162"/>
      <c r="AX1377" s="162"/>
    </row>
    <row r="1378" spans="1:50" hidden="1">
      <c r="A1378" s="153" t="s">
        <v>263</v>
      </c>
      <c r="B1378" s="153" t="s">
        <v>264</v>
      </c>
      <c r="C1378" s="153" t="s">
        <v>265</v>
      </c>
      <c r="D1378" s="177" t="e">
        <v>#N/A</v>
      </c>
      <c r="E1378" s="161" t="e">
        <v>#N/A</v>
      </c>
      <c r="F1378" s="161" t="e">
        <v>#N/A</v>
      </c>
      <c r="G1378" s="161" t="e">
        <v>#N/A</v>
      </c>
      <c r="H1378" s="161" t="e">
        <v>#N/A</v>
      </c>
      <c r="I1378" s="161" t="e">
        <v>#N/A</v>
      </c>
      <c r="J1378" s="161" t="e">
        <v>#N/A</v>
      </c>
      <c r="K1378" s="161" t="e">
        <v>#N/A</v>
      </c>
      <c r="L1378" s="161" t="e">
        <v>#N/A</v>
      </c>
      <c r="M1378" s="161"/>
      <c r="N1378" s="185"/>
      <c r="O1378" s="161"/>
      <c r="P1378" s="161"/>
      <c r="Q1378" s="161"/>
      <c r="R1378" s="161"/>
      <c r="S1378" s="161"/>
      <c r="T1378" s="161"/>
      <c r="U1378" s="161"/>
      <c r="V1378" s="161"/>
      <c r="W1378" s="161"/>
      <c r="X1378" s="161"/>
      <c r="Y1378" s="161"/>
      <c r="Z1378" s="161"/>
      <c r="AA1378" s="161"/>
      <c r="AB1378" s="161"/>
      <c r="AC1378" s="161"/>
      <c r="AD1378" s="161"/>
      <c r="AE1378" s="161"/>
      <c r="AF1378" s="161"/>
      <c r="AG1378" s="161"/>
      <c r="AH1378" s="162"/>
      <c r="AI1378" s="162"/>
      <c r="AJ1378" s="162"/>
      <c r="AK1378" s="162"/>
      <c r="AL1378" s="162"/>
      <c r="AM1378" s="162"/>
      <c r="AN1378" s="162"/>
      <c r="AO1378" s="162"/>
      <c r="AP1378" s="162"/>
      <c r="AQ1378" s="162"/>
      <c r="AR1378" s="162"/>
      <c r="AS1378" s="162"/>
      <c r="AT1378" s="162"/>
      <c r="AU1378" s="162"/>
      <c r="AV1378" s="162"/>
      <c r="AW1378" s="162"/>
      <c r="AX1378" s="162"/>
    </row>
    <row r="1379" spans="1:50" hidden="1">
      <c r="A1379" s="153" t="s">
        <v>5183</v>
      </c>
      <c r="B1379" s="153" t="s">
        <v>5184</v>
      </c>
      <c r="C1379" s="153" t="s">
        <v>2505</v>
      </c>
      <c r="D1379" s="177" t="s">
        <v>9855</v>
      </c>
      <c r="E1379" s="161" t="s">
        <v>6309</v>
      </c>
      <c r="F1379" s="161" t="s">
        <v>12788</v>
      </c>
      <c r="G1379" s="161" t="s">
        <v>9856</v>
      </c>
      <c r="H1379" s="161" t="s">
        <v>2024</v>
      </c>
      <c r="I1379" s="161" t="s">
        <v>9809</v>
      </c>
      <c r="J1379" s="161" t="s">
        <v>9857</v>
      </c>
      <c r="K1379" s="161" t="s">
        <v>9858</v>
      </c>
      <c r="L1379" s="161" t="s">
        <v>6309</v>
      </c>
      <c r="M1379" s="161" t="s">
        <v>9859</v>
      </c>
      <c r="N1379" s="185" t="s">
        <v>6310</v>
      </c>
      <c r="O1379" s="161">
        <v>0</v>
      </c>
      <c r="P1379" s="161">
        <v>0</v>
      </c>
      <c r="Q1379" s="161">
        <v>0</v>
      </c>
      <c r="R1379" s="161">
        <v>0</v>
      </c>
      <c r="S1379" s="161">
        <v>0</v>
      </c>
      <c r="T1379" s="161">
        <v>0</v>
      </c>
      <c r="U1379" s="161">
        <v>0</v>
      </c>
      <c r="V1379" s="161">
        <v>0</v>
      </c>
      <c r="W1379" s="161">
        <v>0</v>
      </c>
      <c r="X1379" s="161">
        <v>0</v>
      </c>
      <c r="Y1379" s="161">
        <v>0</v>
      </c>
      <c r="Z1379" s="161">
        <v>0</v>
      </c>
      <c r="AA1379" s="161">
        <v>0</v>
      </c>
      <c r="AB1379" s="161">
        <v>0</v>
      </c>
      <c r="AC1379" s="161">
        <v>0</v>
      </c>
      <c r="AD1379" s="161">
        <v>0</v>
      </c>
      <c r="AE1379" s="161">
        <v>0</v>
      </c>
      <c r="AF1379" s="161" t="s">
        <v>6309</v>
      </c>
      <c r="AG1379" s="161" t="s">
        <v>6312</v>
      </c>
      <c r="AH1379" s="162"/>
      <c r="AI1379" s="162"/>
      <c r="AJ1379" s="162"/>
      <c r="AK1379" s="162"/>
      <c r="AL1379" s="162"/>
      <c r="AM1379" s="162"/>
      <c r="AN1379" s="162"/>
      <c r="AO1379" s="162"/>
      <c r="AP1379" s="162"/>
      <c r="AQ1379" s="162"/>
      <c r="AR1379" s="162"/>
      <c r="AS1379" s="162"/>
      <c r="AT1379" s="162"/>
      <c r="AU1379" s="162"/>
      <c r="AV1379" s="162"/>
      <c r="AW1379" s="162"/>
      <c r="AX1379" s="162"/>
    </row>
    <row r="1380" spans="1:50" hidden="1">
      <c r="A1380" s="153" t="s">
        <v>4217</v>
      </c>
      <c r="B1380" s="153" t="s">
        <v>4218</v>
      </c>
      <c r="C1380" s="153" t="s">
        <v>5043</v>
      </c>
      <c r="D1380" s="177" t="s">
        <v>9187</v>
      </c>
      <c r="E1380" s="161" t="s">
        <v>6309</v>
      </c>
      <c r="F1380" s="161" t="s">
        <v>12658</v>
      </c>
      <c r="G1380" s="161" t="s">
        <v>9188</v>
      </c>
      <c r="H1380" s="161" t="s">
        <v>2015</v>
      </c>
      <c r="I1380" s="161" t="s">
        <v>2016</v>
      </c>
      <c r="J1380" s="161" t="s">
        <v>9189</v>
      </c>
      <c r="K1380" s="161" t="s">
        <v>9190</v>
      </c>
      <c r="L1380" s="161" t="s">
        <v>6309</v>
      </c>
      <c r="M1380" s="161" t="s">
        <v>9191</v>
      </c>
      <c r="N1380" s="185" t="s">
        <v>6310</v>
      </c>
      <c r="O1380" s="161">
        <v>0</v>
      </c>
      <c r="P1380" s="161">
        <v>0</v>
      </c>
      <c r="Q1380" s="161">
        <v>0</v>
      </c>
      <c r="R1380" s="161">
        <v>0</v>
      </c>
      <c r="S1380" s="161">
        <v>0</v>
      </c>
      <c r="T1380" s="161">
        <v>0</v>
      </c>
      <c r="U1380" s="161">
        <v>0</v>
      </c>
      <c r="V1380" s="161">
        <v>0</v>
      </c>
      <c r="W1380" s="161">
        <v>0</v>
      </c>
      <c r="X1380" s="161">
        <v>0</v>
      </c>
      <c r="Y1380" s="161">
        <v>0</v>
      </c>
      <c r="Z1380" s="161">
        <v>0</v>
      </c>
      <c r="AA1380" s="161">
        <v>0</v>
      </c>
      <c r="AB1380" s="161">
        <v>0</v>
      </c>
      <c r="AC1380" s="161">
        <v>0</v>
      </c>
      <c r="AD1380" s="161">
        <v>0</v>
      </c>
      <c r="AE1380" s="161">
        <v>0</v>
      </c>
      <c r="AF1380" s="161" t="s">
        <v>6309</v>
      </c>
      <c r="AG1380" s="161" t="s">
        <v>6312</v>
      </c>
      <c r="AH1380" s="162"/>
      <c r="AI1380" s="162"/>
      <c r="AJ1380" s="162"/>
      <c r="AK1380" s="162"/>
      <c r="AL1380" s="162"/>
      <c r="AM1380" s="162"/>
      <c r="AN1380" s="162"/>
      <c r="AO1380" s="162"/>
      <c r="AP1380" s="162"/>
      <c r="AQ1380" s="162"/>
      <c r="AR1380" s="162"/>
      <c r="AS1380" s="162"/>
      <c r="AT1380" s="162"/>
      <c r="AU1380" s="162"/>
      <c r="AV1380" s="162"/>
      <c r="AW1380" s="162"/>
      <c r="AX1380" s="162"/>
    </row>
    <row r="1381" spans="1:50" hidden="1">
      <c r="A1381" s="153" t="s">
        <v>3115</v>
      </c>
      <c r="B1381" s="153" t="s">
        <v>3116</v>
      </c>
      <c r="C1381" s="153" t="s">
        <v>2228</v>
      </c>
      <c r="D1381" s="177" t="s">
        <v>9544</v>
      </c>
      <c r="E1381" s="161" t="s">
        <v>6309</v>
      </c>
      <c r="F1381" s="161" t="s">
        <v>12726</v>
      </c>
      <c r="G1381" s="161" t="s">
        <v>9545</v>
      </c>
      <c r="H1381" s="161" t="s">
        <v>2025</v>
      </c>
      <c r="I1381" s="161" t="s">
        <v>2026</v>
      </c>
      <c r="J1381" s="161" t="s">
        <v>9546</v>
      </c>
      <c r="K1381" s="161" t="s">
        <v>9547</v>
      </c>
      <c r="L1381" s="161" t="s">
        <v>6309</v>
      </c>
      <c r="M1381" s="161" t="s">
        <v>9548</v>
      </c>
      <c r="N1381" s="185" t="s">
        <v>6310</v>
      </c>
      <c r="O1381" s="161">
        <v>0</v>
      </c>
      <c r="P1381" s="161">
        <v>0</v>
      </c>
      <c r="Q1381" s="161">
        <v>0</v>
      </c>
      <c r="R1381" s="161">
        <v>0</v>
      </c>
      <c r="S1381" s="161">
        <v>0</v>
      </c>
      <c r="T1381" s="161">
        <v>0</v>
      </c>
      <c r="U1381" s="161">
        <v>0</v>
      </c>
      <c r="V1381" s="161">
        <v>0</v>
      </c>
      <c r="W1381" s="161">
        <v>0</v>
      </c>
      <c r="X1381" s="161">
        <v>0</v>
      </c>
      <c r="Y1381" s="161">
        <v>0</v>
      </c>
      <c r="Z1381" s="161">
        <v>0</v>
      </c>
      <c r="AA1381" s="161">
        <v>0</v>
      </c>
      <c r="AB1381" s="161">
        <v>0</v>
      </c>
      <c r="AC1381" s="161">
        <v>0</v>
      </c>
      <c r="AD1381" s="161">
        <v>0</v>
      </c>
      <c r="AE1381" s="161">
        <v>0</v>
      </c>
      <c r="AF1381" s="161" t="s">
        <v>6309</v>
      </c>
      <c r="AG1381" s="161" t="s">
        <v>6312</v>
      </c>
      <c r="AH1381" s="162"/>
      <c r="AI1381" s="162"/>
      <c r="AJ1381" s="162"/>
      <c r="AK1381" s="162"/>
      <c r="AL1381" s="162"/>
      <c r="AM1381" s="162"/>
      <c r="AN1381" s="162"/>
      <c r="AO1381" s="162"/>
      <c r="AP1381" s="162"/>
      <c r="AQ1381" s="162"/>
      <c r="AR1381" s="162"/>
      <c r="AS1381" s="162"/>
      <c r="AT1381" s="162"/>
      <c r="AU1381" s="162"/>
      <c r="AV1381" s="162"/>
      <c r="AW1381" s="162"/>
      <c r="AX1381" s="162"/>
    </row>
    <row r="1382" spans="1:50" hidden="1">
      <c r="A1382" s="153" t="s">
        <v>2299</v>
      </c>
      <c r="B1382" s="153" t="s">
        <v>2300</v>
      </c>
      <c r="C1382" s="153" t="s">
        <v>2505</v>
      </c>
      <c r="D1382" s="177" t="s">
        <v>8902</v>
      </c>
      <c r="E1382" s="161" t="s">
        <v>6309</v>
      </c>
      <c r="F1382" s="161" t="s">
        <v>12602</v>
      </c>
      <c r="G1382" s="161" t="s">
        <v>8903</v>
      </c>
      <c r="H1382" s="161" t="s">
        <v>2024</v>
      </c>
      <c r="I1382" s="161" t="s">
        <v>2031</v>
      </c>
      <c r="J1382" s="161" t="s">
        <v>8904</v>
      </c>
      <c r="K1382" s="161" t="s">
        <v>8905</v>
      </c>
      <c r="L1382" s="161" t="s">
        <v>6309</v>
      </c>
      <c r="M1382" s="161" t="s">
        <v>8906</v>
      </c>
      <c r="N1382" s="185" t="s">
        <v>6310</v>
      </c>
      <c r="O1382" s="161">
        <v>0</v>
      </c>
      <c r="P1382" s="161">
        <v>0</v>
      </c>
      <c r="Q1382" s="161">
        <v>0</v>
      </c>
      <c r="R1382" s="161">
        <v>0</v>
      </c>
      <c r="S1382" s="161">
        <v>0</v>
      </c>
      <c r="T1382" s="161">
        <v>0</v>
      </c>
      <c r="U1382" s="161">
        <v>0</v>
      </c>
      <c r="V1382" s="161">
        <v>0</v>
      </c>
      <c r="W1382" s="161">
        <v>0</v>
      </c>
      <c r="X1382" s="161">
        <v>0</v>
      </c>
      <c r="Y1382" s="161">
        <v>0</v>
      </c>
      <c r="Z1382" s="161">
        <v>0</v>
      </c>
      <c r="AA1382" s="161">
        <v>0</v>
      </c>
      <c r="AB1382" s="161">
        <v>0</v>
      </c>
      <c r="AC1382" s="161">
        <v>0</v>
      </c>
      <c r="AD1382" s="161">
        <v>0</v>
      </c>
      <c r="AE1382" s="161">
        <v>0</v>
      </c>
      <c r="AF1382" s="161" t="s">
        <v>6309</v>
      </c>
      <c r="AG1382" s="161" t="s">
        <v>6312</v>
      </c>
      <c r="AH1382" s="162"/>
      <c r="AI1382" s="162"/>
      <c r="AJ1382" s="162"/>
      <c r="AK1382" s="162"/>
      <c r="AL1382" s="162"/>
      <c r="AM1382" s="162"/>
      <c r="AN1382" s="162"/>
      <c r="AO1382" s="162"/>
      <c r="AP1382" s="162"/>
      <c r="AQ1382" s="162"/>
      <c r="AR1382" s="162"/>
      <c r="AS1382" s="162"/>
      <c r="AT1382" s="162"/>
      <c r="AU1382" s="162"/>
      <c r="AV1382" s="162"/>
      <c r="AW1382" s="162"/>
      <c r="AX1382" s="162"/>
    </row>
    <row r="1383" spans="1:50" hidden="1">
      <c r="A1383" s="153" t="s">
        <v>3160</v>
      </c>
      <c r="B1383" s="153" t="s">
        <v>3161</v>
      </c>
      <c r="C1383" s="153" t="s">
        <v>1091</v>
      </c>
      <c r="D1383" s="177" t="s">
        <v>8547</v>
      </c>
      <c r="E1383" s="161" t="s">
        <v>6309</v>
      </c>
      <c r="F1383" s="161" t="s">
        <v>12535</v>
      </c>
      <c r="G1383" s="161" t="s">
        <v>8548</v>
      </c>
      <c r="H1383" s="161" t="s">
        <v>2024</v>
      </c>
      <c r="I1383" s="161" t="s">
        <v>2031</v>
      </c>
      <c r="J1383" s="161" t="s">
        <v>8549</v>
      </c>
      <c r="K1383" s="161" t="s">
        <v>8550</v>
      </c>
      <c r="L1383" s="161" t="s">
        <v>6309</v>
      </c>
      <c r="M1383" s="161" t="s">
        <v>8551</v>
      </c>
      <c r="N1383" s="185" t="s">
        <v>6310</v>
      </c>
      <c r="O1383" s="161">
        <v>0</v>
      </c>
      <c r="P1383" s="161">
        <v>0</v>
      </c>
      <c r="Q1383" s="161">
        <v>0</v>
      </c>
      <c r="R1383" s="161">
        <v>0</v>
      </c>
      <c r="S1383" s="161">
        <v>0</v>
      </c>
      <c r="T1383" s="161">
        <v>0</v>
      </c>
      <c r="U1383" s="161">
        <v>0</v>
      </c>
      <c r="V1383" s="161">
        <v>0</v>
      </c>
      <c r="W1383" s="161">
        <v>0</v>
      </c>
      <c r="X1383" s="161">
        <v>0</v>
      </c>
      <c r="Y1383" s="161">
        <v>0</v>
      </c>
      <c r="Z1383" s="161">
        <v>0</v>
      </c>
      <c r="AA1383" s="161">
        <v>0</v>
      </c>
      <c r="AB1383" s="161">
        <v>0</v>
      </c>
      <c r="AC1383" s="161">
        <v>0</v>
      </c>
      <c r="AD1383" s="161">
        <v>0</v>
      </c>
      <c r="AE1383" s="161">
        <v>0</v>
      </c>
      <c r="AF1383" s="161" t="s">
        <v>6309</v>
      </c>
      <c r="AG1383" s="161" t="s">
        <v>6312</v>
      </c>
      <c r="AH1383" s="162"/>
      <c r="AI1383" s="162"/>
      <c r="AJ1383" s="162"/>
      <c r="AK1383" s="162"/>
      <c r="AL1383" s="162"/>
      <c r="AM1383" s="162"/>
      <c r="AN1383" s="162"/>
      <c r="AO1383" s="162"/>
      <c r="AP1383" s="162"/>
      <c r="AQ1383" s="162"/>
      <c r="AR1383" s="162"/>
      <c r="AS1383" s="162"/>
      <c r="AT1383" s="162"/>
      <c r="AU1383" s="162"/>
      <c r="AV1383" s="162"/>
      <c r="AW1383" s="162"/>
      <c r="AX1383" s="162"/>
    </row>
    <row r="1384" spans="1:50" hidden="1">
      <c r="A1384" s="153" t="s">
        <v>5121</v>
      </c>
      <c r="B1384" s="153" t="s">
        <v>5122</v>
      </c>
      <c r="C1384" s="153" t="s">
        <v>1091</v>
      </c>
      <c r="D1384" s="177" t="s">
        <v>9727</v>
      </c>
      <c r="E1384" s="161" t="s">
        <v>6309</v>
      </c>
      <c r="F1384" s="161" t="s">
        <v>12762</v>
      </c>
      <c r="G1384" s="161" t="s">
        <v>9728</v>
      </c>
      <c r="H1384" s="161" t="s">
        <v>2025</v>
      </c>
      <c r="I1384" s="161" t="s">
        <v>2026</v>
      </c>
      <c r="J1384" s="161" t="s">
        <v>9729</v>
      </c>
      <c r="K1384" s="161" t="s">
        <v>6309</v>
      </c>
      <c r="L1384" s="161" t="s">
        <v>6309</v>
      </c>
      <c r="M1384" s="161" t="s">
        <v>6309</v>
      </c>
      <c r="N1384" s="185" t="s">
        <v>6310</v>
      </c>
      <c r="O1384" s="161">
        <v>0</v>
      </c>
      <c r="P1384" s="161">
        <v>0</v>
      </c>
      <c r="Q1384" s="161">
        <v>0</v>
      </c>
      <c r="R1384" s="161">
        <v>0</v>
      </c>
      <c r="S1384" s="161">
        <v>0</v>
      </c>
      <c r="T1384" s="161">
        <v>0</v>
      </c>
      <c r="U1384" s="161">
        <v>0</v>
      </c>
      <c r="V1384" s="161">
        <v>0</v>
      </c>
      <c r="W1384" s="161">
        <v>0</v>
      </c>
      <c r="X1384" s="161">
        <v>0</v>
      </c>
      <c r="Y1384" s="161">
        <v>0</v>
      </c>
      <c r="Z1384" s="161">
        <v>0</v>
      </c>
      <c r="AA1384" s="161">
        <v>0</v>
      </c>
      <c r="AB1384" s="161">
        <v>0</v>
      </c>
      <c r="AC1384" s="161">
        <v>0</v>
      </c>
      <c r="AD1384" s="161">
        <v>0</v>
      </c>
      <c r="AE1384" s="161">
        <v>0</v>
      </c>
      <c r="AF1384" s="161" t="s">
        <v>6309</v>
      </c>
      <c r="AG1384" s="161" t="s">
        <v>6312</v>
      </c>
      <c r="AH1384" s="162"/>
      <c r="AI1384" s="162"/>
      <c r="AJ1384" s="162"/>
      <c r="AK1384" s="162"/>
      <c r="AL1384" s="162"/>
      <c r="AM1384" s="162"/>
      <c r="AN1384" s="162"/>
      <c r="AO1384" s="162"/>
      <c r="AP1384" s="162"/>
      <c r="AQ1384" s="162"/>
      <c r="AR1384" s="162"/>
      <c r="AS1384" s="162"/>
      <c r="AT1384" s="162"/>
      <c r="AU1384" s="162"/>
      <c r="AV1384" s="162"/>
      <c r="AW1384" s="162"/>
      <c r="AX1384" s="162"/>
    </row>
    <row r="1385" spans="1:50" hidden="1">
      <c r="A1385" s="153" t="s">
        <v>230</v>
      </c>
      <c r="B1385" s="153" t="s">
        <v>231</v>
      </c>
      <c r="C1385" s="153" t="s">
        <v>2505</v>
      </c>
      <c r="D1385" s="177" t="s">
        <v>11304</v>
      </c>
      <c r="E1385" s="161" t="s">
        <v>11305</v>
      </c>
      <c r="F1385" s="161" t="s">
        <v>13353</v>
      </c>
      <c r="G1385" s="161" t="s">
        <v>11306</v>
      </c>
      <c r="H1385" s="161" t="s">
        <v>2024</v>
      </c>
      <c r="I1385" s="161" t="s">
        <v>6780</v>
      </c>
      <c r="J1385" s="161" t="s">
        <v>11307</v>
      </c>
      <c r="K1385" s="161" t="s">
        <v>11308</v>
      </c>
      <c r="L1385" s="161" t="s">
        <v>11309</v>
      </c>
      <c r="M1385" s="161" t="s">
        <v>11310</v>
      </c>
      <c r="N1385" s="185" t="s">
        <v>6310</v>
      </c>
      <c r="O1385" s="161">
        <v>0</v>
      </c>
      <c r="P1385" s="161">
        <v>0</v>
      </c>
      <c r="Q1385" s="161">
        <v>0</v>
      </c>
      <c r="R1385" s="161">
        <v>0</v>
      </c>
      <c r="S1385" s="161">
        <v>0</v>
      </c>
      <c r="T1385" s="161">
        <v>0</v>
      </c>
      <c r="U1385" s="161">
        <v>0</v>
      </c>
      <c r="V1385" s="161">
        <v>0</v>
      </c>
      <c r="W1385" s="161">
        <v>0</v>
      </c>
      <c r="X1385" s="161">
        <v>0</v>
      </c>
      <c r="Y1385" s="161">
        <v>0</v>
      </c>
      <c r="Z1385" s="161">
        <v>0</v>
      </c>
      <c r="AA1385" s="161">
        <v>0</v>
      </c>
      <c r="AB1385" s="161">
        <v>0</v>
      </c>
      <c r="AC1385" s="161">
        <v>0</v>
      </c>
      <c r="AD1385" s="161">
        <v>0</v>
      </c>
      <c r="AE1385" s="161">
        <v>0</v>
      </c>
      <c r="AF1385" s="161" t="s">
        <v>6309</v>
      </c>
      <c r="AG1385" s="161" t="s">
        <v>6317</v>
      </c>
      <c r="AH1385" s="162"/>
      <c r="AI1385" s="162"/>
      <c r="AJ1385" s="162"/>
      <c r="AK1385" s="162"/>
      <c r="AL1385" s="162"/>
      <c r="AM1385" s="162"/>
      <c r="AN1385" s="162"/>
      <c r="AO1385" s="162"/>
      <c r="AP1385" s="162"/>
      <c r="AQ1385" s="162"/>
      <c r="AR1385" s="162"/>
      <c r="AS1385" s="162"/>
      <c r="AT1385" s="162"/>
      <c r="AU1385" s="162"/>
      <c r="AV1385" s="162"/>
      <c r="AW1385" s="162"/>
      <c r="AX1385" s="162"/>
    </row>
    <row r="1386" spans="1:50" hidden="1">
      <c r="A1386" s="153" t="s">
        <v>2657</v>
      </c>
      <c r="B1386" s="153" t="s">
        <v>2658</v>
      </c>
      <c r="C1386" s="153" t="s">
        <v>1085</v>
      </c>
      <c r="D1386" s="177" t="s">
        <v>10111</v>
      </c>
      <c r="E1386" s="161" t="s">
        <v>6309</v>
      </c>
      <c r="F1386" s="161" t="s">
        <v>12843</v>
      </c>
      <c r="G1386" s="161" t="s">
        <v>10112</v>
      </c>
      <c r="H1386" s="161" t="s">
        <v>2024</v>
      </c>
      <c r="I1386" s="161" t="s">
        <v>10113</v>
      </c>
      <c r="J1386" s="161" t="s">
        <v>10114</v>
      </c>
      <c r="K1386" s="161" t="s">
        <v>10115</v>
      </c>
      <c r="L1386" s="161" t="s">
        <v>6309</v>
      </c>
      <c r="M1386" s="161" t="s">
        <v>6309</v>
      </c>
      <c r="N1386" s="185" t="s">
        <v>6310</v>
      </c>
      <c r="O1386" s="161">
        <v>0</v>
      </c>
      <c r="P1386" s="161">
        <v>0</v>
      </c>
      <c r="Q1386" s="161">
        <v>0</v>
      </c>
      <c r="R1386" s="161">
        <v>0</v>
      </c>
      <c r="S1386" s="161">
        <v>0</v>
      </c>
      <c r="T1386" s="161">
        <v>0</v>
      </c>
      <c r="U1386" s="161">
        <v>0</v>
      </c>
      <c r="V1386" s="161">
        <v>0</v>
      </c>
      <c r="W1386" s="161">
        <v>0</v>
      </c>
      <c r="X1386" s="161">
        <v>0</v>
      </c>
      <c r="Y1386" s="161">
        <v>0</v>
      </c>
      <c r="Z1386" s="161">
        <v>0</v>
      </c>
      <c r="AA1386" s="161">
        <v>0</v>
      </c>
      <c r="AB1386" s="161">
        <v>0</v>
      </c>
      <c r="AC1386" s="161">
        <v>0</v>
      </c>
      <c r="AD1386" s="161">
        <v>0</v>
      </c>
      <c r="AE1386" s="161">
        <v>0</v>
      </c>
      <c r="AF1386" s="161" t="s">
        <v>6309</v>
      </c>
      <c r="AG1386" s="161" t="s">
        <v>6312</v>
      </c>
      <c r="AH1386" s="162"/>
      <c r="AI1386" s="162"/>
      <c r="AJ1386" s="162"/>
      <c r="AK1386" s="162"/>
      <c r="AL1386" s="162"/>
      <c r="AM1386" s="162"/>
      <c r="AN1386" s="162"/>
      <c r="AO1386" s="162"/>
      <c r="AP1386" s="162"/>
      <c r="AQ1386" s="162"/>
      <c r="AR1386" s="162"/>
      <c r="AS1386" s="162"/>
      <c r="AT1386" s="162"/>
      <c r="AU1386" s="162"/>
      <c r="AV1386" s="162"/>
      <c r="AW1386" s="162"/>
      <c r="AX1386" s="162"/>
    </row>
    <row r="1387" spans="1:50" hidden="1">
      <c r="A1387" s="153" t="s">
        <v>1727</v>
      </c>
      <c r="B1387" s="153" t="s">
        <v>1728</v>
      </c>
      <c r="C1387" s="153" t="s">
        <v>2505</v>
      </c>
      <c r="D1387" s="177" t="s">
        <v>8951</v>
      </c>
      <c r="E1387" s="161" t="s">
        <v>6309</v>
      </c>
      <c r="F1387" s="161" t="s">
        <v>12613</v>
      </c>
      <c r="G1387" s="161" t="s">
        <v>8952</v>
      </c>
      <c r="H1387" s="161" t="s">
        <v>2024</v>
      </c>
      <c r="I1387" s="161" t="s">
        <v>2031</v>
      </c>
      <c r="J1387" s="161" t="s">
        <v>8953</v>
      </c>
      <c r="K1387" s="161" t="s">
        <v>8954</v>
      </c>
      <c r="L1387" s="161" t="s">
        <v>6309</v>
      </c>
      <c r="M1387" s="161" t="s">
        <v>8955</v>
      </c>
      <c r="N1387" s="185" t="s">
        <v>6310</v>
      </c>
      <c r="O1387" s="161">
        <v>0</v>
      </c>
      <c r="P1387" s="161">
        <v>0</v>
      </c>
      <c r="Q1387" s="161">
        <v>0</v>
      </c>
      <c r="R1387" s="161">
        <v>0</v>
      </c>
      <c r="S1387" s="161">
        <v>0</v>
      </c>
      <c r="T1387" s="161">
        <v>0</v>
      </c>
      <c r="U1387" s="161">
        <v>0</v>
      </c>
      <c r="V1387" s="161">
        <v>0</v>
      </c>
      <c r="W1387" s="161">
        <v>0</v>
      </c>
      <c r="X1387" s="161">
        <v>0</v>
      </c>
      <c r="Y1387" s="161">
        <v>0</v>
      </c>
      <c r="Z1387" s="161">
        <v>0</v>
      </c>
      <c r="AA1387" s="161">
        <v>0</v>
      </c>
      <c r="AB1387" s="161">
        <v>0</v>
      </c>
      <c r="AC1387" s="161">
        <v>0</v>
      </c>
      <c r="AD1387" s="161">
        <v>0</v>
      </c>
      <c r="AE1387" s="161">
        <v>0</v>
      </c>
      <c r="AF1387" s="161" t="s">
        <v>6309</v>
      </c>
      <c r="AG1387" s="161" t="s">
        <v>6312</v>
      </c>
      <c r="AH1387" s="162"/>
      <c r="AI1387" s="162"/>
      <c r="AJ1387" s="162"/>
      <c r="AK1387" s="162"/>
      <c r="AL1387" s="162"/>
      <c r="AM1387" s="162"/>
      <c r="AN1387" s="162"/>
      <c r="AO1387" s="162"/>
      <c r="AP1387" s="162"/>
      <c r="AQ1387" s="162"/>
      <c r="AR1387" s="162"/>
      <c r="AS1387" s="162"/>
      <c r="AT1387" s="162"/>
      <c r="AU1387" s="162"/>
      <c r="AV1387" s="162"/>
      <c r="AW1387" s="162"/>
      <c r="AX1387" s="162"/>
    </row>
    <row r="1388" spans="1:50" hidden="1">
      <c r="A1388" s="153" t="s">
        <v>2239</v>
      </c>
      <c r="B1388" s="153" t="s">
        <v>2240</v>
      </c>
      <c r="C1388" s="153" t="s">
        <v>2505</v>
      </c>
      <c r="D1388" s="177" t="s">
        <v>8763</v>
      </c>
      <c r="E1388" s="161" t="s">
        <v>6309</v>
      </c>
      <c r="F1388" s="161" t="s">
        <v>12575</v>
      </c>
      <c r="G1388" s="161" t="s">
        <v>8764</v>
      </c>
      <c r="H1388" s="161" t="s">
        <v>2024</v>
      </c>
      <c r="I1388" s="161" t="s">
        <v>8736</v>
      </c>
      <c r="J1388" s="161" t="s">
        <v>8765</v>
      </c>
      <c r="K1388" s="161" t="s">
        <v>8766</v>
      </c>
      <c r="L1388" s="161" t="s">
        <v>6309</v>
      </c>
      <c r="M1388" s="161" t="s">
        <v>8767</v>
      </c>
      <c r="N1388" s="185" t="s">
        <v>6310</v>
      </c>
      <c r="O1388" s="161">
        <v>0</v>
      </c>
      <c r="P1388" s="161">
        <v>0</v>
      </c>
      <c r="Q1388" s="161">
        <v>0</v>
      </c>
      <c r="R1388" s="161">
        <v>0</v>
      </c>
      <c r="S1388" s="161">
        <v>0</v>
      </c>
      <c r="T1388" s="161">
        <v>0</v>
      </c>
      <c r="U1388" s="161">
        <v>0</v>
      </c>
      <c r="V1388" s="161">
        <v>0</v>
      </c>
      <c r="W1388" s="161">
        <v>0</v>
      </c>
      <c r="X1388" s="161">
        <v>0</v>
      </c>
      <c r="Y1388" s="161">
        <v>0</v>
      </c>
      <c r="Z1388" s="161">
        <v>0</v>
      </c>
      <c r="AA1388" s="161">
        <v>0</v>
      </c>
      <c r="AB1388" s="161">
        <v>0</v>
      </c>
      <c r="AC1388" s="161">
        <v>0</v>
      </c>
      <c r="AD1388" s="161">
        <v>0</v>
      </c>
      <c r="AE1388" s="161">
        <v>0</v>
      </c>
      <c r="AF1388" s="161" t="s">
        <v>6309</v>
      </c>
      <c r="AG1388" s="161" t="s">
        <v>6312</v>
      </c>
      <c r="AH1388" s="162"/>
      <c r="AI1388" s="162"/>
      <c r="AJ1388" s="162"/>
      <c r="AK1388" s="162"/>
      <c r="AL1388" s="162"/>
      <c r="AM1388" s="162"/>
      <c r="AN1388" s="162"/>
      <c r="AO1388" s="162"/>
      <c r="AP1388" s="162"/>
      <c r="AQ1388" s="162"/>
      <c r="AR1388" s="162"/>
      <c r="AS1388" s="162"/>
      <c r="AT1388" s="162"/>
      <c r="AU1388" s="162"/>
      <c r="AV1388" s="162"/>
      <c r="AW1388" s="162"/>
      <c r="AX1388" s="162"/>
    </row>
    <row r="1389" spans="1:50" hidden="1">
      <c r="A1389" s="153" t="s">
        <v>1787</v>
      </c>
      <c r="B1389" s="153" t="s">
        <v>1788</v>
      </c>
      <c r="C1389" s="153" t="s">
        <v>2505</v>
      </c>
      <c r="D1389" s="177" t="s">
        <v>9063</v>
      </c>
      <c r="E1389" s="161" t="s">
        <v>6309</v>
      </c>
      <c r="F1389" s="161" t="s">
        <v>12633</v>
      </c>
      <c r="G1389" s="161" t="s">
        <v>9064</v>
      </c>
      <c r="H1389" s="161" t="s">
        <v>2024</v>
      </c>
      <c r="I1389" s="161" t="s">
        <v>2031</v>
      </c>
      <c r="J1389" s="161" t="s">
        <v>9065</v>
      </c>
      <c r="K1389" s="161" t="s">
        <v>9066</v>
      </c>
      <c r="L1389" s="161" t="s">
        <v>6309</v>
      </c>
      <c r="M1389" s="161" t="s">
        <v>9067</v>
      </c>
      <c r="N1389" s="185" t="s">
        <v>6310</v>
      </c>
      <c r="O1389" s="161">
        <v>0</v>
      </c>
      <c r="P1389" s="161">
        <v>0</v>
      </c>
      <c r="Q1389" s="161">
        <v>0</v>
      </c>
      <c r="R1389" s="161">
        <v>0</v>
      </c>
      <c r="S1389" s="161">
        <v>0</v>
      </c>
      <c r="T1389" s="161">
        <v>0</v>
      </c>
      <c r="U1389" s="161">
        <v>0</v>
      </c>
      <c r="V1389" s="161">
        <v>0</v>
      </c>
      <c r="W1389" s="161">
        <v>0</v>
      </c>
      <c r="X1389" s="161">
        <v>0</v>
      </c>
      <c r="Y1389" s="161">
        <v>0</v>
      </c>
      <c r="Z1389" s="161">
        <v>0</v>
      </c>
      <c r="AA1389" s="161">
        <v>0</v>
      </c>
      <c r="AB1389" s="161">
        <v>0</v>
      </c>
      <c r="AC1389" s="161">
        <v>0</v>
      </c>
      <c r="AD1389" s="161">
        <v>0</v>
      </c>
      <c r="AE1389" s="161">
        <v>0</v>
      </c>
      <c r="AF1389" s="161" t="s">
        <v>6309</v>
      </c>
      <c r="AG1389" s="161" t="s">
        <v>6312</v>
      </c>
      <c r="AH1389" s="162"/>
      <c r="AI1389" s="162"/>
      <c r="AJ1389" s="162"/>
      <c r="AK1389" s="162"/>
      <c r="AL1389" s="162"/>
      <c r="AM1389" s="162"/>
      <c r="AN1389" s="162"/>
      <c r="AO1389" s="162"/>
      <c r="AP1389" s="162"/>
      <c r="AQ1389" s="162"/>
      <c r="AR1389" s="162"/>
      <c r="AS1389" s="162"/>
      <c r="AT1389" s="162"/>
      <c r="AU1389" s="162"/>
      <c r="AV1389" s="162"/>
      <c r="AW1389" s="162"/>
      <c r="AX1389" s="162"/>
    </row>
    <row r="1390" spans="1:50" hidden="1">
      <c r="A1390" s="153" t="s">
        <v>2685</v>
      </c>
      <c r="B1390" s="153" t="s">
        <v>2686</v>
      </c>
      <c r="C1390" s="153" t="s">
        <v>4230</v>
      </c>
      <c r="D1390" s="177" t="s">
        <v>10165</v>
      </c>
      <c r="E1390" s="161" t="s">
        <v>6309</v>
      </c>
      <c r="F1390" s="161" t="s">
        <v>12221</v>
      </c>
      <c r="G1390" s="161" t="s">
        <v>10166</v>
      </c>
      <c r="H1390" s="161" t="s">
        <v>3916</v>
      </c>
      <c r="I1390" s="161" t="s">
        <v>3917</v>
      </c>
      <c r="J1390" s="161" t="s">
        <v>10167</v>
      </c>
      <c r="K1390" s="161" t="s">
        <v>10168</v>
      </c>
      <c r="L1390" s="161" t="s">
        <v>6309</v>
      </c>
      <c r="M1390" s="161" t="s">
        <v>6309</v>
      </c>
      <c r="N1390" s="185" t="s">
        <v>6310</v>
      </c>
      <c r="O1390" s="161">
        <v>0</v>
      </c>
      <c r="P1390" s="161">
        <v>0</v>
      </c>
      <c r="Q1390" s="161">
        <v>0</v>
      </c>
      <c r="R1390" s="161">
        <v>0</v>
      </c>
      <c r="S1390" s="161">
        <v>0</v>
      </c>
      <c r="T1390" s="161">
        <v>0</v>
      </c>
      <c r="U1390" s="161">
        <v>0</v>
      </c>
      <c r="V1390" s="161">
        <v>0</v>
      </c>
      <c r="W1390" s="161">
        <v>0</v>
      </c>
      <c r="X1390" s="161">
        <v>0</v>
      </c>
      <c r="Y1390" s="161">
        <v>0</v>
      </c>
      <c r="Z1390" s="161">
        <v>0</v>
      </c>
      <c r="AA1390" s="161">
        <v>0</v>
      </c>
      <c r="AB1390" s="161">
        <v>0</v>
      </c>
      <c r="AC1390" s="161">
        <v>0</v>
      </c>
      <c r="AD1390" s="161">
        <v>0</v>
      </c>
      <c r="AE1390" s="161">
        <v>0</v>
      </c>
      <c r="AF1390" s="161" t="s">
        <v>6309</v>
      </c>
      <c r="AG1390" s="161" t="s">
        <v>6312</v>
      </c>
      <c r="AH1390" s="162"/>
      <c r="AI1390" s="162"/>
      <c r="AJ1390" s="162"/>
      <c r="AK1390" s="162"/>
      <c r="AL1390" s="162"/>
      <c r="AM1390" s="162"/>
      <c r="AN1390" s="162"/>
      <c r="AO1390" s="162"/>
      <c r="AP1390" s="162"/>
      <c r="AQ1390" s="162"/>
      <c r="AR1390" s="162"/>
      <c r="AS1390" s="162"/>
      <c r="AT1390" s="162"/>
      <c r="AU1390" s="162"/>
      <c r="AV1390" s="162"/>
      <c r="AW1390" s="162"/>
      <c r="AX1390" s="162"/>
    </row>
    <row r="1391" spans="1:50" hidden="1">
      <c r="A1391" s="153" t="s">
        <v>266</v>
      </c>
      <c r="B1391" s="153" t="s">
        <v>267</v>
      </c>
      <c r="C1391" s="153" t="s">
        <v>268</v>
      </c>
      <c r="D1391" s="177" t="s">
        <v>7004</v>
      </c>
      <c r="E1391" s="161" t="s">
        <v>6309</v>
      </c>
      <c r="F1391" s="161" t="s">
        <v>12052</v>
      </c>
      <c r="G1391" s="161" t="s">
        <v>7005</v>
      </c>
      <c r="H1391" s="161" t="s">
        <v>3916</v>
      </c>
      <c r="I1391" s="161" t="s">
        <v>3917</v>
      </c>
      <c r="J1391" s="161" t="s">
        <v>7006</v>
      </c>
      <c r="K1391" s="161" t="s">
        <v>7007</v>
      </c>
      <c r="L1391" s="161" t="s">
        <v>6309</v>
      </c>
      <c r="M1391" s="161" t="s">
        <v>6309</v>
      </c>
      <c r="N1391" s="185" t="s">
        <v>6310</v>
      </c>
      <c r="O1391" s="161">
        <v>0</v>
      </c>
      <c r="P1391" s="161">
        <v>0</v>
      </c>
      <c r="Q1391" s="161">
        <v>0</v>
      </c>
      <c r="R1391" s="161">
        <v>0</v>
      </c>
      <c r="S1391" s="161">
        <v>0</v>
      </c>
      <c r="T1391" s="161">
        <v>0</v>
      </c>
      <c r="U1391" s="161">
        <v>0</v>
      </c>
      <c r="V1391" s="161">
        <v>0</v>
      </c>
      <c r="W1391" s="161">
        <v>0</v>
      </c>
      <c r="X1391" s="161">
        <v>0</v>
      </c>
      <c r="Y1391" s="161">
        <v>0</v>
      </c>
      <c r="Z1391" s="161">
        <v>0</v>
      </c>
      <c r="AA1391" s="161">
        <v>0</v>
      </c>
      <c r="AB1391" s="161">
        <v>0</v>
      </c>
      <c r="AC1391" s="161">
        <v>0</v>
      </c>
      <c r="AD1391" s="161">
        <v>0</v>
      </c>
      <c r="AE1391" s="161">
        <v>0</v>
      </c>
      <c r="AF1391" s="161" t="s">
        <v>6309</v>
      </c>
      <c r="AG1391" s="161" t="s">
        <v>6312</v>
      </c>
      <c r="AH1391" s="162"/>
      <c r="AI1391" s="162"/>
      <c r="AJ1391" s="162"/>
      <c r="AK1391" s="162"/>
      <c r="AL1391" s="162"/>
      <c r="AM1391" s="162"/>
      <c r="AN1391" s="162"/>
      <c r="AO1391" s="162"/>
      <c r="AP1391" s="162"/>
      <c r="AQ1391" s="162"/>
      <c r="AR1391" s="162"/>
      <c r="AS1391" s="162"/>
      <c r="AT1391" s="162"/>
      <c r="AU1391" s="162"/>
      <c r="AV1391" s="162"/>
      <c r="AW1391" s="162"/>
      <c r="AX1391" s="162"/>
    </row>
    <row r="1392" spans="1:50" hidden="1">
      <c r="A1392" s="153" t="s">
        <v>4228</v>
      </c>
      <c r="B1392" s="153" t="s">
        <v>4229</v>
      </c>
      <c r="C1392" s="153" t="s">
        <v>4230</v>
      </c>
      <c r="D1392" s="177" t="s">
        <v>7000</v>
      </c>
      <c r="E1392" s="161" t="s">
        <v>6309</v>
      </c>
      <c r="F1392" s="161" t="s">
        <v>12038</v>
      </c>
      <c r="G1392" s="161" t="s">
        <v>7001</v>
      </c>
      <c r="H1392" s="161" t="s">
        <v>2024</v>
      </c>
      <c r="I1392" s="161" t="s">
        <v>6769</v>
      </c>
      <c r="J1392" s="161" t="s">
        <v>7002</v>
      </c>
      <c r="K1392" s="161" t="s">
        <v>7003</v>
      </c>
      <c r="L1392" s="161" t="s">
        <v>6309</v>
      </c>
      <c r="M1392" s="161" t="s">
        <v>6309</v>
      </c>
      <c r="N1392" s="185" t="s">
        <v>6310</v>
      </c>
      <c r="O1392" s="161">
        <v>0</v>
      </c>
      <c r="P1392" s="161">
        <v>0</v>
      </c>
      <c r="Q1392" s="161">
        <v>0</v>
      </c>
      <c r="R1392" s="161">
        <v>0</v>
      </c>
      <c r="S1392" s="161">
        <v>0</v>
      </c>
      <c r="T1392" s="161">
        <v>0</v>
      </c>
      <c r="U1392" s="161">
        <v>0</v>
      </c>
      <c r="V1392" s="161">
        <v>0</v>
      </c>
      <c r="W1392" s="161">
        <v>0</v>
      </c>
      <c r="X1392" s="161">
        <v>0</v>
      </c>
      <c r="Y1392" s="161">
        <v>0</v>
      </c>
      <c r="Z1392" s="161">
        <v>0</v>
      </c>
      <c r="AA1392" s="161">
        <v>0</v>
      </c>
      <c r="AB1392" s="161">
        <v>0</v>
      </c>
      <c r="AC1392" s="161">
        <v>0</v>
      </c>
      <c r="AD1392" s="161">
        <v>0</v>
      </c>
      <c r="AE1392" s="161">
        <v>0</v>
      </c>
      <c r="AF1392" s="161" t="s">
        <v>6309</v>
      </c>
      <c r="AG1392" s="161" t="s">
        <v>6312</v>
      </c>
      <c r="AH1392" s="162"/>
      <c r="AI1392" s="162"/>
      <c r="AJ1392" s="162"/>
      <c r="AK1392" s="162"/>
      <c r="AL1392" s="162"/>
      <c r="AM1392" s="162"/>
      <c r="AN1392" s="162"/>
      <c r="AO1392" s="162"/>
      <c r="AP1392" s="162"/>
      <c r="AQ1392" s="162"/>
      <c r="AR1392" s="162"/>
      <c r="AS1392" s="162"/>
      <c r="AT1392" s="162"/>
      <c r="AU1392" s="162"/>
      <c r="AV1392" s="162"/>
      <c r="AW1392" s="162"/>
      <c r="AX1392" s="162"/>
    </row>
    <row r="1393" spans="1:50" hidden="1">
      <c r="A1393" s="153" t="s">
        <v>5132</v>
      </c>
      <c r="B1393" s="153" t="s">
        <v>5133</v>
      </c>
      <c r="C1393" s="153" t="s">
        <v>2505</v>
      </c>
      <c r="D1393" s="177" t="s">
        <v>9754</v>
      </c>
      <c r="E1393" s="161" t="s">
        <v>6309</v>
      </c>
      <c r="F1393" s="161" t="s">
        <v>12767</v>
      </c>
      <c r="G1393" s="161" t="s">
        <v>9755</v>
      </c>
      <c r="H1393" s="161" t="s">
        <v>2024</v>
      </c>
      <c r="I1393" s="161" t="s">
        <v>8736</v>
      </c>
      <c r="J1393" s="161" t="s">
        <v>6309</v>
      </c>
      <c r="K1393" s="161" t="s">
        <v>9756</v>
      </c>
      <c r="L1393" s="161" t="s">
        <v>6309</v>
      </c>
      <c r="M1393" s="161" t="s">
        <v>9757</v>
      </c>
      <c r="N1393" s="185" t="s">
        <v>6310</v>
      </c>
      <c r="O1393" s="161">
        <v>0</v>
      </c>
      <c r="P1393" s="161">
        <v>0</v>
      </c>
      <c r="Q1393" s="161">
        <v>0</v>
      </c>
      <c r="R1393" s="161">
        <v>0</v>
      </c>
      <c r="S1393" s="161">
        <v>0</v>
      </c>
      <c r="T1393" s="161">
        <v>0</v>
      </c>
      <c r="U1393" s="161">
        <v>0</v>
      </c>
      <c r="V1393" s="161">
        <v>0</v>
      </c>
      <c r="W1393" s="161">
        <v>0</v>
      </c>
      <c r="X1393" s="161">
        <v>0</v>
      </c>
      <c r="Y1393" s="161">
        <v>0</v>
      </c>
      <c r="Z1393" s="161">
        <v>0</v>
      </c>
      <c r="AA1393" s="161">
        <v>0</v>
      </c>
      <c r="AB1393" s="161">
        <v>0</v>
      </c>
      <c r="AC1393" s="161">
        <v>0</v>
      </c>
      <c r="AD1393" s="161">
        <v>0</v>
      </c>
      <c r="AE1393" s="161">
        <v>0</v>
      </c>
      <c r="AF1393" s="161" t="s">
        <v>6309</v>
      </c>
      <c r="AG1393" s="161" t="s">
        <v>6312</v>
      </c>
      <c r="AH1393" s="162"/>
      <c r="AI1393" s="162"/>
      <c r="AJ1393" s="162"/>
      <c r="AK1393" s="162"/>
      <c r="AL1393" s="162"/>
      <c r="AM1393" s="162"/>
      <c r="AN1393" s="162"/>
      <c r="AO1393" s="162"/>
      <c r="AP1393" s="162"/>
      <c r="AQ1393" s="162"/>
      <c r="AR1393" s="162"/>
      <c r="AS1393" s="162"/>
      <c r="AT1393" s="162"/>
      <c r="AU1393" s="162"/>
      <c r="AV1393" s="162"/>
      <c r="AW1393" s="162"/>
      <c r="AX1393" s="162"/>
    </row>
    <row r="1394" spans="1:50" hidden="1">
      <c r="A1394" s="153" t="s">
        <v>6108</v>
      </c>
      <c r="B1394" s="153" t="s">
        <v>6109</v>
      </c>
      <c r="C1394" s="153" t="s">
        <v>6110</v>
      </c>
      <c r="D1394" s="177" t="e">
        <v>#N/A</v>
      </c>
      <c r="E1394" s="161" t="e">
        <v>#N/A</v>
      </c>
      <c r="F1394" s="161" t="e">
        <v>#N/A</v>
      </c>
      <c r="G1394" s="161" t="e">
        <v>#N/A</v>
      </c>
      <c r="H1394" s="161" t="e">
        <v>#N/A</v>
      </c>
      <c r="I1394" s="161" t="e">
        <v>#N/A</v>
      </c>
      <c r="J1394" s="161" t="e">
        <v>#N/A</v>
      </c>
      <c r="K1394" s="161" t="e">
        <v>#N/A</v>
      </c>
      <c r="L1394" s="161" t="e">
        <v>#N/A</v>
      </c>
      <c r="M1394" s="161"/>
      <c r="N1394" s="185"/>
      <c r="O1394" s="161"/>
      <c r="P1394" s="161"/>
      <c r="Q1394" s="161"/>
      <c r="R1394" s="161"/>
      <c r="S1394" s="161"/>
      <c r="T1394" s="161"/>
      <c r="U1394" s="161"/>
      <c r="V1394" s="161"/>
      <c r="W1394" s="161"/>
      <c r="X1394" s="161"/>
      <c r="Y1394" s="161"/>
      <c r="Z1394" s="161"/>
      <c r="AA1394" s="161"/>
      <c r="AB1394" s="161"/>
      <c r="AC1394" s="161"/>
      <c r="AD1394" s="161"/>
      <c r="AE1394" s="161"/>
      <c r="AF1394" s="161"/>
      <c r="AG1394" s="161"/>
      <c r="AH1394" s="162"/>
      <c r="AI1394" s="162"/>
      <c r="AJ1394" s="162"/>
      <c r="AK1394" s="162"/>
      <c r="AL1394" s="162"/>
      <c r="AM1394" s="162"/>
      <c r="AN1394" s="162"/>
      <c r="AO1394" s="162"/>
      <c r="AP1394" s="162"/>
      <c r="AQ1394" s="162"/>
      <c r="AR1394" s="162"/>
      <c r="AS1394" s="162"/>
      <c r="AT1394" s="162"/>
      <c r="AU1394" s="162"/>
      <c r="AV1394" s="162"/>
      <c r="AW1394" s="162"/>
      <c r="AX1394" s="162"/>
    </row>
    <row r="1395" spans="1:50" hidden="1">
      <c r="A1395" s="153" t="s">
        <v>5406</v>
      </c>
      <c r="B1395" s="153" t="s">
        <v>3119</v>
      </c>
      <c r="C1395" s="153" t="s">
        <v>2505</v>
      </c>
      <c r="D1395" s="177" t="s">
        <v>8463</v>
      </c>
      <c r="E1395" s="161" t="s">
        <v>6309</v>
      </c>
      <c r="F1395" s="161" t="s">
        <v>12517</v>
      </c>
      <c r="G1395" s="161" t="s">
        <v>8464</v>
      </c>
      <c r="H1395" s="161" t="s">
        <v>4145</v>
      </c>
      <c r="I1395" s="161" t="s">
        <v>4146</v>
      </c>
      <c r="J1395" s="161" t="s">
        <v>8465</v>
      </c>
      <c r="K1395" s="161" t="s">
        <v>8466</v>
      </c>
      <c r="L1395" s="161" t="s">
        <v>6309</v>
      </c>
      <c r="M1395" s="161" t="s">
        <v>6309</v>
      </c>
      <c r="N1395" s="185" t="s">
        <v>6310</v>
      </c>
      <c r="O1395" s="161">
        <v>0</v>
      </c>
      <c r="P1395" s="161">
        <v>0</v>
      </c>
      <c r="Q1395" s="161">
        <v>0</v>
      </c>
      <c r="R1395" s="161">
        <v>0</v>
      </c>
      <c r="S1395" s="161">
        <v>0</v>
      </c>
      <c r="T1395" s="161">
        <v>0</v>
      </c>
      <c r="U1395" s="161">
        <v>0</v>
      </c>
      <c r="V1395" s="161">
        <v>0</v>
      </c>
      <c r="W1395" s="161">
        <v>0</v>
      </c>
      <c r="X1395" s="161">
        <v>0</v>
      </c>
      <c r="Y1395" s="161">
        <v>0</v>
      </c>
      <c r="Z1395" s="161">
        <v>0</v>
      </c>
      <c r="AA1395" s="161">
        <v>0</v>
      </c>
      <c r="AB1395" s="161">
        <v>0</v>
      </c>
      <c r="AC1395" s="161">
        <v>0</v>
      </c>
      <c r="AD1395" s="161">
        <v>0</v>
      </c>
      <c r="AE1395" s="161">
        <v>0</v>
      </c>
      <c r="AF1395" s="161" t="s">
        <v>6309</v>
      </c>
      <c r="AG1395" s="161" t="s">
        <v>6312</v>
      </c>
      <c r="AH1395" s="162"/>
      <c r="AI1395" s="162"/>
      <c r="AJ1395" s="162"/>
      <c r="AK1395" s="162"/>
      <c r="AL1395" s="162"/>
      <c r="AM1395" s="162"/>
      <c r="AN1395" s="162"/>
      <c r="AO1395" s="162"/>
      <c r="AP1395" s="162"/>
      <c r="AQ1395" s="162"/>
      <c r="AR1395" s="162"/>
      <c r="AS1395" s="162"/>
      <c r="AT1395" s="162"/>
      <c r="AU1395" s="162"/>
      <c r="AV1395" s="162"/>
      <c r="AW1395" s="162"/>
      <c r="AX1395" s="162"/>
    </row>
    <row r="1396" spans="1:50" hidden="1">
      <c r="A1396" s="153" t="s">
        <v>2392</v>
      </c>
      <c r="B1396" s="153" t="s">
        <v>2382</v>
      </c>
      <c r="C1396" s="153" t="s">
        <v>1561</v>
      </c>
      <c r="D1396" s="177" t="s">
        <v>8064</v>
      </c>
      <c r="E1396" s="161" t="s">
        <v>8065</v>
      </c>
      <c r="F1396" s="161" t="s">
        <v>12371</v>
      </c>
      <c r="G1396" s="161" t="s">
        <v>8066</v>
      </c>
      <c r="H1396" s="161" t="s">
        <v>2024</v>
      </c>
      <c r="I1396" s="161" t="s">
        <v>7069</v>
      </c>
      <c r="J1396" s="161" t="s">
        <v>8067</v>
      </c>
      <c r="K1396" s="161" t="s">
        <v>8068</v>
      </c>
      <c r="L1396" s="161" t="s">
        <v>8069</v>
      </c>
      <c r="M1396" s="161" t="s">
        <v>8070</v>
      </c>
      <c r="N1396" s="185" t="s">
        <v>6318</v>
      </c>
      <c r="O1396" s="161">
        <v>0</v>
      </c>
      <c r="P1396" s="161">
        <v>0</v>
      </c>
      <c r="Q1396" s="161">
        <v>0</v>
      </c>
      <c r="R1396" s="161">
        <v>0</v>
      </c>
      <c r="S1396" s="161">
        <v>0</v>
      </c>
      <c r="T1396" s="161">
        <v>0</v>
      </c>
      <c r="U1396" s="161">
        <v>0</v>
      </c>
      <c r="V1396" s="161">
        <v>0</v>
      </c>
      <c r="W1396" s="161">
        <v>0</v>
      </c>
      <c r="X1396" s="161">
        <v>0</v>
      </c>
      <c r="Y1396" s="161">
        <v>0</v>
      </c>
      <c r="Z1396" s="161">
        <v>0</v>
      </c>
      <c r="AA1396" s="161">
        <v>0</v>
      </c>
      <c r="AB1396" s="161">
        <v>0</v>
      </c>
      <c r="AC1396" s="161">
        <v>0</v>
      </c>
      <c r="AD1396" s="161">
        <v>0</v>
      </c>
      <c r="AE1396" s="161">
        <v>0</v>
      </c>
      <c r="AF1396" s="161" t="s">
        <v>1912</v>
      </c>
      <c r="AG1396" s="169" t="s">
        <v>4388</v>
      </c>
      <c r="AH1396" s="162"/>
      <c r="AI1396" s="162"/>
      <c r="AJ1396" s="162"/>
      <c r="AK1396" s="162"/>
      <c r="AL1396" s="162"/>
      <c r="AM1396" s="162"/>
      <c r="AN1396" s="162"/>
      <c r="AO1396" s="162"/>
      <c r="AP1396" s="162"/>
      <c r="AQ1396" s="162"/>
      <c r="AR1396" s="162"/>
      <c r="AS1396" s="162"/>
      <c r="AT1396" s="162"/>
      <c r="AU1396" s="162"/>
      <c r="AV1396" s="162"/>
      <c r="AW1396" s="162"/>
      <c r="AX1396" s="162"/>
    </row>
    <row r="1397" spans="1:50" hidden="1">
      <c r="A1397" s="153" t="s">
        <v>5232</v>
      </c>
      <c r="B1397" s="153" t="s">
        <v>5233</v>
      </c>
      <c r="C1397" s="153" t="s">
        <v>5234</v>
      </c>
      <c r="D1397" s="177" t="s">
        <v>9315</v>
      </c>
      <c r="E1397" s="161" t="s">
        <v>6309</v>
      </c>
      <c r="F1397" s="161" t="s">
        <v>12679</v>
      </c>
      <c r="G1397" s="161" t="s">
        <v>9316</v>
      </c>
      <c r="H1397" s="161" t="s">
        <v>9317</v>
      </c>
      <c r="I1397" s="161" t="s">
        <v>9318</v>
      </c>
      <c r="J1397" s="161" t="s">
        <v>9319</v>
      </c>
      <c r="K1397" s="161" t="s">
        <v>9320</v>
      </c>
      <c r="L1397" s="161" t="s">
        <v>6309</v>
      </c>
      <c r="M1397" s="161" t="s">
        <v>9321</v>
      </c>
      <c r="N1397" s="185" t="s">
        <v>6310</v>
      </c>
      <c r="O1397" s="161">
        <v>0</v>
      </c>
      <c r="P1397" s="161">
        <v>0</v>
      </c>
      <c r="Q1397" s="161">
        <v>0</v>
      </c>
      <c r="R1397" s="161">
        <v>0</v>
      </c>
      <c r="S1397" s="161">
        <v>0</v>
      </c>
      <c r="T1397" s="161">
        <v>0</v>
      </c>
      <c r="U1397" s="161">
        <v>0</v>
      </c>
      <c r="V1397" s="161">
        <v>0</v>
      </c>
      <c r="W1397" s="161">
        <v>0</v>
      </c>
      <c r="X1397" s="161">
        <v>0</v>
      </c>
      <c r="Y1397" s="161">
        <v>0</v>
      </c>
      <c r="Z1397" s="161">
        <v>0</v>
      </c>
      <c r="AA1397" s="161">
        <v>0</v>
      </c>
      <c r="AB1397" s="161">
        <v>0</v>
      </c>
      <c r="AC1397" s="161">
        <v>0</v>
      </c>
      <c r="AD1397" s="161">
        <v>0</v>
      </c>
      <c r="AE1397" s="161">
        <v>0</v>
      </c>
      <c r="AF1397" s="161" t="s">
        <v>6309</v>
      </c>
      <c r="AG1397" s="161" t="s">
        <v>6312</v>
      </c>
      <c r="AH1397" s="162"/>
      <c r="AI1397" s="162"/>
      <c r="AJ1397" s="162"/>
      <c r="AK1397" s="162"/>
      <c r="AL1397" s="162"/>
      <c r="AM1397" s="162"/>
      <c r="AN1397" s="162"/>
      <c r="AO1397" s="162"/>
      <c r="AP1397" s="162"/>
      <c r="AQ1397" s="162"/>
      <c r="AR1397" s="162"/>
      <c r="AS1397" s="162"/>
      <c r="AT1397" s="162"/>
      <c r="AU1397" s="162"/>
      <c r="AV1397" s="162"/>
      <c r="AW1397" s="162"/>
      <c r="AX1397" s="162"/>
    </row>
    <row r="1398" spans="1:50" hidden="1">
      <c r="A1398" s="153" t="s">
        <v>2393</v>
      </c>
      <c r="B1398" s="153" t="s">
        <v>2382</v>
      </c>
      <c r="C1398" s="153" t="s">
        <v>2394</v>
      </c>
      <c r="D1398" s="177" t="s">
        <v>8064</v>
      </c>
      <c r="E1398" s="161" t="s">
        <v>8065</v>
      </c>
      <c r="F1398" s="161" t="s">
        <v>12372</v>
      </c>
      <c r="G1398" s="161" t="s">
        <v>8066</v>
      </c>
      <c r="H1398" s="161" t="s">
        <v>2024</v>
      </c>
      <c r="I1398" s="161" t="s">
        <v>7069</v>
      </c>
      <c r="J1398" s="161" t="s">
        <v>8067</v>
      </c>
      <c r="K1398" s="161" t="s">
        <v>8068</v>
      </c>
      <c r="L1398" s="161" t="s">
        <v>8069</v>
      </c>
      <c r="M1398" s="161" t="s">
        <v>8070</v>
      </c>
      <c r="N1398" s="185" t="s">
        <v>6318</v>
      </c>
      <c r="O1398" s="161">
        <v>0</v>
      </c>
      <c r="P1398" s="161">
        <v>0</v>
      </c>
      <c r="Q1398" s="161">
        <v>0</v>
      </c>
      <c r="R1398" s="161">
        <v>0</v>
      </c>
      <c r="S1398" s="161">
        <v>0</v>
      </c>
      <c r="T1398" s="161">
        <v>0</v>
      </c>
      <c r="U1398" s="161">
        <v>0</v>
      </c>
      <c r="V1398" s="161">
        <v>0</v>
      </c>
      <c r="W1398" s="161">
        <v>0</v>
      </c>
      <c r="X1398" s="161">
        <v>0</v>
      </c>
      <c r="Y1398" s="161">
        <v>0</v>
      </c>
      <c r="Z1398" s="161">
        <v>0</v>
      </c>
      <c r="AA1398" s="161">
        <v>0</v>
      </c>
      <c r="AB1398" s="161">
        <v>0</v>
      </c>
      <c r="AC1398" s="161">
        <v>0</v>
      </c>
      <c r="AD1398" s="161">
        <v>0</v>
      </c>
      <c r="AE1398" s="161">
        <v>0</v>
      </c>
      <c r="AF1398" s="161" t="s">
        <v>1912</v>
      </c>
      <c r="AG1398" s="169" t="s">
        <v>4388</v>
      </c>
      <c r="AH1398" s="162"/>
      <c r="AI1398" s="162"/>
      <c r="AJ1398" s="162"/>
      <c r="AK1398" s="162"/>
      <c r="AL1398" s="162"/>
      <c r="AM1398" s="162"/>
      <c r="AN1398" s="162"/>
      <c r="AO1398" s="162"/>
      <c r="AP1398" s="162"/>
      <c r="AQ1398" s="162"/>
      <c r="AR1398" s="162"/>
      <c r="AS1398" s="162"/>
      <c r="AT1398" s="162"/>
      <c r="AU1398" s="162"/>
      <c r="AV1398" s="162"/>
      <c r="AW1398" s="162"/>
      <c r="AX1398" s="162"/>
    </row>
    <row r="1399" spans="1:50" hidden="1">
      <c r="A1399" s="153" t="s">
        <v>5805</v>
      </c>
      <c r="B1399" s="153" t="s">
        <v>5806</v>
      </c>
      <c r="C1399" s="153" t="s">
        <v>2505</v>
      </c>
      <c r="D1399" s="177" t="s">
        <v>10316</v>
      </c>
      <c r="E1399" s="161" t="s">
        <v>6309</v>
      </c>
      <c r="F1399" s="161" t="s">
        <v>12883</v>
      </c>
      <c r="G1399" s="161" t="s">
        <v>10317</v>
      </c>
      <c r="H1399" s="161" t="s">
        <v>2024</v>
      </c>
      <c r="I1399" s="161" t="s">
        <v>2031</v>
      </c>
      <c r="J1399" s="161" t="s">
        <v>10318</v>
      </c>
      <c r="K1399" s="161" t="s">
        <v>10319</v>
      </c>
      <c r="L1399" s="161" t="s">
        <v>6309</v>
      </c>
      <c r="M1399" s="161" t="s">
        <v>10320</v>
      </c>
      <c r="N1399" s="185" t="s">
        <v>6310</v>
      </c>
      <c r="O1399" s="161">
        <v>0</v>
      </c>
      <c r="P1399" s="161">
        <v>0</v>
      </c>
      <c r="Q1399" s="161">
        <v>0</v>
      </c>
      <c r="R1399" s="161">
        <v>0</v>
      </c>
      <c r="S1399" s="161">
        <v>0</v>
      </c>
      <c r="T1399" s="161">
        <v>0</v>
      </c>
      <c r="U1399" s="161">
        <v>0</v>
      </c>
      <c r="V1399" s="161">
        <v>0</v>
      </c>
      <c r="W1399" s="161">
        <v>0</v>
      </c>
      <c r="X1399" s="161">
        <v>0</v>
      </c>
      <c r="Y1399" s="161">
        <v>0</v>
      </c>
      <c r="Z1399" s="161">
        <v>0</v>
      </c>
      <c r="AA1399" s="161">
        <v>0</v>
      </c>
      <c r="AB1399" s="161">
        <v>0</v>
      </c>
      <c r="AC1399" s="161">
        <v>0</v>
      </c>
      <c r="AD1399" s="161">
        <v>0</v>
      </c>
      <c r="AE1399" s="161">
        <v>0</v>
      </c>
      <c r="AF1399" s="161" t="s">
        <v>6309</v>
      </c>
      <c r="AG1399" s="161" t="s">
        <v>6312</v>
      </c>
      <c r="AH1399" s="162"/>
      <c r="AI1399" s="162"/>
      <c r="AJ1399" s="162"/>
      <c r="AK1399" s="162"/>
      <c r="AL1399" s="162"/>
      <c r="AM1399" s="162"/>
      <c r="AN1399" s="162"/>
      <c r="AO1399" s="162"/>
      <c r="AP1399" s="162"/>
      <c r="AQ1399" s="162"/>
      <c r="AR1399" s="162"/>
      <c r="AS1399" s="162"/>
      <c r="AT1399" s="162"/>
      <c r="AU1399" s="162"/>
      <c r="AV1399" s="162"/>
      <c r="AW1399" s="162"/>
      <c r="AX1399" s="162"/>
    </row>
    <row r="1400" spans="1:50" hidden="1">
      <c r="A1400" s="153" t="s">
        <v>4233</v>
      </c>
      <c r="B1400" s="153" t="s">
        <v>4234</v>
      </c>
      <c r="C1400" s="153" t="s">
        <v>2505</v>
      </c>
      <c r="D1400" s="177" t="s">
        <v>9215</v>
      </c>
      <c r="E1400" s="161" t="s">
        <v>6309</v>
      </c>
      <c r="F1400" s="161" t="s">
        <v>12662</v>
      </c>
      <c r="G1400" s="161" t="s">
        <v>9216</v>
      </c>
      <c r="H1400" s="161" t="s">
        <v>2024</v>
      </c>
      <c r="I1400" s="161" t="s">
        <v>2031</v>
      </c>
      <c r="J1400" s="161" t="s">
        <v>9217</v>
      </c>
      <c r="K1400" s="161" t="s">
        <v>9218</v>
      </c>
      <c r="L1400" s="161" t="s">
        <v>6309</v>
      </c>
      <c r="M1400" s="161" t="s">
        <v>6309</v>
      </c>
      <c r="N1400" s="185" t="s">
        <v>6310</v>
      </c>
      <c r="O1400" s="161">
        <v>0</v>
      </c>
      <c r="P1400" s="161">
        <v>0</v>
      </c>
      <c r="Q1400" s="161">
        <v>0</v>
      </c>
      <c r="R1400" s="161">
        <v>0</v>
      </c>
      <c r="S1400" s="161">
        <v>0</v>
      </c>
      <c r="T1400" s="161">
        <v>0</v>
      </c>
      <c r="U1400" s="161">
        <v>0</v>
      </c>
      <c r="V1400" s="161">
        <v>0</v>
      </c>
      <c r="W1400" s="161">
        <v>0</v>
      </c>
      <c r="X1400" s="161">
        <v>0</v>
      </c>
      <c r="Y1400" s="161">
        <v>0</v>
      </c>
      <c r="Z1400" s="161">
        <v>0</v>
      </c>
      <c r="AA1400" s="161">
        <v>0</v>
      </c>
      <c r="AB1400" s="161">
        <v>0</v>
      </c>
      <c r="AC1400" s="161">
        <v>0</v>
      </c>
      <c r="AD1400" s="161">
        <v>0</v>
      </c>
      <c r="AE1400" s="161">
        <v>0</v>
      </c>
      <c r="AF1400" s="161" t="s">
        <v>6309</v>
      </c>
      <c r="AG1400" s="161" t="s">
        <v>6312</v>
      </c>
      <c r="AH1400" s="162"/>
      <c r="AI1400" s="162"/>
      <c r="AJ1400" s="162"/>
      <c r="AK1400" s="162"/>
      <c r="AL1400" s="162"/>
      <c r="AM1400" s="162"/>
      <c r="AN1400" s="162"/>
      <c r="AO1400" s="162"/>
      <c r="AP1400" s="162"/>
      <c r="AQ1400" s="162"/>
      <c r="AR1400" s="162"/>
      <c r="AS1400" s="162"/>
      <c r="AT1400" s="162"/>
      <c r="AU1400" s="162"/>
      <c r="AV1400" s="162"/>
      <c r="AW1400" s="162"/>
      <c r="AX1400" s="162"/>
    </row>
    <row r="1401" spans="1:50" hidden="1">
      <c r="A1401" s="153" t="s">
        <v>1978</v>
      </c>
      <c r="B1401" s="153" t="s">
        <v>1979</v>
      </c>
      <c r="C1401" s="153" t="s">
        <v>2505</v>
      </c>
      <c r="D1401" s="177" t="s">
        <v>9929</v>
      </c>
      <c r="E1401" s="161" t="s">
        <v>6309</v>
      </c>
      <c r="F1401" s="161" t="s">
        <v>12802</v>
      </c>
      <c r="G1401" s="161" t="s">
        <v>9930</v>
      </c>
      <c r="H1401" s="161" t="s">
        <v>2024</v>
      </c>
      <c r="I1401" s="161" t="s">
        <v>7687</v>
      </c>
      <c r="J1401" s="161" t="s">
        <v>9931</v>
      </c>
      <c r="K1401" s="161" t="s">
        <v>9932</v>
      </c>
      <c r="L1401" s="161" t="s">
        <v>6309</v>
      </c>
      <c r="M1401" s="161" t="s">
        <v>9933</v>
      </c>
      <c r="N1401" s="185" t="s">
        <v>6310</v>
      </c>
      <c r="O1401" s="161">
        <v>0</v>
      </c>
      <c r="P1401" s="161">
        <v>0</v>
      </c>
      <c r="Q1401" s="161">
        <v>0</v>
      </c>
      <c r="R1401" s="161">
        <v>0</v>
      </c>
      <c r="S1401" s="161">
        <v>0</v>
      </c>
      <c r="T1401" s="161">
        <v>0</v>
      </c>
      <c r="U1401" s="161">
        <v>0</v>
      </c>
      <c r="V1401" s="161">
        <v>0</v>
      </c>
      <c r="W1401" s="161">
        <v>0</v>
      </c>
      <c r="X1401" s="161">
        <v>0</v>
      </c>
      <c r="Y1401" s="161">
        <v>0</v>
      </c>
      <c r="Z1401" s="161">
        <v>0</v>
      </c>
      <c r="AA1401" s="161">
        <v>0</v>
      </c>
      <c r="AB1401" s="161">
        <v>0</v>
      </c>
      <c r="AC1401" s="161">
        <v>0</v>
      </c>
      <c r="AD1401" s="161">
        <v>0</v>
      </c>
      <c r="AE1401" s="161">
        <v>0</v>
      </c>
      <c r="AF1401" s="161" t="s">
        <v>6309</v>
      </c>
      <c r="AG1401" s="161" t="s">
        <v>6312</v>
      </c>
      <c r="AH1401" s="162"/>
      <c r="AI1401" s="162"/>
      <c r="AJ1401" s="162"/>
      <c r="AK1401" s="162"/>
      <c r="AL1401" s="162"/>
      <c r="AM1401" s="162"/>
      <c r="AN1401" s="162"/>
      <c r="AO1401" s="162"/>
      <c r="AP1401" s="162"/>
      <c r="AQ1401" s="162"/>
      <c r="AR1401" s="162"/>
      <c r="AS1401" s="162"/>
      <c r="AT1401" s="162"/>
      <c r="AU1401" s="162"/>
      <c r="AV1401" s="162"/>
      <c r="AW1401" s="162"/>
      <c r="AX1401" s="162"/>
    </row>
    <row r="1402" spans="1:50" hidden="1">
      <c r="A1402" s="153" t="s">
        <v>3179</v>
      </c>
      <c r="B1402" s="153" t="s">
        <v>3180</v>
      </c>
      <c r="C1402" s="153" t="s">
        <v>2505</v>
      </c>
      <c r="D1402" s="177" t="s">
        <v>8577</v>
      </c>
      <c r="E1402" s="161" t="s">
        <v>6309</v>
      </c>
      <c r="F1402" s="161" t="s">
        <v>12542</v>
      </c>
      <c r="G1402" s="161" t="s">
        <v>8578</v>
      </c>
      <c r="H1402" s="161" t="s">
        <v>8579</v>
      </c>
      <c r="I1402" s="161" t="s">
        <v>8580</v>
      </c>
      <c r="J1402" s="161" t="s">
        <v>8581</v>
      </c>
      <c r="K1402" s="161" t="s">
        <v>8582</v>
      </c>
      <c r="L1402" s="161" t="s">
        <v>6309</v>
      </c>
      <c r="M1402" s="161" t="s">
        <v>8583</v>
      </c>
      <c r="N1402" s="185" t="s">
        <v>6310</v>
      </c>
      <c r="O1402" s="161">
        <v>0</v>
      </c>
      <c r="P1402" s="161">
        <v>0</v>
      </c>
      <c r="Q1402" s="161">
        <v>0</v>
      </c>
      <c r="R1402" s="161">
        <v>0</v>
      </c>
      <c r="S1402" s="161">
        <v>0</v>
      </c>
      <c r="T1402" s="161">
        <v>0</v>
      </c>
      <c r="U1402" s="161">
        <v>0</v>
      </c>
      <c r="V1402" s="161">
        <v>0</v>
      </c>
      <c r="W1402" s="161">
        <v>0</v>
      </c>
      <c r="X1402" s="161">
        <v>0</v>
      </c>
      <c r="Y1402" s="161">
        <v>0</v>
      </c>
      <c r="Z1402" s="161">
        <v>0</v>
      </c>
      <c r="AA1402" s="161">
        <v>0</v>
      </c>
      <c r="AB1402" s="161">
        <v>0</v>
      </c>
      <c r="AC1402" s="161">
        <v>0</v>
      </c>
      <c r="AD1402" s="161">
        <v>0</v>
      </c>
      <c r="AE1402" s="161">
        <v>0</v>
      </c>
      <c r="AF1402" s="161" t="s">
        <v>6309</v>
      </c>
      <c r="AG1402" s="161" t="s">
        <v>6312</v>
      </c>
      <c r="AH1402" s="162"/>
      <c r="AI1402" s="162"/>
      <c r="AJ1402" s="162"/>
      <c r="AK1402" s="162"/>
      <c r="AL1402" s="162"/>
      <c r="AM1402" s="162"/>
      <c r="AN1402" s="162"/>
      <c r="AO1402" s="162"/>
      <c r="AP1402" s="162"/>
      <c r="AQ1402" s="162"/>
      <c r="AR1402" s="162"/>
      <c r="AS1402" s="162"/>
      <c r="AT1402" s="162"/>
      <c r="AU1402" s="162"/>
      <c r="AV1402" s="162"/>
      <c r="AW1402" s="162"/>
      <c r="AX1402" s="162"/>
    </row>
    <row r="1403" spans="1:50" hidden="1">
      <c r="A1403" s="153" t="s">
        <v>2274</v>
      </c>
      <c r="B1403" s="153" t="s">
        <v>2275</v>
      </c>
      <c r="C1403" s="153" t="s">
        <v>2505</v>
      </c>
      <c r="D1403" s="177" t="s">
        <v>8842</v>
      </c>
      <c r="E1403" s="161" t="s">
        <v>6309</v>
      </c>
      <c r="F1403" s="161" t="s">
        <v>12589</v>
      </c>
      <c r="G1403" s="161" t="s">
        <v>8843</v>
      </c>
      <c r="H1403" s="161" t="s">
        <v>2024</v>
      </c>
      <c r="I1403" s="161" t="s">
        <v>7010</v>
      </c>
      <c r="J1403" s="161" t="s">
        <v>8844</v>
      </c>
      <c r="K1403" s="161" t="s">
        <v>8845</v>
      </c>
      <c r="L1403" s="161" t="s">
        <v>6309</v>
      </c>
      <c r="M1403" s="161" t="s">
        <v>6309</v>
      </c>
      <c r="N1403" s="185" t="s">
        <v>6310</v>
      </c>
      <c r="O1403" s="161">
        <v>0</v>
      </c>
      <c r="P1403" s="161">
        <v>0</v>
      </c>
      <c r="Q1403" s="161">
        <v>0</v>
      </c>
      <c r="R1403" s="161">
        <v>0</v>
      </c>
      <c r="S1403" s="161">
        <v>0</v>
      </c>
      <c r="T1403" s="161">
        <v>0</v>
      </c>
      <c r="U1403" s="161">
        <v>0</v>
      </c>
      <c r="V1403" s="161">
        <v>0</v>
      </c>
      <c r="W1403" s="161">
        <v>0</v>
      </c>
      <c r="X1403" s="161">
        <v>0</v>
      </c>
      <c r="Y1403" s="161">
        <v>0</v>
      </c>
      <c r="Z1403" s="161">
        <v>0</v>
      </c>
      <c r="AA1403" s="161">
        <v>0</v>
      </c>
      <c r="AB1403" s="161">
        <v>0</v>
      </c>
      <c r="AC1403" s="161">
        <v>0</v>
      </c>
      <c r="AD1403" s="161">
        <v>0</v>
      </c>
      <c r="AE1403" s="161">
        <v>0</v>
      </c>
      <c r="AF1403" s="161" t="s">
        <v>6309</v>
      </c>
      <c r="AG1403" s="161" t="s">
        <v>6312</v>
      </c>
      <c r="AH1403" s="162"/>
      <c r="AI1403" s="162"/>
      <c r="AJ1403" s="162"/>
      <c r="AK1403" s="162"/>
      <c r="AL1403" s="162"/>
      <c r="AM1403" s="162"/>
      <c r="AN1403" s="162"/>
      <c r="AO1403" s="162"/>
      <c r="AP1403" s="162"/>
      <c r="AQ1403" s="162"/>
      <c r="AR1403" s="162"/>
      <c r="AS1403" s="162"/>
      <c r="AT1403" s="162"/>
      <c r="AU1403" s="162"/>
      <c r="AV1403" s="162"/>
      <c r="AW1403" s="162"/>
      <c r="AX1403" s="162"/>
    </row>
    <row r="1404" spans="1:50" hidden="1">
      <c r="A1404" s="153" t="s">
        <v>4320</v>
      </c>
      <c r="B1404" s="153" t="s">
        <v>4321</v>
      </c>
      <c r="C1404" s="153" t="s">
        <v>2505</v>
      </c>
      <c r="D1404" s="177" t="s">
        <v>8661</v>
      </c>
      <c r="E1404" s="161" t="s">
        <v>6309</v>
      </c>
      <c r="F1404" s="161" t="s">
        <v>12559</v>
      </c>
      <c r="G1404" s="161" t="s">
        <v>8662</v>
      </c>
      <c r="H1404" s="161" t="s">
        <v>2024</v>
      </c>
      <c r="I1404" s="161" t="s">
        <v>8663</v>
      </c>
      <c r="J1404" s="161" t="s">
        <v>8664</v>
      </c>
      <c r="K1404" s="161" t="s">
        <v>8665</v>
      </c>
      <c r="L1404" s="161" t="s">
        <v>6309</v>
      </c>
      <c r="M1404" s="161" t="s">
        <v>6309</v>
      </c>
      <c r="N1404" s="185" t="s">
        <v>6310</v>
      </c>
      <c r="O1404" s="161">
        <v>0</v>
      </c>
      <c r="P1404" s="161">
        <v>0</v>
      </c>
      <c r="Q1404" s="161">
        <v>0</v>
      </c>
      <c r="R1404" s="161">
        <v>0</v>
      </c>
      <c r="S1404" s="161">
        <v>0</v>
      </c>
      <c r="T1404" s="161">
        <v>0</v>
      </c>
      <c r="U1404" s="161">
        <v>0</v>
      </c>
      <c r="V1404" s="161">
        <v>0</v>
      </c>
      <c r="W1404" s="161">
        <v>0</v>
      </c>
      <c r="X1404" s="161">
        <v>0</v>
      </c>
      <c r="Y1404" s="161">
        <v>0</v>
      </c>
      <c r="Z1404" s="161">
        <v>0</v>
      </c>
      <c r="AA1404" s="161">
        <v>0</v>
      </c>
      <c r="AB1404" s="161">
        <v>0</v>
      </c>
      <c r="AC1404" s="161">
        <v>0</v>
      </c>
      <c r="AD1404" s="161">
        <v>0</v>
      </c>
      <c r="AE1404" s="161">
        <v>0</v>
      </c>
      <c r="AF1404" s="161" t="s">
        <v>6309</v>
      </c>
      <c r="AG1404" s="161" t="s">
        <v>6312</v>
      </c>
      <c r="AH1404" s="162"/>
      <c r="AI1404" s="162"/>
      <c r="AJ1404" s="162"/>
      <c r="AK1404" s="162"/>
      <c r="AL1404" s="162"/>
      <c r="AM1404" s="162"/>
      <c r="AN1404" s="162"/>
      <c r="AO1404" s="162"/>
      <c r="AP1404" s="162"/>
      <c r="AQ1404" s="162"/>
      <c r="AR1404" s="162"/>
      <c r="AS1404" s="162"/>
      <c r="AT1404" s="162"/>
      <c r="AU1404" s="162"/>
      <c r="AV1404" s="162"/>
      <c r="AW1404" s="162"/>
      <c r="AX1404" s="162"/>
    </row>
    <row r="1405" spans="1:50" hidden="1">
      <c r="A1405" s="153" t="s">
        <v>2424</v>
      </c>
      <c r="B1405" s="153" t="s">
        <v>2418</v>
      </c>
      <c r="C1405" s="153" t="s">
        <v>5461</v>
      </c>
      <c r="D1405" s="177" t="s">
        <v>7056</v>
      </c>
      <c r="E1405" s="161" t="s">
        <v>7057</v>
      </c>
      <c r="F1405" s="161" t="s">
        <v>12919</v>
      </c>
      <c r="G1405" s="161" t="s">
        <v>7058</v>
      </c>
      <c r="H1405" s="161" t="s">
        <v>6763</v>
      </c>
      <c r="I1405" s="161" t="s">
        <v>6764</v>
      </c>
      <c r="J1405" s="161" t="s">
        <v>7059</v>
      </c>
      <c r="K1405" s="161" t="s">
        <v>7060</v>
      </c>
      <c r="L1405" s="161" t="s">
        <v>7061</v>
      </c>
      <c r="M1405" s="161" t="s">
        <v>7062</v>
      </c>
      <c r="N1405" s="185" t="s">
        <v>6318</v>
      </c>
      <c r="O1405" s="161">
        <v>0</v>
      </c>
      <c r="P1405" s="161">
        <v>0</v>
      </c>
      <c r="Q1405" s="161">
        <v>0</v>
      </c>
      <c r="R1405" s="161">
        <v>0</v>
      </c>
      <c r="S1405" s="161">
        <v>0</v>
      </c>
      <c r="T1405" s="161">
        <v>0</v>
      </c>
      <c r="U1405" s="161">
        <v>0</v>
      </c>
      <c r="V1405" s="161">
        <v>0</v>
      </c>
      <c r="W1405" s="161">
        <v>0</v>
      </c>
      <c r="X1405" s="161">
        <v>0</v>
      </c>
      <c r="Y1405" s="161">
        <v>0</v>
      </c>
      <c r="Z1405" s="161">
        <v>0</v>
      </c>
      <c r="AA1405" s="161">
        <v>0</v>
      </c>
      <c r="AB1405" s="161">
        <v>0</v>
      </c>
      <c r="AC1405" s="161">
        <v>0</v>
      </c>
      <c r="AD1405" s="161">
        <v>0</v>
      </c>
      <c r="AE1405" s="161">
        <v>0</v>
      </c>
      <c r="AF1405" s="161" t="s">
        <v>1824</v>
      </c>
      <c r="AG1405" s="161" t="s">
        <v>4437</v>
      </c>
      <c r="AH1405" s="162"/>
      <c r="AI1405" s="162"/>
      <c r="AJ1405" s="162"/>
      <c r="AK1405" s="162"/>
      <c r="AL1405" s="162"/>
      <c r="AM1405" s="162"/>
      <c r="AN1405" s="162"/>
      <c r="AO1405" s="162"/>
      <c r="AP1405" s="162"/>
      <c r="AQ1405" s="162"/>
      <c r="AR1405" s="162"/>
      <c r="AS1405" s="162"/>
      <c r="AT1405" s="162"/>
      <c r="AU1405" s="162"/>
      <c r="AV1405" s="162"/>
      <c r="AW1405" s="162"/>
      <c r="AX1405" s="162"/>
    </row>
    <row r="1406" spans="1:50" hidden="1">
      <c r="A1406" s="153" t="s">
        <v>2425</v>
      </c>
      <c r="B1406" s="153" t="s">
        <v>2418</v>
      </c>
      <c r="C1406" s="153" t="s">
        <v>5461</v>
      </c>
      <c r="D1406" s="177" t="s">
        <v>7056</v>
      </c>
      <c r="E1406" s="161" t="s">
        <v>7057</v>
      </c>
      <c r="F1406" s="161" t="s">
        <v>12920</v>
      </c>
      <c r="G1406" s="161" t="s">
        <v>7058</v>
      </c>
      <c r="H1406" s="161" t="s">
        <v>6763</v>
      </c>
      <c r="I1406" s="161" t="s">
        <v>6764</v>
      </c>
      <c r="J1406" s="161" t="s">
        <v>7059</v>
      </c>
      <c r="K1406" s="161" t="s">
        <v>7060</v>
      </c>
      <c r="L1406" s="161" t="s">
        <v>7061</v>
      </c>
      <c r="M1406" s="161" t="s">
        <v>7062</v>
      </c>
      <c r="N1406" s="185" t="s">
        <v>6318</v>
      </c>
      <c r="O1406" s="161">
        <v>0</v>
      </c>
      <c r="P1406" s="161">
        <v>0</v>
      </c>
      <c r="Q1406" s="161">
        <v>0</v>
      </c>
      <c r="R1406" s="161">
        <v>0</v>
      </c>
      <c r="S1406" s="161">
        <v>0</v>
      </c>
      <c r="T1406" s="161">
        <v>0</v>
      </c>
      <c r="U1406" s="161">
        <v>0</v>
      </c>
      <c r="V1406" s="161">
        <v>0</v>
      </c>
      <c r="W1406" s="161">
        <v>0</v>
      </c>
      <c r="X1406" s="161">
        <v>0</v>
      </c>
      <c r="Y1406" s="161">
        <v>0</v>
      </c>
      <c r="Z1406" s="161">
        <v>0</v>
      </c>
      <c r="AA1406" s="161">
        <v>0</v>
      </c>
      <c r="AB1406" s="161">
        <v>0</v>
      </c>
      <c r="AC1406" s="161">
        <v>0</v>
      </c>
      <c r="AD1406" s="161">
        <v>0</v>
      </c>
      <c r="AE1406" s="161">
        <v>0</v>
      </c>
      <c r="AF1406" s="161" t="s">
        <v>1824</v>
      </c>
      <c r="AG1406" s="161" t="s">
        <v>4437</v>
      </c>
      <c r="AH1406" s="162"/>
      <c r="AI1406" s="162"/>
      <c r="AJ1406" s="162"/>
      <c r="AK1406" s="162"/>
      <c r="AL1406" s="162"/>
      <c r="AM1406" s="162"/>
      <c r="AN1406" s="162"/>
      <c r="AO1406" s="162"/>
      <c r="AP1406" s="162"/>
      <c r="AQ1406" s="162"/>
      <c r="AR1406" s="162"/>
      <c r="AS1406" s="162"/>
      <c r="AT1406" s="162"/>
      <c r="AU1406" s="162"/>
      <c r="AV1406" s="162"/>
      <c r="AW1406" s="162"/>
      <c r="AX1406" s="162"/>
    </row>
    <row r="1407" spans="1:50" hidden="1">
      <c r="A1407" s="153" t="s">
        <v>2422</v>
      </c>
      <c r="B1407" s="153" t="s">
        <v>2418</v>
      </c>
      <c r="C1407" s="153" t="s">
        <v>5461</v>
      </c>
      <c r="D1407" s="177" t="s">
        <v>7056</v>
      </c>
      <c r="E1407" s="161" t="s">
        <v>7057</v>
      </c>
      <c r="F1407" s="161" t="s">
        <v>12917</v>
      </c>
      <c r="G1407" s="161" t="s">
        <v>7058</v>
      </c>
      <c r="H1407" s="161" t="s">
        <v>6763</v>
      </c>
      <c r="I1407" s="161" t="s">
        <v>6764</v>
      </c>
      <c r="J1407" s="161" t="s">
        <v>7059</v>
      </c>
      <c r="K1407" s="161" t="s">
        <v>7060</v>
      </c>
      <c r="L1407" s="161" t="s">
        <v>7061</v>
      </c>
      <c r="M1407" s="161" t="s">
        <v>7062</v>
      </c>
      <c r="N1407" s="185" t="s">
        <v>6318</v>
      </c>
      <c r="O1407" s="161">
        <v>0</v>
      </c>
      <c r="P1407" s="161">
        <v>0</v>
      </c>
      <c r="Q1407" s="161">
        <v>0</v>
      </c>
      <c r="R1407" s="161">
        <v>0</v>
      </c>
      <c r="S1407" s="161">
        <v>0</v>
      </c>
      <c r="T1407" s="161">
        <v>0</v>
      </c>
      <c r="U1407" s="161">
        <v>0</v>
      </c>
      <c r="V1407" s="161">
        <v>0</v>
      </c>
      <c r="W1407" s="161">
        <v>0</v>
      </c>
      <c r="X1407" s="161">
        <v>0</v>
      </c>
      <c r="Y1407" s="161">
        <v>0</v>
      </c>
      <c r="Z1407" s="161">
        <v>0</v>
      </c>
      <c r="AA1407" s="161">
        <v>0</v>
      </c>
      <c r="AB1407" s="161">
        <v>0</v>
      </c>
      <c r="AC1407" s="161">
        <v>0</v>
      </c>
      <c r="AD1407" s="161">
        <v>0</v>
      </c>
      <c r="AE1407" s="161">
        <v>0</v>
      </c>
      <c r="AF1407" s="161" t="s">
        <v>1824</v>
      </c>
      <c r="AG1407" s="161" t="s">
        <v>4437</v>
      </c>
      <c r="AH1407" s="162"/>
      <c r="AI1407" s="162"/>
      <c r="AJ1407" s="162"/>
      <c r="AK1407" s="162"/>
      <c r="AL1407" s="162"/>
      <c r="AM1407" s="162"/>
      <c r="AN1407" s="162"/>
      <c r="AO1407" s="162"/>
      <c r="AP1407" s="162"/>
      <c r="AQ1407" s="162"/>
      <c r="AR1407" s="162"/>
      <c r="AS1407" s="162"/>
      <c r="AT1407" s="162"/>
      <c r="AU1407" s="162"/>
      <c r="AV1407" s="162"/>
      <c r="AW1407" s="162"/>
      <c r="AX1407" s="162"/>
    </row>
    <row r="1408" spans="1:50" hidden="1">
      <c r="A1408" s="153" t="s">
        <v>2423</v>
      </c>
      <c r="B1408" s="153" t="s">
        <v>2418</v>
      </c>
      <c r="C1408" s="153" t="s">
        <v>5461</v>
      </c>
      <c r="D1408" s="177" t="s">
        <v>7056</v>
      </c>
      <c r="E1408" s="161" t="s">
        <v>7057</v>
      </c>
      <c r="F1408" s="161" t="s">
        <v>12918</v>
      </c>
      <c r="G1408" s="161" t="s">
        <v>7058</v>
      </c>
      <c r="H1408" s="161" t="s">
        <v>6763</v>
      </c>
      <c r="I1408" s="161" t="s">
        <v>6764</v>
      </c>
      <c r="J1408" s="161" t="s">
        <v>7059</v>
      </c>
      <c r="K1408" s="161" t="s">
        <v>7060</v>
      </c>
      <c r="L1408" s="161" t="s">
        <v>7061</v>
      </c>
      <c r="M1408" s="161" t="s">
        <v>7062</v>
      </c>
      <c r="N1408" s="185" t="s">
        <v>6318</v>
      </c>
      <c r="O1408" s="161">
        <v>0</v>
      </c>
      <c r="P1408" s="161">
        <v>0</v>
      </c>
      <c r="Q1408" s="161">
        <v>0</v>
      </c>
      <c r="R1408" s="161">
        <v>0</v>
      </c>
      <c r="S1408" s="161">
        <v>0</v>
      </c>
      <c r="T1408" s="161">
        <v>0</v>
      </c>
      <c r="U1408" s="161">
        <v>0</v>
      </c>
      <c r="V1408" s="161">
        <v>0</v>
      </c>
      <c r="W1408" s="161">
        <v>0</v>
      </c>
      <c r="X1408" s="161">
        <v>0</v>
      </c>
      <c r="Y1408" s="161">
        <v>0</v>
      </c>
      <c r="Z1408" s="161">
        <v>0</v>
      </c>
      <c r="AA1408" s="161">
        <v>0</v>
      </c>
      <c r="AB1408" s="161">
        <v>0</v>
      </c>
      <c r="AC1408" s="161">
        <v>0</v>
      </c>
      <c r="AD1408" s="161">
        <v>0</v>
      </c>
      <c r="AE1408" s="161">
        <v>0</v>
      </c>
      <c r="AF1408" s="161" t="s">
        <v>1824</v>
      </c>
      <c r="AG1408" s="161" t="s">
        <v>4437</v>
      </c>
      <c r="AH1408" s="162"/>
      <c r="AI1408" s="162"/>
      <c r="AJ1408" s="162"/>
      <c r="AK1408" s="162"/>
      <c r="AL1408" s="162"/>
      <c r="AM1408" s="162"/>
      <c r="AN1408" s="162"/>
      <c r="AO1408" s="162"/>
      <c r="AP1408" s="162"/>
      <c r="AQ1408" s="162"/>
      <c r="AR1408" s="162"/>
      <c r="AS1408" s="162"/>
      <c r="AT1408" s="162"/>
      <c r="AU1408" s="162"/>
      <c r="AV1408" s="162"/>
      <c r="AW1408" s="162"/>
      <c r="AX1408" s="162"/>
    </row>
    <row r="1409" spans="1:50" hidden="1">
      <c r="A1409" s="153" t="s">
        <v>4174</v>
      </c>
      <c r="B1409" s="153" t="s">
        <v>4175</v>
      </c>
      <c r="C1409" s="153" t="s">
        <v>2505</v>
      </c>
      <c r="D1409" s="177" t="s">
        <v>9138</v>
      </c>
      <c r="E1409" s="161" t="s">
        <v>6309</v>
      </c>
      <c r="F1409" s="161" t="s">
        <v>12648</v>
      </c>
      <c r="G1409" s="161" t="s">
        <v>9139</v>
      </c>
      <c r="H1409" s="161" t="s">
        <v>2015</v>
      </c>
      <c r="I1409" s="161" t="s">
        <v>2016</v>
      </c>
      <c r="J1409" s="161" t="s">
        <v>9140</v>
      </c>
      <c r="K1409" s="161" t="s">
        <v>9141</v>
      </c>
      <c r="L1409" s="161" t="s">
        <v>6309</v>
      </c>
      <c r="M1409" s="161" t="s">
        <v>6309</v>
      </c>
      <c r="N1409" s="185" t="s">
        <v>6310</v>
      </c>
      <c r="O1409" s="161">
        <v>0</v>
      </c>
      <c r="P1409" s="161">
        <v>0</v>
      </c>
      <c r="Q1409" s="161">
        <v>0</v>
      </c>
      <c r="R1409" s="161">
        <v>0</v>
      </c>
      <c r="S1409" s="161">
        <v>0</v>
      </c>
      <c r="T1409" s="161">
        <v>0</v>
      </c>
      <c r="U1409" s="161">
        <v>0</v>
      </c>
      <c r="V1409" s="161">
        <v>0</v>
      </c>
      <c r="W1409" s="161">
        <v>0</v>
      </c>
      <c r="X1409" s="161">
        <v>0</v>
      </c>
      <c r="Y1409" s="161">
        <v>0</v>
      </c>
      <c r="Z1409" s="161">
        <v>0</v>
      </c>
      <c r="AA1409" s="161">
        <v>0</v>
      </c>
      <c r="AB1409" s="161">
        <v>0</v>
      </c>
      <c r="AC1409" s="161">
        <v>0</v>
      </c>
      <c r="AD1409" s="161">
        <v>0</v>
      </c>
      <c r="AE1409" s="161">
        <v>0</v>
      </c>
      <c r="AF1409" s="161" t="s">
        <v>6309</v>
      </c>
      <c r="AG1409" s="161" t="s">
        <v>6312</v>
      </c>
      <c r="AH1409" s="162"/>
      <c r="AI1409" s="162"/>
      <c r="AJ1409" s="162"/>
      <c r="AK1409" s="162"/>
      <c r="AL1409" s="162"/>
      <c r="AM1409" s="162"/>
      <c r="AN1409" s="162"/>
      <c r="AO1409" s="162"/>
      <c r="AP1409" s="162"/>
      <c r="AQ1409" s="162"/>
      <c r="AR1409" s="162"/>
      <c r="AS1409" s="162"/>
      <c r="AT1409" s="162"/>
      <c r="AU1409" s="162"/>
      <c r="AV1409" s="162"/>
      <c r="AW1409" s="162"/>
      <c r="AX1409" s="162"/>
    </row>
    <row r="1410" spans="1:50" hidden="1">
      <c r="A1410" s="153" t="s">
        <v>4164</v>
      </c>
      <c r="B1410" s="153" t="s">
        <v>4165</v>
      </c>
      <c r="C1410" s="153" t="s">
        <v>4166</v>
      </c>
      <c r="D1410" s="177" t="s">
        <v>9120</v>
      </c>
      <c r="E1410" s="161" t="s">
        <v>6309</v>
      </c>
      <c r="F1410" s="161" t="s">
        <v>12644</v>
      </c>
      <c r="G1410" s="161" t="s">
        <v>9121</v>
      </c>
      <c r="H1410" s="161" t="s">
        <v>2015</v>
      </c>
      <c r="I1410" s="161" t="s">
        <v>2016</v>
      </c>
      <c r="J1410" s="161" t="s">
        <v>9122</v>
      </c>
      <c r="K1410" s="161" t="s">
        <v>9123</v>
      </c>
      <c r="L1410" s="161" t="s">
        <v>6309</v>
      </c>
      <c r="M1410" s="161" t="s">
        <v>9124</v>
      </c>
      <c r="N1410" s="185" t="s">
        <v>6310</v>
      </c>
      <c r="O1410" s="161">
        <v>0</v>
      </c>
      <c r="P1410" s="161">
        <v>0</v>
      </c>
      <c r="Q1410" s="161">
        <v>0</v>
      </c>
      <c r="R1410" s="161">
        <v>0</v>
      </c>
      <c r="S1410" s="161">
        <v>0</v>
      </c>
      <c r="T1410" s="161">
        <v>0</v>
      </c>
      <c r="U1410" s="161">
        <v>0</v>
      </c>
      <c r="V1410" s="161">
        <v>0</v>
      </c>
      <c r="W1410" s="161">
        <v>0</v>
      </c>
      <c r="X1410" s="161">
        <v>0</v>
      </c>
      <c r="Y1410" s="161">
        <v>0</v>
      </c>
      <c r="Z1410" s="161">
        <v>0</v>
      </c>
      <c r="AA1410" s="161">
        <v>0</v>
      </c>
      <c r="AB1410" s="161">
        <v>0</v>
      </c>
      <c r="AC1410" s="161">
        <v>0</v>
      </c>
      <c r="AD1410" s="161">
        <v>0</v>
      </c>
      <c r="AE1410" s="161">
        <v>0</v>
      </c>
      <c r="AF1410" s="161" t="s">
        <v>6309</v>
      </c>
      <c r="AG1410" s="161" t="s">
        <v>6312</v>
      </c>
      <c r="AH1410" s="162"/>
      <c r="AI1410" s="162"/>
      <c r="AJ1410" s="162"/>
      <c r="AK1410" s="162"/>
      <c r="AL1410" s="162"/>
      <c r="AM1410" s="162"/>
      <c r="AN1410" s="162"/>
      <c r="AO1410" s="162"/>
      <c r="AP1410" s="162"/>
      <c r="AQ1410" s="162"/>
      <c r="AR1410" s="162"/>
      <c r="AS1410" s="162"/>
      <c r="AT1410" s="162"/>
      <c r="AU1410" s="162"/>
      <c r="AV1410" s="162"/>
      <c r="AW1410" s="162"/>
      <c r="AX1410" s="162"/>
    </row>
    <row r="1411" spans="1:50" hidden="1">
      <c r="A1411" s="153" t="s">
        <v>2145</v>
      </c>
      <c r="B1411" s="153" t="s">
        <v>2146</v>
      </c>
      <c r="C1411" s="153" t="s">
        <v>4431</v>
      </c>
      <c r="D1411" s="177" t="s">
        <v>7008</v>
      </c>
      <c r="E1411" s="161" t="s">
        <v>6309</v>
      </c>
      <c r="F1411" s="161" t="s">
        <v>12062</v>
      </c>
      <c r="G1411" s="161" t="s">
        <v>7009</v>
      </c>
      <c r="H1411" s="161" t="s">
        <v>2024</v>
      </c>
      <c r="I1411" s="161" t="s">
        <v>7010</v>
      </c>
      <c r="J1411" s="161" t="s">
        <v>7011</v>
      </c>
      <c r="K1411" s="161" t="s">
        <v>7012</v>
      </c>
      <c r="L1411" s="161" t="s">
        <v>6309</v>
      </c>
      <c r="M1411" s="161" t="s">
        <v>6309</v>
      </c>
      <c r="N1411" s="185" t="s">
        <v>6310</v>
      </c>
      <c r="O1411" s="161">
        <v>0</v>
      </c>
      <c r="P1411" s="161">
        <v>0</v>
      </c>
      <c r="Q1411" s="161">
        <v>0</v>
      </c>
      <c r="R1411" s="161">
        <v>0</v>
      </c>
      <c r="S1411" s="161">
        <v>0</v>
      </c>
      <c r="T1411" s="161">
        <v>0</v>
      </c>
      <c r="U1411" s="161">
        <v>0</v>
      </c>
      <c r="V1411" s="161">
        <v>0</v>
      </c>
      <c r="W1411" s="161">
        <v>0</v>
      </c>
      <c r="X1411" s="161">
        <v>0</v>
      </c>
      <c r="Y1411" s="161">
        <v>0</v>
      </c>
      <c r="Z1411" s="161">
        <v>0</v>
      </c>
      <c r="AA1411" s="161">
        <v>0</v>
      </c>
      <c r="AB1411" s="161">
        <v>0</v>
      </c>
      <c r="AC1411" s="161">
        <v>0</v>
      </c>
      <c r="AD1411" s="161">
        <v>0</v>
      </c>
      <c r="AE1411" s="161">
        <v>0</v>
      </c>
      <c r="AF1411" s="161" t="s">
        <v>6309</v>
      </c>
      <c r="AG1411" s="161" t="s">
        <v>6312</v>
      </c>
      <c r="AH1411" s="162"/>
      <c r="AI1411" s="162"/>
      <c r="AJ1411" s="162"/>
      <c r="AK1411" s="162"/>
      <c r="AL1411" s="162"/>
      <c r="AM1411" s="162"/>
      <c r="AN1411" s="162"/>
      <c r="AO1411" s="162"/>
      <c r="AP1411" s="162"/>
      <c r="AQ1411" s="162"/>
      <c r="AR1411" s="162"/>
      <c r="AS1411" s="162"/>
      <c r="AT1411" s="162"/>
      <c r="AU1411" s="162"/>
      <c r="AV1411" s="162"/>
      <c r="AW1411" s="162"/>
      <c r="AX1411" s="162"/>
    </row>
    <row r="1412" spans="1:50" hidden="1">
      <c r="A1412" s="153" t="s">
        <v>2647</v>
      </c>
      <c r="B1412" s="153" t="s">
        <v>2648</v>
      </c>
      <c r="C1412" s="153" t="s">
        <v>2505</v>
      </c>
      <c r="D1412" s="177" t="s">
        <v>10091</v>
      </c>
      <c r="E1412" s="161" t="s">
        <v>6309</v>
      </c>
      <c r="F1412" s="161" t="s">
        <v>12838</v>
      </c>
      <c r="G1412" s="161" t="s">
        <v>10092</v>
      </c>
      <c r="H1412" s="161" t="s">
        <v>2025</v>
      </c>
      <c r="I1412" s="161" t="s">
        <v>2026</v>
      </c>
      <c r="J1412" s="161" t="s">
        <v>10093</v>
      </c>
      <c r="K1412" s="161" t="s">
        <v>10094</v>
      </c>
      <c r="L1412" s="161" t="s">
        <v>6309</v>
      </c>
      <c r="M1412" s="161" t="s">
        <v>6309</v>
      </c>
      <c r="N1412" s="185" t="s">
        <v>6310</v>
      </c>
      <c r="O1412" s="161">
        <v>0</v>
      </c>
      <c r="P1412" s="161">
        <v>0</v>
      </c>
      <c r="Q1412" s="161">
        <v>0</v>
      </c>
      <c r="R1412" s="161">
        <v>0</v>
      </c>
      <c r="S1412" s="161">
        <v>0</v>
      </c>
      <c r="T1412" s="161">
        <v>0</v>
      </c>
      <c r="U1412" s="161">
        <v>0</v>
      </c>
      <c r="V1412" s="161">
        <v>0</v>
      </c>
      <c r="W1412" s="161">
        <v>0</v>
      </c>
      <c r="X1412" s="161">
        <v>0</v>
      </c>
      <c r="Y1412" s="161">
        <v>0</v>
      </c>
      <c r="Z1412" s="161">
        <v>0</v>
      </c>
      <c r="AA1412" s="161">
        <v>0</v>
      </c>
      <c r="AB1412" s="161">
        <v>0</v>
      </c>
      <c r="AC1412" s="161">
        <v>0</v>
      </c>
      <c r="AD1412" s="161">
        <v>0</v>
      </c>
      <c r="AE1412" s="161">
        <v>0</v>
      </c>
      <c r="AF1412" s="161" t="s">
        <v>6309</v>
      </c>
      <c r="AG1412" s="161" t="s">
        <v>6312</v>
      </c>
      <c r="AH1412" s="162"/>
      <c r="AI1412" s="162"/>
      <c r="AJ1412" s="162"/>
      <c r="AK1412" s="162"/>
      <c r="AL1412" s="162"/>
      <c r="AM1412" s="162"/>
      <c r="AN1412" s="162"/>
      <c r="AO1412" s="162"/>
      <c r="AP1412" s="162"/>
      <c r="AQ1412" s="162"/>
      <c r="AR1412" s="162"/>
      <c r="AS1412" s="162"/>
      <c r="AT1412" s="162"/>
      <c r="AU1412" s="162"/>
      <c r="AV1412" s="162"/>
      <c r="AW1412" s="162"/>
      <c r="AX1412" s="162"/>
    </row>
    <row r="1413" spans="1:50" hidden="1">
      <c r="A1413" s="153" t="s">
        <v>269</v>
      </c>
      <c r="B1413" s="153" t="s">
        <v>6522</v>
      </c>
      <c r="C1413" s="153" t="s">
        <v>270</v>
      </c>
      <c r="D1413" s="177" t="s">
        <v>894</v>
      </c>
      <c r="E1413" s="161" t="s">
        <v>895</v>
      </c>
      <c r="F1413" s="161" t="s">
        <v>2354</v>
      </c>
      <c r="G1413" s="161" t="s">
        <v>897</v>
      </c>
      <c r="H1413" s="161" t="s">
        <v>2024</v>
      </c>
      <c r="I1413" s="161" t="s">
        <v>2031</v>
      </c>
      <c r="J1413" s="161" t="s">
        <v>898</v>
      </c>
      <c r="K1413" s="161" t="s">
        <v>899</v>
      </c>
      <c r="L1413" s="161" t="s">
        <v>900</v>
      </c>
      <c r="M1413" s="161" t="s">
        <v>901</v>
      </c>
      <c r="N1413" s="185" t="s">
        <v>6520</v>
      </c>
      <c r="O1413" s="161" t="s">
        <v>6519</v>
      </c>
      <c r="P1413" s="161" t="s">
        <v>2349</v>
      </c>
      <c r="Q1413" s="161" t="s">
        <v>2350</v>
      </c>
      <c r="R1413" s="161" t="s">
        <v>2024</v>
      </c>
      <c r="S1413" s="161" t="s">
        <v>2031</v>
      </c>
      <c r="T1413" s="161" t="s">
        <v>2351</v>
      </c>
      <c r="U1413" s="161" t="s">
        <v>6523</v>
      </c>
      <c r="V1413" s="161" t="s">
        <v>2344</v>
      </c>
      <c r="W1413" s="161" t="s">
        <v>13652</v>
      </c>
      <c r="X1413" s="161" t="s">
        <v>2024</v>
      </c>
      <c r="Y1413" s="161" t="s">
        <v>2031</v>
      </c>
      <c r="Z1413" s="161" t="s">
        <v>6309</v>
      </c>
      <c r="AA1413" s="161">
        <v>0</v>
      </c>
      <c r="AB1413" s="161">
        <v>0</v>
      </c>
      <c r="AC1413" s="161">
        <v>0</v>
      </c>
      <c r="AD1413" s="161">
        <v>0</v>
      </c>
      <c r="AE1413" s="161">
        <v>0</v>
      </c>
      <c r="AF1413" s="161" t="s">
        <v>6309</v>
      </c>
      <c r="AG1413" s="161" t="s">
        <v>6497</v>
      </c>
      <c r="AH1413" s="162" t="s">
        <v>14196</v>
      </c>
      <c r="AI1413" s="162" t="s">
        <v>15250</v>
      </c>
      <c r="AJ1413" s="162" t="s">
        <v>15340</v>
      </c>
      <c r="AK1413" s="162" t="s">
        <v>15348</v>
      </c>
      <c r="AL1413" s="162" t="s">
        <v>15419</v>
      </c>
      <c r="AM1413" s="162"/>
      <c r="AN1413" s="162"/>
      <c r="AO1413" s="162"/>
      <c r="AP1413" s="162"/>
      <c r="AQ1413" s="162"/>
      <c r="AR1413" s="162"/>
      <c r="AS1413" s="162"/>
      <c r="AT1413" s="162"/>
      <c r="AU1413" s="162"/>
      <c r="AV1413" s="162"/>
      <c r="AW1413" s="162"/>
      <c r="AX1413" s="162"/>
    </row>
    <row r="1414" spans="1:50" hidden="1">
      <c r="A1414" s="153" t="s">
        <v>271</v>
      </c>
      <c r="B1414" s="153" t="s">
        <v>6522</v>
      </c>
      <c r="C1414" s="153" t="s">
        <v>272</v>
      </c>
      <c r="D1414" s="177" t="s">
        <v>894</v>
      </c>
      <c r="E1414" s="161" t="s">
        <v>895</v>
      </c>
      <c r="F1414" s="161" t="s">
        <v>2348</v>
      </c>
      <c r="G1414" s="161" t="s">
        <v>897</v>
      </c>
      <c r="H1414" s="161" t="s">
        <v>2024</v>
      </c>
      <c r="I1414" s="161" t="s">
        <v>2031</v>
      </c>
      <c r="J1414" s="161" t="s">
        <v>898</v>
      </c>
      <c r="K1414" s="161" t="s">
        <v>899</v>
      </c>
      <c r="L1414" s="161" t="s">
        <v>900</v>
      </c>
      <c r="M1414" s="161" t="s">
        <v>901</v>
      </c>
      <c r="N1414" s="185" t="s">
        <v>6520</v>
      </c>
      <c r="O1414" s="161" t="s">
        <v>6519</v>
      </c>
      <c r="P1414" s="161" t="s">
        <v>2349</v>
      </c>
      <c r="Q1414" s="161" t="s">
        <v>2350</v>
      </c>
      <c r="R1414" s="161" t="s">
        <v>2024</v>
      </c>
      <c r="S1414" s="161" t="s">
        <v>2031</v>
      </c>
      <c r="T1414" s="161" t="s">
        <v>2351</v>
      </c>
      <c r="U1414" s="161" t="s">
        <v>6523</v>
      </c>
      <c r="V1414" s="161" t="s">
        <v>2344</v>
      </c>
      <c r="W1414" s="161" t="s">
        <v>13652</v>
      </c>
      <c r="X1414" s="161" t="s">
        <v>2024</v>
      </c>
      <c r="Y1414" s="161" t="s">
        <v>2031</v>
      </c>
      <c r="Z1414" s="161" t="s">
        <v>6309</v>
      </c>
      <c r="AA1414" s="161">
        <v>0</v>
      </c>
      <c r="AB1414" s="161">
        <v>0</v>
      </c>
      <c r="AC1414" s="161">
        <v>0</v>
      </c>
      <c r="AD1414" s="161">
        <v>0</v>
      </c>
      <c r="AE1414" s="161">
        <v>0</v>
      </c>
      <c r="AF1414" s="161" t="s">
        <v>6309</v>
      </c>
      <c r="AG1414" s="161" t="s">
        <v>6497</v>
      </c>
      <c r="AH1414" s="162" t="s">
        <v>14196</v>
      </c>
      <c r="AI1414" s="162" t="s">
        <v>15250</v>
      </c>
      <c r="AJ1414" s="162" t="s">
        <v>15340</v>
      </c>
      <c r="AK1414" s="162" t="s">
        <v>15348</v>
      </c>
      <c r="AL1414" s="162" t="s">
        <v>15420</v>
      </c>
      <c r="AM1414" s="162"/>
      <c r="AN1414" s="162"/>
      <c r="AO1414" s="162"/>
      <c r="AP1414" s="162"/>
      <c r="AQ1414" s="162"/>
      <c r="AR1414" s="162"/>
      <c r="AS1414" s="162"/>
      <c r="AT1414" s="162"/>
      <c r="AU1414" s="162"/>
      <c r="AV1414" s="162"/>
      <c r="AW1414" s="162"/>
      <c r="AX1414" s="162"/>
    </row>
    <row r="1415" spans="1:50" hidden="1">
      <c r="A1415" s="153" t="s">
        <v>1266</v>
      </c>
      <c r="B1415" s="153" t="s">
        <v>1267</v>
      </c>
      <c r="C1415" s="153" t="s">
        <v>4431</v>
      </c>
      <c r="D1415" s="177" t="s">
        <v>9640</v>
      </c>
      <c r="E1415" s="161" t="s">
        <v>6309</v>
      </c>
      <c r="F1415" s="161" t="s">
        <v>12744</v>
      </c>
      <c r="G1415" s="161" t="s">
        <v>9641</v>
      </c>
      <c r="H1415" s="161" t="s">
        <v>8247</v>
      </c>
      <c r="I1415" s="161" t="s">
        <v>8248</v>
      </c>
      <c r="J1415" s="161" t="s">
        <v>9642</v>
      </c>
      <c r="K1415" s="161" t="s">
        <v>9643</v>
      </c>
      <c r="L1415" s="161" t="s">
        <v>6309</v>
      </c>
      <c r="M1415" s="161" t="s">
        <v>6309</v>
      </c>
      <c r="N1415" s="185" t="s">
        <v>6310</v>
      </c>
      <c r="O1415" s="161">
        <v>0</v>
      </c>
      <c r="P1415" s="161">
        <v>0</v>
      </c>
      <c r="Q1415" s="161">
        <v>0</v>
      </c>
      <c r="R1415" s="161">
        <v>0</v>
      </c>
      <c r="S1415" s="161">
        <v>0</v>
      </c>
      <c r="T1415" s="161">
        <v>0</v>
      </c>
      <c r="U1415" s="161">
        <v>0</v>
      </c>
      <c r="V1415" s="161">
        <v>0</v>
      </c>
      <c r="W1415" s="161">
        <v>0</v>
      </c>
      <c r="X1415" s="161">
        <v>0</v>
      </c>
      <c r="Y1415" s="161">
        <v>0</v>
      </c>
      <c r="Z1415" s="161">
        <v>0</v>
      </c>
      <c r="AA1415" s="161">
        <v>0</v>
      </c>
      <c r="AB1415" s="161">
        <v>0</v>
      </c>
      <c r="AC1415" s="161">
        <v>0</v>
      </c>
      <c r="AD1415" s="161">
        <v>0</v>
      </c>
      <c r="AE1415" s="161">
        <v>0</v>
      </c>
      <c r="AF1415" s="161" t="s">
        <v>6309</v>
      </c>
      <c r="AG1415" s="161" t="s">
        <v>6312</v>
      </c>
      <c r="AH1415" s="162"/>
      <c r="AI1415" s="162"/>
      <c r="AJ1415" s="162"/>
      <c r="AK1415" s="162"/>
      <c r="AL1415" s="162"/>
      <c r="AM1415" s="162"/>
      <c r="AN1415" s="162"/>
      <c r="AO1415" s="162"/>
      <c r="AP1415" s="162"/>
      <c r="AQ1415" s="162"/>
      <c r="AR1415" s="162"/>
      <c r="AS1415" s="162"/>
      <c r="AT1415" s="162"/>
      <c r="AU1415" s="162"/>
      <c r="AV1415" s="162"/>
      <c r="AW1415" s="162"/>
      <c r="AX1415" s="162"/>
    </row>
    <row r="1416" spans="1:50" hidden="1">
      <c r="A1416" s="153" t="s">
        <v>184</v>
      </c>
      <c r="B1416" s="153" t="s">
        <v>185</v>
      </c>
      <c r="C1416" s="153" t="s">
        <v>1085</v>
      </c>
      <c r="D1416" s="177" t="s">
        <v>7028</v>
      </c>
      <c r="E1416" s="161" t="s">
        <v>7029</v>
      </c>
      <c r="F1416" s="161" t="s">
        <v>12103</v>
      </c>
      <c r="G1416" s="161" t="s">
        <v>7030</v>
      </c>
      <c r="H1416" s="161" t="s">
        <v>7031</v>
      </c>
      <c r="I1416" s="161" t="s">
        <v>7032</v>
      </c>
      <c r="J1416" s="161" t="s">
        <v>7033</v>
      </c>
      <c r="K1416" s="161" t="s">
        <v>7034</v>
      </c>
      <c r="L1416" s="161" t="s">
        <v>7035</v>
      </c>
      <c r="M1416" s="161" t="s">
        <v>7036</v>
      </c>
      <c r="N1416" s="185" t="s">
        <v>6310</v>
      </c>
      <c r="O1416" s="161">
        <v>0</v>
      </c>
      <c r="P1416" s="161">
        <v>0</v>
      </c>
      <c r="Q1416" s="161">
        <v>0</v>
      </c>
      <c r="R1416" s="161">
        <v>0</v>
      </c>
      <c r="S1416" s="161">
        <v>0</v>
      </c>
      <c r="T1416" s="161">
        <v>0</v>
      </c>
      <c r="U1416" s="161">
        <v>0</v>
      </c>
      <c r="V1416" s="161">
        <v>0</v>
      </c>
      <c r="W1416" s="161">
        <v>0</v>
      </c>
      <c r="X1416" s="161">
        <v>0</v>
      </c>
      <c r="Y1416" s="161">
        <v>0</v>
      </c>
      <c r="Z1416" s="161">
        <v>0</v>
      </c>
      <c r="AA1416" s="161">
        <v>0</v>
      </c>
      <c r="AB1416" s="161">
        <v>0</v>
      </c>
      <c r="AC1416" s="161">
        <v>0</v>
      </c>
      <c r="AD1416" s="161">
        <v>0</v>
      </c>
      <c r="AE1416" s="161">
        <v>0</v>
      </c>
      <c r="AF1416" s="161" t="s">
        <v>6309</v>
      </c>
      <c r="AG1416" s="161" t="s">
        <v>6317</v>
      </c>
      <c r="AH1416" s="162"/>
      <c r="AI1416" s="162"/>
      <c r="AJ1416" s="162"/>
      <c r="AK1416" s="162"/>
      <c r="AL1416" s="162"/>
      <c r="AM1416" s="162"/>
      <c r="AN1416" s="162"/>
      <c r="AO1416" s="162"/>
      <c r="AP1416" s="162"/>
      <c r="AQ1416" s="162"/>
      <c r="AR1416" s="162"/>
      <c r="AS1416" s="162"/>
      <c r="AT1416" s="162"/>
      <c r="AU1416" s="162"/>
      <c r="AV1416" s="162"/>
      <c r="AW1416" s="162"/>
      <c r="AX1416" s="162"/>
    </row>
    <row r="1417" spans="1:50" hidden="1">
      <c r="A1417" s="153" t="s">
        <v>5041</v>
      </c>
      <c r="B1417" s="153" t="s">
        <v>5042</v>
      </c>
      <c r="C1417" s="153" t="s">
        <v>5043</v>
      </c>
      <c r="D1417" s="177" t="s">
        <v>9326</v>
      </c>
      <c r="E1417" s="161" t="s">
        <v>6309</v>
      </c>
      <c r="F1417" s="161" t="s">
        <v>12681</v>
      </c>
      <c r="G1417" s="161" t="s">
        <v>9327</v>
      </c>
      <c r="H1417" s="161" t="s">
        <v>2015</v>
      </c>
      <c r="I1417" s="161" t="s">
        <v>2016</v>
      </c>
      <c r="J1417" s="161" t="s">
        <v>9328</v>
      </c>
      <c r="K1417" s="161" t="s">
        <v>9329</v>
      </c>
      <c r="L1417" s="161" t="s">
        <v>6309</v>
      </c>
      <c r="M1417" s="161" t="s">
        <v>6309</v>
      </c>
      <c r="N1417" s="185" t="s">
        <v>6310</v>
      </c>
      <c r="O1417" s="161">
        <v>0</v>
      </c>
      <c r="P1417" s="161">
        <v>0</v>
      </c>
      <c r="Q1417" s="161">
        <v>0</v>
      </c>
      <c r="R1417" s="161">
        <v>0</v>
      </c>
      <c r="S1417" s="161">
        <v>0</v>
      </c>
      <c r="T1417" s="161">
        <v>0</v>
      </c>
      <c r="U1417" s="161">
        <v>0</v>
      </c>
      <c r="V1417" s="161">
        <v>0</v>
      </c>
      <c r="W1417" s="161">
        <v>0</v>
      </c>
      <c r="X1417" s="161">
        <v>0</v>
      </c>
      <c r="Y1417" s="161">
        <v>0</v>
      </c>
      <c r="Z1417" s="161">
        <v>0</v>
      </c>
      <c r="AA1417" s="161">
        <v>0</v>
      </c>
      <c r="AB1417" s="161">
        <v>0</v>
      </c>
      <c r="AC1417" s="161">
        <v>0</v>
      </c>
      <c r="AD1417" s="161">
        <v>0</v>
      </c>
      <c r="AE1417" s="161">
        <v>0</v>
      </c>
      <c r="AF1417" s="161" t="s">
        <v>6309</v>
      </c>
      <c r="AG1417" s="161" t="s">
        <v>6312</v>
      </c>
      <c r="AH1417" s="162"/>
      <c r="AI1417" s="162"/>
      <c r="AJ1417" s="162"/>
      <c r="AK1417" s="162"/>
      <c r="AL1417" s="162"/>
      <c r="AM1417" s="162"/>
      <c r="AN1417" s="162"/>
      <c r="AO1417" s="162"/>
      <c r="AP1417" s="162"/>
      <c r="AQ1417" s="162"/>
      <c r="AR1417" s="162"/>
      <c r="AS1417" s="162"/>
      <c r="AT1417" s="162"/>
      <c r="AU1417" s="162"/>
      <c r="AV1417" s="162"/>
      <c r="AW1417" s="162"/>
      <c r="AX1417" s="162"/>
    </row>
    <row r="1418" spans="1:50" hidden="1">
      <c r="A1418" s="153" t="s">
        <v>273</v>
      </c>
      <c r="B1418" s="153" t="s">
        <v>274</v>
      </c>
      <c r="C1418" s="153" t="s">
        <v>2509</v>
      </c>
      <c r="D1418" s="177" t="s">
        <v>7250</v>
      </c>
      <c r="E1418" s="161" t="s">
        <v>6309</v>
      </c>
      <c r="F1418" s="161" t="s">
        <v>12042</v>
      </c>
      <c r="G1418" s="161" t="s">
        <v>7251</v>
      </c>
      <c r="H1418" s="161" t="s">
        <v>3916</v>
      </c>
      <c r="I1418" s="161" t="s">
        <v>3917</v>
      </c>
      <c r="J1418" s="161" t="s">
        <v>7252</v>
      </c>
      <c r="K1418" s="161" t="s">
        <v>7253</v>
      </c>
      <c r="L1418" s="161" t="s">
        <v>6309</v>
      </c>
      <c r="M1418" s="161" t="s">
        <v>6309</v>
      </c>
      <c r="N1418" s="185" t="s">
        <v>6310</v>
      </c>
      <c r="O1418" s="161">
        <v>0</v>
      </c>
      <c r="P1418" s="161">
        <v>0</v>
      </c>
      <c r="Q1418" s="161">
        <v>0</v>
      </c>
      <c r="R1418" s="161">
        <v>0</v>
      </c>
      <c r="S1418" s="161">
        <v>0</v>
      </c>
      <c r="T1418" s="161">
        <v>0</v>
      </c>
      <c r="U1418" s="161">
        <v>0</v>
      </c>
      <c r="V1418" s="161">
        <v>0</v>
      </c>
      <c r="W1418" s="161">
        <v>0</v>
      </c>
      <c r="X1418" s="161">
        <v>0</v>
      </c>
      <c r="Y1418" s="161">
        <v>0</v>
      </c>
      <c r="Z1418" s="161">
        <v>0</v>
      </c>
      <c r="AA1418" s="161">
        <v>0</v>
      </c>
      <c r="AB1418" s="161">
        <v>0</v>
      </c>
      <c r="AC1418" s="161">
        <v>0</v>
      </c>
      <c r="AD1418" s="161">
        <v>0</v>
      </c>
      <c r="AE1418" s="161">
        <v>0</v>
      </c>
      <c r="AF1418" s="161" t="s">
        <v>6309</v>
      </c>
      <c r="AG1418" s="161" t="s">
        <v>6312</v>
      </c>
      <c r="AH1418" s="162"/>
      <c r="AI1418" s="162"/>
      <c r="AJ1418" s="162"/>
      <c r="AK1418" s="162"/>
      <c r="AL1418" s="162"/>
      <c r="AM1418" s="162"/>
      <c r="AN1418" s="162"/>
      <c r="AO1418" s="162"/>
      <c r="AP1418" s="162"/>
      <c r="AQ1418" s="162"/>
      <c r="AR1418" s="162"/>
      <c r="AS1418" s="162"/>
      <c r="AT1418" s="162"/>
      <c r="AU1418" s="162"/>
      <c r="AV1418" s="162"/>
      <c r="AW1418" s="162"/>
      <c r="AX1418" s="162"/>
    </row>
    <row r="1419" spans="1:50" hidden="1">
      <c r="A1419" s="153" t="s">
        <v>876</v>
      </c>
      <c r="B1419" s="153" t="s">
        <v>877</v>
      </c>
      <c r="C1419" s="153" t="s">
        <v>2231</v>
      </c>
      <c r="D1419" s="177" t="s">
        <v>7070</v>
      </c>
      <c r="E1419" s="161" t="s">
        <v>7071</v>
      </c>
      <c r="F1419" s="161" t="s">
        <v>12005</v>
      </c>
      <c r="G1419" s="161" t="s">
        <v>7072</v>
      </c>
      <c r="H1419" s="161" t="s">
        <v>7073</v>
      </c>
      <c r="I1419" s="161" t="s">
        <v>7074</v>
      </c>
      <c r="J1419" s="161" t="s">
        <v>7075</v>
      </c>
      <c r="K1419" s="161" t="s">
        <v>7076</v>
      </c>
      <c r="L1419" s="161" t="s">
        <v>7077</v>
      </c>
      <c r="M1419" s="161" t="s">
        <v>7078</v>
      </c>
      <c r="N1419" s="185" t="s">
        <v>6953</v>
      </c>
      <c r="O1419" s="161">
        <v>0</v>
      </c>
      <c r="P1419" s="161">
        <v>0</v>
      </c>
      <c r="Q1419" s="161">
        <v>0</v>
      </c>
      <c r="R1419" s="161">
        <v>0</v>
      </c>
      <c r="S1419" s="161">
        <v>0</v>
      </c>
      <c r="T1419" s="161">
        <v>0</v>
      </c>
      <c r="U1419" s="161">
        <v>0</v>
      </c>
      <c r="V1419" s="161">
        <v>0</v>
      </c>
      <c r="W1419" s="161">
        <v>0</v>
      </c>
      <c r="X1419" s="161">
        <v>0</v>
      </c>
      <c r="Y1419" s="161">
        <v>0</v>
      </c>
      <c r="Z1419" s="161">
        <v>0</v>
      </c>
      <c r="AA1419" s="161">
        <v>0</v>
      </c>
      <c r="AB1419" s="161">
        <v>0</v>
      </c>
      <c r="AC1419" s="161">
        <v>0</v>
      </c>
      <c r="AD1419" s="161">
        <v>0</v>
      </c>
      <c r="AE1419" s="161">
        <v>0</v>
      </c>
      <c r="AF1419" s="161" t="s">
        <v>12006</v>
      </c>
      <c r="AG1419" s="161" t="s">
        <v>874</v>
      </c>
      <c r="AH1419" s="162"/>
      <c r="AI1419" s="162"/>
      <c r="AJ1419" s="162"/>
      <c r="AK1419" s="162"/>
      <c r="AL1419" s="162"/>
      <c r="AM1419" s="162"/>
      <c r="AN1419" s="162"/>
      <c r="AO1419" s="162"/>
      <c r="AP1419" s="162"/>
      <c r="AQ1419" s="162"/>
      <c r="AR1419" s="162"/>
      <c r="AS1419" s="162"/>
      <c r="AT1419" s="162"/>
      <c r="AU1419" s="162"/>
      <c r="AV1419" s="162"/>
      <c r="AW1419" s="162"/>
      <c r="AX1419" s="162"/>
    </row>
    <row r="1420" spans="1:50" hidden="1">
      <c r="A1420" s="153" t="s">
        <v>3172</v>
      </c>
      <c r="B1420" s="153" t="s">
        <v>3173</v>
      </c>
      <c r="C1420" s="153" t="s">
        <v>3174</v>
      </c>
      <c r="D1420" s="177" t="s">
        <v>6996</v>
      </c>
      <c r="E1420" s="161" t="s">
        <v>6309</v>
      </c>
      <c r="F1420" s="161" t="s">
        <v>12018</v>
      </c>
      <c r="G1420" s="161" t="s">
        <v>6997</v>
      </c>
      <c r="H1420" s="161" t="s">
        <v>2015</v>
      </c>
      <c r="I1420" s="161" t="s">
        <v>6998</v>
      </c>
      <c r="J1420" s="161" t="s">
        <v>6309</v>
      </c>
      <c r="K1420" s="161" t="s">
        <v>6999</v>
      </c>
      <c r="L1420" s="161" t="s">
        <v>6309</v>
      </c>
      <c r="M1420" s="161" t="s">
        <v>6309</v>
      </c>
      <c r="N1420" s="185" t="s">
        <v>6310</v>
      </c>
      <c r="O1420" s="161">
        <v>0</v>
      </c>
      <c r="P1420" s="161">
        <v>0</v>
      </c>
      <c r="Q1420" s="161">
        <v>0</v>
      </c>
      <c r="R1420" s="161">
        <v>0</v>
      </c>
      <c r="S1420" s="161">
        <v>0</v>
      </c>
      <c r="T1420" s="161">
        <v>0</v>
      </c>
      <c r="U1420" s="161">
        <v>0</v>
      </c>
      <c r="V1420" s="161">
        <v>0</v>
      </c>
      <c r="W1420" s="161">
        <v>0</v>
      </c>
      <c r="X1420" s="161">
        <v>0</v>
      </c>
      <c r="Y1420" s="161">
        <v>0</v>
      </c>
      <c r="Z1420" s="161">
        <v>0</v>
      </c>
      <c r="AA1420" s="161">
        <v>0</v>
      </c>
      <c r="AB1420" s="161">
        <v>0</v>
      </c>
      <c r="AC1420" s="161">
        <v>0</v>
      </c>
      <c r="AD1420" s="161">
        <v>0</v>
      </c>
      <c r="AE1420" s="161">
        <v>0</v>
      </c>
      <c r="AF1420" s="161" t="s">
        <v>6309</v>
      </c>
      <c r="AG1420" s="161" t="s">
        <v>6312</v>
      </c>
      <c r="AH1420" s="162"/>
      <c r="AI1420" s="162"/>
      <c r="AJ1420" s="162"/>
      <c r="AK1420" s="162"/>
      <c r="AL1420" s="162"/>
      <c r="AM1420" s="162"/>
      <c r="AN1420" s="162"/>
      <c r="AO1420" s="162"/>
      <c r="AP1420" s="162"/>
      <c r="AQ1420" s="162"/>
      <c r="AR1420" s="162"/>
      <c r="AS1420" s="162"/>
      <c r="AT1420" s="162"/>
      <c r="AU1420" s="162"/>
      <c r="AV1420" s="162"/>
      <c r="AW1420" s="162"/>
      <c r="AX1420" s="162"/>
    </row>
    <row r="1421" spans="1:50" hidden="1">
      <c r="A1421" s="153" t="s">
        <v>1756</v>
      </c>
      <c r="B1421" s="153" t="s">
        <v>1757</v>
      </c>
      <c r="C1421" s="153" t="s">
        <v>2505</v>
      </c>
      <c r="D1421" s="177" t="s">
        <v>9011</v>
      </c>
      <c r="E1421" s="161" t="s">
        <v>6309</v>
      </c>
      <c r="F1421" s="161" t="s">
        <v>12622</v>
      </c>
      <c r="G1421" s="161" t="s">
        <v>9012</v>
      </c>
      <c r="H1421" s="161" t="s">
        <v>2025</v>
      </c>
      <c r="I1421" s="161" t="s">
        <v>8568</v>
      </c>
      <c r="J1421" s="161" t="s">
        <v>9013</v>
      </c>
      <c r="K1421" s="161" t="s">
        <v>9014</v>
      </c>
      <c r="L1421" s="161" t="s">
        <v>6309</v>
      </c>
      <c r="M1421" s="161" t="s">
        <v>6309</v>
      </c>
      <c r="N1421" s="185" t="s">
        <v>6310</v>
      </c>
      <c r="O1421" s="161">
        <v>0</v>
      </c>
      <c r="P1421" s="161">
        <v>0</v>
      </c>
      <c r="Q1421" s="161">
        <v>0</v>
      </c>
      <c r="R1421" s="161">
        <v>0</v>
      </c>
      <c r="S1421" s="161">
        <v>0</v>
      </c>
      <c r="T1421" s="161">
        <v>0</v>
      </c>
      <c r="U1421" s="161">
        <v>0</v>
      </c>
      <c r="V1421" s="161">
        <v>0</v>
      </c>
      <c r="W1421" s="161">
        <v>0</v>
      </c>
      <c r="X1421" s="161">
        <v>0</v>
      </c>
      <c r="Y1421" s="161">
        <v>0</v>
      </c>
      <c r="Z1421" s="161">
        <v>0</v>
      </c>
      <c r="AA1421" s="161">
        <v>0</v>
      </c>
      <c r="AB1421" s="161">
        <v>0</v>
      </c>
      <c r="AC1421" s="161">
        <v>0</v>
      </c>
      <c r="AD1421" s="161">
        <v>0</v>
      </c>
      <c r="AE1421" s="161">
        <v>0</v>
      </c>
      <c r="AF1421" s="161" t="s">
        <v>6309</v>
      </c>
      <c r="AG1421" s="161" t="s">
        <v>6312</v>
      </c>
      <c r="AH1421" s="162"/>
      <c r="AI1421" s="162"/>
      <c r="AJ1421" s="162"/>
      <c r="AK1421" s="162"/>
      <c r="AL1421" s="162"/>
      <c r="AM1421" s="162"/>
      <c r="AN1421" s="162"/>
      <c r="AO1421" s="162"/>
      <c r="AP1421" s="162"/>
      <c r="AQ1421" s="162"/>
      <c r="AR1421" s="162"/>
      <c r="AS1421" s="162"/>
      <c r="AT1421" s="162"/>
      <c r="AU1421" s="162"/>
      <c r="AV1421" s="162"/>
      <c r="AW1421" s="162"/>
      <c r="AX1421" s="162"/>
    </row>
    <row r="1422" spans="1:50" hidden="1">
      <c r="A1422" s="153" t="s">
        <v>4215</v>
      </c>
      <c r="B1422" s="153" t="s">
        <v>4216</v>
      </c>
      <c r="C1422" s="153" t="s">
        <v>2505</v>
      </c>
      <c r="D1422" s="177" t="s">
        <v>9183</v>
      </c>
      <c r="E1422" s="161" t="s">
        <v>6309</v>
      </c>
      <c r="F1422" s="161" t="s">
        <v>12657</v>
      </c>
      <c r="G1422" s="161" t="s">
        <v>9184</v>
      </c>
      <c r="H1422" s="161" t="s">
        <v>2025</v>
      </c>
      <c r="I1422" s="161" t="s">
        <v>2026</v>
      </c>
      <c r="J1422" s="161" t="s">
        <v>9185</v>
      </c>
      <c r="K1422" s="161" t="s">
        <v>9186</v>
      </c>
      <c r="L1422" s="161" t="s">
        <v>6309</v>
      </c>
      <c r="M1422" s="161" t="s">
        <v>6309</v>
      </c>
      <c r="N1422" s="185" t="s">
        <v>6310</v>
      </c>
      <c r="O1422" s="161">
        <v>0</v>
      </c>
      <c r="P1422" s="161">
        <v>0</v>
      </c>
      <c r="Q1422" s="161">
        <v>0</v>
      </c>
      <c r="R1422" s="161">
        <v>0</v>
      </c>
      <c r="S1422" s="161">
        <v>0</v>
      </c>
      <c r="T1422" s="161">
        <v>0</v>
      </c>
      <c r="U1422" s="161">
        <v>0</v>
      </c>
      <c r="V1422" s="161">
        <v>0</v>
      </c>
      <c r="W1422" s="161">
        <v>0</v>
      </c>
      <c r="X1422" s="161">
        <v>0</v>
      </c>
      <c r="Y1422" s="161">
        <v>0</v>
      </c>
      <c r="Z1422" s="161">
        <v>0</v>
      </c>
      <c r="AA1422" s="161">
        <v>0</v>
      </c>
      <c r="AB1422" s="161">
        <v>0</v>
      </c>
      <c r="AC1422" s="161">
        <v>0</v>
      </c>
      <c r="AD1422" s="161">
        <v>0</v>
      </c>
      <c r="AE1422" s="161">
        <v>0</v>
      </c>
      <c r="AF1422" s="161" t="s">
        <v>6309</v>
      </c>
      <c r="AG1422" s="161" t="s">
        <v>6312</v>
      </c>
      <c r="AH1422" s="162"/>
      <c r="AI1422" s="162"/>
      <c r="AJ1422" s="162"/>
      <c r="AK1422" s="162"/>
      <c r="AL1422" s="162"/>
      <c r="AM1422" s="162"/>
      <c r="AN1422" s="162"/>
      <c r="AO1422" s="162"/>
      <c r="AP1422" s="162"/>
      <c r="AQ1422" s="162"/>
      <c r="AR1422" s="162"/>
      <c r="AS1422" s="162"/>
      <c r="AT1422" s="162"/>
      <c r="AU1422" s="162"/>
      <c r="AV1422" s="162"/>
      <c r="AW1422" s="162"/>
      <c r="AX1422" s="162"/>
    </row>
    <row r="1423" spans="1:50" hidden="1">
      <c r="A1423" s="153" t="s">
        <v>2680</v>
      </c>
      <c r="B1423" s="153" t="s">
        <v>2681</v>
      </c>
      <c r="C1423" s="153" t="s">
        <v>2509</v>
      </c>
      <c r="D1423" s="177" t="s">
        <v>10157</v>
      </c>
      <c r="E1423" s="161" t="s">
        <v>6309</v>
      </c>
      <c r="F1423" s="161" t="s">
        <v>12852</v>
      </c>
      <c r="G1423" s="161" t="s">
        <v>10158</v>
      </c>
      <c r="H1423" s="161" t="s">
        <v>4134</v>
      </c>
      <c r="I1423" s="161" t="s">
        <v>4135</v>
      </c>
      <c r="J1423" s="161" t="s">
        <v>10159</v>
      </c>
      <c r="K1423" s="161" t="s">
        <v>10160</v>
      </c>
      <c r="L1423" s="161" t="s">
        <v>6309</v>
      </c>
      <c r="M1423" s="161" t="s">
        <v>6309</v>
      </c>
      <c r="N1423" s="185" t="s">
        <v>6310</v>
      </c>
      <c r="O1423" s="161">
        <v>0</v>
      </c>
      <c r="P1423" s="161">
        <v>0</v>
      </c>
      <c r="Q1423" s="161">
        <v>0</v>
      </c>
      <c r="R1423" s="161">
        <v>0</v>
      </c>
      <c r="S1423" s="161">
        <v>0</v>
      </c>
      <c r="T1423" s="161">
        <v>0</v>
      </c>
      <c r="U1423" s="161">
        <v>0</v>
      </c>
      <c r="V1423" s="161">
        <v>0</v>
      </c>
      <c r="W1423" s="161">
        <v>0</v>
      </c>
      <c r="X1423" s="161">
        <v>0</v>
      </c>
      <c r="Y1423" s="161">
        <v>0</v>
      </c>
      <c r="Z1423" s="161">
        <v>0</v>
      </c>
      <c r="AA1423" s="161">
        <v>0</v>
      </c>
      <c r="AB1423" s="161">
        <v>0</v>
      </c>
      <c r="AC1423" s="161">
        <v>0</v>
      </c>
      <c r="AD1423" s="161">
        <v>0</v>
      </c>
      <c r="AE1423" s="161">
        <v>0</v>
      </c>
      <c r="AF1423" s="161" t="s">
        <v>6309</v>
      </c>
      <c r="AG1423" s="161" t="s">
        <v>6312</v>
      </c>
      <c r="AH1423" s="162"/>
      <c r="AI1423" s="162"/>
      <c r="AJ1423" s="162"/>
      <c r="AK1423" s="162"/>
      <c r="AL1423" s="162"/>
      <c r="AM1423" s="162"/>
      <c r="AN1423" s="162"/>
      <c r="AO1423" s="162"/>
      <c r="AP1423" s="162"/>
      <c r="AQ1423" s="162"/>
      <c r="AR1423" s="162"/>
      <c r="AS1423" s="162"/>
      <c r="AT1423" s="162"/>
      <c r="AU1423" s="162"/>
      <c r="AV1423" s="162"/>
      <c r="AW1423" s="162"/>
      <c r="AX1423" s="162"/>
    </row>
    <row r="1424" spans="1:50" hidden="1">
      <c r="A1424" s="153" t="s">
        <v>1760</v>
      </c>
      <c r="B1424" s="153" t="s">
        <v>1761</v>
      </c>
      <c r="C1424" s="153" t="s">
        <v>2505</v>
      </c>
      <c r="D1424" s="177" t="s">
        <v>7216</v>
      </c>
      <c r="E1424" s="161" t="s">
        <v>6309</v>
      </c>
      <c r="F1424" s="161" t="s">
        <v>12032</v>
      </c>
      <c r="G1424" s="161" t="s">
        <v>7217</v>
      </c>
      <c r="H1424" s="161" t="s">
        <v>2024</v>
      </c>
      <c r="I1424" s="161" t="s">
        <v>2031</v>
      </c>
      <c r="J1424" s="161" t="s">
        <v>7218</v>
      </c>
      <c r="K1424" s="161" t="s">
        <v>7219</v>
      </c>
      <c r="L1424" s="161" t="s">
        <v>6309</v>
      </c>
      <c r="M1424" s="161" t="s">
        <v>6309</v>
      </c>
      <c r="N1424" s="185" t="s">
        <v>6310</v>
      </c>
      <c r="O1424" s="161">
        <v>0</v>
      </c>
      <c r="P1424" s="161">
        <v>0</v>
      </c>
      <c r="Q1424" s="161">
        <v>0</v>
      </c>
      <c r="R1424" s="161">
        <v>0</v>
      </c>
      <c r="S1424" s="161">
        <v>0</v>
      </c>
      <c r="T1424" s="161">
        <v>0</v>
      </c>
      <c r="U1424" s="161">
        <v>0</v>
      </c>
      <c r="V1424" s="161">
        <v>0</v>
      </c>
      <c r="W1424" s="161">
        <v>0</v>
      </c>
      <c r="X1424" s="161">
        <v>0</v>
      </c>
      <c r="Y1424" s="161">
        <v>0</v>
      </c>
      <c r="Z1424" s="161">
        <v>0</v>
      </c>
      <c r="AA1424" s="161">
        <v>0</v>
      </c>
      <c r="AB1424" s="161">
        <v>0</v>
      </c>
      <c r="AC1424" s="161">
        <v>0</v>
      </c>
      <c r="AD1424" s="161">
        <v>0</v>
      </c>
      <c r="AE1424" s="161">
        <v>0</v>
      </c>
      <c r="AF1424" s="161" t="s">
        <v>6309</v>
      </c>
      <c r="AG1424" s="161" t="s">
        <v>6312</v>
      </c>
      <c r="AH1424" s="162"/>
      <c r="AI1424" s="162"/>
      <c r="AJ1424" s="162"/>
      <c r="AK1424" s="162"/>
      <c r="AL1424" s="162"/>
      <c r="AM1424" s="162"/>
      <c r="AN1424" s="162"/>
      <c r="AO1424" s="162"/>
      <c r="AP1424" s="162"/>
      <c r="AQ1424" s="162"/>
      <c r="AR1424" s="162"/>
      <c r="AS1424" s="162"/>
      <c r="AT1424" s="162"/>
      <c r="AU1424" s="162"/>
      <c r="AV1424" s="162"/>
      <c r="AW1424" s="162"/>
      <c r="AX1424" s="162"/>
    </row>
    <row r="1425" spans="1:50" hidden="1">
      <c r="A1425" s="153" t="s">
        <v>4348</v>
      </c>
      <c r="B1425" s="153" t="s">
        <v>4349</v>
      </c>
      <c r="C1425" s="153" t="s">
        <v>2505</v>
      </c>
      <c r="D1425" s="177" t="s">
        <v>7188</v>
      </c>
      <c r="E1425" s="161" t="s">
        <v>6309</v>
      </c>
      <c r="F1425" s="161" t="s">
        <v>12025</v>
      </c>
      <c r="G1425" s="161" t="s">
        <v>7189</v>
      </c>
      <c r="H1425" s="161" t="s">
        <v>7190</v>
      </c>
      <c r="I1425" s="161" t="s">
        <v>7191</v>
      </c>
      <c r="J1425" s="161" t="s">
        <v>7192</v>
      </c>
      <c r="K1425" s="161" t="s">
        <v>7193</v>
      </c>
      <c r="L1425" s="161" t="s">
        <v>6309</v>
      </c>
      <c r="M1425" s="161" t="s">
        <v>6309</v>
      </c>
      <c r="N1425" s="185" t="s">
        <v>6310</v>
      </c>
      <c r="O1425" s="161">
        <v>0</v>
      </c>
      <c r="P1425" s="161">
        <v>0</v>
      </c>
      <c r="Q1425" s="161">
        <v>0</v>
      </c>
      <c r="R1425" s="161">
        <v>0</v>
      </c>
      <c r="S1425" s="161">
        <v>0</v>
      </c>
      <c r="T1425" s="161">
        <v>0</v>
      </c>
      <c r="U1425" s="161">
        <v>0</v>
      </c>
      <c r="V1425" s="161">
        <v>0</v>
      </c>
      <c r="W1425" s="161">
        <v>0</v>
      </c>
      <c r="X1425" s="161">
        <v>0</v>
      </c>
      <c r="Y1425" s="161">
        <v>0</v>
      </c>
      <c r="Z1425" s="161">
        <v>0</v>
      </c>
      <c r="AA1425" s="161">
        <v>0</v>
      </c>
      <c r="AB1425" s="161">
        <v>0</v>
      </c>
      <c r="AC1425" s="161">
        <v>0</v>
      </c>
      <c r="AD1425" s="161">
        <v>0</v>
      </c>
      <c r="AE1425" s="161">
        <v>0</v>
      </c>
      <c r="AF1425" s="161" t="s">
        <v>6309</v>
      </c>
      <c r="AG1425" s="161" t="s">
        <v>6312</v>
      </c>
      <c r="AH1425" s="162"/>
      <c r="AI1425" s="162"/>
      <c r="AJ1425" s="162"/>
      <c r="AK1425" s="162"/>
      <c r="AL1425" s="162"/>
      <c r="AM1425" s="162"/>
      <c r="AN1425" s="162"/>
      <c r="AO1425" s="162"/>
      <c r="AP1425" s="162"/>
      <c r="AQ1425" s="162"/>
      <c r="AR1425" s="162"/>
      <c r="AS1425" s="162"/>
      <c r="AT1425" s="162"/>
      <c r="AU1425" s="162"/>
      <c r="AV1425" s="162"/>
      <c r="AW1425" s="162"/>
      <c r="AX1425" s="162"/>
    </row>
    <row r="1426" spans="1:50" hidden="1">
      <c r="A1426" s="153" t="s">
        <v>3353</v>
      </c>
      <c r="B1426" s="153" t="s">
        <v>3354</v>
      </c>
      <c r="C1426" s="153" t="s">
        <v>2505</v>
      </c>
      <c r="D1426" s="177" t="s">
        <v>9653</v>
      </c>
      <c r="E1426" s="161" t="s">
        <v>6309</v>
      </c>
      <c r="F1426" s="161" t="s">
        <v>12748</v>
      </c>
      <c r="G1426" s="161" t="s">
        <v>9654</v>
      </c>
      <c r="H1426" s="161" t="s">
        <v>2024</v>
      </c>
      <c r="I1426" s="161" t="s">
        <v>2031</v>
      </c>
      <c r="J1426" s="161" t="s">
        <v>6309</v>
      </c>
      <c r="K1426" s="161" t="s">
        <v>9655</v>
      </c>
      <c r="L1426" s="161" t="s">
        <v>6309</v>
      </c>
      <c r="M1426" s="161" t="s">
        <v>6309</v>
      </c>
      <c r="N1426" s="185" t="s">
        <v>6310</v>
      </c>
      <c r="O1426" s="161">
        <v>0</v>
      </c>
      <c r="P1426" s="161">
        <v>0</v>
      </c>
      <c r="Q1426" s="161">
        <v>0</v>
      </c>
      <c r="R1426" s="161">
        <v>0</v>
      </c>
      <c r="S1426" s="161">
        <v>0</v>
      </c>
      <c r="T1426" s="161">
        <v>0</v>
      </c>
      <c r="U1426" s="161">
        <v>0</v>
      </c>
      <c r="V1426" s="161">
        <v>0</v>
      </c>
      <c r="W1426" s="161">
        <v>0</v>
      </c>
      <c r="X1426" s="161">
        <v>0</v>
      </c>
      <c r="Y1426" s="161">
        <v>0</v>
      </c>
      <c r="Z1426" s="161">
        <v>0</v>
      </c>
      <c r="AA1426" s="161">
        <v>0</v>
      </c>
      <c r="AB1426" s="161">
        <v>0</v>
      </c>
      <c r="AC1426" s="161">
        <v>0</v>
      </c>
      <c r="AD1426" s="161">
        <v>0</v>
      </c>
      <c r="AE1426" s="161">
        <v>0</v>
      </c>
      <c r="AF1426" s="161" t="s">
        <v>6309</v>
      </c>
      <c r="AG1426" s="161" t="s">
        <v>6312</v>
      </c>
      <c r="AH1426" s="162"/>
      <c r="AI1426" s="162"/>
      <c r="AJ1426" s="162"/>
      <c r="AK1426" s="162"/>
      <c r="AL1426" s="162"/>
      <c r="AM1426" s="162"/>
      <c r="AN1426" s="162"/>
      <c r="AO1426" s="162"/>
      <c r="AP1426" s="162"/>
      <c r="AQ1426" s="162"/>
      <c r="AR1426" s="162"/>
      <c r="AS1426" s="162"/>
      <c r="AT1426" s="162"/>
      <c r="AU1426" s="162"/>
      <c r="AV1426" s="162"/>
      <c r="AW1426" s="162"/>
      <c r="AX1426" s="162"/>
    </row>
    <row r="1427" spans="1:50" hidden="1">
      <c r="A1427" s="153" t="s">
        <v>5165</v>
      </c>
      <c r="B1427" s="153" t="s">
        <v>5166</v>
      </c>
      <c r="C1427" s="153" t="s">
        <v>3484</v>
      </c>
      <c r="D1427" s="177" t="s">
        <v>9827</v>
      </c>
      <c r="E1427" s="161" t="s">
        <v>6309</v>
      </c>
      <c r="F1427" s="161" t="s">
        <v>12782</v>
      </c>
      <c r="G1427" s="161" t="s">
        <v>9828</v>
      </c>
      <c r="H1427" s="161" t="s">
        <v>2024</v>
      </c>
      <c r="I1427" s="161" t="s">
        <v>2031</v>
      </c>
      <c r="J1427" s="161" t="s">
        <v>9829</v>
      </c>
      <c r="K1427" s="161" t="s">
        <v>9830</v>
      </c>
      <c r="L1427" s="161" t="s">
        <v>6309</v>
      </c>
      <c r="M1427" s="161" t="s">
        <v>9831</v>
      </c>
      <c r="N1427" s="185" t="s">
        <v>6310</v>
      </c>
      <c r="O1427" s="161">
        <v>0</v>
      </c>
      <c r="P1427" s="161">
        <v>0</v>
      </c>
      <c r="Q1427" s="161">
        <v>0</v>
      </c>
      <c r="R1427" s="161">
        <v>0</v>
      </c>
      <c r="S1427" s="161">
        <v>0</v>
      </c>
      <c r="T1427" s="161">
        <v>0</v>
      </c>
      <c r="U1427" s="161">
        <v>0</v>
      </c>
      <c r="V1427" s="161">
        <v>0</v>
      </c>
      <c r="W1427" s="161">
        <v>0</v>
      </c>
      <c r="X1427" s="161">
        <v>0</v>
      </c>
      <c r="Y1427" s="161">
        <v>0</v>
      </c>
      <c r="Z1427" s="161">
        <v>0</v>
      </c>
      <c r="AA1427" s="161">
        <v>0</v>
      </c>
      <c r="AB1427" s="161">
        <v>0</v>
      </c>
      <c r="AC1427" s="161">
        <v>0</v>
      </c>
      <c r="AD1427" s="161">
        <v>0</v>
      </c>
      <c r="AE1427" s="161">
        <v>0</v>
      </c>
      <c r="AF1427" s="161" t="s">
        <v>6309</v>
      </c>
      <c r="AG1427" s="161" t="s">
        <v>6312</v>
      </c>
      <c r="AH1427" s="162"/>
      <c r="AI1427" s="162"/>
      <c r="AJ1427" s="162"/>
      <c r="AK1427" s="162"/>
      <c r="AL1427" s="162"/>
      <c r="AM1427" s="162"/>
      <c r="AN1427" s="162"/>
      <c r="AO1427" s="162"/>
      <c r="AP1427" s="162"/>
      <c r="AQ1427" s="162"/>
      <c r="AR1427" s="162"/>
      <c r="AS1427" s="162"/>
      <c r="AT1427" s="162"/>
      <c r="AU1427" s="162"/>
      <c r="AV1427" s="162"/>
      <c r="AW1427" s="162"/>
      <c r="AX1427" s="162"/>
    </row>
    <row r="1428" spans="1:50" hidden="1">
      <c r="A1428" s="153" t="s">
        <v>2613</v>
      </c>
      <c r="B1428" s="153" t="s">
        <v>2614</v>
      </c>
      <c r="C1428" s="153" t="s">
        <v>2505</v>
      </c>
      <c r="D1428" s="177" t="s">
        <v>10012</v>
      </c>
      <c r="E1428" s="161" t="s">
        <v>6309</v>
      </c>
      <c r="F1428" s="161" t="s">
        <v>12822</v>
      </c>
      <c r="G1428" s="161" t="s">
        <v>10013</v>
      </c>
      <c r="H1428" s="161" t="s">
        <v>3525</v>
      </c>
      <c r="I1428" s="161" t="s">
        <v>3526</v>
      </c>
      <c r="J1428" s="161" t="s">
        <v>10014</v>
      </c>
      <c r="K1428" s="161" t="s">
        <v>10015</v>
      </c>
      <c r="L1428" s="161" t="s">
        <v>6309</v>
      </c>
      <c r="M1428" s="161" t="s">
        <v>6309</v>
      </c>
      <c r="N1428" s="185" t="s">
        <v>6310</v>
      </c>
      <c r="O1428" s="161">
        <v>0</v>
      </c>
      <c r="P1428" s="161">
        <v>0</v>
      </c>
      <c r="Q1428" s="161">
        <v>0</v>
      </c>
      <c r="R1428" s="161">
        <v>0</v>
      </c>
      <c r="S1428" s="161">
        <v>0</v>
      </c>
      <c r="T1428" s="161">
        <v>0</v>
      </c>
      <c r="U1428" s="161">
        <v>0</v>
      </c>
      <c r="V1428" s="161">
        <v>0</v>
      </c>
      <c r="W1428" s="161">
        <v>0</v>
      </c>
      <c r="X1428" s="161">
        <v>0</v>
      </c>
      <c r="Y1428" s="161">
        <v>0</v>
      </c>
      <c r="Z1428" s="161">
        <v>0</v>
      </c>
      <c r="AA1428" s="161">
        <v>0</v>
      </c>
      <c r="AB1428" s="161">
        <v>0</v>
      </c>
      <c r="AC1428" s="161">
        <v>0</v>
      </c>
      <c r="AD1428" s="161">
        <v>0</v>
      </c>
      <c r="AE1428" s="161">
        <v>0</v>
      </c>
      <c r="AF1428" s="161" t="s">
        <v>6309</v>
      </c>
      <c r="AG1428" s="161" t="s">
        <v>6312</v>
      </c>
      <c r="AH1428" s="162"/>
      <c r="AI1428" s="162"/>
      <c r="AJ1428" s="162"/>
      <c r="AK1428" s="162"/>
      <c r="AL1428" s="162"/>
      <c r="AM1428" s="162"/>
      <c r="AN1428" s="162"/>
      <c r="AO1428" s="162"/>
      <c r="AP1428" s="162"/>
      <c r="AQ1428" s="162"/>
      <c r="AR1428" s="162"/>
      <c r="AS1428" s="162"/>
      <c r="AT1428" s="162"/>
      <c r="AU1428" s="162"/>
      <c r="AV1428" s="162"/>
      <c r="AW1428" s="162"/>
      <c r="AX1428" s="162"/>
    </row>
    <row r="1429" spans="1:50" hidden="1">
      <c r="A1429" s="153" t="s">
        <v>5032</v>
      </c>
      <c r="B1429" s="153" t="s">
        <v>5033</v>
      </c>
      <c r="C1429" s="153" t="s">
        <v>2505</v>
      </c>
      <c r="D1429" s="177" t="s">
        <v>9142</v>
      </c>
      <c r="E1429" s="161" t="s">
        <v>6309</v>
      </c>
      <c r="F1429" s="161" t="s">
        <v>12649</v>
      </c>
      <c r="G1429" s="161" t="s">
        <v>9143</v>
      </c>
      <c r="H1429" s="161" t="s">
        <v>9144</v>
      </c>
      <c r="I1429" s="161" t="s">
        <v>9145</v>
      </c>
      <c r="J1429" s="161" t="s">
        <v>9146</v>
      </c>
      <c r="K1429" s="161" t="s">
        <v>9147</v>
      </c>
      <c r="L1429" s="161" t="s">
        <v>6309</v>
      </c>
      <c r="M1429" s="161" t="s">
        <v>9148</v>
      </c>
      <c r="N1429" s="185" t="s">
        <v>6310</v>
      </c>
      <c r="O1429" s="161">
        <v>0</v>
      </c>
      <c r="P1429" s="161">
        <v>0</v>
      </c>
      <c r="Q1429" s="161">
        <v>0</v>
      </c>
      <c r="R1429" s="161">
        <v>0</v>
      </c>
      <c r="S1429" s="161">
        <v>0</v>
      </c>
      <c r="T1429" s="161">
        <v>0</v>
      </c>
      <c r="U1429" s="161">
        <v>0</v>
      </c>
      <c r="V1429" s="161">
        <v>0</v>
      </c>
      <c r="W1429" s="161">
        <v>0</v>
      </c>
      <c r="X1429" s="161">
        <v>0</v>
      </c>
      <c r="Y1429" s="161">
        <v>0</v>
      </c>
      <c r="Z1429" s="161">
        <v>0</v>
      </c>
      <c r="AA1429" s="161">
        <v>0</v>
      </c>
      <c r="AB1429" s="161">
        <v>0</v>
      </c>
      <c r="AC1429" s="161">
        <v>0</v>
      </c>
      <c r="AD1429" s="161">
        <v>0</v>
      </c>
      <c r="AE1429" s="161">
        <v>0</v>
      </c>
      <c r="AF1429" s="161" t="s">
        <v>6309</v>
      </c>
      <c r="AG1429" s="161" t="s">
        <v>6312</v>
      </c>
      <c r="AH1429" s="162"/>
      <c r="AI1429" s="162"/>
      <c r="AJ1429" s="162"/>
      <c r="AK1429" s="162"/>
      <c r="AL1429" s="162"/>
      <c r="AM1429" s="162"/>
      <c r="AN1429" s="162"/>
      <c r="AO1429" s="162"/>
      <c r="AP1429" s="162"/>
      <c r="AQ1429" s="162"/>
      <c r="AR1429" s="162"/>
      <c r="AS1429" s="162"/>
      <c r="AT1429" s="162"/>
      <c r="AU1429" s="162"/>
      <c r="AV1429" s="162"/>
      <c r="AW1429" s="162"/>
      <c r="AX1429" s="162"/>
    </row>
    <row r="1430" spans="1:50" hidden="1">
      <c r="A1430" s="153" t="s">
        <v>3500</v>
      </c>
      <c r="B1430" s="153" t="s">
        <v>3501</v>
      </c>
      <c r="C1430" s="153" t="s">
        <v>2231</v>
      </c>
      <c r="D1430" s="177" t="s">
        <v>7220</v>
      </c>
      <c r="E1430" s="161" t="s">
        <v>6309</v>
      </c>
      <c r="F1430" s="161" t="s">
        <v>12033</v>
      </c>
      <c r="G1430" s="161" t="s">
        <v>7221</v>
      </c>
      <c r="H1430" s="161" t="s">
        <v>3916</v>
      </c>
      <c r="I1430" s="161" t="s">
        <v>3917</v>
      </c>
      <c r="J1430" s="161" t="s">
        <v>7222</v>
      </c>
      <c r="K1430" s="161" t="s">
        <v>7223</v>
      </c>
      <c r="L1430" s="161" t="s">
        <v>6309</v>
      </c>
      <c r="M1430" s="161" t="s">
        <v>6309</v>
      </c>
      <c r="N1430" s="185" t="s">
        <v>6310</v>
      </c>
      <c r="O1430" s="161">
        <v>0</v>
      </c>
      <c r="P1430" s="161">
        <v>0</v>
      </c>
      <c r="Q1430" s="161">
        <v>0</v>
      </c>
      <c r="R1430" s="161">
        <v>0</v>
      </c>
      <c r="S1430" s="161">
        <v>0</v>
      </c>
      <c r="T1430" s="161">
        <v>0</v>
      </c>
      <c r="U1430" s="161">
        <v>0</v>
      </c>
      <c r="V1430" s="161">
        <v>0</v>
      </c>
      <c r="W1430" s="161">
        <v>0</v>
      </c>
      <c r="X1430" s="161">
        <v>0</v>
      </c>
      <c r="Y1430" s="161">
        <v>0</v>
      </c>
      <c r="Z1430" s="161">
        <v>0</v>
      </c>
      <c r="AA1430" s="161">
        <v>0</v>
      </c>
      <c r="AB1430" s="161">
        <v>0</v>
      </c>
      <c r="AC1430" s="161">
        <v>0</v>
      </c>
      <c r="AD1430" s="161">
        <v>0</v>
      </c>
      <c r="AE1430" s="161">
        <v>0</v>
      </c>
      <c r="AF1430" s="161" t="s">
        <v>6309</v>
      </c>
      <c r="AG1430" s="161" t="s">
        <v>6312</v>
      </c>
      <c r="AH1430" s="162"/>
      <c r="AI1430" s="162"/>
      <c r="AJ1430" s="162"/>
      <c r="AK1430" s="162"/>
      <c r="AL1430" s="162"/>
      <c r="AM1430" s="162"/>
      <c r="AN1430" s="162"/>
      <c r="AO1430" s="162"/>
      <c r="AP1430" s="162"/>
      <c r="AQ1430" s="162"/>
      <c r="AR1430" s="162"/>
      <c r="AS1430" s="162"/>
      <c r="AT1430" s="162"/>
      <c r="AU1430" s="162"/>
      <c r="AV1430" s="162"/>
      <c r="AW1430" s="162"/>
      <c r="AX1430" s="162"/>
    </row>
    <row r="1431" spans="1:50" hidden="1">
      <c r="A1431" s="153" t="s">
        <v>1995</v>
      </c>
      <c r="B1431" s="153" t="s">
        <v>1996</v>
      </c>
      <c r="C1431" s="153" t="s">
        <v>2505</v>
      </c>
      <c r="D1431" s="177" t="s">
        <v>9963</v>
      </c>
      <c r="E1431" s="161" t="s">
        <v>6309</v>
      </c>
      <c r="F1431" s="161" t="s">
        <v>12811</v>
      </c>
      <c r="G1431" s="161" t="s">
        <v>9964</v>
      </c>
      <c r="H1431" s="161" t="s">
        <v>9965</v>
      </c>
      <c r="I1431" s="161" t="s">
        <v>9966</v>
      </c>
      <c r="J1431" s="161" t="s">
        <v>9967</v>
      </c>
      <c r="K1431" s="161" t="s">
        <v>9968</v>
      </c>
      <c r="L1431" s="161" t="s">
        <v>6309</v>
      </c>
      <c r="M1431" s="161" t="s">
        <v>6309</v>
      </c>
      <c r="N1431" s="185" t="s">
        <v>6310</v>
      </c>
      <c r="O1431" s="161">
        <v>0</v>
      </c>
      <c r="P1431" s="161">
        <v>0</v>
      </c>
      <c r="Q1431" s="161">
        <v>0</v>
      </c>
      <c r="R1431" s="161">
        <v>0</v>
      </c>
      <c r="S1431" s="161">
        <v>0</v>
      </c>
      <c r="T1431" s="161">
        <v>0</v>
      </c>
      <c r="U1431" s="161">
        <v>0</v>
      </c>
      <c r="V1431" s="161">
        <v>0</v>
      </c>
      <c r="W1431" s="161">
        <v>0</v>
      </c>
      <c r="X1431" s="161">
        <v>0</v>
      </c>
      <c r="Y1431" s="161">
        <v>0</v>
      </c>
      <c r="Z1431" s="161">
        <v>0</v>
      </c>
      <c r="AA1431" s="161">
        <v>0</v>
      </c>
      <c r="AB1431" s="161">
        <v>0</v>
      </c>
      <c r="AC1431" s="161">
        <v>0</v>
      </c>
      <c r="AD1431" s="161">
        <v>0</v>
      </c>
      <c r="AE1431" s="161">
        <v>0</v>
      </c>
      <c r="AF1431" s="161" t="s">
        <v>6309</v>
      </c>
      <c r="AG1431" s="161" t="s">
        <v>6312</v>
      </c>
      <c r="AH1431" s="162"/>
      <c r="AI1431" s="162"/>
      <c r="AJ1431" s="162"/>
      <c r="AK1431" s="162"/>
      <c r="AL1431" s="162"/>
      <c r="AM1431" s="162"/>
      <c r="AN1431" s="162"/>
      <c r="AO1431" s="162"/>
      <c r="AP1431" s="162"/>
      <c r="AQ1431" s="162"/>
      <c r="AR1431" s="162"/>
      <c r="AS1431" s="162"/>
      <c r="AT1431" s="162"/>
      <c r="AU1431" s="162"/>
      <c r="AV1431" s="162"/>
      <c r="AW1431" s="162"/>
      <c r="AX1431" s="162"/>
    </row>
    <row r="1432" spans="1:50" hidden="1">
      <c r="A1432" s="153" t="s">
        <v>2474</v>
      </c>
      <c r="B1432" s="153" t="s">
        <v>2475</v>
      </c>
      <c r="C1432" s="153" t="s">
        <v>268</v>
      </c>
      <c r="D1432" s="177" t="s">
        <v>8144</v>
      </c>
      <c r="E1432" s="161" t="s">
        <v>8145</v>
      </c>
      <c r="F1432" s="161" t="s">
        <v>11955</v>
      </c>
      <c r="G1432" s="161" t="s">
        <v>7963</v>
      </c>
      <c r="H1432" s="161" t="s">
        <v>1338</v>
      </c>
      <c r="I1432" s="161" t="s">
        <v>8146</v>
      </c>
      <c r="J1432" s="161" t="s">
        <v>8147</v>
      </c>
      <c r="K1432" s="161" t="s">
        <v>8148</v>
      </c>
      <c r="L1432" s="161" t="s">
        <v>8149</v>
      </c>
      <c r="M1432" s="161" t="s">
        <v>14211</v>
      </c>
      <c r="N1432" s="185" t="s">
        <v>6318</v>
      </c>
      <c r="O1432" s="161">
        <v>0</v>
      </c>
      <c r="P1432" s="161">
        <v>0</v>
      </c>
      <c r="Q1432" s="161">
        <v>0</v>
      </c>
      <c r="R1432" s="161">
        <v>0</v>
      </c>
      <c r="S1432" s="161">
        <v>0</v>
      </c>
      <c r="T1432" s="161">
        <v>0</v>
      </c>
      <c r="U1432" s="161">
        <v>0</v>
      </c>
      <c r="V1432" s="161">
        <v>0</v>
      </c>
      <c r="W1432" s="161">
        <v>0</v>
      </c>
      <c r="X1432" s="161">
        <v>0</v>
      </c>
      <c r="Y1432" s="161">
        <v>0</v>
      </c>
      <c r="Z1432" s="161">
        <v>0</v>
      </c>
      <c r="AA1432" s="161">
        <v>0</v>
      </c>
      <c r="AB1432" s="161">
        <v>0</v>
      </c>
      <c r="AC1432" s="161">
        <v>0</v>
      </c>
      <c r="AD1432" s="161">
        <v>0</v>
      </c>
      <c r="AE1432" s="161">
        <v>0</v>
      </c>
      <c r="AF1432" s="161" t="s">
        <v>11956</v>
      </c>
      <c r="AG1432" s="161" t="s">
        <v>4392</v>
      </c>
      <c r="AH1432" s="162"/>
      <c r="AI1432" s="162"/>
      <c r="AJ1432" s="162"/>
      <c r="AK1432" s="162"/>
      <c r="AL1432" s="162"/>
      <c r="AM1432" s="162"/>
      <c r="AN1432" s="162"/>
      <c r="AO1432" s="162"/>
      <c r="AP1432" s="162"/>
      <c r="AQ1432" s="162"/>
      <c r="AR1432" s="162"/>
      <c r="AS1432" s="162"/>
      <c r="AT1432" s="162"/>
      <c r="AU1432" s="162"/>
      <c r="AV1432" s="162"/>
      <c r="AW1432" s="162"/>
      <c r="AX1432" s="162"/>
    </row>
    <row r="1433" spans="1:50" hidden="1">
      <c r="A1433" s="153" t="s">
        <v>2395</v>
      </c>
      <c r="B1433" s="153" t="s">
        <v>2382</v>
      </c>
      <c r="C1433" s="153" t="s">
        <v>2396</v>
      </c>
      <c r="D1433" s="177" t="s">
        <v>8064</v>
      </c>
      <c r="E1433" s="161" t="s">
        <v>8065</v>
      </c>
      <c r="F1433" s="161" t="s">
        <v>12373</v>
      </c>
      <c r="G1433" s="161" t="s">
        <v>8066</v>
      </c>
      <c r="H1433" s="161" t="s">
        <v>2024</v>
      </c>
      <c r="I1433" s="161" t="s">
        <v>7069</v>
      </c>
      <c r="J1433" s="161" t="s">
        <v>8067</v>
      </c>
      <c r="K1433" s="161" t="s">
        <v>8068</v>
      </c>
      <c r="L1433" s="161" t="s">
        <v>8069</v>
      </c>
      <c r="M1433" s="161" t="s">
        <v>8070</v>
      </c>
      <c r="N1433" s="185" t="s">
        <v>6318</v>
      </c>
      <c r="O1433" s="161">
        <v>0</v>
      </c>
      <c r="P1433" s="161">
        <v>0</v>
      </c>
      <c r="Q1433" s="161">
        <v>0</v>
      </c>
      <c r="R1433" s="161">
        <v>0</v>
      </c>
      <c r="S1433" s="161">
        <v>0</v>
      </c>
      <c r="T1433" s="161">
        <v>0</v>
      </c>
      <c r="U1433" s="161">
        <v>0</v>
      </c>
      <c r="V1433" s="161">
        <v>0</v>
      </c>
      <c r="W1433" s="161">
        <v>0</v>
      </c>
      <c r="X1433" s="161">
        <v>0</v>
      </c>
      <c r="Y1433" s="161">
        <v>0</v>
      </c>
      <c r="Z1433" s="161">
        <v>0</v>
      </c>
      <c r="AA1433" s="161">
        <v>0</v>
      </c>
      <c r="AB1433" s="161">
        <v>0</v>
      </c>
      <c r="AC1433" s="161">
        <v>0</v>
      </c>
      <c r="AD1433" s="161">
        <v>0</v>
      </c>
      <c r="AE1433" s="161">
        <v>0</v>
      </c>
      <c r="AF1433" s="161" t="s">
        <v>1912</v>
      </c>
      <c r="AG1433" s="169" t="s">
        <v>4388</v>
      </c>
      <c r="AH1433" s="162"/>
      <c r="AI1433" s="162"/>
      <c r="AJ1433" s="162"/>
      <c r="AK1433" s="162"/>
      <c r="AL1433" s="162"/>
      <c r="AM1433" s="162"/>
      <c r="AN1433" s="162"/>
      <c r="AO1433" s="162"/>
      <c r="AP1433" s="162"/>
      <c r="AQ1433" s="162"/>
      <c r="AR1433" s="162"/>
      <c r="AS1433" s="162"/>
      <c r="AT1433" s="162"/>
      <c r="AU1433" s="162"/>
      <c r="AV1433" s="162"/>
      <c r="AW1433" s="162"/>
      <c r="AX1433" s="162"/>
    </row>
    <row r="1434" spans="1:50" hidden="1">
      <c r="A1434" s="153" t="s">
        <v>2676</v>
      </c>
      <c r="B1434" s="153" t="s">
        <v>2677</v>
      </c>
      <c r="C1434" s="153" t="s">
        <v>2505</v>
      </c>
      <c r="D1434" s="177" t="s">
        <v>10147</v>
      </c>
      <c r="E1434" s="161" t="s">
        <v>6309</v>
      </c>
      <c r="F1434" s="161" t="s">
        <v>12850</v>
      </c>
      <c r="G1434" s="161" t="s">
        <v>10148</v>
      </c>
      <c r="H1434" s="161" t="s">
        <v>2024</v>
      </c>
      <c r="I1434" s="161" t="s">
        <v>2031</v>
      </c>
      <c r="J1434" s="161" t="s">
        <v>10149</v>
      </c>
      <c r="K1434" s="161" t="s">
        <v>10150</v>
      </c>
      <c r="L1434" s="161" t="s">
        <v>6309</v>
      </c>
      <c r="M1434" s="161" t="s">
        <v>6309</v>
      </c>
      <c r="N1434" s="185" t="s">
        <v>6310</v>
      </c>
      <c r="O1434" s="161">
        <v>0</v>
      </c>
      <c r="P1434" s="161">
        <v>0</v>
      </c>
      <c r="Q1434" s="161">
        <v>0</v>
      </c>
      <c r="R1434" s="161">
        <v>0</v>
      </c>
      <c r="S1434" s="161">
        <v>0</v>
      </c>
      <c r="T1434" s="161">
        <v>0</v>
      </c>
      <c r="U1434" s="161">
        <v>0</v>
      </c>
      <c r="V1434" s="161">
        <v>0</v>
      </c>
      <c r="W1434" s="161">
        <v>0</v>
      </c>
      <c r="X1434" s="161">
        <v>0</v>
      </c>
      <c r="Y1434" s="161">
        <v>0</v>
      </c>
      <c r="Z1434" s="161">
        <v>0</v>
      </c>
      <c r="AA1434" s="161">
        <v>0</v>
      </c>
      <c r="AB1434" s="161">
        <v>0</v>
      </c>
      <c r="AC1434" s="161">
        <v>0</v>
      </c>
      <c r="AD1434" s="161">
        <v>0</v>
      </c>
      <c r="AE1434" s="161">
        <v>0</v>
      </c>
      <c r="AF1434" s="161" t="s">
        <v>6309</v>
      </c>
      <c r="AG1434" s="161" t="s">
        <v>6312</v>
      </c>
      <c r="AH1434" s="162"/>
      <c r="AI1434" s="162"/>
      <c r="AJ1434" s="162"/>
      <c r="AK1434" s="162"/>
      <c r="AL1434" s="162"/>
      <c r="AM1434" s="162"/>
      <c r="AN1434" s="162"/>
      <c r="AO1434" s="162"/>
      <c r="AP1434" s="162"/>
      <c r="AQ1434" s="162"/>
      <c r="AR1434" s="162"/>
      <c r="AS1434" s="162"/>
      <c r="AT1434" s="162"/>
      <c r="AU1434" s="162"/>
      <c r="AV1434" s="162"/>
      <c r="AW1434" s="162"/>
      <c r="AX1434" s="162"/>
    </row>
    <row r="1435" spans="1:50" hidden="1">
      <c r="A1435" s="153" t="s">
        <v>5119</v>
      </c>
      <c r="B1435" s="153" t="s">
        <v>5120</v>
      </c>
      <c r="C1435" s="153" t="s">
        <v>2505</v>
      </c>
      <c r="D1435" s="177" t="s">
        <v>9723</v>
      </c>
      <c r="E1435" s="161" t="s">
        <v>6309</v>
      </c>
      <c r="F1435" s="161" t="s">
        <v>12761</v>
      </c>
      <c r="G1435" s="161" t="s">
        <v>9724</v>
      </c>
      <c r="H1435" s="161" t="s">
        <v>2041</v>
      </c>
      <c r="I1435" s="161" t="s">
        <v>2042</v>
      </c>
      <c r="J1435" s="161" t="s">
        <v>9725</v>
      </c>
      <c r="K1435" s="161" t="s">
        <v>9726</v>
      </c>
      <c r="L1435" s="161" t="s">
        <v>6309</v>
      </c>
      <c r="M1435" s="161" t="s">
        <v>6309</v>
      </c>
      <c r="N1435" s="185" t="s">
        <v>6310</v>
      </c>
      <c r="O1435" s="161">
        <v>0</v>
      </c>
      <c r="P1435" s="161">
        <v>0</v>
      </c>
      <c r="Q1435" s="161">
        <v>0</v>
      </c>
      <c r="R1435" s="161">
        <v>0</v>
      </c>
      <c r="S1435" s="161">
        <v>0</v>
      </c>
      <c r="T1435" s="161">
        <v>0</v>
      </c>
      <c r="U1435" s="161">
        <v>0</v>
      </c>
      <c r="V1435" s="161">
        <v>0</v>
      </c>
      <c r="W1435" s="161">
        <v>0</v>
      </c>
      <c r="X1435" s="161">
        <v>0</v>
      </c>
      <c r="Y1435" s="161">
        <v>0</v>
      </c>
      <c r="Z1435" s="161">
        <v>0</v>
      </c>
      <c r="AA1435" s="161">
        <v>0</v>
      </c>
      <c r="AB1435" s="161">
        <v>0</v>
      </c>
      <c r="AC1435" s="161">
        <v>0</v>
      </c>
      <c r="AD1435" s="161">
        <v>0</v>
      </c>
      <c r="AE1435" s="161">
        <v>0</v>
      </c>
      <c r="AF1435" s="161" t="s">
        <v>6309</v>
      </c>
      <c r="AG1435" s="161" t="s">
        <v>6312</v>
      </c>
      <c r="AH1435" s="162"/>
      <c r="AI1435" s="162"/>
      <c r="AJ1435" s="162"/>
      <c r="AK1435" s="162"/>
      <c r="AL1435" s="162"/>
      <c r="AM1435" s="162"/>
      <c r="AN1435" s="162"/>
      <c r="AO1435" s="162"/>
      <c r="AP1435" s="162"/>
      <c r="AQ1435" s="162"/>
      <c r="AR1435" s="162"/>
      <c r="AS1435" s="162"/>
      <c r="AT1435" s="162"/>
      <c r="AU1435" s="162"/>
      <c r="AV1435" s="162"/>
      <c r="AW1435" s="162"/>
      <c r="AX1435" s="162"/>
    </row>
    <row r="1436" spans="1:50" hidden="1">
      <c r="A1436" s="153" t="s">
        <v>4314</v>
      </c>
      <c r="B1436" s="153" t="s">
        <v>4315</v>
      </c>
      <c r="C1436" s="153" t="s">
        <v>2505</v>
      </c>
      <c r="D1436" s="177" t="s">
        <v>8653</v>
      </c>
      <c r="E1436" s="161" t="s">
        <v>6309</v>
      </c>
      <c r="F1436" s="161" t="s">
        <v>12557</v>
      </c>
      <c r="G1436" s="161" t="s">
        <v>8654</v>
      </c>
      <c r="H1436" s="161" t="s">
        <v>1338</v>
      </c>
      <c r="I1436" s="161" t="s">
        <v>2031</v>
      </c>
      <c r="J1436" s="161" t="s">
        <v>8655</v>
      </c>
      <c r="K1436" s="161" t="s">
        <v>8656</v>
      </c>
      <c r="L1436" s="161" t="s">
        <v>6309</v>
      </c>
      <c r="M1436" s="161" t="s">
        <v>6309</v>
      </c>
      <c r="N1436" s="185" t="s">
        <v>6310</v>
      </c>
      <c r="O1436" s="161">
        <v>0</v>
      </c>
      <c r="P1436" s="161">
        <v>0</v>
      </c>
      <c r="Q1436" s="161">
        <v>0</v>
      </c>
      <c r="R1436" s="161">
        <v>0</v>
      </c>
      <c r="S1436" s="161">
        <v>0</v>
      </c>
      <c r="T1436" s="161">
        <v>0</v>
      </c>
      <c r="U1436" s="161">
        <v>0</v>
      </c>
      <c r="V1436" s="161">
        <v>0</v>
      </c>
      <c r="W1436" s="161">
        <v>0</v>
      </c>
      <c r="X1436" s="161">
        <v>0</v>
      </c>
      <c r="Y1436" s="161">
        <v>0</v>
      </c>
      <c r="Z1436" s="161">
        <v>0</v>
      </c>
      <c r="AA1436" s="161">
        <v>0</v>
      </c>
      <c r="AB1436" s="161">
        <v>0</v>
      </c>
      <c r="AC1436" s="161">
        <v>0</v>
      </c>
      <c r="AD1436" s="161">
        <v>0</v>
      </c>
      <c r="AE1436" s="161">
        <v>0</v>
      </c>
      <c r="AF1436" s="161" t="s">
        <v>6309</v>
      </c>
      <c r="AG1436" s="161" t="s">
        <v>6312</v>
      </c>
      <c r="AH1436" s="162"/>
      <c r="AI1436" s="162"/>
      <c r="AJ1436" s="162"/>
      <c r="AK1436" s="162"/>
      <c r="AL1436" s="162"/>
      <c r="AM1436" s="162"/>
      <c r="AN1436" s="162"/>
      <c r="AO1436" s="162"/>
      <c r="AP1436" s="162"/>
      <c r="AQ1436" s="162"/>
      <c r="AR1436" s="162"/>
      <c r="AS1436" s="162"/>
      <c r="AT1436" s="162"/>
      <c r="AU1436" s="162"/>
      <c r="AV1436" s="162"/>
      <c r="AW1436" s="162"/>
      <c r="AX1436" s="162"/>
    </row>
    <row r="1437" spans="1:50" hidden="1">
      <c r="A1437" s="153" t="s">
        <v>4172</v>
      </c>
      <c r="B1437" s="153" t="s">
        <v>4173</v>
      </c>
      <c r="C1437" s="153" t="s">
        <v>2505</v>
      </c>
      <c r="D1437" s="177" t="s">
        <v>9134</v>
      </c>
      <c r="E1437" s="161" t="s">
        <v>6309</v>
      </c>
      <c r="F1437" s="161" t="s">
        <v>12647</v>
      </c>
      <c r="G1437" s="161" t="s">
        <v>9135</v>
      </c>
      <c r="H1437" s="161" t="s">
        <v>2024</v>
      </c>
      <c r="I1437" s="161" t="s">
        <v>2031</v>
      </c>
      <c r="J1437" s="161" t="s">
        <v>9136</v>
      </c>
      <c r="K1437" s="161" t="s">
        <v>9137</v>
      </c>
      <c r="L1437" s="161" t="s">
        <v>6309</v>
      </c>
      <c r="M1437" s="161" t="s">
        <v>6309</v>
      </c>
      <c r="N1437" s="185" t="s">
        <v>6310</v>
      </c>
      <c r="O1437" s="161">
        <v>0</v>
      </c>
      <c r="P1437" s="161">
        <v>0</v>
      </c>
      <c r="Q1437" s="161">
        <v>0</v>
      </c>
      <c r="R1437" s="161">
        <v>0</v>
      </c>
      <c r="S1437" s="161">
        <v>0</v>
      </c>
      <c r="T1437" s="161">
        <v>0</v>
      </c>
      <c r="U1437" s="161">
        <v>0</v>
      </c>
      <c r="V1437" s="161">
        <v>0</v>
      </c>
      <c r="W1437" s="161">
        <v>0</v>
      </c>
      <c r="X1437" s="161">
        <v>0</v>
      </c>
      <c r="Y1437" s="161">
        <v>0</v>
      </c>
      <c r="Z1437" s="161">
        <v>0</v>
      </c>
      <c r="AA1437" s="161">
        <v>0</v>
      </c>
      <c r="AB1437" s="161">
        <v>0</v>
      </c>
      <c r="AC1437" s="161">
        <v>0</v>
      </c>
      <c r="AD1437" s="161">
        <v>0</v>
      </c>
      <c r="AE1437" s="161">
        <v>0</v>
      </c>
      <c r="AF1437" s="161" t="s">
        <v>6309</v>
      </c>
      <c r="AG1437" s="161" t="s">
        <v>6312</v>
      </c>
      <c r="AH1437" s="162"/>
      <c r="AI1437" s="162"/>
      <c r="AJ1437" s="162"/>
      <c r="AK1437" s="162"/>
      <c r="AL1437" s="162"/>
      <c r="AM1437" s="162"/>
      <c r="AN1437" s="162"/>
      <c r="AO1437" s="162"/>
      <c r="AP1437" s="162"/>
      <c r="AQ1437" s="162"/>
      <c r="AR1437" s="162"/>
      <c r="AS1437" s="162"/>
      <c r="AT1437" s="162"/>
      <c r="AU1437" s="162"/>
      <c r="AV1437" s="162"/>
      <c r="AW1437" s="162"/>
      <c r="AX1437" s="162"/>
    </row>
    <row r="1438" spans="1:50" hidden="1">
      <c r="A1438" s="153" t="s">
        <v>6127</v>
      </c>
      <c r="B1438" s="153" t="s">
        <v>6128</v>
      </c>
      <c r="C1438" s="153" t="s">
        <v>6129</v>
      </c>
      <c r="D1438" s="177" t="e">
        <v>#N/A</v>
      </c>
      <c r="E1438" s="161" t="e">
        <v>#N/A</v>
      </c>
      <c r="F1438" s="161" t="e">
        <v>#N/A</v>
      </c>
      <c r="G1438" s="161" t="e">
        <v>#N/A</v>
      </c>
      <c r="H1438" s="161" t="e">
        <v>#N/A</v>
      </c>
      <c r="I1438" s="161" t="e">
        <v>#N/A</v>
      </c>
      <c r="J1438" s="161" t="e">
        <v>#N/A</v>
      </c>
      <c r="K1438" s="161" t="e">
        <v>#N/A</v>
      </c>
      <c r="L1438" s="161" t="e">
        <v>#N/A</v>
      </c>
      <c r="M1438" s="161"/>
      <c r="N1438" s="185"/>
      <c r="O1438" s="161"/>
      <c r="P1438" s="161"/>
      <c r="Q1438" s="161"/>
      <c r="R1438" s="161"/>
      <c r="S1438" s="161"/>
      <c r="T1438" s="161"/>
      <c r="U1438" s="161"/>
      <c r="V1438" s="161"/>
      <c r="W1438" s="161"/>
      <c r="X1438" s="161"/>
      <c r="Y1438" s="161"/>
      <c r="Z1438" s="161"/>
      <c r="AA1438" s="161"/>
      <c r="AB1438" s="161"/>
      <c r="AC1438" s="161"/>
      <c r="AD1438" s="161"/>
      <c r="AE1438" s="161"/>
      <c r="AF1438" s="161"/>
      <c r="AG1438" s="161"/>
      <c r="AH1438" s="162"/>
      <c r="AI1438" s="162"/>
      <c r="AJ1438" s="162"/>
      <c r="AK1438" s="162"/>
      <c r="AL1438" s="162"/>
      <c r="AM1438" s="162"/>
      <c r="AN1438" s="162"/>
      <c r="AO1438" s="162"/>
      <c r="AP1438" s="162"/>
      <c r="AQ1438" s="162"/>
      <c r="AR1438" s="162"/>
      <c r="AS1438" s="162"/>
      <c r="AT1438" s="162"/>
      <c r="AU1438" s="162"/>
      <c r="AV1438" s="162"/>
      <c r="AW1438" s="162"/>
      <c r="AX1438" s="162"/>
    </row>
    <row r="1439" spans="1:50" hidden="1">
      <c r="A1439" s="153" t="s">
        <v>2426</v>
      </c>
      <c r="B1439" s="153" t="s">
        <v>2418</v>
      </c>
      <c r="C1439" s="153" t="s">
        <v>2427</v>
      </c>
      <c r="D1439" s="177" t="s">
        <v>7056</v>
      </c>
      <c r="E1439" s="161" t="s">
        <v>7057</v>
      </c>
      <c r="F1439" s="161" t="s">
        <v>12921</v>
      </c>
      <c r="G1439" s="161" t="s">
        <v>7058</v>
      </c>
      <c r="H1439" s="161" t="s">
        <v>6763</v>
      </c>
      <c r="I1439" s="161" t="s">
        <v>6764</v>
      </c>
      <c r="J1439" s="161" t="s">
        <v>7059</v>
      </c>
      <c r="K1439" s="161" t="s">
        <v>7060</v>
      </c>
      <c r="L1439" s="161" t="s">
        <v>7061</v>
      </c>
      <c r="M1439" s="161" t="s">
        <v>7062</v>
      </c>
      <c r="N1439" s="185" t="s">
        <v>6318</v>
      </c>
      <c r="O1439" s="161">
        <v>0</v>
      </c>
      <c r="P1439" s="161">
        <v>0</v>
      </c>
      <c r="Q1439" s="161">
        <v>0</v>
      </c>
      <c r="R1439" s="161">
        <v>0</v>
      </c>
      <c r="S1439" s="161">
        <v>0</v>
      </c>
      <c r="T1439" s="161">
        <v>0</v>
      </c>
      <c r="U1439" s="161">
        <v>0</v>
      </c>
      <c r="V1439" s="161">
        <v>0</v>
      </c>
      <c r="W1439" s="161">
        <v>0</v>
      </c>
      <c r="X1439" s="161">
        <v>0</v>
      </c>
      <c r="Y1439" s="161">
        <v>0</v>
      </c>
      <c r="Z1439" s="161">
        <v>0</v>
      </c>
      <c r="AA1439" s="161">
        <v>0</v>
      </c>
      <c r="AB1439" s="161">
        <v>0</v>
      </c>
      <c r="AC1439" s="161">
        <v>0</v>
      </c>
      <c r="AD1439" s="161">
        <v>0</v>
      </c>
      <c r="AE1439" s="161">
        <v>0</v>
      </c>
      <c r="AF1439" s="161" t="s">
        <v>1824</v>
      </c>
      <c r="AG1439" s="161" t="s">
        <v>4437</v>
      </c>
      <c r="AH1439" s="162"/>
      <c r="AI1439" s="162"/>
      <c r="AJ1439" s="162"/>
      <c r="AK1439" s="162"/>
      <c r="AL1439" s="162"/>
      <c r="AM1439" s="162"/>
      <c r="AN1439" s="162"/>
      <c r="AO1439" s="162"/>
      <c r="AP1439" s="162"/>
      <c r="AQ1439" s="162"/>
      <c r="AR1439" s="162"/>
      <c r="AS1439" s="162"/>
      <c r="AT1439" s="162"/>
      <c r="AU1439" s="162"/>
      <c r="AV1439" s="162"/>
      <c r="AW1439" s="162"/>
      <c r="AX1439" s="162"/>
    </row>
    <row r="1440" spans="1:50" hidden="1">
      <c r="A1440" s="153" t="s">
        <v>2428</v>
      </c>
      <c r="B1440" s="153" t="s">
        <v>2418</v>
      </c>
      <c r="C1440" s="153" t="s">
        <v>2427</v>
      </c>
      <c r="D1440" s="177" t="s">
        <v>7056</v>
      </c>
      <c r="E1440" s="161" t="s">
        <v>7057</v>
      </c>
      <c r="F1440" s="161" t="s">
        <v>12922</v>
      </c>
      <c r="G1440" s="161" t="s">
        <v>7058</v>
      </c>
      <c r="H1440" s="161" t="s">
        <v>6763</v>
      </c>
      <c r="I1440" s="161" t="s">
        <v>6764</v>
      </c>
      <c r="J1440" s="161" t="s">
        <v>7059</v>
      </c>
      <c r="K1440" s="161" t="s">
        <v>7060</v>
      </c>
      <c r="L1440" s="161" t="s">
        <v>7061</v>
      </c>
      <c r="M1440" s="161" t="s">
        <v>7062</v>
      </c>
      <c r="N1440" s="185" t="s">
        <v>6318</v>
      </c>
      <c r="O1440" s="161">
        <v>0</v>
      </c>
      <c r="P1440" s="161">
        <v>0</v>
      </c>
      <c r="Q1440" s="161">
        <v>0</v>
      </c>
      <c r="R1440" s="161">
        <v>0</v>
      </c>
      <c r="S1440" s="161">
        <v>0</v>
      </c>
      <c r="T1440" s="161">
        <v>0</v>
      </c>
      <c r="U1440" s="161">
        <v>0</v>
      </c>
      <c r="V1440" s="161">
        <v>0</v>
      </c>
      <c r="W1440" s="161">
        <v>0</v>
      </c>
      <c r="X1440" s="161">
        <v>0</v>
      </c>
      <c r="Y1440" s="161">
        <v>0</v>
      </c>
      <c r="Z1440" s="161">
        <v>0</v>
      </c>
      <c r="AA1440" s="161">
        <v>0</v>
      </c>
      <c r="AB1440" s="161">
        <v>0</v>
      </c>
      <c r="AC1440" s="161">
        <v>0</v>
      </c>
      <c r="AD1440" s="161">
        <v>0</v>
      </c>
      <c r="AE1440" s="161">
        <v>0</v>
      </c>
      <c r="AF1440" s="161" t="s">
        <v>1824</v>
      </c>
      <c r="AG1440" s="161" t="s">
        <v>4437</v>
      </c>
      <c r="AH1440" s="162"/>
      <c r="AI1440" s="162"/>
      <c r="AJ1440" s="162"/>
      <c r="AK1440" s="162"/>
      <c r="AL1440" s="162"/>
      <c r="AM1440" s="162"/>
      <c r="AN1440" s="162"/>
      <c r="AO1440" s="162"/>
      <c r="AP1440" s="162"/>
      <c r="AQ1440" s="162"/>
      <c r="AR1440" s="162"/>
      <c r="AS1440" s="162"/>
      <c r="AT1440" s="162"/>
      <c r="AU1440" s="162"/>
      <c r="AV1440" s="162"/>
      <c r="AW1440" s="162"/>
      <c r="AX1440" s="162"/>
    </row>
    <row r="1441" spans="1:50" hidden="1">
      <c r="A1441" s="153" t="s">
        <v>6166</v>
      </c>
      <c r="B1441" s="153" t="s">
        <v>3957</v>
      </c>
      <c r="C1441" s="153" t="s">
        <v>6167</v>
      </c>
      <c r="D1441" s="177" t="s">
        <v>7417</v>
      </c>
      <c r="E1441" s="161" t="s">
        <v>7418</v>
      </c>
      <c r="F1441" s="161" t="s">
        <v>11899</v>
      </c>
      <c r="G1441" s="161" t="s">
        <v>7419</v>
      </c>
      <c r="H1441" s="161" t="s">
        <v>2015</v>
      </c>
      <c r="I1441" s="161" t="s">
        <v>2016</v>
      </c>
      <c r="J1441" s="161" t="s">
        <v>7420</v>
      </c>
      <c r="K1441" s="161" t="s">
        <v>7421</v>
      </c>
      <c r="L1441" s="161" t="s">
        <v>6309</v>
      </c>
      <c r="M1441" s="161" t="s">
        <v>7422</v>
      </c>
      <c r="N1441" s="185" t="s">
        <v>6310</v>
      </c>
      <c r="O1441" s="161">
        <v>0</v>
      </c>
      <c r="P1441" s="161">
        <v>0</v>
      </c>
      <c r="Q1441" s="161">
        <v>0</v>
      </c>
      <c r="R1441" s="161">
        <v>0</v>
      </c>
      <c r="S1441" s="161">
        <v>0</v>
      </c>
      <c r="T1441" s="161">
        <v>0</v>
      </c>
      <c r="U1441" s="161">
        <v>0</v>
      </c>
      <c r="V1441" s="161">
        <v>0</v>
      </c>
      <c r="W1441" s="161">
        <v>0</v>
      </c>
      <c r="X1441" s="161">
        <v>0</v>
      </c>
      <c r="Y1441" s="161">
        <v>0</v>
      </c>
      <c r="Z1441" s="161">
        <v>0</v>
      </c>
      <c r="AA1441" s="161">
        <v>0</v>
      </c>
      <c r="AB1441" s="161">
        <v>0</v>
      </c>
      <c r="AC1441" s="161">
        <v>0</v>
      </c>
      <c r="AD1441" s="161">
        <v>0</v>
      </c>
      <c r="AE1441" s="161">
        <v>0</v>
      </c>
      <c r="AF1441" s="161" t="s">
        <v>6309</v>
      </c>
      <c r="AG1441" s="161" t="s">
        <v>6317</v>
      </c>
      <c r="AH1441" s="162"/>
      <c r="AI1441" s="162"/>
      <c r="AJ1441" s="162"/>
      <c r="AK1441" s="162"/>
      <c r="AL1441" s="162"/>
      <c r="AM1441" s="162"/>
      <c r="AN1441" s="162"/>
      <c r="AO1441" s="162"/>
      <c r="AP1441" s="162"/>
      <c r="AQ1441" s="162"/>
      <c r="AR1441" s="162"/>
      <c r="AS1441" s="162"/>
      <c r="AT1441" s="162"/>
      <c r="AU1441" s="162"/>
      <c r="AV1441" s="162"/>
      <c r="AW1441" s="162"/>
      <c r="AX1441" s="162"/>
    </row>
    <row r="1442" spans="1:50" hidden="1">
      <c r="A1442" s="153" t="s">
        <v>3375</v>
      </c>
      <c r="B1442" s="153" t="s">
        <v>3376</v>
      </c>
      <c r="C1442" s="153" t="s">
        <v>2505</v>
      </c>
      <c r="D1442" s="177" t="s">
        <v>9697</v>
      </c>
      <c r="E1442" s="161" t="s">
        <v>6309</v>
      </c>
      <c r="F1442" s="161" t="s">
        <v>12756</v>
      </c>
      <c r="G1442" s="161" t="s">
        <v>9698</v>
      </c>
      <c r="H1442" s="161" t="s">
        <v>2024</v>
      </c>
      <c r="I1442" s="161" t="s">
        <v>7687</v>
      </c>
      <c r="J1442" s="161" t="s">
        <v>9699</v>
      </c>
      <c r="K1442" s="161" t="s">
        <v>9700</v>
      </c>
      <c r="L1442" s="161" t="s">
        <v>6309</v>
      </c>
      <c r="M1442" s="161" t="s">
        <v>9701</v>
      </c>
      <c r="N1442" s="185" t="s">
        <v>6310</v>
      </c>
      <c r="O1442" s="161">
        <v>0</v>
      </c>
      <c r="P1442" s="161">
        <v>0</v>
      </c>
      <c r="Q1442" s="161">
        <v>0</v>
      </c>
      <c r="R1442" s="161">
        <v>0</v>
      </c>
      <c r="S1442" s="161">
        <v>0</v>
      </c>
      <c r="T1442" s="161">
        <v>0</v>
      </c>
      <c r="U1442" s="161">
        <v>0</v>
      </c>
      <c r="V1442" s="161">
        <v>0</v>
      </c>
      <c r="W1442" s="161">
        <v>0</v>
      </c>
      <c r="X1442" s="161">
        <v>0</v>
      </c>
      <c r="Y1442" s="161">
        <v>0</v>
      </c>
      <c r="Z1442" s="161">
        <v>0</v>
      </c>
      <c r="AA1442" s="161">
        <v>0</v>
      </c>
      <c r="AB1442" s="161">
        <v>0</v>
      </c>
      <c r="AC1442" s="161">
        <v>0</v>
      </c>
      <c r="AD1442" s="161">
        <v>0</v>
      </c>
      <c r="AE1442" s="161">
        <v>0</v>
      </c>
      <c r="AF1442" s="161" t="s">
        <v>6309</v>
      </c>
      <c r="AG1442" s="161" t="s">
        <v>6312</v>
      </c>
      <c r="AH1442" s="162"/>
      <c r="AI1442" s="162"/>
      <c r="AJ1442" s="162"/>
      <c r="AK1442" s="162"/>
      <c r="AL1442" s="162"/>
      <c r="AM1442" s="162"/>
      <c r="AN1442" s="162"/>
      <c r="AO1442" s="162"/>
      <c r="AP1442" s="162"/>
      <c r="AQ1442" s="162"/>
      <c r="AR1442" s="162"/>
      <c r="AS1442" s="162"/>
      <c r="AT1442" s="162"/>
      <c r="AU1442" s="162"/>
      <c r="AV1442" s="162"/>
      <c r="AW1442" s="162"/>
      <c r="AX1442" s="162"/>
    </row>
    <row r="1443" spans="1:50" hidden="1">
      <c r="A1443" s="153" t="s">
        <v>3465</v>
      </c>
      <c r="B1443" s="153" t="s">
        <v>3466</v>
      </c>
      <c r="C1443" s="153" t="s">
        <v>2505</v>
      </c>
      <c r="D1443" s="177" t="s">
        <v>7408</v>
      </c>
      <c r="E1443" s="161" t="s">
        <v>7409</v>
      </c>
      <c r="F1443" s="161" t="s">
        <v>7410</v>
      </c>
      <c r="G1443" s="161" t="s">
        <v>7411</v>
      </c>
      <c r="H1443" s="161" t="s">
        <v>7412</v>
      </c>
      <c r="I1443" s="161" t="s">
        <v>7413</v>
      </c>
      <c r="J1443" s="161" t="s">
        <v>7414</v>
      </c>
      <c r="K1443" s="161" t="s">
        <v>7415</v>
      </c>
      <c r="L1443" s="161" t="s">
        <v>7416</v>
      </c>
      <c r="M1443" s="161" t="s">
        <v>6309</v>
      </c>
      <c r="N1443" s="185" t="s">
        <v>6310</v>
      </c>
      <c r="O1443" s="161">
        <v>0</v>
      </c>
      <c r="P1443" s="161">
        <v>0</v>
      </c>
      <c r="Q1443" s="161">
        <v>0</v>
      </c>
      <c r="R1443" s="161">
        <v>0</v>
      </c>
      <c r="S1443" s="161">
        <v>0</v>
      </c>
      <c r="T1443" s="161">
        <v>0</v>
      </c>
      <c r="U1443" s="161">
        <v>0</v>
      </c>
      <c r="V1443" s="161">
        <v>0</v>
      </c>
      <c r="W1443" s="161">
        <v>0</v>
      </c>
      <c r="X1443" s="161">
        <v>0</v>
      </c>
      <c r="Y1443" s="161">
        <v>0</v>
      </c>
      <c r="Z1443" s="161">
        <v>0</v>
      </c>
      <c r="AA1443" s="161">
        <v>0</v>
      </c>
      <c r="AB1443" s="161">
        <v>0</v>
      </c>
      <c r="AC1443" s="161">
        <v>0</v>
      </c>
      <c r="AD1443" s="161">
        <v>0</v>
      </c>
      <c r="AE1443" s="161">
        <v>0</v>
      </c>
      <c r="AF1443" s="161" t="s">
        <v>6309</v>
      </c>
      <c r="AG1443" s="161" t="s">
        <v>6317</v>
      </c>
      <c r="AH1443" s="162"/>
      <c r="AI1443" s="162"/>
      <c r="AJ1443" s="162"/>
      <c r="AK1443" s="162"/>
      <c r="AL1443" s="162"/>
      <c r="AM1443" s="162"/>
      <c r="AN1443" s="162"/>
      <c r="AO1443" s="162"/>
      <c r="AP1443" s="162"/>
      <c r="AQ1443" s="162"/>
      <c r="AR1443" s="162"/>
      <c r="AS1443" s="162"/>
      <c r="AT1443" s="162"/>
      <c r="AU1443" s="162"/>
      <c r="AV1443" s="162"/>
      <c r="AW1443" s="162"/>
      <c r="AX1443" s="162"/>
    </row>
    <row r="1444" spans="1:50" hidden="1">
      <c r="A1444" s="153" t="s">
        <v>875</v>
      </c>
      <c r="B1444" s="153" t="s">
        <v>873</v>
      </c>
      <c r="C1444" s="153" t="s">
        <v>1085</v>
      </c>
      <c r="D1444" s="177" t="s">
        <v>8188</v>
      </c>
      <c r="E1444" s="161" t="s">
        <v>8189</v>
      </c>
      <c r="F1444" s="161" t="s">
        <v>12455</v>
      </c>
      <c r="G1444" s="161" t="s">
        <v>8190</v>
      </c>
      <c r="H1444" s="161" t="s">
        <v>4145</v>
      </c>
      <c r="I1444" s="161" t="s">
        <v>4146</v>
      </c>
      <c r="J1444" s="161" t="s">
        <v>8191</v>
      </c>
      <c r="K1444" s="161" t="s">
        <v>6309</v>
      </c>
      <c r="L1444" s="161" t="s">
        <v>8192</v>
      </c>
      <c r="M1444" s="161" t="s">
        <v>8193</v>
      </c>
      <c r="N1444" s="185" t="s">
        <v>6313</v>
      </c>
      <c r="O1444" s="161">
        <v>0</v>
      </c>
      <c r="P1444" s="161">
        <v>0</v>
      </c>
      <c r="Q1444" s="161">
        <v>0</v>
      </c>
      <c r="R1444" s="161">
        <v>0</v>
      </c>
      <c r="S1444" s="161">
        <v>0</v>
      </c>
      <c r="T1444" s="161">
        <v>0</v>
      </c>
      <c r="U1444" s="161">
        <v>0</v>
      </c>
      <c r="V1444" s="161">
        <v>0</v>
      </c>
      <c r="W1444" s="161">
        <v>0</v>
      </c>
      <c r="X1444" s="161">
        <v>0</v>
      </c>
      <c r="Y1444" s="161">
        <v>0</v>
      </c>
      <c r="Z1444" s="161">
        <v>0</v>
      </c>
      <c r="AA1444" s="161">
        <v>0</v>
      </c>
      <c r="AB1444" s="161">
        <v>0</v>
      </c>
      <c r="AC1444" s="161">
        <v>0</v>
      </c>
      <c r="AD1444" s="161">
        <v>0</v>
      </c>
      <c r="AE1444" s="161">
        <v>0</v>
      </c>
      <c r="AF1444" s="161" t="s">
        <v>12006</v>
      </c>
      <c r="AG1444" s="161" t="s">
        <v>874</v>
      </c>
      <c r="AH1444" s="162"/>
      <c r="AI1444" s="162"/>
      <c r="AJ1444" s="162"/>
      <c r="AK1444" s="162"/>
      <c r="AL1444" s="162"/>
      <c r="AM1444" s="162"/>
      <c r="AN1444" s="162"/>
      <c r="AO1444" s="162"/>
      <c r="AP1444" s="162"/>
      <c r="AQ1444" s="162"/>
      <c r="AR1444" s="162"/>
      <c r="AS1444" s="162"/>
      <c r="AT1444" s="162"/>
      <c r="AU1444" s="162"/>
      <c r="AV1444" s="162"/>
      <c r="AW1444" s="162"/>
      <c r="AX1444" s="162"/>
    </row>
    <row r="1445" spans="1:50" hidden="1">
      <c r="A1445" s="153" t="s">
        <v>4182</v>
      </c>
      <c r="B1445" s="153" t="s">
        <v>4205</v>
      </c>
      <c r="C1445" s="153" t="s">
        <v>2505</v>
      </c>
      <c r="D1445" s="177" t="s">
        <v>9162</v>
      </c>
      <c r="E1445" s="161" t="s">
        <v>6309</v>
      </c>
      <c r="F1445" s="161" t="s">
        <v>12653</v>
      </c>
      <c r="G1445" s="161" t="s">
        <v>9163</v>
      </c>
      <c r="H1445" s="161" t="s">
        <v>2025</v>
      </c>
      <c r="I1445" s="161" t="s">
        <v>2026</v>
      </c>
      <c r="J1445" s="161" t="s">
        <v>9164</v>
      </c>
      <c r="K1445" s="161" t="s">
        <v>9165</v>
      </c>
      <c r="L1445" s="161" t="s">
        <v>6309</v>
      </c>
      <c r="M1445" s="161" t="s">
        <v>9166</v>
      </c>
      <c r="N1445" s="185" t="s">
        <v>6310</v>
      </c>
      <c r="O1445" s="161">
        <v>0</v>
      </c>
      <c r="P1445" s="161">
        <v>0</v>
      </c>
      <c r="Q1445" s="161">
        <v>0</v>
      </c>
      <c r="R1445" s="161">
        <v>0</v>
      </c>
      <c r="S1445" s="161">
        <v>0</v>
      </c>
      <c r="T1445" s="161">
        <v>0</v>
      </c>
      <c r="U1445" s="161">
        <v>0</v>
      </c>
      <c r="V1445" s="161">
        <v>0</v>
      </c>
      <c r="W1445" s="161">
        <v>0</v>
      </c>
      <c r="X1445" s="161">
        <v>0</v>
      </c>
      <c r="Y1445" s="161">
        <v>0</v>
      </c>
      <c r="Z1445" s="161">
        <v>0</v>
      </c>
      <c r="AA1445" s="161">
        <v>0</v>
      </c>
      <c r="AB1445" s="161">
        <v>0</v>
      </c>
      <c r="AC1445" s="161">
        <v>0</v>
      </c>
      <c r="AD1445" s="161">
        <v>0</v>
      </c>
      <c r="AE1445" s="161">
        <v>0</v>
      </c>
      <c r="AF1445" s="161" t="s">
        <v>6309</v>
      </c>
      <c r="AG1445" s="161" t="s">
        <v>6312</v>
      </c>
      <c r="AH1445" s="162"/>
      <c r="AI1445" s="162"/>
      <c r="AJ1445" s="162"/>
      <c r="AK1445" s="162"/>
      <c r="AL1445" s="162"/>
      <c r="AM1445" s="162"/>
      <c r="AN1445" s="162"/>
      <c r="AO1445" s="162"/>
      <c r="AP1445" s="162"/>
      <c r="AQ1445" s="162"/>
      <c r="AR1445" s="162"/>
      <c r="AS1445" s="162"/>
      <c r="AT1445" s="162"/>
      <c r="AU1445" s="162"/>
      <c r="AV1445" s="162"/>
      <c r="AW1445" s="162"/>
      <c r="AX1445" s="162"/>
    </row>
    <row r="1446" spans="1:50" hidden="1">
      <c r="A1446" s="153" t="s">
        <v>5665</v>
      </c>
      <c r="B1446" s="153" t="s">
        <v>5666</v>
      </c>
      <c r="C1446" s="153" t="s">
        <v>2505</v>
      </c>
      <c r="D1446" s="177" t="s">
        <v>8734</v>
      </c>
      <c r="E1446" s="161" t="s">
        <v>6309</v>
      </c>
      <c r="F1446" s="161" t="s">
        <v>12190</v>
      </c>
      <c r="G1446" s="161" t="s">
        <v>8735</v>
      </c>
      <c r="H1446" s="161" t="s">
        <v>2024</v>
      </c>
      <c r="I1446" s="161" t="s">
        <v>8736</v>
      </c>
      <c r="J1446" s="161" t="s">
        <v>8737</v>
      </c>
      <c r="K1446" s="161" t="s">
        <v>8738</v>
      </c>
      <c r="L1446" s="161" t="s">
        <v>6309</v>
      </c>
      <c r="M1446" s="161" t="s">
        <v>6309</v>
      </c>
      <c r="N1446" s="185" t="s">
        <v>6310</v>
      </c>
      <c r="O1446" s="161">
        <v>0</v>
      </c>
      <c r="P1446" s="161">
        <v>0</v>
      </c>
      <c r="Q1446" s="161">
        <v>0</v>
      </c>
      <c r="R1446" s="161">
        <v>0</v>
      </c>
      <c r="S1446" s="161">
        <v>0</v>
      </c>
      <c r="T1446" s="161">
        <v>0</v>
      </c>
      <c r="U1446" s="161">
        <v>0</v>
      </c>
      <c r="V1446" s="161">
        <v>0</v>
      </c>
      <c r="W1446" s="161">
        <v>0</v>
      </c>
      <c r="X1446" s="161">
        <v>0</v>
      </c>
      <c r="Y1446" s="161">
        <v>0</v>
      </c>
      <c r="Z1446" s="161">
        <v>0</v>
      </c>
      <c r="AA1446" s="161">
        <v>0</v>
      </c>
      <c r="AB1446" s="161">
        <v>0</v>
      </c>
      <c r="AC1446" s="161">
        <v>0</v>
      </c>
      <c r="AD1446" s="161">
        <v>0</v>
      </c>
      <c r="AE1446" s="161">
        <v>0</v>
      </c>
      <c r="AF1446" s="161" t="s">
        <v>6309</v>
      </c>
      <c r="AG1446" s="161" t="s">
        <v>6312</v>
      </c>
      <c r="AH1446" s="162"/>
      <c r="AI1446" s="162"/>
      <c r="AJ1446" s="162"/>
      <c r="AK1446" s="162"/>
      <c r="AL1446" s="162"/>
      <c r="AM1446" s="162"/>
      <c r="AN1446" s="162"/>
      <c r="AO1446" s="162"/>
      <c r="AP1446" s="162"/>
      <c r="AQ1446" s="162"/>
      <c r="AR1446" s="162"/>
      <c r="AS1446" s="162"/>
      <c r="AT1446" s="162"/>
      <c r="AU1446" s="162"/>
      <c r="AV1446" s="162"/>
      <c r="AW1446" s="162"/>
      <c r="AX1446" s="162"/>
    </row>
    <row r="1447" spans="1:50" hidden="1">
      <c r="A1447" s="153" t="s">
        <v>5981</v>
      </c>
      <c r="B1447" s="153" t="s">
        <v>5982</v>
      </c>
      <c r="C1447" s="153" t="s">
        <v>5983</v>
      </c>
      <c r="D1447" s="177" t="s">
        <v>10918</v>
      </c>
      <c r="E1447" s="161" t="s">
        <v>10919</v>
      </c>
      <c r="F1447" s="161" t="s">
        <v>13264</v>
      </c>
      <c r="G1447" s="161" t="s">
        <v>10920</v>
      </c>
      <c r="H1447" s="161" t="s">
        <v>8884</v>
      </c>
      <c r="I1447" s="161" t="s">
        <v>8885</v>
      </c>
      <c r="J1447" s="161" t="s">
        <v>10921</v>
      </c>
      <c r="K1447" s="161" t="s">
        <v>10922</v>
      </c>
      <c r="L1447" s="161" t="s">
        <v>6309</v>
      </c>
      <c r="M1447" s="161" t="s">
        <v>6309</v>
      </c>
      <c r="N1447" s="185" t="s">
        <v>6310</v>
      </c>
      <c r="O1447" s="161">
        <v>0</v>
      </c>
      <c r="P1447" s="161">
        <v>0</v>
      </c>
      <c r="Q1447" s="161">
        <v>0</v>
      </c>
      <c r="R1447" s="161">
        <v>0</v>
      </c>
      <c r="S1447" s="161">
        <v>0</v>
      </c>
      <c r="T1447" s="161">
        <v>0</v>
      </c>
      <c r="U1447" s="161">
        <v>0</v>
      </c>
      <c r="V1447" s="161">
        <v>0</v>
      </c>
      <c r="W1447" s="161">
        <v>0</v>
      </c>
      <c r="X1447" s="161">
        <v>0</v>
      </c>
      <c r="Y1447" s="161">
        <v>0</v>
      </c>
      <c r="Z1447" s="161">
        <v>0</v>
      </c>
      <c r="AA1447" s="161">
        <v>1</v>
      </c>
      <c r="AB1447" s="161" t="s">
        <v>2060</v>
      </c>
      <c r="AC1447" s="161" t="s">
        <v>2061</v>
      </c>
      <c r="AD1447" s="161" t="s">
        <v>2042</v>
      </c>
      <c r="AE1447" s="161" t="s">
        <v>2062</v>
      </c>
      <c r="AF1447" s="161" t="s">
        <v>6309</v>
      </c>
      <c r="AG1447" s="161" t="s">
        <v>6317</v>
      </c>
      <c r="AH1447" s="162"/>
      <c r="AI1447" s="162"/>
      <c r="AJ1447" s="162"/>
      <c r="AK1447" s="162"/>
      <c r="AL1447" s="162"/>
      <c r="AM1447" s="162"/>
      <c r="AN1447" s="162"/>
      <c r="AO1447" s="162"/>
      <c r="AP1447" s="162"/>
      <c r="AQ1447" s="162"/>
      <c r="AR1447" s="162"/>
      <c r="AS1447" s="162"/>
      <c r="AT1447" s="162"/>
      <c r="AU1447" s="162"/>
      <c r="AV1447" s="162"/>
      <c r="AW1447" s="162"/>
      <c r="AX1447" s="162"/>
    </row>
    <row r="1448" spans="1:50" hidden="1">
      <c r="A1448" s="153" t="s">
        <v>5382</v>
      </c>
      <c r="B1448" s="153" t="s">
        <v>5383</v>
      </c>
      <c r="C1448" s="153" t="s">
        <v>2231</v>
      </c>
      <c r="D1448" s="177" t="s">
        <v>8412</v>
      </c>
      <c r="E1448" s="161" t="s">
        <v>6309</v>
      </c>
      <c r="F1448" s="161" t="e">
        <v>#N/A</v>
      </c>
      <c r="G1448" s="161" t="s">
        <v>8413</v>
      </c>
      <c r="H1448" s="161" t="s">
        <v>2024</v>
      </c>
      <c r="I1448" s="161" t="s">
        <v>2031</v>
      </c>
      <c r="J1448" s="161" t="s">
        <v>8414</v>
      </c>
      <c r="K1448" s="161" t="s">
        <v>8415</v>
      </c>
      <c r="L1448" s="161" t="s">
        <v>6309</v>
      </c>
      <c r="M1448" s="161"/>
      <c r="N1448" s="185"/>
      <c r="O1448" s="161"/>
      <c r="P1448" s="161"/>
      <c r="Q1448" s="161"/>
      <c r="R1448" s="161"/>
      <c r="S1448" s="161"/>
      <c r="T1448" s="161"/>
      <c r="U1448" s="161"/>
      <c r="V1448" s="161"/>
      <c r="W1448" s="161"/>
      <c r="X1448" s="161"/>
      <c r="Y1448" s="161"/>
      <c r="Z1448" s="161"/>
      <c r="AA1448" s="161"/>
      <c r="AB1448" s="161"/>
      <c r="AC1448" s="161"/>
      <c r="AD1448" s="161"/>
      <c r="AE1448" s="161"/>
      <c r="AF1448" s="161"/>
      <c r="AG1448" s="161"/>
      <c r="AH1448" s="162"/>
      <c r="AI1448" s="162"/>
      <c r="AJ1448" s="162"/>
      <c r="AK1448" s="162"/>
      <c r="AL1448" s="162"/>
      <c r="AM1448" s="162"/>
      <c r="AN1448" s="162"/>
      <c r="AO1448" s="162"/>
      <c r="AP1448" s="162"/>
      <c r="AQ1448" s="162"/>
      <c r="AR1448" s="162"/>
      <c r="AS1448" s="162"/>
      <c r="AT1448" s="162"/>
      <c r="AU1448" s="162"/>
      <c r="AV1448" s="162"/>
      <c r="AW1448" s="162"/>
      <c r="AX1448" s="162"/>
    </row>
    <row r="1449" spans="1:50" hidden="1">
      <c r="A1449" s="153" t="s">
        <v>275</v>
      </c>
      <c r="B1449" s="153" t="s">
        <v>276</v>
      </c>
      <c r="C1449" s="153" t="s">
        <v>2505</v>
      </c>
      <c r="D1449" s="177" t="s">
        <v>7266</v>
      </c>
      <c r="E1449" s="161" t="s">
        <v>6309</v>
      </c>
      <c r="F1449" s="161" t="s">
        <v>12046</v>
      </c>
      <c r="G1449" s="161" t="s">
        <v>7267</v>
      </c>
      <c r="H1449" s="161" t="s">
        <v>7268</v>
      </c>
      <c r="I1449" s="161" t="s">
        <v>7269</v>
      </c>
      <c r="J1449" s="161" t="s">
        <v>7270</v>
      </c>
      <c r="K1449" s="161" t="s">
        <v>7271</v>
      </c>
      <c r="L1449" s="161" t="s">
        <v>6309</v>
      </c>
      <c r="M1449" s="161" t="s">
        <v>6309</v>
      </c>
      <c r="N1449" s="185" t="s">
        <v>6310</v>
      </c>
      <c r="O1449" s="161">
        <v>0</v>
      </c>
      <c r="P1449" s="161">
        <v>0</v>
      </c>
      <c r="Q1449" s="161">
        <v>0</v>
      </c>
      <c r="R1449" s="161">
        <v>0</v>
      </c>
      <c r="S1449" s="161">
        <v>0</v>
      </c>
      <c r="T1449" s="161">
        <v>0</v>
      </c>
      <c r="U1449" s="161">
        <v>0</v>
      </c>
      <c r="V1449" s="161">
        <v>0</v>
      </c>
      <c r="W1449" s="161">
        <v>0</v>
      </c>
      <c r="X1449" s="161">
        <v>0</v>
      </c>
      <c r="Y1449" s="161">
        <v>0</v>
      </c>
      <c r="Z1449" s="161">
        <v>0</v>
      </c>
      <c r="AA1449" s="161">
        <v>0</v>
      </c>
      <c r="AB1449" s="161">
        <v>0</v>
      </c>
      <c r="AC1449" s="161">
        <v>0</v>
      </c>
      <c r="AD1449" s="161">
        <v>0</v>
      </c>
      <c r="AE1449" s="161">
        <v>0</v>
      </c>
      <c r="AF1449" s="161" t="s">
        <v>6309</v>
      </c>
      <c r="AG1449" s="161" t="s">
        <v>6312</v>
      </c>
      <c r="AH1449" s="162"/>
      <c r="AI1449" s="162"/>
      <c r="AJ1449" s="162"/>
      <c r="AK1449" s="162"/>
      <c r="AL1449" s="162"/>
      <c r="AM1449" s="162"/>
      <c r="AN1449" s="162"/>
      <c r="AO1449" s="162"/>
      <c r="AP1449" s="162"/>
      <c r="AQ1449" s="162"/>
      <c r="AR1449" s="162"/>
      <c r="AS1449" s="162"/>
      <c r="AT1449" s="162"/>
      <c r="AU1449" s="162"/>
      <c r="AV1449" s="162"/>
      <c r="AW1449" s="162"/>
      <c r="AX1449" s="162"/>
    </row>
    <row r="1450" spans="1:50" hidden="1">
      <c r="A1450" s="153" t="s">
        <v>5350</v>
      </c>
      <c r="B1450" s="153" t="s">
        <v>5351</v>
      </c>
      <c r="C1450" s="153" t="s">
        <v>2505</v>
      </c>
      <c r="D1450" s="177" t="s">
        <v>9443</v>
      </c>
      <c r="E1450" s="161" t="s">
        <v>6309</v>
      </c>
      <c r="F1450" s="161" t="s">
        <v>12706</v>
      </c>
      <c r="G1450" s="161" t="s">
        <v>9444</v>
      </c>
      <c r="H1450" s="161" t="s">
        <v>3554</v>
      </c>
      <c r="I1450" s="161" t="s">
        <v>3555</v>
      </c>
      <c r="J1450" s="161" t="s">
        <v>6309</v>
      </c>
      <c r="K1450" s="161" t="s">
        <v>9445</v>
      </c>
      <c r="L1450" s="161" t="s">
        <v>6309</v>
      </c>
      <c r="M1450" s="161" t="s">
        <v>6309</v>
      </c>
      <c r="N1450" s="185" t="s">
        <v>6310</v>
      </c>
      <c r="O1450" s="161">
        <v>0</v>
      </c>
      <c r="P1450" s="161">
        <v>0</v>
      </c>
      <c r="Q1450" s="161">
        <v>0</v>
      </c>
      <c r="R1450" s="161">
        <v>0</v>
      </c>
      <c r="S1450" s="161">
        <v>0</v>
      </c>
      <c r="T1450" s="161">
        <v>0</v>
      </c>
      <c r="U1450" s="161">
        <v>0</v>
      </c>
      <c r="V1450" s="161">
        <v>0</v>
      </c>
      <c r="W1450" s="161">
        <v>0</v>
      </c>
      <c r="X1450" s="161">
        <v>0</v>
      </c>
      <c r="Y1450" s="161">
        <v>0</v>
      </c>
      <c r="Z1450" s="161">
        <v>0</v>
      </c>
      <c r="AA1450" s="161">
        <v>0</v>
      </c>
      <c r="AB1450" s="161">
        <v>0</v>
      </c>
      <c r="AC1450" s="161">
        <v>0</v>
      </c>
      <c r="AD1450" s="161">
        <v>0</v>
      </c>
      <c r="AE1450" s="161">
        <v>0</v>
      </c>
      <c r="AF1450" s="161" t="s">
        <v>6309</v>
      </c>
      <c r="AG1450" s="161" t="s">
        <v>6312</v>
      </c>
      <c r="AH1450" s="162"/>
      <c r="AI1450" s="162"/>
      <c r="AJ1450" s="162"/>
      <c r="AK1450" s="162"/>
      <c r="AL1450" s="162"/>
      <c r="AM1450" s="162"/>
      <c r="AN1450" s="162"/>
      <c r="AO1450" s="162"/>
      <c r="AP1450" s="162"/>
      <c r="AQ1450" s="162"/>
      <c r="AR1450" s="162"/>
      <c r="AS1450" s="162"/>
      <c r="AT1450" s="162"/>
      <c r="AU1450" s="162"/>
      <c r="AV1450" s="162"/>
      <c r="AW1450" s="162"/>
      <c r="AX1450" s="162"/>
    </row>
    <row r="1451" spans="1:50" hidden="1">
      <c r="A1451" s="153" t="s">
        <v>4340</v>
      </c>
      <c r="B1451" s="153" t="s">
        <v>4341</v>
      </c>
      <c r="C1451" s="153" t="s">
        <v>4342</v>
      </c>
      <c r="D1451" s="177" t="s">
        <v>8704</v>
      </c>
      <c r="E1451" s="161" t="s">
        <v>6309</v>
      </c>
      <c r="F1451" s="161" t="s">
        <v>12567</v>
      </c>
      <c r="G1451" s="161" t="s">
        <v>8705</v>
      </c>
      <c r="H1451" s="161" t="s">
        <v>2025</v>
      </c>
      <c r="I1451" s="161" t="s">
        <v>2026</v>
      </c>
      <c r="J1451" s="161" t="s">
        <v>8706</v>
      </c>
      <c r="K1451" s="161" t="s">
        <v>8707</v>
      </c>
      <c r="L1451" s="161" t="s">
        <v>6309</v>
      </c>
      <c r="M1451" s="161" t="s">
        <v>8708</v>
      </c>
      <c r="N1451" s="185" t="s">
        <v>6310</v>
      </c>
      <c r="O1451" s="161">
        <v>0</v>
      </c>
      <c r="P1451" s="161">
        <v>0</v>
      </c>
      <c r="Q1451" s="161">
        <v>0</v>
      </c>
      <c r="R1451" s="161">
        <v>0</v>
      </c>
      <c r="S1451" s="161">
        <v>0</v>
      </c>
      <c r="T1451" s="161">
        <v>0</v>
      </c>
      <c r="U1451" s="161">
        <v>0</v>
      </c>
      <c r="V1451" s="161">
        <v>0</v>
      </c>
      <c r="W1451" s="161">
        <v>0</v>
      </c>
      <c r="X1451" s="161">
        <v>0</v>
      </c>
      <c r="Y1451" s="161">
        <v>0</v>
      </c>
      <c r="Z1451" s="161">
        <v>0</v>
      </c>
      <c r="AA1451" s="161">
        <v>0</v>
      </c>
      <c r="AB1451" s="161">
        <v>0</v>
      </c>
      <c r="AC1451" s="161">
        <v>0</v>
      </c>
      <c r="AD1451" s="161">
        <v>0</v>
      </c>
      <c r="AE1451" s="161">
        <v>0</v>
      </c>
      <c r="AF1451" s="161" t="s">
        <v>6309</v>
      </c>
      <c r="AG1451" s="161" t="s">
        <v>6312</v>
      </c>
      <c r="AH1451" s="162"/>
      <c r="AI1451" s="162"/>
      <c r="AJ1451" s="162"/>
      <c r="AK1451" s="162"/>
      <c r="AL1451" s="162"/>
      <c r="AM1451" s="162"/>
      <c r="AN1451" s="162"/>
      <c r="AO1451" s="162"/>
      <c r="AP1451" s="162"/>
      <c r="AQ1451" s="162"/>
      <c r="AR1451" s="162"/>
      <c r="AS1451" s="162"/>
      <c r="AT1451" s="162"/>
      <c r="AU1451" s="162"/>
      <c r="AV1451" s="162"/>
      <c r="AW1451" s="162"/>
      <c r="AX1451" s="162"/>
    </row>
    <row r="1452" spans="1:50" hidden="1">
      <c r="A1452" s="153" t="s">
        <v>2695</v>
      </c>
      <c r="B1452" s="153" t="s">
        <v>2696</v>
      </c>
      <c r="C1452" s="153" t="s">
        <v>2231</v>
      </c>
      <c r="D1452" s="177" t="s">
        <v>10185</v>
      </c>
      <c r="E1452" s="161" t="s">
        <v>6309</v>
      </c>
      <c r="F1452" s="161" t="s">
        <v>12856</v>
      </c>
      <c r="G1452" s="161" t="s">
        <v>10186</v>
      </c>
      <c r="H1452" s="161" t="s">
        <v>2024</v>
      </c>
      <c r="I1452" s="161" t="s">
        <v>2031</v>
      </c>
      <c r="J1452" s="161" t="s">
        <v>6309</v>
      </c>
      <c r="K1452" s="161" t="s">
        <v>10187</v>
      </c>
      <c r="L1452" s="161" t="s">
        <v>6309</v>
      </c>
      <c r="M1452" s="161" t="s">
        <v>10188</v>
      </c>
      <c r="N1452" s="185" t="s">
        <v>6310</v>
      </c>
      <c r="O1452" s="161">
        <v>0</v>
      </c>
      <c r="P1452" s="161">
        <v>0</v>
      </c>
      <c r="Q1452" s="161">
        <v>0</v>
      </c>
      <c r="R1452" s="161">
        <v>0</v>
      </c>
      <c r="S1452" s="161">
        <v>0</v>
      </c>
      <c r="T1452" s="161">
        <v>0</v>
      </c>
      <c r="U1452" s="161">
        <v>0</v>
      </c>
      <c r="V1452" s="161">
        <v>0</v>
      </c>
      <c r="W1452" s="161">
        <v>0</v>
      </c>
      <c r="X1452" s="161">
        <v>0</v>
      </c>
      <c r="Y1452" s="161">
        <v>0</v>
      </c>
      <c r="Z1452" s="161">
        <v>0</v>
      </c>
      <c r="AA1452" s="161">
        <v>0</v>
      </c>
      <c r="AB1452" s="161">
        <v>0</v>
      </c>
      <c r="AC1452" s="161">
        <v>0</v>
      </c>
      <c r="AD1452" s="161">
        <v>0</v>
      </c>
      <c r="AE1452" s="161">
        <v>0</v>
      </c>
      <c r="AF1452" s="161" t="s">
        <v>6309</v>
      </c>
      <c r="AG1452" s="161" t="s">
        <v>6312</v>
      </c>
      <c r="AH1452" s="162"/>
      <c r="AI1452" s="162"/>
      <c r="AJ1452" s="162"/>
      <c r="AK1452" s="162"/>
      <c r="AL1452" s="162"/>
      <c r="AM1452" s="162"/>
      <c r="AN1452" s="162"/>
      <c r="AO1452" s="162"/>
      <c r="AP1452" s="162"/>
      <c r="AQ1452" s="162"/>
      <c r="AR1452" s="162"/>
      <c r="AS1452" s="162"/>
      <c r="AT1452" s="162"/>
      <c r="AU1452" s="162"/>
      <c r="AV1452" s="162"/>
      <c r="AW1452" s="162"/>
      <c r="AX1452" s="162"/>
    </row>
    <row r="1453" spans="1:50" hidden="1">
      <c r="A1453" s="153" t="s">
        <v>5974</v>
      </c>
      <c r="B1453" s="153" t="s">
        <v>5911</v>
      </c>
      <c r="C1453" s="153" t="s">
        <v>5975</v>
      </c>
      <c r="D1453" s="177" t="s">
        <v>10904</v>
      </c>
      <c r="E1453" s="161" t="s">
        <v>10905</v>
      </c>
      <c r="F1453" s="161" t="s">
        <v>13260</v>
      </c>
      <c r="G1453" s="161" t="s">
        <v>10906</v>
      </c>
      <c r="H1453" s="161" t="s">
        <v>2025</v>
      </c>
      <c r="I1453" s="161" t="s">
        <v>2026</v>
      </c>
      <c r="J1453" s="161" t="s">
        <v>10907</v>
      </c>
      <c r="K1453" s="161" t="s">
        <v>10908</v>
      </c>
      <c r="L1453" s="161" t="s">
        <v>10909</v>
      </c>
      <c r="M1453" s="161" t="s">
        <v>10910</v>
      </c>
      <c r="N1453" s="185" t="s">
        <v>6310</v>
      </c>
      <c r="O1453" s="161" t="s">
        <v>5913</v>
      </c>
      <c r="P1453" s="161" t="s">
        <v>13757</v>
      </c>
      <c r="Q1453" s="161" t="s">
        <v>14271</v>
      </c>
      <c r="R1453" s="161" t="s">
        <v>2024</v>
      </c>
      <c r="S1453" s="161" t="s">
        <v>2031</v>
      </c>
      <c r="T1453" s="161" t="s">
        <v>6309</v>
      </c>
      <c r="U1453" s="161">
        <v>0</v>
      </c>
      <c r="V1453" s="161">
        <v>0</v>
      </c>
      <c r="W1453" s="161">
        <v>0</v>
      </c>
      <c r="X1453" s="161">
        <v>0</v>
      </c>
      <c r="Y1453" s="161">
        <v>0</v>
      </c>
      <c r="Z1453" s="161">
        <v>0</v>
      </c>
      <c r="AA1453" s="161">
        <v>0</v>
      </c>
      <c r="AB1453" s="161">
        <v>0</v>
      </c>
      <c r="AC1453" s="161">
        <v>0</v>
      </c>
      <c r="AD1453" s="161">
        <v>0</v>
      </c>
      <c r="AE1453" s="161">
        <v>0</v>
      </c>
      <c r="AF1453" s="161" t="s">
        <v>6309</v>
      </c>
      <c r="AG1453" s="161" t="s">
        <v>6317</v>
      </c>
      <c r="AH1453" s="162"/>
      <c r="AI1453" s="162"/>
      <c r="AJ1453" s="162"/>
      <c r="AK1453" s="162"/>
      <c r="AL1453" s="162"/>
      <c r="AM1453" s="162"/>
      <c r="AN1453" s="162"/>
      <c r="AO1453" s="162"/>
      <c r="AP1453" s="162"/>
      <c r="AQ1453" s="162"/>
      <c r="AR1453" s="162"/>
      <c r="AS1453" s="162"/>
      <c r="AT1453" s="162"/>
      <c r="AU1453" s="162"/>
      <c r="AV1453" s="162"/>
      <c r="AW1453" s="162"/>
      <c r="AX1453" s="162"/>
    </row>
    <row r="1454" spans="1:50" hidden="1">
      <c r="A1454" s="153" t="s">
        <v>5976</v>
      </c>
      <c r="B1454" s="153" t="s">
        <v>5911</v>
      </c>
      <c r="C1454" s="153" t="s">
        <v>1781</v>
      </c>
      <c r="D1454" s="177" t="s">
        <v>10904</v>
      </c>
      <c r="E1454" s="161" t="s">
        <v>10905</v>
      </c>
      <c r="F1454" s="161" t="s">
        <v>13261</v>
      </c>
      <c r="G1454" s="161" t="s">
        <v>10906</v>
      </c>
      <c r="H1454" s="161" t="s">
        <v>2025</v>
      </c>
      <c r="I1454" s="161" t="s">
        <v>2026</v>
      </c>
      <c r="J1454" s="161" t="s">
        <v>10907</v>
      </c>
      <c r="K1454" s="161" t="s">
        <v>10908</v>
      </c>
      <c r="L1454" s="161" t="s">
        <v>10909</v>
      </c>
      <c r="M1454" s="161" t="s">
        <v>10910</v>
      </c>
      <c r="N1454" s="185" t="s">
        <v>6310</v>
      </c>
      <c r="O1454" s="161" t="s">
        <v>5913</v>
      </c>
      <c r="P1454" s="161" t="s">
        <v>13757</v>
      </c>
      <c r="Q1454" s="161" t="s">
        <v>14271</v>
      </c>
      <c r="R1454" s="161" t="s">
        <v>2024</v>
      </c>
      <c r="S1454" s="161" t="s">
        <v>2031</v>
      </c>
      <c r="T1454" s="161" t="s">
        <v>6309</v>
      </c>
      <c r="U1454" s="161">
        <v>0</v>
      </c>
      <c r="V1454" s="161">
        <v>0</v>
      </c>
      <c r="W1454" s="161">
        <v>0</v>
      </c>
      <c r="X1454" s="161">
        <v>0</v>
      </c>
      <c r="Y1454" s="161">
        <v>0</v>
      </c>
      <c r="Z1454" s="161">
        <v>0</v>
      </c>
      <c r="AA1454" s="161">
        <v>0</v>
      </c>
      <c r="AB1454" s="161">
        <v>0</v>
      </c>
      <c r="AC1454" s="161">
        <v>0</v>
      </c>
      <c r="AD1454" s="161">
        <v>0</v>
      </c>
      <c r="AE1454" s="161">
        <v>0</v>
      </c>
      <c r="AF1454" s="161" t="s">
        <v>6309</v>
      </c>
      <c r="AG1454" s="161" t="s">
        <v>6317</v>
      </c>
      <c r="AH1454" s="162"/>
      <c r="AI1454" s="162"/>
      <c r="AJ1454" s="162"/>
      <c r="AK1454" s="162"/>
      <c r="AL1454" s="162"/>
      <c r="AM1454" s="162"/>
      <c r="AN1454" s="162"/>
      <c r="AO1454" s="162"/>
      <c r="AP1454" s="162"/>
      <c r="AQ1454" s="162"/>
      <c r="AR1454" s="162"/>
      <c r="AS1454" s="162"/>
      <c r="AT1454" s="162"/>
      <c r="AU1454" s="162"/>
      <c r="AV1454" s="162"/>
      <c r="AW1454" s="162"/>
      <c r="AX1454" s="162"/>
    </row>
    <row r="1455" spans="1:50" hidden="1">
      <c r="A1455" s="153" t="s">
        <v>5977</v>
      </c>
      <c r="B1455" s="153" t="s">
        <v>5911</v>
      </c>
      <c r="C1455" s="153" t="s">
        <v>4431</v>
      </c>
      <c r="D1455" s="177" t="s">
        <v>10904</v>
      </c>
      <c r="E1455" s="161" t="s">
        <v>10905</v>
      </c>
      <c r="F1455" s="161" t="s">
        <v>13262</v>
      </c>
      <c r="G1455" s="161" t="s">
        <v>10906</v>
      </c>
      <c r="H1455" s="161" t="s">
        <v>2025</v>
      </c>
      <c r="I1455" s="161" t="s">
        <v>2026</v>
      </c>
      <c r="J1455" s="161" t="s">
        <v>10907</v>
      </c>
      <c r="K1455" s="161" t="s">
        <v>10908</v>
      </c>
      <c r="L1455" s="161" t="s">
        <v>10909</v>
      </c>
      <c r="M1455" s="161" t="s">
        <v>10910</v>
      </c>
      <c r="N1455" s="185" t="s">
        <v>6310</v>
      </c>
      <c r="O1455" s="161" t="s">
        <v>5913</v>
      </c>
      <c r="P1455" s="161" t="s">
        <v>13757</v>
      </c>
      <c r="Q1455" s="161" t="s">
        <v>14271</v>
      </c>
      <c r="R1455" s="161" t="s">
        <v>2024</v>
      </c>
      <c r="S1455" s="161" t="s">
        <v>2031</v>
      </c>
      <c r="T1455" s="161" t="s">
        <v>6309</v>
      </c>
      <c r="U1455" s="161">
        <v>0</v>
      </c>
      <c r="V1455" s="161">
        <v>0</v>
      </c>
      <c r="W1455" s="161">
        <v>0</v>
      </c>
      <c r="X1455" s="161">
        <v>0</v>
      </c>
      <c r="Y1455" s="161">
        <v>0</v>
      </c>
      <c r="Z1455" s="161">
        <v>0</v>
      </c>
      <c r="AA1455" s="161">
        <v>0</v>
      </c>
      <c r="AB1455" s="161">
        <v>0</v>
      </c>
      <c r="AC1455" s="161">
        <v>0</v>
      </c>
      <c r="AD1455" s="161">
        <v>0</v>
      </c>
      <c r="AE1455" s="161">
        <v>0</v>
      </c>
      <c r="AF1455" s="161" t="s">
        <v>6309</v>
      </c>
      <c r="AG1455" s="161" t="s">
        <v>6317</v>
      </c>
      <c r="AH1455" s="162"/>
      <c r="AI1455" s="162"/>
      <c r="AJ1455" s="162"/>
      <c r="AK1455" s="162"/>
      <c r="AL1455" s="162"/>
      <c r="AM1455" s="162"/>
      <c r="AN1455" s="162"/>
      <c r="AO1455" s="162"/>
      <c r="AP1455" s="162"/>
      <c r="AQ1455" s="162"/>
      <c r="AR1455" s="162"/>
      <c r="AS1455" s="162"/>
      <c r="AT1455" s="162"/>
      <c r="AU1455" s="162"/>
      <c r="AV1455" s="162"/>
      <c r="AW1455" s="162"/>
      <c r="AX1455" s="162"/>
    </row>
    <row r="1456" spans="1:50" hidden="1">
      <c r="A1456" s="153" t="s">
        <v>277</v>
      </c>
      <c r="B1456" s="153" t="s">
        <v>278</v>
      </c>
      <c r="C1456" s="153" t="s">
        <v>2505</v>
      </c>
      <c r="D1456" s="177" t="s">
        <v>7262</v>
      </c>
      <c r="E1456" s="161" t="s">
        <v>6309</v>
      </c>
      <c r="F1456" s="161" t="s">
        <v>12045</v>
      </c>
      <c r="G1456" s="161" t="s">
        <v>7263</v>
      </c>
      <c r="H1456" s="161" t="s">
        <v>2024</v>
      </c>
      <c r="I1456" s="161" t="s">
        <v>2031</v>
      </c>
      <c r="J1456" s="161" t="s">
        <v>7264</v>
      </c>
      <c r="K1456" s="161" t="s">
        <v>7265</v>
      </c>
      <c r="L1456" s="161" t="s">
        <v>6309</v>
      </c>
      <c r="M1456" s="161" t="s">
        <v>6309</v>
      </c>
      <c r="N1456" s="185" t="s">
        <v>6310</v>
      </c>
      <c r="O1456" s="161">
        <v>0</v>
      </c>
      <c r="P1456" s="161">
        <v>0</v>
      </c>
      <c r="Q1456" s="161">
        <v>0</v>
      </c>
      <c r="R1456" s="161">
        <v>0</v>
      </c>
      <c r="S1456" s="161">
        <v>0</v>
      </c>
      <c r="T1456" s="161">
        <v>0</v>
      </c>
      <c r="U1456" s="161">
        <v>0</v>
      </c>
      <c r="V1456" s="161">
        <v>0</v>
      </c>
      <c r="W1456" s="161">
        <v>0</v>
      </c>
      <c r="X1456" s="161">
        <v>0</v>
      </c>
      <c r="Y1456" s="161">
        <v>0</v>
      </c>
      <c r="Z1456" s="161">
        <v>0</v>
      </c>
      <c r="AA1456" s="161">
        <v>0</v>
      </c>
      <c r="AB1456" s="161">
        <v>0</v>
      </c>
      <c r="AC1456" s="161">
        <v>0</v>
      </c>
      <c r="AD1456" s="161">
        <v>0</v>
      </c>
      <c r="AE1456" s="161">
        <v>0</v>
      </c>
      <c r="AF1456" s="161" t="s">
        <v>6309</v>
      </c>
      <c r="AG1456" s="161" t="s">
        <v>6312</v>
      </c>
      <c r="AH1456" s="162"/>
      <c r="AI1456" s="162"/>
      <c r="AJ1456" s="162"/>
      <c r="AK1456" s="162"/>
      <c r="AL1456" s="162"/>
      <c r="AM1456" s="162"/>
      <c r="AN1456" s="162"/>
      <c r="AO1456" s="162"/>
      <c r="AP1456" s="162"/>
      <c r="AQ1456" s="162"/>
      <c r="AR1456" s="162"/>
      <c r="AS1456" s="162"/>
      <c r="AT1456" s="162"/>
      <c r="AU1456" s="162"/>
      <c r="AV1456" s="162"/>
      <c r="AW1456" s="162"/>
      <c r="AX1456" s="162"/>
    </row>
    <row r="1457" spans="1:50" hidden="1">
      <c r="A1457" s="153" t="s">
        <v>6014</v>
      </c>
      <c r="B1457" s="153" t="s">
        <v>6015</v>
      </c>
      <c r="C1457" s="153" t="s">
        <v>1085</v>
      </c>
      <c r="D1457" s="177" t="s">
        <v>10984</v>
      </c>
      <c r="E1457" s="161" t="s">
        <v>10985</v>
      </c>
      <c r="F1457" s="161" t="s">
        <v>13277</v>
      </c>
      <c r="G1457" s="161" t="s">
        <v>10986</v>
      </c>
      <c r="H1457" s="161" t="s">
        <v>2024</v>
      </c>
      <c r="I1457" s="161" t="s">
        <v>2031</v>
      </c>
      <c r="J1457" s="161" t="s">
        <v>10987</v>
      </c>
      <c r="K1457" s="161" t="s">
        <v>10988</v>
      </c>
      <c r="L1457" s="161" t="s">
        <v>6309</v>
      </c>
      <c r="M1457" s="161" t="s">
        <v>10989</v>
      </c>
      <c r="N1457" s="185" t="s">
        <v>6310</v>
      </c>
      <c r="O1457" s="161" t="s">
        <v>6016</v>
      </c>
      <c r="P1457" s="161" t="s">
        <v>13763</v>
      </c>
      <c r="Q1457" s="161" t="s">
        <v>10986</v>
      </c>
      <c r="R1457" s="161" t="s">
        <v>2024</v>
      </c>
      <c r="S1457" s="161" t="s">
        <v>2031</v>
      </c>
      <c r="T1457" s="161" t="s">
        <v>6309</v>
      </c>
      <c r="U1457" s="161">
        <v>0</v>
      </c>
      <c r="V1457" s="161">
        <v>0</v>
      </c>
      <c r="W1457" s="161">
        <v>0</v>
      </c>
      <c r="X1457" s="161">
        <v>0</v>
      </c>
      <c r="Y1457" s="161">
        <v>0</v>
      </c>
      <c r="Z1457" s="161">
        <v>0</v>
      </c>
      <c r="AA1457" s="161">
        <v>0</v>
      </c>
      <c r="AB1457" s="161">
        <v>0</v>
      </c>
      <c r="AC1457" s="161">
        <v>0</v>
      </c>
      <c r="AD1457" s="161">
        <v>0</v>
      </c>
      <c r="AE1457" s="161">
        <v>0</v>
      </c>
      <c r="AF1457" s="161" t="s">
        <v>6309</v>
      </c>
      <c r="AG1457" s="161" t="s">
        <v>6317</v>
      </c>
      <c r="AH1457" s="162"/>
      <c r="AI1457" s="162"/>
      <c r="AJ1457" s="162"/>
      <c r="AK1457" s="162"/>
      <c r="AL1457" s="162"/>
      <c r="AM1457" s="162"/>
      <c r="AN1457" s="162"/>
      <c r="AO1457" s="162"/>
      <c r="AP1457" s="162"/>
      <c r="AQ1457" s="162"/>
      <c r="AR1457" s="162"/>
      <c r="AS1457" s="162"/>
      <c r="AT1457" s="162"/>
      <c r="AU1457" s="162"/>
      <c r="AV1457" s="162"/>
      <c r="AW1457" s="162"/>
      <c r="AX1457" s="162"/>
    </row>
    <row r="1458" spans="1:50" hidden="1">
      <c r="A1458" s="153" t="s">
        <v>2001</v>
      </c>
      <c r="B1458" s="153" t="s">
        <v>2002</v>
      </c>
      <c r="C1458" s="153" t="s">
        <v>2505</v>
      </c>
      <c r="D1458" s="177" t="s">
        <v>9981</v>
      </c>
      <c r="E1458" s="161" t="s">
        <v>6309</v>
      </c>
      <c r="F1458" s="161" t="s">
        <v>12815</v>
      </c>
      <c r="G1458" s="161" t="s">
        <v>9982</v>
      </c>
      <c r="H1458" s="161" t="s">
        <v>3916</v>
      </c>
      <c r="I1458" s="161" t="s">
        <v>3917</v>
      </c>
      <c r="J1458" s="161" t="s">
        <v>9983</v>
      </c>
      <c r="K1458" s="161" t="s">
        <v>9984</v>
      </c>
      <c r="L1458" s="161" t="s">
        <v>6309</v>
      </c>
      <c r="M1458" s="161" t="s">
        <v>6309</v>
      </c>
      <c r="N1458" s="185" t="s">
        <v>6310</v>
      </c>
      <c r="O1458" s="161">
        <v>0</v>
      </c>
      <c r="P1458" s="161">
        <v>0</v>
      </c>
      <c r="Q1458" s="161">
        <v>0</v>
      </c>
      <c r="R1458" s="161">
        <v>0</v>
      </c>
      <c r="S1458" s="161">
        <v>0</v>
      </c>
      <c r="T1458" s="161">
        <v>0</v>
      </c>
      <c r="U1458" s="161">
        <v>0</v>
      </c>
      <c r="V1458" s="161">
        <v>0</v>
      </c>
      <c r="W1458" s="161">
        <v>0</v>
      </c>
      <c r="X1458" s="161">
        <v>0</v>
      </c>
      <c r="Y1458" s="161">
        <v>0</v>
      </c>
      <c r="Z1458" s="161">
        <v>0</v>
      </c>
      <c r="AA1458" s="161">
        <v>0</v>
      </c>
      <c r="AB1458" s="161">
        <v>0</v>
      </c>
      <c r="AC1458" s="161">
        <v>0</v>
      </c>
      <c r="AD1458" s="161">
        <v>0</v>
      </c>
      <c r="AE1458" s="161">
        <v>0</v>
      </c>
      <c r="AF1458" s="161" t="s">
        <v>6309</v>
      </c>
      <c r="AG1458" s="161" t="s">
        <v>6312</v>
      </c>
      <c r="AH1458" s="162"/>
      <c r="AI1458" s="162"/>
      <c r="AJ1458" s="162"/>
      <c r="AK1458" s="162"/>
      <c r="AL1458" s="162"/>
      <c r="AM1458" s="162"/>
      <c r="AN1458" s="162"/>
      <c r="AO1458" s="162"/>
      <c r="AP1458" s="162"/>
      <c r="AQ1458" s="162"/>
      <c r="AR1458" s="162"/>
      <c r="AS1458" s="162"/>
      <c r="AT1458" s="162"/>
      <c r="AU1458" s="162"/>
      <c r="AV1458" s="162"/>
      <c r="AW1458" s="162"/>
      <c r="AX1458" s="162"/>
    </row>
    <row r="1459" spans="1:50" hidden="1">
      <c r="A1459" s="153" t="s">
        <v>4240</v>
      </c>
      <c r="B1459" s="153" t="s">
        <v>4241</v>
      </c>
      <c r="C1459" s="153" t="s">
        <v>2509</v>
      </c>
      <c r="D1459" s="177" t="s">
        <v>9226</v>
      </c>
      <c r="E1459" s="161" t="s">
        <v>6309</v>
      </c>
      <c r="F1459" s="161" t="s">
        <v>12663</v>
      </c>
      <c r="G1459" s="161" t="s">
        <v>9227</v>
      </c>
      <c r="H1459" s="161" t="s">
        <v>2024</v>
      </c>
      <c r="I1459" s="161" t="s">
        <v>2031</v>
      </c>
      <c r="J1459" s="161" t="s">
        <v>9228</v>
      </c>
      <c r="K1459" s="161" t="s">
        <v>9229</v>
      </c>
      <c r="L1459" s="161" t="s">
        <v>6309</v>
      </c>
      <c r="M1459" s="161" t="s">
        <v>9230</v>
      </c>
      <c r="N1459" s="185" t="s">
        <v>6310</v>
      </c>
      <c r="O1459" s="161">
        <v>0</v>
      </c>
      <c r="P1459" s="161">
        <v>0</v>
      </c>
      <c r="Q1459" s="161">
        <v>0</v>
      </c>
      <c r="R1459" s="161">
        <v>0</v>
      </c>
      <c r="S1459" s="161">
        <v>0</v>
      </c>
      <c r="T1459" s="161">
        <v>0</v>
      </c>
      <c r="U1459" s="161">
        <v>0</v>
      </c>
      <c r="V1459" s="161">
        <v>0</v>
      </c>
      <c r="W1459" s="161">
        <v>0</v>
      </c>
      <c r="X1459" s="161">
        <v>0</v>
      </c>
      <c r="Y1459" s="161">
        <v>0</v>
      </c>
      <c r="Z1459" s="161">
        <v>0</v>
      </c>
      <c r="AA1459" s="161">
        <v>0</v>
      </c>
      <c r="AB1459" s="161">
        <v>0</v>
      </c>
      <c r="AC1459" s="161">
        <v>0</v>
      </c>
      <c r="AD1459" s="161">
        <v>0</v>
      </c>
      <c r="AE1459" s="161">
        <v>0</v>
      </c>
      <c r="AF1459" s="161" t="s">
        <v>6309</v>
      </c>
      <c r="AG1459" s="161" t="s">
        <v>6312</v>
      </c>
      <c r="AH1459" s="162"/>
      <c r="AI1459" s="162"/>
      <c r="AJ1459" s="162"/>
      <c r="AK1459" s="162"/>
      <c r="AL1459" s="162"/>
      <c r="AM1459" s="162"/>
      <c r="AN1459" s="162"/>
      <c r="AO1459" s="162"/>
      <c r="AP1459" s="162"/>
      <c r="AQ1459" s="162"/>
      <c r="AR1459" s="162"/>
      <c r="AS1459" s="162"/>
      <c r="AT1459" s="162"/>
      <c r="AU1459" s="162"/>
      <c r="AV1459" s="162"/>
      <c r="AW1459" s="162"/>
      <c r="AX1459" s="162"/>
    </row>
    <row r="1460" spans="1:50" hidden="1">
      <c r="A1460" s="153" t="s">
        <v>3377</v>
      </c>
      <c r="B1460" s="153" t="s">
        <v>3378</v>
      </c>
      <c r="C1460" s="153" t="s">
        <v>1091</v>
      </c>
      <c r="D1460" s="177" t="s">
        <v>9702</v>
      </c>
      <c r="E1460" s="161" t="s">
        <v>6309</v>
      </c>
      <c r="F1460" s="161" t="s">
        <v>12757</v>
      </c>
      <c r="G1460" s="161" t="s">
        <v>9703</v>
      </c>
      <c r="H1460" s="161" t="s">
        <v>2024</v>
      </c>
      <c r="I1460" s="161" t="s">
        <v>2031</v>
      </c>
      <c r="J1460" s="161" t="s">
        <v>6309</v>
      </c>
      <c r="K1460" s="161" t="s">
        <v>9704</v>
      </c>
      <c r="L1460" s="161" t="s">
        <v>6309</v>
      </c>
      <c r="M1460" s="161" t="s">
        <v>6309</v>
      </c>
      <c r="N1460" s="185" t="s">
        <v>6310</v>
      </c>
      <c r="O1460" s="161">
        <v>0</v>
      </c>
      <c r="P1460" s="161">
        <v>0</v>
      </c>
      <c r="Q1460" s="161">
        <v>0</v>
      </c>
      <c r="R1460" s="161">
        <v>0</v>
      </c>
      <c r="S1460" s="161">
        <v>0</v>
      </c>
      <c r="T1460" s="161">
        <v>0</v>
      </c>
      <c r="U1460" s="161">
        <v>0</v>
      </c>
      <c r="V1460" s="161">
        <v>0</v>
      </c>
      <c r="W1460" s="161">
        <v>0</v>
      </c>
      <c r="X1460" s="161">
        <v>0</v>
      </c>
      <c r="Y1460" s="161">
        <v>0</v>
      </c>
      <c r="Z1460" s="161">
        <v>0</v>
      </c>
      <c r="AA1460" s="161">
        <v>0</v>
      </c>
      <c r="AB1460" s="161">
        <v>0</v>
      </c>
      <c r="AC1460" s="161">
        <v>0</v>
      </c>
      <c r="AD1460" s="161">
        <v>0</v>
      </c>
      <c r="AE1460" s="161">
        <v>0</v>
      </c>
      <c r="AF1460" s="161" t="s">
        <v>6309</v>
      </c>
      <c r="AG1460" s="161" t="s">
        <v>6312</v>
      </c>
      <c r="AH1460" s="162"/>
      <c r="AI1460" s="162"/>
      <c r="AJ1460" s="162"/>
      <c r="AK1460" s="162"/>
      <c r="AL1460" s="162"/>
      <c r="AM1460" s="162"/>
      <c r="AN1460" s="162"/>
      <c r="AO1460" s="162"/>
      <c r="AP1460" s="162"/>
      <c r="AQ1460" s="162"/>
      <c r="AR1460" s="162"/>
      <c r="AS1460" s="162"/>
      <c r="AT1460" s="162"/>
      <c r="AU1460" s="162"/>
      <c r="AV1460" s="162"/>
      <c r="AW1460" s="162"/>
      <c r="AX1460" s="162"/>
    </row>
    <row r="1461" spans="1:50" hidden="1">
      <c r="A1461" s="153" t="s">
        <v>6150</v>
      </c>
      <c r="B1461" s="153" t="s">
        <v>6151</v>
      </c>
      <c r="C1461" s="153" t="s">
        <v>2228</v>
      </c>
      <c r="D1461" s="177" t="s">
        <v>10792</v>
      </c>
      <c r="E1461" s="161" t="s">
        <v>10793</v>
      </c>
      <c r="F1461" s="161" t="s">
        <v>13186</v>
      </c>
      <c r="G1461" s="161" t="s">
        <v>10794</v>
      </c>
      <c r="H1461" s="161" t="s">
        <v>2024</v>
      </c>
      <c r="I1461" s="161" t="s">
        <v>2031</v>
      </c>
      <c r="J1461" s="161" t="s">
        <v>10795</v>
      </c>
      <c r="K1461" s="161" t="s">
        <v>10796</v>
      </c>
      <c r="L1461" s="161" t="s">
        <v>6309</v>
      </c>
      <c r="M1461" s="161" t="s">
        <v>10797</v>
      </c>
      <c r="N1461" s="185" t="s">
        <v>6953</v>
      </c>
      <c r="O1461" s="161">
        <v>0</v>
      </c>
      <c r="P1461" s="161">
        <v>0</v>
      </c>
      <c r="Q1461" s="161">
        <v>0</v>
      </c>
      <c r="R1461" s="161">
        <v>0</v>
      </c>
      <c r="S1461" s="161">
        <v>0</v>
      </c>
      <c r="T1461" s="161">
        <v>0</v>
      </c>
      <c r="U1461" s="161">
        <v>0</v>
      </c>
      <c r="V1461" s="161">
        <v>0</v>
      </c>
      <c r="W1461" s="161">
        <v>0</v>
      </c>
      <c r="X1461" s="161">
        <v>0</v>
      </c>
      <c r="Y1461" s="161">
        <v>0</v>
      </c>
      <c r="Z1461" s="161">
        <v>0</v>
      </c>
      <c r="AA1461" s="161">
        <v>0</v>
      </c>
      <c r="AB1461" s="161">
        <v>0</v>
      </c>
      <c r="AC1461" s="161">
        <v>0</v>
      </c>
      <c r="AD1461" s="161">
        <v>0</v>
      </c>
      <c r="AE1461" s="161">
        <v>0</v>
      </c>
      <c r="AF1461" s="161" t="s">
        <v>4678</v>
      </c>
      <c r="AG1461" s="161" t="s">
        <v>6317</v>
      </c>
      <c r="AH1461" s="162"/>
      <c r="AI1461" s="162"/>
      <c r="AJ1461" s="162"/>
      <c r="AK1461" s="162"/>
      <c r="AL1461" s="162"/>
      <c r="AM1461" s="162"/>
      <c r="AN1461" s="162"/>
      <c r="AO1461" s="162"/>
      <c r="AP1461" s="162"/>
      <c r="AQ1461" s="162"/>
      <c r="AR1461" s="162"/>
      <c r="AS1461" s="162"/>
      <c r="AT1461" s="162"/>
      <c r="AU1461" s="162"/>
      <c r="AV1461" s="162"/>
      <c r="AW1461" s="162"/>
      <c r="AX1461" s="162"/>
    </row>
    <row r="1462" spans="1:50" hidden="1">
      <c r="A1462" s="153" t="s">
        <v>5847</v>
      </c>
      <c r="B1462" s="153" t="s">
        <v>5848</v>
      </c>
      <c r="C1462" s="153" t="s">
        <v>2509</v>
      </c>
      <c r="D1462" s="177" t="s">
        <v>10400</v>
      </c>
      <c r="E1462" s="161" t="s">
        <v>6309</v>
      </c>
      <c r="F1462" s="161" t="s">
        <v>12901</v>
      </c>
      <c r="G1462" s="161" t="s">
        <v>10401</v>
      </c>
      <c r="H1462" s="161" t="s">
        <v>3916</v>
      </c>
      <c r="I1462" s="161" t="s">
        <v>3917</v>
      </c>
      <c r="J1462" s="161" t="s">
        <v>10402</v>
      </c>
      <c r="K1462" s="161" t="s">
        <v>10403</v>
      </c>
      <c r="L1462" s="161" t="s">
        <v>6309</v>
      </c>
      <c r="M1462" s="161" t="s">
        <v>10404</v>
      </c>
      <c r="N1462" s="185" t="s">
        <v>6310</v>
      </c>
      <c r="O1462" s="161">
        <v>0</v>
      </c>
      <c r="P1462" s="161">
        <v>0</v>
      </c>
      <c r="Q1462" s="161">
        <v>0</v>
      </c>
      <c r="R1462" s="161">
        <v>0</v>
      </c>
      <c r="S1462" s="161">
        <v>0</v>
      </c>
      <c r="T1462" s="161">
        <v>0</v>
      </c>
      <c r="U1462" s="161">
        <v>0</v>
      </c>
      <c r="V1462" s="161">
        <v>0</v>
      </c>
      <c r="W1462" s="161">
        <v>0</v>
      </c>
      <c r="X1462" s="161">
        <v>0</v>
      </c>
      <c r="Y1462" s="161">
        <v>0</v>
      </c>
      <c r="Z1462" s="161">
        <v>0</v>
      </c>
      <c r="AA1462" s="161">
        <v>0</v>
      </c>
      <c r="AB1462" s="161">
        <v>0</v>
      </c>
      <c r="AC1462" s="161">
        <v>0</v>
      </c>
      <c r="AD1462" s="161">
        <v>0</v>
      </c>
      <c r="AE1462" s="161">
        <v>0</v>
      </c>
      <c r="AF1462" s="161" t="s">
        <v>6309</v>
      </c>
      <c r="AG1462" s="161" t="s">
        <v>6312</v>
      </c>
      <c r="AH1462" s="162"/>
      <c r="AI1462" s="162"/>
      <c r="AJ1462" s="162"/>
      <c r="AK1462" s="162"/>
      <c r="AL1462" s="162"/>
      <c r="AM1462" s="162"/>
      <c r="AN1462" s="162"/>
      <c r="AO1462" s="162"/>
      <c r="AP1462" s="162"/>
      <c r="AQ1462" s="162"/>
      <c r="AR1462" s="162"/>
      <c r="AS1462" s="162"/>
      <c r="AT1462" s="162"/>
      <c r="AU1462" s="162"/>
      <c r="AV1462" s="162"/>
      <c r="AW1462" s="162"/>
      <c r="AX1462" s="162"/>
    </row>
    <row r="1463" spans="1:50" hidden="1">
      <c r="A1463" s="153" t="s">
        <v>3241</v>
      </c>
      <c r="B1463" s="153" t="s">
        <v>3242</v>
      </c>
      <c r="C1463" s="153" t="s">
        <v>1091</v>
      </c>
      <c r="D1463" s="177" t="e">
        <v>#N/A</v>
      </c>
      <c r="E1463" s="161" t="e">
        <v>#N/A</v>
      </c>
      <c r="F1463" s="161" t="e">
        <v>#N/A</v>
      </c>
      <c r="G1463" s="161" t="e">
        <v>#N/A</v>
      </c>
      <c r="H1463" s="161" t="e">
        <v>#N/A</v>
      </c>
      <c r="I1463" s="161" t="e">
        <v>#N/A</v>
      </c>
      <c r="J1463" s="161" t="e">
        <v>#N/A</v>
      </c>
      <c r="K1463" s="161" t="e">
        <v>#N/A</v>
      </c>
      <c r="L1463" s="161" t="e">
        <v>#N/A</v>
      </c>
      <c r="M1463" s="161"/>
      <c r="N1463" s="185"/>
      <c r="O1463" s="161"/>
      <c r="P1463" s="161"/>
      <c r="Q1463" s="161"/>
      <c r="R1463" s="161"/>
      <c r="S1463" s="161"/>
      <c r="T1463" s="161"/>
      <c r="U1463" s="161"/>
      <c r="V1463" s="161"/>
      <c r="W1463" s="161"/>
      <c r="X1463" s="161"/>
      <c r="Y1463" s="161"/>
      <c r="Z1463" s="161"/>
      <c r="AA1463" s="161"/>
      <c r="AB1463" s="161"/>
      <c r="AC1463" s="161"/>
      <c r="AD1463" s="161"/>
      <c r="AE1463" s="161"/>
      <c r="AF1463" s="161"/>
      <c r="AG1463" s="161"/>
      <c r="AH1463" s="162"/>
      <c r="AI1463" s="162"/>
      <c r="AJ1463" s="162"/>
      <c r="AK1463" s="162"/>
      <c r="AL1463" s="162"/>
      <c r="AM1463" s="162"/>
      <c r="AN1463" s="162"/>
      <c r="AO1463" s="162"/>
      <c r="AP1463" s="162"/>
      <c r="AQ1463" s="162"/>
      <c r="AR1463" s="162"/>
      <c r="AS1463" s="162"/>
      <c r="AT1463" s="162"/>
      <c r="AU1463" s="162"/>
      <c r="AV1463" s="162"/>
      <c r="AW1463" s="162"/>
      <c r="AX1463" s="162"/>
    </row>
    <row r="1464" spans="1:50" hidden="1">
      <c r="A1464" s="153" t="s">
        <v>2476</v>
      </c>
      <c r="B1464" s="153" t="s">
        <v>2475</v>
      </c>
      <c r="C1464" s="153" t="s">
        <v>2477</v>
      </c>
      <c r="D1464" s="177" t="s">
        <v>8144</v>
      </c>
      <c r="E1464" s="161" t="s">
        <v>8145</v>
      </c>
      <c r="F1464" s="161" t="s">
        <v>12421</v>
      </c>
      <c r="G1464" s="161" t="s">
        <v>7963</v>
      </c>
      <c r="H1464" s="161" t="s">
        <v>1338</v>
      </c>
      <c r="I1464" s="161" t="s">
        <v>8146</v>
      </c>
      <c r="J1464" s="161" t="s">
        <v>8147</v>
      </c>
      <c r="K1464" s="161" t="s">
        <v>8148</v>
      </c>
      <c r="L1464" s="161" t="s">
        <v>8149</v>
      </c>
      <c r="M1464" s="161" t="s">
        <v>14211</v>
      </c>
      <c r="N1464" s="185" t="s">
        <v>6318</v>
      </c>
      <c r="O1464" s="161">
        <v>0</v>
      </c>
      <c r="P1464" s="161">
        <v>0</v>
      </c>
      <c r="Q1464" s="161">
        <v>0</v>
      </c>
      <c r="R1464" s="161">
        <v>0</v>
      </c>
      <c r="S1464" s="161">
        <v>0</v>
      </c>
      <c r="T1464" s="161">
        <v>0</v>
      </c>
      <c r="U1464" s="161">
        <v>0</v>
      </c>
      <c r="V1464" s="161">
        <v>0</v>
      </c>
      <c r="W1464" s="161">
        <v>0</v>
      </c>
      <c r="X1464" s="161">
        <v>0</v>
      </c>
      <c r="Y1464" s="161">
        <v>0</v>
      </c>
      <c r="Z1464" s="161">
        <v>0</v>
      </c>
      <c r="AA1464" s="161">
        <v>0</v>
      </c>
      <c r="AB1464" s="161">
        <v>0</v>
      </c>
      <c r="AC1464" s="161">
        <v>0</v>
      </c>
      <c r="AD1464" s="161">
        <v>0</v>
      </c>
      <c r="AE1464" s="161">
        <v>0</v>
      </c>
      <c r="AF1464" s="161" t="s">
        <v>11956</v>
      </c>
      <c r="AG1464" s="161" t="s">
        <v>4392</v>
      </c>
      <c r="AH1464" s="162"/>
      <c r="AI1464" s="162"/>
      <c r="AJ1464" s="162"/>
      <c r="AK1464" s="162"/>
      <c r="AL1464" s="162"/>
      <c r="AM1464" s="162"/>
      <c r="AN1464" s="162"/>
      <c r="AO1464" s="162"/>
      <c r="AP1464" s="162"/>
      <c r="AQ1464" s="162"/>
      <c r="AR1464" s="162"/>
      <c r="AS1464" s="162"/>
      <c r="AT1464" s="162"/>
      <c r="AU1464" s="162"/>
      <c r="AV1464" s="162"/>
      <c r="AW1464" s="162"/>
      <c r="AX1464" s="162"/>
    </row>
    <row r="1465" spans="1:50" hidden="1">
      <c r="A1465" s="153" t="s">
        <v>1317</v>
      </c>
      <c r="B1465" s="153" t="s">
        <v>1318</v>
      </c>
      <c r="C1465" s="153" t="s">
        <v>1319</v>
      </c>
      <c r="D1465" s="177" t="s">
        <v>11632</v>
      </c>
      <c r="E1465" s="161" t="s">
        <v>6309</v>
      </c>
      <c r="F1465" s="161" t="s">
        <v>13507</v>
      </c>
      <c r="G1465" s="161" t="s">
        <v>11633</v>
      </c>
      <c r="H1465" s="161" t="s">
        <v>8081</v>
      </c>
      <c r="I1465" s="161" t="s">
        <v>8082</v>
      </c>
      <c r="J1465" s="161" t="s">
        <v>11634</v>
      </c>
      <c r="K1465" s="161" t="s">
        <v>11635</v>
      </c>
      <c r="L1465" s="161" t="s">
        <v>6309</v>
      </c>
      <c r="M1465" s="161" t="s">
        <v>6309</v>
      </c>
      <c r="N1465" s="185" t="s">
        <v>6310</v>
      </c>
      <c r="O1465" s="161">
        <v>0</v>
      </c>
      <c r="P1465" s="161">
        <v>0</v>
      </c>
      <c r="Q1465" s="161">
        <v>0</v>
      </c>
      <c r="R1465" s="161">
        <v>0</v>
      </c>
      <c r="S1465" s="161">
        <v>0</v>
      </c>
      <c r="T1465" s="161">
        <v>0</v>
      </c>
      <c r="U1465" s="161">
        <v>0</v>
      </c>
      <c r="V1465" s="161">
        <v>0</v>
      </c>
      <c r="W1465" s="161">
        <v>0</v>
      </c>
      <c r="X1465" s="161">
        <v>0</v>
      </c>
      <c r="Y1465" s="161">
        <v>0</v>
      </c>
      <c r="Z1465" s="161">
        <v>0</v>
      </c>
      <c r="AA1465" s="161">
        <v>0</v>
      </c>
      <c r="AB1465" s="161">
        <v>0</v>
      </c>
      <c r="AC1465" s="161">
        <v>0</v>
      </c>
      <c r="AD1465" s="161">
        <v>0</v>
      </c>
      <c r="AE1465" s="161">
        <v>0</v>
      </c>
      <c r="AF1465" s="161" t="s">
        <v>6309</v>
      </c>
      <c r="AG1465" s="161" t="s">
        <v>6312</v>
      </c>
      <c r="AH1465" s="162" t="s">
        <v>15495</v>
      </c>
      <c r="AI1465" s="162"/>
      <c r="AJ1465" s="162"/>
      <c r="AK1465" s="162"/>
      <c r="AL1465" s="162"/>
      <c r="AM1465" s="162"/>
      <c r="AN1465" s="162"/>
      <c r="AO1465" s="162"/>
      <c r="AP1465" s="162"/>
      <c r="AQ1465" s="162"/>
      <c r="AR1465" s="162"/>
      <c r="AS1465" s="162"/>
      <c r="AT1465" s="162"/>
      <c r="AU1465" s="162"/>
      <c r="AV1465" s="162"/>
      <c r="AW1465" s="162"/>
      <c r="AX1465" s="162"/>
    </row>
    <row r="1466" spans="1:50" hidden="1">
      <c r="A1466" s="153" t="s">
        <v>2478</v>
      </c>
      <c r="B1466" s="153" t="s">
        <v>2475</v>
      </c>
      <c r="C1466" s="153" t="s">
        <v>2477</v>
      </c>
      <c r="D1466" s="177" t="s">
        <v>8144</v>
      </c>
      <c r="E1466" s="161" t="s">
        <v>8145</v>
      </c>
      <c r="F1466" s="161" t="s">
        <v>12422</v>
      </c>
      <c r="G1466" s="161" t="s">
        <v>7963</v>
      </c>
      <c r="H1466" s="161" t="s">
        <v>1338</v>
      </c>
      <c r="I1466" s="161" t="s">
        <v>8146</v>
      </c>
      <c r="J1466" s="161" t="s">
        <v>8147</v>
      </c>
      <c r="K1466" s="161" t="s">
        <v>8148</v>
      </c>
      <c r="L1466" s="161" t="s">
        <v>8149</v>
      </c>
      <c r="M1466" s="161" t="s">
        <v>14211</v>
      </c>
      <c r="N1466" s="185" t="s">
        <v>6318</v>
      </c>
      <c r="O1466" s="161">
        <v>0</v>
      </c>
      <c r="P1466" s="161">
        <v>0</v>
      </c>
      <c r="Q1466" s="161">
        <v>0</v>
      </c>
      <c r="R1466" s="161">
        <v>0</v>
      </c>
      <c r="S1466" s="161">
        <v>0</v>
      </c>
      <c r="T1466" s="161">
        <v>0</v>
      </c>
      <c r="U1466" s="161">
        <v>0</v>
      </c>
      <c r="V1466" s="161">
        <v>0</v>
      </c>
      <c r="W1466" s="161">
        <v>0</v>
      </c>
      <c r="X1466" s="161">
        <v>0</v>
      </c>
      <c r="Y1466" s="161">
        <v>0</v>
      </c>
      <c r="Z1466" s="161">
        <v>0</v>
      </c>
      <c r="AA1466" s="161">
        <v>0</v>
      </c>
      <c r="AB1466" s="161">
        <v>0</v>
      </c>
      <c r="AC1466" s="161">
        <v>0</v>
      </c>
      <c r="AD1466" s="161">
        <v>0</v>
      </c>
      <c r="AE1466" s="161">
        <v>0</v>
      </c>
      <c r="AF1466" s="161" t="s">
        <v>11956</v>
      </c>
      <c r="AG1466" s="161" t="s">
        <v>4392</v>
      </c>
      <c r="AH1466" s="162"/>
      <c r="AI1466" s="162"/>
      <c r="AJ1466" s="162"/>
      <c r="AK1466" s="162"/>
      <c r="AL1466" s="162"/>
      <c r="AM1466" s="162"/>
      <c r="AN1466" s="162"/>
      <c r="AO1466" s="162"/>
      <c r="AP1466" s="162"/>
      <c r="AQ1466" s="162"/>
      <c r="AR1466" s="162"/>
      <c r="AS1466" s="162"/>
      <c r="AT1466" s="162"/>
      <c r="AU1466" s="162"/>
      <c r="AV1466" s="162"/>
      <c r="AW1466" s="162"/>
      <c r="AX1466" s="162"/>
    </row>
    <row r="1467" spans="1:50" hidden="1">
      <c r="A1467" s="153" t="s">
        <v>5138</v>
      </c>
      <c r="B1467" s="153" t="s">
        <v>5139</v>
      </c>
      <c r="C1467" s="153" t="s">
        <v>1091</v>
      </c>
      <c r="D1467" s="177" t="s">
        <v>9766</v>
      </c>
      <c r="E1467" s="161" t="s">
        <v>6309</v>
      </c>
      <c r="F1467" s="161" t="s">
        <v>12770</v>
      </c>
      <c r="G1467" s="161" t="s">
        <v>9767</v>
      </c>
      <c r="H1467" s="161" t="s">
        <v>2024</v>
      </c>
      <c r="I1467" s="161" t="s">
        <v>2031</v>
      </c>
      <c r="J1467" s="161" t="s">
        <v>9768</v>
      </c>
      <c r="K1467" s="161" t="s">
        <v>9769</v>
      </c>
      <c r="L1467" s="161" t="s">
        <v>6309</v>
      </c>
      <c r="M1467" s="161" t="s">
        <v>9770</v>
      </c>
      <c r="N1467" s="185" t="s">
        <v>6310</v>
      </c>
      <c r="O1467" s="161">
        <v>0</v>
      </c>
      <c r="P1467" s="161">
        <v>0</v>
      </c>
      <c r="Q1467" s="161">
        <v>0</v>
      </c>
      <c r="R1467" s="161">
        <v>0</v>
      </c>
      <c r="S1467" s="161">
        <v>0</v>
      </c>
      <c r="T1467" s="161">
        <v>0</v>
      </c>
      <c r="U1467" s="161">
        <v>0</v>
      </c>
      <c r="V1467" s="161">
        <v>0</v>
      </c>
      <c r="W1467" s="161">
        <v>0</v>
      </c>
      <c r="X1467" s="161">
        <v>0</v>
      </c>
      <c r="Y1467" s="161">
        <v>0</v>
      </c>
      <c r="Z1467" s="161">
        <v>0</v>
      </c>
      <c r="AA1467" s="161">
        <v>0</v>
      </c>
      <c r="AB1467" s="161">
        <v>0</v>
      </c>
      <c r="AC1467" s="161">
        <v>0</v>
      </c>
      <c r="AD1467" s="161">
        <v>0</v>
      </c>
      <c r="AE1467" s="161">
        <v>0</v>
      </c>
      <c r="AF1467" s="161" t="s">
        <v>6309</v>
      </c>
      <c r="AG1467" s="161" t="s">
        <v>6312</v>
      </c>
      <c r="AH1467" s="162"/>
      <c r="AI1467" s="162"/>
      <c r="AJ1467" s="162"/>
      <c r="AK1467" s="162"/>
      <c r="AL1467" s="162"/>
      <c r="AM1467" s="162"/>
      <c r="AN1467" s="162"/>
      <c r="AO1467" s="162"/>
      <c r="AP1467" s="162"/>
      <c r="AQ1467" s="162"/>
      <c r="AR1467" s="162"/>
      <c r="AS1467" s="162"/>
      <c r="AT1467" s="162"/>
      <c r="AU1467" s="162"/>
      <c r="AV1467" s="162"/>
      <c r="AW1467" s="162"/>
      <c r="AX1467" s="162"/>
    </row>
    <row r="1468" spans="1:50" hidden="1">
      <c r="A1468" s="153" t="s">
        <v>5867</v>
      </c>
      <c r="B1468" s="153" t="s">
        <v>5868</v>
      </c>
      <c r="C1468" s="153" t="s">
        <v>5869</v>
      </c>
      <c r="D1468" s="177" t="s">
        <v>10442</v>
      </c>
      <c r="E1468" s="161" t="s">
        <v>10443</v>
      </c>
      <c r="F1468" s="161" t="s">
        <v>12229</v>
      </c>
      <c r="G1468" s="161" t="s">
        <v>10444</v>
      </c>
      <c r="H1468" s="161" t="s">
        <v>2025</v>
      </c>
      <c r="I1468" s="161" t="s">
        <v>2026</v>
      </c>
      <c r="J1468" s="161" t="s">
        <v>10445</v>
      </c>
      <c r="K1468" s="161" t="s">
        <v>10446</v>
      </c>
      <c r="L1468" s="161" t="s">
        <v>10447</v>
      </c>
      <c r="M1468" s="161" t="s">
        <v>10448</v>
      </c>
      <c r="N1468" s="185" t="s">
        <v>6313</v>
      </c>
      <c r="O1468" s="161" t="s">
        <v>5870</v>
      </c>
      <c r="P1468" s="161" t="s">
        <v>12230</v>
      </c>
      <c r="Q1468" s="161" t="s">
        <v>10444</v>
      </c>
      <c r="R1468" s="161" t="s">
        <v>2024</v>
      </c>
      <c r="S1468" s="161" t="s">
        <v>2031</v>
      </c>
      <c r="T1468" s="161" t="s">
        <v>12231</v>
      </c>
      <c r="U1468" s="161">
        <v>0</v>
      </c>
      <c r="V1468" s="161">
        <v>0</v>
      </c>
      <c r="W1468" s="161">
        <v>0</v>
      </c>
      <c r="X1468" s="161">
        <v>0</v>
      </c>
      <c r="Y1468" s="161">
        <v>0</v>
      </c>
      <c r="Z1468" s="161">
        <v>0</v>
      </c>
      <c r="AA1468" s="161">
        <v>0</v>
      </c>
      <c r="AB1468" s="161">
        <v>0</v>
      </c>
      <c r="AC1468" s="161">
        <v>0</v>
      </c>
      <c r="AD1468" s="161">
        <v>0</v>
      </c>
      <c r="AE1468" s="161">
        <v>0</v>
      </c>
      <c r="AF1468" s="161" t="s">
        <v>12232</v>
      </c>
      <c r="AG1468" s="161" t="s">
        <v>4437</v>
      </c>
      <c r="AH1468" s="162"/>
      <c r="AI1468" s="162"/>
      <c r="AJ1468" s="162"/>
      <c r="AK1468" s="162"/>
      <c r="AL1468" s="162"/>
      <c r="AM1468" s="162"/>
      <c r="AN1468" s="162"/>
      <c r="AO1468" s="162"/>
      <c r="AP1468" s="162"/>
      <c r="AQ1468" s="162"/>
      <c r="AR1468" s="162"/>
      <c r="AS1468" s="162"/>
      <c r="AT1468" s="162"/>
      <c r="AU1468" s="162"/>
      <c r="AV1468" s="162"/>
      <c r="AW1468" s="162"/>
      <c r="AX1468" s="162"/>
    </row>
    <row r="1469" spans="1:50" hidden="1">
      <c r="A1469" s="153" t="s">
        <v>5681</v>
      </c>
      <c r="B1469" s="153" t="s">
        <v>5682</v>
      </c>
      <c r="C1469" s="153" t="s">
        <v>5683</v>
      </c>
      <c r="D1469" s="177" t="s">
        <v>10274</v>
      </c>
      <c r="E1469" s="161" t="s">
        <v>6309</v>
      </c>
      <c r="F1469" s="161" t="s">
        <v>12873</v>
      </c>
      <c r="G1469" s="161" t="s">
        <v>10275</v>
      </c>
      <c r="H1469" s="161" t="s">
        <v>3554</v>
      </c>
      <c r="I1469" s="161" t="s">
        <v>3555</v>
      </c>
      <c r="J1469" s="161" t="s">
        <v>10276</v>
      </c>
      <c r="K1469" s="161" t="s">
        <v>10277</v>
      </c>
      <c r="L1469" s="161" t="s">
        <v>6309</v>
      </c>
      <c r="M1469" s="161" t="s">
        <v>6309</v>
      </c>
      <c r="N1469" s="185" t="s">
        <v>6310</v>
      </c>
      <c r="O1469" s="161">
        <v>0</v>
      </c>
      <c r="P1469" s="161">
        <v>0</v>
      </c>
      <c r="Q1469" s="161">
        <v>0</v>
      </c>
      <c r="R1469" s="161">
        <v>0</v>
      </c>
      <c r="S1469" s="161">
        <v>0</v>
      </c>
      <c r="T1469" s="161">
        <v>0</v>
      </c>
      <c r="U1469" s="161">
        <v>0</v>
      </c>
      <c r="V1469" s="161">
        <v>0</v>
      </c>
      <c r="W1469" s="161">
        <v>0</v>
      </c>
      <c r="X1469" s="161">
        <v>0</v>
      </c>
      <c r="Y1469" s="161">
        <v>0</v>
      </c>
      <c r="Z1469" s="161">
        <v>0</v>
      </c>
      <c r="AA1469" s="161">
        <v>0</v>
      </c>
      <c r="AB1469" s="161">
        <v>0</v>
      </c>
      <c r="AC1469" s="161">
        <v>0</v>
      </c>
      <c r="AD1469" s="161">
        <v>0</v>
      </c>
      <c r="AE1469" s="161">
        <v>0</v>
      </c>
      <c r="AF1469" s="161" t="s">
        <v>6309</v>
      </c>
      <c r="AG1469" s="161" t="s">
        <v>6312</v>
      </c>
      <c r="AH1469" s="162"/>
      <c r="AI1469" s="162"/>
      <c r="AJ1469" s="162"/>
      <c r="AK1469" s="162"/>
      <c r="AL1469" s="162"/>
      <c r="AM1469" s="162"/>
      <c r="AN1469" s="162"/>
      <c r="AO1469" s="162"/>
      <c r="AP1469" s="162"/>
      <c r="AQ1469" s="162"/>
      <c r="AR1469" s="162"/>
      <c r="AS1469" s="162"/>
      <c r="AT1469" s="162"/>
      <c r="AU1469" s="162"/>
      <c r="AV1469" s="162"/>
      <c r="AW1469" s="162"/>
      <c r="AX1469" s="162"/>
    </row>
    <row r="1470" spans="1:50" hidden="1">
      <c r="A1470" s="153" t="s">
        <v>4209</v>
      </c>
      <c r="B1470" s="153" t="s">
        <v>4210</v>
      </c>
      <c r="C1470" s="153" t="s">
        <v>1091</v>
      </c>
      <c r="D1470" s="177" t="s">
        <v>9167</v>
      </c>
      <c r="E1470" s="161" t="s">
        <v>6309</v>
      </c>
      <c r="F1470" s="161" t="s">
        <v>12654</v>
      </c>
      <c r="G1470" s="161" t="s">
        <v>9168</v>
      </c>
      <c r="H1470" s="161" t="s">
        <v>9169</v>
      </c>
      <c r="I1470" s="161" t="s">
        <v>9170</v>
      </c>
      <c r="J1470" s="161" t="s">
        <v>9171</v>
      </c>
      <c r="K1470" s="161" t="s">
        <v>9172</v>
      </c>
      <c r="L1470" s="161" t="s">
        <v>6309</v>
      </c>
      <c r="M1470" s="161" t="s">
        <v>6309</v>
      </c>
      <c r="N1470" s="185" t="s">
        <v>6310</v>
      </c>
      <c r="O1470" s="161">
        <v>0</v>
      </c>
      <c r="P1470" s="161">
        <v>0</v>
      </c>
      <c r="Q1470" s="161">
        <v>0</v>
      </c>
      <c r="R1470" s="161">
        <v>0</v>
      </c>
      <c r="S1470" s="161">
        <v>0</v>
      </c>
      <c r="T1470" s="161">
        <v>0</v>
      </c>
      <c r="U1470" s="161">
        <v>0</v>
      </c>
      <c r="V1470" s="161">
        <v>0</v>
      </c>
      <c r="W1470" s="161">
        <v>0</v>
      </c>
      <c r="X1470" s="161">
        <v>0</v>
      </c>
      <c r="Y1470" s="161">
        <v>0</v>
      </c>
      <c r="Z1470" s="161">
        <v>0</v>
      </c>
      <c r="AA1470" s="161">
        <v>0</v>
      </c>
      <c r="AB1470" s="161">
        <v>0</v>
      </c>
      <c r="AC1470" s="161">
        <v>0</v>
      </c>
      <c r="AD1470" s="161">
        <v>0</v>
      </c>
      <c r="AE1470" s="161">
        <v>0</v>
      </c>
      <c r="AF1470" s="161" t="s">
        <v>6309</v>
      </c>
      <c r="AG1470" s="161" t="s">
        <v>6312</v>
      </c>
      <c r="AH1470" s="162"/>
      <c r="AI1470" s="162"/>
      <c r="AJ1470" s="162"/>
      <c r="AK1470" s="162"/>
      <c r="AL1470" s="162"/>
      <c r="AM1470" s="162"/>
      <c r="AN1470" s="162"/>
      <c r="AO1470" s="162"/>
      <c r="AP1470" s="162"/>
      <c r="AQ1470" s="162"/>
      <c r="AR1470" s="162"/>
      <c r="AS1470" s="162"/>
      <c r="AT1470" s="162"/>
      <c r="AU1470" s="162"/>
      <c r="AV1470" s="162"/>
      <c r="AW1470" s="162"/>
      <c r="AX1470" s="162"/>
    </row>
    <row r="1471" spans="1:50" hidden="1">
      <c r="A1471" s="153" t="s">
        <v>5367</v>
      </c>
      <c r="B1471" s="153" t="s">
        <v>5368</v>
      </c>
      <c r="C1471" s="153" t="s">
        <v>2221</v>
      </c>
      <c r="D1471" s="177" t="s">
        <v>9485</v>
      </c>
      <c r="E1471" s="161" t="s">
        <v>6309</v>
      </c>
      <c r="F1471" s="161" t="s">
        <v>12715</v>
      </c>
      <c r="G1471" s="161" t="s">
        <v>9486</v>
      </c>
      <c r="H1471" s="161" t="s">
        <v>9487</v>
      </c>
      <c r="I1471" s="161" t="s">
        <v>9488</v>
      </c>
      <c r="J1471" s="161" t="s">
        <v>9489</v>
      </c>
      <c r="K1471" s="161" t="s">
        <v>9490</v>
      </c>
      <c r="L1471" s="161" t="s">
        <v>6309</v>
      </c>
      <c r="M1471" s="161" t="s">
        <v>6309</v>
      </c>
      <c r="N1471" s="185" t="s">
        <v>6310</v>
      </c>
      <c r="O1471" s="161">
        <v>0</v>
      </c>
      <c r="P1471" s="161">
        <v>0</v>
      </c>
      <c r="Q1471" s="161">
        <v>0</v>
      </c>
      <c r="R1471" s="161">
        <v>0</v>
      </c>
      <c r="S1471" s="161">
        <v>0</v>
      </c>
      <c r="T1471" s="161">
        <v>0</v>
      </c>
      <c r="U1471" s="161">
        <v>0</v>
      </c>
      <c r="V1471" s="161">
        <v>0</v>
      </c>
      <c r="W1471" s="161">
        <v>0</v>
      </c>
      <c r="X1471" s="161">
        <v>0</v>
      </c>
      <c r="Y1471" s="161">
        <v>0</v>
      </c>
      <c r="Z1471" s="161">
        <v>0</v>
      </c>
      <c r="AA1471" s="161">
        <v>0</v>
      </c>
      <c r="AB1471" s="161">
        <v>0</v>
      </c>
      <c r="AC1471" s="161">
        <v>0</v>
      </c>
      <c r="AD1471" s="161">
        <v>0</v>
      </c>
      <c r="AE1471" s="161">
        <v>0</v>
      </c>
      <c r="AF1471" s="161" t="s">
        <v>6309</v>
      </c>
      <c r="AG1471" s="161" t="s">
        <v>6312</v>
      </c>
      <c r="AH1471" s="162"/>
      <c r="AI1471" s="162"/>
      <c r="AJ1471" s="162"/>
      <c r="AK1471" s="162"/>
      <c r="AL1471" s="162"/>
      <c r="AM1471" s="162"/>
      <c r="AN1471" s="162"/>
      <c r="AO1471" s="162"/>
      <c r="AP1471" s="162"/>
      <c r="AQ1471" s="162"/>
      <c r="AR1471" s="162"/>
      <c r="AS1471" s="162"/>
      <c r="AT1471" s="162"/>
      <c r="AU1471" s="162"/>
      <c r="AV1471" s="162"/>
      <c r="AW1471" s="162"/>
      <c r="AX1471" s="162"/>
    </row>
    <row r="1472" spans="1:50" hidden="1">
      <c r="A1472" s="153" t="s">
        <v>3158</v>
      </c>
      <c r="B1472" s="153" t="s">
        <v>3159</v>
      </c>
      <c r="C1472" s="153" t="s">
        <v>1091</v>
      </c>
      <c r="D1472" s="177" t="s">
        <v>8543</v>
      </c>
      <c r="E1472" s="161" t="s">
        <v>6309</v>
      </c>
      <c r="F1472" s="161" t="s">
        <v>12534</v>
      </c>
      <c r="G1472" s="161" t="s">
        <v>8544</v>
      </c>
      <c r="H1472" s="161" t="s">
        <v>2015</v>
      </c>
      <c r="I1472" s="161" t="s">
        <v>2016</v>
      </c>
      <c r="J1472" s="161" t="s">
        <v>8545</v>
      </c>
      <c r="K1472" s="161" t="s">
        <v>8546</v>
      </c>
      <c r="L1472" s="161" t="s">
        <v>6309</v>
      </c>
      <c r="M1472" s="161" t="s">
        <v>6309</v>
      </c>
      <c r="N1472" s="185" t="s">
        <v>6310</v>
      </c>
      <c r="O1472" s="161">
        <v>0</v>
      </c>
      <c r="P1472" s="161">
        <v>0</v>
      </c>
      <c r="Q1472" s="161">
        <v>0</v>
      </c>
      <c r="R1472" s="161">
        <v>0</v>
      </c>
      <c r="S1472" s="161">
        <v>0</v>
      </c>
      <c r="T1472" s="161">
        <v>0</v>
      </c>
      <c r="U1472" s="161">
        <v>0</v>
      </c>
      <c r="V1472" s="161">
        <v>0</v>
      </c>
      <c r="W1472" s="161">
        <v>0</v>
      </c>
      <c r="X1472" s="161">
        <v>0</v>
      </c>
      <c r="Y1472" s="161">
        <v>0</v>
      </c>
      <c r="Z1472" s="161">
        <v>0</v>
      </c>
      <c r="AA1472" s="161">
        <v>0</v>
      </c>
      <c r="AB1472" s="161">
        <v>0</v>
      </c>
      <c r="AC1472" s="161">
        <v>0</v>
      </c>
      <c r="AD1472" s="161">
        <v>0</v>
      </c>
      <c r="AE1472" s="161">
        <v>0</v>
      </c>
      <c r="AF1472" s="161" t="s">
        <v>6309</v>
      </c>
      <c r="AG1472" s="161" t="s">
        <v>6312</v>
      </c>
      <c r="AH1472" s="162"/>
      <c r="AI1472" s="162"/>
      <c r="AJ1472" s="162"/>
      <c r="AK1472" s="162"/>
      <c r="AL1472" s="162"/>
      <c r="AM1472" s="162"/>
      <c r="AN1472" s="162"/>
      <c r="AO1472" s="162"/>
      <c r="AP1472" s="162"/>
      <c r="AQ1472" s="162"/>
      <c r="AR1472" s="162"/>
      <c r="AS1472" s="162"/>
      <c r="AT1472" s="162"/>
      <c r="AU1472" s="162"/>
      <c r="AV1472" s="162"/>
      <c r="AW1472" s="162"/>
      <c r="AX1472" s="162"/>
    </row>
    <row r="1473" spans="1:50" hidden="1">
      <c r="A1473" s="153" t="s">
        <v>5346</v>
      </c>
      <c r="B1473" s="153" t="s">
        <v>5347</v>
      </c>
      <c r="C1473" s="153" t="s">
        <v>1091</v>
      </c>
      <c r="D1473" s="177" t="s">
        <v>9429</v>
      </c>
      <c r="E1473" s="161" t="s">
        <v>6309</v>
      </c>
      <c r="F1473" s="161" t="s">
        <v>12703</v>
      </c>
      <c r="G1473" s="161" t="s">
        <v>9430</v>
      </c>
      <c r="H1473" s="161" t="s">
        <v>2024</v>
      </c>
      <c r="I1473" s="161" t="s">
        <v>9431</v>
      </c>
      <c r="J1473" s="161" t="s">
        <v>9432</v>
      </c>
      <c r="K1473" s="161" t="s">
        <v>9433</v>
      </c>
      <c r="L1473" s="161" t="s">
        <v>6309</v>
      </c>
      <c r="M1473" s="161" t="s">
        <v>9434</v>
      </c>
      <c r="N1473" s="185" t="s">
        <v>6310</v>
      </c>
      <c r="O1473" s="161">
        <v>0</v>
      </c>
      <c r="P1473" s="161">
        <v>0</v>
      </c>
      <c r="Q1473" s="161">
        <v>0</v>
      </c>
      <c r="R1473" s="161">
        <v>0</v>
      </c>
      <c r="S1473" s="161">
        <v>0</v>
      </c>
      <c r="T1473" s="161">
        <v>0</v>
      </c>
      <c r="U1473" s="161">
        <v>0</v>
      </c>
      <c r="V1473" s="161">
        <v>0</v>
      </c>
      <c r="W1473" s="161">
        <v>0</v>
      </c>
      <c r="X1473" s="161">
        <v>0</v>
      </c>
      <c r="Y1473" s="161">
        <v>0</v>
      </c>
      <c r="Z1473" s="161">
        <v>0</v>
      </c>
      <c r="AA1473" s="161">
        <v>0</v>
      </c>
      <c r="AB1473" s="161">
        <v>0</v>
      </c>
      <c r="AC1473" s="161">
        <v>0</v>
      </c>
      <c r="AD1473" s="161">
        <v>0</v>
      </c>
      <c r="AE1473" s="161">
        <v>0</v>
      </c>
      <c r="AF1473" s="161" t="s">
        <v>6309</v>
      </c>
      <c r="AG1473" s="161" t="s">
        <v>6312</v>
      </c>
      <c r="AH1473" s="162"/>
      <c r="AI1473" s="162"/>
      <c r="AJ1473" s="162"/>
      <c r="AK1473" s="162"/>
      <c r="AL1473" s="162"/>
      <c r="AM1473" s="162"/>
      <c r="AN1473" s="162"/>
      <c r="AO1473" s="162"/>
      <c r="AP1473" s="162"/>
      <c r="AQ1473" s="162"/>
      <c r="AR1473" s="162"/>
      <c r="AS1473" s="162"/>
      <c r="AT1473" s="162"/>
      <c r="AU1473" s="162"/>
      <c r="AV1473" s="162"/>
      <c r="AW1473" s="162"/>
      <c r="AX1473" s="162"/>
    </row>
    <row r="1474" spans="1:50" hidden="1">
      <c r="A1474" s="153" t="s">
        <v>5804</v>
      </c>
      <c r="B1474" s="153" t="s">
        <v>279</v>
      </c>
      <c r="C1474" s="153" t="s">
        <v>1091</v>
      </c>
      <c r="D1474" s="177" t="s">
        <v>7605</v>
      </c>
      <c r="E1474" s="161" t="s">
        <v>6309</v>
      </c>
      <c r="F1474" s="161" t="s">
        <v>12882</v>
      </c>
      <c r="G1474" s="161" t="s">
        <v>7606</v>
      </c>
      <c r="H1474" s="161" t="s">
        <v>2024</v>
      </c>
      <c r="I1474" s="161" t="s">
        <v>2031</v>
      </c>
      <c r="J1474" s="161" t="s">
        <v>7607</v>
      </c>
      <c r="K1474" s="161" t="s">
        <v>10314</v>
      </c>
      <c r="L1474" s="161" t="s">
        <v>6309</v>
      </c>
      <c r="M1474" s="161" t="s">
        <v>10315</v>
      </c>
      <c r="N1474" s="185" t="s">
        <v>6310</v>
      </c>
      <c r="O1474" s="161">
        <v>0</v>
      </c>
      <c r="P1474" s="161">
        <v>0</v>
      </c>
      <c r="Q1474" s="161">
        <v>0</v>
      </c>
      <c r="R1474" s="161">
        <v>0</v>
      </c>
      <c r="S1474" s="161">
        <v>0</v>
      </c>
      <c r="T1474" s="161">
        <v>0</v>
      </c>
      <c r="U1474" s="161">
        <v>0</v>
      </c>
      <c r="V1474" s="161">
        <v>0</v>
      </c>
      <c r="W1474" s="161">
        <v>0</v>
      </c>
      <c r="X1474" s="161">
        <v>0</v>
      </c>
      <c r="Y1474" s="161">
        <v>0</v>
      </c>
      <c r="Z1474" s="161">
        <v>0</v>
      </c>
      <c r="AA1474" s="161">
        <v>0</v>
      </c>
      <c r="AB1474" s="161">
        <v>0</v>
      </c>
      <c r="AC1474" s="161">
        <v>0</v>
      </c>
      <c r="AD1474" s="161">
        <v>0</v>
      </c>
      <c r="AE1474" s="161">
        <v>0</v>
      </c>
      <c r="AF1474" s="161" t="s">
        <v>6309</v>
      </c>
      <c r="AG1474" s="161" t="s">
        <v>6312</v>
      </c>
      <c r="AH1474" s="162"/>
      <c r="AI1474" s="162"/>
      <c r="AJ1474" s="162"/>
      <c r="AK1474" s="162"/>
      <c r="AL1474" s="162"/>
      <c r="AM1474" s="162"/>
      <c r="AN1474" s="162"/>
      <c r="AO1474" s="162"/>
      <c r="AP1474" s="162"/>
      <c r="AQ1474" s="162"/>
      <c r="AR1474" s="162"/>
      <c r="AS1474" s="162"/>
      <c r="AT1474" s="162"/>
      <c r="AU1474" s="162"/>
      <c r="AV1474" s="162"/>
      <c r="AW1474" s="162"/>
      <c r="AX1474" s="162"/>
    </row>
    <row r="1475" spans="1:50" hidden="1">
      <c r="A1475" s="153" t="s">
        <v>2330</v>
      </c>
      <c r="B1475" s="153" t="s">
        <v>2331</v>
      </c>
      <c r="C1475" s="153" t="s">
        <v>1091</v>
      </c>
      <c r="D1475" s="177" t="s">
        <v>10267</v>
      </c>
      <c r="E1475" s="161" t="s">
        <v>6309</v>
      </c>
      <c r="F1475" s="161" t="s">
        <v>12872</v>
      </c>
      <c r="G1475" s="161" t="s">
        <v>10268</v>
      </c>
      <c r="H1475" s="161" t="s">
        <v>10269</v>
      </c>
      <c r="I1475" s="161" t="s">
        <v>10270</v>
      </c>
      <c r="J1475" s="161" t="s">
        <v>10271</v>
      </c>
      <c r="K1475" s="161" t="s">
        <v>10272</v>
      </c>
      <c r="L1475" s="161" t="s">
        <v>6309</v>
      </c>
      <c r="M1475" s="161" t="s">
        <v>10273</v>
      </c>
      <c r="N1475" s="185" t="s">
        <v>6310</v>
      </c>
      <c r="O1475" s="161">
        <v>0</v>
      </c>
      <c r="P1475" s="161">
        <v>0</v>
      </c>
      <c r="Q1475" s="161">
        <v>0</v>
      </c>
      <c r="R1475" s="161">
        <v>0</v>
      </c>
      <c r="S1475" s="161">
        <v>0</v>
      </c>
      <c r="T1475" s="161">
        <v>0</v>
      </c>
      <c r="U1475" s="161">
        <v>0</v>
      </c>
      <c r="V1475" s="161">
        <v>0</v>
      </c>
      <c r="W1475" s="161">
        <v>0</v>
      </c>
      <c r="X1475" s="161">
        <v>0</v>
      </c>
      <c r="Y1475" s="161">
        <v>0</v>
      </c>
      <c r="Z1475" s="161">
        <v>0</v>
      </c>
      <c r="AA1475" s="161">
        <v>0</v>
      </c>
      <c r="AB1475" s="161">
        <v>0</v>
      </c>
      <c r="AC1475" s="161">
        <v>0</v>
      </c>
      <c r="AD1475" s="161">
        <v>0</v>
      </c>
      <c r="AE1475" s="161">
        <v>0</v>
      </c>
      <c r="AF1475" s="161" t="s">
        <v>6309</v>
      </c>
      <c r="AG1475" s="161" t="s">
        <v>6312</v>
      </c>
      <c r="AH1475" s="162"/>
      <c r="AI1475" s="162"/>
      <c r="AJ1475" s="162"/>
      <c r="AK1475" s="162"/>
      <c r="AL1475" s="162"/>
      <c r="AM1475" s="162"/>
      <c r="AN1475" s="162"/>
      <c r="AO1475" s="162"/>
      <c r="AP1475" s="162"/>
      <c r="AQ1475" s="162"/>
      <c r="AR1475" s="162"/>
      <c r="AS1475" s="162"/>
      <c r="AT1475" s="162"/>
      <c r="AU1475" s="162"/>
      <c r="AV1475" s="162"/>
      <c r="AW1475" s="162"/>
      <c r="AX1475" s="162"/>
    </row>
    <row r="1476" spans="1:50" hidden="1">
      <c r="A1476" s="153" t="s">
        <v>730</v>
      </c>
      <c r="B1476" s="153" t="s">
        <v>731</v>
      </c>
      <c r="C1476" s="153" t="s">
        <v>732</v>
      </c>
      <c r="D1476" s="177" t="s">
        <v>11792</v>
      </c>
      <c r="E1476" s="161" t="s">
        <v>11793</v>
      </c>
      <c r="F1476" s="161" t="s">
        <v>13544</v>
      </c>
      <c r="G1476" s="161" t="s">
        <v>11794</v>
      </c>
      <c r="H1476" s="161" t="s">
        <v>2024</v>
      </c>
      <c r="I1476" s="161" t="s">
        <v>2031</v>
      </c>
      <c r="J1476" s="161" t="s">
        <v>11795</v>
      </c>
      <c r="K1476" s="161" t="s">
        <v>11796</v>
      </c>
      <c r="L1476" s="161" t="s">
        <v>11797</v>
      </c>
      <c r="M1476" s="161" t="s">
        <v>11798</v>
      </c>
      <c r="N1476" s="185" t="s">
        <v>7096</v>
      </c>
      <c r="O1476" s="161">
        <v>0</v>
      </c>
      <c r="P1476" s="161">
        <v>0</v>
      </c>
      <c r="Q1476" s="161">
        <v>0</v>
      </c>
      <c r="R1476" s="161">
        <v>0</v>
      </c>
      <c r="S1476" s="161">
        <v>0</v>
      </c>
      <c r="T1476" s="161">
        <v>0</v>
      </c>
      <c r="U1476" s="161">
        <v>0</v>
      </c>
      <c r="V1476" s="161">
        <v>0</v>
      </c>
      <c r="W1476" s="161">
        <v>0</v>
      </c>
      <c r="X1476" s="161">
        <v>0</v>
      </c>
      <c r="Y1476" s="161">
        <v>0</v>
      </c>
      <c r="Z1476" s="161">
        <v>0</v>
      </c>
      <c r="AA1476" s="161">
        <v>0</v>
      </c>
      <c r="AB1476" s="161">
        <v>0</v>
      </c>
      <c r="AC1476" s="161">
        <v>0</v>
      </c>
      <c r="AD1476" s="161">
        <v>0</v>
      </c>
      <c r="AE1476" s="161">
        <v>0</v>
      </c>
      <c r="AF1476" s="161" t="s">
        <v>4678</v>
      </c>
      <c r="AG1476" s="161" t="s">
        <v>6317</v>
      </c>
      <c r="AH1476" s="162"/>
      <c r="AI1476" s="162"/>
      <c r="AJ1476" s="162"/>
      <c r="AK1476" s="162"/>
      <c r="AL1476" s="162"/>
      <c r="AM1476" s="162"/>
      <c r="AN1476" s="162"/>
      <c r="AO1476" s="162"/>
      <c r="AP1476" s="162"/>
      <c r="AQ1476" s="162"/>
      <c r="AR1476" s="162"/>
      <c r="AS1476" s="162"/>
      <c r="AT1476" s="162"/>
      <c r="AU1476" s="162"/>
      <c r="AV1476" s="162"/>
      <c r="AW1476" s="162"/>
      <c r="AX1476" s="162"/>
    </row>
    <row r="1477" spans="1:50" hidden="1">
      <c r="A1477" s="153" t="s">
        <v>5036</v>
      </c>
      <c r="B1477" s="153" t="s">
        <v>5037</v>
      </c>
      <c r="C1477" s="153" t="s">
        <v>2535</v>
      </c>
      <c r="D1477" s="177" t="s">
        <v>7246</v>
      </c>
      <c r="E1477" s="161" t="s">
        <v>6309</v>
      </c>
      <c r="F1477" s="161" t="s">
        <v>12040</v>
      </c>
      <c r="G1477" s="161" t="s">
        <v>7247</v>
      </c>
      <c r="H1477" s="161" t="s">
        <v>3554</v>
      </c>
      <c r="I1477" s="161" t="s">
        <v>3555</v>
      </c>
      <c r="J1477" s="161" t="s">
        <v>7248</v>
      </c>
      <c r="K1477" s="161" t="s">
        <v>7249</v>
      </c>
      <c r="L1477" s="161" t="s">
        <v>6309</v>
      </c>
      <c r="M1477" s="161" t="s">
        <v>6309</v>
      </c>
      <c r="N1477" s="185" t="s">
        <v>6310</v>
      </c>
      <c r="O1477" s="161">
        <v>0</v>
      </c>
      <c r="P1477" s="161">
        <v>0</v>
      </c>
      <c r="Q1477" s="161">
        <v>0</v>
      </c>
      <c r="R1477" s="161">
        <v>0</v>
      </c>
      <c r="S1477" s="161">
        <v>0</v>
      </c>
      <c r="T1477" s="161">
        <v>0</v>
      </c>
      <c r="U1477" s="161">
        <v>0</v>
      </c>
      <c r="V1477" s="161">
        <v>0</v>
      </c>
      <c r="W1477" s="161">
        <v>0</v>
      </c>
      <c r="X1477" s="161">
        <v>0</v>
      </c>
      <c r="Y1477" s="161">
        <v>0</v>
      </c>
      <c r="Z1477" s="161">
        <v>0</v>
      </c>
      <c r="AA1477" s="161">
        <v>0</v>
      </c>
      <c r="AB1477" s="161">
        <v>0</v>
      </c>
      <c r="AC1477" s="161">
        <v>0</v>
      </c>
      <c r="AD1477" s="161">
        <v>0</v>
      </c>
      <c r="AE1477" s="161">
        <v>0</v>
      </c>
      <c r="AF1477" s="161" t="s">
        <v>6309</v>
      </c>
      <c r="AG1477" s="161" t="s">
        <v>6312</v>
      </c>
      <c r="AH1477" s="162"/>
      <c r="AI1477" s="162"/>
      <c r="AJ1477" s="162"/>
      <c r="AK1477" s="162"/>
      <c r="AL1477" s="162"/>
      <c r="AM1477" s="162"/>
      <c r="AN1477" s="162"/>
      <c r="AO1477" s="162"/>
      <c r="AP1477" s="162"/>
      <c r="AQ1477" s="162"/>
      <c r="AR1477" s="162"/>
      <c r="AS1477" s="162"/>
      <c r="AT1477" s="162"/>
      <c r="AU1477" s="162"/>
      <c r="AV1477" s="162"/>
      <c r="AW1477" s="162"/>
      <c r="AX1477" s="162"/>
    </row>
    <row r="1478" spans="1:50" hidden="1">
      <c r="A1478" s="153" t="s">
        <v>5799</v>
      </c>
      <c r="B1478" s="153" t="s">
        <v>5800</v>
      </c>
      <c r="C1478" s="153" t="s">
        <v>5053</v>
      </c>
      <c r="D1478" s="177" t="s">
        <v>10309</v>
      </c>
      <c r="E1478" s="161" t="s">
        <v>6309</v>
      </c>
      <c r="F1478" s="161" t="s">
        <v>12881</v>
      </c>
      <c r="G1478" s="161" t="s">
        <v>10310</v>
      </c>
      <c r="H1478" s="161" t="s">
        <v>4145</v>
      </c>
      <c r="I1478" s="161" t="s">
        <v>4146</v>
      </c>
      <c r="J1478" s="161" t="s">
        <v>10311</v>
      </c>
      <c r="K1478" s="161" t="s">
        <v>10312</v>
      </c>
      <c r="L1478" s="161" t="s">
        <v>6309</v>
      </c>
      <c r="M1478" s="161" t="s">
        <v>10313</v>
      </c>
      <c r="N1478" s="185" t="s">
        <v>6310</v>
      </c>
      <c r="O1478" s="161">
        <v>0</v>
      </c>
      <c r="P1478" s="161">
        <v>0</v>
      </c>
      <c r="Q1478" s="161">
        <v>0</v>
      </c>
      <c r="R1478" s="161">
        <v>0</v>
      </c>
      <c r="S1478" s="161">
        <v>0</v>
      </c>
      <c r="T1478" s="161">
        <v>0</v>
      </c>
      <c r="U1478" s="161">
        <v>0</v>
      </c>
      <c r="V1478" s="161">
        <v>0</v>
      </c>
      <c r="W1478" s="161">
        <v>0</v>
      </c>
      <c r="X1478" s="161">
        <v>0</v>
      </c>
      <c r="Y1478" s="161">
        <v>0</v>
      </c>
      <c r="Z1478" s="161">
        <v>0</v>
      </c>
      <c r="AA1478" s="161">
        <v>0</v>
      </c>
      <c r="AB1478" s="161">
        <v>0</v>
      </c>
      <c r="AC1478" s="161">
        <v>0</v>
      </c>
      <c r="AD1478" s="161">
        <v>0</v>
      </c>
      <c r="AE1478" s="161">
        <v>0</v>
      </c>
      <c r="AF1478" s="161" t="s">
        <v>6309</v>
      </c>
      <c r="AG1478" s="161" t="s">
        <v>6312</v>
      </c>
      <c r="AH1478" s="162"/>
      <c r="AI1478" s="162"/>
      <c r="AJ1478" s="162"/>
      <c r="AK1478" s="162"/>
      <c r="AL1478" s="162"/>
      <c r="AM1478" s="162"/>
      <c r="AN1478" s="162"/>
      <c r="AO1478" s="162"/>
      <c r="AP1478" s="162"/>
      <c r="AQ1478" s="162"/>
      <c r="AR1478" s="162"/>
      <c r="AS1478" s="162"/>
      <c r="AT1478" s="162"/>
      <c r="AU1478" s="162"/>
      <c r="AV1478" s="162"/>
      <c r="AW1478" s="162"/>
      <c r="AX1478" s="162"/>
    </row>
    <row r="1479" spans="1:50" hidden="1">
      <c r="A1479" s="153" t="s">
        <v>2429</v>
      </c>
      <c r="B1479" s="153" t="s">
        <v>2418</v>
      </c>
      <c r="C1479" s="153" t="s">
        <v>2430</v>
      </c>
      <c r="D1479" s="177" t="s">
        <v>7056</v>
      </c>
      <c r="E1479" s="161" t="s">
        <v>7057</v>
      </c>
      <c r="F1479" s="161" t="s">
        <v>12923</v>
      </c>
      <c r="G1479" s="161" t="s">
        <v>7058</v>
      </c>
      <c r="H1479" s="161" t="s">
        <v>6763</v>
      </c>
      <c r="I1479" s="161" t="s">
        <v>6764</v>
      </c>
      <c r="J1479" s="161" t="s">
        <v>7059</v>
      </c>
      <c r="K1479" s="161" t="s">
        <v>7060</v>
      </c>
      <c r="L1479" s="161" t="s">
        <v>7061</v>
      </c>
      <c r="M1479" s="161" t="s">
        <v>7062</v>
      </c>
      <c r="N1479" s="185" t="s">
        <v>6318</v>
      </c>
      <c r="O1479" s="161">
        <v>0</v>
      </c>
      <c r="P1479" s="161">
        <v>0</v>
      </c>
      <c r="Q1479" s="161">
        <v>0</v>
      </c>
      <c r="R1479" s="161">
        <v>0</v>
      </c>
      <c r="S1479" s="161">
        <v>0</v>
      </c>
      <c r="T1479" s="161">
        <v>0</v>
      </c>
      <c r="U1479" s="161">
        <v>0</v>
      </c>
      <c r="V1479" s="161">
        <v>0</v>
      </c>
      <c r="W1479" s="161">
        <v>0</v>
      </c>
      <c r="X1479" s="161">
        <v>0</v>
      </c>
      <c r="Y1479" s="161">
        <v>0</v>
      </c>
      <c r="Z1479" s="161">
        <v>0</v>
      </c>
      <c r="AA1479" s="161">
        <v>0</v>
      </c>
      <c r="AB1479" s="161">
        <v>0</v>
      </c>
      <c r="AC1479" s="161">
        <v>0</v>
      </c>
      <c r="AD1479" s="161">
        <v>0</v>
      </c>
      <c r="AE1479" s="161">
        <v>0</v>
      </c>
      <c r="AF1479" s="161" t="s">
        <v>1824</v>
      </c>
      <c r="AG1479" s="161" t="s">
        <v>4437</v>
      </c>
      <c r="AH1479" s="162"/>
      <c r="AI1479" s="162"/>
      <c r="AJ1479" s="162"/>
      <c r="AK1479" s="162"/>
      <c r="AL1479" s="162"/>
      <c r="AM1479" s="162"/>
      <c r="AN1479" s="162"/>
      <c r="AO1479" s="162"/>
      <c r="AP1479" s="162"/>
      <c r="AQ1479" s="162"/>
      <c r="AR1479" s="162"/>
      <c r="AS1479" s="162"/>
      <c r="AT1479" s="162"/>
      <c r="AU1479" s="162"/>
      <c r="AV1479" s="162"/>
      <c r="AW1479" s="162"/>
      <c r="AX1479" s="162"/>
    </row>
    <row r="1480" spans="1:50" hidden="1">
      <c r="A1480" s="153" t="s">
        <v>2431</v>
      </c>
      <c r="B1480" s="153" t="s">
        <v>2418</v>
      </c>
      <c r="C1480" s="153" t="s">
        <v>2430</v>
      </c>
      <c r="D1480" s="177" t="s">
        <v>7056</v>
      </c>
      <c r="E1480" s="161" t="s">
        <v>7057</v>
      </c>
      <c r="F1480" s="161" t="s">
        <v>12924</v>
      </c>
      <c r="G1480" s="161" t="s">
        <v>7058</v>
      </c>
      <c r="H1480" s="161" t="s">
        <v>6763</v>
      </c>
      <c r="I1480" s="161" t="s">
        <v>6764</v>
      </c>
      <c r="J1480" s="161" t="s">
        <v>7059</v>
      </c>
      <c r="K1480" s="161" t="s">
        <v>7060</v>
      </c>
      <c r="L1480" s="161" t="s">
        <v>7061</v>
      </c>
      <c r="M1480" s="161" t="s">
        <v>7062</v>
      </c>
      <c r="N1480" s="185" t="s">
        <v>6318</v>
      </c>
      <c r="O1480" s="161">
        <v>0</v>
      </c>
      <c r="P1480" s="161">
        <v>0</v>
      </c>
      <c r="Q1480" s="161">
        <v>0</v>
      </c>
      <c r="R1480" s="161">
        <v>0</v>
      </c>
      <c r="S1480" s="161">
        <v>0</v>
      </c>
      <c r="T1480" s="161">
        <v>0</v>
      </c>
      <c r="U1480" s="161">
        <v>0</v>
      </c>
      <c r="V1480" s="161">
        <v>0</v>
      </c>
      <c r="W1480" s="161">
        <v>0</v>
      </c>
      <c r="X1480" s="161">
        <v>0</v>
      </c>
      <c r="Y1480" s="161">
        <v>0</v>
      </c>
      <c r="Z1480" s="161">
        <v>0</v>
      </c>
      <c r="AA1480" s="161">
        <v>0</v>
      </c>
      <c r="AB1480" s="161">
        <v>0</v>
      </c>
      <c r="AC1480" s="161">
        <v>0</v>
      </c>
      <c r="AD1480" s="161">
        <v>0</v>
      </c>
      <c r="AE1480" s="161">
        <v>0</v>
      </c>
      <c r="AF1480" s="161" t="s">
        <v>1824</v>
      </c>
      <c r="AG1480" s="161" t="s">
        <v>4437</v>
      </c>
      <c r="AH1480" s="162"/>
      <c r="AI1480" s="162"/>
      <c r="AJ1480" s="162"/>
      <c r="AK1480" s="162"/>
      <c r="AL1480" s="162"/>
      <c r="AM1480" s="162"/>
      <c r="AN1480" s="162"/>
      <c r="AO1480" s="162"/>
      <c r="AP1480" s="162"/>
      <c r="AQ1480" s="162"/>
      <c r="AR1480" s="162"/>
      <c r="AS1480" s="162"/>
      <c r="AT1480" s="162"/>
      <c r="AU1480" s="162"/>
      <c r="AV1480" s="162"/>
      <c r="AW1480" s="162"/>
      <c r="AX1480" s="162"/>
    </row>
    <row r="1481" spans="1:50" hidden="1">
      <c r="A1481" s="153" t="s">
        <v>6144</v>
      </c>
      <c r="B1481" s="153" t="s">
        <v>6136</v>
      </c>
      <c r="C1481" s="153" t="s">
        <v>6145</v>
      </c>
      <c r="D1481" s="177" t="s">
        <v>10778</v>
      </c>
      <c r="E1481" s="161" t="s">
        <v>10779</v>
      </c>
      <c r="F1481" s="161" t="s">
        <v>13184</v>
      </c>
      <c r="G1481" s="161" t="s">
        <v>10780</v>
      </c>
      <c r="H1481" s="161" t="s">
        <v>10781</v>
      </c>
      <c r="I1481" s="161" t="s">
        <v>10782</v>
      </c>
      <c r="J1481" s="161" t="s">
        <v>10783</v>
      </c>
      <c r="K1481" s="161" t="s">
        <v>10784</v>
      </c>
      <c r="L1481" s="161" t="s">
        <v>10785</v>
      </c>
      <c r="M1481" s="161" t="s">
        <v>10786</v>
      </c>
      <c r="N1481" s="185" t="s">
        <v>6318</v>
      </c>
      <c r="O1481" s="161">
        <v>0</v>
      </c>
      <c r="P1481" s="161">
        <v>0</v>
      </c>
      <c r="Q1481" s="161">
        <v>0</v>
      </c>
      <c r="R1481" s="161">
        <v>0</v>
      </c>
      <c r="S1481" s="161">
        <v>0</v>
      </c>
      <c r="T1481" s="161">
        <v>0</v>
      </c>
      <c r="U1481" s="161">
        <v>0</v>
      </c>
      <c r="V1481" s="161">
        <v>0</v>
      </c>
      <c r="W1481" s="161">
        <v>0</v>
      </c>
      <c r="X1481" s="161">
        <v>0</v>
      </c>
      <c r="Y1481" s="161">
        <v>0</v>
      </c>
      <c r="Z1481" s="161">
        <v>0</v>
      </c>
      <c r="AA1481" s="161">
        <v>1</v>
      </c>
      <c r="AB1481" s="161" t="s">
        <v>2060</v>
      </c>
      <c r="AC1481" s="161" t="s">
        <v>2061</v>
      </c>
      <c r="AD1481" s="161" t="s">
        <v>2042</v>
      </c>
      <c r="AE1481" s="161" t="s">
        <v>2062</v>
      </c>
      <c r="AF1481" s="161" t="s">
        <v>4678</v>
      </c>
      <c r="AG1481" s="161" t="s">
        <v>6317</v>
      </c>
      <c r="AH1481" s="162"/>
      <c r="AI1481" s="162"/>
      <c r="AJ1481" s="162"/>
      <c r="AK1481" s="162"/>
      <c r="AL1481" s="162"/>
      <c r="AM1481" s="162"/>
      <c r="AN1481" s="162"/>
      <c r="AO1481" s="162"/>
      <c r="AP1481" s="162"/>
      <c r="AQ1481" s="162"/>
      <c r="AR1481" s="162"/>
      <c r="AS1481" s="162"/>
      <c r="AT1481" s="162"/>
      <c r="AU1481" s="162"/>
      <c r="AV1481" s="162"/>
      <c r="AW1481" s="162"/>
      <c r="AX1481" s="162"/>
    </row>
    <row r="1482" spans="1:50" hidden="1">
      <c r="A1482" s="153" t="s">
        <v>2322</v>
      </c>
      <c r="B1482" s="153" t="s">
        <v>2323</v>
      </c>
      <c r="C1482" s="153" t="s">
        <v>2228</v>
      </c>
      <c r="D1482" s="177" t="s">
        <v>8945</v>
      </c>
      <c r="E1482" s="161" t="s">
        <v>6309</v>
      </c>
      <c r="F1482" s="161" t="s">
        <v>12612</v>
      </c>
      <c r="G1482" s="161" t="s">
        <v>8946</v>
      </c>
      <c r="H1482" s="161" t="s">
        <v>8947</v>
      </c>
      <c r="I1482" s="161" t="s">
        <v>2031</v>
      </c>
      <c r="J1482" s="161" t="s">
        <v>8948</v>
      </c>
      <c r="K1482" s="161" t="s">
        <v>8949</v>
      </c>
      <c r="L1482" s="161" t="s">
        <v>6309</v>
      </c>
      <c r="M1482" s="161" t="s">
        <v>8950</v>
      </c>
      <c r="N1482" s="185" t="s">
        <v>6310</v>
      </c>
      <c r="O1482" s="161">
        <v>0</v>
      </c>
      <c r="P1482" s="161">
        <v>0</v>
      </c>
      <c r="Q1482" s="161">
        <v>0</v>
      </c>
      <c r="R1482" s="161">
        <v>0</v>
      </c>
      <c r="S1482" s="161">
        <v>0</v>
      </c>
      <c r="T1482" s="161">
        <v>0</v>
      </c>
      <c r="U1482" s="161">
        <v>0</v>
      </c>
      <c r="V1482" s="161">
        <v>0</v>
      </c>
      <c r="W1482" s="161">
        <v>0</v>
      </c>
      <c r="X1482" s="161">
        <v>0</v>
      </c>
      <c r="Y1482" s="161">
        <v>0</v>
      </c>
      <c r="Z1482" s="161">
        <v>0</v>
      </c>
      <c r="AA1482" s="161">
        <v>0</v>
      </c>
      <c r="AB1482" s="161">
        <v>0</v>
      </c>
      <c r="AC1482" s="161">
        <v>0</v>
      </c>
      <c r="AD1482" s="161">
        <v>0</v>
      </c>
      <c r="AE1482" s="161">
        <v>0</v>
      </c>
      <c r="AF1482" s="161" t="s">
        <v>6309</v>
      </c>
      <c r="AG1482" s="161" t="s">
        <v>6312</v>
      </c>
      <c r="AH1482" s="162"/>
      <c r="AI1482" s="162"/>
      <c r="AJ1482" s="162"/>
      <c r="AK1482" s="162"/>
      <c r="AL1482" s="162"/>
      <c r="AM1482" s="162"/>
      <c r="AN1482" s="162"/>
      <c r="AO1482" s="162"/>
      <c r="AP1482" s="162"/>
      <c r="AQ1482" s="162"/>
      <c r="AR1482" s="162"/>
      <c r="AS1482" s="162"/>
      <c r="AT1482" s="162"/>
      <c r="AU1482" s="162"/>
      <c r="AV1482" s="162"/>
      <c r="AW1482" s="162"/>
      <c r="AX1482" s="162"/>
    </row>
    <row r="1483" spans="1:50" hidden="1">
      <c r="A1483" s="153" t="s">
        <v>6050</v>
      </c>
      <c r="B1483" s="153" t="s">
        <v>6051</v>
      </c>
      <c r="C1483" s="153" t="s">
        <v>6052</v>
      </c>
      <c r="D1483" s="177" t="e">
        <v>#N/A</v>
      </c>
      <c r="E1483" s="161" t="e">
        <v>#N/A</v>
      </c>
      <c r="F1483" s="161" t="e">
        <v>#N/A</v>
      </c>
      <c r="G1483" s="161" t="e">
        <v>#N/A</v>
      </c>
      <c r="H1483" s="161" t="e">
        <v>#N/A</v>
      </c>
      <c r="I1483" s="161" t="e">
        <v>#N/A</v>
      </c>
      <c r="J1483" s="161" t="e">
        <v>#N/A</v>
      </c>
      <c r="K1483" s="161" t="e">
        <v>#N/A</v>
      </c>
      <c r="L1483" s="161" t="e">
        <v>#N/A</v>
      </c>
      <c r="M1483" s="161"/>
      <c r="N1483" s="185"/>
      <c r="O1483" s="161"/>
      <c r="P1483" s="161"/>
      <c r="Q1483" s="161"/>
      <c r="R1483" s="161"/>
      <c r="S1483" s="161"/>
      <c r="T1483" s="161"/>
      <c r="U1483" s="161"/>
      <c r="V1483" s="161"/>
      <c r="W1483" s="161"/>
      <c r="X1483" s="161"/>
      <c r="Y1483" s="161"/>
      <c r="Z1483" s="161"/>
      <c r="AA1483" s="161"/>
      <c r="AB1483" s="161"/>
      <c r="AC1483" s="161"/>
      <c r="AD1483" s="161"/>
      <c r="AE1483" s="161"/>
      <c r="AF1483" s="161"/>
      <c r="AG1483" s="161"/>
      <c r="AH1483" s="162"/>
      <c r="AI1483" s="162"/>
      <c r="AJ1483" s="162"/>
      <c r="AK1483" s="162"/>
      <c r="AL1483" s="162"/>
      <c r="AM1483" s="162"/>
      <c r="AN1483" s="162"/>
      <c r="AO1483" s="162"/>
      <c r="AP1483" s="162"/>
      <c r="AQ1483" s="162"/>
      <c r="AR1483" s="162"/>
      <c r="AS1483" s="162"/>
      <c r="AT1483" s="162"/>
      <c r="AU1483" s="162"/>
      <c r="AV1483" s="162"/>
      <c r="AW1483" s="162"/>
      <c r="AX1483" s="162"/>
    </row>
    <row r="1484" spans="1:50" hidden="1">
      <c r="A1484" s="153" t="s">
        <v>3105</v>
      </c>
      <c r="B1484" s="153" t="s">
        <v>3106</v>
      </c>
      <c r="C1484" s="153" t="s">
        <v>2231</v>
      </c>
      <c r="D1484" s="177" t="s">
        <v>9517</v>
      </c>
      <c r="E1484" s="161" t="s">
        <v>6309</v>
      </c>
      <c r="F1484" s="161" t="s">
        <v>12721</v>
      </c>
      <c r="G1484" s="161" t="s">
        <v>9518</v>
      </c>
      <c r="H1484" s="161" t="s">
        <v>2024</v>
      </c>
      <c r="I1484" s="161" t="s">
        <v>2031</v>
      </c>
      <c r="J1484" s="161" t="s">
        <v>6309</v>
      </c>
      <c r="K1484" s="161" t="s">
        <v>9519</v>
      </c>
      <c r="L1484" s="161" t="s">
        <v>6309</v>
      </c>
      <c r="M1484" s="161" t="s">
        <v>9520</v>
      </c>
      <c r="N1484" s="185" t="s">
        <v>6310</v>
      </c>
      <c r="O1484" s="161">
        <v>0</v>
      </c>
      <c r="P1484" s="161">
        <v>0</v>
      </c>
      <c r="Q1484" s="161">
        <v>0</v>
      </c>
      <c r="R1484" s="161">
        <v>0</v>
      </c>
      <c r="S1484" s="161">
        <v>0</v>
      </c>
      <c r="T1484" s="161">
        <v>0</v>
      </c>
      <c r="U1484" s="161">
        <v>0</v>
      </c>
      <c r="V1484" s="161">
        <v>0</v>
      </c>
      <c r="W1484" s="161">
        <v>0</v>
      </c>
      <c r="X1484" s="161">
        <v>0</v>
      </c>
      <c r="Y1484" s="161">
        <v>0</v>
      </c>
      <c r="Z1484" s="161">
        <v>0</v>
      </c>
      <c r="AA1484" s="161">
        <v>0</v>
      </c>
      <c r="AB1484" s="161">
        <v>0</v>
      </c>
      <c r="AC1484" s="161">
        <v>0</v>
      </c>
      <c r="AD1484" s="161">
        <v>0</v>
      </c>
      <c r="AE1484" s="161">
        <v>0</v>
      </c>
      <c r="AF1484" s="161" t="s">
        <v>6309</v>
      </c>
      <c r="AG1484" s="161" t="s">
        <v>6312</v>
      </c>
      <c r="AH1484" s="162"/>
      <c r="AI1484" s="162"/>
      <c r="AJ1484" s="162"/>
      <c r="AK1484" s="162"/>
      <c r="AL1484" s="162"/>
      <c r="AM1484" s="162"/>
      <c r="AN1484" s="162"/>
      <c r="AO1484" s="162"/>
      <c r="AP1484" s="162"/>
      <c r="AQ1484" s="162"/>
      <c r="AR1484" s="162"/>
      <c r="AS1484" s="162"/>
      <c r="AT1484" s="162"/>
      <c r="AU1484" s="162"/>
      <c r="AV1484" s="162"/>
      <c r="AW1484" s="162"/>
      <c r="AX1484" s="162"/>
    </row>
    <row r="1485" spans="1:50" hidden="1">
      <c r="A1485" s="153" t="s">
        <v>4429</v>
      </c>
      <c r="B1485" s="153" t="s">
        <v>4430</v>
      </c>
      <c r="C1485" s="153" t="s">
        <v>4431</v>
      </c>
      <c r="D1485" s="177" t="s">
        <v>7139</v>
      </c>
      <c r="E1485" s="161" t="s">
        <v>7140</v>
      </c>
      <c r="F1485" s="161" t="s">
        <v>12011</v>
      </c>
      <c r="G1485" s="161" t="s">
        <v>7141</v>
      </c>
      <c r="H1485" s="161" t="s">
        <v>3525</v>
      </c>
      <c r="I1485" s="161" t="s">
        <v>3526</v>
      </c>
      <c r="J1485" s="161" t="s">
        <v>7142</v>
      </c>
      <c r="K1485" s="161" t="s">
        <v>7143</v>
      </c>
      <c r="L1485" s="161" t="s">
        <v>6781</v>
      </c>
      <c r="M1485" s="161" t="s">
        <v>7144</v>
      </c>
      <c r="N1485" s="185" t="s">
        <v>6318</v>
      </c>
      <c r="O1485" s="161">
        <v>0</v>
      </c>
      <c r="P1485" s="161">
        <v>0</v>
      </c>
      <c r="Q1485" s="161">
        <v>0</v>
      </c>
      <c r="R1485" s="161">
        <v>0</v>
      </c>
      <c r="S1485" s="161">
        <v>0</v>
      </c>
      <c r="T1485" s="161">
        <v>0</v>
      </c>
      <c r="U1485" s="161">
        <v>0</v>
      </c>
      <c r="V1485" s="161">
        <v>0</v>
      </c>
      <c r="W1485" s="161">
        <v>0</v>
      </c>
      <c r="X1485" s="161">
        <v>0</v>
      </c>
      <c r="Y1485" s="161">
        <v>0</v>
      </c>
      <c r="Z1485" s="161">
        <v>0</v>
      </c>
      <c r="AA1485" s="161">
        <v>0</v>
      </c>
      <c r="AB1485" s="161">
        <v>0</v>
      </c>
      <c r="AC1485" s="161">
        <v>0</v>
      </c>
      <c r="AD1485" s="161">
        <v>0</v>
      </c>
      <c r="AE1485" s="161">
        <v>0</v>
      </c>
      <c r="AF1485" s="161" t="s">
        <v>12012</v>
      </c>
      <c r="AG1485" s="161" t="s">
        <v>4428</v>
      </c>
      <c r="AH1485" s="162" t="s">
        <v>15863</v>
      </c>
      <c r="AI1485" s="162" t="s">
        <v>15862</v>
      </c>
      <c r="AJ1485" s="162"/>
      <c r="AK1485" s="162"/>
      <c r="AL1485" s="162"/>
      <c r="AM1485" s="162"/>
      <c r="AN1485" s="162"/>
      <c r="AO1485" s="162"/>
      <c r="AP1485" s="162"/>
      <c r="AQ1485" s="162"/>
      <c r="AR1485" s="162"/>
      <c r="AS1485" s="162"/>
      <c r="AT1485" s="162"/>
      <c r="AU1485" s="162"/>
      <c r="AV1485" s="162"/>
      <c r="AW1485" s="162"/>
      <c r="AX1485" s="162"/>
    </row>
    <row r="1486" spans="1:50" hidden="1">
      <c r="A1486" s="153" t="s">
        <v>3107</v>
      </c>
      <c r="B1486" s="153" t="s">
        <v>3108</v>
      </c>
      <c r="C1486" s="153" t="s">
        <v>1091</v>
      </c>
      <c r="D1486" s="177" t="s">
        <v>9521</v>
      </c>
      <c r="E1486" s="161" t="s">
        <v>6309</v>
      </c>
      <c r="F1486" s="161" t="s">
        <v>12722</v>
      </c>
      <c r="G1486" s="161" t="s">
        <v>9522</v>
      </c>
      <c r="H1486" s="161" t="s">
        <v>3554</v>
      </c>
      <c r="I1486" s="161" t="s">
        <v>3555</v>
      </c>
      <c r="J1486" s="161" t="s">
        <v>9523</v>
      </c>
      <c r="K1486" s="161" t="s">
        <v>9524</v>
      </c>
      <c r="L1486" s="161" t="s">
        <v>6309</v>
      </c>
      <c r="M1486" s="161" t="s">
        <v>6309</v>
      </c>
      <c r="N1486" s="185" t="s">
        <v>6310</v>
      </c>
      <c r="O1486" s="161">
        <v>0</v>
      </c>
      <c r="P1486" s="161">
        <v>0</v>
      </c>
      <c r="Q1486" s="161">
        <v>0</v>
      </c>
      <c r="R1486" s="161">
        <v>0</v>
      </c>
      <c r="S1486" s="161">
        <v>0</v>
      </c>
      <c r="T1486" s="161">
        <v>0</v>
      </c>
      <c r="U1486" s="161">
        <v>0</v>
      </c>
      <c r="V1486" s="161">
        <v>0</v>
      </c>
      <c r="W1486" s="161">
        <v>0</v>
      </c>
      <c r="X1486" s="161">
        <v>0</v>
      </c>
      <c r="Y1486" s="161">
        <v>0</v>
      </c>
      <c r="Z1486" s="161">
        <v>0</v>
      </c>
      <c r="AA1486" s="161">
        <v>0</v>
      </c>
      <c r="AB1486" s="161">
        <v>0</v>
      </c>
      <c r="AC1486" s="161">
        <v>0</v>
      </c>
      <c r="AD1486" s="161">
        <v>0</v>
      </c>
      <c r="AE1486" s="161">
        <v>0</v>
      </c>
      <c r="AF1486" s="161" t="s">
        <v>6309</v>
      </c>
      <c r="AG1486" s="161" t="s">
        <v>6312</v>
      </c>
      <c r="AH1486" s="162"/>
      <c r="AI1486" s="162"/>
      <c r="AJ1486" s="162"/>
      <c r="AK1486" s="162"/>
      <c r="AL1486" s="162"/>
      <c r="AM1486" s="162"/>
      <c r="AN1486" s="162"/>
      <c r="AO1486" s="162"/>
      <c r="AP1486" s="162"/>
      <c r="AQ1486" s="162"/>
      <c r="AR1486" s="162"/>
      <c r="AS1486" s="162"/>
      <c r="AT1486" s="162"/>
      <c r="AU1486" s="162"/>
      <c r="AV1486" s="162"/>
      <c r="AW1486" s="162"/>
      <c r="AX1486" s="162"/>
    </row>
    <row r="1487" spans="1:50" hidden="1">
      <c r="A1487" s="153" t="s">
        <v>4727</v>
      </c>
      <c r="B1487" s="153" t="s">
        <v>4728</v>
      </c>
      <c r="C1487" s="153" t="s">
        <v>1091</v>
      </c>
      <c r="D1487" s="177" t="s">
        <v>11413</v>
      </c>
      <c r="E1487" s="161" t="s">
        <v>11414</v>
      </c>
      <c r="F1487" s="161" t="s">
        <v>13378</v>
      </c>
      <c r="G1487" s="161" t="s">
        <v>11415</v>
      </c>
      <c r="H1487" s="161" t="s">
        <v>3928</v>
      </c>
      <c r="I1487" s="161" t="s">
        <v>3929</v>
      </c>
      <c r="J1487" s="161" t="s">
        <v>11416</v>
      </c>
      <c r="K1487" s="161" t="s">
        <v>11417</v>
      </c>
      <c r="L1487" s="161" t="s">
        <v>11418</v>
      </c>
      <c r="M1487" s="161" t="s">
        <v>6309</v>
      </c>
      <c r="N1487" s="185" t="s">
        <v>6310</v>
      </c>
      <c r="O1487" s="161">
        <v>0</v>
      </c>
      <c r="P1487" s="161">
        <v>0</v>
      </c>
      <c r="Q1487" s="161">
        <v>0</v>
      </c>
      <c r="R1487" s="161">
        <v>0</v>
      </c>
      <c r="S1487" s="161">
        <v>0</v>
      </c>
      <c r="T1487" s="161">
        <v>0</v>
      </c>
      <c r="U1487" s="161">
        <v>0</v>
      </c>
      <c r="V1487" s="161">
        <v>0</v>
      </c>
      <c r="W1487" s="161">
        <v>0</v>
      </c>
      <c r="X1487" s="161">
        <v>0</v>
      </c>
      <c r="Y1487" s="161">
        <v>0</v>
      </c>
      <c r="Z1487" s="161">
        <v>0</v>
      </c>
      <c r="AA1487" s="161">
        <v>0</v>
      </c>
      <c r="AB1487" s="161">
        <v>0</v>
      </c>
      <c r="AC1487" s="161">
        <v>0</v>
      </c>
      <c r="AD1487" s="161">
        <v>0</v>
      </c>
      <c r="AE1487" s="161">
        <v>0</v>
      </c>
      <c r="AF1487" s="161" t="s">
        <v>6309</v>
      </c>
      <c r="AG1487" s="161" t="s">
        <v>6317</v>
      </c>
      <c r="AH1487" s="162"/>
      <c r="AI1487" s="162"/>
      <c r="AJ1487" s="162"/>
      <c r="AK1487" s="162"/>
      <c r="AL1487" s="162"/>
      <c r="AM1487" s="162"/>
      <c r="AN1487" s="162"/>
      <c r="AO1487" s="162"/>
      <c r="AP1487" s="162"/>
      <c r="AQ1487" s="162"/>
      <c r="AR1487" s="162"/>
      <c r="AS1487" s="162"/>
      <c r="AT1487" s="162"/>
      <c r="AU1487" s="162"/>
      <c r="AV1487" s="162"/>
      <c r="AW1487" s="162"/>
      <c r="AX1487" s="162"/>
    </row>
    <row r="1488" spans="1:50" hidden="1">
      <c r="A1488" s="153" t="s">
        <v>3381</v>
      </c>
      <c r="B1488" s="153" t="s">
        <v>3382</v>
      </c>
      <c r="C1488" s="153" t="s">
        <v>3383</v>
      </c>
      <c r="D1488" s="177" t="s">
        <v>9708</v>
      </c>
      <c r="E1488" s="161" t="s">
        <v>6309</v>
      </c>
      <c r="F1488" s="161" t="s">
        <v>12759</v>
      </c>
      <c r="G1488" s="161" t="s">
        <v>9709</v>
      </c>
      <c r="H1488" s="161" t="s">
        <v>9710</v>
      </c>
      <c r="I1488" s="161" t="s">
        <v>9711</v>
      </c>
      <c r="J1488" s="161" t="s">
        <v>9712</v>
      </c>
      <c r="K1488" s="161" t="s">
        <v>9713</v>
      </c>
      <c r="L1488" s="161" t="s">
        <v>6309</v>
      </c>
      <c r="M1488" s="161" t="s">
        <v>6309</v>
      </c>
      <c r="N1488" s="185" t="s">
        <v>6310</v>
      </c>
      <c r="O1488" s="161">
        <v>0</v>
      </c>
      <c r="P1488" s="161">
        <v>0</v>
      </c>
      <c r="Q1488" s="161">
        <v>0</v>
      </c>
      <c r="R1488" s="161">
        <v>0</v>
      </c>
      <c r="S1488" s="161">
        <v>0</v>
      </c>
      <c r="T1488" s="161">
        <v>0</v>
      </c>
      <c r="U1488" s="161">
        <v>0</v>
      </c>
      <c r="V1488" s="161">
        <v>0</v>
      </c>
      <c r="W1488" s="161">
        <v>0</v>
      </c>
      <c r="X1488" s="161">
        <v>0</v>
      </c>
      <c r="Y1488" s="161">
        <v>0</v>
      </c>
      <c r="Z1488" s="161">
        <v>0</v>
      </c>
      <c r="AA1488" s="161">
        <v>0</v>
      </c>
      <c r="AB1488" s="161">
        <v>0</v>
      </c>
      <c r="AC1488" s="161">
        <v>0</v>
      </c>
      <c r="AD1488" s="161">
        <v>0</v>
      </c>
      <c r="AE1488" s="161">
        <v>0</v>
      </c>
      <c r="AF1488" s="161" t="s">
        <v>6309</v>
      </c>
      <c r="AG1488" s="161" t="s">
        <v>6312</v>
      </c>
      <c r="AH1488" s="162"/>
      <c r="AI1488" s="162"/>
      <c r="AJ1488" s="162"/>
      <c r="AK1488" s="162"/>
      <c r="AL1488" s="162"/>
      <c r="AM1488" s="162"/>
      <c r="AN1488" s="162"/>
      <c r="AO1488" s="162"/>
      <c r="AP1488" s="162"/>
      <c r="AQ1488" s="162"/>
      <c r="AR1488" s="162"/>
      <c r="AS1488" s="162"/>
      <c r="AT1488" s="162"/>
      <c r="AU1488" s="162"/>
      <c r="AV1488" s="162"/>
      <c r="AW1488" s="162"/>
      <c r="AX1488" s="162"/>
    </row>
    <row r="1489" spans="1:50" hidden="1">
      <c r="A1489" s="153" t="s">
        <v>344</v>
      </c>
      <c r="B1489" s="153" t="s">
        <v>345</v>
      </c>
      <c r="C1489" s="153" t="s">
        <v>346</v>
      </c>
      <c r="D1489" s="177" t="s">
        <v>7391</v>
      </c>
      <c r="E1489" s="161" t="s">
        <v>6309</v>
      </c>
      <c r="F1489" s="161" t="s">
        <v>12076</v>
      </c>
      <c r="G1489" s="161" t="s">
        <v>7392</v>
      </c>
      <c r="H1489" s="161" t="s">
        <v>7393</v>
      </c>
      <c r="I1489" s="161" t="s">
        <v>7394</v>
      </c>
      <c r="J1489" s="161" t="s">
        <v>7395</v>
      </c>
      <c r="K1489" s="161" t="s">
        <v>6309</v>
      </c>
      <c r="L1489" s="161" t="s">
        <v>6309</v>
      </c>
      <c r="M1489" s="161" t="s">
        <v>6309</v>
      </c>
      <c r="N1489" s="185" t="s">
        <v>6310</v>
      </c>
      <c r="O1489" s="161">
        <v>0</v>
      </c>
      <c r="P1489" s="161">
        <v>0</v>
      </c>
      <c r="Q1489" s="161">
        <v>0</v>
      </c>
      <c r="R1489" s="161">
        <v>0</v>
      </c>
      <c r="S1489" s="161">
        <v>0</v>
      </c>
      <c r="T1489" s="161">
        <v>0</v>
      </c>
      <c r="U1489" s="161">
        <v>0</v>
      </c>
      <c r="V1489" s="161">
        <v>0</v>
      </c>
      <c r="W1489" s="161">
        <v>0</v>
      </c>
      <c r="X1489" s="161">
        <v>0</v>
      </c>
      <c r="Y1489" s="161">
        <v>0</v>
      </c>
      <c r="Z1489" s="161">
        <v>0</v>
      </c>
      <c r="AA1489" s="161">
        <v>1</v>
      </c>
      <c r="AB1489" s="161" t="s">
        <v>347</v>
      </c>
      <c r="AC1489" s="161" t="s">
        <v>12077</v>
      </c>
      <c r="AD1489" s="161" t="s">
        <v>4537</v>
      </c>
      <c r="AE1489" s="161" t="s">
        <v>12078</v>
      </c>
      <c r="AF1489" s="161" t="s">
        <v>6309</v>
      </c>
      <c r="AG1489" s="161" t="s">
        <v>6317</v>
      </c>
      <c r="AH1489" s="162"/>
      <c r="AI1489" s="162"/>
      <c r="AJ1489" s="162"/>
      <c r="AK1489" s="162"/>
      <c r="AL1489" s="162"/>
      <c r="AM1489" s="162"/>
      <c r="AN1489" s="162"/>
      <c r="AO1489" s="162"/>
      <c r="AP1489" s="162"/>
      <c r="AQ1489" s="162"/>
      <c r="AR1489" s="162"/>
      <c r="AS1489" s="162"/>
      <c r="AT1489" s="162"/>
      <c r="AU1489" s="162"/>
      <c r="AV1489" s="162"/>
      <c r="AW1489" s="162"/>
      <c r="AX1489" s="162"/>
    </row>
    <row r="1490" spans="1:50" hidden="1">
      <c r="A1490" s="153" t="s">
        <v>348</v>
      </c>
      <c r="B1490" s="153" t="s">
        <v>3453</v>
      </c>
      <c r="C1490" s="153" t="s">
        <v>1091</v>
      </c>
      <c r="D1490" s="177" t="s">
        <v>10738</v>
      </c>
      <c r="E1490" s="161" t="s">
        <v>10739</v>
      </c>
      <c r="F1490" s="161" t="s">
        <v>13177</v>
      </c>
      <c r="G1490" s="161" t="s">
        <v>9307</v>
      </c>
      <c r="H1490" s="161" t="s">
        <v>2025</v>
      </c>
      <c r="I1490" s="161" t="s">
        <v>2026</v>
      </c>
      <c r="J1490" s="161" t="s">
        <v>10740</v>
      </c>
      <c r="K1490" s="161" t="s">
        <v>10741</v>
      </c>
      <c r="L1490" s="161" t="s">
        <v>10742</v>
      </c>
      <c r="M1490" s="161" t="s">
        <v>10743</v>
      </c>
      <c r="N1490" s="185" t="s">
        <v>6310</v>
      </c>
      <c r="O1490" s="161">
        <v>0</v>
      </c>
      <c r="P1490" s="161">
        <v>0</v>
      </c>
      <c r="Q1490" s="161">
        <v>0</v>
      </c>
      <c r="R1490" s="161">
        <v>0</v>
      </c>
      <c r="S1490" s="161">
        <v>0</v>
      </c>
      <c r="T1490" s="161">
        <v>0</v>
      </c>
      <c r="U1490" s="161">
        <v>0</v>
      </c>
      <c r="V1490" s="161">
        <v>0</v>
      </c>
      <c r="W1490" s="161">
        <v>0</v>
      </c>
      <c r="X1490" s="161">
        <v>0</v>
      </c>
      <c r="Y1490" s="161">
        <v>0</v>
      </c>
      <c r="Z1490" s="161">
        <v>0</v>
      </c>
      <c r="AA1490" s="161">
        <v>0</v>
      </c>
      <c r="AB1490" s="161">
        <v>0</v>
      </c>
      <c r="AC1490" s="161">
        <v>0</v>
      </c>
      <c r="AD1490" s="161">
        <v>0</v>
      </c>
      <c r="AE1490" s="161">
        <v>0</v>
      </c>
      <c r="AF1490" s="161" t="s">
        <v>6309</v>
      </c>
      <c r="AG1490" s="161" t="s">
        <v>6317</v>
      </c>
      <c r="AH1490" s="162"/>
      <c r="AI1490" s="162"/>
      <c r="AJ1490" s="162"/>
      <c r="AK1490" s="162"/>
      <c r="AL1490" s="162"/>
      <c r="AM1490" s="162"/>
      <c r="AN1490" s="162"/>
      <c r="AO1490" s="162"/>
      <c r="AP1490" s="162"/>
      <c r="AQ1490" s="162"/>
      <c r="AR1490" s="162"/>
      <c r="AS1490" s="162"/>
      <c r="AT1490" s="162"/>
      <c r="AU1490" s="162"/>
      <c r="AV1490" s="162"/>
      <c r="AW1490" s="162"/>
      <c r="AX1490" s="162"/>
    </row>
    <row r="1491" spans="1:50" hidden="1">
      <c r="A1491" s="153" t="s">
        <v>280</v>
      </c>
      <c r="B1491" s="153" t="s">
        <v>281</v>
      </c>
      <c r="C1491" s="153" t="s">
        <v>1091</v>
      </c>
      <c r="D1491" s="177" t="s">
        <v>8443</v>
      </c>
      <c r="E1491" s="161" t="s">
        <v>6309</v>
      </c>
      <c r="F1491" s="161" t="s">
        <v>12512</v>
      </c>
      <c r="G1491" s="161" t="s">
        <v>8444</v>
      </c>
      <c r="H1491" s="161" t="s">
        <v>2024</v>
      </c>
      <c r="I1491" s="161" t="s">
        <v>2031</v>
      </c>
      <c r="J1491" s="161" t="s">
        <v>8445</v>
      </c>
      <c r="K1491" s="161" t="s">
        <v>6309</v>
      </c>
      <c r="L1491" s="161" t="s">
        <v>6309</v>
      </c>
      <c r="M1491" s="161" t="s">
        <v>8446</v>
      </c>
      <c r="N1491" s="185" t="s">
        <v>6310</v>
      </c>
      <c r="O1491" s="161">
        <v>0</v>
      </c>
      <c r="P1491" s="161">
        <v>0</v>
      </c>
      <c r="Q1491" s="161">
        <v>0</v>
      </c>
      <c r="R1491" s="161">
        <v>0</v>
      </c>
      <c r="S1491" s="161">
        <v>0</v>
      </c>
      <c r="T1491" s="161">
        <v>0</v>
      </c>
      <c r="U1491" s="161">
        <v>0</v>
      </c>
      <c r="V1491" s="161">
        <v>0</v>
      </c>
      <c r="W1491" s="161">
        <v>0</v>
      </c>
      <c r="X1491" s="161">
        <v>0</v>
      </c>
      <c r="Y1491" s="161">
        <v>0</v>
      </c>
      <c r="Z1491" s="161">
        <v>0</v>
      </c>
      <c r="AA1491" s="161">
        <v>0</v>
      </c>
      <c r="AB1491" s="161">
        <v>0</v>
      </c>
      <c r="AC1491" s="161">
        <v>0</v>
      </c>
      <c r="AD1491" s="161">
        <v>0</v>
      </c>
      <c r="AE1491" s="161">
        <v>0</v>
      </c>
      <c r="AF1491" s="161" t="s">
        <v>6309</v>
      </c>
      <c r="AG1491" s="161" t="s">
        <v>6312</v>
      </c>
      <c r="AH1491" s="162"/>
      <c r="AI1491" s="162"/>
      <c r="AJ1491" s="162"/>
      <c r="AK1491" s="162"/>
      <c r="AL1491" s="162"/>
      <c r="AM1491" s="162"/>
      <c r="AN1491" s="162"/>
      <c r="AO1491" s="162"/>
      <c r="AP1491" s="162"/>
      <c r="AQ1491" s="162"/>
      <c r="AR1491" s="162"/>
      <c r="AS1491" s="162"/>
      <c r="AT1491" s="162"/>
      <c r="AU1491" s="162"/>
      <c r="AV1491" s="162"/>
      <c r="AW1491" s="162"/>
      <c r="AX1491" s="162"/>
    </row>
    <row r="1492" spans="1:50" hidden="1">
      <c r="A1492" s="153" t="s">
        <v>1442</v>
      </c>
      <c r="B1492" s="153" t="s">
        <v>1443</v>
      </c>
      <c r="C1492" s="153" t="s">
        <v>4501</v>
      </c>
      <c r="D1492" s="177" t="s">
        <v>8725</v>
      </c>
      <c r="E1492" s="161" t="s">
        <v>6309</v>
      </c>
      <c r="F1492" s="161" t="s">
        <v>12571</v>
      </c>
      <c r="G1492" s="161" t="s">
        <v>8726</v>
      </c>
      <c r="H1492" s="161" t="s">
        <v>2024</v>
      </c>
      <c r="I1492" s="161" t="s">
        <v>2031</v>
      </c>
      <c r="J1492" s="161" t="s">
        <v>8727</v>
      </c>
      <c r="K1492" s="161" t="s">
        <v>8728</v>
      </c>
      <c r="L1492" s="161" t="s">
        <v>6309</v>
      </c>
      <c r="M1492" s="161" t="s">
        <v>8729</v>
      </c>
      <c r="N1492" s="185" t="s">
        <v>6310</v>
      </c>
      <c r="O1492" s="161">
        <v>0</v>
      </c>
      <c r="P1492" s="161">
        <v>0</v>
      </c>
      <c r="Q1492" s="161">
        <v>0</v>
      </c>
      <c r="R1492" s="161">
        <v>0</v>
      </c>
      <c r="S1492" s="161">
        <v>0</v>
      </c>
      <c r="T1492" s="161">
        <v>0</v>
      </c>
      <c r="U1492" s="161">
        <v>0</v>
      </c>
      <c r="V1492" s="161">
        <v>0</v>
      </c>
      <c r="W1492" s="161">
        <v>0</v>
      </c>
      <c r="X1492" s="161">
        <v>0</v>
      </c>
      <c r="Y1492" s="161">
        <v>0</v>
      </c>
      <c r="Z1492" s="161">
        <v>0</v>
      </c>
      <c r="AA1492" s="161">
        <v>0</v>
      </c>
      <c r="AB1492" s="161">
        <v>0</v>
      </c>
      <c r="AC1492" s="161">
        <v>0</v>
      </c>
      <c r="AD1492" s="161">
        <v>0</v>
      </c>
      <c r="AE1492" s="161">
        <v>0</v>
      </c>
      <c r="AF1492" s="161" t="s">
        <v>6309</v>
      </c>
      <c r="AG1492" s="161" t="s">
        <v>6312</v>
      </c>
      <c r="AH1492" s="162"/>
      <c r="AI1492" s="162"/>
      <c r="AJ1492" s="162"/>
      <c r="AK1492" s="162"/>
      <c r="AL1492" s="162"/>
      <c r="AM1492" s="162"/>
      <c r="AN1492" s="162"/>
      <c r="AO1492" s="162"/>
      <c r="AP1492" s="162"/>
      <c r="AQ1492" s="162"/>
      <c r="AR1492" s="162"/>
      <c r="AS1492" s="162"/>
      <c r="AT1492" s="162"/>
      <c r="AU1492" s="162"/>
      <c r="AV1492" s="162"/>
      <c r="AW1492" s="162"/>
      <c r="AX1492" s="162"/>
    </row>
    <row r="1493" spans="1:50" hidden="1">
      <c r="A1493" s="153" t="s">
        <v>2332</v>
      </c>
      <c r="B1493" s="153" t="s">
        <v>5783</v>
      </c>
      <c r="C1493" s="153" t="s">
        <v>5784</v>
      </c>
      <c r="D1493" s="177" t="s">
        <v>10278</v>
      </c>
      <c r="E1493" s="161" t="s">
        <v>6309</v>
      </c>
      <c r="F1493" s="161" t="s">
        <v>12874</v>
      </c>
      <c r="G1493" s="161" t="s">
        <v>10279</v>
      </c>
      <c r="H1493" s="161" t="s">
        <v>2025</v>
      </c>
      <c r="I1493" s="161" t="s">
        <v>2026</v>
      </c>
      <c r="J1493" s="161" t="s">
        <v>10280</v>
      </c>
      <c r="K1493" s="161" t="s">
        <v>10281</v>
      </c>
      <c r="L1493" s="161" t="s">
        <v>6309</v>
      </c>
      <c r="M1493" s="161" t="s">
        <v>10282</v>
      </c>
      <c r="N1493" s="185" t="s">
        <v>6310</v>
      </c>
      <c r="O1493" s="161">
        <v>0</v>
      </c>
      <c r="P1493" s="161">
        <v>0</v>
      </c>
      <c r="Q1493" s="161">
        <v>0</v>
      </c>
      <c r="R1493" s="161">
        <v>0</v>
      </c>
      <c r="S1493" s="161">
        <v>0</v>
      </c>
      <c r="T1493" s="161">
        <v>0</v>
      </c>
      <c r="U1493" s="161">
        <v>0</v>
      </c>
      <c r="V1493" s="161">
        <v>0</v>
      </c>
      <c r="W1493" s="161">
        <v>0</v>
      </c>
      <c r="X1493" s="161">
        <v>0</v>
      </c>
      <c r="Y1493" s="161">
        <v>0</v>
      </c>
      <c r="Z1493" s="161">
        <v>0</v>
      </c>
      <c r="AA1493" s="161">
        <v>0</v>
      </c>
      <c r="AB1493" s="161">
        <v>0</v>
      </c>
      <c r="AC1493" s="161">
        <v>0</v>
      </c>
      <c r="AD1493" s="161">
        <v>0</v>
      </c>
      <c r="AE1493" s="161">
        <v>0</v>
      </c>
      <c r="AF1493" s="161" t="s">
        <v>6309</v>
      </c>
      <c r="AG1493" s="161" t="s">
        <v>6312</v>
      </c>
      <c r="AH1493" s="162"/>
      <c r="AI1493" s="162"/>
      <c r="AJ1493" s="162"/>
      <c r="AK1493" s="162"/>
      <c r="AL1493" s="162"/>
      <c r="AM1493" s="162"/>
      <c r="AN1493" s="162"/>
      <c r="AO1493" s="162"/>
      <c r="AP1493" s="162"/>
      <c r="AQ1493" s="162"/>
      <c r="AR1493" s="162"/>
      <c r="AS1493" s="162"/>
      <c r="AT1493" s="162"/>
      <c r="AU1493" s="162"/>
      <c r="AV1493" s="162"/>
      <c r="AW1493" s="162"/>
      <c r="AX1493" s="162"/>
    </row>
    <row r="1494" spans="1:50" hidden="1">
      <c r="A1494" s="153" t="s">
        <v>5843</v>
      </c>
      <c r="B1494" s="153" t="s">
        <v>5844</v>
      </c>
      <c r="C1494" s="153" t="s">
        <v>1091</v>
      </c>
      <c r="D1494" s="177" t="s">
        <v>10387</v>
      </c>
      <c r="E1494" s="161" t="s">
        <v>6309</v>
      </c>
      <c r="F1494" s="161" t="s">
        <v>12898</v>
      </c>
      <c r="G1494" s="161" t="s">
        <v>10388</v>
      </c>
      <c r="H1494" s="161" t="s">
        <v>7175</v>
      </c>
      <c r="I1494" s="161" t="s">
        <v>7176</v>
      </c>
      <c r="J1494" s="161" t="s">
        <v>10389</v>
      </c>
      <c r="K1494" s="161" t="s">
        <v>10390</v>
      </c>
      <c r="L1494" s="161" t="s">
        <v>6309</v>
      </c>
      <c r="M1494" s="161" t="s">
        <v>6309</v>
      </c>
      <c r="N1494" s="185" t="s">
        <v>6310</v>
      </c>
      <c r="O1494" s="161">
        <v>0</v>
      </c>
      <c r="P1494" s="161">
        <v>0</v>
      </c>
      <c r="Q1494" s="161">
        <v>0</v>
      </c>
      <c r="R1494" s="161">
        <v>0</v>
      </c>
      <c r="S1494" s="161">
        <v>0</v>
      </c>
      <c r="T1494" s="161">
        <v>0</v>
      </c>
      <c r="U1494" s="161">
        <v>0</v>
      </c>
      <c r="V1494" s="161">
        <v>0</v>
      </c>
      <c r="W1494" s="161">
        <v>0</v>
      </c>
      <c r="X1494" s="161">
        <v>0</v>
      </c>
      <c r="Y1494" s="161">
        <v>0</v>
      </c>
      <c r="Z1494" s="161">
        <v>0</v>
      </c>
      <c r="AA1494" s="161">
        <v>0</v>
      </c>
      <c r="AB1494" s="161">
        <v>0</v>
      </c>
      <c r="AC1494" s="161">
        <v>0</v>
      </c>
      <c r="AD1494" s="161">
        <v>0</v>
      </c>
      <c r="AE1494" s="161">
        <v>0</v>
      </c>
      <c r="AF1494" s="161" t="s">
        <v>6309</v>
      </c>
      <c r="AG1494" s="161" t="s">
        <v>6312</v>
      </c>
      <c r="AH1494" s="162"/>
      <c r="AI1494" s="162"/>
      <c r="AJ1494" s="162"/>
      <c r="AK1494" s="162"/>
      <c r="AL1494" s="162"/>
      <c r="AM1494" s="162"/>
      <c r="AN1494" s="162"/>
      <c r="AO1494" s="162"/>
      <c r="AP1494" s="162"/>
      <c r="AQ1494" s="162"/>
      <c r="AR1494" s="162"/>
      <c r="AS1494" s="162"/>
      <c r="AT1494" s="162"/>
      <c r="AU1494" s="162"/>
      <c r="AV1494" s="162"/>
      <c r="AW1494" s="162"/>
      <c r="AX1494" s="162"/>
    </row>
    <row r="1495" spans="1:50" hidden="1">
      <c r="A1495" s="153" t="s">
        <v>400</v>
      </c>
      <c r="B1495" s="153" t="s">
        <v>401</v>
      </c>
      <c r="C1495" s="153" t="s">
        <v>402</v>
      </c>
      <c r="D1495" s="177" t="s">
        <v>2197</v>
      </c>
      <c r="E1495" s="161" t="s">
        <v>2198</v>
      </c>
      <c r="F1495" s="161" t="s">
        <v>2199</v>
      </c>
      <c r="G1495" s="161" t="s">
        <v>2200</v>
      </c>
      <c r="H1495" s="161" t="s">
        <v>2025</v>
      </c>
      <c r="I1495" s="161" t="s">
        <v>2026</v>
      </c>
      <c r="J1495" s="161" t="s">
        <v>2201</v>
      </c>
      <c r="K1495" s="161" t="s">
        <v>2202</v>
      </c>
      <c r="L1495" s="161" t="s">
        <v>2203</v>
      </c>
      <c r="M1495" s="161" t="s">
        <v>2204</v>
      </c>
      <c r="N1495" s="185" t="s">
        <v>6310</v>
      </c>
      <c r="O1495" s="161" t="s">
        <v>3758</v>
      </c>
      <c r="P1495" s="161" t="s">
        <v>3807</v>
      </c>
      <c r="Q1495" s="161" t="s">
        <v>3808</v>
      </c>
      <c r="R1495" s="161" t="s">
        <v>2024</v>
      </c>
      <c r="S1495" s="161" t="s">
        <v>2031</v>
      </c>
      <c r="T1495" s="161" t="s">
        <v>3809</v>
      </c>
      <c r="U1495" s="161" t="s">
        <v>6891</v>
      </c>
      <c r="V1495" s="161" t="s">
        <v>6892</v>
      </c>
      <c r="W1495" s="161" t="s">
        <v>6893</v>
      </c>
      <c r="X1495" s="161" t="s">
        <v>2024</v>
      </c>
      <c r="Y1495" s="161" t="s">
        <v>2031</v>
      </c>
      <c r="Z1495" s="161" t="s">
        <v>6894</v>
      </c>
      <c r="AA1495" s="161">
        <v>0</v>
      </c>
      <c r="AB1495" s="161">
        <v>0</v>
      </c>
      <c r="AC1495" s="161">
        <v>0</v>
      </c>
      <c r="AD1495" s="161">
        <v>0</v>
      </c>
      <c r="AE1495" s="161">
        <v>0</v>
      </c>
      <c r="AF1495" s="161" t="s">
        <v>6309</v>
      </c>
      <c r="AG1495" s="161" t="s">
        <v>6497</v>
      </c>
      <c r="AH1495" s="162" t="s">
        <v>3724</v>
      </c>
      <c r="AI1495" s="162" t="s">
        <v>1841</v>
      </c>
      <c r="AJ1495" s="162" t="s">
        <v>1847</v>
      </c>
      <c r="AK1495" s="162"/>
      <c r="AL1495" s="162"/>
      <c r="AM1495" s="162"/>
      <c r="AN1495" s="162"/>
      <c r="AO1495" s="162"/>
      <c r="AP1495" s="162"/>
      <c r="AQ1495" s="162"/>
      <c r="AR1495" s="162"/>
      <c r="AS1495" s="162"/>
      <c r="AT1495" s="162"/>
      <c r="AU1495" s="162"/>
      <c r="AV1495" s="162"/>
      <c r="AW1495" s="162"/>
      <c r="AX1495" s="162"/>
    </row>
    <row r="1496" spans="1:50" hidden="1">
      <c r="A1496" s="153" t="s">
        <v>4211</v>
      </c>
      <c r="B1496" s="153" t="s">
        <v>4212</v>
      </c>
      <c r="C1496" s="153" t="s">
        <v>2245</v>
      </c>
      <c r="D1496" s="177" t="s">
        <v>9173</v>
      </c>
      <c r="E1496" s="161" t="s">
        <v>6309</v>
      </c>
      <c r="F1496" s="161" t="s">
        <v>12655</v>
      </c>
      <c r="G1496" s="161" t="s">
        <v>9174</v>
      </c>
      <c r="H1496" s="161" t="s">
        <v>9175</v>
      </c>
      <c r="I1496" s="161" t="s">
        <v>9176</v>
      </c>
      <c r="J1496" s="161" t="s">
        <v>9177</v>
      </c>
      <c r="K1496" s="161" t="s">
        <v>9178</v>
      </c>
      <c r="L1496" s="161" t="s">
        <v>6309</v>
      </c>
      <c r="M1496" s="161" t="s">
        <v>6309</v>
      </c>
      <c r="N1496" s="185" t="s">
        <v>6310</v>
      </c>
      <c r="O1496" s="161">
        <v>0</v>
      </c>
      <c r="P1496" s="161">
        <v>0</v>
      </c>
      <c r="Q1496" s="161">
        <v>0</v>
      </c>
      <c r="R1496" s="161">
        <v>0</v>
      </c>
      <c r="S1496" s="161">
        <v>0</v>
      </c>
      <c r="T1496" s="161">
        <v>0</v>
      </c>
      <c r="U1496" s="161">
        <v>0</v>
      </c>
      <c r="V1496" s="161">
        <v>0</v>
      </c>
      <c r="W1496" s="161">
        <v>0</v>
      </c>
      <c r="X1496" s="161">
        <v>0</v>
      </c>
      <c r="Y1496" s="161">
        <v>0</v>
      </c>
      <c r="Z1496" s="161">
        <v>0</v>
      </c>
      <c r="AA1496" s="161">
        <v>0</v>
      </c>
      <c r="AB1496" s="161">
        <v>0</v>
      </c>
      <c r="AC1496" s="161">
        <v>0</v>
      </c>
      <c r="AD1496" s="161">
        <v>0</v>
      </c>
      <c r="AE1496" s="161">
        <v>0</v>
      </c>
      <c r="AF1496" s="161" t="s">
        <v>6309</v>
      </c>
      <c r="AG1496" s="161" t="s">
        <v>6312</v>
      </c>
      <c r="AH1496" s="162"/>
      <c r="AI1496" s="162"/>
      <c r="AJ1496" s="162"/>
      <c r="AK1496" s="162"/>
      <c r="AL1496" s="162"/>
      <c r="AM1496" s="162"/>
      <c r="AN1496" s="162"/>
      <c r="AO1496" s="162"/>
      <c r="AP1496" s="162"/>
      <c r="AQ1496" s="162"/>
      <c r="AR1496" s="162"/>
      <c r="AS1496" s="162"/>
      <c r="AT1496" s="162"/>
      <c r="AU1496" s="162"/>
      <c r="AV1496" s="162"/>
      <c r="AW1496" s="162"/>
      <c r="AX1496" s="162"/>
    </row>
    <row r="1497" spans="1:50" hidden="1">
      <c r="A1497" s="153" t="s">
        <v>2457</v>
      </c>
      <c r="B1497" s="153" t="s">
        <v>2458</v>
      </c>
      <c r="C1497" s="153" t="s">
        <v>2459</v>
      </c>
      <c r="D1497" s="177" t="s">
        <v>8128</v>
      </c>
      <c r="E1497" s="161" t="s">
        <v>8129</v>
      </c>
      <c r="F1497" s="161" t="s">
        <v>12396</v>
      </c>
      <c r="G1497" s="161" t="s">
        <v>8130</v>
      </c>
      <c r="H1497" s="161" t="s">
        <v>8131</v>
      </c>
      <c r="I1497" s="161" t="s">
        <v>8132</v>
      </c>
      <c r="J1497" s="161" t="s">
        <v>8133</v>
      </c>
      <c r="K1497" s="161" t="s">
        <v>8134</v>
      </c>
      <c r="L1497" s="161" t="s">
        <v>8135</v>
      </c>
      <c r="M1497" s="161"/>
      <c r="N1497" s="185"/>
      <c r="O1497" s="161"/>
      <c r="P1497" s="161"/>
      <c r="Q1497" s="161"/>
      <c r="R1497" s="161"/>
      <c r="S1497" s="161"/>
      <c r="T1497" s="161"/>
      <c r="U1497" s="161"/>
      <c r="V1497" s="161"/>
      <c r="W1497" s="161"/>
      <c r="X1497" s="161"/>
      <c r="Y1497" s="161"/>
      <c r="Z1497" s="161"/>
      <c r="AA1497" s="161"/>
      <c r="AB1497" s="161"/>
      <c r="AC1497" s="161"/>
      <c r="AD1497" s="161"/>
      <c r="AE1497" s="161"/>
      <c r="AF1497" s="161"/>
      <c r="AG1497" s="161"/>
      <c r="AH1497" s="162"/>
      <c r="AI1497" s="162"/>
      <c r="AJ1497" s="162"/>
      <c r="AK1497" s="162"/>
      <c r="AL1497" s="162"/>
      <c r="AM1497" s="162"/>
      <c r="AN1497" s="162"/>
      <c r="AO1497" s="162"/>
      <c r="AP1497" s="162"/>
      <c r="AQ1497" s="162"/>
      <c r="AR1497" s="162"/>
      <c r="AS1497" s="162"/>
      <c r="AT1497" s="162"/>
      <c r="AU1497" s="162"/>
      <c r="AV1497" s="162"/>
      <c r="AW1497" s="162"/>
      <c r="AX1497" s="162"/>
    </row>
    <row r="1498" spans="1:50" hidden="1">
      <c r="A1498" s="153" t="s">
        <v>2460</v>
      </c>
      <c r="B1498" s="153" t="s">
        <v>2458</v>
      </c>
      <c r="C1498" s="153" t="s">
        <v>2459</v>
      </c>
      <c r="D1498" s="177" t="s">
        <v>8128</v>
      </c>
      <c r="E1498" s="161" t="s">
        <v>8129</v>
      </c>
      <c r="F1498" s="161" t="s">
        <v>12397</v>
      </c>
      <c r="G1498" s="161" t="s">
        <v>8130</v>
      </c>
      <c r="H1498" s="161" t="s">
        <v>8131</v>
      </c>
      <c r="I1498" s="161" t="s">
        <v>8132</v>
      </c>
      <c r="J1498" s="161" t="s">
        <v>8133</v>
      </c>
      <c r="K1498" s="161" t="s">
        <v>8134</v>
      </c>
      <c r="L1498" s="161" t="s">
        <v>8135</v>
      </c>
      <c r="M1498" s="161" t="s">
        <v>8136</v>
      </c>
      <c r="N1498" s="185" t="s">
        <v>6313</v>
      </c>
      <c r="O1498" s="161">
        <v>0</v>
      </c>
      <c r="P1498" s="161">
        <v>0</v>
      </c>
      <c r="Q1498" s="161">
        <v>0</v>
      </c>
      <c r="R1498" s="161">
        <v>0</v>
      </c>
      <c r="S1498" s="161">
        <v>0</v>
      </c>
      <c r="T1498" s="161">
        <v>0</v>
      </c>
      <c r="U1498" s="161">
        <v>0</v>
      </c>
      <c r="V1498" s="161">
        <v>0</v>
      </c>
      <c r="W1498" s="161">
        <v>0</v>
      </c>
      <c r="X1498" s="161">
        <v>0</v>
      </c>
      <c r="Y1498" s="161">
        <v>0</v>
      </c>
      <c r="Z1498" s="161">
        <v>0</v>
      </c>
      <c r="AA1498" s="161">
        <v>0</v>
      </c>
      <c r="AB1498" s="161">
        <v>0</v>
      </c>
      <c r="AC1498" s="161">
        <v>0</v>
      </c>
      <c r="AD1498" s="161">
        <v>0</v>
      </c>
      <c r="AE1498" s="161">
        <v>0</v>
      </c>
      <c r="AF1498" s="161" t="s">
        <v>6566</v>
      </c>
      <c r="AG1498" s="161" t="s">
        <v>4392</v>
      </c>
      <c r="AH1498" s="162"/>
      <c r="AI1498" s="162"/>
      <c r="AJ1498" s="162"/>
      <c r="AK1498" s="162"/>
      <c r="AL1498" s="162"/>
      <c r="AM1498" s="162"/>
      <c r="AN1498" s="162"/>
      <c r="AO1498" s="162"/>
      <c r="AP1498" s="162"/>
      <c r="AQ1498" s="162"/>
      <c r="AR1498" s="162"/>
      <c r="AS1498" s="162"/>
      <c r="AT1498" s="162"/>
      <c r="AU1498" s="162"/>
      <c r="AV1498" s="162"/>
      <c r="AW1498" s="162"/>
      <c r="AX1498" s="162"/>
    </row>
    <row r="1499" spans="1:50" hidden="1">
      <c r="A1499" s="153" t="s">
        <v>2637</v>
      </c>
      <c r="B1499" s="153" t="s">
        <v>2638</v>
      </c>
      <c r="C1499" s="153" t="s">
        <v>1091</v>
      </c>
      <c r="D1499" s="177" t="s">
        <v>10068</v>
      </c>
      <c r="E1499" s="161" t="s">
        <v>6309</v>
      </c>
      <c r="F1499" s="161" t="s">
        <v>12833</v>
      </c>
      <c r="G1499" s="161" t="s">
        <v>10069</v>
      </c>
      <c r="H1499" s="161" t="s">
        <v>10070</v>
      </c>
      <c r="I1499" s="161" t="s">
        <v>10071</v>
      </c>
      <c r="J1499" s="161" t="s">
        <v>10072</v>
      </c>
      <c r="K1499" s="161" t="s">
        <v>10073</v>
      </c>
      <c r="L1499" s="161" t="s">
        <v>6309</v>
      </c>
      <c r="M1499" s="161" t="s">
        <v>14369</v>
      </c>
      <c r="N1499" s="185" t="s">
        <v>6310</v>
      </c>
      <c r="O1499" s="161">
        <v>0</v>
      </c>
      <c r="P1499" s="161">
        <v>0</v>
      </c>
      <c r="Q1499" s="161">
        <v>0</v>
      </c>
      <c r="R1499" s="161">
        <v>0</v>
      </c>
      <c r="S1499" s="161">
        <v>0</v>
      </c>
      <c r="T1499" s="161">
        <v>0</v>
      </c>
      <c r="U1499" s="161">
        <v>0</v>
      </c>
      <c r="V1499" s="161">
        <v>0</v>
      </c>
      <c r="W1499" s="161">
        <v>0</v>
      </c>
      <c r="X1499" s="161">
        <v>0</v>
      </c>
      <c r="Y1499" s="161">
        <v>0</v>
      </c>
      <c r="Z1499" s="161">
        <v>0</v>
      </c>
      <c r="AA1499" s="161">
        <v>0</v>
      </c>
      <c r="AB1499" s="161">
        <v>0</v>
      </c>
      <c r="AC1499" s="161">
        <v>0</v>
      </c>
      <c r="AD1499" s="161">
        <v>0</v>
      </c>
      <c r="AE1499" s="161">
        <v>0</v>
      </c>
      <c r="AF1499" s="161" t="s">
        <v>6309</v>
      </c>
      <c r="AG1499" s="161" t="s">
        <v>6312</v>
      </c>
      <c r="AH1499" s="162"/>
      <c r="AI1499" s="162"/>
      <c r="AJ1499" s="162"/>
      <c r="AK1499" s="162"/>
      <c r="AL1499" s="162"/>
      <c r="AM1499" s="162"/>
      <c r="AN1499" s="162"/>
      <c r="AO1499" s="162"/>
      <c r="AP1499" s="162"/>
      <c r="AQ1499" s="162"/>
      <c r="AR1499" s="162"/>
      <c r="AS1499" s="162"/>
      <c r="AT1499" s="162"/>
      <c r="AU1499" s="162"/>
      <c r="AV1499" s="162"/>
      <c r="AW1499" s="162"/>
      <c r="AX1499" s="162"/>
    </row>
    <row r="1500" spans="1:50" hidden="1">
      <c r="A1500" s="153" t="s">
        <v>2290</v>
      </c>
      <c r="B1500" s="153" t="s">
        <v>2291</v>
      </c>
      <c r="C1500" s="153" t="s">
        <v>2505</v>
      </c>
      <c r="D1500" s="177" t="s">
        <v>8882</v>
      </c>
      <c r="E1500" s="161" t="s">
        <v>6309</v>
      </c>
      <c r="F1500" s="161" t="s">
        <v>12598</v>
      </c>
      <c r="G1500" s="161" t="s">
        <v>8883</v>
      </c>
      <c r="H1500" s="161" t="s">
        <v>8884</v>
      </c>
      <c r="I1500" s="161" t="s">
        <v>8885</v>
      </c>
      <c r="J1500" s="161" t="s">
        <v>8886</v>
      </c>
      <c r="K1500" s="161" t="s">
        <v>8887</v>
      </c>
      <c r="L1500" s="161" t="s">
        <v>6309</v>
      </c>
      <c r="M1500" s="161" t="s">
        <v>6309</v>
      </c>
      <c r="N1500" s="185" t="s">
        <v>6310</v>
      </c>
      <c r="O1500" s="161">
        <v>0</v>
      </c>
      <c r="P1500" s="161">
        <v>0</v>
      </c>
      <c r="Q1500" s="161">
        <v>0</v>
      </c>
      <c r="R1500" s="161">
        <v>0</v>
      </c>
      <c r="S1500" s="161">
        <v>0</v>
      </c>
      <c r="T1500" s="161">
        <v>0</v>
      </c>
      <c r="U1500" s="161">
        <v>0</v>
      </c>
      <c r="V1500" s="161">
        <v>0</v>
      </c>
      <c r="W1500" s="161">
        <v>0</v>
      </c>
      <c r="X1500" s="161">
        <v>0</v>
      </c>
      <c r="Y1500" s="161">
        <v>0</v>
      </c>
      <c r="Z1500" s="161">
        <v>0</v>
      </c>
      <c r="AA1500" s="161">
        <v>0</v>
      </c>
      <c r="AB1500" s="161">
        <v>0</v>
      </c>
      <c r="AC1500" s="161">
        <v>0</v>
      </c>
      <c r="AD1500" s="161">
        <v>0</v>
      </c>
      <c r="AE1500" s="161">
        <v>0</v>
      </c>
      <c r="AF1500" s="161" t="s">
        <v>6309</v>
      </c>
      <c r="AG1500" s="161" t="s">
        <v>6312</v>
      </c>
      <c r="AH1500" s="162"/>
      <c r="AI1500" s="162"/>
      <c r="AJ1500" s="162"/>
      <c r="AK1500" s="162"/>
      <c r="AL1500" s="162"/>
      <c r="AM1500" s="162"/>
      <c r="AN1500" s="162"/>
      <c r="AO1500" s="162"/>
      <c r="AP1500" s="162"/>
      <c r="AQ1500" s="162"/>
      <c r="AR1500" s="162"/>
      <c r="AS1500" s="162"/>
      <c r="AT1500" s="162"/>
      <c r="AU1500" s="162"/>
      <c r="AV1500" s="162"/>
      <c r="AW1500" s="162"/>
      <c r="AX1500" s="162"/>
    </row>
    <row r="1501" spans="1:50" hidden="1">
      <c r="A1501" s="153" t="s">
        <v>3638</v>
      </c>
      <c r="B1501" s="153" t="s">
        <v>336</v>
      </c>
      <c r="C1501" s="153" t="s">
        <v>3639</v>
      </c>
      <c r="D1501" s="177" t="e">
        <v>#N/A</v>
      </c>
      <c r="E1501" s="161" t="e">
        <v>#N/A</v>
      </c>
      <c r="F1501" s="161" t="e">
        <v>#N/A</v>
      </c>
      <c r="G1501" s="161" t="e">
        <v>#N/A</v>
      </c>
      <c r="H1501" s="161" t="e">
        <v>#N/A</v>
      </c>
      <c r="I1501" s="161" t="e">
        <v>#N/A</v>
      </c>
      <c r="J1501" s="161" t="e">
        <v>#N/A</v>
      </c>
      <c r="K1501" s="161" t="e">
        <v>#N/A</v>
      </c>
      <c r="L1501" s="161" t="e">
        <v>#N/A</v>
      </c>
      <c r="M1501" s="161"/>
      <c r="N1501" s="185"/>
      <c r="O1501" s="161"/>
      <c r="P1501" s="161"/>
      <c r="Q1501" s="161"/>
      <c r="R1501" s="161"/>
      <c r="S1501" s="161"/>
      <c r="T1501" s="161"/>
      <c r="U1501" s="161"/>
      <c r="V1501" s="161"/>
      <c r="W1501" s="161"/>
      <c r="X1501" s="161"/>
      <c r="Y1501" s="161"/>
      <c r="Z1501" s="161"/>
      <c r="AA1501" s="161"/>
      <c r="AB1501" s="161"/>
      <c r="AC1501" s="161"/>
      <c r="AD1501" s="161"/>
      <c r="AE1501" s="161"/>
      <c r="AF1501" s="161"/>
      <c r="AG1501" s="161"/>
      <c r="AH1501" s="162"/>
      <c r="AI1501" s="162"/>
      <c r="AJ1501" s="162"/>
      <c r="AK1501" s="162"/>
      <c r="AL1501" s="162"/>
      <c r="AM1501" s="162"/>
      <c r="AN1501" s="162"/>
      <c r="AO1501" s="162"/>
      <c r="AP1501" s="162"/>
      <c r="AQ1501" s="162"/>
      <c r="AR1501" s="162"/>
      <c r="AS1501" s="162"/>
      <c r="AT1501" s="162"/>
      <c r="AU1501" s="162"/>
      <c r="AV1501" s="162"/>
      <c r="AW1501" s="162"/>
      <c r="AX1501" s="162"/>
    </row>
    <row r="1502" spans="1:50" hidden="1">
      <c r="A1502" s="153" t="s">
        <v>2499</v>
      </c>
      <c r="B1502" s="153" t="s">
        <v>2500</v>
      </c>
      <c r="C1502" s="153" t="s">
        <v>2100</v>
      </c>
      <c r="D1502" s="177" t="s">
        <v>10831</v>
      </c>
      <c r="E1502" s="161" t="s">
        <v>10832</v>
      </c>
      <c r="F1502" s="161" t="s">
        <v>12252</v>
      </c>
      <c r="G1502" s="161" t="s">
        <v>10833</v>
      </c>
      <c r="H1502" s="161" t="s">
        <v>2025</v>
      </c>
      <c r="I1502" s="161" t="s">
        <v>2026</v>
      </c>
      <c r="J1502" s="161" t="s">
        <v>10834</v>
      </c>
      <c r="K1502" s="161" t="s">
        <v>10835</v>
      </c>
      <c r="L1502" s="161" t="s">
        <v>10836</v>
      </c>
      <c r="M1502" s="161" t="s">
        <v>10837</v>
      </c>
      <c r="N1502" s="185" t="s">
        <v>6310</v>
      </c>
      <c r="O1502" s="161">
        <v>0</v>
      </c>
      <c r="P1502" s="161">
        <v>0</v>
      </c>
      <c r="Q1502" s="161">
        <v>0</v>
      </c>
      <c r="R1502" s="161">
        <v>0</v>
      </c>
      <c r="S1502" s="161">
        <v>0</v>
      </c>
      <c r="T1502" s="161">
        <v>0</v>
      </c>
      <c r="U1502" s="161">
        <v>0</v>
      </c>
      <c r="V1502" s="161">
        <v>0</v>
      </c>
      <c r="W1502" s="161">
        <v>0</v>
      </c>
      <c r="X1502" s="161">
        <v>0</v>
      </c>
      <c r="Y1502" s="161">
        <v>0</v>
      </c>
      <c r="Z1502" s="161">
        <v>0</v>
      </c>
      <c r="AA1502" s="161">
        <v>0</v>
      </c>
      <c r="AB1502" s="161">
        <v>0</v>
      </c>
      <c r="AC1502" s="161">
        <v>0</v>
      </c>
      <c r="AD1502" s="161">
        <v>0</v>
      </c>
      <c r="AE1502" s="161">
        <v>0</v>
      </c>
      <c r="AF1502" s="161" t="s">
        <v>6309</v>
      </c>
      <c r="AG1502" s="161" t="s">
        <v>6317</v>
      </c>
      <c r="AH1502" s="162"/>
      <c r="AI1502" s="162"/>
      <c r="AJ1502" s="162"/>
      <c r="AK1502" s="162"/>
      <c r="AL1502" s="162"/>
      <c r="AM1502" s="162"/>
      <c r="AN1502" s="162"/>
      <c r="AO1502" s="162"/>
      <c r="AP1502" s="162"/>
      <c r="AQ1502" s="162"/>
      <c r="AR1502" s="162"/>
      <c r="AS1502" s="162"/>
      <c r="AT1502" s="162"/>
      <c r="AU1502" s="162"/>
      <c r="AV1502" s="162"/>
      <c r="AW1502" s="162"/>
      <c r="AX1502" s="162"/>
    </row>
    <row r="1503" spans="1:50" hidden="1">
      <c r="A1503" s="153" t="s">
        <v>2101</v>
      </c>
      <c r="B1503" s="153" t="s">
        <v>2500</v>
      </c>
      <c r="C1503" s="153" t="s">
        <v>2221</v>
      </c>
      <c r="D1503" s="177" t="s">
        <v>10831</v>
      </c>
      <c r="E1503" s="161" t="s">
        <v>10832</v>
      </c>
      <c r="F1503" s="161" t="s">
        <v>13199</v>
      </c>
      <c r="G1503" s="161" t="s">
        <v>10833</v>
      </c>
      <c r="H1503" s="161" t="s">
        <v>2025</v>
      </c>
      <c r="I1503" s="161" t="s">
        <v>2026</v>
      </c>
      <c r="J1503" s="161" t="s">
        <v>10834</v>
      </c>
      <c r="K1503" s="161" t="s">
        <v>10835</v>
      </c>
      <c r="L1503" s="161" t="s">
        <v>10836</v>
      </c>
      <c r="M1503" s="161" t="s">
        <v>10837</v>
      </c>
      <c r="N1503" s="185" t="s">
        <v>6310</v>
      </c>
      <c r="O1503" s="161">
        <v>0</v>
      </c>
      <c r="P1503" s="161">
        <v>0</v>
      </c>
      <c r="Q1503" s="161">
        <v>0</v>
      </c>
      <c r="R1503" s="161">
        <v>0</v>
      </c>
      <c r="S1503" s="161">
        <v>0</v>
      </c>
      <c r="T1503" s="161">
        <v>0</v>
      </c>
      <c r="U1503" s="161">
        <v>0</v>
      </c>
      <c r="V1503" s="161">
        <v>0</v>
      </c>
      <c r="W1503" s="161">
        <v>0</v>
      </c>
      <c r="X1503" s="161">
        <v>0</v>
      </c>
      <c r="Y1503" s="161">
        <v>0</v>
      </c>
      <c r="Z1503" s="161">
        <v>0</v>
      </c>
      <c r="AA1503" s="161">
        <v>0</v>
      </c>
      <c r="AB1503" s="161">
        <v>0</v>
      </c>
      <c r="AC1503" s="161">
        <v>0</v>
      </c>
      <c r="AD1503" s="161">
        <v>0</v>
      </c>
      <c r="AE1503" s="161">
        <v>0</v>
      </c>
      <c r="AF1503" s="161" t="s">
        <v>6309</v>
      </c>
      <c r="AG1503" s="161" t="s">
        <v>6317</v>
      </c>
      <c r="AH1503" s="162"/>
      <c r="AI1503" s="162"/>
      <c r="AJ1503" s="162"/>
      <c r="AK1503" s="162"/>
      <c r="AL1503" s="162"/>
      <c r="AM1503" s="162"/>
      <c r="AN1503" s="162"/>
      <c r="AO1503" s="162"/>
      <c r="AP1503" s="162"/>
      <c r="AQ1503" s="162"/>
      <c r="AR1503" s="162"/>
      <c r="AS1503" s="162"/>
      <c r="AT1503" s="162"/>
      <c r="AU1503" s="162"/>
      <c r="AV1503" s="162"/>
      <c r="AW1503" s="162"/>
      <c r="AX1503" s="162"/>
    </row>
    <row r="1504" spans="1:50" hidden="1">
      <c r="A1504" s="153" t="s">
        <v>5859</v>
      </c>
      <c r="B1504" s="153" t="s">
        <v>5860</v>
      </c>
      <c r="C1504" s="153" t="s">
        <v>5861</v>
      </c>
      <c r="D1504" s="177" t="s">
        <v>10426</v>
      </c>
      <c r="E1504" s="161" t="s">
        <v>6309</v>
      </c>
      <c r="F1504" s="161" t="s">
        <v>12907</v>
      </c>
      <c r="G1504" s="161" t="s">
        <v>10427</v>
      </c>
      <c r="H1504" s="161" t="s">
        <v>2024</v>
      </c>
      <c r="I1504" s="161" t="s">
        <v>2031</v>
      </c>
      <c r="J1504" s="161" t="s">
        <v>6309</v>
      </c>
      <c r="K1504" s="161" t="s">
        <v>10428</v>
      </c>
      <c r="L1504" s="161" t="s">
        <v>6309</v>
      </c>
      <c r="M1504" s="161" t="s">
        <v>10429</v>
      </c>
      <c r="N1504" s="185" t="s">
        <v>6310</v>
      </c>
      <c r="O1504" s="161">
        <v>0</v>
      </c>
      <c r="P1504" s="161">
        <v>0</v>
      </c>
      <c r="Q1504" s="161">
        <v>0</v>
      </c>
      <c r="R1504" s="161">
        <v>0</v>
      </c>
      <c r="S1504" s="161">
        <v>0</v>
      </c>
      <c r="T1504" s="161">
        <v>0</v>
      </c>
      <c r="U1504" s="161">
        <v>0</v>
      </c>
      <c r="V1504" s="161">
        <v>0</v>
      </c>
      <c r="W1504" s="161">
        <v>0</v>
      </c>
      <c r="X1504" s="161">
        <v>0</v>
      </c>
      <c r="Y1504" s="161">
        <v>0</v>
      </c>
      <c r="Z1504" s="161">
        <v>0</v>
      </c>
      <c r="AA1504" s="161">
        <v>0</v>
      </c>
      <c r="AB1504" s="161">
        <v>0</v>
      </c>
      <c r="AC1504" s="161">
        <v>0</v>
      </c>
      <c r="AD1504" s="161">
        <v>0</v>
      </c>
      <c r="AE1504" s="161">
        <v>0</v>
      </c>
      <c r="AF1504" s="161" t="s">
        <v>6309</v>
      </c>
      <c r="AG1504" s="161" t="s">
        <v>6312</v>
      </c>
      <c r="AH1504" s="162"/>
      <c r="AI1504" s="162"/>
      <c r="AJ1504" s="162"/>
      <c r="AK1504" s="162"/>
      <c r="AL1504" s="162"/>
      <c r="AM1504" s="162"/>
      <c r="AN1504" s="162"/>
      <c r="AO1504" s="162"/>
      <c r="AP1504" s="162"/>
      <c r="AQ1504" s="162"/>
      <c r="AR1504" s="162"/>
      <c r="AS1504" s="162"/>
      <c r="AT1504" s="162"/>
      <c r="AU1504" s="162"/>
      <c r="AV1504" s="162"/>
      <c r="AW1504" s="162"/>
      <c r="AX1504" s="162"/>
    </row>
    <row r="1505" spans="1:50" hidden="1">
      <c r="A1505" s="153" t="s">
        <v>1333</v>
      </c>
      <c r="B1505" s="153" t="s">
        <v>1334</v>
      </c>
      <c r="C1505" s="153" t="s">
        <v>1599</v>
      </c>
      <c r="D1505" s="177" t="e">
        <v>#N/A</v>
      </c>
      <c r="E1505" s="161" t="e">
        <v>#N/A</v>
      </c>
      <c r="F1505" s="161" t="e">
        <v>#N/A</v>
      </c>
      <c r="G1505" s="161" t="e">
        <v>#N/A</v>
      </c>
      <c r="H1505" s="161" t="e">
        <v>#N/A</v>
      </c>
      <c r="I1505" s="161" t="e">
        <v>#N/A</v>
      </c>
      <c r="J1505" s="161" t="e">
        <v>#N/A</v>
      </c>
      <c r="K1505" s="161" t="e">
        <v>#N/A</v>
      </c>
      <c r="L1505" s="161" t="e">
        <v>#N/A</v>
      </c>
      <c r="M1505" s="161"/>
      <c r="N1505" s="185"/>
      <c r="O1505" s="161"/>
      <c r="P1505" s="161"/>
      <c r="Q1505" s="161"/>
      <c r="R1505" s="161"/>
      <c r="S1505" s="161"/>
      <c r="T1505" s="161"/>
      <c r="U1505" s="161"/>
      <c r="V1505" s="161"/>
      <c r="W1505" s="161"/>
      <c r="X1505" s="161"/>
      <c r="Y1505" s="161"/>
      <c r="Z1505" s="161"/>
      <c r="AA1505" s="161"/>
      <c r="AB1505" s="161"/>
      <c r="AC1505" s="161"/>
      <c r="AD1505" s="161"/>
      <c r="AE1505" s="161"/>
      <c r="AF1505" s="161"/>
      <c r="AG1505" s="161"/>
      <c r="AH1505" s="162"/>
      <c r="AI1505" s="162"/>
      <c r="AJ1505" s="162"/>
      <c r="AK1505" s="162"/>
      <c r="AL1505" s="162"/>
      <c r="AM1505" s="162"/>
      <c r="AN1505" s="162"/>
      <c r="AO1505" s="162"/>
      <c r="AP1505" s="162"/>
      <c r="AQ1505" s="162"/>
      <c r="AR1505" s="162"/>
      <c r="AS1505" s="162"/>
      <c r="AT1505" s="162"/>
      <c r="AU1505" s="162"/>
      <c r="AV1505" s="162"/>
      <c r="AW1505" s="162"/>
      <c r="AX1505" s="162"/>
    </row>
    <row r="1506" spans="1:50" hidden="1">
      <c r="A1506" s="153" t="s">
        <v>2659</v>
      </c>
      <c r="B1506" s="153" t="s">
        <v>2660</v>
      </c>
      <c r="C1506" s="153" t="s">
        <v>2661</v>
      </c>
      <c r="D1506" s="177" t="s">
        <v>10116</v>
      </c>
      <c r="E1506" s="161" t="s">
        <v>6309</v>
      </c>
      <c r="F1506" s="161" t="s">
        <v>12844</v>
      </c>
      <c r="G1506" s="161" t="s">
        <v>10117</v>
      </c>
      <c r="H1506" s="161" t="s">
        <v>3554</v>
      </c>
      <c r="I1506" s="161" t="s">
        <v>3555</v>
      </c>
      <c r="J1506" s="161" t="s">
        <v>10118</v>
      </c>
      <c r="K1506" s="161" t="s">
        <v>10119</v>
      </c>
      <c r="L1506" s="161" t="s">
        <v>6309</v>
      </c>
      <c r="M1506" s="161" t="s">
        <v>6309</v>
      </c>
      <c r="N1506" s="185" t="s">
        <v>6310</v>
      </c>
      <c r="O1506" s="161">
        <v>0</v>
      </c>
      <c r="P1506" s="161">
        <v>0</v>
      </c>
      <c r="Q1506" s="161">
        <v>0</v>
      </c>
      <c r="R1506" s="161">
        <v>0</v>
      </c>
      <c r="S1506" s="161">
        <v>0</v>
      </c>
      <c r="T1506" s="161">
        <v>0</v>
      </c>
      <c r="U1506" s="161">
        <v>0</v>
      </c>
      <c r="V1506" s="161">
        <v>0</v>
      </c>
      <c r="W1506" s="161">
        <v>0</v>
      </c>
      <c r="X1506" s="161">
        <v>0</v>
      </c>
      <c r="Y1506" s="161">
        <v>0</v>
      </c>
      <c r="Z1506" s="161">
        <v>0</v>
      </c>
      <c r="AA1506" s="161">
        <v>0</v>
      </c>
      <c r="AB1506" s="161">
        <v>0</v>
      </c>
      <c r="AC1506" s="161">
        <v>0</v>
      </c>
      <c r="AD1506" s="161">
        <v>0</v>
      </c>
      <c r="AE1506" s="161">
        <v>0</v>
      </c>
      <c r="AF1506" s="161" t="s">
        <v>6309</v>
      </c>
      <c r="AG1506" s="161" t="s">
        <v>6312</v>
      </c>
      <c r="AH1506" s="162"/>
      <c r="AI1506" s="162"/>
      <c r="AJ1506" s="162"/>
      <c r="AK1506" s="162"/>
      <c r="AL1506" s="162"/>
      <c r="AM1506" s="162"/>
      <c r="AN1506" s="162"/>
      <c r="AO1506" s="162"/>
      <c r="AP1506" s="162"/>
      <c r="AQ1506" s="162"/>
      <c r="AR1506" s="162"/>
      <c r="AS1506" s="162"/>
      <c r="AT1506" s="162"/>
      <c r="AU1506" s="162"/>
      <c r="AV1506" s="162"/>
      <c r="AW1506" s="162"/>
      <c r="AX1506" s="162"/>
    </row>
    <row r="1507" spans="1:50" hidden="1">
      <c r="A1507" s="153" t="s">
        <v>3117</v>
      </c>
      <c r="B1507" s="153" t="s">
        <v>3118</v>
      </c>
      <c r="C1507" s="153" t="s">
        <v>2882</v>
      </c>
      <c r="D1507" s="177" t="s">
        <v>9549</v>
      </c>
      <c r="E1507" s="161" t="s">
        <v>6309</v>
      </c>
      <c r="F1507" s="161" t="e">
        <v>#N/A</v>
      </c>
      <c r="G1507" s="161" t="s">
        <v>9550</v>
      </c>
      <c r="H1507" s="161" t="s">
        <v>9551</v>
      </c>
      <c r="I1507" s="161" t="s">
        <v>9552</v>
      </c>
      <c r="J1507" s="161" t="s">
        <v>9553</v>
      </c>
      <c r="K1507" s="161" t="s">
        <v>9554</v>
      </c>
      <c r="L1507" s="161" t="s">
        <v>6309</v>
      </c>
      <c r="M1507" s="161"/>
      <c r="N1507" s="185"/>
      <c r="O1507" s="161"/>
      <c r="P1507" s="161"/>
      <c r="Q1507" s="161"/>
      <c r="R1507" s="161"/>
      <c r="S1507" s="161"/>
      <c r="T1507" s="161"/>
      <c r="U1507" s="161"/>
      <c r="V1507" s="161"/>
      <c r="W1507" s="161"/>
      <c r="X1507" s="161"/>
      <c r="Y1507" s="161"/>
      <c r="Z1507" s="161"/>
      <c r="AA1507" s="161"/>
      <c r="AB1507" s="161"/>
      <c r="AC1507" s="161"/>
      <c r="AD1507" s="161"/>
      <c r="AE1507" s="161"/>
      <c r="AF1507" s="161"/>
      <c r="AG1507" s="161"/>
      <c r="AH1507" s="162"/>
      <c r="AI1507" s="162"/>
      <c r="AJ1507" s="162"/>
      <c r="AK1507" s="162"/>
      <c r="AL1507" s="162"/>
      <c r="AM1507" s="162"/>
      <c r="AN1507" s="162"/>
      <c r="AO1507" s="162"/>
      <c r="AP1507" s="162"/>
      <c r="AQ1507" s="162"/>
      <c r="AR1507" s="162"/>
      <c r="AS1507" s="162"/>
      <c r="AT1507" s="162"/>
      <c r="AU1507" s="162"/>
      <c r="AV1507" s="162"/>
      <c r="AW1507" s="162"/>
      <c r="AX1507" s="162"/>
    </row>
    <row r="1508" spans="1:50" hidden="1">
      <c r="A1508" s="153" t="s">
        <v>5853</v>
      </c>
      <c r="B1508" s="153" t="s">
        <v>5854</v>
      </c>
      <c r="C1508" s="153" t="s">
        <v>2505</v>
      </c>
      <c r="D1508" s="177" t="s">
        <v>10414</v>
      </c>
      <c r="E1508" s="161" t="s">
        <v>6309</v>
      </c>
      <c r="F1508" s="161" t="s">
        <v>12904</v>
      </c>
      <c r="G1508" s="161" t="s">
        <v>10415</v>
      </c>
      <c r="H1508" s="161" t="s">
        <v>3916</v>
      </c>
      <c r="I1508" s="161" t="s">
        <v>3917</v>
      </c>
      <c r="J1508" s="161" t="s">
        <v>10416</v>
      </c>
      <c r="K1508" s="161" t="s">
        <v>10417</v>
      </c>
      <c r="L1508" s="161" t="s">
        <v>6309</v>
      </c>
      <c r="M1508" s="161" t="s">
        <v>6309</v>
      </c>
      <c r="N1508" s="185" t="s">
        <v>6310</v>
      </c>
      <c r="O1508" s="161">
        <v>0</v>
      </c>
      <c r="P1508" s="161">
        <v>0</v>
      </c>
      <c r="Q1508" s="161">
        <v>0</v>
      </c>
      <c r="R1508" s="161">
        <v>0</v>
      </c>
      <c r="S1508" s="161">
        <v>0</v>
      </c>
      <c r="T1508" s="161">
        <v>0</v>
      </c>
      <c r="U1508" s="161">
        <v>0</v>
      </c>
      <c r="V1508" s="161">
        <v>0</v>
      </c>
      <c r="W1508" s="161">
        <v>0</v>
      </c>
      <c r="X1508" s="161">
        <v>0</v>
      </c>
      <c r="Y1508" s="161">
        <v>0</v>
      </c>
      <c r="Z1508" s="161">
        <v>0</v>
      </c>
      <c r="AA1508" s="161">
        <v>0</v>
      </c>
      <c r="AB1508" s="161">
        <v>0</v>
      </c>
      <c r="AC1508" s="161">
        <v>0</v>
      </c>
      <c r="AD1508" s="161">
        <v>0</v>
      </c>
      <c r="AE1508" s="161">
        <v>0</v>
      </c>
      <c r="AF1508" s="161" t="s">
        <v>6309</v>
      </c>
      <c r="AG1508" s="161" t="s">
        <v>6312</v>
      </c>
      <c r="AH1508" s="162"/>
      <c r="AI1508" s="162"/>
      <c r="AJ1508" s="162"/>
      <c r="AK1508" s="162"/>
      <c r="AL1508" s="162"/>
      <c r="AM1508" s="162"/>
      <c r="AN1508" s="162"/>
      <c r="AO1508" s="162"/>
      <c r="AP1508" s="162"/>
      <c r="AQ1508" s="162"/>
      <c r="AR1508" s="162"/>
      <c r="AS1508" s="162"/>
      <c r="AT1508" s="162"/>
      <c r="AU1508" s="162"/>
      <c r="AV1508" s="162"/>
      <c r="AW1508" s="162"/>
      <c r="AX1508" s="162"/>
    </row>
    <row r="1509" spans="1:50" hidden="1">
      <c r="A1509" s="153" t="s">
        <v>5849</v>
      </c>
      <c r="B1509" s="153" t="s">
        <v>5850</v>
      </c>
      <c r="C1509" s="153" t="s">
        <v>1091</v>
      </c>
      <c r="D1509" s="177" t="s">
        <v>10405</v>
      </c>
      <c r="E1509" s="161" t="s">
        <v>6309</v>
      </c>
      <c r="F1509" s="161" t="s">
        <v>12902</v>
      </c>
      <c r="G1509" s="161" t="s">
        <v>10406</v>
      </c>
      <c r="H1509" s="161" t="s">
        <v>2024</v>
      </c>
      <c r="I1509" s="161" t="s">
        <v>2031</v>
      </c>
      <c r="J1509" s="161" t="s">
        <v>10407</v>
      </c>
      <c r="K1509" s="161" t="s">
        <v>10408</v>
      </c>
      <c r="L1509" s="161" t="s">
        <v>6309</v>
      </c>
      <c r="M1509" s="161" t="s">
        <v>10409</v>
      </c>
      <c r="N1509" s="185" t="s">
        <v>6310</v>
      </c>
      <c r="O1509" s="161">
        <v>0</v>
      </c>
      <c r="P1509" s="161">
        <v>0</v>
      </c>
      <c r="Q1509" s="161">
        <v>0</v>
      </c>
      <c r="R1509" s="161">
        <v>0</v>
      </c>
      <c r="S1509" s="161">
        <v>0</v>
      </c>
      <c r="T1509" s="161">
        <v>0</v>
      </c>
      <c r="U1509" s="161">
        <v>0</v>
      </c>
      <c r="V1509" s="161">
        <v>0</v>
      </c>
      <c r="W1509" s="161">
        <v>0</v>
      </c>
      <c r="X1509" s="161">
        <v>0</v>
      </c>
      <c r="Y1509" s="161">
        <v>0</v>
      </c>
      <c r="Z1509" s="161">
        <v>0</v>
      </c>
      <c r="AA1509" s="161">
        <v>0</v>
      </c>
      <c r="AB1509" s="161">
        <v>0</v>
      </c>
      <c r="AC1509" s="161">
        <v>0</v>
      </c>
      <c r="AD1509" s="161">
        <v>0</v>
      </c>
      <c r="AE1509" s="161">
        <v>0</v>
      </c>
      <c r="AF1509" s="161" t="s">
        <v>6309</v>
      </c>
      <c r="AG1509" s="161" t="s">
        <v>6312</v>
      </c>
      <c r="AH1509" s="162"/>
      <c r="AI1509" s="162"/>
      <c r="AJ1509" s="162"/>
      <c r="AK1509" s="162"/>
      <c r="AL1509" s="162"/>
      <c r="AM1509" s="162"/>
      <c r="AN1509" s="162"/>
      <c r="AO1509" s="162"/>
      <c r="AP1509" s="162"/>
      <c r="AQ1509" s="162"/>
      <c r="AR1509" s="162"/>
      <c r="AS1509" s="162"/>
      <c r="AT1509" s="162"/>
      <c r="AU1509" s="162"/>
      <c r="AV1509" s="162"/>
      <c r="AW1509" s="162"/>
      <c r="AX1509" s="162"/>
    </row>
    <row r="1510" spans="1:50" hidden="1">
      <c r="A1510" s="153" t="s">
        <v>5831</v>
      </c>
      <c r="B1510" s="153" t="s">
        <v>5832</v>
      </c>
      <c r="C1510" s="153" t="s">
        <v>2221</v>
      </c>
      <c r="D1510" s="177" t="s">
        <v>10364</v>
      </c>
      <c r="E1510" s="161" t="s">
        <v>6309</v>
      </c>
      <c r="F1510" s="161" t="s">
        <v>12894</v>
      </c>
      <c r="G1510" s="161" t="s">
        <v>10365</v>
      </c>
      <c r="H1510" s="161" t="s">
        <v>2025</v>
      </c>
      <c r="I1510" s="161" t="s">
        <v>2026</v>
      </c>
      <c r="J1510" s="161" t="s">
        <v>10366</v>
      </c>
      <c r="K1510" s="161" t="s">
        <v>10367</v>
      </c>
      <c r="L1510" s="161" t="s">
        <v>6309</v>
      </c>
      <c r="M1510" s="161" t="s">
        <v>10368</v>
      </c>
      <c r="N1510" s="185" t="s">
        <v>6310</v>
      </c>
      <c r="O1510" s="161">
        <v>0</v>
      </c>
      <c r="P1510" s="161">
        <v>0</v>
      </c>
      <c r="Q1510" s="161">
        <v>0</v>
      </c>
      <c r="R1510" s="161">
        <v>0</v>
      </c>
      <c r="S1510" s="161">
        <v>0</v>
      </c>
      <c r="T1510" s="161">
        <v>0</v>
      </c>
      <c r="U1510" s="161">
        <v>0</v>
      </c>
      <c r="V1510" s="161">
        <v>0</v>
      </c>
      <c r="W1510" s="161">
        <v>0</v>
      </c>
      <c r="X1510" s="161">
        <v>0</v>
      </c>
      <c r="Y1510" s="161">
        <v>0</v>
      </c>
      <c r="Z1510" s="161">
        <v>0</v>
      </c>
      <c r="AA1510" s="161">
        <v>0</v>
      </c>
      <c r="AB1510" s="161">
        <v>0</v>
      </c>
      <c r="AC1510" s="161">
        <v>0</v>
      </c>
      <c r="AD1510" s="161">
        <v>0</v>
      </c>
      <c r="AE1510" s="161">
        <v>0</v>
      </c>
      <c r="AF1510" s="161" t="s">
        <v>6309</v>
      </c>
      <c r="AG1510" s="169" t="s">
        <v>6312</v>
      </c>
      <c r="AH1510" s="162"/>
      <c r="AI1510" s="162"/>
      <c r="AJ1510" s="162"/>
      <c r="AK1510" s="162"/>
      <c r="AL1510" s="162"/>
      <c r="AM1510" s="162"/>
      <c r="AN1510" s="162"/>
      <c r="AO1510" s="162"/>
      <c r="AP1510" s="162"/>
      <c r="AQ1510" s="162"/>
      <c r="AR1510" s="162"/>
      <c r="AS1510" s="162"/>
      <c r="AT1510" s="162"/>
      <c r="AU1510" s="162"/>
      <c r="AV1510" s="162"/>
      <c r="AW1510" s="162"/>
      <c r="AX1510" s="162"/>
    </row>
    <row r="1511" spans="1:50" hidden="1">
      <c r="A1511" s="153" t="s">
        <v>2705</v>
      </c>
      <c r="B1511" s="153" t="s">
        <v>2706</v>
      </c>
      <c r="C1511" s="153" t="s">
        <v>2509</v>
      </c>
      <c r="D1511" s="177" t="s">
        <v>10198</v>
      </c>
      <c r="E1511" s="161" t="s">
        <v>6309</v>
      </c>
      <c r="F1511" s="161" t="s">
        <v>12858</v>
      </c>
      <c r="G1511" s="161" t="s">
        <v>10199</v>
      </c>
      <c r="H1511" s="161" t="s">
        <v>10153</v>
      </c>
      <c r="I1511" s="161" t="s">
        <v>1249</v>
      </c>
      <c r="J1511" s="161" t="s">
        <v>10200</v>
      </c>
      <c r="K1511" s="161" t="s">
        <v>10201</v>
      </c>
      <c r="L1511" s="161" t="s">
        <v>6309</v>
      </c>
      <c r="M1511" s="161" t="s">
        <v>14738</v>
      </c>
      <c r="N1511" s="185" t="s">
        <v>6310</v>
      </c>
      <c r="O1511" s="161">
        <v>0</v>
      </c>
      <c r="P1511" s="161">
        <v>0</v>
      </c>
      <c r="Q1511" s="161">
        <v>0</v>
      </c>
      <c r="R1511" s="161">
        <v>0</v>
      </c>
      <c r="S1511" s="161">
        <v>0</v>
      </c>
      <c r="T1511" s="161">
        <v>0</v>
      </c>
      <c r="U1511" s="161">
        <v>0</v>
      </c>
      <c r="V1511" s="161">
        <v>0</v>
      </c>
      <c r="W1511" s="161">
        <v>0</v>
      </c>
      <c r="X1511" s="161">
        <v>0</v>
      </c>
      <c r="Y1511" s="161">
        <v>0</v>
      </c>
      <c r="Z1511" s="161">
        <v>0</v>
      </c>
      <c r="AA1511" s="161">
        <v>0</v>
      </c>
      <c r="AB1511" s="161">
        <v>0</v>
      </c>
      <c r="AC1511" s="161">
        <v>0</v>
      </c>
      <c r="AD1511" s="161">
        <v>0</v>
      </c>
      <c r="AE1511" s="161">
        <v>0</v>
      </c>
      <c r="AF1511" s="161" t="s">
        <v>6309</v>
      </c>
      <c r="AG1511" s="161" t="s">
        <v>6312</v>
      </c>
      <c r="AH1511" s="162"/>
      <c r="AI1511" s="162"/>
      <c r="AJ1511" s="162"/>
      <c r="AK1511" s="162"/>
      <c r="AL1511" s="162"/>
      <c r="AM1511" s="162"/>
      <c r="AN1511" s="162"/>
      <c r="AO1511" s="162"/>
      <c r="AP1511" s="162"/>
      <c r="AQ1511" s="162"/>
      <c r="AR1511" s="162"/>
      <c r="AS1511" s="162"/>
      <c r="AT1511" s="162"/>
      <c r="AU1511" s="162"/>
      <c r="AV1511" s="162"/>
      <c r="AW1511" s="162"/>
      <c r="AX1511" s="162"/>
    </row>
    <row r="1512" spans="1:50" hidden="1">
      <c r="A1512" s="153" t="s">
        <v>3128</v>
      </c>
      <c r="B1512" s="153" t="s">
        <v>3129</v>
      </c>
      <c r="C1512" s="153" t="s">
        <v>2228</v>
      </c>
      <c r="D1512" s="177" t="s">
        <v>8482</v>
      </c>
      <c r="E1512" s="161" t="s">
        <v>6309</v>
      </c>
      <c r="F1512" s="161" t="s">
        <v>12520</v>
      </c>
      <c r="G1512" s="161" t="s">
        <v>8483</v>
      </c>
      <c r="H1512" s="161" t="s">
        <v>3928</v>
      </c>
      <c r="I1512" s="161" t="s">
        <v>3929</v>
      </c>
      <c r="J1512" s="161" t="s">
        <v>8484</v>
      </c>
      <c r="K1512" s="161" t="s">
        <v>8485</v>
      </c>
      <c r="L1512" s="161" t="s">
        <v>6309</v>
      </c>
      <c r="M1512" s="161" t="s">
        <v>6309</v>
      </c>
      <c r="N1512" s="185" t="s">
        <v>6310</v>
      </c>
      <c r="O1512" s="161">
        <v>0</v>
      </c>
      <c r="P1512" s="161">
        <v>0</v>
      </c>
      <c r="Q1512" s="161">
        <v>0</v>
      </c>
      <c r="R1512" s="161">
        <v>0</v>
      </c>
      <c r="S1512" s="161">
        <v>0</v>
      </c>
      <c r="T1512" s="161">
        <v>0</v>
      </c>
      <c r="U1512" s="161">
        <v>0</v>
      </c>
      <c r="V1512" s="161">
        <v>0</v>
      </c>
      <c r="W1512" s="161">
        <v>0</v>
      </c>
      <c r="X1512" s="161">
        <v>0</v>
      </c>
      <c r="Y1512" s="161">
        <v>0</v>
      </c>
      <c r="Z1512" s="161">
        <v>0</v>
      </c>
      <c r="AA1512" s="161">
        <v>0</v>
      </c>
      <c r="AB1512" s="161">
        <v>0</v>
      </c>
      <c r="AC1512" s="161">
        <v>0</v>
      </c>
      <c r="AD1512" s="161">
        <v>0</v>
      </c>
      <c r="AE1512" s="161">
        <v>0</v>
      </c>
      <c r="AF1512" s="161" t="s">
        <v>6309</v>
      </c>
      <c r="AG1512" s="161" t="s">
        <v>6312</v>
      </c>
      <c r="AH1512" s="162"/>
      <c r="AI1512" s="162"/>
      <c r="AJ1512" s="162"/>
      <c r="AK1512" s="162"/>
      <c r="AL1512" s="162"/>
      <c r="AM1512" s="162"/>
      <c r="AN1512" s="162"/>
      <c r="AO1512" s="162"/>
      <c r="AP1512" s="162"/>
      <c r="AQ1512" s="162"/>
      <c r="AR1512" s="162"/>
      <c r="AS1512" s="162"/>
      <c r="AT1512" s="162"/>
      <c r="AU1512" s="162"/>
      <c r="AV1512" s="162"/>
      <c r="AW1512" s="162"/>
      <c r="AX1512" s="162"/>
    </row>
    <row r="1513" spans="1:50" hidden="1">
      <c r="A1513" s="153" t="s">
        <v>5134</v>
      </c>
      <c r="B1513" s="153" t="s">
        <v>5135</v>
      </c>
      <c r="C1513" s="153" t="s">
        <v>2509</v>
      </c>
      <c r="D1513" s="177" t="s">
        <v>9758</v>
      </c>
      <c r="E1513" s="161" t="s">
        <v>6309</v>
      </c>
      <c r="F1513" s="161" t="s">
        <v>12768</v>
      </c>
      <c r="G1513" s="161" t="s">
        <v>9759</v>
      </c>
      <c r="H1513" s="161" t="s">
        <v>2024</v>
      </c>
      <c r="I1513" s="161" t="s">
        <v>2031</v>
      </c>
      <c r="J1513" s="161" t="s">
        <v>9760</v>
      </c>
      <c r="K1513" s="161" t="s">
        <v>9761</v>
      </c>
      <c r="L1513" s="161" t="s">
        <v>6309</v>
      </c>
      <c r="M1513" s="161" t="s">
        <v>6309</v>
      </c>
      <c r="N1513" s="185" t="s">
        <v>6310</v>
      </c>
      <c r="O1513" s="161">
        <v>0</v>
      </c>
      <c r="P1513" s="161">
        <v>0</v>
      </c>
      <c r="Q1513" s="161">
        <v>0</v>
      </c>
      <c r="R1513" s="161">
        <v>0</v>
      </c>
      <c r="S1513" s="161">
        <v>0</v>
      </c>
      <c r="T1513" s="161">
        <v>0</v>
      </c>
      <c r="U1513" s="161">
        <v>0</v>
      </c>
      <c r="V1513" s="161">
        <v>0</v>
      </c>
      <c r="W1513" s="161">
        <v>0</v>
      </c>
      <c r="X1513" s="161">
        <v>0</v>
      </c>
      <c r="Y1513" s="161">
        <v>0</v>
      </c>
      <c r="Z1513" s="161">
        <v>0</v>
      </c>
      <c r="AA1513" s="161">
        <v>0</v>
      </c>
      <c r="AB1513" s="161">
        <v>0</v>
      </c>
      <c r="AC1513" s="161">
        <v>0</v>
      </c>
      <c r="AD1513" s="161">
        <v>0</v>
      </c>
      <c r="AE1513" s="161">
        <v>0</v>
      </c>
      <c r="AF1513" s="161" t="s">
        <v>6309</v>
      </c>
      <c r="AG1513" s="161" t="s">
        <v>6312</v>
      </c>
      <c r="AH1513" s="162"/>
      <c r="AI1513" s="162"/>
      <c r="AJ1513" s="162"/>
      <c r="AK1513" s="162"/>
      <c r="AL1513" s="162"/>
      <c r="AM1513" s="162"/>
      <c r="AN1513" s="162"/>
      <c r="AO1513" s="162"/>
      <c r="AP1513" s="162"/>
      <c r="AQ1513" s="162"/>
      <c r="AR1513" s="162"/>
      <c r="AS1513" s="162"/>
      <c r="AT1513" s="162"/>
      <c r="AU1513" s="162"/>
      <c r="AV1513" s="162"/>
      <c r="AW1513" s="162"/>
      <c r="AX1513" s="162"/>
    </row>
    <row r="1514" spans="1:50" hidden="1">
      <c r="A1514" s="153" t="s">
        <v>6152</v>
      </c>
      <c r="B1514" s="153" t="s">
        <v>6151</v>
      </c>
      <c r="C1514" s="153" t="s">
        <v>5835</v>
      </c>
      <c r="D1514" s="177" t="s">
        <v>10792</v>
      </c>
      <c r="E1514" s="161" t="s">
        <v>10793</v>
      </c>
      <c r="F1514" s="161" t="s">
        <v>13187</v>
      </c>
      <c r="G1514" s="161" t="s">
        <v>10794</v>
      </c>
      <c r="H1514" s="161" t="s">
        <v>2024</v>
      </c>
      <c r="I1514" s="161" t="s">
        <v>2031</v>
      </c>
      <c r="J1514" s="161" t="s">
        <v>10795</v>
      </c>
      <c r="K1514" s="161" t="s">
        <v>10796</v>
      </c>
      <c r="L1514" s="161" t="s">
        <v>6309</v>
      </c>
      <c r="M1514" s="161" t="s">
        <v>10797</v>
      </c>
      <c r="N1514" s="185" t="s">
        <v>6953</v>
      </c>
      <c r="O1514" s="161">
        <v>0</v>
      </c>
      <c r="P1514" s="161">
        <v>0</v>
      </c>
      <c r="Q1514" s="161">
        <v>0</v>
      </c>
      <c r="R1514" s="161">
        <v>0</v>
      </c>
      <c r="S1514" s="161">
        <v>0</v>
      </c>
      <c r="T1514" s="161">
        <v>0</v>
      </c>
      <c r="U1514" s="161">
        <v>0</v>
      </c>
      <c r="V1514" s="161">
        <v>0</v>
      </c>
      <c r="W1514" s="161">
        <v>0</v>
      </c>
      <c r="X1514" s="161">
        <v>0</v>
      </c>
      <c r="Y1514" s="161">
        <v>0</v>
      </c>
      <c r="Z1514" s="161">
        <v>0</v>
      </c>
      <c r="AA1514" s="161">
        <v>0</v>
      </c>
      <c r="AB1514" s="161">
        <v>0</v>
      </c>
      <c r="AC1514" s="161">
        <v>0</v>
      </c>
      <c r="AD1514" s="161">
        <v>0</v>
      </c>
      <c r="AE1514" s="161">
        <v>0</v>
      </c>
      <c r="AF1514" s="161" t="s">
        <v>4678</v>
      </c>
      <c r="AG1514" s="161" t="s">
        <v>6317</v>
      </c>
      <c r="AH1514" s="162"/>
      <c r="AI1514" s="162"/>
      <c r="AJ1514" s="162"/>
      <c r="AK1514" s="162"/>
      <c r="AL1514" s="162"/>
      <c r="AM1514" s="162"/>
      <c r="AN1514" s="162"/>
      <c r="AO1514" s="162"/>
      <c r="AP1514" s="162"/>
      <c r="AQ1514" s="162"/>
      <c r="AR1514" s="162"/>
      <c r="AS1514" s="162"/>
      <c r="AT1514" s="162"/>
      <c r="AU1514" s="162"/>
      <c r="AV1514" s="162"/>
      <c r="AW1514" s="162"/>
      <c r="AX1514" s="162"/>
    </row>
    <row r="1515" spans="1:50" hidden="1">
      <c r="A1515" s="153" t="s">
        <v>3067</v>
      </c>
      <c r="B1515" s="153" t="s">
        <v>3068</v>
      </c>
      <c r="C1515" s="153" t="s">
        <v>1091</v>
      </c>
      <c r="D1515" s="177" t="s">
        <v>9256</v>
      </c>
      <c r="E1515" s="161" t="s">
        <v>6309</v>
      </c>
      <c r="F1515" s="161" t="s">
        <v>12667</v>
      </c>
      <c r="G1515" s="161" t="s">
        <v>9257</v>
      </c>
      <c r="H1515" s="161" t="s">
        <v>2024</v>
      </c>
      <c r="I1515" s="161" t="s">
        <v>3409</v>
      </c>
      <c r="J1515" s="161" t="s">
        <v>9258</v>
      </c>
      <c r="K1515" s="161" t="s">
        <v>9259</v>
      </c>
      <c r="L1515" s="161" t="s">
        <v>6309</v>
      </c>
      <c r="M1515" s="161" t="s">
        <v>6309</v>
      </c>
      <c r="N1515" s="185" t="s">
        <v>6310</v>
      </c>
      <c r="O1515" s="161">
        <v>0</v>
      </c>
      <c r="P1515" s="161">
        <v>0</v>
      </c>
      <c r="Q1515" s="161">
        <v>0</v>
      </c>
      <c r="R1515" s="161">
        <v>0</v>
      </c>
      <c r="S1515" s="161">
        <v>0</v>
      </c>
      <c r="T1515" s="161">
        <v>0</v>
      </c>
      <c r="U1515" s="161">
        <v>0</v>
      </c>
      <c r="V1515" s="161">
        <v>0</v>
      </c>
      <c r="W1515" s="161">
        <v>0</v>
      </c>
      <c r="X1515" s="161">
        <v>0</v>
      </c>
      <c r="Y1515" s="161">
        <v>0</v>
      </c>
      <c r="Z1515" s="161">
        <v>0</v>
      </c>
      <c r="AA1515" s="161">
        <v>0</v>
      </c>
      <c r="AB1515" s="161">
        <v>0</v>
      </c>
      <c r="AC1515" s="161">
        <v>0</v>
      </c>
      <c r="AD1515" s="161">
        <v>0</v>
      </c>
      <c r="AE1515" s="161">
        <v>0</v>
      </c>
      <c r="AF1515" s="161" t="s">
        <v>6309</v>
      </c>
      <c r="AG1515" s="161" t="s">
        <v>6312</v>
      </c>
      <c r="AH1515" s="162"/>
      <c r="AI1515" s="162"/>
      <c r="AJ1515" s="162"/>
      <c r="AK1515" s="162"/>
      <c r="AL1515" s="162"/>
      <c r="AM1515" s="162"/>
      <c r="AN1515" s="162"/>
      <c r="AO1515" s="162"/>
      <c r="AP1515" s="162"/>
      <c r="AQ1515" s="162"/>
      <c r="AR1515" s="162"/>
      <c r="AS1515" s="162"/>
      <c r="AT1515" s="162"/>
      <c r="AU1515" s="162"/>
      <c r="AV1515" s="162"/>
      <c r="AW1515" s="162"/>
      <c r="AX1515" s="162"/>
    </row>
    <row r="1516" spans="1:50" hidden="1">
      <c r="A1516" s="153" t="s">
        <v>3167</v>
      </c>
      <c r="B1516" s="153" t="s">
        <v>3168</v>
      </c>
      <c r="C1516" s="153" t="s">
        <v>2505</v>
      </c>
      <c r="D1516" s="177" t="s">
        <v>8557</v>
      </c>
      <c r="E1516" s="161" t="s">
        <v>6309</v>
      </c>
      <c r="F1516" s="161" t="s">
        <v>12538</v>
      </c>
      <c r="G1516" s="161" t="s">
        <v>8558</v>
      </c>
      <c r="H1516" s="161" t="s">
        <v>2024</v>
      </c>
      <c r="I1516" s="161" t="s">
        <v>2031</v>
      </c>
      <c r="J1516" s="161" t="s">
        <v>8559</v>
      </c>
      <c r="K1516" s="161" t="s">
        <v>8560</v>
      </c>
      <c r="L1516" s="161" t="s">
        <v>6309</v>
      </c>
      <c r="M1516" s="161" t="s">
        <v>14212</v>
      </c>
      <c r="N1516" s="185" t="s">
        <v>6310</v>
      </c>
      <c r="O1516" s="161">
        <v>0</v>
      </c>
      <c r="P1516" s="161">
        <v>0</v>
      </c>
      <c r="Q1516" s="161">
        <v>0</v>
      </c>
      <c r="R1516" s="161">
        <v>0</v>
      </c>
      <c r="S1516" s="161">
        <v>0</v>
      </c>
      <c r="T1516" s="161">
        <v>0</v>
      </c>
      <c r="U1516" s="161">
        <v>0</v>
      </c>
      <c r="V1516" s="161">
        <v>0</v>
      </c>
      <c r="W1516" s="161">
        <v>0</v>
      </c>
      <c r="X1516" s="161">
        <v>0</v>
      </c>
      <c r="Y1516" s="161">
        <v>0</v>
      </c>
      <c r="Z1516" s="161">
        <v>0</v>
      </c>
      <c r="AA1516" s="161">
        <v>0</v>
      </c>
      <c r="AB1516" s="161">
        <v>0</v>
      </c>
      <c r="AC1516" s="161">
        <v>0</v>
      </c>
      <c r="AD1516" s="161">
        <v>0</v>
      </c>
      <c r="AE1516" s="161">
        <v>0</v>
      </c>
      <c r="AF1516" s="161" t="s">
        <v>6309</v>
      </c>
      <c r="AG1516" s="161" t="s">
        <v>6312</v>
      </c>
      <c r="AH1516" s="162"/>
      <c r="AI1516" s="162"/>
      <c r="AJ1516" s="162"/>
      <c r="AK1516" s="162"/>
      <c r="AL1516" s="162"/>
      <c r="AM1516" s="162"/>
      <c r="AN1516" s="162"/>
      <c r="AO1516" s="162"/>
      <c r="AP1516" s="162"/>
      <c r="AQ1516" s="162"/>
      <c r="AR1516" s="162"/>
      <c r="AS1516" s="162"/>
      <c r="AT1516" s="162"/>
      <c r="AU1516" s="162"/>
      <c r="AV1516" s="162"/>
      <c r="AW1516" s="162"/>
      <c r="AX1516" s="162"/>
    </row>
    <row r="1517" spans="1:50" hidden="1">
      <c r="A1517" s="153" t="s">
        <v>2135</v>
      </c>
      <c r="B1517" s="153" t="s">
        <v>2136</v>
      </c>
      <c r="C1517" s="153" t="s">
        <v>1091</v>
      </c>
      <c r="D1517" s="177" t="s">
        <v>10225</v>
      </c>
      <c r="E1517" s="161" t="s">
        <v>6309</v>
      </c>
      <c r="F1517" s="161" t="s">
        <v>12864</v>
      </c>
      <c r="G1517" s="161" t="s">
        <v>10226</v>
      </c>
      <c r="H1517" s="161" t="s">
        <v>4688</v>
      </c>
      <c r="I1517" s="161" t="s">
        <v>4689</v>
      </c>
      <c r="J1517" s="161" t="s">
        <v>10227</v>
      </c>
      <c r="K1517" s="161" t="s">
        <v>10228</v>
      </c>
      <c r="L1517" s="161" t="s">
        <v>6309</v>
      </c>
      <c r="M1517" s="161" t="s">
        <v>10229</v>
      </c>
      <c r="N1517" s="185" t="s">
        <v>6310</v>
      </c>
      <c r="O1517" s="161">
        <v>0</v>
      </c>
      <c r="P1517" s="161">
        <v>0</v>
      </c>
      <c r="Q1517" s="161">
        <v>0</v>
      </c>
      <c r="R1517" s="161">
        <v>0</v>
      </c>
      <c r="S1517" s="161">
        <v>0</v>
      </c>
      <c r="T1517" s="161">
        <v>0</v>
      </c>
      <c r="U1517" s="161">
        <v>0</v>
      </c>
      <c r="V1517" s="161">
        <v>0</v>
      </c>
      <c r="W1517" s="161">
        <v>0</v>
      </c>
      <c r="X1517" s="161">
        <v>0</v>
      </c>
      <c r="Y1517" s="161">
        <v>0</v>
      </c>
      <c r="Z1517" s="161">
        <v>0</v>
      </c>
      <c r="AA1517" s="161">
        <v>0</v>
      </c>
      <c r="AB1517" s="161">
        <v>0</v>
      </c>
      <c r="AC1517" s="161">
        <v>0</v>
      </c>
      <c r="AD1517" s="161">
        <v>0</v>
      </c>
      <c r="AE1517" s="161">
        <v>0</v>
      </c>
      <c r="AF1517" s="161" t="s">
        <v>6309</v>
      </c>
      <c r="AG1517" s="161" t="s">
        <v>6312</v>
      </c>
      <c r="AH1517" s="162"/>
      <c r="AI1517" s="162"/>
      <c r="AJ1517" s="162"/>
      <c r="AK1517" s="162"/>
      <c r="AL1517" s="162"/>
      <c r="AM1517" s="162"/>
      <c r="AN1517" s="162"/>
      <c r="AO1517" s="162"/>
      <c r="AP1517" s="162"/>
      <c r="AQ1517" s="162"/>
      <c r="AR1517" s="162"/>
      <c r="AS1517" s="162"/>
      <c r="AT1517" s="162"/>
      <c r="AU1517" s="162"/>
      <c r="AV1517" s="162"/>
      <c r="AW1517" s="162"/>
      <c r="AX1517" s="162"/>
    </row>
    <row r="1518" spans="1:50" hidden="1">
      <c r="A1518" s="153" t="s">
        <v>317</v>
      </c>
      <c r="B1518" s="153" t="s">
        <v>318</v>
      </c>
      <c r="C1518" s="153" t="s">
        <v>319</v>
      </c>
      <c r="D1518" s="177" t="s">
        <v>9916</v>
      </c>
      <c r="E1518" s="161" t="s">
        <v>6309</v>
      </c>
      <c r="F1518" s="161" t="s">
        <v>12799</v>
      </c>
      <c r="G1518" s="161" t="s">
        <v>9917</v>
      </c>
      <c r="H1518" s="161" t="s">
        <v>2024</v>
      </c>
      <c r="I1518" s="161" t="s">
        <v>2031</v>
      </c>
      <c r="J1518" s="161" t="s">
        <v>9918</v>
      </c>
      <c r="K1518" s="161" t="s">
        <v>9919</v>
      </c>
      <c r="L1518" s="161" t="s">
        <v>6309</v>
      </c>
      <c r="M1518" s="161" t="s">
        <v>6309</v>
      </c>
      <c r="N1518" s="185" t="s">
        <v>6310</v>
      </c>
      <c r="O1518" s="161">
        <v>0</v>
      </c>
      <c r="P1518" s="161">
        <v>0</v>
      </c>
      <c r="Q1518" s="161">
        <v>0</v>
      </c>
      <c r="R1518" s="161">
        <v>0</v>
      </c>
      <c r="S1518" s="161">
        <v>0</v>
      </c>
      <c r="T1518" s="161">
        <v>0</v>
      </c>
      <c r="U1518" s="161">
        <v>0</v>
      </c>
      <c r="V1518" s="161">
        <v>0</v>
      </c>
      <c r="W1518" s="161">
        <v>0</v>
      </c>
      <c r="X1518" s="161">
        <v>0</v>
      </c>
      <c r="Y1518" s="161">
        <v>0</v>
      </c>
      <c r="Z1518" s="161">
        <v>0</v>
      </c>
      <c r="AA1518" s="161">
        <v>0</v>
      </c>
      <c r="AB1518" s="161">
        <v>0</v>
      </c>
      <c r="AC1518" s="161">
        <v>0</v>
      </c>
      <c r="AD1518" s="161">
        <v>0</v>
      </c>
      <c r="AE1518" s="161">
        <v>0</v>
      </c>
      <c r="AF1518" s="161" t="s">
        <v>6309</v>
      </c>
      <c r="AG1518" s="161" t="s">
        <v>6312</v>
      </c>
      <c r="AH1518" s="162"/>
      <c r="AI1518" s="162"/>
      <c r="AJ1518" s="162"/>
      <c r="AK1518" s="162"/>
      <c r="AL1518" s="162"/>
      <c r="AM1518" s="162"/>
      <c r="AN1518" s="162"/>
      <c r="AO1518" s="162"/>
      <c r="AP1518" s="162"/>
      <c r="AQ1518" s="162"/>
      <c r="AR1518" s="162"/>
      <c r="AS1518" s="162"/>
      <c r="AT1518" s="162"/>
      <c r="AU1518" s="162"/>
      <c r="AV1518" s="162"/>
      <c r="AW1518" s="162"/>
      <c r="AX1518" s="162"/>
    </row>
    <row r="1519" spans="1:50" hidden="1">
      <c r="A1519" s="153" t="s">
        <v>1974</v>
      </c>
      <c r="B1519" s="153" t="s">
        <v>1975</v>
      </c>
      <c r="C1519" s="153" t="s">
        <v>2228</v>
      </c>
      <c r="D1519" s="177" t="s">
        <v>9911</v>
      </c>
      <c r="E1519" s="161" t="s">
        <v>6309</v>
      </c>
      <c r="F1519" s="161" t="s">
        <v>12798</v>
      </c>
      <c r="G1519" s="161" t="s">
        <v>9912</v>
      </c>
      <c r="H1519" s="161" t="s">
        <v>2024</v>
      </c>
      <c r="I1519" s="161" t="s">
        <v>2031</v>
      </c>
      <c r="J1519" s="161" t="s">
        <v>9913</v>
      </c>
      <c r="K1519" s="161" t="s">
        <v>9914</v>
      </c>
      <c r="L1519" s="161" t="s">
        <v>6309</v>
      </c>
      <c r="M1519" s="161" t="s">
        <v>9915</v>
      </c>
      <c r="N1519" s="185" t="s">
        <v>6310</v>
      </c>
      <c r="O1519" s="161">
        <v>0</v>
      </c>
      <c r="P1519" s="161">
        <v>0</v>
      </c>
      <c r="Q1519" s="161">
        <v>0</v>
      </c>
      <c r="R1519" s="161">
        <v>0</v>
      </c>
      <c r="S1519" s="161">
        <v>0</v>
      </c>
      <c r="T1519" s="161">
        <v>0</v>
      </c>
      <c r="U1519" s="161">
        <v>0</v>
      </c>
      <c r="V1519" s="161">
        <v>0</v>
      </c>
      <c r="W1519" s="161">
        <v>0</v>
      </c>
      <c r="X1519" s="161">
        <v>0</v>
      </c>
      <c r="Y1519" s="161">
        <v>0</v>
      </c>
      <c r="Z1519" s="161">
        <v>0</v>
      </c>
      <c r="AA1519" s="161">
        <v>0</v>
      </c>
      <c r="AB1519" s="161">
        <v>0</v>
      </c>
      <c r="AC1519" s="161">
        <v>0</v>
      </c>
      <c r="AD1519" s="161">
        <v>0</v>
      </c>
      <c r="AE1519" s="161">
        <v>0</v>
      </c>
      <c r="AF1519" s="161" t="s">
        <v>6309</v>
      </c>
      <c r="AG1519" s="161" t="s">
        <v>6312</v>
      </c>
      <c r="AH1519" s="162"/>
      <c r="AI1519" s="162"/>
      <c r="AJ1519" s="162"/>
      <c r="AK1519" s="162"/>
      <c r="AL1519" s="162"/>
      <c r="AM1519" s="162"/>
      <c r="AN1519" s="162"/>
      <c r="AO1519" s="162"/>
      <c r="AP1519" s="162"/>
      <c r="AQ1519" s="162"/>
      <c r="AR1519" s="162"/>
      <c r="AS1519" s="162"/>
      <c r="AT1519" s="162"/>
      <c r="AU1519" s="162"/>
      <c r="AV1519" s="162"/>
      <c r="AW1519" s="162"/>
      <c r="AX1519" s="162"/>
    </row>
    <row r="1520" spans="1:50" hidden="1">
      <c r="A1520" s="153" t="s">
        <v>2094</v>
      </c>
      <c r="B1520" s="153" t="s">
        <v>2092</v>
      </c>
      <c r="C1520" s="153" t="s">
        <v>4501</v>
      </c>
      <c r="D1520" s="177" t="s">
        <v>6837</v>
      </c>
      <c r="E1520" s="161" t="s">
        <v>6838</v>
      </c>
      <c r="F1520" s="161" t="s">
        <v>12347</v>
      </c>
      <c r="G1520" s="161" t="s">
        <v>6839</v>
      </c>
      <c r="H1520" s="161" t="s">
        <v>2024</v>
      </c>
      <c r="I1520" s="161" t="s">
        <v>2031</v>
      </c>
      <c r="J1520" s="161" t="s">
        <v>6840</v>
      </c>
      <c r="K1520" s="161" t="s">
        <v>6841</v>
      </c>
      <c r="L1520" s="161" t="s">
        <v>6842</v>
      </c>
      <c r="M1520" s="161" t="s">
        <v>6843</v>
      </c>
      <c r="N1520" s="185" t="s">
        <v>6313</v>
      </c>
      <c r="O1520" s="161">
        <v>0</v>
      </c>
      <c r="P1520" s="161">
        <v>0</v>
      </c>
      <c r="Q1520" s="161">
        <v>0</v>
      </c>
      <c r="R1520" s="161">
        <v>0</v>
      </c>
      <c r="S1520" s="161">
        <v>0</v>
      </c>
      <c r="T1520" s="161">
        <v>0</v>
      </c>
      <c r="U1520" s="161">
        <v>0</v>
      </c>
      <c r="V1520" s="161">
        <v>0</v>
      </c>
      <c r="W1520" s="161">
        <v>0</v>
      </c>
      <c r="X1520" s="161">
        <v>0</v>
      </c>
      <c r="Y1520" s="161">
        <v>0</v>
      </c>
      <c r="Z1520" s="161">
        <v>0</v>
      </c>
      <c r="AA1520" s="161">
        <v>0</v>
      </c>
      <c r="AB1520" s="161">
        <v>0</v>
      </c>
      <c r="AC1520" s="161">
        <v>0</v>
      </c>
      <c r="AD1520" s="161">
        <v>0</v>
      </c>
      <c r="AE1520" s="161">
        <v>0</v>
      </c>
      <c r="AF1520" s="161" t="s">
        <v>6746</v>
      </c>
      <c r="AG1520" s="161" t="s">
        <v>4388</v>
      </c>
      <c r="AH1520" s="162" t="s">
        <v>14758</v>
      </c>
      <c r="AI1520" s="162"/>
      <c r="AJ1520" s="162"/>
      <c r="AK1520" s="162"/>
      <c r="AL1520" s="162"/>
      <c r="AM1520" s="162"/>
      <c r="AN1520" s="162"/>
      <c r="AO1520" s="162"/>
      <c r="AP1520" s="162"/>
      <c r="AQ1520" s="162"/>
      <c r="AR1520" s="162"/>
      <c r="AS1520" s="162"/>
      <c r="AT1520" s="162"/>
      <c r="AU1520" s="162"/>
      <c r="AV1520" s="162"/>
      <c r="AW1520" s="162"/>
      <c r="AX1520" s="162"/>
    </row>
    <row r="1521" spans="1:50" hidden="1">
      <c r="A1521" s="153" t="s">
        <v>2631</v>
      </c>
      <c r="B1521" s="153" t="s">
        <v>2632</v>
      </c>
      <c r="C1521" s="153" t="s">
        <v>1091</v>
      </c>
      <c r="D1521" s="177" t="s">
        <v>10054</v>
      </c>
      <c r="E1521" s="161" t="s">
        <v>6309</v>
      </c>
      <c r="F1521" s="161" t="s">
        <v>12219</v>
      </c>
      <c r="G1521" s="161" t="s">
        <v>10055</v>
      </c>
      <c r="H1521" s="161" t="s">
        <v>3554</v>
      </c>
      <c r="I1521" s="161" t="s">
        <v>3555</v>
      </c>
      <c r="J1521" s="161" t="s">
        <v>10056</v>
      </c>
      <c r="K1521" s="161" t="s">
        <v>10057</v>
      </c>
      <c r="L1521" s="161" t="s">
        <v>6309</v>
      </c>
      <c r="M1521" s="161" t="s">
        <v>6309</v>
      </c>
      <c r="N1521" s="185" t="s">
        <v>6310</v>
      </c>
      <c r="O1521" s="161">
        <v>0</v>
      </c>
      <c r="P1521" s="161">
        <v>0</v>
      </c>
      <c r="Q1521" s="161">
        <v>0</v>
      </c>
      <c r="R1521" s="161">
        <v>0</v>
      </c>
      <c r="S1521" s="161">
        <v>0</v>
      </c>
      <c r="T1521" s="161">
        <v>0</v>
      </c>
      <c r="U1521" s="161">
        <v>0</v>
      </c>
      <c r="V1521" s="161">
        <v>0</v>
      </c>
      <c r="W1521" s="161">
        <v>0</v>
      </c>
      <c r="X1521" s="161">
        <v>0</v>
      </c>
      <c r="Y1521" s="161">
        <v>0</v>
      </c>
      <c r="Z1521" s="161">
        <v>0</v>
      </c>
      <c r="AA1521" s="161">
        <v>0</v>
      </c>
      <c r="AB1521" s="161">
        <v>0</v>
      </c>
      <c r="AC1521" s="161">
        <v>0</v>
      </c>
      <c r="AD1521" s="161">
        <v>0</v>
      </c>
      <c r="AE1521" s="161">
        <v>0</v>
      </c>
      <c r="AF1521" s="161" t="s">
        <v>6309</v>
      </c>
      <c r="AG1521" s="161" t="s">
        <v>6312</v>
      </c>
      <c r="AH1521" s="162"/>
      <c r="AI1521" s="162"/>
      <c r="AJ1521" s="162"/>
      <c r="AK1521" s="162"/>
      <c r="AL1521" s="162"/>
      <c r="AM1521" s="162"/>
      <c r="AN1521" s="162"/>
      <c r="AO1521" s="162"/>
      <c r="AP1521" s="162"/>
      <c r="AQ1521" s="162"/>
      <c r="AR1521" s="162"/>
      <c r="AS1521" s="162"/>
      <c r="AT1521" s="162"/>
      <c r="AU1521" s="162"/>
      <c r="AV1521" s="162"/>
      <c r="AW1521" s="162"/>
      <c r="AX1521" s="162"/>
    </row>
    <row r="1522" spans="1:50" hidden="1">
      <c r="A1522" s="153" t="s">
        <v>1029</v>
      </c>
      <c r="B1522" s="153" t="s">
        <v>1030</v>
      </c>
      <c r="C1522" s="153" t="s">
        <v>1091</v>
      </c>
      <c r="D1522" s="177" t="s">
        <v>9560</v>
      </c>
      <c r="E1522" s="161" t="s">
        <v>6309</v>
      </c>
      <c r="F1522" s="161" t="s">
        <v>12729</v>
      </c>
      <c r="G1522" s="161" t="s">
        <v>9561</v>
      </c>
      <c r="H1522" s="161" t="s">
        <v>2025</v>
      </c>
      <c r="I1522" s="161" t="s">
        <v>2026</v>
      </c>
      <c r="J1522" s="161" t="s">
        <v>9562</v>
      </c>
      <c r="K1522" s="161" t="s">
        <v>9563</v>
      </c>
      <c r="L1522" s="161" t="s">
        <v>6309</v>
      </c>
      <c r="M1522" s="161" t="s">
        <v>14269</v>
      </c>
      <c r="N1522" s="185" t="s">
        <v>6310</v>
      </c>
      <c r="O1522" s="161">
        <v>0</v>
      </c>
      <c r="P1522" s="161">
        <v>0</v>
      </c>
      <c r="Q1522" s="161">
        <v>0</v>
      </c>
      <c r="R1522" s="161">
        <v>0</v>
      </c>
      <c r="S1522" s="161">
        <v>0</v>
      </c>
      <c r="T1522" s="161">
        <v>0</v>
      </c>
      <c r="U1522" s="161">
        <v>0</v>
      </c>
      <c r="V1522" s="161">
        <v>0</v>
      </c>
      <c r="W1522" s="161">
        <v>0</v>
      </c>
      <c r="X1522" s="161">
        <v>0</v>
      </c>
      <c r="Y1522" s="161">
        <v>0</v>
      </c>
      <c r="Z1522" s="161">
        <v>0</v>
      </c>
      <c r="AA1522" s="161">
        <v>0</v>
      </c>
      <c r="AB1522" s="161">
        <v>0</v>
      </c>
      <c r="AC1522" s="161">
        <v>0</v>
      </c>
      <c r="AD1522" s="161">
        <v>0</v>
      </c>
      <c r="AE1522" s="161">
        <v>0</v>
      </c>
      <c r="AF1522" s="161" t="s">
        <v>6309</v>
      </c>
      <c r="AG1522" s="161" t="s">
        <v>6312</v>
      </c>
      <c r="AH1522" s="162"/>
      <c r="AI1522" s="162"/>
      <c r="AJ1522" s="162"/>
      <c r="AK1522" s="162"/>
      <c r="AL1522" s="162"/>
      <c r="AM1522" s="162"/>
      <c r="AN1522" s="162"/>
      <c r="AO1522" s="162"/>
      <c r="AP1522" s="162"/>
      <c r="AQ1522" s="162"/>
      <c r="AR1522" s="162"/>
      <c r="AS1522" s="162"/>
      <c r="AT1522" s="162"/>
      <c r="AU1522" s="162"/>
      <c r="AV1522" s="162"/>
      <c r="AW1522" s="162"/>
      <c r="AX1522" s="162"/>
    </row>
    <row r="1523" spans="1:50" hidden="1">
      <c r="A1523" s="153" t="s">
        <v>4303</v>
      </c>
      <c r="B1523" s="153" t="s">
        <v>4304</v>
      </c>
      <c r="C1523" s="153" t="s">
        <v>1091</v>
      </c>
      <c r="D1523" s="177" t="s">
        <v>8630</v>
      </c>
      <c r="E1523" s="161" t="s">
        <v>6309</v>
      </c>
      <c r="F1523" s="161" t="s">
        <v>12552</v>
      </c>
      <c r="G1523" s="161" t="s">
        <v>8631</v>
      </c>
      <c r="H1523" s="161" t="s">
        <v>2025</v>
      </c>
      <c r="I1523" s="161" t="s">
        <v>2026</v>
      </c>
      <c r="J1523" s="161" t="s">
        <v>8632</v>
      </c>
      <c r="K1523" s="161" t="s">
        <v>6309</v>
      </c>
      <c r="L1523" s="161" t="s">
        <v>6309</v>
      </c>
      <c r="M1523" s="161" t="s">
        <v>8633</v>
      </c>
      <c r="N1523" s="185" t="s">
        <v>6310</v>
      </c>
      <c r="O1523" s="161">
        <v>0</v>
      </c>
      <c r="P1523" s="161">
        <v>0</v>
      </c>
      <c r="Q1523" s="161">
        <v>0</v>
      </c>
      <c r="R1523" s="161">
        <v>0</v>
      </c>
      <c r="S1523" s="161">
        <v>0</v>
      </c>
      <c r="T1523" s="161">
        <v>0</v>
      </c>
      <c r="U1523" s="161">
        <v>0</v>
      </c>
      <c r="V1523" s="161">
        <v>0</v>
      </c>
      <c r="W1523" s="161">
        <v>0</v>
      </c>
      <c r="X1523" s="161">
        <v>0</v>
      </c>
      <c r="Y1523" s="161">
        <v>0</v>
      </c>
      <c r="Z1523" s="161">
        <v>0</v>
      </c>
      <c r="AA1523" s="161">
        <v>0</v>
      </c>
      <c r="AB1523" s="161">
        <v>0</v>
      </c>
      <c r="AC1523" s="161">
        <v>0</v>
      </c>
      <c r="AD1523" s="161">
        <v>0</v>
      </c>
      <c r="AE1523" s="161">
        <v>0</v>
      </c>
      <c r="AF1523" s="161" t="s">
        <v>6309</v>
      </c>
      <c r="AG1523" s="161" t="s">
        <v>6312</v>
      </c>
      <c r="AH1523" s="162"/>
      <c r="AI1523" s="162"/>
      <c r="AJ1523" s="162"/>
      <c r="AK1523" s="162"/>
      <c r="AL1523" s="162"/>
      <c r="AM1523" s="162"/>
      <c r="AN1523" s="162"/>
      <c r="AO1523" s="162"/>
      <c r="AP1523" s="162"/>
      <c r="AQ1523" s="162"/>
      <c r="AR1523" s="162"/>
      <c r="AS1523" s="162"/>
      <c r="AT1523" s="162"/>
      <c r="AU1523" s="162"/>
      <c r="AV1523" s="162"/>
      <c r="AW1523" s="162"/>
      <c r="AX1523" s="162"/>
    </row>
    <row r="1524" spans="1:50" hidden="1">
      <c r="A1524" s="153" t="s">
        <v>2649</v>
      </c>
      <c r="B1524" s="153" t="s">
        <v>2650</v>
      </c>
      <c r="C1524" s="153" t="s">
        <v>4501</v>
      </c>
      <c r="D1524" s="177" t="s">
        <v>10095</v>
      </c>
      <c r="E1524" s="161" t="s">
        <v>6309</v>
      </c>
      <c r="F1524" s="161" t="s">
        <v>12839</v>
      </c>
      <c r="G1524" s="161" t="s">
        <v>10096</v>
      </c>
      <c r="H1524" s="161" t="s">
        <v>3554</v>
      </c>
      <c r="I1524" s="161" t="s">
        <v>3555</v>
      </c>
      <c r="J1524" s="161" t="s">
        <v>10097</v>
      </c>
      <c r="K1524" s="161" t="s">
        <v>10098</v>
      </c>
      <c r="L1524" s="161" t="s">
        <v>6309</v>
      </c>
      <c r="M1524" s="161" t="s">
        <v>6309</v>
      </c>
      <c r="N1524" s="185" t="s">
        <v>6310</v>
      </c>
      <c r="O1524" s="161">
        <v>0</v>
      </c>
      <c r="P1524" s="161">
        <v>0</v>
      </c>
      <c r="Q1524" s="161">
        <v>0</v>
      </c>
      <c r="R1524" s="161">
        <v>0</v>
      </c>
      <c r="S1524" s="161">
        <v>0</v>
      </c>
      <c r="T1524" s="161">
        <v>0</v>
      </c>
      <c r="U1524" s="161">
        <v>0</v>
      </c>
      <c r="V1524" s="161">
        <v>0</v>
      </c>
      <c r="W1524" s="161">
        <v>0</v>
      </c>
      <c r="X1524" s="161">
        <v>0</v>
      </c>
      <c r="Y1524" s="161">
        <v>0</v>
      </c>
      <c r="Z1524" s="161">
        <v>0</v>
      </c>
      <c r="AA1524" s="161">
        <v>0</v>
      </c>
      <c r="AB1524" s="161">
        <v>0</v>
      </c>
      <c r="AC1524" s="161">
        <v>0</v>
      </c>
      <c r="AD1524" s="161">
        <v>0</v>
      </c>
      <c r="AE1524" s="161">
        <v>0</v>
      </c>
      <c r="AF1524" s="161" t="s">
        <v>6309</v>
      </c>
      <c r="AG1524" s="161" t="s">
        <v>6312</v>
      </c>
      <c r="AH1524" s="162"/>
      <c r="AI1524" s="162"/>
      <c r="AJ1524" s="162"/>
      <c r="AK1524" s="162"/>
      <c r="AL1524" s="162"/>
      <c r="AM1524" s="162"/>
      <c r="AN1524" s="162"/>
      <c r="AO1524" s="162"/>
      <c r="AP1524" s="162"/>
      <c r="AQ1524" s="162"/>
      <c r="AR1524" s="162"/>
      <c r="AS1524" s="162"/>
      <c r="AT1524" s="162"/>
      <c r="AU1524" s="162"/>
      <c r="AV1524" s="162"/>
      <c r="AW1524" s="162"/>
      <c r="AX1524" s="162"/>
    </row>
    <row r="1525" spans="1:50" hidden="1">
      <c r="A1525" s="153" t="s">
        <v>1731</v>
      </c>
      <c r="B1525" s="153" t="s">
        <v>1732</v>
      </c>
      <c r="C1525" s="153" t="s">
        <v>2221</v>
      </c>
      <c r="D1525" s="177" t="s">
        <v>8962</v>
      </c>
      <c r="E1525" s="161" t="s">
        <v>6309</v>
      </c>
      <c r="F1525" s="161" t="s">
        <v>12195</v>
      </c>
      <c r="G1525" s="161" t="s">
        <v>8963</v>
      </c>
      <c r="H1525" s="161" t="s">
        <v>2015</v>
      </c>
      <c r="I1525" s="161" t="s">
        <v>2016</v>
      </c>
      <c r="J1525" s="161" t="s">
        <v>8964</v>
      </c>
      <c r="K1525" s="161" t="s">
        <v>8965</v>
      </c>
      <c r="L1525" s="161" t="s">
        <v>6309</v>
      </c>
      <c r="M1525" s="161" t="s">
        <v>6309</v>
      </c>
      <c r="N1525" s="185" t="s">
        <v>6310</v>
      </c>
      <c r="O1525" s="161">
        <v>0</v>
      </c>
      <c r="P1525" s="161">
        <v>0</v>
      </c>
      <c r="Q1525" s="161">
        <v>0</v>
      </c>
      <c r="R1525" s="161">
        <v>0</v>
      </c>
      <c r="S1525" s="161">
        <v>0</v>
      </c>
      <c r="T1525" s="161">
        <v>0</v>
      </c>
      <c r="U1525" s="161">
        <v>0</v>
      </c>
      <c r="V1525" s="161">
        <v>0</v>
      </c>
      <c r="W1525" s="161">
        <v>0</v>
      </c>
      <c r="X1525" s="161">
        <v>0</v>
      </c>
      <c r="Y1525" s="161">
        <v>0</v>
      </c>
      <c r="Z1525" s="161">
        <v>0</v>
      </c>
      <c r="AA1525" s="161">
        <v>0</v>
      </c>
      <c r="AB1525" s="161">
        <v>0</v>
      </c>
      <c r="AC1525" s="161">
        <v>0</v>
      </c>
      <c r="AD1525" s="161">
        <v>0</v>
      </c>
      <c r="AE1525" s="161">
        <v>0</v>
      </c>
      <c r="AF1525" s="161" t="s">
        <v>6309</v>
      </c>
      <c r="AG1525" s="161" t="s">
        <v>6312</v>
      </c>
      <c r="AH1525" s="162"/>
      <c r="AI1525" s="162"/>
      <c r="AJ1525" s="162"/>
      <c r="AK1525" s="162"/>
      <c r="AL1525" s="162"/>
      <c r="AM1525" s="162"/>
      <c r="AN1525" s="162"/>
      <c r="AO1525" s="162"/>
      <c r="AP1525" s="162"/>
      <c r="AQ1525" s="162"/>
      <c r="AR1525" s="162"/>
      <c r="AS1525" s="162"/>
      <c r="AT1525" s="162"/>
      <c r="AU1525" s="162"/>
      <c r="AV1525" s="162"/>
      <c r="AW1525" s="162"/>
      <c r="AX1525" s="162"/>
    </row>
    <row r="1526" spans="1:50" hidden="1">
      <c r="A1526" s="153" t="s">
        <v>2641</v>
      </c>
      <c r="B1526" s="153" t="s">
        <v>2642</v>
      </c>
      <c r="C1526" s="153" t="s">
        <v>1091</v>
      </c>
      <c r="D1526" s="177" t="s">
        <v>10079</v>
      </c>
      <c r="E1526" s="161" t="s">
        <v>6309</v>
      </c>
      <c r="F1526" s="161" t="s">
        <v>12835</v>
      </c>
      <c r="G1526" s="161" t="s">
        <v>10080</v>
      </c>
      <c r="H1526" s="161" t="s">
        <v>2024</v>
      </c>
      <c r="I1526" s="161" t="s">
        <v>2031</v>
      </c>
      <c r="J1526" s="161" t="s">
        <v>10081</v>
      </c>
      <c r="K1526" s="161" t="s">
        <v>6309</v>
      </c>
      <c r="L1526" s="161" t="s">
        <v>6309</v>
      </c>
      <c r="M1526" s="161" t="s">
        <v>10082</v>
      </c>
      <c r="N1526" s="185" t="s">
        <v>6310</v>
      </c>
      <c r="O1526" s="161">
        <v>0</v>
      </c>
      <c r="P1526" s="161">
        <v>0</v>
      </c>
      <c r="Q1526" s="161">
        <v>0</v>
      </c>
      <c r="R1526" s="161">
        <v>0</v>
      </c>
      <c r="S1526" s="161">
        <v>0</v>
      </c>
      <c r="T1526" s="161">
        <v>0</v>
      </c>
      <c r="U1526" s="161">
        <v>0</v>
      </c>
      <c r="V1526" s="161">
        <v>0</v>
      </c>
      <c r="W1526" s="161">
        <v>0</v>
      </c>
      <c r="X1526" s="161">
        <v>0</v>
      </c>
      <c r="Y1526" s="161">
        <v>0</v>
      </c>
      <c r="Z1526" s="161">
        <v>0</v>
      </c>
      <c r="AA1526" s="161">
        <v>0</v>
      </c>
      <c r="AB1526" s="161">
        <v>0</v>
      </c>
      <c r="AC1526" s="161">
        <v>0</v>
      </c>
      <c r="AD1526" s="161">
        <v>0</v>
      </c>
      <c r="AE1526" s="161">
        <v>0</v>
      </c>
      <c r="AF1526" s="161" t="s">
        <v>6309</v>
      </c>
      <c r="AG1526" s="161" t="s">
        <v>6312</v>
      </c>
      <c r="AH1526" s="162"/>
      <c r="AI1526" s="162"/>
      <c r="AJ1526" s="162"/>
      <c r="AK1526" s="162"/>
      <c r="AL1526" s="162"/>
      <c r="AM1526" s="162"/>
      <c r="AN1526" s="162"/>
      <c r="AO1526" s="162"/>
      <c r="AP1526" s="162"/>
      <c r="AQ1526" s="162"/>
      <c r="AR1526" s="162"/>
      <c r="AS1526" s="162"/>
      <c r="AT1526" s="162"/>
      <c r="AU1526" s="162"/>
      <c r="AV1526" s="162"/>
      <c r="AW1526" s="162"/>
      <c r="AX1526" s="162"/>
    </row>
    <row r="1527" spans="1:50" hidden="1">
      <c r="A1527" s="153" t="s">
        <v>2278</v>
      </c>
      <c r="B1527" s="153" t="s">
        <v>2279</v>
      </c>
      <c r="C1527" s="153" t="s">
        <v>2535</v>
      </c>
      <c r="D1527" s="177" t="s">
        <v>8850</v>
      </c>
      <c r="E1527" s="161" t="s">
        <v>6309</v>
      </c>
      <c r="F1527" s="161" t="s">
        <v>12591</v>
      </c>
      <c r="G1527" s="161" t="s">
        <v>8851</v>
      </c>
      <c r="H1527" s="161" t="s">
        <v>2024</v>
      </c>
      <c r="I1527" s="161" t="s">
        <v>6758</v>
      </c>
      <c r="J1527" s="161" t="s">
        <v>8852</v>
      </c>
      <c r="K1527" s="161" t="s">
        <v>8853</v>
      </c>
      <c r="L1527" s="161" t="s">
        <v>6309</v>
      </c>
      <c r="M1527" s="161" t="s">
        <v>8854</v>
      </c>
      <c r="N1527" s="185" t="s">
        <v>6310</v>
      </c>
      <c r="O1527" s="161">
        <v>0</v>
      </c>
      <c r="P1527" s="161">
        <v>0</v>
      </c>
      <c r="Q1527" s="161">
        <v>0</v>
      </c>
      <c r="R1527" s="161">
        <v>0</v>
      </c>
      <c r="S1527" s="161">
        <v>0</v>
      </c>
      <c r="T1527" s="161">
        <v>0</v>
      </c>
      <c r="U1527" s="161">
        <v>0</v>
      </c>
      <c r="V1527" s="161">
        <v>0</v>
      </c>
      <c r="W1527" s="161">
        <v>0</v>
      </c>
      <c r="X1527" s="161">
        <v>0</v>
      </c>
      <c r="Y1527" s="161">
        <v>0</v>
      </c>
      <c r="Z1527" s="161">
        <v>0</v>
      </c>
      <c r="AA1527" s="161">
        <v>0</v>
      </c>
      <c r="AB1527" s="161">
        <v>0</v>
      </c>
      <c r="AC1527" s="161">
        <v>0</v>
      </c>
      <c r="AD1527" s="161">
        <v>0</v>
      </c>
      <c r="AE1527" s="161">
        <v>0</v>
      </c>
      <c r="AF1527" s="161" t="s">
        <v>6309</v>
      </c>
      <c r="AG1527" s="161" t="s">
        <v>6312</v>
      </c>
      <c r="AH1527" s="162"/>
      <c r="AI1527" s="162"/>
      <c r="AJ1527" s="162"/>
      <c r="AK1527" s="162"/>
      <c r="AL1527" s="162"/>
      <c r="AM1527" s="162"/>
      <c r="AN1527" s="162"/>
      <c r="AO1527" s="162"/>
      <c r="AP1527" s="162"/>
      <c r="AQ1527" s="162"/>
      <c r="AR1527" s="162"/>
      <c r="AS1527" s="162"/>
      <c r="AT1527" s="162"/>
      <c r="AU1527" s="162"/>
      <c r="AV1527" s="162"/>
      <c r="AW1527" s="162"/>
      <c r="AX1527" s="162"/>
    </row>
    <row r="1528" spans="1:50" hidden="1">
      <c r="A1528" s="153" t="s">
        <v>2257</v>
      </c>
      <c r="B1528" s="153" t="s">
        <v>2258</v>
      </c>
      <c r="C1528" s="153" t="s">
        <v>1091</v>
      </c>
      <c r="D1528" s="177" t="s">
        <v>8802</v>
      </c>
      <c r="E1528" s="161" t="s">
        <v>6309</v>
      </c>
      <c r="F1528" s="161" t="s">
        <v>12582</v>
      </c>
      <c r="G1528" s="161" t="s">
        <v>8803</v>
      </c>
      <c r="H1528" s="161" t="s">
        <v>2024</v>
      </c>
      <c r="I1528" s="161" t="s">
        <v>2031</v>
      </c>
      <c r="J1528" s="161" t="s">
        <v>8804</v>
      </c>
      <c r="K1528" s="161" t="s">
        <v>8805</v>
      </c>
      <c r="L1528" s="161" t="s">
        <v>6309</v>
      </c>
      <c r="M1528" s="161" t="s">
        <v>8806</v>
      </c>
      <c r="N1528" s="185" t="s">
        <v>6310</v>
      </c>
      <c r="O1528" s="161">
        <v>0</v>
      </c>
      <c r="P1528" s="161">
        <v>0</v>
      </c>
      <c r="Q1528" s="161">
        <v>0</v>
      </c>
      <c r="R1528" s="161">
        <v>0</v>
      </c>
      <c r="S1528" s="161">
        <v>0</v>
      </c>
      <c r="T1528" s="161">
        <v>0</v>
      </c>
      <c r="U1528" s="161">
        <v>0</v>
      </c>
      <c r="V1528" s="161">
        <v>0</v>
      </c>
      <c r="W1528" s="161">
        <v>0</v>
      </c>
      <c r="X1528" s="161">
        <v>0</v>
      </c>
      <c r="Y1528" s="161">
        <v>0</v>
      </c>
      <c r="Z1528" s="161">
        <v>0</v>
      </c>
      <c r="AA1528" s="161">
        <v>0</v>
      </c>
      <c r="AB1528" s="161">
        <v>0</v>
      </c>
      <c r="AC1528" s="161">
        <v>0</v>
      </c>
      <c r="AD1528" s="161">
        <v>0</v>
      </c>
      <c r="AE1528" s="161">
        <v>0</v>
      </c>
      <c r="AF1528" s="161" t="s">
        <v>6309</v>
      </c>
      <c r="AG1528" s="161" t="s">
        <v>6312</v>
      </c>
      <c r="AH1528" s="162"/>
      <c r="AI1528" s="162"/>
      <c r="AJ1528" s="162"/>
      <c r="AK1528" s="162"/>
      <c r="AL1528" s="162"/>
      <c r="AM1528" s="162"/>
      <c r="AN1528" s="162"/>
      <c r="AO1528" s="162"/>
      <c r="AP1528" s="162"/>
      <c r="AQ1528" s="162"/>
      <c r="AR1528" s="162"/>
      <c r="AS1528" s="162"/>
      <c r="AT1528" s="162"/>
      <c r="AU1528" s="162"/>
      <c r="AV1528" s="162"/>
      <c r="AW1528" s="162"/>
      <c r="AX1528" s="162"/>
    </row>
    <row r="1529" spans="1:50" hidden="1">
      <c r="A1529" s="153" t="s">
        <v>2137</v>
      </c>
      <c r="B1529" s="153" t="s">
        <v>2138</v>
      </c>
      <c r="C1529" s="153" t="s">
        <v>1091</v>
      </c>
      <c r="D1529" s="177" t="s">
        <v>10230</v>
      </c>
      <c r="E1529" s="161" t="s">
        <v>6309</v>
      </c>
      <c r="F1529" s="161" t="s">
        <v>12224</v>
      </c>
      <c r="G1529" s="161" t="s">
        <v>10231</v>
      </c>
      <c r="H1529" s="161" t="s">
        <v>2024</v>
      </c>
      <c r="I1529" s="161" t="s">
        <v>2031</v>
      </c>
      <c r="J1529" s="161" t="s">
        <v>10232</v>
      </c>
      <c r="K1529" s="161" t="s">
        <v>10233</v>
      </c>
      <c r="L1529" s="161" t="s">
        <v>6309</v>
      </c>
      <c r="M1529" s="161" t="s">
        <v>14293</v>
      </c>
      <c r="N1529" s="185" t="s">
        <v>6310</v>
      </c>
      <c r="O1529" s="161">
        <v>0</v>
      </c>
      <c r="P1529" s="161">
        <v>0</v>
      </c>
      <c r="Q1529" s="161">
        <v>0</v>
      </c>
      <c r="R1529" s="161">
        <v>0</v>
      </c>
      <c r="S1529" s="161">
        <v>0</v>
      </c>
      <c r="T1529" s="161">
        <v>0</v>
      </c>
      <c r="U1529" s="161">
        <v>0</v>
      </c>
      <c r="V1529" s="161">
        <v>0</v>
      </c>
      <c r="W1529" s="161">
        <v>0</v>
      </c>
      <c r="X1529" s="161">
        <v>0</v>
      </c>
      <c r="Y1529" s="161">
        <v>0</v>
      </c>
      <c r="Z1529" s="161">
        <v>0</v>
      </c>
      <c r="AA1529" s="161">
        <v>0</v>
      </c>
      <c r="AB1529" s="161">
        <v>0</v>
      </c>
      <c r="AC1529" s="161">
        <v>0</v>
      </c>
      <c r="AD1529" s="161">
        <v>0</v>
      </c>
      <c r="AE1529" s="161">
        <v>0</v>
      </c>
      <c r="AF1529" s="161" t="s">
        <v>6309</v>
      </c>
      <c r="AG1529" s="161" t="s">
        <v>6312</v>
      </c>
      <c r="AH1529" s="162"/>
      <c r="AI1529" s="162"/>
      <c r="AJ1529" s="162"/>
      <c r="AK1529" s="162"/>
      <c r="AL1529" s="162"/>
      <c r="AM1529" s="162"/>
      <c r="AN1529" s="162"/>
      <c r="AO1529" s="162"/>
      <c r="AP1529" s="162"/>
      <c r="AQ1529" s="162"/>
      <c r="AR1529" s="162"/>
      <c r="AS1529" s="162"/>
      <c r="AT1529" s="162"/>
      <c r="AU1529" s="162"/>
      <c r="AV1529" s="162"/>
      <c r="AW1529" s="162"/>
      <c r="AX1529" s="162"/>
    </row>
    <row r="1530" spans="1:50" hidden="1">
      <c r="A1530" s="153" t="s">
        <v>1789</v>
      </c>
      <c r="B1530" s="153" t="s">
        <v>1790</v>
      </c>
      <c r="C1530" s="153" t="s">
        <v>1791</v>
      </c>
      <c r="D1530" s="177" t="s">
        <v>9068</v>
      </c>
      <c r="E1530" s="161" t="s">
        <v>6309</v>
      </c>
      <c r="F1530" s="161" t="s">
        <v>12634</v>
      </c>
      <c r="G1530" s="161" t="s">
        <v>9069</v>
      </c>
      <c r="H1530" s="161" t="s">
        <v>4484</v>
      </c>
      <c r="I1530" s="161" t="s">
        <v>4485</v>
      </c>
      <c r="J1530" s="161" t="s">
        <v>9070</v>
      </c>
      <c r="K1530" s="161" t="s">
        <v>9071</v>
      </c>
      <c r="L1530" s="161" t="s">
        <v>6309</v>
      </c>
      <c r="M1530" s="161" t="s">
        <v>14292</v>
      </c>
      <c r="N1530" s="185" t="s">
        <v>6310</v>
      </c>
      <c r="O1530" s="161">
        <v>0</v>
      </c>
      <c r="P1530" s="161">
        <v>0</v>
      </c>
      <c r="Q1530" s="161">
        <v>0</v>
      </c>
      <c r="R1530" s="161">
        <v>0</v>
      </c>
      <c r="S1530" s="161">
        <v>0</v>
      </c>
      <c r="T1530" s="161">
        <v>0</v>
      </c>
      <c r="U1530" s="161">
        <v>0</v>
      </c>
      <c r="V1530" s="161">
        <v>0</v>
      </c>
      <c r="W1530" s="161">
        <v>0</v>
      </c>
      <c r="X1530" s="161">
        <v>0</v>
      </c>
      <c r="Y1530" s="161">
        <v>0</v>
      </c>
      <c r="Z1530" s="161">
        <v>0</v>
      </c>
      <c r="AA1530" s="161">
        <v>0</v>
      </c>
      <c r="AB1530" s="161">
        <v>0</v>
      </c>
      <c r="AC1530" s="161">
        <v>0</v>
      </c>
      <c r="AD1530" s="161">
        <v>0</v>
      </c>
      <c r="AE1530" s="161">
        <v>0</v>
      </c>
      <c r="AF1530" s="161" t="s">
        <v>6309</v>
      </c>
      <c r="AG1530" s="161" t="s">
        <v>6312</v>
      </c>
      <c r="AH1530" s="162"/>
      <c r="AI1530" s="162"/>
      <c r="AJ1530" s="162"/>
      <c r="AK1530" s="162"/>
      <c r="AL1530" s="162"/>
      <c r="AM1530" s="162"/>
      <c r="AN1530" s="162"/>
      <c r="AO1530" s="162"/>
      <c r="AP1530" s="162"/>
      <c r="AQ1530" s="162"/>
      <c r="AR1530" s="162"/>
      <c r="AS1530" s="162"/>
      <c r="AT1530" s="162"/>
      <c r="AU1530" s="162"/>
      <c r="AV1530" s="162"/>
      <c r="AW1530" s="162"/>
      <c r="AX1530" s="162"/>
    </row>
    <row r="1531" spans="1:50" hidden="1">
      <c r="A1531" s="153" t="s">
        <v>1752</v>
      </c>
      <c r="B1531" s="153" t="s">
        <v>1753</v>
      </c>
      <c r="C1531" s="153" t="s">
        <v>2902</v>
      </c>
      <c r="D1531" s="177" t="s">
        <v>9002</v>
      </c>
      <c r="E1531" s="161" t="s">
        <v>6309</v>
      </c>
      <c r="F1531" s="161" t="s">
        <v>12197</v>
      </c>
      <c r="G1531" s="161" t="s">
        <v>9003</v>
      </c>
      <c r="H1531" s="161" t="s">
        <v>2024</v>
      </c>
      <c r="I1531" s="161" t="s">
        <v>2031</v>
      </c>
      <c r="J1531" s="161" t="s">
        <v>9004</v>
      </c>
      <c r="K1531" s="161" t="s">
        <v>9005</v>
      </c>
      <c r="L1531" s="161" t="s">
        <v>6309</v>
      </c>
      <c r="M1531" s="161" t="s">
        <v>9006</v>
      </c>
      <c r="N1531" s="185" t="s">
        <v>6310</v>
      </c>
      <c r="O1531" s="161">
        <v>0</v>
      </c>
      <c r="P1531" s="161">
        <v>0</v>
      </c>
      <c r="Q1531" s="161">
        <v>0</v>
      </c>
      <c r="R1531" s="161">
        <v>0</v>
      </c>
      <c r="S1531" s="161">
        <v>0</v>
      </c>
      <c r="T1531" s="161">
        <v>0</v>
      </c>
      <c r="U1531" s="161">
        <v>0</v>
      </c>
      <c r="V1531" s="161">
        <v>0</v>
      </c>
      <c r="W1531" s="161">
        <v>0</v>
      </c>
      <c r="X1531" s="161">
        <v>0</v>
      </c>
      <c r="Y1531" s="161">
        <v>0</v>
      </c>
      <c r="Z1531" s="161">
        <v>0</v>
      </c>
      <c r="AA1531" s="161">
        <v>0</v>
      </c>
      <c r="AB1531" s="161">
        <v>0</v>
      </c>
      <c r="AC1531" s="161">
        <v>0</v>
      </c>
      <c r="AD1531" s="161">
        <v>0</v>
      </c>
      <c r="AE1531" s="161">
        <v>0</v>
      </c>
      <c r="AF1531" s="161" t="s">
        <v>6309</v>
      </c>
      <c r="AG1531" s="161" t="s">
        <v>6312</v>
      </c>
      <c r="AH1531" s="162"/>
      <c r="AI1531" s="162"/>
      <c r="AJ1531" s="162"/>
      <c r="AK1531" s="162"/>
      <c r="AL1531" s="162"/>
      <c r="AM1531" s="162"/>
      <c r="AN1531" s="162"/>
      <c r="AO1531" s="162"/>
      <c r="AP1531" s="162"/>
      <c r="AQ1531" s="162"/>
      <c r="AR1531" s="162"/>
      <c r="AS1531" s="162"/>
      <c r="AT1531" s="162"/>
      <c r="AU1531" s="162"/>
      <c r="AV1531" s="162"/>
      <c r="AW1531" s="162"/>
      <c r="AX1531" s="162"/>
    </row>
    <row r="1532" spans="1:50" hidden="1">
      <c r="A1532" s="153" t="s">
        <v>3056</v>
      </c>
      <c r="B1532" s="153" t="s">
        <v>3057</v>
      </c>
      <c r="C1532" s="153" t="s">
        <v>2221</v>
      </c>
      <c r="D1532" s="177" t="s">
        <v>9231</v>
      </c>
      <c r="E1532" s="161" t="s">
        <v>6309</v>
      </c>
      <c r="F1532" s="161" t="s">
        <v>12202</v>
      </c>
      <c r="G1532" s="161" t="s">
        <v>9232</v>
      </c>
      <c r="H1532" s="161" t="s">
        <v>2025</v>
      </c>
      <c r="I1532" s="161" t="s">
        <v>2026</v>
      </c>
      <c r="J1532" s="161" t="s">
        <v>9233</v>
      </c>
      <c r="K1532" s="161" t="s">
        <v>9234</v>
      </c>
      <c r="L1532" s="161" t="s">
        <v>6309</v>
      </c>
      <c r="M1532" s="161" t="s">
        <v>6309</v>
      </c>
      <c r="N1532" s="185" t="s">
        <v>6310</v>
      </c>
      <c r="O1532" s="161">
        <v>0</v>
      </c>
      <c r="P1532" s="161">
        <v>0</v>
      </c>
      <c r="Q1532" s="161">
        <v>0</v>
      </c>
      <c r="R1532" s="161">
        <v>0</v>
      </c>
      <c r="S1532" s="161">
        <v>0</v>
      </c>
      <c r="T1532" s="161">
        <v>0</v>
      </c>
      <c r="U1532" s="161">
        <v>0</v>
      </c>
      <c r="V1532" s="161">
        <v>0</v>
      </c>
      <c r="W1532" s="161">
        <v>0</v>
      </c>
      <c r="X1532" s="161">
        <v>0</v>
      </c>
      <c r="Y1532" s="161">
        <v>0</v>
      </c>
      <c r="Z1532" s="161">
        <v>0</v>
      </c>
      <c r="AA1532" s="161">
        <v>0</v>
      </c>
      <c r="AB1532" s="161">
        <v>0</v>
      </c>
      <c r="AC1532" s="161">
        <v>0</v>
      </c>
      <c r="AD1532" s="161">
        <v>0</v>
      </c>
      <c r="AE1532" s="161">
        <v>0</v>
      </c>
      <c r="AF1532" s="161" t="s">
        <v>6309</v>
      </c>
      <c r="AG1532" s="161" t="s">
        <v>6312</v>
      </c>
      <c r="AH1532" s="162"/>
      <c r="AI1532" s="162"/>
      <c r="AJ1532" s="162"/>
      <c r="AK1532" s="162"/>
      <c r="AL1532" s="162"/>
      <c r="AM1532" s="162"/>
      <c r="AN1532" s="162"/>
      <c r="AO1532" s="162"/>
      <c r="AP1532" s="162"/>
      <c r="AQ1532" s="162"/>
      <c r="AR1532" s="162"/>
      <c r="AS1532" s="162"/>
      <c r="AT1532" s="162"/>
      <c r="AU1532" s="162"/>
      <c r="AV1532" s="162"/>
      <c r="AW1532" s="162"/>
      <c r="AX1532" s="162"/>
    </row>
    <row r="1533" spans="1:50" hidden="1">
      <c r="A1533" s="153" t="s">
        <v>1758</v>
      </c>
      <c r="B1533" s="153" t="s">
        <v>1759</v>
      </c>
      <c r="C1533" s="153" t="s">
        <v>282</v>
      </c>
      <c r="D1533" s="177" t="s">
        <v>9015</v>
      </c>
      <c r="E1533" s="161" t="s">
        <v>6309</v>
      </c>
      <c r="F1533" s="161" t="s">
        <v>12623</v>
      </c>
      <c r="G1533" s="161" t="s">
        <v>9016</v>
      </c>
      <c r="H1533" s="161" t="s">
        <v>2024</v>
      </c>
      <c r="I1533" s="161" t="s">
        <v>2031</v>
      </c>
      <c r="J1533" s="161" t="s">
        <v>9017</v>
      </c>
      <c r="K1533" s="161" t="s">
        <v>9018</v>
      </c>
      <c r="L1533" s="161" t="s">
        <v>6309</v>
      </c>
      <c r="M1533" s="161" t="s">
        <v>9019</v>
      </c>
      <c r="N1533" s="185" t="s">
        <v>6310</v>
      </c>
      <c r="O1533" s="161">
        <v>0</v>
      </c>
      <c r="P1533" s="161">
        <v>0</v>
      </c>
      <c r="Q1533" s="161">
        <v>0</v>
      </c>
      <c r="R1533" s="161">
        <v>0</v>
      </c>
      <c r="S1533" s="161">
        <v>0</v>
      </c>
      <c r="T1533" s="161">
        <v>0</v>
      </c>
      <c r="U1533" s="161">
        <v>0</v>
      </c>
      <c r="V1533" s="161">
        <v>0</v>
      </c>
      <c r="W1533" s="161">
        <v>0</v>
      </c>
      <c r="X1533" s="161">
        <v>0</v>
      </c>
      <c r="Y1533" s="161">
        <v>0</v>
      </c>
      <c r="Z1533" s="161">
        <v>0</v>
      </c>
      <c r="AA1533" s="161">
        <v>0</v>
      </c>
      <c r="AB1533" s="161">
        <v>0</v>
      </c>
      <c r="AC1533" s="161">
        <v>0</v>
      </c>
      <c r="AD1533" s="161">
        <v>0</v>
      </c>
      <c r="AE1533" s="161">
        <v>0</v>
      </c>
      <c r="AF1533" s="161" t="s">
        <v>6309</v>
      </c>
      <c r="AG1533" s="161" t="s">
        <v>6312</v>
      </c>
      <c r="AH1533" s="162"/>
      <c r="AI1533" s="162"/>
      <c r="AJ1533" s="162"/>
      <c r="AK1533" s="162"/>
      <c r="AL1533" s="162"/>
      <c r="AM1533" s="162"/>
      <c r="AN1533" s="162"/>
      <c r="AO1533" s="162"/>
      <c r="AP1533" s="162"/>
      <c r="AQ1533" s="162"/>
      <c r="AR1533" s="162"/>
      <c r="AS1533" s="162"/>
      <c r="AT1533" s="162"/>
      <c r="AU1533" s="162"/>
      <c r="AV1533" s="162"/>
      <c r="AW1533" s="162"/>
      <c r="AX1533" s="162"/>
    </row>
    <row r="1534" spans="1:50" hidden="1">
      <c r="A1534" s="153" t="s">
        <v>403</v>
      </c>
      <c r="B1534" s="153" t="s">
        <v>404</v>
      </c>
      <c r="C1534" s="153" t="s">
        <v>4959</v>
      </c>
      <c r="D1534" s="177" t="s">
        <v>11688</v>
      </c>
      <c r="E1534" s="161" t="s">
        <v>6309</v>
      </c>
      <c r="F1534" s="161" t="s">
        <v>13518</v>
      </c>
      <c r="G1534" s="161" t="s">
        <v>11689</v>
      </c>
      <c r="H1534" s="161" t="s">
        <v>2024</v>
      </c>
      <c r="I1534" s="161" t="s">
        <v>2031</v>
      </c>
      <c r="J1534" s="161" t="s">
        <v>11690</v>
      </c>
      <c r="K1534" s="161" t="s">
        <v>11691</v>
      </c>
      <c r="L1534" s="161" t="s">
        <v>6309</v>
      </c>
      <c r="M1534" s="161" t="s">
        <v>6309</v>
      </c>
      <c r="N1534" s="185" t="s">
        <v>6310</v>
      </c>
      <c r="O1534" s="161">
        <v>0</v>
      </c>
      <c r="P1534" s="161">
        <v>0</v>
      </c>
      <c r="Q1534" s="161">
        <v>0</v>
      </c>
      <c r="R1534" s="161">
        <v>0</v>
      </c>
      <c r="S1534" s="161">
        <v>0</v>
      </c>
      <c r="T1534" s="161">
        <v>0</v>
      </c>
      <c r="U1534" s="161">
        <v>0</v>
      </c>
      <c r="V1534" s="161">
        <v>0</v>
      </c>
      <c r="W1534" s="161">
        <v>0</v>
      </c>
      <c r="X1534" s="161">
        <v>0</v>
      </c>
      <c r="Y1534" s="161">
        <v>0</v>
      </c>
      <c r="Z1534" s="161">
        <v>0</v>
      </c>
      <c r="AA1534" s="161">
        <v>0</v>
      </c>
      <c r="AB1534" s="161">
        <v>0</v>
      </c>
      <c r="AC1534" s="161">
        <v>0</v>
      </c>
      <c r="AD1534" s="161">
        <v>0</v>
      </c>
      <c r="AE1534" s="161">
        <v>0</v>
      </c>
      <c r="AF1534" s="161" t="s">
        <v>6309</v>
      </c>
      <c r="AG1534" s="161" t="s">
        <v>6312</v>
      </c>
      <c r="AH1534" s="162"/>
      <c r="AI1534" s="162"/>
      <c r="AJ1534" s="162"/>
      <c r="AK1534" s="162"/>
      <c r="AL1534" s="162"/>
      <c r="AM1534" s="162"/>
      <c r="AN1534" s="162"/>
      <c r="AO1534" s="162"/>
      <c r="AP1534" s="162"/>
      <c r="AQ1534" s="162"/>
      <c r="AR1534" s="162"/>
      <c r="AS1534" s="162"/>
      <c r="AT1534" s="162"/>
      <c r="AU1534" s="162"/>
      <c r="AV1534" s="162"/>
      <c r="AW1534" s="162"/>
      <c r="AX1534" s="162"/>
    </row>
    <row r="1535" spans="1:50" hidden="1">
      <c r="A1535" s="153" t="s">
        <v>5738</v>
      </c>
      <c r="B1535" s="153" t="s">
        <v>5739</v>
      </c>
      <c r="C1535" s="153" t="s">
        <v>5740</v>
      </c>
      <c r="D1535" s="177" t="s">
        <v>8344</v>
      </c>
      <c r="E1535" s="161" t="s">
        <v>8345</v>
      </c>
      <c r="F1535" s="161" t="s">
        <v>12497</v>
      </c>
      <c r="G1535" s="161" t="s">
        <v>8346</v>
      </c>
      <c r="H1535" s="161" t="s">
        <v>8347</v>
      </c>
      <c r="I1535" s="161" t="s">
        <v>8348</v>
      </c>
      <c r="J1535" s="161" t="s">
        <v>8349</v>
      </c>
      <c r="K1535" s="161" t="s">
        <v>8350</v>
      </c>
      <c r="L1535" s="161" t="s">
        <v>8351</v>
      </c>
      <c r="M1535" s="161" t="s">
        <v>8352</v>
      </c>
      <c r="N1535" s="185" t="s">
        <v>6313</v>
      </c>
      <c r="O1535" s="161">
        <v>0</v>
      </c>
      <c r="P1535" s="161">
        <v>0</v>
      </c>
      <c r="Q1535" s="161">
        <v>0</v>
      </c>
      <c r="R1535" s="161">
        <v>0</v>
      </c>
      <c r="S1535" s="161">
        <v>0</v>
      </c>
      <c r="T1535" s="161">
        <v>0</v>
      </c>
      <c r="U1535" s="161">
        <v>0</v>
      </c>
      <c r="V1535" s="161">
        <v>0</v>
      </c>
      <c r="W1535" s="161">
        <v>0</v>
      </c>
      <c r="X1535" s="161">
        <v>0</v>
      </c>
      <c r="Y1535" s="161">
        <v>0</v>
      </c>
      <c r="Z1535" s="161">
        <v>0</v>
      </c>
      <c r="AA1535" s="161">
        <v>0</v>
      </c>
      <c r="AB1535" s="161">
        <v>0</v>
      </c>
      <c r="AC1535" s="161">
        <v>0</v>
      </c>
      <c r="AD1535" s="161">
        <v>0</v>
      </c>
      <c r="AE1535" s="161">
        <v>0</v>
      </c>
      <c r="AF1535" s="161" t="s">
        <v>4409</v>
      </c>
      <c r="AG1535" s="161" t="s">
        <v>4405</v>
      </c>
      <c r="AH1535" s="162"/>
      <c r="AI1535" s="162"/>
      <c r="AJ1535" s="162"/>
      <c r="AK1535" s="162"/>
      <c r="AL1535" s="162"/>
      <c r="AM1535" s="162"/>
      <c r="AN1535" s="162"/>
      <c r="AO1535" s="162"/>
      <c r="AP1535" s="162"/>
      <c r="AQ1535" s="162"/>
      <c r="AR1535" s="162"/>
      <c r="AS1535" s="162"/>
      <c r="AT1535" s="162"/>
      <c r="AU1535" s="162"/>
      <c r="AV1535" s="162"/>
      <c r="AW1535" s="162"/>
      <c r="AX1535" s="162"/>
    </row>
    <row r="1536" spans="1:50" hidden="1">
      <c r="A1536" s="153" t="s">
        <v>5358</v>
      </c>
      <c r="B1536" s="153" t="s">
        <v>5359</v>
      </c>
      <c r="C1536" s="153" t="s">
        <v>1091</v>
      </c>
      <c r="D1536" s="177" t="s">
        <v>9463</v>
      </c>
      <c r="E1536" s="161" t="s">
        <v>6309</v>
      </c>
      <c r="F1536" s="161" t="s">
        <v>12711</v>
      </c>
      <c r="G1536" s="161" t="s">
        <v>9464</v>
      </c>
      <c r="H1536" s="161" t="s">
        <v>3916</v>
      </c>
      <c r="I1536" s="161" t="s">
        <v>3917</v>
      </c>
      <c r="J1536" s="161" t="s">
        <v>9465</v>
      </c>
      <c r="K1536" s="161" t="s">
        <v>9466</v>
      </c>
      <c r="L1536" s="161" t="s">
        <v>6309</v>
      </c>
      <c r="M1536" s="161" t="s">
        <v>9467</v>
      </c>
      <c r="N1536" s="185" t="s">
        <v>6310</v>
      </c>
      <c r="O1536" s="161">
        <v>0</v>
      </c>
      <c r="P1536" s="161">
        <v>0</v>
      </c>
      <c r="Q1536" s="161">
        <v>0</v>
      </c>
      <c r="R1536" s="161">
        <v>0</v>
      </c>
      <c r="S1536" s="161">
        <v>0</v>
      </c>
      <c r="T1536" s="161">
        <v>0</v>
      </c>
      <c r="U1536" s="161">
        <v>0</v>
      </c>
      <c r="V1536" s="161">
        <v>0</v>
      </c>
      <c r="W1536" s="161">
        <v>0</v>
      </c>
      <c r="X1536" s="161">
        <v>0</v>
      </c>
      <c r="Y1536" s="161">
        <v>0</v>
      </c>
      <c r="Z1536" s="161">
        <v>0</v>
      </c>
      <c r="AA1536" s="161">
        <v>0</v>
      </c>
      <c r="AB1536" s="161">
        <v>0</v>
      </c>
      <c r="AC1536" s="161">
        <v>0</v>
      </c>
      <c r="AD1536" s="161">
        <v>0</v>
      </c>
      <c r="AE1536" s="161">
        <v>0</v>
      </c>
      <c r="AF1536" s="161" t="s">
        <v>6309</v>
      </c>
      <c r="AG1536" s="161" t="s">
        <v>6312</v>
      </c>
      <c r="AH1536" s="162"/>
      <c r="AI1536" s="162"/>
      <c r="AJ1536" s="162"/>
      <c r="AK1536" s="162"/>
      <c r="AL1536" s="162"/>
      <c r="AM1536" s="162"/>
      <c r="AN1536" s="162"/>
      <c r="AO1536" s="162"/>
      <c r="AP1536" s="162"/>
      <c r="AQ1536" s="162"/>
      <c r="AR1536" s="162"/>
      <c r="AS1536" s="162"/>
      <c r="AT1536" s="162"/>
      <c r="AU1536" s="162"/>
      <c r="AV1536" s="162"/>
      <c r="AW1536" s="162"/>
      <c r="AX1536" s="162"/>
    </row>
    <row r="1537" spans="1:50" hidden="1">
      <c r="A1537" s="153" t="s">
        <v>4338</v>
      </c>
      <c r="B1537" s="153" t="s">
        <v>4339</v>
      </c>
      <c r="C1537" s="153" t="s">
        <v>4501</v>
      </c>
      <c r="D1537" s="177" t="s">
        <v>8700</v>
      </c>
      <c r="E1537" s="161" t="s">
        <v>6309</v>
      </c>
      <c r="F1537" s="161" t="s">
        <v>12566</v>
      </c>
      <c r="G1537" s="161" t="s">
        <v>8701</v>
      </c>
      <c r="H1537" s="161" t="s">
        <v>2024</v>
      </c>
      <c r="I1537" s="161" t="s">
        <v>2031</v>
      </c>
      <c r="J1537" s="161" t="s">
        <v>8702</v>
      </c>
      <c r="K1537" s="161" t="s">
        <v>8703</v>
      </c>
      <c r="L1537" s="161" t="s">
        <v>6309</v>
      </c>
      <c r="M1537" s="161" t="s">
        <v>6309</v>
      </c>
      <c r="N1537" s="185" t="s">
        <v>6310</v>
      </c>
      <c r="O1537" s="161">
        <v>0</v>
      </c>
      <c r="P1537" s="161">
        <v>0</v>
      </c>
      <c r="Q1537" s="161">
        <v>0</v>
      </c>
      <c r="R1537" s="161">
        <v>0</v>
      </c>
      <c r="S1537" s="161">
        <v>0</v>
      </c>
      <c r="T1537" s="161">
        <v>0</v>
      </c>
      <c r="U1537" s="161">
        <v>0</v>
      </c>
      <c r="V1537" s="161">
        <v>0</v>
      </c>
      <c r="W1537" s="161">
        <v>0</v>
      </c>
      <c r="X1537" s="161">
        <v>0</v>
      </c>
      <c r="Y1537" s="161">
        <v>0</v>
      </c>
      <c r="Z1537" s="161">
        <v>0</v>
      </c>
      <c r="AA1537" s="161">
        <v>0</v>
      </c>
      <c r="AB1537" s="161">
        <v>0</v>
      </c>
      <c r="AC1537" s="161">
        <v>0</v>
      </c>
      <c r="AD1537" s="161">
        <v>0</v>
      </c>
      <c r="AE1537" s="161">
        <v>0</v>
      </c>
      <c r="AF1537" s="161" t="s">
        <v>6309</v>
      </c>
      <c r="AG1537" s="161" t="s">
        <v>6312</v>
      </c>
      <c r="AH1537" s="162"/>
      <c r="AI1537" s="162"/>
      <c r="AJ1537" s="162"/>
      <c r="AK1537" s="162"/>
      <c r="AL1537" s="162"/>
      <c r="AM1537" s="162"/>
      <c r="AN1537" s="162"/>
      <c r="AO1537" s="162"/>
      <c r="AP1537" s="162"/>
      <c r="AQ1537" s="162"/>
      <c r="AR1537" s="162"/>
      <c r="AS1537" s="162"/>
      <c r="AT1537" s="162"/>
      <c r="AU1537" s="162"/>
      <c r="AV1537" s="162"/>
      <c r="AW1537" s="162"/>
      <c r="AX1537" s="162"/>
    </row>
    <row r="1538" spans="1:50" hidden="1">
      <c r="A1538" s="153" t="s">
        <v>283</v>
      </c>
      <c r="B1538" s="153" t="s">
        <v>284</v>
      </c>
      <c r="C1538" s="153" t="s">
        <v>4501</v>
      </c>
      <c r="D1538" s="177" t="s">
        <v>7330</v>
      </c>
      <c r="E1538" s="161" t="s">
        <v>6309</v>
      </c>
      <c r="F1538" s="161" t="s">
        <v>12066</v>
      </c>
      <c r="G1538" s="161" t="s">
        <v>7331</v>
      </c>
      <c r="H1538" s="161" t="s">
        <v>7332</v>
      </c>
      <c r="I1538" s="161" t="s">
        <v>7333</v>
      </c>
      <c r="J1538" s="161" t="s">
        <v>7334</v>
      </c>
      <c r="K1538" s="161" t="s">
        <v>7335</v>
      </c>
      <c r="L1538" s="161" t="s">
        <v>6309</v>
      </c>
      <c r="M1538" s="161" t="s">
        <v>6309</v>
      </c>
      <c r="N1538" s="185" t="s">
        <v>6310</v>
      </c>
      <c r="O1538" s="161">
        <v>0</v>
      </c>
      <c r="P1538" s="161">
        <v>0</v>
      </c>
      <c r="Q1538" s="161">
        <v>0</v>
      </c>
      <c r="R1538" s="161">
        <v>0</v>
      </c>
      <c r="S1538" s="161">
        <v>0</v>
      </c>
      <c r="T1538" s="161">
        <v>0</v>
      </c>
      <c r="U1538" s="161">
        <v>0</v>
      </c>
      <c r="V1538" s="161">
        <v>0</v>
      </c>
      <c r="W1538" s="161">
        <v>0</v>
      </c>
      <c r="X1538" s="161">
        <v>0</v>
      </c>
      <c r="Y1538" s="161">
        <v>0</v>
      </c>
      <c r="Z1538" s="161">
        <v>0</v>
      </c>
      <c r="AA1538" s="161">
        <v>0</v>
      </c>
      <c r="AB1538" s="161">
        <v>0</v>
      </c>
      <c r="AC1538" s="161">
        <v>0</v>
      </c>
      <c r="AD1538" s="161">
        <v>0</v>
      </c>
      <c r="AE1538" s="161">
        <v>0</v>
      </c>
      <c r="AF1538" s="161" t="s">
        <v>6309</v>
      </c>
      <c r="AG1538" s="161" t="s">
        <v>6312</v>
      </c>
      <c r="AH1538" s="162"/>
      <c r="AI1538" s="162"/>
      <c r="AJ1538" s="162"/>
      <c r="AK1538" s="162"/>
      <c r="AL1538" s="162"/>
      <c r="AM1538" s="162"/>
      <c r="AN1538" s="162"/>
      <c r="AO1538" s="162"/>
      <c r="AP1538" s="162"/>
      <c r="AQ1538" s="162"/>
      <c r="AR1538" s="162"/>
      <c r="AS1538" s="162"/>
      <c r="AT1538" s="162"/>
      <c r="AU1538" s="162"/>
      <c r="AV1538" s="162"/>
      <c r="AW1538" s="162"/>
      <c r="AX1538" s="162"/>
    </row>
    <row r="1539" spans="1:50" hidden="1">
      <c r="A1539" s="153" t="s">
        <v>5311</v>
      </c>
      <c r="B1539" s="153" t="s">
        <v>5312</v>
      </c>
      <c r="C1539" s="153" t="s">
        <v>4330</v>
      </c>
      <c r="D1539" s="177" t="s">
        <v>9350</v>
      </c>
      <c r="E1539" s="161" t="s">
        <v>6309</v>
      </c>
      <c r="F1539" s="161" t="s">
        <v>12686</v>
      </c>
      <c r="G1539" s="161" t="s">
        <v>9351</v>
      </c>
      <c r="H1539" s="161" t="s">
        <v>2024</v>
      </c>
      <c r="I1539" s="161" t="s">
        <v>2031</v>
      </c>
      <c r="J1539" s="161" t="s">
        <v>9352</v>
      </c>
      <c r="K1539" s="161" t="s">
        <v>9353</v>
      </c>
      <c r="L1539" s="161" t="s">
        <v>6309</v>
      </c>
      <c r="M1539" s="161" t="s">
        <v>6309</v>
      </c>
      <c r="N1539" s="185" t="s">
        <v>6310</v>
      </c>
      <c r="O1539" s="161">
        <v>0</v>
      </c>
      <c r="P1539" s="161">
        <v>0</v>
      </c>
      <c r="Q1539" s="161">
        <v>0</v>
      </c>
      <c r="R1539" s="161">
        <v>0</v>
      </c>
      <c r="S1539" s="161">
        <v>0</v>
      </c>
      <c r="T1539" s="161">
        <v>0</v>
      </c>
      <c r="U1539" s="161">
        <v>0</v>
      </c>
      <c r="V1539" s="161">
        <v>0</v>
      </c>
      <c r="W1539" s="161">
        <v>0</v>
      </c>
      <c r="X1539" s="161">
        <v>0</v>
      </c>
      <c r="Y1539" s="161">
        <v>0</v>
      </c>
      <c r="Z1539" s="161">
        <v>0</v>
      </c>
      <c r="AA1539" s="161">
        <v>0</v>
      </c>
      <c r="AB1539" s="161">
        <v>0</v>
      </c>
      <c r="AC1539" s="161">
        <v>0</v>
      </c>
      <c r="AD1539" s="161">
        <v>0</v>
      </c>
      <c r="AE1539" s="161">
        <v>0</v>
      </c>
      <c r="AF1539" s="161" t="s">
        <v>6309</v>
      </c>
      <c r="AG1539" s="161" t="s">
        <v>6312</v>
      </c>
      <c r="AH1539" s="162"/>
      <c r="AI1539" s="162"/>
      <c r="AJ1539" s="162"/>
      <c r="AK1539" s="162"/>
      <c r="AL1539" s="162"/>
      <c r="AM1539" s="162"/>
      <c r="AN1539" s="162"/>
      <c r="AO1539" s="162"/>
      <c r="AP1539" s="162"/>
      <c r="AQ1539" s="162"/>
      <c r="AR1539" s="162"/>
      <c r="AS1539" s="162"/>
      <c r="AT1539" s="162"/>
      <c r="AU1539" s="162"/>
      <c r="AV1539" s="162"/>
      <c r="AW1539" s="162"/>
      <c r="AX1539" s="162"/>
    </row>
    <row r="1540" spans="1:50" hidden="1">
      <c r="A1540" s="153" t="s">
        <v>5395</v>
      </c>
      <c r="B1540" s="153" t="s">
        <v>5396</v>
      </c>
      <c r="C1540" s="153" t="s">
        <v>1091</v>
      </c>
      <c r="D1540" s="177" t="s">
        <v>8440</v>
      </c>
      <c r="E1540" s="161" t="s">
        <v>6309</v>
      </c>
      <c r="F1540" s="161" t="s">
        <v>12511</v>
      </c>
      <c r="G1540" s="161" t="s">
        <v>6955</v>
      </c>
      <c r="H1540" s="161" t="s">
        <v>1417</v>
      </c>
      <c r="I1540" s="161" t="s">
        <v>1418</v>
      </c>
      <c r="J1540" s="161" t="s">
        <v>8441</v>
      </c>
      <c r="K1540" s="161" t="s">
        <v>6309</v>
      </c>
      <c r="L1540" s="161" t="s">
        <v>6309</v>
      </c>
      <c r="M1540" s="161" t="s">
        <v>8442</v>
      </c>
      <c r="N1540" s="185" t="s">
        <v>6310</v>
      </c>
      <c r="O1540" s="161">
        <v>0</v>
      </c>
      <c r="P1540" s="161">
        <v>0</v>
      </c>
      <c r="Q1540" s="161">
        <v>0</v>
      </c>
      <c r="R1540" s="161">
        <v>0</v>
      </c>
      <c r="S1540" s="161">
        <v>0</v>
      </c>
      <c r="T1540" s="161">
        <v>0</v>
      </c>
      <c r="U1540" s="161">
        <v>0</v>
      </c>
      <c r="V1540" s="161">
        <v>0</v>
      </c>
      <c r="W1540" s="161">
        <v>0</v>
      </c>
      <c r="X1540" s="161">
        <v>0</v>
      </c>
      <c r="Y1540" s="161">
        <v>0</v>
      </c>
      <c r="Z1540" s="161">
        <v>0</v>
      </c>
      <c r="AA1540" s="161">
        <v>0</v>
      </c>
      <c r="AB1540" s="161">
        <v>0</v>
      </c>
      <c r="AC1540" s="161">
        <v>0</v>
      </c>
      <c r="AD1540" s="161">
        <v>0</v>
      </c>
      <c r="AE1540" s="161">
        <v>0</v>
      </c>
      <c r="AF1540" s="161" t="s">
        <v>6309</v>
      </c>
      <c r="AG1540" s="161" t="s">
        <v>6312</v>
      </c>
      <c r="AH1540" s="162"/>
      <c r="AI1540" s="162"/>
      <c r="AJ1540" s="162"/>
      <c r="AK1540" s="162"/>
      <c r="AL1540" s="162"/>
      <c r="AM1540" s="162"/>
      <c r="AN1540" s="162"/>
      <c r="AO1540" s="162"/>
      <c r="AP1540" s="162"/>
      <c r="AQ1540" s="162"/>
      <c r="AR1540" s="162"/>
      <c r="AS1540" s="162"/>
      <c r="AT1540" s="162"/>
      <c r="AU1540" s="162"/>
      <c r="AV1540" s="162"/>
      <c r="AW1540" s="162"/>
      <c r="AX1540" s="162"/>
    </row>
    <row r="1541" spans="1:50">
      <c r="A1541" s="153" t="s">
        <v>1486</v>
      </c>
      <c r="B1541" s="153" t="s">
        <v>298</v>
      </c>
      <c r="C1541" s="153" t="s">
        <v>1482</v>
      </c>
      <c r="D1541" s="177" t="s">
        <v>6947</v>
      </c>
      <c r="E1541" s="161" t="s">
        <v>6948</v>
      </c>
      <c r="F1541" s="161" t="s">
        <v>11966</v>
      </c>
      <c r="G1541" s="161" t="s">
        <v>6949</v>
      </c>
      <c r="H1541" s="161" t="s">
        <v>6946</v>
      </c>
      <c r="I1541" s="161" t="s">
        <v>2031</v>
      </c>
      <c r="J1541" s="161" t="s">
        <v>6950</v>
      </c>
      <c r="K1541" s="161" t="s">
        <v>6951</v>
      </c>
      <c r="L1541" s="161" t="s">
        <v>6952</v>
      </c>
      <c r="M1541" s="161" t="s">
        <v>14382</v>
      </c>
      <c r="N1541" s="185" t="s">
        <v>6953</v>
      </c>
      <c r="O1541" s="161" t="s">
        <v>2491</v>
      </c>
      <c r="P1541" s="161" t="s">
        <v>13632</v>
      </c>
      <c r="Q1541" s="161" t="s">
        <v>13633</v>
      </c>
      <c r="R1541" s="161" t="s">
        <v>2024</v>
      </c>
      <c r="S1541" s="161" t="s">
        <v>2031</v>
      </c>
      <c r="T1541" s="161" t="s">
        <v>13634</v>
      </c>
      <c r="U1541" s="161" t="s">
        <v>2492</v>
      </c>
      <c r="V1541" s="161" t="s">
        <v>13635</v>
      </c>
      <c r="W1541" s="161" t="s">
        <v>13636</v>
      </c>
      <c r="X1541" s="161" t="s">
        <v>2024</v>
      </c>
      <c r="Y1541" s="161" t="s">
        <v>2031</v>
      </c>
      <c r="Z1541" s="161" t="s">
        <v>6309</v>
      </c>
      <c r="AA1541" s="161">
        <v>0</v>
      </c>
      <c r="AB1541" s="161">
        <v>0</v>
      </c>
      <c r="AC1541" s="161">
        <v>0</v>
      </c>
      <c r="AD1541" s="161">
        <v>0</v>
      </c>
      <c r="AE1541" s="161">
        <v>0</v>
      </c>
      <c r="AF1541" s="161" t="s">
        <v>6566</v>
      </c>
      <c r="AG1541" s="161" t="s">
        <v>4392</v>
      </c>
      <c r="AH1541" s="162"/>
      <c r="AI1541" s="162"/>
      <c r="AJ1541" s="162"/>
      <c r="AK1541" s="162"/>
      <c r="AL1541" s="162"/>
      <c r="AM1541" s="162"/>
      <c r="AN1541" s="162"/>
      <c r="AO1541" s="162"/>
      <c r="AP1541" s="162"/>
      <c r="AQ1541" s="162"/>
      <c r="AR1541" s="162"/>
      <c r="AS1541" s="162"/>
      <c r="AT1541" s="162"/>
      <c r="AU1541" s="162"/>
      <c r="AV1541" s="162"/>
      <c r="AW1541" s="162"/>
      <c r="AX1541" s="162"/>
    </row>
    <row r="1542" spans="1:50">
      <c r="A1542" s="153" t="s">
        <v>1487</v>
      </c>
      <c r="B1542" s="153" t="s">
        <v>298</v>
      </c>
      <c r="C1542" s="153" t="s">
        <v>1488</v>
      </c>
      <c r="D1542" s="177" t="s">
        <v>6947</v>
      </c>
      <c r="E1542" s="161" t="s">
        <v>6948</v>
      </c>
      <c r="F1542" s="161" t="s">
        <v>11967</v>
      </c>
      <c r="G1542" s="161" t="s">
        <v>6949</v>
      </c>
      <c r="H1542" s="161" t="s">
        <v>6946</v>
      </c>
      <c r="I1542" s="161" t="s">
        <v>2031</v>
      </c>
      <c r="J1542" s="161" t="s">
        <v>6950</v>
      </c>
      <c r="K1542" s="161" t="s">
        <v>6951</v>
      </c>
      <c r="L1542" s="161" t="s">
        <v>6952</v>
      </c>
      <c r="M1542" s="161" t="s">
        <v>14382</v>
      </c>
      <c r="N1542" s="185" t="s">
        <v>6953</v>
      </c>
      <c r="O1542" s="161" t="s">
        <v>2491</v>
      </c>
      <c r="P1542" s="161" t="s">
        <v>13632</v>
      </c>
      <c r="Q1542" s="161" t="s">
        <v>13633</v>
      </c>
      <c r="R1542" s="161" t="s">
        <v>2024</v>
      </c>
      <c r="S1542" s="161" t="s">
        <v>2031</v>
      </c>
      <c r="T1542" s="161" t="s">
        <v>13634</v>
      </c>
      <c r="U1542" s="161" t="s">
        <v>2492</v>
      </c>
      <c r="V1542" s="161" t="s">
        <v>13635</v>
      </c>
      <c r="W1542" s="161" t="s">
        <v>13636</v>
      </c>
      <c r="X1542" s="161" t="s">
        <v>2024</v>
      </c>
      <c r="Y1542" s="161" t="s">
        <v>2031</v>
      </c>
      <c r="Z1542" s="161" t="s">
        <v>6309</v>
      </c>
      <c r="AA1542" s="161">
        <v>0</v>
      </c>
      <c r="AB1542" s="161">
        <v>0</v>
      </c>
      <c r="AC1542" s="161">
        <v>0</v>
      </c>
      <c r="AD1542" s="161">
        <v>0</v>
      </c>
      <c r="AE1542" s="161">
        <v>0</v>
      </c>
      <c r="AF1542" s="161" t="s">
        <v>6566</v>
      </c>
      <c r="AG1542" s="161" t="s">
        <v>4392</v>
      </c>
      <c r="AH1542" s="162"/>
      <c r="AI1542" s="162"/>
      <c r="AJ1542" s="162"/>
      <c r="AK1542" s="162"/>
      <c r="AL1542" s="162"/>
      <c r="AM1542" s="162"/>
      <c r="AN1542" s="162"/>
      <c r="AO1542" s="162"/>
      <c r="AP1542" s="162"/>
      <c r="AQ1542" s="162"/>
      <c r="AR1542" s="162"/>
      <c r="AS1542" s="162"/>
      <c r="AT1542" s="162"/>
      <c r="AU1542" s="162"/>
      <c r="AV1542" s="162"/>
      <c r="AW1542" s="162"/>
      <c r="AX1542" s="162"/>
    </row>
    <row r="1543" spans="1:50">
      <c r="A1543" s="153" t="s">
        <v>1489</v>
      </c>
      <c r="B1543" s="153" t="s">
        <v>298</v>
      </c>
      <c r="C1543" s="153" t="s">
        <v>1490</v>
      </c>
      <c r="D1543" s="177" t="s">
        <v>6947</v>
      </c>
      <c r="E1543" s="161" t="s">
        <v>6948</v>
      </c>
      <c r="F1543" s="161" t="s">
        <v>12172</v>
      </c>
      <c r="G1543" s="161" t="s">
        <v>6949</v>
      </c>
      <c r="H1543" s="161" t="s">
        <v>6946</v>
      </c>
      <c r="I1543" s="161" t="s">
        <v>2031</v>
      </c>
      <c r="J1543" s="161" t="s">
        <v>6950</v>
      </c>
      <c r="K1543" s="161" t="s">
        <v>6951</v>
      </c>
      <c r="L1543" s="161" t="s">
        <v>6952</v>
      </c>
      <c r="M1543" s="161" t="s">
        <v>14382</v>
      </c>
      <c r="N1543" s="185" t="s">
        <v>6953</v>
      </c>
      <c r="O1543" s="161" t="s">
        <v>2491</v>
      </c>
      <c r="P1543" s="161" t="s">
        <v>13632</v>
      </c>
      <c r="Q1543" s="161" t="s">
        <v>13633</v>
      </c>
      <c r="R1543" s="161" t="s">
        <v>2024</v>
      </c>
      <c r="S1543" s="161" t="s">
        <v>2031</v>
      </c>
      <c r="T1543" s="161" t="s">
        <v>13634</v>
      </c>
      <c r="U1543" s="161" t="s">
        <v>2492</v>
      </c>
      <c r="V1543" s="161" t="s">
        <v>13635</v>
      </c>
      <c r="W1543" s="161" t="s">
        <v>13636</v>
      </c>
      <c r="X1543" s="161" t="s">
        <v>2024</v>
      </c>
      <c r="Y1543" s="161" t="s">
        <v>2031</v>
      </c>
      <c r="Z1543" s="161" t="s">
        <v>6309</v>
      </c>
      <c r="AA1543" s="161">
        <v>0</v>
      </c>
      <c r="AB1543" s="161">
        <v>0</v>
      </c>
      <c r="AC1543" s="161">
        <v>0</v>
      </c>
      <c r="AD1543" s="161">
        <v>0</v>
      </c>
      <c r="AE1543" s="161">
        <v>0</v>
      </c>
      <c r="AF1543" s="161" t="s">
        <v>6566</v>
      </c>
      <c r="AG1543" s="161" t="s">
        <v>4392</v>
      </c>
      <c r="AH1543" s="162"/>
      <c r="AI1543" s="162"/>
      <c r="AJ1543" s="162"/>
      <c r="AK1543" s="162"/>
      <c r="AL1543" s="162"/>
      <c r="AM1543" s="162"/>
      <c r="AN1543" s="162"/>
      <c r="AO1543" s="162"/>
      <c r="AP1543" s="162"/>
      <c r="AQ1543" s="162"/>
      <c r="AR1543" s="162"/>
      <c r="AS1543" s="162"/>
      <c r="AT1543" s="162"/>
      <c r="AU1543" s="162"/>
      <c r="AV1543" s="162"/>
      <c r="AW1543" s="162"/>
      <c r="AX1543" s="162"/>
    </row>
    <row r="1544" spans="1:50">
      <c r="A1544" s="153" t="s">
        <v>1491</v>
      </c>
      <c r="B1544" s="153" t="s">
        <v>298</v>
      </c>
      <c r="C1544" s="153" t="s">
        <v>1492</v>
      </c>
      <c r="D1544" s="177" t="s">
        <v>6947</v>
      </c>
      <c r="E1544" s="161" t="s">
        <v>6948</v>
      </c>
      <c r="F1544" s="161" t="s">
        <v>12160</v>
      </c>
      <c r="G1544" s="161" t="s">
        <v>6949</v>
      </c>
      <c r="H1544" s="161" t="s">
        <v>6946</v>
      </c>
      <c r="I1544" s="161" t="s">
        <v>2031</v>
      </c>
      <c r="J1544" s="161" t="s">
        <v>6950</v>
      </c>
      <c r="K1544" s="161" t="s">
        <v>6951</v>
      </c>
      <c r="L1544" s="161" t="s">
        <v>6952</v>
      </c>
      <c r="M1544" s="161" t="s">
        <v>14382</v>
      </c>
      <c r="N1544" s="185" t="s">
        <v>6953</v>
      </c>
      <c r="O1544" s="161" t="s">
        <v>2491</v>
      </c>
      <c r="P1544" s="161" t="s">
        <v>13632</v>
      </c>
      <c r="Q1544" s="161" t="s">
        <v>13633</v>
      </c>
      <c r="R1544" s="161" t="s">
        <v>2024</v>
      </c>
      <c r="S1544" s="161" t="s">
        <v>2031</v>
      </c>
      <c r="T1544" s="161" t="s">
        <v>13634</v>
      </c>
      <c r="U1544" s="161" t="s">
        <v>2492</v>
      </c>
      <c r="V1544" s="161" t="s">
        <v>13635</v>
      </c>
      <c r="W1544" s="161" t="s">
        <v>13636</v>
      </c>
      <c r="X1544" s="161" t="s">
        <v>2024</v>
      </c>
      <c r="Y1544" s="161" t="s">
        <v>2031</v>
      </c>
      <c r="Z1544" s="161" t="s">
        <v>6309</v>
      </c>
      <c r="AA1544" s="161">
        <v>0</v>
      </c>
      <c r="AB1544" s="161">
        <v>0</v>
      </c>
      <c r="AC1544" s="161">
        <v>0</v>
      </c>
      <c r="AD1544" s="161">
        <v>0</v>
      </c>
      <c r="AE1544" s="161">
        <v>0</v>
      </c>
      <c r="AF1544" s="161" t="s">
        <v>6566</v>
      </c>
      <c r="AG1544" s="161" t="s">
        <v>4392</v>
      </c>
      <c r="AH1544" s="162"/>
      <c r="AI1544" s="162"/>
      <c r="AJ1544" s="162"/>
      <c r="AK1544" s="162"/>
      <c r="AL1544" s="162"/>
      <c r="AM1544" s="162"/>
      <c r="AN1544" s="162"/>
      <c r="AO1544" s="162"/>
      <c r="AP1544" s="162"/>
      <c r="AQ1544" s="162"/>
      <c r="AR1544" s="162"/>
      <c r="AS1544" s="162"/>
      <c r="AT1544" s="162"/>
      <c r="AU1544" s="162"/>
      <c r="AV1544" s="162"/>
      <c r="AW1544" s="162"/>
      <c r="AX1544" s="162"/>
    </row>
    <row r="1545" spans="1:50" hidden="1">
      <c r="A1545" s="153" t="s">
        <v>405</v>
      </c>
      <c r="B1545" s="153" t="s">
        <v>3958</v>
      </c>
      <c r="C1545" s="153" t="s">
        <v>406</v>
      </c>
      <c r="D1545" s="177" t="s">
        <v>11650</v>
      </c>
      <c r="E1545" s="161" t="s">
        <v>6309</v>
      </c>
      <c r="F1545" s="161" t="s">
        <v>13510</v>
      </c>
      <c r="G1545" s="161" t="s">
        <v>11651</v>
      </c>
      <c r="H1545" s="161" t="s">
        <v>11652</v>
      </c>
      <c r="I1545" s="161" t="s">
        <v>11653</v>
      </c>
      <c r="J1545" s="161" t="s">
        <v>11654</v>
      </c>
      <c r="K1545" s="161" t="s">
        <v>11655</v>
      </c>
      <c r="L1545" s="161" t="s">
        <v>6309</v>
      </c>
      <c r="M1545" s="161" t="s">
        <v>6309</v>
      </c>
      <c r="N1545" s="185" t="s">
        <v>6310</v>
      </c>
      <c r="O1545" s="161">
        <v>0</v>
      </c>
      <c r="P1545" s="161">
        <v>0</v>
      </c>
      <c r="Q1545" s="161">
        <v>0</v>
      </c>
      <c r="R1545" s="161">
        <v>0</v>
      </c>
      <c r="S1545" s="161">
        <v>0</v>
      </c>
      <c r="T1545" s="161">
        <v>0</v>
      </c>
      <c r="U1545" s="161">
        <v>0</v>
      </c>
      <c r="V1545" s="161">
        <v>0</v>
      </c>
      <c r="W1545" s="161">
        <v>0</v>
      </c>
      <c r="X1545" s="161">
        <v>0</v>
      </c>
      <c r="Y1545" s="161">
        <v>0</v>
      </c>
      <c r="Z1545" s="161">
        <v>0</v>
      </c>
      <c r="AA1545" s="161">
        <v>0</v>
      </c>
      <c r="AB1545" s="161">
        <v>0</v>
      </c>
      <c r="AC1545" s="161">
        <v>0</v>
      </c>
      <c r="AD1545" s="161">
        <v>0</v>
      </c>
      <c r="AE1545" s="161">
        <v>0</v>
      </c>
      <c r="AF1545" s="161" t="s">
        <v>6309</v>
      </c>
      <c r="AG1545" s="161" t="s">
        <v>6312</v>
      </c>
      <c r="AH1545" s="162"/>
      <c r="AI1545" s="162"/>
      <c r="AJ1545" s="162"/>
      <c r="AK1545" s="162"/>
      <c r="AL1545" s="162"/>
      <c r="AM1545" s="162"/>
      <c r="AN1545" s="162"/>
      <c r="AO1545" s="162"/>
      <c r="AP1545" s="162"/>
      <c r="AQ1545" s="162"/>
      <c r="AR1545" s="162"/>
      <c r="AS1545" s="162"/>
      <c r="AT1545" s="162"/>
      <c r="AU1545" s="162"/>
      <c r="AV1545" s="162"/>
      <c r="AW1545" s="162"/>
      <c r="AX1545" s="162"/>
    </row>
    <row r="1546" spans="1:50" hidden="1">
      <c r="A1546" s="153" t="s">
        <v>783</v>
      </c>
      <c r="B1546" s="153" t="s">
        <v>784</v>
      </c>
      <c r="C1546" s="153" t="s">
        <v>785</v>
      </c>
      <c r="D1546" s="177" t="s">
        <v>11376</v>
      </c>
      <c r="E1546" s="161" t="s">
        <v>11377</v>
      </c>
      <c r="F1546" s="161" t="s">
        <v>13373</v>
      </c>
      <c r="G1546" s="161" t="s">
        <v>11378</v>
      </c>
      <c r="H1546" s="161" t="s">
        <v>2024</v>
      </c>
      <c r="I1546" s="161" t="s">
        <v>10076</v>
      </c>
      <c r="J1546" s="161" t="s">
        <v>11379</v>
      </c>
      <c r="K1546" s="161" t="s">
        <v>11380</v>
      </c>
      <c r="L1546" s="161" t="s">
        <v>11381</v>
      </c>
      <c r="M1546" s="161" t="s">
        <v>11382</v>
      </c>
      <c r="N1546" s="185" t="s">
        <v>6310</v>
      </c>
      <c r="O1546" s="161">
        <v>0</v>
      </c>
      <c r="P1546" s="161">
        <v>0</v>
      </c>
      <c r="Q1546" s="161">
        <v>0</v>
      </c>
      <c r="R1546" s="161">
        <v>0</v>
      </c>
      <c r="S1546" s="161">
        <v>0</v>
      </c>
      <c r="T1546" s="161">
        <v>0</v>
      </c>
      <c r="U1546" s="161">
        <v>0</v>
      </c>
      <c r="V1546" s="161">
        <v>0</v>
      </c>
      <c r="W1546" s="161">
        <v>0</v>
      </c>
      <c r="X1546" s="161">
        <v>0</v>
      </c>
      <c r="Y1546" s="161">
        <v>0</v>
      </c>
      <c r="Z1546" s="161">
        <v>0</v>
      </c>
      <c r="AA1546" s="161">
        <v>0</v>
      </c>
      <c r="AB1546" s="161">
        <v>0</v>
      </c>
      <c r="AC1546" s="161">
        <v>0</v>
      </c>
      <c r="AD1546" s="161">
        <v>0</v>
      </c>
      <c r="AE1546" s="161">
        <v>0</v>
      </c>
      <c r="AF1546" s="161" t="s">
        <v>6309</v>
      </c>
      <c r="AG1546" s="161" t="s">
        <v>6317</v>
      </c>
      <c r="AH1546" s="162"/>
      <c r="AI1546" s="162"/>
      <c r="AJ1546" s="162"/>
      <c r="AK1546" s="162"/>
      <c r="AL1546" s="162"/>
      <c r="AM1546" s="162"/>
      <c r="AN1546" s="162"/>
      <c r="AO1546" s="162"/>
      <c r="AP1546" s="162"/>
      <c r="AQ1546" s="162"/>
      <c r="AR1546" s="162"/>
      <c r="AS1546" s="162"/>
      <c r="AT1546" s="162"/>
      <c r="AU1546" s="162"/>
      <c r="AV1546" s="162"/>
      <c r="AW1546" s="162"/>
      <c r="AX1546" s="162"/>
    </row>
    <row r="1547" spans="1:50" hidden="1">
      <c r="A1547" s="153" t="s">
        <v>5038</v>
      </c>
      <c r="B1547" s="153" t="s">
        <v>5039</v>
      </c>
      <c r="C1547" s="153" t="s">
        <v>5040</v>
      </c>
      <c r="D1547" s="177" t="s">
        <v>7254</v>
      </c>
      <c r="E1547" s="161" t="s">
        <v>6309</v>
      </c>
      <c r="F1547" s="161" t="s">
        <v>12043</v>
      </c>
      <c r="G1547" s="161" t="s">
        <v>7255</v>
      </c>
      <c r="H1547" s="161" t="s">
        <v>3554</v>
      </c>
      <c r="I1547" s="161" t="s">
        <v>3555</v>
      </c>
      <c r="J1547" s="161" t="s">
        <v>7256</v>
      </c>
      <c r="K1547" s="161" t="s">
        <v>7257</v>
      </c>
      <c r="L1547" s="161" t="s">
        <v>6309</v>
      </c>
      <c r="M1547" s="161" t="s">
        <v>6309</v>
      </c>
      <c r="N1547" s="185" t="s">
        <v>6310</v>
      </c>
      <c r="O1547" s="161">
        <v>0</v>
      </c>
      <c r="P1547" s="161">
        <v>0</v>
      </c>
      <c r="Q1547" s="161">
        <v>0</v>
      </c>
      <c r="R1547" s="161">
        <v>0</v>
      </c>
      <c r="S1547" s="161">
        <v>0</v>
      </c>
      <c r="T1547" s="161">
        <v>0</v>
      </c>
      <c r="U1547" s="161">
        <v>0</v>
      </c>
      <c r="V1547" s="161">
        <v>0</v>
      </c>
      <c r="W1547" s="161">
        <v>0</v>
      </c>
      <c r="X1547" s="161">
        <v>0</v>
      </c>
      <c r="Y1547" s="161">
        <v>0</v>
      </c>
      <c r="Z1547" s="161">
        <v>0</v>
      </c>
      <c r="AA1547" s="161">
        <v>0</v>
      </c>
      <c r="AB1547" s="161">
        <v>0</v>
      </c>
      <c r="AC1547" s="161">
        <v>0</v>
      </c>
      <c r="AD1547" s="161">
        <v>0</v>
      </c>
      <c r="AE1547" s="161">
        <v>0</v>
      </c>
      <c r="AF1547" s="161" t="s">
        <v>6309</v>
      </c>
      <c r="AG1547" s="161" t="s">
        <v>6312</v>
      </c>
      <c r="AH1547" s="162"/>
      <c r="AI1547" s="162"/>
      <c r="AJ1547" s="162"/>
      <c r="AK1547" s="162"/>
      <c r="AL1547" s="162"/>
      <c r="AM1547" s="162"/>
      <c r="AN1547" s="162"/>
      <c r="AO1547" s="162"/>
      <c r="AP1547" s="162"/>
      <c r="AQ1547" s="162"/>
      <c r="AR1547" s="162"/>
      <c r="AS1547" s="162"/>
      <c r="AT1547" s="162"/>
      <c r="AU1547" s="162"/>
      <c r="AV1547" s="162"/>
      <c r="AW1547" s="162"/>
      <c r="AX1547" s="162"/>
    </row>
    <row r="1548" spans="1:50" hidden="1">
      <c r="A1548" s="153" t="s">
        <v>779</v>
      </c>
      <c r="B1548" s="153" t="s">
        <v>780</v>
      </c>
      <c r="C1548" s="153" t="s">
        <v>4501</v>
      </c>
      <c r="D1548" s="177" t="s">
        <v>11362</v>
      </c>
      <c r="E1548" s="161" t="s">
        <v>11363</v>
      </c>
      <c r="F1548" s="161" t="s">
        <v>13371</v>
      </c>
      <c r="G1548" s="161" t="s">
        <v>11364</v>
      </c>
      <c r="H1548" s="161" t="s">
        <v>2024</v>
      </c>
      <c r="I1548" s="161" t="s">
        <v>2031</v>
      </c>
      <c r="J1548" s="161" t="s">
        <v>11365</v>
      </c>
      <c r="K1548" s="161" t="s">
        <v>11366</v>
      </c>
      <c r="L1548" s="161" t="s">
        <v>11367</v>
      </c>
      <c r="M1548" s="161" t="s">
        <v>11368</v>
      </c>
      <c r="N1548" s="185" t="s">
        <v>6313</v>
      </c>
      <c r="O1548" s="161">
        <v>0</v>
      </c>
      <c r="P1548" s="161">
        <v>0</v>
      </c>
      <c r="Q1548" s="161">
        <v>0</v>
      </c>
      <c r="R1548" s="161">
        <v>0</v>
      </c>
      <c r="S1548" s="161">
        <v>0</v>
      </c>
      <c r="T1548" s="161">
        <v>0</v>
      </c>
      <c r="U1548" s="161">
        <v>0</v>
      </c>
      <c r="V1548" s="161">
        <v>0</v>
      </c>
      <c r="W1548" s="161">
        <v>0</v>
      </c>
      <c r="X1548" s="161">
        <v>0</v>
      </c>
      <c r="Y1548" s="161">
        <v>0</v>
      </c>
      <c r="Z1548" s="161">
        <v>0</v>
      </c>
      <c r="AA1548" s="161">
        <v>0</v>
      </c>
      <c r="AB1548" s="161">
        <v>0</v>
      </c>
      <c r="AC1548" s="161">
        <v>0</v>
      </c>
      <c r="AD1548" s="161">
        <v>0</v>
      </c>
      <c r="AE1548" s="161">
        <v>0</v>
      </c>
      <c r="AF1548" s="161" t="s">
        <v>4678</v>
      </c>
      <c r="AG1548" s="161" t="s">
        <v>6317</v>
      </c>
      <c r="AH1548" s="162"/>
      <c r="AI1548" s="162"/>
      <c r="AJ1548" s="162"/>
      <c r="AK1548" s="162"/>
      <c r="AL1548" s="162"/>
      <c r="AM1548" s="162"/>
      <c r="AN1548" s="162"/>
      <c r="AO1548" s="162"/>
      <c r="AP1548" s="162"/>
      <c r="AQ1548" s="162"/>
      <c r="AR1548" s="162"/>
      <c r="AS1548" s="162"/>
      <c r="AT1548" s="162"/>
      <c r="AU1548" s="162"/>
      <c r="AV1548" s="162"/>
      <c r="AW1548" s="162"/>
      <c r="AX1548" s="162"/>
    </row>
    <row r="1549" spans="1:50" hidden="1">
      <c r="A1549" s="153" t="s">
        <v>2143</v>
      </c>
      <c r="B1549" s="153" t="s">
        <v>2144</v>
      </c>
      <c r="C1549" s="153" t="s">
        <v>4501</v>
      </c>
      <c r="D1549" s="177" t="s">
        <v>10244</v>
      </c>
      <c r="E1549" s="161" t="s">
        <v>6309</v>
      </c>
      <c r="F1549" s="161" t="s">
        <v>12867</v>
      </c>
      <c r="G1549" s="161" t="s">
        <v>10245</v>
      </c>
      <c r="H1549" s="161" t="s">
        <v>2024</v>
      </c>
      <c r="I1549" s="161" t="s">
        <v>2031</v>
      </c>
      <c r="J1549" s="161" t="s">
        <v>10246</v>
      </c>
      <c r="K1549" s="161" t="s">
        <v>10247</v>
      </c>
      <c r="L1549" s="161" t="s">
        <v>6309</v>
      </c>
      <c r="M1549" s="161" t="s">
        <v>10248</v>
      </c>
      <c r="N1549" s="185" t="s">
        <v>6310</v>
      </c>
      <c r="O1549" s="161">
        <v>0</v>
      </c>
      <c r="P1549" s="161">
        <v>0</v>
      </c>
      <c r="Q1549" s="161">
        <v>0</v>
      </c>
      <c r="R1549" s="161">
        <v>0</v>
      </c>
      <c r="S1549" s="161">
        <v>0</v>
      </c>
      <c r="T1549" s="161">
        <v>0</v>
      </c>
      <c r="U1549" s="161">
        <v>0</v>
      </c>
      <c r="V1549" s="161">
        <v>0</v>
      </c>
      <c r="W1549" s="161">
        <v>0</v>
      </c>
      <c r="X1549" s="161">
        <v>0</v>
      </c>
      <c r="Y1549" s="161">
        <v>0</v>
      </c>
      <c r="Z1549" s="161">
        <v>0</v>
      </c>
      <c r="AA1549" s="161">
        <v>0</v>
      </c>
      <c r="AB1549" s="161">
        <v>0</v>
      </c>
      <c r="AC1549" s="161">
        <v>0</v>
      </c>
      <c r="AD1549" s="161">
        <v>0</v>
      </c>
      <c r="AE1549" s="161">
        <v>0</v>
      </c>
      <c r="AF1549" s="161" t="s">
        <v>6309</v>
      </c>
      <c r="AG1549" s="161" t="s">
        <v>6312</v>
      </c>
      <c r="AH1549" s="162"/>
      <c r="AI1549" s="162"/>
      <c r="AJ1549" s="162"/>
      <c r="AK1549" s="162"/>
      <c r="AL1549" s="162"/>
      <c r="AM1549" s="162"/>
      <c r="AN1549" s="162"/>
      <c r="AO1549" s="162"/>
      <c r="AP1549" s="162"/>
      <c r="AQ1549" s="162"/>
      <c r="AR1549" s="162"/>
      <c r="AS1549" s="162"/>
      <c r="AT1549" s="162"/>
      <c r="AU1549" s="162"/>
      <c r="AV1549" s="162"/>
      <c r="AW1549" s="162"/>
      <c r="AX1549" s="162"/>
    </row>
    <row r="1550" spans="1:50" hidden="1">
      <c r="A1550" s="153" t="s">
        <v>1972</v>
      </c>
      <c r="B1550" s="153" t="s">
        <v>1973</v>
      </c>
      <c r="C1550" s="153" t="s">
        <v>4501</v>
      </c>
      <c r="D1550" s="177" t="s">
        <v>9907</v>
      </c>
      <c r="E1550" s="161" t="s">
        <v>6309</v>
      </c>
      <c r="F1550" s="161" t="s">
        <v>12797</v>
      </c>
      <c r="G1550" s="161" t="s">
        <v>9908</v>
      </c>
      <c r="H1550" s="161" t="s">
        <v>2024</v>
      </c>
      <c r="I1550" s="161" t="s">
        <v>2031</v>
      </c>
      <c r="J1550" s="161" t="s">
        <v>9909</v>
      </c>
      <c r="K1550" s="161" t="s">
        <v>9910</v>
      </c>
      <c r="L1550" s="161" t="s">
        <v>6309</v>
      </c>
      <c r="M1550" s="161" t="s">
        <v>6309</v>
      </c>
      <c r="N1550" s="185" t="s">
        <v>6310</v>
      </c>
      <c r="O1550" s="161">
        <v>0</v>
      </c>
      <c r="P1550" s="161">
        <v>0</v>
      </c>
      <c r="Q1550" s="161">
        <v>0</v>
      </c>
      <c r="R1550" s="161">
        <v>0</v>
      </c>
      <c r="S1550" s="161">
        <v>0</v>
      </c>
      <c r="T1550" s="161">
        <v>0</v>
      </c>
      <c r="U1550" s="161">
        <v>0</v>
      </c>
      <c r="V1550" s="161">
        <v>0</v>
      </c>
      <c r="W1550" s="161">
        <v>0</v>
      </c>
      <c r="X1550" s="161">
        <v>0</v>
      </c>
      <c r="Y1550" s="161">
        <v>0</v>
      </c>
      <c r="Z1550" s="161">
        <v>0</v>
      </c>
      <c r="AA1550" s="161">
        <v>0</v>
      </c>
      <c r="AB1550" s="161">
        <v>0</v>
      </c>
      <c r="AC1550" s="161">
        <v>0</v>
      </c>
      <c r="AD1550" s="161">
        <v>0</v>
      </c>
      <c r="AE1550" s="161">
        <v>0</v>
      </c>
      <c r="AF1550" s="161" t="s">
        <v>6309</v>
      </c>
      <c r="AG1550" s="161" t="s">
        <v>6312</v>
      </c>
      <c r="AH1550" s="162"/>
      <c r="AI1550" s="162"/>
      <c r="AJ1550" s="162"/>
      <c r="AK1550" s="162"/>
      <c r="AL1550" s="162"/>
      <c r="AM1550" s="162"/>
      <c r="AN1550" s="162"/>
      <c r="AO1550" s="162"/>
      <c r="AP1550" s="162"/>
      <c r="AQ1550" s="162"/>
      <c r="AR1550" s="162"/>
      <c r="AS1550" s="162"/>
      <c r="AT1550" s="162"/>
      <c r="AU1550" s="162"/>
      <c r="AV1550" s="162"/>
      <c r="AW1550" s="162"/>
      <c r="AX1550" s="162"/>
    </row>
    <row r="1551" spans="1:50" hidden="1">
      <c r="A1551" s="153" t="s">
        <v>168</v>
      </c>
      <c r="B1551" s="153" t="s">
        <v>169</v>
      </c>
      <c r="C1551" s="153" t="s">
        <v>170</v>
      </c>
      <c r="D1551" s="177" t="s">
        <v>11222</v>
      </c>
      <c r="E1551" s="161" t="s">
        <v>11223</v>
      </c>
      <c r="F1551" s="161" t="s">
        <v>13332</v>
      </c>
      <c r="G1551" s="161" t="s">
        <v>11224</v>
      </c>
      <c r="H1551" s="161" t="s">
        <v>2024</v>
      </c>
      <c r="I1551" s="161" t="s">
        <v>2031</v>
      </c>
      <c r="J1551" s="161" t="s">
        <v>11225</v>
      </c>
      <c r="K1551" s="161" t="s">
        <v>11226</v>
      </c>
      <c r="L1551" s="161" t="s">
        <v>11227</v>
      </c>
      <c r="M1551" s="161" t="s">
        <v>11228</v>
      </c>
      <c r="N1551" s="185" t="s">
        <v>6310</v>
      </c>
      <c r="O1551" s="161">
        <v>0</v>
      </c>
      <c r="P1551" s="161">
        <v>0</v>
      </c>
      <c r="Q1551" s="161">
        <v>0</v>
      </c>
      <c r="R1551" s="161">
        <v>0</v>
      </c>
      <c r="S1551" s="161">
        <v>0</v>
      </c>
      <c r="T1551" s="161">
        <v>0</v>
      </c>
      <c r="U1551" s="161">
        <v>0</v>
      </c>
      <c r="V1551" s="161">
        <v>0</v>
      </c>
      <c r="W1551" s="161">
        <v>0</v>
      </c>
      <c r="X1551" s="161">
        <v>0</v>
      </c>
      <c r="Y1551" s="161">
        <v>0</v>
      </c>
      <c r="Z1551" s="161">
        <v>0</v>
      </c>
      <c r="AA1551" s="161">
        <v>0</v>
      </c>
      <c r="AB1551" s="161">
        <v>0</v>
      </c>
      <c r="AC1551" s="161">
        <v>0</v>
      </c>
      <c r="AD1551" s="161">
        <v>0</v>
      </c>
      <c r="AE1551" s="161">
        <v>0</v>
      </c>
      <c r="AF1551" s="161" t="s">
        <v>6309</v>
      </c>
      <c r="AG1551" s="161" t="s">
        <v>6317</v>
      </c>
      <c r="AH1551" s="162"/>
      <c r="AI1551" s="162"/>
      <c r="AJ1551" s="162"/>
      <c r="AK1551" s="162"/>
      <c r="AL1551" s="162"/>
      <c r="AM1551" s="162"/>
      <c r="AN1551" s="162"/>
      <c r="AO1551" s="162"/>
      <c r="AP1551" s="162"/>
      <c r="AQ1551" s="162"/>
      <c r="AR1551" s="162"/>
      <c r="AS1551" s="162"/>
      <c r="AT1551" s="162"/>
      <c r="AU1551" s="162"/>
      <c r="AV1551" s="162"/>
      <c r="AW1551" s="162"/>
      <c r="AX1551" s="162"/>
    </row>
    <row r="1552" spans="1:50" hidden="1">
      <c r="A1552" s="153" t="s">
        <v>171</v>
      </c>
      <c r="B1552" s="153" t="s">
        <v>169</v>
      </c>
      <c r="C1552" s="153" t="s">
        <v>4501</v>
      </c>
      <c r="D1552" s="177" t="s">
        <v>11222</v>
      </c>
      <c r="E1552" s="161" t="s">
        <v>11223</v>
      </c>
      <c r="F1552" s="161" t="s">
        <v>13333</v>
      </c>
      <c r="G1552" s="161" t="s">
        <v>11224</v>
      </c>
      <c r="H1552" s="161" t="s">
        <v>2024</v>
      </c>
      <c r="I1552" s="161" t="s">
        <v>2031</v>
      </c>
      <c r="J1552" s="161" t="s">
        <v>11225</v>
      </c>
      <c r="K1552" s="161" t="s">
        <v>11226</v>
      </c>
      <c r="L1552" s="161" t="s">
        <v>11227</v>
      </c>
      <c r="M1552" s="161" t="s">
        <v>11228</v>
      </c>
      <c r="N1552" s="185" t="s">
        <v>6310</v>
      </c>
      <c r="O1552" s="161">
        <v>0</v>
      </c>
      <c r="P1552" s="161">
        <v>0</v>
      </c>
      <c r="Q1552" s="161">
        <v>0</v>
      </c>
      <c r="R1552" s="161">
        <v>0</v>
      </c>
      <c r="S1552" s="161">
        <v>0</v>
      </c>
      <c r="T1552" s="161">
        <v>0</v>
      </c>
      <c r="U1552" s="161">
        <v>0</v>
      </c>
      <c r="V1552" s="161">
        <v>0</v>
      </c>
      <c r="W1552" s="161">
        <v>0</v>
      </c>
      <c r="X1552" s="161">
        <v>0</v>
      </c>
      <c r="Y1552" s="161">
        <v>0</v>
      </c>
      <c r="Z1552" s="161">
        <v>0</v>
      </c>
      <c r="AA1552" s="161">
        <v>0</v>
      </c>
      <c r="AB1552" s="161">
        <v>0</v>
      </c>
      <c r="AC1552" s="161">
        <v>0</v>
      </c>
      <c r="AD1552" s="161">
        <v>0</v>
      </c>
      <c r="AE1552" s="161">
        <v>0</v>
      </c>
      <c r="AF1552" s="161" t="s">
        <v>6309</v>
      </c>
      <c r="AG1552" s="161" t="s">
        <v>6317</v>
      </c>
      <c r="AH1552" s="162"/>
      <c r="AI1552" s="162"/>
      <c r="AJ1552" s="162"/>
      <c r="AK1552" s="162"/>
      <c r="AL1552" s="162"/>
      <c r="AM1552" s="162"/>
      <c r="AN1552" s="162"/>
      <c r="AO1552" s="162"/>
      <c r="AP1552" s="162"/>
      <c r="AQ1552" s="162"/>
      <c r="AR1552" s="162"/>
      <c r="AS1552" s="162"/>
      <c r="AT1552" s="162"/>
      <c r="AU1552" s="162"/>
      <c r="AV1552" s="162"/>
      <c r="AW1552" s="162"/>
      <c r="AX1552" s="162"/>
    </row>
    <row r="1553" spans="1:50" hidden="1">
      <c r="A1553" s="153" t="s">
        <v>3358</v>
      </c>
      <c r="B1553" s="153" t="s">
        <v>3359</v>
      </c>
      <c r="C1553" s="153" t="s">
        <v>2221</v>
      </c>
      <c r="D1553" s="177" t="s">
        <v>9662</v>
      </c>
      <c r="E1553" s="161" t="s">
        <v>6309</v>
      </c>
      <c r="F1553" s="161" t="s">
        <v>12749</v>
      </c>
      <c r="G1553" s="161" t="s">
        <v>9663</v>
      </c>
      <c r="H1553" s="161" t="s">
        <v>2024</v>
      </c>
      <c r="I1553" s="161" t="s">
        <v>2031</v>
      </c>
      <c r="J1553" s="161" t="s">
        <v>9664</v>
      </c>
      <c r="K1553" s="161" t="s">
        <v>6309</v>
      </c>
      <c r="L1553" s="161" t="s">
        <v>6309</v>
      </c>
      <c r="M1553" s="161" t="s">
        <v>9665</v>
      </c>
      <c r="N1553" s="185" t="s">
        <v>6310</v>
      </c>
      <c r="O1553" s="161">
        <v>0</v>
      </c>
      <c r="P1553" s="161">
        <v>0</v>
      </c>
      <c r="Q1553" s="161">
        <v>0</v>
      </c>
      <c r="R1553" s="161">
        <v>0</v>
      </c>
      <c r="S1553" s="161">
        <v>0</v>
      </c>
      <c r="T1553" s="161">
        <v>0</v>
      </c>
      <c r="U1553" s="161">
        <v>0</v>
      </c>
      <c r="V1553" s="161">
        <v>0</v>
      </c>
      <c r="W1553" s="161">
        <v>0</v>
      </c>
      <c r="X1553" s="161">
        <v>0</v>
      </c>
      <c r="Y1553" s="161">
        <v>0</v>
      </c>
      <c r="Z1553" s="161">
        <v>0</v>
      </c>
      <c r="AA1553" s="161">
        <v>0</v>
      </c>
      <c r="AB1553" s="161">
        <v>0</v>
      </c>
      <c r="AC1553" s="161">
        <v>0</v>
      </c>
      <c r="AD1553" s="161">
        <v>0</v>
      </c>
      <c r="AE1553" s="161">
        <v>0</v>
      </c>
      <c r="AF1553" s="161" t="s">
        <v>6309</v>
      </c>
      <c r="AG1553" s="161" t="s">
        <v>6312</v>
      </c>
      <c r="AH1553" s="162"/>
      <c r="AI1553" s="162"/>
      <c r="AJ1553" s="162"/>
      <c r="AK1553" s="162"/>
      <c r="AL1553" s="162"/>
      <c r="AM1553" s="162"/>
      <c r="AN1553" s="162"/>
      <c r="AO1553" s="162"/>
      <c r="AP1553" s="162"/>
      <c r="AQ1553" s="162"/>
      <c r="AR1553" s="162"/>
      <c r="AS1553" s="162"/>
      <c r="AT1553" s="162"/>
      <c r="AU1553" s="162"/>
      <c r="AV1553" s="162"/>
      <c r="AW1553" s="162"/>
      <c r="AX1553" s="162"/>
    </row>
    <row r="1554" spans="1:50" hidden="1">
      <c r="A1554" s="153" t="s">
        <v>620</v>
      </c>
      <c r="B1554" s="153" t="s">
        <v>621</v>
      </c>
      <c r="C1554" s="153" t="s">
        <v>2535</v>
      </c>
      <c r="D1554" s="177" t="s">
        <v>8430</v>
      </c>
      <c r="E1554" s="161" t="s">
        <v>6309</v>
      </c>
      <c r="F1554" s="161" t="s">
        <v>12509</v>
      </c>
      <c r="G1554" s="161" t="s">
        <v>8431</v>
      </c>
      <c r="H1554" s="161" t="s">
        <v>3554</v>
      </c>
      <c r="I1554" s="161" t="s">
        <v>3555</v>
      </c>
      <c r="J1554" s="161" t="s">
        <v>8432</v>
      </c>
      <c r="K1554" s="161" t="s">
        <v>8433</v>
      </c>
      <c r="L1554" s="161" t="s">
        <v>6309</v>
      </c>
      <c r="M1554" s="161" t="s">
        <v>6309</v>
      </c>
      <c r="N1554" s="185" t="s">
        <v>6310</v>
      </c>
      <c r="O1554" s="161">
        <v>0</v>
      </c>
      <c r="P1554" s="161">
        <v>0</v>
      </c>
      <c r="Q1554" s="161">
        <v>0</v>
      </c>
      <c r="R1554" s="161">
        <v>0</v>
      </c>
      <c r="S1554" s="161">
        <v>0</v>
      </c>
      <c r="T1554" s="161">
        <v>0</v>
      </c>
      <c r="U1554" s="161">
        <v>0</v>
      </c>
      <c r="V1554" s="161">
        <v>0</v>
      </c>
      <c r="W1554" s="161">
        <v>0</v>
      </c>
      <c r="X1554" s="161">
        <v>0</v>
      </c>
      <c r="Y1554" s="161">
        <v>0</v>
      </c>
      <c r="Z1554" s="161">
        <v>0</v>
      </c>
      <c r="AA1554" s="161">
        <v>0</v>
      </c>
      <c r="AB1554" s="161">
        <v>0</v>
      </c>
      <c r="AC1554" s="161">
        <v>0</v>
      </c>
      <c r="AD1554" s="161">
        <v>0</v>
      </c>
      <c r="AE1554" s="161">
        <v>0</v>
      </c>
      <c r="AF1554" s="161" t="s">
        <v>6309</v>
      </c>
      <c r="AG1554" s="161" t="s">
        <v>6312</v>
      </c>
      <c r="AH1554" s="162"/>
      <c r="AI1554" s="162"/>
      <c r="AJ1554" s="162"/>
      <c r="AK1554" s="162"/>
      <c r="AL1554" s="162"/>
      <c r="AM1554" s="162"/>
      <c r="AN1554" s="162"/>
      <c r="AO1554" s="162"/>
      <c r="AP1554" s="162"/>
      <c r="AQ1554" s="162"/>
      <c r="AR1554" s="162"/>
      <c r="AS1554" s="162"/>
      <c r="AT1554" s="162"/>
      <c r="AU1554" s="162"/>
      <c r="AV1554" s="162"/>
      <c r="AW1554" s="162"/>
      <c r="AX1554" s="162"/>
    </row>
    <row r="1555" spans="1:50" hidden="1">
      <c r="A1555" s="153" t="s">
        <v>4206</v>
      </c>
      <c r="B1555" s="153" t="s">
        <v>4207</v>
      </c>
      <c r="C1555" s="153" t="s">
        <v>4208</v>
      </c>
      <c r="D1555" s="177" t="s">
        <v>7233</v>
      </c>
      <c r="E1555" s="161" t="s">
        <v>6309</v>
      </c>
      <c r="F1555" s="161" t="s">
        <v>12036</v>
      </c>
      <c r="G1555" s="161" t="s">
        <v>7234</v>
      </c>
      <c r="H1555" s="161" t="s">
        <v>2753</v>
      </c>
      <c r="I1555" s="161" t="s">
        <v>2754</v>
      </c>
      <c r="J1555" s="161" t="s">
        <v>7235</v>
      </c>
      <c r="K1555" s="161" t="s">
        <v>7236</v>
      </c>
      <c r="L1555" s="161" t="s">
        <v>6309</v>
      </c>
      <c r="M1555" s="161" t="s">
        <v>6309</v>
      </c>
      <c r="N1555" s="185" t="s">
        <v>6310</v>
      </c>
      <c r="O1555" s="161">
        <v>0</v>
      </c>
      <c r="P1555" s="161">
        <v>0</v>
      </c>
      <c r="Q1555" s="161">
        <v>0</v>
      </c>
      <c r="R1555" s="161">
        <v>0</v>
      </c>
      <c r="S1555" s="161">
        <v>0</v>
      </c>
      <c r="T1555" s="161">
        <v>0</v>
      </c>
      <c r="U1555" s="161">
        <v>0</v>
      </c>
      <c r="V1555" s="161">
        <v>0</v>
      </c>
      <c r="W1555" s="161">
        <v>0</v>
      </c>
      <c r="X1555" s="161">
        <v>0</v>
      </c>
      <c r="Y1555" s="161">
        <v>0</v>
      </c>
      <c r="Z1555" s="161">
        <v>0</v>
      </c>
      <c r="AA1555" s="161">
        <v>0</v>
      </c>
      <c r="AB1555" s="161">
        <v>0</v>
      </c>
      <c r="AC1555" s="161">
        <v>0</v>
      </c>
      <c r="AD1555" s="161">
        <v>0</v>
      </c>
      <c r="AE1555" s="161">
        <v>0</v>
      </c>
      <c r="AF1555" s="161" t="s">
        <v>6309</v>
      </c>
      <c r="AG1555" s="161" t="s">
        <v>6312</v>
      </c>
      <c r="AH1555" s="162"/>
      <c r="AI1555" s="162"/>
      <c r="AJ1555" s="162"/>
      <c r="AK1555" s="162"/>
      <c r="AL1555" s="162"/>
      <c r="AM1555" s="162"/>
      <c r="AN1555" s="162"/>
      <c r="AO1555" s="162"/>
      <c r="AP1555" s="162"/>
      <c r="AQ1555" s="162"/>
      <c r="AR1555" s="162"/>
      <c r="AS1555" s="162"/>
      <c r="AT1555" s="162"/>
      <c r="AU1555" s="162"/>
      <c r="AV1555" s="162"/>
      <c r="AW1555" s="162"/>
      <c r="AX1555" s="162"/>
    </row>
    <row r="1556" spans="1:50" hidden="1">
      <c r="A1556" s="153" t="s">
        <v>407</v>
      </c>
      <c r="B1556" s="153" t="s">
        <v>6522</v>
      </c>
      <c r="C1556" s="153" t="s">
        <v>408</v>
      </c>
      <c r="D1556" s="177" t="s">
        <v>894</v>
      </c>
      <c r="E1556" s="161" t="s">
        <v>895</v>
      </c>
      <c r="F1556" s="161" t="s">
        <v>896</v>
      </c>
      <c r="G1556" s="161" t="s">
        <v>897</v>
      </c>
      <c r="H1556" s="161" t="s">
        <v>2024</v>
      </c>
      <c r="I1556" s="161" t="s">
        <v>2031</v>
      </c>
      <c r="J1556" s="161" t="s">
        <v>898</v>
      </c>
      <c r="K1556" s="161" t="s">
        <v>899</v>
      </c>
      <c r="L1556" s="161" t="s">
        <v>900</v>
      </c>
      <c r="M1556" s="161" t="s">
        <v>901</v>
      </c>
      <c r="N1556" s="185" t="s">
        <v>6520</v>
      </c>
      <c r="O1556" s="161" t="s">
        <v>4004</v>
      </c>
      <c r="P1556" s="161" t="s">
        <v>902</v>
      </c>
      <c r="Q1556" s="161" t="s">
        <v>2333</v>
      </c>
      <c r="R1556" s="161" t="s">
        <v>2024</v>
      </c>
      <c r="S1556" s="161" t="s">
        <v>2031</v>
      </c>
      <c r="T1556" s="161" t="s">
        <v>6309</v>
      </c>
      <c r="U1556" s="161" t="s">
        <v>3985</v>
      </c>
      <c r="V1556" s="161" t="s">
        <v>2334</v>
      </c>
      <c r="W1556" s="161" t="s">
        <v>2335</v>
      </c>
      <c r="X1556" s="161" t="s">
        <v>2024</v>
      </c>
      <c r="Y1556" s="161" t="s">
        <v>2031</v>
      </c>
      <c r="Z1556" s="161" t="s">
        <v>2336</v>
      </c>
      <c r="AA1556" s="161">
        <v>0</v>
      </c>
      <c r="AB1556" s="161">
        <v>0</v>
      </c>
      <c r="AC1556" s="161">
        <v>0</v>
      </c>
      <c r="AD1556" s="161">
        <v>0</v>
      </c>
      <c r="AE1556" s="161">
        <v>0</v>
      </c>
      <c r="AF1556" s="161" t="s">
        <v>6309</v>
      </c>
      <c r="AG1556" s="161" t="s">
        <v>6497</v>
      </c>
      <c r="AH1556" s="162" t="s">
        <v>14196</v>
      </c>
      <c r="AI1556" s="162" t="s">
        <v>14938</v>
      </c>
      <c r="AJ1556" s="162"/>
      <c r="AK1556" s="162"/>
      <c r="AL1556" s="162"/>
      <c r="AM1556" s="162"/>
      <c r="AN1556" s="162"/>
      <c r="AO1556" s="162"/>
      <c r="AP1556" s="162"/>
      <c r="AQ1556" s="162"/>
      <c r="AR1556" s="162"/>
      <c r="AS1556" s="162"/>
      <c r="AT1556" s="162"/>
      <c r="AU1556" s="162"/>
      <c r="AV1556" s="162"/>
      <c r="AW1556" s="162"/>
      <c r="AX1556" s="162"/>
    </row>
    <row r="1557" spans="1:50" hidden="1">
      <c r="A1557" s="153" t="s">
        <v>5851</v>
      </c>
      <c r="B1557" s="153" t="s">
        <v>5852</v>
      </c>
      <c r="C1557" s="153" t="s">
        <v>1091</v>
      </c>
      <c r="D1557" s="177" t="s">
        <v>10410</v>
      </c>
      <c r="E1557" s="161" t="s">
        <v>6309</v>
      </c>
      <c r="F1557" s="161" t="s">
        <v>12903</v>
      </c>
      <c r="G1557" s="161" t="s">
        <v>10411</v>
      </c>
      <c r="H1557" s="161" t="s">
        <v>2024</v>
      </c>
      <c r="I1557" s="161" t="s">
        <v>2031</v>
      </c>
      <c r="J1557" s="161" t="s">
        <v>10412</v>
      </c>
      <c r="K1557" s="161" t="s">
        <v>10413</v>
      </c>
      <c r="L1557" s="161" t="s">
        <v>6309</v>
      </c>
      <c r="M1557" s="161" t="s">
        <v>14472</v>
      </c>
      <c r="N1557" s="185" t="s">
        <v>6310</v>
      </c>
      <c r="O1557" s="161">
        <v>0</v>
      </c>
      <c r="P1557" s="161">
        <v>0</v>
      </c>
      <c r="Q1557" s="161">
        <v>0</v>
      </c>
      <c r="R1557" s="161">
        <v>0</v>
      </c>
      <c r="S1557" s="161">
        <v>0</v>
      </c>
      <c r="T1557" s="161">
        <v>0</v>
      </c>
      <c r="U1557" s="161">
        <v>0</v>
      </c>
      <c r="V1557" s="161">
        <v>0</v>
      </c>
      <c r="W1557" s="161">
        <v>0</v>
      </c>
      <c r="X1557" s="161">
        <v>0</v>
      </c>
      <c r="Y1557" s="161">
        <v>0</v>
      </c>
      <c r="Z1557" s="161">
        <v>0</v>
      </c>
      <c r="AA1557" s="161">
        <v>0</v>
      </c>
      <c r="AB1557" s="161">
        <v>0</v>
      </c>
      <c r="AC1557" s="161">
        <v>0</v>
      </c>
      <c r="AD1557" s="161">
        <v>0</v>
      </c>
      <c r="AE1557" s="161">
        <v>0</v>
      </c>
      <c r="AF1557" s="161" t="s">
        <v>6309</v>
      </c>
      <c r="AG1557" s="161" t="s">
        <v>6312</v>
      </c>
      <c r="AH1557" s="162"/>
      <c r="AI1557" s="162"/>
      <c r="AJ1557" s="162"/>
      <c r="AK1557" s="162"/>
      <c r="AL1557" s="162"/>
      <c r="AM1557" s="162"/>
      <c r="AN1557" s="162"/>
      <c r="AO1557" s="162"/>
      <c r="AP1557" s="162"/>
      <c r="AQ1557" s="162"/>
      <c r="AR1557" s="162"/>
      <c r="AS1557" s="162"/>
      <c r="AT1557" s="162"/>
      <c r="AU1557" s="162"/>
      <c r="AV1557" s="162"/>
      <c r="AW1557" s="162"/>
      <c r="AX1557" s="162"/>
    </row>
    <row r="1558" spans="1:50" hidden="1">
      <c r="A1558" s="153" t="s">
        <v>2626</v>
      </c>
      <c r="B1558" s="153" t="s">
        <v>2627</v>
      </c>
      <c r="C1558" s="153" t="s">
        <v>4330</v>
      </c>
      <c r="D1558" s="177" t="s">
        <v>10046</v>
      </c>
      <c r="E1558" s="161" t="s">
        <v>6309</v>
      </c>
      <c r="F1558" s="161" t="s">
        <v>12829</v>
      </c>
      <c r="G1558" s="161" t="s">
        <v>10047</v>
      </c>
      <c r="H1558" s="161" t="s">
        <v>2753</v>
      </c>
      <c r="I1558" s="161" t="s">
        <v>2754</v>
      </c>
      <c r="J1558" s="161" t="s">
        <v>10048</v>
      </c>
      <c r="K1558" s="161" t="s">
        <v>10049</v>
      </c>
      <c r="L1558" s="161" t="s">
        <v>6309</v>
      </c>
      <c r="M1558" s="161" t="s">
        <v>10050</v>
      </c>
      <c r="N1558" s="185" t="s">
        <v>6310</v>
      </c>
      <c r="O1558" s="161">
        <v>0</v>
      </c>
      <c r="P1558" s="161">
        <v>0</v>
      </c>
      <c r="Q1558" s="161">
        <v>0</v>
      </c>
      <c r="R1558" s="161">
        <v>0</v>
      </c>
      <c r="S1558" s="161">
        <v>0</v>
      </c>
      <c r="T1558" s="161">
        <v>0</v>
      </c>
      <c r="U1558" s="161">
        <v>0</v>
      </c>
      <c r="V1558" s="161">
        <v>0</v>
      </c>
      <c r="W1558" s="161">
        <v>0</v>
      </c>
      <c r="X1558" s="161">
        <v>0</v>
      </c>
      <c r="Y1558" s="161">
        <v>0</v>
      </c>
      <c r="Z1558" s="161">
        <v>0</v>
      </c>
      <c r="AA1558" s="161">
        <v>0</v>
      </c>
      <c r="AB1558" s="161">
        <v>0</v>
      </c>
      <c r="AC1558" s="161">
        <v>0</v>
      </c>
      <c r="AD1558" s="161">
        <v>0</v>
      </c>
      <c r="AE1558" s="161">
        <v>0</v>
      </c>
      <c r="AF1558" s="161" t="s">
        <v>6309</v>
      </c>
      <c r="AG1558" s="161" t="s">
        <v>6312</v>
      </c>
      <c r="AH1558" s="162"/>
      <c r="AI1558" s="162"/>
      <c r="AJ1558" s="162"/>
      <c r="AK1558" s="162"/>
      <c r="AL1558" s="162"/>
      <c r="AM1558" s="162"/>
      <c r="AN1558" s="162"/>
      <c r="AO1558" s="162"/>
      <c r="AP1558" s="162"/>
      <c r="AQ1558" s="162"/>
      <c r="AR1558" s="162"/>
      <c r="AS1558" s="162"/>
      <c r="AT1558" s="162"/>
      <c r="AU1558" s="162"/>
      <c r="AV1558" s="162"/>
      <c r="AW1558" s="162"/>
      <c r="AX1558" s="162"/>
    </row>
    <row r="1559" spans="1:50" hidden="1">
      <c r="A1559" s="153" t="s">
        <v>5987</v>
      </c>
      <c r="B1559" s="153" t="s">
        <v>5988</v>
      </c>
      <c r="C1559" s="153" t="s">
        <v>5989</v>
      </c>
      <c r="D1559" s="177" t="s">
        <v>7453</v>
      </c>
      <c r="E1559" s="161" t="s">
        <v>7454</v>
      </c>
      <c r="F1559" s="161" t="s">
        <v>7455</v>
      </c>
      <c r="G1559" s="161" t="s">
        <v>7456</v>
      </c>
      <c r="H1559" s="161" t="s">
        <v>3554</v>
      </c>
      <c r="I1559" s="161" t="s">
        <v>3555</v>
      </c>
      <c r="J1559" s="161" t="s">
        <v>7457</v>
      </c>
      <c r="K1559" s="161" t="s">
        <v>6309</v>
      </c>
      <c r="L1559" s="161" t="s">
        <v>7458</v>
      </c>
      <c r="M1559" s="161" t="s">
        <v>7459</v>
      </c>
      <c r="N1559" s="185" t="s">
        <v>6318</v>
      </c>
      <c r="O1559" s="161">
        <v>0</v>
      </c>
      <c r="P1559" s="161">
        <v>0</v>
      </c>
      <c r="Q1559" s="161">
        <v>0</v>
      </c>
      <c r="R1559" s="161">
        <v>0</v>
      </c>
      <c r="S1559" s="161">
        <v>0</v>
      </c>
      <c r="T1559" s="161">
        <v>0</v>
      </c>
      <c r="U1559" s="161">
        <v>0</v>
      </c>
      <c r="V1559" s="161">
        <v>0</v>
      </c>
      <c r="W1559" s="161">
        <v>0</v>
      </c>
      <c r="X1559" s="161">
        <v>0</v>
      </c>
      <c r="Y1559" s="161">
        <v>0</v>
      </c>
      <c r="Z1559" s="161">
        <v>0</v>
      </c>
      <c r="AA1559" s="161">
        <v>0</v>
      </c>
      <c r="AB1559" s="161">
        <v>0</v>
      </c>
      <c r="AC1559" s="161">
        <v>0</v>
      </c>
      <c r="AD1559" s="161">
        <v>0</v>
      </c>
      <c r="AE1559" s="161">
        <v>0</v>
      </c>
      <c r="AF1559" s="161" t="s">
        <v>4678</v>
      </c>
      <c r="AG1559" s="161" t="s">
        <v>6317</v>
      </c>
      <c r="AH1559" s="162" t="s">
        <v>15562</v>
      </c>
      <c r="AI1559" s="162"/>
      <c r="AJ1559" s="162"/>
      <c r="AK1559" s="162"/>
      <c r="AL1559" s="162"/>
      <c r="AM1559" s="162"/>
      <c r="AN1559" s="162"/>
      <c r="AO1559" s="162"/>
      <c r="AP1559" s="162"/>
      <c r="AQ1559" s="162"/>
      <c r="AR1559" s="162"/>
      <c r="AS1559" s="162"/>
      <c r="AT1559" s="162"/>
      <c r="AU1559" s="162"/>
      <c r="AV1559" s="162"/>
      <c r="AW1559" s="162"/>
      <c r="AX1559" s="162"/>
    </row>
    <row r="1560" spans="1:50" hidden="1">
      <c r="A1560" s="153" t="s">
        <v>2845</v>
      </c>
      <c r="B1560" s="153" t="s">
        <v>2846</v>
      </c>
      <c r="C1560" s="153" t="s">
        <v>2847</v>
      </c>
      <c r="D1560" s="177" t="s">
        <v>7872</v>
      </c>
      <c r="E1560" s="161" t="s">
        <v>7873</v>
      </c>
      <c r="F1560" s="161" t="s">
        <v>12322</v>
      </c>
      <c r="G1560" s="161" t="s">
        <v>7874</v>
      </c>
      <c r="H1560" s="161" t="s">
        <v>2024</v>
      </c>
      <c r="I1560" s="161" t="s">
        <v>2031</v>
      </c>
      <c r="J1560" s="161" t="s">
        <v>7875</v>
      </c>
      <c r="K1560" s="161" t="s">
        <v>7876</v>
      </c>
      <c r="L1560" s="161" t="s">
        <v>7877</v>
      </c>
      <c r="M1560" s="161" t="s">
        <v>7878</v>
      </c>
      <c r="N1560" s="185" t="s">
        <v>6313</v>
      </c>
      <c r="O1560" s="161">
        <v>0</v>
      </c>
      <c r="P1560" s="161">
        <v>0</v>
      </c>
      <c r="Q1560" s="161">
        <v>0</v>
      </c>
      <c r="R1560" s="161">
        <v>0</v>
      </c>
      <c r="S1560" s="161">
        <v>0</v>
      </c>
      <c r="T1560" s="161">
        <v>0</v>
      </c>
      <c r="U1560" s="161">
        <v>0</v>
      </c>
      <c r="V1560" s="161">
        <v>0</v>
      </c>
      <c r="W1560" s="161">
        <v>0</v>
      </c>
      <c r="X1560" s="161">
        <v>0</v>
      </c>
      <c r="Y1560" s="161">
        <v>0</v>
      </c>
      <c r="Z1560" s="161">
        <v>0</v>
      </c>
      <c r="AA1560" s="161">
        <v>0</v>
      </c>
      <c r="AB1560" s="161">
        <v>0</v>
      </c>
      <c r="AC1560" s="161">
        <v>0</v>
      </c>
      <c r="AD1560" s="161">
        <v>0</v>
      </c>
      <c r="AE1560" s="161">
        <v>0</v>
      </c>
      <c r="AF1560" s="161" t="s">
        <v>6746</v>
      </c>
      <c r="AG1560" s="161" t="s">
        <v>4388</v>
      </c>
      <c r="AH1560" s="162"/>
      <c r="AI1560" s="162"/>
      <c r="AJ1560" s="162"/>
      <c r="AK1560" s="162"/>
      <c r="AL1560" s="162"/>
      <c r="AM1560" s="162"/>
      <c r="AN1560" s="162"/>
      <c r="AO1560" s="162"/>
      <c r="AP1560" s="162"/>
      <c r="AQ1560" s="162"/>
      <c r="AR1560" s="162"/>
      <c r="AS1560" s="162"/>
      <c r="AT1560" s="162"/>
      <c r="AU1560" s="162"/>
      <c r="AV1560" s="162"/>
      <c r="AW1560" s="162"/>
      <c r="AX1560" s="162"/>
    </row>
    <row r="1561" spans="1:50" hidden="1">
      <c r="A1561" s="153" t="s">
        <v>2866</v>
      </c>
      <c r="B1561" s="153" t="s">
        <v>2863</v>
      </c>
      <c r="C1561" s="153" t="s">
        <v>2867</v>
      </c>
      <c r="D1561" s="177" t="s">
        <v>7903</v>
      </c>
      <c r="E1561" s="161" t="s">
        <v>7904</v>
      </c>
      <c r="F1561" s="161" t="s">
        <v>12330</v>
      </c>
      <c r="G1561" s="161" t="s">
        <v>7905</v>
      </c>
      <c r="H1561" s="161" t="s">
        <v>2024</v>
      </c>
      <c r="I1561" s="161" t="s">
        <v>2031</v>
      </c>
      <c r="J1561" s="161" t="s">
        <v>7906</v>
      </c>
      <c r="K1561" s="161" t="s">
        <v>7907</v>
      </c>
      <c r="L1561" s="161" t="s">
        <v>7908</v>
      </c>
      <c r="M1561" s="161" t="s">
        <v>7909</v>
      </c>
      <c r="N1561" s="185" t="s">
        <v>6313</v>
      </c>
      <c r="O1561" s="161">
        <v>0</v>
      </c>
      <c r="P1561" s="161">
        <v>0</v>
      </c>
      <c r="Q1561" s="161">
        <v>0</v>
      </c>
      <c r="R1561" s="161">
        <v>0</v>
      </c>
      <c r="S1561" s="161">
        <v>0</v>
      </c>
      <c r="T1561" s="161">
        <v>0</v>
      </c>
      <c r="U1561" s="161">
        <v>0</v>
      </c>
      <c r="V1561" s="161">
        <v>0</v>
      </c>
      <c r="W1561" s="161">
        <v>0</v>
      </c>
      <c r="X1561" s="161">
        <v>0</v>
      </c>
      <c r="Y1561" s="161">
        <v>0</v>
      </c>
      <c r="Z1561" s="161">
        <v>0</v>
      </c>
      <c r="AA1561" s="161">
        <v>0</v>
      </c>
      <c r="AB1561" s="161">
        <v>0</v>
      </c>
      <c r="AC1561" s="161">
        <v>0</v>
      </c>
      <c r="AD1561" s="161">
        <v>0</v>
      </c>
      <c r="AE1561" s="161">
        <v>0</v>
      </c>
      <c r="AF1561" s="161" t="s">
        <v>6746</v>
      </c>
      <c r="AG1561" s="161" t="s">
        <v>4388</v>
      </c>
      <c r="AH1561" s="162"/>
      <c r="AI1561" s="162"/>
      <c r="AJ1561" s="162"/>
      <c r="AK1561" s="162"/>
      <c r="AL1561" s="162"/>
      <c r="AM1561" s="162"/>
      <c r="AN1561" s="162"/>
      <c r="AO1561" s="162"/>
      <c r="AP1561" s="162"/>
      <c r="AQ1561" s="162"/>
      <c r="AR1561" s="162"/>
      <c r="AS1561" s="162"/>
      <c r="AT1561" s="162"/>
      <c r="AU1561" s="162"/>
      <c r="AV1561" s="162"/>
      <c r="AW1561" s="162"/>
      <c r="AX1561" s="162"/>
    </row>
    <row r="1562" spans="1:50" hidden="1">
      <c r="A1562" s="153" t="s">
        <v>5167</v>
      </c>
      <c r="B1562" s="153" t="s">
        <v>5168</v>
      </c>
      <c r="C1562" s="153" t="s">
        <v>5169</v>
      </c>
      <c r="D1562" s="177" t="s">
        <v>7289</v>
      </c>
      <c r="E1562" s="161" t="s">
        <v>6309</v>
      </c>
      <c r="F1562" s="161" t="s">
        <v>12053</v>
      </c>
      <c r="G1562" s="161" t="s">
        <v>7290</v>
      </c>
      <c r="H1562" s="161" t="s">
        <v>7291</v>
      </c>
      <c r="I1562" s="161" t="s">
        <v>7292</v>
      </c>
      <c r="J1562" s="161" t="s">
        <v>7293</v>
      </c>
      <c r="K1562" s="161" t="s">
        <v>7294</v>
      </c>
      <c r="L1562" s="161" t="s">
        <v>6309</v>
      </c>
      <c r="M1562" s="161" t="s">
        <v>6309</v>
      </c>
      <c r="N1562" s="185" t="s">
        <v>6310</v>
      </c>
      <c r="O1562" s="161">
        <v>0</v>
      </c>
      <c r="P1562" s="161">
        <v>0</v>
      </c>
      <c r="Q1562" s="161">
        <v>0</v>
      </c>
      <c r="R1562" s="161">
        <v>0</v>
      </c>
      <c r="S1562" s="161">
        <v>0</v>
      </c>
      <c r="T1562" s="161">
        <v>0</v>
      </c>
      <c r="U1562" s="161">
        <v>0</v>
      </c>
      <c r="V1562" s="161">
        <v>0</v>
      </c>
      <c r="W1562" s="161">
        <v>0</v>
      </c>
      <c r="X1562" s="161">
        <v>0</v>
      </c>
      <c r="Y1562" s="161">
        <v>0</v>
      </c>
      <c r="Z1562" s="161">
        <v>0</v>
      </c>
      <c r="AA1562" s="161">
        <v>0</v>
      </c>
      <c r="AB1562" s="161">
        <v>0</v>
      </c>
      <c r="AC1562" s="161">
        <v>0</v>
      </c>
      <c r="AD1562" s="161">
        <v>0</v>
      </c>
      <c r="AE1562" s="161">
        <v>0</v>
      </c>
      <c r="AF1562" s="161" t="s">
        <v>6309</v>
      </c>
      <c r="AG1562" s="161" t="s">
        <v>6312</v>
      </c>
      <c r="AH1562" s="162"/>
      <c r="AI1562" s="162"/>
      <c r="AJ1562" s="162"/>
      <c r="AK1562" s="162"/>
      <c r="AL1562" s="162"/>
      <c r="AM1562" s="162"/>
      <c r="AN1562" s="162"/>
      <c r="AO1562" s="162"/>
      <c r="AP1562" s="162"/>
      <c r="AQ1562" s="162"/>
      <c r="AR1562" s="162"/>
      <c r="AS1562" s="162"/>
      <c r="AT1562" s="162"/>
      <c r="AU1562" s="162"/>
      <c r="AV1562" s="162"/>
      <c r="AW1562" s="162"/>
      <c r="AX1562" s="162"/>
    </row>
    <row r="1563" spans="1:50" hidden="1">
      <c r="A1563" s="153" t="s">
        <v>2773</v>
      </c>
      <c r="B1563" s="153" t="s">
        <v>2774</v>
      </c>
      <c r="C1563" s="153" t="s">
        <v>2775</v>
      </c>
      <c r="D1563" s="177" t="s">
        <v>10547</v>
      </c>
      <c r="E1563" s="161" t="s">
        <v>10548</v>
      </c>
      <c r="F1563" s="161" t="s">
        <v>13119</v>
      </c>
      <c r="G1563" s="161" t="s">
        <v>10549</v>
      </c>
      <c r="H1563" s="161" t="s">
        <v>6946</v>
      </c>
      <c r="I1563" s="161" t="s">
        <v>2031</v>
      </c>
      <c r="J1563" s="161" t="s">
        <v>10550</v>
      </c>
      <c r="K1563" s="161" t="s">
        <v>10551</v>
      </c>
      <c r="L1563" s="161" t="s">
        <v>10552</v>
      </c>
      <c r="M1563" s="161" t="s">
        <v>10553</v>
      </c>
      <c r="N1563" s="185" t="s">
        <v>6318</v>
      </c>
      <c r="O1563" s="161">
        <v>0</v>
      </c>
      <c r="P1563" s="161">
        <v>0</v>
      </c>
      <c r="Q1563" s="161">
        <v>0</v>
      </c>
      <c r="R1563" s="161">
        <v>0</v>
      </c>
      <c r="S1563" s="161">
        <v>0</v>
      </c>
      <c r="T1563" s="161">
        <v>0</v>
      </c>
      <c r="U1563" s="161">
        <v>0</v>
      </c>
      <c r="V1563" s="161">
        <v>0</v>
      </c>
      <c r="W1563" s="161">
        <v>0</v>
      </c>
      <c r="X1563" s="161">
        <v>0</v>
      </c>
      <c r="Y1563" s="161">
        <v>0</v>
      </c>
      <c r="Z1563" s="161">
        <v>0</v>
      </c>
      <c r="AA1563" s="161">
        <v>0</v>
      </c>
      <c r="AB1563" s="161">
        <v>0</v>
      </c>
      <c r="AC1563" s="161">
        <v>0</v>
      </c>
      <c r="AD1563" s="161">
        <v>0</v>
      </c>
      <c r="AE1563" s="161">
        <v>0</v>
      </c>
      <c r="AF1563" s="161" t="s">
        <v>11896</v>
      </c>
      <c r="AG1563" s="161" t="s">
        <v>4437</v>
      </c>
      <c r="AH1563" s="162"/>
      <c r="AI1563" s="162"/>
      <c r="AJ1563" s="162"/>
      <c r="AK1563" s="162"/>
      <c r="AL1563" s="162"/>
      <c r="AM1563" s="162"/>
      <c r="AN1563" s="162"/>
      <c r="AO1563" s="162"/>
      <c r="AP1563" s="162"/>
      <c r="AQ1563" s="162"/>
      <c r="AR1563" s="162"/>
      <c r="AS1563" s="162"/>
      <c r="AT1563" s="162"/>
      <c r="AU1563" s="162"/>
      <c r="AV1563" s="162"/>
      <c r="AW1563" s="162"/>
      <c r="AX1563" s="162"/>
    </row>
    <row r="1564" spans="1:50" hidden="1">
      <c r="A1564" s="153" t="s">
        <v>2777</v>
      </c>
      <c r="B1564" s="153" t="s">
        <v>2774</v>
      </c>
      <c r="C1564" s="153" t="s">
        <v>2778</v>
      </c>
      <c r="D1564" s="177" t="s">
        <v>10547</v>
      </c>
      <c r="E1564" s="161" t="s">
        <v>10548</v>
      </c>
      <c r="F1564" s="161" t="s">
        <v>13121</v>
      </c>
      <c r="G1564" s="161" t="s">
        <v>10549</v>
      </c>
      <c r="H1564" s="161" t="s">
        <v>6946</v>
      </c>
      <c r="I1564" s="161" t="s">
        <v>2031</v>
      </c>
      <c r="J1564" s="161" t="s">
        <v>10550</v>
      </c>
      <c r="K1564" s="161" t="s">
        <v>10551</v>
      </c>
      <c r="L1564" s="161" t="s">
        <v>10552</v>
      </c>
      <c r="M1564" s="161" t="s">
        <v>10553</v>
      </c>
      <c r="N1564" s="185" t="s">
        <v>6318</v>
      </c>
      <c r="O1564" s="161">
        <v>0</v>
      </c>
      <c r="P1564" s="161">
        <v>0</v>
      </c>
      <c r="Q1564" s="161">
        <v>0</v>
      </c>
      <c r="R1564" s="161">
        <v>0</v>
      </c>
      <c r="S1564" s="161">
        <v>0</v>
      </c>
      <c r="T1564" s="161">
        <v>0</v>
      </c>
      <c r="U1564" s="161">
        <v>0</v>
      </c>
      <c r="V1564" s="161">
        <v>0</v>
      </c>
      <c r="W1564" s="161">
        <v>0</v>
      </c>
      <c r="X1564" s="161">
        <v>0</v>
      </c>
      <c r="Y1564" s="161">
        <v>0</v>
      </c>
      <c r="Z1564" s="161">
        <v>0</v>
      </c>
      <c r="AA1564" s="161">
        <v>0</v>
      </c>
      <c r="AB1564" s="161">
        <v>0</v>
      </c>
      <c r="AC1564" s="161">
        <v>0</v>
      </c>
      <c r="AD1564" s="161">
        <v>0</v>
      </c>
      <c r="AE1564" s="161">
        <v>0</v>
      </c>
      <c r="AF1564" s="161" t="s">
        <v>11896</v>
      </c>
      <c r="AG1564" s="161" t="s">
        <v>4437</v>
      </c>
      <c r="AH1564" s="162"/>
      <c r="AI1564" s="162"/>
      <c r="AJ1564" s="162"/>
      <c r="AK1564" s="162"/>
      <c r="AL1564" s="162"/>
      <c r="AM1564" s="162"/>
      <c r="AN1564" s="162"/>
      <c r="AO1564" s="162"/>
      <c r="AP1564" s="162"/>
      <c r="AQ1564" s="162"/>
      <c r="AR1564" s="162"/>
      <c r="AS1564" s="162"/>
      <c r="AT1564" s="162"/>
      <c r="AU1564" s="162"/>
      <c r="AV1564" s="162"/>
      <c r="AW1564" s="162"/>
      <c r="AX1564" s="162"/>
    </row>
    <row r="1565" spans="1:50" hidden="1">
      <c r="A1565" s="153" t="s">
        <v>2776</v>
      </c>
      <c r="B1565" s="153" t="s">
        <v>2774</v>
      </c>
      <c r="C1565" s="153" t="s">
        <v>2775</v>
      </c>
      <c r="D1565" s="177" t="s">
        <v>10547</v>
      </c>
      <c r="E1565" s="161" t="s">
        <v>10548</v>
      </c>
      <c r="F1565" s="161" t="s">
        <v>13120</v>
      </c>
      <c r="G1565" s="161" t="s">
        <v>10549</v>
      </c>
      <c r="H1565" s="161" t="s">
        <v>6946</v>
      </c>
      <c r="I1565" s="161" t="s">
        <v>2031</v>
      </c>
      <c r="J1565" s="161" t="s">
        <v>10550</v>
      </c>
      <c r="K1565" s="161" t="s">
        <v>10551</v>
      </c>
      <c r="L1565" s="161" t="s">
        <v>10552</v>
      </c>
      <c r="M1565" s="161" t="s">
        <v>10553</v>
      </c>
      <c r="N1565" s="185" t="s">
        <v>6318</v>
      </c>
      <c r="O1565" s="161">
        <v>0</v>
      </c>
      <c r="P1565" s="161">
        <v>0</v>
      </c>
      <c r="Q1565" s="161">
        <v>0</v>
      </c>
      <c r="R1565" s="161">
        <v>0</v>
      </c>
      <c r="S1565" s="161">
        <v>0</v>
      </c>
      <c r="T1565" s="161">
        <v>0</v>
      </c>
      <c r="U1565" s="161">
        <v>0</v>
      </c>
      <c r="V1565" s="161">
        <v>0</v>
      </c>
      <c r="W1565" s="161">
        <v>0</v>
      </c>
      <c r="X1565" s="161">
        <v>0</v>
      </c>
      <c r="Y1565" s="161">
        <v>0</v>
      </c>
      <c r="Z1565" s="161">
        <v>0</v>
      </c>
      <c r="AA1565" s="161">
        <v>0</v>
      </c>
      <c r="AB1565" s="161">
        <v>0</v>
      </c>
      <c r="AC1565" s="161">
        <v>0</v>
      </c>
      <c r="AD1565" s="161">
        <v>0</v>
      </c>
      <c r="AE1565" s="161">
        <v>0</v>
      </c>
      <c r="AF1565" s="161" t="s">
        <v>11896</v>
      </c>
      <c r="AG1565" s="161" t="s">
        <v>4437</v>
      </c>
      <c r="AH1565" s="162"/>
      <c r="AI1565" s="162"/>
      <c r="AJ1565" s="162"/>
      <c r="AK1565" s="162"/>
      <c r="AL1565" s="162"/>
      <c r="AM1565" s="162"/>
      <c r="AN1565" s="162"/>
      <c r="AO1565" s="162"/>
      <c r="AP1565" s="162"/>
      <c r="AQ1565" s="162"/>
      <c r="AR1565" s="162"/>
      <c r="AS1565" s="162"/>
      <c r="AT1565" s="162"/>
      <c r="AU1565" s="162"/>
      <c r="AV1565" s="162"/>
      <c r="AW1565" s="162"/>
      <c r="AX1565" s="162"/>
    </row>
    <row r="1566" spans="1:50" hidden="1">
      <c r="A1566" s="153" t="s">
        <v>622</v>
      </c>
      <c r="B1566" s="153" t="s">
        <v>623</v>
      </c>
      <c r="C1566" s="153" t="s">
        <v>624</v>
      </c>
      <c r="D1566" s="177" t="s">
        <v>2488</v>
      </c>
      <c r="E1566" s="161" t="s">
        <v>6766</v>
      </c>
      <c r="F1566" s="161" t="s">
        <v>6767</v>
      </c>
      <c r="G1566" s="161" t="s">
        <v>6768</v>
      </c>
      <c r="H1566" s="161" t="s">
        <v>2024</v>
      </c>
      <c r="I1566" s="161" t="s">
        <v>6769</v>
      </c>
      <c r="J1566" s="161" t="s">
        <v>6770</v>
      </c>
      <c r="K1566" s="161" t="s">
        <v>6771</v>
      </c>
      <c r="L1566" s="161" t="s">
        <v>6772</v>
      </c>
      <c r="M1566" s="161" t="s">
        <v>6773</v>
      </c>
      <c r="N1566" s="185" t="s">
        <v>6313</v>
      </c>
      <c r="O1566" s="161">
        <v>0</v>
      </c>
      <c r="P1566" s="161">
        <v>0</v>
      </c>
      <c r="Q1566" s="161">
        <v>0</v>
      </c>
      <c r="R1566" s="161">
        <v>0</v>
      </c>
      <c r="S1566" s="161">
        <v>0</v>
      </c>
      <c r="T1566" s="161">
        <v>0</v>
      </c>
      <c r="U1566" s="161">
        <v>0</v>
      </c>
      <c r="V1566" s="161">
        <v>0</v>
      </c>
      <c r="W1566" s="161">
        <v>0</v>
      </c>
      <c r="X1566" s="161">
        <v>0</v>
      </c>
      <c r="Y1566" s="161">
        <v>0</v>
      </c>
      <c r="Z1566" s="161">
        <v>0</v>
      </c>
      <c r="AA1566" s="161">
        <v>1</v>
      </c>
      <c r="AB1566" s="161" t="s">
        <v>3993</v>
      </c>
      <c r="AC1566" s="161" t="s">
        <v>4680</v>
      </c>
      <c r="AD1566" s="161" t="s">
        <v>4682</v>
      </c>
      <c r="AE1566" s="161" t="s">
        <v>4683</v>
      </c>
      <c r="AF1566" s="161" t="s">
        <v>6765</v>
      </c>
      <c r="AG1566" s="161" t="s">
        <v>4392</v>
      </c>
      <c r="AH1566" s="162" t="s">
        <v>14357</v>
      </c>
      <c r="AI1566" s="162" t="s">
        <v>13939</v>
      </c>
      <c r="AJ1566" s="162" t="s">
        <v>14178</v>
      </c>
      <c r="AK1566" s="162" t="s">
        <v>14356</v>
      </c>
      <c r="AL1566" s="162" t="s">
        <v>14762</v>
      </c>
      <c r="AM1566" s="162"/>
      <c r="AN1566" s="162"/>
      <c r="AO1566" s="162"/>
      <c r="AP1566" s="162"/>
      <c r="AQ1566" s="162"/>
      <c r="AR1566" s="162"/>
      <c r="AS1566" s="162"/>
      <c r="AT1566" s="162"/>
      <c r="AU1566" s="162"/>
      <c r="AV1566" s="162"/>
      <c r="AW1566" s="162"/>
      <c r="AX1566" s="162"/>
    </row>
    <row r="1567" spans="1:50" hidden="1">
      <c r="A1567" s="153" t="s">
        <v>2655</v>
      </c>
      <c r="B1567" s="153" t="s">
        <v>2656</v>
      </c>
      <c r="C1567" s="153" t="s">
        <v>2509</v>
      </c>
      <c r="D1567" s="177" t="s">
        <v>10106</v>
      </c>
      <c r="E1567" s="161" t="s">
        <v>6309</v>
      </c>
      <c r="F1567" s="161" t="s">
        <v>12842</v>
      </c>
      <c r="G1567" s="161" t="s">
        <v>10107</v>
      </c>
      <c r="H1567" s="161" t="s">
        <v>2024</v>
      </c>
      <c r="I1567" s="161" t="s">
        <v>2031</v>
      </c>
      <c r="J1567" s="161" t="s">
        <v>10108</v>
      </c>
      <c r="K1567" s="161" t="s">
        <v>10109</v>
      </c>
      <c r="L1567" s="161" t="s">
        <v>6309</v>
      </c>
      <c r="M1567" s="161" t="s">
        <v>10110</v>
      </c>
      <c r="N1567" s="185" t="s">
        <v>6310</v>
      </c>
      <c r="O1567" s="161">
        <v>0</v>
      </c>
      <c r="P1567" s="161">
        <v>0</v>
      </c>
      <c r="Q1567" s="161">
        <v>0</v>
      </c>
      <c r="R1567" s="161">
        <v>0</v>
      </c>
      <c r="S1567" s="161">
        <v>0</v>
      </c>
      <c r="T1567" s="161">
        <v>0</v>
      </c>
      <c r="U1567" s="161">
        <v>0</v>
      </c>
      <c r="V1567" s="161">
        <v>0</v>
      </c>
      <c r="W1567" s="161">
        <v>0</v>
      </c>
      <c r="X1567" s="161">
        <v>0</v>
      </c>
      <c r="Y1567" s="161">
        <v>0</v>
      </c>
      <c r="Z1567" s="161">
        <v>0</v>
      </c>
      <c r="AA1567" s="161">
        <v>0</v>
      </c>
      <c r="AB1567" s="161">
        <v>0</v>
      </c>
      <c r="AC1567" s="161">
        <v>0</v>
      </c>
      <c r="AD1567" s="161">
        <v>0</v>
      </c>
      <c r="AE1567" s="161">
        <v>0</v>
      </c>
      <c r="AF1567" s="161" t="s">
        <v>6309</v>
      </c>
      <c r="AG1567" s="161" t="s">
        <v>6312</v>
      </c>
      <c r="AH1567" s="162"/>
      <c r="AI1567" s="162"/>
      <c r="AJ1567" s="162"/>
      <c r="AK1567" s="162"/>
      <c r="AL1567" s="162"/>
      <c r="AM1567" s="162"/>
      <c r="AN1567" s="162"/>
      <c r="AO1567" s="162"/>
      <c r="AP1567" s="162"/>
      <c r="AQ1567" s="162"/>
      <c r="AR1567" s="162"/>
      <c r="AS1567" s="162"/>
      <c r="AT1567" s="162"/>
      <c r="AU1567" s="162"/>
      <c r="AV1567" s="162"/>
      <c r="AW1567" s="162"/>
      <c r="AX1567" s="162"/>
    </row>
    <row r="1568" spans="1:50" hidden="1">
      <c r="A1568" s="153" t="s">
        <v>1766</v>
      </c>
      <c r="B1568" s="153" t="s">
        <v>1767</v>
      </c>
      <c r="C1568" s="153" t="s">
        <v>282</v>
      </c>
      <c r="D1568" s="177" t="s">
        <v>9024</v>
      </c>
      <c r="E1568" s="161" t="s">
        <v>6309</v>
      </c>
      <c r="F1568" s="161" t="s">
        <v>12625</v>
      </c>
      <c r="G1568" s="161" t="s">
        <v>9025</v>
      </c>
      <c r="H1568" s="161" t="s">
        <v>2024</v>
      </c>
      <c r="I1568" s="161" t="s">
        <v>2031</v>
      </c>
      <c r="J1568" s="161" t="s">
        <v>9026</v>
      </c>
      <c r="K1568" s="161" t="s">
        <v>9027</v>
      </c>
      <c r="L1568" s="161" t="s">
        <v>6309</v>
      </c>
      <c r="M1568" s="161" t="s">
        <v>9028</v>
      </c>
      <c r="N1568" s="185" t="s">
        <v>6310</v>
      </c>
      <c r="O1568" s="161">
        <v>0</v>
      </c>
      <c r="P1568" s="161">
        <v>0</v>
      </c>
      <c r="Q1568" s="161">
        <v>0</v>
      </c>
      <c r="R1568" s="161">
        <v>0</v>
      </c>
      <c r="S1568" s="161">
        <v>0</v>
      </c>
      <c r="T1568" s="161">
        <v>0</v>
      </c>
      <c r="U1568" s="161">
        <v>0</v>
      </c>
      <c r="V1568" s="161">
        <v>0</v>
      </c>
      <c r="W1568" s="161">
        <v>0</v>
      </c>
      <c r="X1568" s="161">
        <v>0</v>
      </c>
      <c r="Y1568" s="161">
        <v>0</v>
      </c>
      <c r="Z1568" s="161">
        <v>0</v>
      </c>
      <c r="AA1568" s="161">
        <v>0</v>
      </c>
      <c r="AB1568" s="161">
        <v>0</v>
      </c>
      <c r="AC1568" s="161">
        <v>0</v>
      </c>
      <c r="AD1568" s="161">
        <v>0</v>
      </c>
      <c r="AE1568" s="161">
        <v>0</v>
      </c>
      <c r="AF1568" s="161" t="s">
        <v>6309</v>
      </c>
      <c r="AG1568" s="161" t="s">
        <v>6312</v>
      </c>
      <c r="AH1568" s="162"/>
      <c r="AI1568" s="162"/>
      <c r="AJ1568" s="162"/>
      <c r="AK1568" s="162"/>
      <c r="AL1568" s="162"/>
      <c r="AM1568" s="162"/>
      <c r="AN1568" s="162"/>
      <c r="AO1568" s="162"/>
      <c r="AP1568" s="162"/>
      <c r="AQ1568" s="162"/>
      <c r="AR1568" s="162"/>
      <c r="AS1568" s="162"/>
      <c r="AT1568" s="162"/>
      <c r="AU1568" s="162"/>
      <c r="AV1568" s="162"/>
      <c r="AW1568" s="162"/>
      <c r="AX1568" s="162"/>
    </row>
    <row r="1569" spans="1:50" hidden="1">
      <c r="A1569" s="153" t="s">
        <v>2651</v>
      </c>
      <c r="B1569" s="153" t="s">
        <v>2652</v>
      </c>
      <c r="C1569" s="153" t="s">
        <v>4501</v>
      </c>
      <c r="D1569" s="177" t="s">
        <v>10099</v>
      </c>
      <c r="E1569" s="161" t="s">
        <v>6309</v>
      </c>
      <c r="F1569" s="161" t="s">
        <v>12840</v>
      </c>
      <c r="G1569" s="161" t="s">
        <v>10100</v>
      </c>
      <c r="H1569" s="161" t="s">
        <v>2015</v>
      </c>
      <c r="I1569" s="161" t="s">
        <v>2016</v>
      </c>
      <c r="J1569" s="161" t="s">
        <v>6309</v>
      </c>
      <c r="K1569" s="161" t="s">
        <v>10101</v>
      </c>
      <c r="L1569" s="161" t="s">
        <v>6309</v>
      </c>
      <c r="M1569" s="161" t="s">
        <v>10102</v>
      </c>
      <c r="N1569" s="185" t="s">
        <v>6310</v>
      </c>
      <c r="O1569" s="161">
        <v>0</v>
      </c>
      <c r="P1569" s="161">
        <v>0</v>
      </c>
      <c r="Q1569" s="161">
        <v>0</v>
      </c>
      <c r="R1569" s="161">
        <v>0</v>
      </c>
      <c r="S1569" s="161">
        <v>0</v>
      </c>
      <c r="T1569" s="161">
        <v>0</v>
      </c>
      <c r="U1569" s="161">
        <v>0</v>
      </c>
      <c r="V1569" s="161">
        <v>0</v>
      </c>
      <c r="W1569" s="161">
        <v>0</v>
      </c>
      <c r="X1569" s="161">
        <v>0</v>
      </c>
      <c r="Y1569" s="161">
        <v>0</v>
      </c>
      <c r="Z1569" s="161">
        <v>0</v>
      </c>
      <c r="AA1569" s="161">
        <v>0</v>
      </c>
      <c r="AB1569" s="161">
        <v>0</v>
      </c>
      <c r="AC1569" s="161">
        <v>0</v>
      </c>
      <c r="AD1569" s="161">
        <v>0</v>
      </c>
      <c r="AE1569" s="161">
        <v>0</v>
      </c>
      <c r="AF1569" s="161" t="s">
        <v>6309</v>
      </c>
      <c r="AG1569" s="161" t="s">
        <v>6312</v>
      </c>
      <c r="AH1569" s="162"/>
      <c r="AI1569" s="162"/>
      <c r="AJ1569" s="162"/>
      <c r="AK1569" s="162"/>
      <c r="AL1569" s="162"/>
      <c r="AM1569" s="162"/>
      <c r="AN1569" s="162"/>
      <c r="AO1569" s="162"/>
      <c r="AP1569" s="162"/>
      <c r="AQ1569" s="162"/>
      <c r="AR1569" s="162"/>
      <c r="AS1569" s="162"/>
      <c r="AT1569" s="162"/>
      <c r="AU1569" s="162"/>
      <c r="AV1569" s="162"/>
      <c r="AW1569" s="162"/>
      <c r="AX1569" s="162"/>
    </row>
    <row r="1570" spans="1:50" hidden="1">
      <c r="A1570" s="153" t="s">
        <v>2310</v>
      </c>
      <c r="B1570" s="153" t="s">
        <v>2311</v>
      </c>
      <c r="C1570" s="153" t="s">
        <v>4501</v>
      </c>
      <c r="D1570" s="177" t="s">
        <v>8924</v>
      </c>
      <c r="E1570" s="161" t="s">
        <v>6309</v>
      </c>
      <c r="F1570" s="161" t="s">
        <v>12607</v>
      </c>
      <c r="G1570" s="161" t="s">
        <v>8925</v>
      </c>
      <c r="H1570" s="161" t="s">
        <v>2024</v>
      </c>
      <c r="I1570" s="161" t="s">
        <v>2031</v>
      </c>
      <c r="J1570" s="161" t="s">
        <v>8926</v>
      </c>
      <c r="K1570" s="161" t="s">
        <v>8927</v>
      </c>
      <c r="L1570" s="161" t="s">
        <v>6309</v>
      </c>
      <c r="M1570" s="161" t="s">
        <v>8928</v>
      </c>
      <c r="N1570" s="185" t="s">
        <v>6310</v>
      </c>
      <c r="O1570" s="161">
        <v>0</v>
      </c>
      <c r="P1570" s="161">
        <v>0</v>
      </c>
      <c r="Q1570" s="161">
        <v>0</v>
      </c>
      <c r="R1570" s="161">
        <v>0</v>
      </c>
      <c r="S1570" s="161">
        <v>0</v>
      </c>
      <c r="T1570" s="161">
        <v>0</v>
      </c>
      <c r="U1570" s="161">
        <v>0</v>
      </c>
      <c r="V1570" s="161">
        <v>0</v>
      </c>
      <c r="W1570" s="161">
        <v>0</v>
      </c>
      <c r="X1570" s="161">
        <v>0</v>
      </c>
      <c r="Y1570" s="161">
        <v>0</v>
      </c>
      <c r="Z1570" s="161">
        <v>0</v>
      </c>
      <c r="AA1570" s="161">
        <v>0</v>
      </c>
      <c r="AB1570" s="161">
        <v>0</v>
      </c>
      <c r="AC1570" s="161">
        <v>0</v>
      </c>
      <c r="AD1570" s="161">
        <v>0</v>
      </c>
      <c r="AE1570" s="161">
        <v>0</v>
      </c>
      <c r="AF1570" s="161" t="s">
        <v>6309</v>
      </c>
      <c r="AG1570" s="161" t="s">
        <v>6312</v>
      </c>
      <c r="AH1570" s="162"/>
      <c r="AI1570" s="162"/>
      <c r="AJ1570" s="162"/>
      <c r="AK1570" s="162"/>
      <c r="AL1570" s="162"/>
      <c r="AM1570" s="162"/>
      <c r="AN1570" s="162"/>
      <c r="AO1570" s="162"/>
      <c r="AP1570" s="162"/>
      <c r="AQ1570" s="162"/>
      <c r="AR1570" s="162"/>
      <c r="AS1570" s="162"/>
      <c r="AT1570" s="162"/>
      <c r="AU1570" s="162"/>
      <c r="AV1570" s="162"/>
      <c r="AW1570" s="162"/>
      <c r="AX1570" s="162"/>
    </row>
    <row r="1571" spans="1:50" hidden="1">
      <c r="A1571" s="153" t="s">
        <v>2263</v>
      </c>
      <c r="B1571" s="153" t="s">
        <v>2264</v>
      </c>
      <c r="C1571" s="153" t="s">
        <v>2265</v>
      </c>
      <c r="D1571" s="177" t="s">
        <v>8817</v>
      </c>
      <c r="E1571" s="161" t="s">
        <v>6309</v>
      </c>
      <c r="F1571" s="161" t="s">
        <v>12585</v>
      </c>
      <c r="G1571" s="161" t="s">
        <v>8818</v>
      </c>
      <c r="H1571" s="161" t="s">
        <v>2024</v>
      </c>
      <c r="I1571" s="161" t="s">
        <v>2031</v>
      </c>
      <c r="J1571" s="161" t="s">
        <v>8819</v>
      </c>
      <c r="K1571" s="161" t="s">
        <v>8820</v>
      </c>
      <c r="L1571" s="161" t="s">
        <v>6309</v>
      </c>
      <c r="M1571" s="161" t="s">
        <v>6309</v>
      </c>
      <c r="N1571" s="185" t="s">
        <v>6310</v>
      </c>
      <c r="O1571" s="161">
        <v>0</v>
      </c>
      <c r="P1571" s="161">
        <v>0</v>
      </c>
      <c r="Q1571" s="161">
        <v>0</v>
      </c>
      <c r="R1571" s="161">
        <v>0</v>
      </c>
      <c r="S1571" s="161">
        <v>0</v>
      </c>
      <c r="T1571" s="161">
        <v>0</v>
      </c>
      <c r="U1571" s="161">
        <v>0</v>
      </c>
      <c r="V1571" s="161">
        <v>0</v>
      </c>
      <c r="W1571" s="161">
        <v>0</v>
      </c>
      <c r="X1571" s="161">
        <v>0</v>
      </c>
      <c r="Y1571" s="161">
        <v>0</v>
      </c>
      <c r="Z1571" s="161">
        <v>0</v>
      </c>
      <c r="AA1571" s="161">
        <v>0</v>
      </c>
      <c r="AB1571" s="161">
        <v>0</v>
      </c>
      <c r="AC1571" s="161">
        <v>0</v>
      </c>
      <c r="AD1571" s="161">
        <v>0</v>
      </c>
      <c r="AE1571" s="161">
        <v>0</v>
      </c>
      <c r="AF1571" s="161" t="s">
        <v>6309</v>
      </c>
      <c r="AG1571" s="161" t="s">
        <v>6312</v>
      </c>
      <c r="AH1571" s="162"/>
      <c r="AI1571" s="162"/>
      <c r="AJ1571" s="162"/>
      <c r="AK1571" s="162"/>
      <c r="AL1571" s="162"/>
      <c r="AM1571" s="162"/>
      <c r="AN1571" s="162"/>
      <c r="AO1571" s="162"/>
      <c r="AP1571" s="162"/>
      <c r="AQ1571" s="162"/>
      <c r="AR1571" s="162"/>
      <c r="AS1571" s="162"/>
      <c r="AT1571" s="162"/>
      <c r="AU1571" s="162"/>
      <c r="AV1571" s="162"/>
      <c r="AW1571" s="162"/>
      <c r="AX1571" s="162"/>
    </row>
    <row r="1572" spans="1:50" hidden="1">
      <c r="A1572" s="153" t="s">
        <v>4235</v>
      </c>
      <c r="B1572" s="153" t="s">
        <v>4236</v>
      </c>
      <c r="C1572" s="153" t="s">
        <v>4237</v>
      </c>
      <c r="D1572" s="177" t="s">
        <v>7242</v>
      </c>
      <c r="E1572" s="161" t="s">
        <v>6309</v>
      </c>
      <c r="F1572" s="161" t="s">
        <v>12039</v>
      </c>
      <c r="G1572" s="161" t="s">
        <v>7243</v>
      </c>
      <c r="H1572" s="161" t="s">
        <v>2024</v>
      </c>
      <c r="I1572" s="161" t="s">
        <v>2031</v>
      </c>
      <c r="J1572" s="161" t="s">
        <v>7244</v>
      </c>
      <c r="K1572" s="161" t="s">
        <v>7245</v>
      </c>
      <c r="L1572" s="161" t="s">
        <v>6309</v>
      </c>
      <c r="M1572" s="161" t="s">
        <v>6309</v>
      </c>
      <c r="N1572" s="185" t="s">
        <v>6310</v>
      </c>
      <c r="O1572" s="161">
        <v>0</v>
      </c>
      <c r="P1572" s="161">
        <v>0</v>
      </c>
      <c r="Q1572" s="161">
        <v>0</v>
      </c>
      <c r="R1572" s="161">
        <v>0</v>
      </c>
      <c r="S1572" s="161">
        <v>0</v>
      </c>
      <c r="T1572" s="161">
        <v>0</v>
      </c>
      <c r="U1572" s="161">
        <v>0</v>
      </c>
      <c r="V1572" s="161">
        <v>0</v>
      </c>
      <c r="W1572" s="161">
        <v>0</v>
      </c>
      <c r="X1572" s="161">
        <v>0</v>
      </c>
      <c r="Y1572" s="161">
        <v>0</v>
      </c>
      <c r="Z1572" s="161">
        <v>0</v>
      </c>
      <c r="AA1572" s="161">
        <v>0</v>
      </c>
      <c r="AB1572" s="161">
        <v>0</v>
      </c>
      <c r="AC1572" s="161">
        <v>0</v>
      </c>
      <c r="AD1572" s="161">
        <v>0</v>
      </c>
      <c r="AE1572" s="161">
        <v>0</v>
      </c>
      <c r="AF1572" s="161" t="s">
        <v>6309</v>
      </c>
      <c r="AG1572" s="161" t="s">
        <v>6312</v>
      </c>
      <c r="AH1572" s="162"/>
      <c r="AI1572" s="162"/>
      <c r="AJ1572" s="162"/>
      <c r="AK1572" s="162"/>
      <c r="AL1572" s="162"/>
      <c r="AM1572" s="162"/>
      <c r="AN1572" s="162"/>
      <c r="AO1572" s="162"/>
      <c r="AP1572" s="162"/>
      <c r="AQ1572" s="162"/>
      <c r="AR1572" s="162"/>
      <c r="AS1572" s="162"/>
      <c r="AT1572" s="162"/>
      <c r="AU1572" s="162"/>
      <c r="AV1572" s="162"/>
      <c r="AW1572" s="162"/>
      <c r="AX1572" s="162"/>
    </row>
    <row r="1573" spans="1:50" hidden="1">
      <c r="A1573" s="153" t="s">
        <v>6160</v>
      </c>
      <c r="B1573" s="153" t="s">
        <v>6161</v>
      </c>
      <c r="C1573" s="153" t="s">
        <v>6162</v>
      </c>
      <c r="D1573" s="177" t="s">
        <v>10810</v>
      </c>
      <c r="E1573" s="161" t="s">
        <v>10811</v>
      </c>
      <c r="F1573" s="161" t="s">
        <v>13193</v>
      </c>
      <c r="G1573" s="161" t="s">
        <v>10812</v>
      </c>
      <c r="H1573" s="161" t="s">
        <v>10813</v>
      </c>
      <c r="I1573" s="161" t="s">
        <v>10814</v>
      </c>
      <c r="J1573" s="161" t="s">
        <v>10815</v>
      </c>
      <c r="K1573" s="161" t="s">
        <v>10816</v>
      </c>
      <c r="L1573" s="161" t="s">
        <v>10817</v>
      </c>
      <c r="M1573" s="161" t="s">
        <v>10818</v>
      </c>
      <c r="N1573" s="185" t="s">
        <v>6310</v>
      </c>
      <c r="O1573" s="161">
        <v>0</v>
      </c>
      <c r="P1573" s="161">
        <v>0</v>
      </c>
      <c r="Q1573" s="161">
        <v>0</v>
      </c>
      <c r="R1573" s="161">
        <v>0</v>
      </c>
      <c r="S1573" s="161">
        <v>0</v>
      </c>
      <c r="T1573" s="161">
        <v>0</v>
      </c>
      <c r="U1573" s="161">
        <v>0</v>
      </c>
      <c r="V1573" s="161">
        <v>0</v>
      </c>
      <c r="W1573" s="161">
        <v>0</v>
      </c>
      <c r="X1573" s="161">
        <v>0</v>
      </c>
      <c r="Y1573" s="161">
        <v>0</v>
      </c>
      <c r="Z1573" s="161">
        <v>0</v>
      </c>
      <c r="AA1573" s="161">
        <v>0</v>
      </c>
      <c r="AB1573" s="161">
        <v>0</v>
      </c>
      <c r="AC1573" s="161">
        <v>0</v>
      </c>
      <c r="AD1573" s="161">
        <v>0</v>
      </c>
      <c r="AE1573" s="161">
        <v>0</v>
      </c>
      <c r="AF1573" s="161" t="s">
        <v>6309</v>
      </c>
      <c r="AG1573" s="161" t="s">
        <v>6317</v>
      </c>
      <c r="AH1573" s="162"/>
      <c r="AI1573" s="162"/>
      <c r="AJ1573" s="162"/>
      <c r="AK1573" s="162"/>
      <c r="AL1573" s="162"/>
      <c r="AM1573" s="162"/>
      <c r="AN1573" s="162"/>
      <c r="AO1573" s="162"/>
      <c r="AP1573" s="162"/>
      <c r="AQ1573" s="162"/>
      <c r="AR1573" s="162"/>
      <c r="AS1573" s="162"/>
      <c r="AT1573" s="162"/>
      <c r="AU1573" s="162"/>
      <c r="AV1573" s="162"/>
      <c r="AW1573" s="162"/>
      <c r="AX1573" s="162"/>
    </row>
    <row r="1574" spans="1:50" hidden="1">
      <c r="A1574" s="153" t="s">
        <v>4176</v>
      </c>
      <c r="B1574" s="153" t="s">
        <v>4177</v>
      </c>
      <c r="C1574" s="153" t="s">
        <v>2321</v>
      </c>
      <c r="D1574" s="177" t="s">
        <v>9149</v>
      </c>
      <c r="E1574" s="161" t="s">
        <v>6309</v>
      </c>
      <c r="F1574" s="161" t="s">
        <v>12650</v>
      </c>
      <c r="G1574" s="161" t="s">
        <v>9150</v>
      </c>
      <c r="H1574" s="161" t="s">
        <v>3902</v>
      </c>
      <c r="I1574" s="161" t="s">
        <v>6294</v>
      </c>
      <c r="J1574" s="161" t="s">
        <v>9151</v>
      </c>
      <c r="K1574" s="161" t="s">
        <v>9152</v>
      </c>
      <c r="L1574" s="161" t="s">
        <v>6309</v>
      </c>
      <c r="M1574" s="161" t="s">
        <v>6309</v>
      </c>
      <c r="N1574" s="185" t="s">
        <v>6310</v>
      </c>
      <c r="O1574" s="161">
        <v>0</v>
      </c>
      <c r="P1574" s="161">
        <v>0</v>
      </c>
      <c r="Q1574" s="161">
        <v>0</v>
      </c>
      <c r="R1574" s="161">
        <v>0</v>
      </c>
      <c r="S1574" s="161">
        <v>0</v>
      </c>
      <c r="T1574" s="161">
        <v>0</v>
      </c>
      <c r="U1574" s="161">
        <v>0</v>
      </c>
      <c r="V1574" s="161">
        <v>0</v>
      </c>
      <c r="W1574" s="161">
        <v>0</v>
      </c>
      <c r="X1574" s="161">
        <v>0</v>
      </c>
      <c r="Y1574" s="161">
        <v>0</v>
      </c>
      <c r="Z1574" s="161">
        <v>0</v>
      </c>
      <c r="AA1574" s="161">
        <v>0</v>
      </c>
      <c r="AB1574" s="161">
        <v>0</v>
      </c>
      <c r="AC1574" s="161">
        <v>0</v>
      </c>
      <c r="AD1574" s="161">
        <v>0</v>
      </c>
      <c r="AE1574" s="161">
        <v>0</v>
      </c>
      <c r="AF1574" s="161" t="s">
        <v>6309</v>
      </c>
      <c r="AG1574" s="161" t="s">
        <v>6312</v>
      </c>
      <c r="AH1574" s="162"/>
      <c r="AI1574" s="162"/>
      <c r="AJ1574" s="162"/>
      <c r="AK1574" s="162"/>
      <c r="AL1574" s="162"/>
      <c r="AM1574" s="162"/>
      <c r="AN1574" s="162"/>
      <c r="AO1574" s="162"/>
      <c r="AP1574" s="162"/>
      <c r="AQ1574" s="162"/>
      <c r="AR1574" s="162"/>
      <c r="AS1574" s="162"/>
      <c r="AT1574" s="162"/>
      <c r="AU1574" s="162"/>
      <c r="AV1574" s="162"/>
      <c r="AW1574" s="162"/>
      <c r="AX1574" s="162"/>
    </row>
    <row r="1575" spans="1:50" hidden="1">
      <c r="A1575" s="153" t="s">
        <v>1927</v>
      </c>
      <c r="B1575" s="153" t="s">
        <v>1928</v>
      </c>
      <c r="C1575" s="153" t="s">
        <v>1929</v>
      </c>
      <c r="D1575" s="177" t="s">
        <v>7857</v>
      </c>
      <c r="E1575" s="161" t="s">
        <v>7858</v>
      </c>
      <c r="F1575" s="161" t="s">
        <v>12164</v>
      </c>
      <c r="G1575" s="161" t="s">
        <v>7859</v>
      </c>
      <c r="H1575" s="161" t="s">
        <v>2024</v>
      </c>
      <c r="I1575" s="161" t="s">
        <v>2031</v>
      </c>
      <c r="J1575" s="161" t="s">
        <v>7860</v>
      </c>
      <c r="K1575" s="161" t="s">
        <v>7861</v>
      </c>
      <c r="L1575" s="161" t="s">
        <v>7862</v>
      </c>
      <c r="M1575" s="161" t="s">
        <v>7863</v>
      </c>
      <c r="N1575" s="185" t="s">
        <v>6953</v>
      </c>
      <c r="O1575" s="161">
        <v>0</v>
      </c>
      <c r="P1575" s="161">
        <v>0</v>
      </c>
      <c r="Q1575" s="161">
        <v>0</v>
      </c>
      <c r="R1575" s="161">
        <v>0</v>
      </c>
      <c r="S1575" s="161">
        <v>0</v>
      </c>
      <c r="T1575" s="161">
        <v>0</v>
      </c>
      <c r="U1575" s="161">
        <v>0</v>
      </c>
      <c r="V1575" s="161">
        <v>0</v>
      </c>
      <c r="W1575" s="161">
        <v>0</v>
      </c>
      <c r="X1575" s="161">
        <v>0</v>
      </c>
      <c r="Y1575" s="161">
        <v>0</v>
      </c>
      <c r="Z1575" s="161">
        <v>0</v>
      </c>
      <c r="AA1575" s="161">
        <v>0</v>
      </c>
      <c r="AB1575" s="161">
        <v>0</v>
      </c>
      <c r="AC1575" s="161">
        <v>0</v>
      </c>
      <c r="AD1575" s="161">
        <v>0</v>
      </c>
      <c r="AE1575" s="161">
        <v>0</v>
      </c>
      <c r="AF1575" s="161" t="s">
        <v>1912</v>
      </c>
      <c r="AG1575" s="161" t="s">
        <v>4388</v>
      </c>
      <c r="AH1575" s="162"/>
      <c r="AI1575" s="162"/>
      <c r="AJ1575" s="162"/>
      <c r="AK1575" s="162"/>
      <c r="AL1575" s="162"/>
      <c r="AM1575" s="162"/>
      <c r="AN1575" s="162"/>
      <c r="AO1575" s="162"/>
      <c r="AP1575" s="162"/>
      <c r="AQ1575" s="162"/>
      <c r="AR1575" s="162"/>
      <c r="AS1575" s="162"/>
      <c r="AT1575" s="162"/>
      <c r="AU1575" s="162"/>
      <c r="AV1575" s="162"/>
      <c r="AW1575" s="162"/>
      <c r="AX1575" s="162"/>
    </row>
    <row r="1576" spans="1:50" hidden="1">
      <c r="A1576" s="153" t="s">
        <v>5845</v>
      </c>
      <c r="B1576" s="153" t="s">
        <v>5846</v>
      </c>
      <c r="C1576" s="153" t="s">
        <v>4501</v>
      </c>
      <c r="D1576" s="177" t="s">
        <v>10391</v>
      </c>
      <c r="E1576" s="161" t="s">
        <v>6309</v>
      </c>
      <c r="F1576" s="161" t="s">
        <v>12899</v>
      </c>
      <c r="G1576" s="161" t="s">
        <v>10392</v>
      </c>
      <c r="H1576" s="161" t="s">
        <v>2024</v>
      </c>
      <c r="I1576" s="161" t="s">
        <v>2031</v>
      </c>
      <c r="J1576" s="161" t="s">
        <v>10393</v>
      </c>
      <c r="K1576" s="161" t="s">
        <v>10394</v>
      </c>
      <c r="L1576" s="161" t="s">
        <v>6309</v>
      </c>
      <c r="M1576" s="161" t="s">
        <v>10395</v>
      </c>
      <c r="N1576" s="185" t="s">
        <v>6310</v>
      </c>
      <c r="O1576" s="161">
        <v>0</v>
      </c>
      <c r="P1576" s="161">
        <v>0</v>
      </c>
      <c r="Q1576" s="161">
        <v>0</v>
      </c>
      <c r="R1576" s="161">
        <v>0</v>
      </c>
      <c r="S1576" s="161">
        <v>0</v>
      </c>
      <c r="T1576" s="161">
        <v>0</v>
      </c>
      <c r="U1576" s="161">
        <v>0</v>
      </c>
      <c r="V1576" s="161">
        <v>0</v>
      </c>
      <c r="W1576" s="161">
        <v>0</v>
      </c>
      <c r="X1576" s="161">
        <v>0</v>
      </c>
      <c r="Y1576" s="161">
        <v>0</v>
      </c>
      <c r="Z1576" s="161">
        <v>0</v>
      </c>
      <c r="AA1576" s="161">
        <v>0</v>
      </c>
      <c r="AB1576" s="161">
        <v>0</v>
      </c>
      <c r="AC1576" s="161">
        <v>0</v>
      </c>
      <c r="AD1576" s="161">
        <v>0</v>
      </c>
      <c r="AE1576" s="161">
        <v>0</v>
      </c>
      <c r="AF1576" s="161" t="s">
        <v>6309</v>
      </c>
      <c r="AG1576" s="161" t="s">
        <v>6312</v>
      </c>
      <c r="AH1576" s="162"/>
      <c r="AI1576" s="162"/>
      <c r="AJ1576" s="162"/>
      <c r="AK1576" s="162"/>
      <c r="AL1576" s="162"/>
      <c r="AM1576" s="162"/>
      <c r="AN1576" s="162"/>
      <c r="AO1576" s="162"/>
      <c r="AP1576" s="162"/>
      <c r="AQ1576" s="162"/>
      <c r="AR1576" s="162"/>
      <c r="AS1576" s="162"/>
      <c r="AT1576" s="162"/>
      <c r="AU1576" s="162"/>
      <c r="AV1576" s="162"/>
      <c r="AW1576" s="162"/>
      <c r="AX1576" s="162"/>
    </row>
    <row r="1577" spans="1:50" hidden="1">
      <c r="A1577" s="153" t="s">
        <v>1746</v>
      </c>
      <c r="B1577" s="153" t="s">
        <v>1747</v>
      </c>
      <c r="C1577" s="153" t="s">
        <v>1921</v>
      </c>
      <c r="D1577" s="177" t="s">
        <v>8989</v>
      </c>
      <c r="E1577" s="161" t="s">
        <v>6309</v>
      </c>
      <c r="F1577" s="161" t="s">
        <v>12165</v>
      </c>
      <c r="G1577" s="161" t="s">
        <v>8990</v>
      </c>
      <c r="H1577" s="161" t="s">
        <v>3554</v>
      </c>
      <c r="I1577" s="161" t="s">
        <v>3555</v>
      </c>
      <c r="J1577" s="161" t="s">
        <v>8991</v>
      </c>
      <c r="K1577" s="161" t="s">
        <v>8992</v>
      </c>
      <c r="L1577" s="161" t="s">
        <v>6309</v>
      </c>
      <c r="M1577" s="161" t="s">
        <v>6309</v>
      </c>
      <c r="N1577" s="185" t="s">
        <v>6310</v>
      </c>
      <c r="O1577" s="161">
        <v>0</v>
      </c>
      <c r="P1577" s="161">
        <v>0</v>
      </c>
      <c r="Q1577" s="161">
        <v>0</v>
      </c>
      <c r="R1577" s="161">
        <v>0</v>
      </c>
      <c r="S1577" s="161">
        <v>0</v>
      </c>
      <c r="T1577" s="161">
        <v>0</v>
      </c>
      <c r="U1577" s="161">
        <v>0</v>
      </c>
      <c r="V1577" s="161">
        <v>0</v>
      </c>
      <c r="W1577" s="161">
        <v>0</v>
      </c>
      <c r="X1577" s="161">
        <v>0</v>
      </c>
      <c r="Y1577" s="161">
        <v>0</v>
      </c>
      <c r="Z1577" s="161">
        <v>0</v>
      </c>
      <c r="AA1577" s="161">
        <v>0</v>
      </c>
      <c r="AB1577" s="161">
        <v>0</v>
      </c>
      <c r="AC1577" s="161">
        <v>0</v>
      </c>
      <c r="AD1577" s="161">
        <v>0</v>
      </c>
      <c r="AE1577" s="161">
        <v>0</v>
      </c>
      <c r="AF1577" s="161" t="s">
        <v>6309</v>
      </c>
      <c r="AG1577" s="161" t="s">
        <v>6312</v>
      </c>
      <c r="AH1577" s="162"/>
      <c r="AI1577" s="162"/>
      <c r="AJ1577" s="162"/>
      <c r="AK1577" s="162"/>
      <c r="AL1577" s="162"/>
      <c r="AM1577" s="162"/>
      <c r="AN1577" s="162"/>
      <c r="AO1577" s="162"/>
      <c r="AP1577" s="162"/>
      <c r="AQ1577" s="162"/>
      <c r="AR1577" s="162"/>
      <c r="AS1577" s="162"/>
      <c r="AT1577" s="162"/>
      <c r="AU1577" s="162"/>
      <c r="AV1577" s="162"/>
      <c r="AW1577" s="162"/>
      <c r="AX1577" s="162"/>
    </row>
    <row r="1578" spans="1:50" hidden="1">
      <c r="A1578" s="153" t="s">
        <v>1733</v>
      </c>
      <c r="B1578" s="153" t="s">
        <v>1734</v>
      </c>
      <c r="C1578" s="153" t="s">
        <v>282</v>
      </c>
      <c r="D1578" s="177" t="e">
        <v>#N/A</v>
      </c>
      <c r="E1578" s="161" t="e">
        <v>#N/A</v>
      </c>
      <c r="F1578" s="161" t="e">
        <v>#N/A</v>
      </c>
      <c r="G1578" s="161" t="e">
        <v>#N/A</v>
      </c>
      <c r="H1578" s="161" t="e">
        <v>#N/A</v>
      </c>
      <c r="I1578" s="161" t="e">
        <v>#N/A</v>
      </c>
      <c r="J1578" s="161" t="e">
        <v>#N/A</v>
      </c>
      <c r="K1578" s="161" t="e">
        <v>#N/A</v>
      </c>
      <c r="L1578" s="161" t="e">
        <v>#N/A</v>
      </c>
      <c r="M1578" s="161"/>
      <c r="N1578" s="185"/>
      <c r="O1578" s="161"/>
      <c r="P1578" s="161"/>
      <c r="Q1578" s="161"/>
      <c r="R1578" s="161"/>
      <c r="S1578" s="161"/>
      <c r="T1578" s="161"/>
      <c r="U1578" s="161"/>
      <c r="V1578" s="161"/>
      <c r="W1578" s="161"/>
      <c r="X1578" s="161"/>
      <c r="Y1578" s="161"/>
      <c r="Z1578" s="161"/>
      <c r="AA1578" s="161"/>
      <c r="AB1578" s="161"/>
      <c r="AC1578" s="161"/>
      <c r="AD1578" s="161"/>
      <c r="AE1578" s="161"/>
      <c r="AF1578" s="161"/>
      <c r="AG1578" s="161"/>
      <c r="AH1578" s="162"/>
      <c r="AI1578" s="162"/>
      <c r="AJ1578" s="162"/>
      <c r="AK1578" s="162"/>
      <c r="AL1578" s="162"/>
      <c r="AM1578" s="162"/>
      <c r="AN1578" s="162"/>
      <c r="AO1578" s="162"/>
      <c r="AP1578" s="162"/>
      <c r="AQ1578" s="162"/>
      <c r="AR1578" s="162"/>
      <c r="AS1578" s="162"/>
      <c r="AT1578" s="162"/>
      <c r="AU1578" s="162"/>
      <c r="AV1578" s="162"/>
      <c r="AW1578" s="162"/>
      <c r="AX1578" s="162"/>
    </row>
    <row r="1579" spans="1:50" hidden="1">
      <c r="A1579" s="153" t="s">
        <v>3060</v>
      </c>
      <c r="B1579" s="153" t="s">
        <v>3061</v>
      </c>
      <c r="C1579" s="153" t="s">
        <v>3062</v>
      </c>
      <c r="D1579" s="177" t="s">
        <v>9240</v>
      </c>
      <c r="E1579" s="161" t="s">
        <v>6309</v>
      </c>
      <c r="F1579" s="161" t="s">
        <v>12664</v>
      </c>
      <c r="G1579" s="161" t="s">
        <v>9241</v>
      </c>
      <c r="H1579" s="161" t="s">
        <v>2015</v>
      </c>
      <c r="I1579" s="161" t="s">
        <v>2016</v>
      </c>
      <c r="J1579" s="161" t="s">
        <v>9242</v>
      </c>
      <c r="K1579" s="161" t="s">
        <v>9243</v>
      </c>
      <c r="L1579" s="161" t="s">
        <v>6309</v>
      </c>
      <c r="M1579" s="161" t="s">
        <v>6309</v>
      </c>
      <c r="N1579" s="185" t="s">
        <v>6310</v>
      </c>
      <c r="O1579" s="161">
        <v>0</v>
      </c>
      <c r="P1579" s="161">
        <v>0</v>
      </c>
      <c r="Q1579" s="161">
        <v>0</v>
      </c>
      <c r="R1579" s="161">
        <v>0</v>
      </c>
      <c r="S1579" s="161">
        <v>0</v>
      </c>
      <c r="T1579" s="161">
        <v>0</v>
      </c>
      <c r="U1579" s="161">
        <v>0</v>
      </c>
      <c r="V1579" s="161">
        <v>0</v>
      </c>
      <c r="W1579" s="161">
        <v>0</v>
      </c>
      <c r="X1579" s="161">
        <v>0</v>
      </c>
      <c r="Y1579" s="161">
        <v>0</v>
      </c>
      <c r="Z1579" s="161">
        <v>0</v>
      </c>
      <c r="AA1579" s="161">
        <v>0</v>
      </c>
      <c r="AB1579" s="161">
        <v>0</v>
      </c>
      <c r="AC1579" s="161">
        <v>0</v>
      </c>
      <c r="AD1579" s="161">
        <v>0</v>
      </c>
      <c r="AE1579" s="161">
        <v>0</v>
      </c>
      <c r="AF1579" s="161" t="s">
        <v>6309</v>
      </c>
      <c r="AG1579" s="161" t="s">
        <v>6312</v>
      </c>
      <c r="AH1579" s="162"/>
      <c r="AI1579" s="162"/>
      <c r="AJ1579" s="162"/>
      <c r="AK1579" s="162"/>
      <c r="AL1579" s="162"/>
      <c r="AM1579" s="162"/>
      <c r="AN1579" s="162"/>
      <c r="AO1579" s="162"/>
      <c r="AP1579" s="162"/>
      <c r="AQ1579" s="162"/>
      <c r="AR1579" s="162"/>
      <c r="AS1579" s="162"/>
      <c r="AT1579" s="162"/>
      <c r="AU1579" s="162"/>
      <c r="AV1579" s="162"/>
      <c r="AW1579" s="162"/>
      <c r="AX1579" s="162"/>
    </row>
    <row r="1580" spans="1:50" hidden="1">
      <c r="A1580" s="153" t="s">
        <v>625</v>
      </c>
      <c r="B1580" s="153" t="s">
        <v>626</v>
      </c>
      <c r="C1580" s="153" t="s">
        <v>627</v>
      </c>
      <c r="D1580" s="177" t="s">
        <v>10690</v>
      </c>
      <c r="E1580" s="161" t="s">
        <v>10691</v>
      </c>
      <c r="F1580" s="161" t="s">
        <v>12145</v>
      </c>
      <c r="G1580" s="161" t="s">
        <v>3553</v>
      </c>
      <c r="H1580" s="161" t="s">
        <v>10692</v>
      </c>
      <c r="I1580" s="161" t="s">
        <v>10693</v>
      </c>
      <c r="J1580" s="161" t="s">
        <v>10694</v>
      </c>
      <c r="K1580" s="161" t="s">
        <v>10695</v>
      </c>
      <c r="L1580" s="161" t="s">
        <v>6309</v>
      </c>
      <c r="M1580" s="161" t="s">
        <v>10696</v>
      </c>
      <c r="N1580" s="185" t="s">
        <v>6310</v>
      </c>
      <c r="O1580" s="161">
        <v>0</v>
      </c>
      <c r="P1580" s="161">
        <v>0</v>
      </c>
      <c r="Q1580" s="161">
        <v>0</v>
      </c>
      <c r="R1580" s="161">
        <v>0</v>
      </c>
      <c r="S1580" s="161">
        <v>0</v>
      </c>
      <c r="T1580" s="161">
        <v>0</v>
      </c>
      <c r="U1580" s="161">
        <v>0</v>
      </c>
      <c r="V1580" s="161">
        <v>0</v>
      </c>
      <c r="W1580" s="161">
        <v>0</v>
      </c>
      <c r="X1580" s="161">
        <v>0</v>
      </c>
      <c r="Y1580" s="161">
        <v>0</v>
      </c>
      <c r="Z1580" s="161">
        <v>0</v>
      </c>
      <c r="AA1580" s="161">
        <v>0</v>
      </c>
      <c r="AB1580" s="161">
        <v>0</v>
      </c>
      <c r="AC1580" s="161">
        <v>0</v>
      </c>
      <c r="AD1580" s="161">
        <v>0</v>
      </c>
      <c r="AE1580" s="161">
        <v>0</v>
      </c>
      <c r="AF1580" s="161" t="s">
        <v>6309</v>
      </c>
      <c r="AG1580" s="161" t="s">
        <v>6317</v>
      </c>
      <c r="AH1580" s="162"/>
      <c r="AI1580" s="162"/>
      <c r="AJ1580" s="162"/>
      <c r="AK1580" s="162"/>
      <c r="AL1580" s="162"/>
      <c r="AM1580" s="162"/>
      <c r="AN1580" s="162"/>
      <c r="AO1580" s="162"/>
      <c r="AP1580" s="162"/>
      <c r="AQ1580" s="162"/>
      <c r="AR1580" s="162"/>
      <c r="AS1580" s="162"/>
      <c r="AT1580" s="162"/>
      <c r="AU1580" s="162"/>
      <c r="AV1580" s="162"/>
      <c r="AW1580" s="162"/>
      <c r="AX1580" s="162"/>
    </row>
    <row r="1581" spans="1:50" hidden="1">
      <c r="A1581" s="153" t="s">
        <v>628</v>
      </c>
      <c r="B1581" s="153" t="s">
        <v>629</v>
      </c>
      <c r="C1581" s="153" t="s">
        <v>282</v>
      </c>
      <c r="D1581" s="177" t="s">
        <v>8829</v>
      </c>
      <c r="E1581" s="161" t="s">
        <v>6309</v>
      </c>
      <c r="F1581" s="161" t="s">
        <v>12587</v>
      </c>
      <c r="G1581" s="161" t="s">
        <v>8830</v>
      </c>
      <c r="H1581" s="161" t="s">
        <v>2024</v>
      </c>
      <c r="I1581" s="161" t="s">
        <v>2031</v>
      </c>
      <c r="J1581" s="161" t="s">
        <v>8831</v>
      </c>
      <c r="K1581" s="161" t="s">
        <v>8832</v>
      </c>
      <c r="L1581" s="161" t="s">
        <v>6309</v>
      </c>
      <c r="M1581" s="161" t="s">
        <v>6309</v>
      </c>
      <c r="N1581" s="185" t="s">
        <v>6310</v>
      </c>
      <c r="O1581" s="161">
        <v>0</v>
      </c>
      <c r="P1581" s="161">
        <v>0</v>
      </c>
      <c r="Q1581" s="161">
        <v>0</v>
      </c>
      <c r="R1581" s="161">
        <v>0</v>
      </c>
      <c r="S1581" s="161">
        <v>0</v>
      </c>
      <c r="T1581" s="161">
        <v>0</v>
      </c>
      <c r="U1581" s="161">
        <v>0</v>
      </c>
      <c r="V1581" s="161">
        <v>0</v>
      </c>
      <c r="W1581" s="161">
        <v>0</v>
      </c>
      <c r="X1581" s="161">
        <v>0</v>
      </c>
      <c r="Y1581" s="161">
        <v>0</v>
      </c>
      <c r="Z1581" s="161">
        <v>0</v>
      </c>
      <c r="AA1581" s="161">
        <v>0</v>
      </c>
      <c r="AB1581" s="161">
        <v>0</v>
      </c>
      <c r="AC1581" s="161">
        <v>0</v>
      </c>
      <c r="AD1581" s="161">
        <v>0</v>
      </c>
      <c r="AE1581" s="161">
        <v>0</v>
      </c>
      <c r="AF1581" s="161" t="s">
        <v>6309</v>
      </c>
      <c r="AG1581" s="161" t="s">
        <v>6312</v>
      </c>
      <c r="AH1581" s="162"/>
      <c r="AI1581" s="162"/>
      <c r="AJ1581" s="162"/>
      <c r="AK1581" s="162"/>
      <c r="AL1581" s="162"/>
      <c r="AM1581" s="162"/>
      <c r="AN1581" s="162"/>
      <c r="AO1581" s="162"/>
      <c r="AP1581" s="162"/>
      <c r="AQ1581" s="162"/>
      <c r="AR1581" s="162"/>
      <c r="AS1581" s="162"/>
      <c r="AT1581" s="162"/>
      <c r="AU1581" s="162"/>
      <c r="AV1581" s="162"/>
      <c r="AW1581" s="162"/>
      <c r="AX1581" s="162"/>
    </row>
    <row r="1582" spans="1:50" hidden="1">
      <c r="A1582" s="153" t="s">
        <v>409</v>
      </c>
      <c r="B1582" s="153" t="s">
        <v>6522</v>
      </c>
      <c r="C1582" s="153" t="s">
        <v>408</v>
      </c>
      <c r="D1582" s="177" t="s">
        <v>894</v>
      </c>
      <c r="E1582" s="161" t="s">
        <v>895</v>
      </c>
      <c r="F1582" s="161" t="s">
        <v>2337</v>
      </c>
      <c r="G1582" s="161" t="s">
        <v>897</v>
      </c>
      <c r="H1582" s="161" t="s">
        <v>2024</v>
      </c>
      <c r="I1582" s="161" t="s">
        <v>2031</v>
      </c>
      <c r="J1582" s="161" t="s">
        <v>898</v>
      </c>
      <c r="K1582" s="161" t="s">
        <v>899</v>
      </c>
      <c r="L1582" s="161" t="s">
        <v>900</v>
      </c>
      <c r="M1582" s="161" t="s">
        <v>901</v>
      </c>
      <c r="N1582" s="185" t="s">
        <v>6520</v>
      </c>
      <c r="O1582" s="161" t="s">
        <v>4004</v>
      </c>
      <c r="P1582" s="161" t="s">
        <v>902</v>
      </c>
      <c r="Q1582" s="161" t="s">
        <v>2333</v>
      </c>
      <c r="R1582" s="161" t="s">
        <v>2024</v>
      </c>
      <c r="S1582" s="161" t="s">
        <v>2031</v>
      </c>
      <c r="T1582" s="161" t="s">
        <v>6309</v>
      </c>
      <c r="U1582" s="161" t="s">
        <v>3985</v>
      </c>
      <c r="V1582" s="161" t="s">
        <v>2334</v>
      </c>
      <c r="W1582" s="161" t="s">
        <v>2335</v>
      </c>
      <c r="X1582" s="161" t="s">
        <v>2024</v>
      </c>
      <c r="Y1582" s="161" t="s">
        <v>2031</v>
      </c>
      <c r="Z1582" s="161" t="s">
        <v>2336</v>
      </c>
      <c r="AA1582" s="161">
        <v>0</v>
      </c>
      <c r="AB1582" s="161">
        <v>0</v>
      </c>
      <c r="AC1582" s="161">
        <v>0</v>
      </c>
      <c r="AD1582" s="161">
        <v>0</v>
      </c>
      <c r="AE1582" s="161">
        <v>0</v>
      </c>
      <c r="AF1582" s="161" t="s">
        <v>6309</v>
      </c>
      <c r="AG1582" s="161" t="s">
        <v>6497</v>
      </c>
      <c r="AH1582" s="162" t="s">
        <v>14196</v>
      </c>
      <c r="AI1582" s="162" t="s">
        <v>14938</v>
      </c>
      <c r="AJ1582" s="162"/>
      <c r="AK1582" s="162"/>
      <c r="AL1582" s="162"/>
      <c r="AM1582" s="162"/>
      <c r="AN1582" s="162"/>
      <c r="AO1582" s="162"/>
      <c r="AP1582" s="162"/>
      <c r="AQ1582" s="162"/>
      <c r="AR1582" s="162"/>
      <c r="AS1582" s="162"/>
      <c r="AT1582" s="162"/>
      <c r="AU1582" s="162"/>
      <c r="AV1582" s="162"/>
      <c r="AW1582" s="162"/>
      <c r="AX1582" s="162"/>
    </row>
    <row r="1583" spans="1:50" hidden="1">
      <c r="A1583" s="153" t="s">
        <v>6121</v>
      </c>
      <c r="B1583" s="153" t="s">
        <v>6122</v>
      </c>
      <c r="C1583" s="153" t="s">
        <v>282</v>
      </c>
      <c r="D1583" s="177" t="s">
        <v>10751</v>
      </c>
      <c r="E1583" s="161" t="s">
        <v>10752</v>
      </c>
      <c r="F1583" s="161" t="s">
        <v>13180</v>
      </c>
      <c r="G1583" s="161" t="s">
        <v>10753</v>
      </c>
      <c r="H1583" s="161" t="s">
        <v>2024</v>
      </c>
      <c r="I1583" s="161" t="s">
        <v>2031</v>
      </c>
      <c r="J1583" s="161" t="s">
        <v>10754</v>
      </c>
      <c r="K1583" s="161" t="s">
        <v>10755</v>
      </c>
      <c r="L1583" s="161" t="s">
        <v>10756</v>
      </c>
      <c r="M1583" s="161" t="s">
        <v>10757</v>
      </c>
      <c r="N1583" s="185" t="s">
        <v>6310</v>
      </c>
      <c r="O1583" s="161">
        <v>0</v>
      </c>
      <c r="P1583" s="161">
        <v>0</v>
      </c>
      <c r="Q1583" s="161">
        <v>0</v>
      </c>
      <c r="R1583" s="161">
        <v>0</v>
      </c>
      <c r="S1583" s="161">
        <v>0</v>
      </c>
      <c r="T1583" s="161">
        <v>0</v>
      </c>
      <c r="U1583" s="161">
        <v>0</v>
      </c>
      <c r="V1583" s="161">
        <v>0</v>
      </c>
      <c r="W1583" s="161">
        <v>0</v>
      </c>
      <c r="X1583" s="161">
        <v>0</v>
      </c>
      <c r="Y1583" s="161">
        <v>0</v>
      </c>
      <c r="Z1583" s="161">
        <v>0</v>
      </c>
      <c r="AA1583" s="161">
        <v>0</v>
      </c>
      <c r="AB1583" s="161">
        <v>0</v>
      </c>
      <c r="AC1583" s="161">
        <v>0</v>
      </c>
      <c r="AD1583" s="161">
        <v>0</v>
      </c>
      <c r="AE1583" s="161">
        <v>0</v>
      </c>
      <c r="AF1583" s="161" t="s">
        <v>6309</v>
      </c>
      <c r="AG1583" s="161" t="s">
        <v>6317</v>
      </c>
      <c r="AH1583" s="162"/>
      <c r="AI1583" s="162"/>
      <c r="AJ1583" s="162"/>
      <c r="AK1583" s="162"/>
      <c r="AL1583" s="162"/>
      <c r="AM1583" s="162"/>
      <c r="AN1583" s="162"/>
      <c r="AO1583" s="162"/>
      <c r="AP1583" s="162"/>
      <c r="AQ1583" s="162"/>
      <c r="AR1583" s="162"/>
      <c r="AS1583" s="162"/>
      <c r="AT1583" s="162"/>
      <c r="AU1583" s="162"/>
      <c r="AV1583" s="162"/>
      <c r="AW1583" s="162"/>
      <c r="AX1583" s="162"/>
    </row>
    <row r="1584" spans="1:50" hidden="1">
      <c r="A1584" s="153" t="s">
        <v>6123</v>
      </c>
      <c r="B1584" s="153" t="s">
        <v>6122</v>
      </c>
      <c r="C1584" s="153" t="s">
        <v>282</v>
      </c>
      <c r="D1584" s="177" t="s">
        <v>10751</v>
      </c>
      <c r="E1584" s="161" t="s">
        <v>10752</v>
      </c>
      <c r="F1584" s="161" t="s">
        <v>13181</v>
      </c>
      <c r="G1584" s="161" t="s">
        <v>10753</v>
      </c>
      <c r="H1584" s="161" t="s">
        <v>2024</v>
      </c>
      <c r="I1584" s="161" t="s">
        <v>2031</v>
      </c>
      <c r="J1584" s="161" t="s">
        <v>10754</v>
      </c>
      <c r="K1584" s="161" t="s">
        <v>10755</v>
      </c>
      <c r="L1584" s="161" t="s">
        <v>10756</v>
      </c>
      <c r="M1584" s="161" t="s">
        <v>10757</v>
      </c>
      <c r="N1584" s="185" t="s">
        <v>6310</v>
      </c>
      <c r="O1584" s="161">
        <v>0</v>
      </c>
      <c r="P1584" s="161">
        <v>0</v>
      </c>
      <c r="Q1584" s="161">
        <v>0</v>
      </c>
      <c r="R1584" s="161">
        <v>0</v>
      </c>
      <c r="S1584" s="161">
        <v>0</v>
      </c>
      <c r="T1584" s="161">
        <v>0</v>
      </c>
      <c r="U1584" s="161">
        <v>0</v>
      </c>
      <c r="V1584" s="161">
        <v>0</v>
      </c>
      <c r="W1584" s="161">
        <v>0</v>
      </c>
      <c r="X1584" s="161">
        <v>0</v>
      </c>
      <c r="Y1584" s="161">
        <v>0</v>
      </c>
      <c r="Z1584" s="161">
        <v>0</v>
      </c>
      <c r="AA1584" s="161">
        <v>0</v>
      </c>
      <c r="AB1584" s="161">
        <v>0</v>
      </c>
      <c r="AC1584" s="161">
        <v>0</v>
      </c>
      <c r="AD1584" s="161">
        <v>0</v>
      </c>
      <c r="AE1584" s="161">
        <v>0</v>
      </c>
      <c r="AF1584" s="161" t="s">
        <v>6309</v>
      </c>
      <c r="AG1584" s="161" t="s">
        <v>6317</v>
      </c>
      <c r="AH1584" s="162"/>
      <c r="AI1584" s="162"/>
      <c r="AJ1584" s="162"/>
      <c r="AK1584" s="162"/>
      <c r="AL1584" s="162"/>
      <c r="AM1584" s="162"/>
      <c r="AN1584" s="162"/>
      <c r="AO1584" s="162"/>
      <c r="AP1584" s="162"/>
      <c r="AQ1584" s="162"/>
      <c r="AR1584" s="162"/>
      <c r="AS1584" s="162"/>
      <c r="AT1584" s="162"/>
      <c r="AU1584" s="162"/>
      <c r="AV1584" s="162"/>
      <c r="AW1584" s="162"/>
      <c r="AX1584" s="162"/>
    </row>
    <row r="1585" spans="1:50" hidden="1">
      <c r="A1585" s="153" t="s">
        <v>2665</v>
      </c>
      <c r="B1585" s="153" t="s">
        <v>2666</v>
      </c>
      <c r="C1585" s="153" t="s">
        <v>4501</v>
      </c>
      <c r="D1585" s="177" t="s">
        <v>10125</v>
      </c>
      <c r="E1585" s="161" t="s">
        <v>6309</v>
      </c>
      <c r="F1585" s="161" t="s">
        <v>12846</v>
      </c>
      <c r="G1585" s="161" t="s">
        <v>10126</v>
      </c>
      <c r="H1585" s="161" t="s">
        <v>2024</v>
      </c>
      <c r="I1585" s="161" t="s">
        <v>2031</v>
      </c>
      <c r="J1585" s="161" t="s">
        <v>10127</v>
      </c>
      <c r="K1585" s="161" t="s">
        <v>10128</v>
      </c>
      <c r="L1585" s="161" t="s">
        <v>6309</v>
      </c>
      <c r="M1585" s="161" t="s">
        <v>6309</v>
      </c>
      <c r="N1585" s="185" t="s">
        <v>6310</v>
      </c>
      <c r="O1585" s="161">
        <v>0</v>
      </c>
      <c r="P1585" s="161">
        <v>0</v>
      </c>
      <c r="Q1585" s="161">
        <v>0</v>
      </c>
      <c r="R1585" s="161">
        <v>0</v>
      </c>
      <c r="S1585" s="161">
        <v>0</v>
      </c>
      <c r="T1585" s="161">
        <v>0</v>
      </c>
      <c r="U1585" s="161">
        <v>0</v>
      </c>
      <c r="V1585" s="161">
        <v>0</v>
      </c>
      <c r="W1585" s="161">
        <v>0</v>
      </c>
      <c r="X1585" s="161">
        <v>0</v>
      </c>
      <c r="Y1585" s="161">
        <v>0</v>
      </c>
      <c r="Z1585" s="161">
        <v>0</v>
      </c>
      <c r="AA1585" s="161">
        <v>0</v>
      </c>
      <c r="AB1585" s="161">
        <v>0</v>
      </c>
      <c r="AC1585" s="161">
        <v>0</v>
      </c>
      <c r="AD1585" s="161">
        <v>0</v>
      </c>
      <c r="AE1585" s="161">
        <v>0</v>
      </c>
      <c r="AF1585" s="161" t="s">
        <v>6309</v>
      </c>
      <c r="AG1585" s="161" t="s">
        <v>6312</v>
      </c>
      <c r="AH1585" s="162"/>
      <c r="AI1585" s="162"/>
      <c r="AJ1585" s="162"/>
      <c r="AK1585" s="162"/>
      <c r="AL1585" s="162"/>
      <c r="AM1585" s="162"/>
      <c r="AN1585" s="162"/>
      <c r="AO1585" s="162"/>
      <c r="AP1585" s="162"/>
      <c r="AQ1585" s="162"/>
      <c r="AR1585" s="162"/>
      <c r="AS1585" s="162"/>
      <c r="AT1585" s="162"/>
      <c r="AU1585" s="162"/>
      <c r="AV1585" s="162"/>
      <c r="AW1585" s="162"/>
      <c r="AX1585" s="162"/>
    </row>
    <row r="1586" spans="1:50" hidden="1">
      <c r="A1586" s="153" t="s">
        <v>3124</v>
      </c>
      <c r="B1586" s="153" t="s">
        <v>3125</v>
      </c>
      <c r="C1586" s="153" t="s">
        <v>4501</v>
      </c>
      <c r="D1586" s="177" t="s">
        <v>8472</v>
      </c>
      <c r="E1586" s="161" t="s">
        <v>6309</v>
      </c>
      <c r="F1586" s="161" t="s">
        <v>12518</v>
      </c>
      <c r="G1586" s="161" t="s">
        <v>8473</v>
      </c>
      <c r="H1586" s="161" t="s">
        <v>8474</v>
      </c>
      <c r="I1586" s="161" t="s">
        <v>6287</v>
      </c>
      <c r="J1586" s="161" t="s">
        <v>8475</v>
      </c>
      <c r="K1586" s="161" t="s">
        <v>8476</v>
      </c>
      <c r="L1586" s="161" t="s">
        <v>6309</v>
      </c>
      <c r="M1586" s="161" t="s">
        <v>8477</v>
      </c>
      <c r="N1586" s="185" t="s">
        <v>6310</v>
      </c>
      <c r="O1586" s="161">
        <v>0</v>
      </c>
      <c r="P1586" s="161">
        <v>0</v>
      </c>
      <c r="Q1586" s="161">
        <v>0</v>
      </c>
      <c r="R1586" s="161">
        <v>0</v>
      </c>
      <c r="S1586" s="161">
        <v>0</v>
      </c>
      <c r="T1586" s="161">
        <v>0</v>
      </c>
      <c r="U1586" s="161">
        <v>0</v>
      </c>
      <c r="V1586" s="161">
        <v>0</v>
      </c>
      <c r="W1586" s="161">
        <v>0</v>
      </c>
      <c r="X1586" s="161">
        <v>0</v>
      </c>
      <c r="Y1586" s="161">
        <v>0</v>
      </c>
      <c r="Z1586" s="161">
        <v>0</v>
      </c>
      <c r="AA1586" s="161">
        <v>0</v>
      </c>
      <c r="AB1586" s="161">
        <v>0</v>
      </c>
      <c r="AC1586" s="161">
        <v>0</v>
      </c>
      <c r="AD1586" s="161">
        <v>0</v>
      </c>
      <c r="AE1586" s="161">
        <v>0</v>
      </c>
      <c r="AF1586" s="161" t="s">
        <v>6309</v>
      </c>
      <c r="AG1586" s="161" t="s">
        <v>6312</v>
      </c>
      <c r="AH1586" s="162"/>
      <c r="AI1586" s="162"/>
      <c r="AJ1586" s="162"/>
      <c r="AK1586" s="162"/>
      <c r="AL1586" s="162"/>
      <c r="AM1586" s="162"/>
      <c r="AN1586" s="162"/>
      <c r="AO1586" s="162"/>
      <c r="AP1586" s="162"/>
      <c r="AQ1586" s="162"/>
      <c r="AR1586" s="162"/>
      <c r="AS1586" s="162"/>
      <c r="AT1586" s="162"/>
      <c r="AU1586" s="162"/>
      <c r="AV1586" s="162"/>
      <c r="AW1586" s="162"/>
      <c r="AX1586" s="162"/>
    </row>
    <row r="1587" spans="1:50" hidden="1">
      <c r="A1587" s="153" t="s">
        <v>2292</v>
      </c>
      <c r="B1587" s="153" t="s">
        <v>2293</v>
      </c>
      <c r="C1587" s="153" t="s">
        <v>2505</v>
      </c>
      <c r="D1587" s="177" t="s">
        <v>8888</v>
      </c>
      <c r="E1587" s="161" t="s">
        <v>6309</v>
      </c>
      <c r="F1587" s="161" t="s">
        <v>12599</v>
      </c>
      <c r="G1587" s="161" t="s">
        <v>8889</v>
      </c>
      <c r="H1587" s="161" t="s">
        <v>3554</v>
      </c>
      <c r="I1587" s="161" t="s">
        <v>3555</v>
      </c>
      <c r="J1587" s="161" t="s">
        <v>8890</v>
      </c>
      <c r="K1587" s="161" t="s">
        <v>8891</v>
      </c>
      <c r="L1587" s="161" t="s">
        <v>6309</v>
      </c>
      <c r="M1587" s="161" t="s">
        <v>6309</v>
      </c>
      <c r="N1587" s="185" t="s">
        <v>6310</v>
      </c>
      <c r="O1587" s="161">
        <v>0</v>
      </c>
      <c r="P1587" s="161">
        <v>0</v>
      </c>
      <c r="Q1587" s="161">
        <v>0</v>
      </c>
      <c r="R1587" s="161">
        <v>0</v>
      </c>
      <c r="S1587" s="161">
        <v>0</v>
      </c>
      <c r="T1587" s="161">
        <v>0</v>
      </c>
      <c r="U1587" s="161">
        <v>0</v>
      </c>
      <c r="V1587" s="161">
        <v>0</v>
      </c>
      <c r="W1587" s="161">
        <v>0</v>
      </c>
      <c r="X1587" s="161">
        <v>0</v>
      </c>
      <c r="Y1587" s="161">
        <v>0</v>
      </c>
      <c r="Z1587" s="161">
        <v>0</v>
      </c>
      <c r="AA1587" s="161">
        <v>0</v>
      </c>
      <c r="AB1587" s="161">
        <v>0</v>
      </c>
      <c r="AC1587" s="161">
        <v>0</v>
      </c>
      <c r="AD1587" s="161">
        <v>0</v>
      </c>
      <c r="AE1587" s="161">
        <v>0</v>
      </c>
      <c r="AF1587" s="161" t="s">
        <v>6309</v>
      </c>
      <c r="AG1587" s="161" t="s">
        <v>6312</v>
      </c>
      <c r="AH1587" s="162"/>
      <c r="AI1587" s="162"/>
      <c r="AJ1587" s="162"/>
      <c r="AK1587" s="162"/>
      <c r="AL1587" s="162"/>
      <c r="AM1587" s="162"/>
      <c r="AN1587" s="162"/>
      <c r="AO1587" s="162"/>
      <c r="AP1587" s="162"/>
      <c r="AQ1587" s="162"/>
      <c r="AR1587" s="162"/>
      <c r="AS1587" s="162"/>
      <c r="AT1587" s="162"/>
      <c r="AU1587" s="162"/>
      <c r="AV1587" s="162"/>
      <c r="AW1587" s="162"/>
      <c r="AX1587" s="162"/>
    </row>
    <row r="1588" spans="1:50" hidden="1">
      <c r="A1588" s="153" t="s">
        <v>2261</v>
      </c>
      <c r="B1588" s="153" t="s">
        <v>2262</v>
      </c>
      <c r="C1588" s="153" t="s">
        <v>282</v>
      </c>
      <c r="D1588" s="177" t="s">
        <v>8812</v>
      </c>
      <c r="E1588" s="161" t="s">
        <v>6309</v>
      </c>
      <c r="F1588" s="161" t="s">
        <v>12584</v>
      </c>
      <c r="G1588" s="161" t="s">
        <v>8813</v>
      </c>
      <c r="H1588" s="161" t="s">
        <v>2024</v>
      </c>
      <c r="I1588" s="161" t="s">
        <v>2031</v>
      </c>
      <c r="J1588" s="161" t="s">
        <v>8814</v>
      </c>
      <c r="K1588" s="161" t="s">
        <v>8815</v>
      </c>
      <c r="L1588" s="161" t="s">
        <v>6309</v>
      </c>
      <c r="M1588" s="161" t="s">
        <v>8816</v>
      </c>
      <c r="N1588" s="185" t="s">
        <v>6310</v>
      </c>
      <c r="O1588" s="161">
        <v>0</v>
      </c>
      <c r="P1588" s="161">
        <v>0</v>
      </c>
      <c r="Q1588" s="161">
        <v>0</v>
      </c>
      <c r="R1588" s="161">
        <v>0</v>
      </c>
      <c r="S1588" s="161">
        <v>0</v>
      </c>
      <c r="T1588" s="161">
        <v>0</v>
      </c>
      <c r="U1588" s="161">
        <v>0</v>
      </c>
      <c r="V1588" s="161">
        <v>0</v>
      </c>
      <c r="W1588" s="161">
        <v>0</v>
      </c>
      <c r="X1588" s="161">
        <v>0</v>
      </c>
      <c r="Y1588" s="161">
        <v>0</v>
      </c>
      <c r="Z1588" s="161">
        <v>0</v>
      </c>
      <c r="AA1588" s="161">
        <v>0</v>
      </c>
      <c r="AB1588" s="161">
        <v>0</v>
      </c>
      <c r="AC1588" s="161">
        <v>0</v>
      </c>
      <c r="AD1588" s="161">
        <v>0</v>
      </c>
      <c r="AE1588" s="161">
        <v>0</v>
      </c>
      <c r="AF1588" s="161" t="s">
        <v>6309</v>
      </c>
      <c r="AG1588" s="161" t="s">
        <v>6312</v>
      </c>
      <c r="AH1588" s="162"/>
      <c r="AI1588" s="162"/>
      <c r="AJ1588" s="162"/>
      <c r="AK1588" s="162"/>
      <c r="AL1588" s="162"/>
      <c r="AM1588" s="162"/>
      <c r="AN1588" s="162"/>
      <c r="AO1588" s="162"/>
      <c r="AP1588" s="162"/>
      <c r="AQ1588" s="162"/>
      <c r="AR1588" s="162"/>
      <c r="AS1588" s="162"/>
      <c r="AT1588" s="162"/>
      <c r="AU1588" s="162"/>
      <c r="AV1588" s="162"/>
      <c r="AW1588" s="162"/>
      <c r="AX1588" s="162"/>
    </row>
    <row r="1589" spans="1:50" hidden="1">
      <c r="A1589" s="153" t="s">
        <v>1754</v>
      </c>
      <c r="B1589" s="153" t="s">
        <v>1755</v>
      </c>
      <c r="C1589" s="153" t="s">
        <v>4330</v>
      </c>
      <c r="D1589" s="177" t="s">
        <v>9007</v>
      </c>
      <c r="E1589" s="161" t="s">
        <v>6309</v>
      </c>
      <c r="F1589" s="161" t="s">
        <v>12621</v>
      </c>
      <c r="G1589" s="161" t="s">
        <v>9008</v>
      </c>
      <c r="H1589" s="161" t="s">
        <v>2024</v>
      </c>
      <c r="I1589" s="161" t="s">
        <v>2031</v>
      </c>
      <c r="J1589" s="161" t="s">
        <v>9009</v>
      </c>
      <c r="K1589" s="161" t="s">
        <v>9010</v>
      </c>
      <c r="L1589" s="161" t="s">
        <v>6309</v>
      </c>
      <c r="M1589" s="161" t="s">
        <v>6309</v>
      </c>
      <c r="N1589" s="185" t="s">
        <v>6310</v>
      </c>
      <c r="O1589" s="161">
        <v>0</v>
      </c>
      <c r="P1589" s="161">
        <v>0</v>
      </c>
      <c r="Q1589" s="161">
        <v>0</v>
      </c>
      <c r="R1589" s="161">
        <v>0</v>
      </c>
      <c r="S1589" s="161">
        <v>0</v>
      </c>
      <c r="T1589" s="161">
        <v>0</v>
      </c>
      <c r="U1589" s="161">
        <v>0</v>
      </c>
      <c r="V1589" s="161">
        <v>0</v>
      </c>
      <c r="W1589" s="161">
        <v>0</v>
      </c>
      <c r="X1589" s="161">
        <v>0</v>
      </c>
      <c r="Y1589" s="161">
        <v>0</v>
      </c>
      <c r="Z1589" s="161">
        <v>0</v>
      </c>
      <c r="AA1589" s="161">
        <v>0</v>
      </c>
      <c r="AB1589" s="161">
        <v>0</v>
      </c>
      <c r="AC1589" s="161">
        <v>0</v>
      </c>
      <c r="AD1589" s="161">
        <v>0</v>
      </c>
      <c r="AE1589" s="161">
        <v>0</v>
      </c>
      <c r="AF1589" s="161" t="s">
        <v>6309</v>
      </c>
      <c r="AG1589" s="161" t="s">
        <v>6312</v>
      </c>
      <c r="AH1589" s="162"/>
      <c r="AI1589" s="162"/>
      <c r="AJ1589" s="162"/>
      <c r="AK1589" s="162"/>
      <c r="AL1589" s="162"/>
      <c r="AM1589" s="162"/>
      <c r="AN1589" s="162"/>
      <c r="AO1589" s="162"/>
      <c r="AP1589" s="162"/>
      <c r="AQ1589" s="162"/>
      <c r="AR1589" s="162"/>
      <c r="AS1589" s="162"/>
      <c r="AT1589" s="162"/>
      <c r="AU1589" s="162"/>
      <c r="AV1589" s="162"/>
      <c r="AW1589" s="162"/>
      <c r="AX1589" s="162"/>
    </row>
    <row r="1590" spans="1:50" hidden="1">
      <c r="A1590" s="153" t="s">
        <v>5528</v>
      </c>
      <c r="B1590" s="153" t="s">
        <v>5529</v>
      </c>
      <c r="C1590" s="153" t="s">
        <v>5530</v>
      </c>
      <c r="D1590" s="177" t="s">
        <v>11707</v>
      </c>
      <c r="E1590" s="161" t="s">
        <v>6309</v>
      </c>
      <c r="F1590" s="161" t="s">
        <v>13521</v>
      </c>
      <c r="G1590" s="161" t="s">
        <v>11708</v>
      </c>
      <c r="H1590" s="161" t="s">
        <v>2024</v>
      </c>
      <c r="I1590" s="161" t="s">
        <v>3409</v>
      </c>
      <c r="J1590" s="161" t="s">
        <v>11709</v>
      </c>
      <c r="K1590" s="161" t="s">
        <v>11710</v>
      </c>
      <c r="L1590" s="161" t="s">
        <v>6309</v>
      </c>
      <c r="M1590" s="161" t="s">
        <v>11711</v>
      </c>
      <c r="N1590" s="185" t="s">
        <v>6310</v>
      </c>
      <c r="O1590" s="161">
        <v>0</v>
      </c>
      <c r="P1590" s="161">
        <v>0</v>
      </c>
      <c r="Q1590" s="161">
        <v>0</v>
      </c>
      <c r="R1590" s="161">
        <v>0</v>
      </c>
      <c r="S1590" s="161">
        <v>0</v>
      </c>
      <c r="T1590" s="161">
        <v>0</v>
      </c>
      <c r="U1590" s="161">
        <v>0</v>
      </c>
      <c r="V1590" s="161">
        <v>0</v>
      </c>
      <c r="W1590" s="161">
        <v>0</v>
      </c>
      <c r="X1590" s="161">
        <v>0</v>
      </c>
      <c r="Y1590" s="161">
        <v>0</v>
      </c>
      <c r="Z1590" s="161">
        <v>0</v>
      </c>
      <c r="AA1590" s="161">
        <v>0</v>
      </c>
      <c r="AB1590" s="161">
        <v>0</v>
      </c>
      <c r="AC1590" s="161">
        <v>0</v>
      </c>
      <c r="AD1590" s="161">
        <v>0</v>
      </c>
      <c r="AE1590" s="161">
        <v>0</v>
      </c>
      <c r="AF1590" s="161" t="s">
        <v>6309</v>
      </c>
      <c r="AG1590" s="161" t="s">
        <v>6312</v>
      </c>
      <c r="AH1590" s="162"/>
      <c r="AI1590" s="162"/>
      <c r="AJ1590" s="162"/>
      <c r="AK1590" s="162"/>
      <c r="AL1590" s="162"/>
      <c r="AM1590" s="162"/>
      <c r="AN1590" s="162"/>
      <c r="AO1590" s="162"/>
      <c r="AP1590" s="162"/>
      <c r="AQ1590" s="162"/>
      <c r="AR1590" s="162"/>
      <c r="AS1590" s="162"/>
      <c r="AT1590" s="162"/>
      <c r="AU1590" s="162"/>
      <c r="AV1590" s="162"/>
      <c r="AW1590" s="162"/>
      <c r="AX1590" s="162"/>
    </row>
    <row r="1591" spans="1:50" hidden="1">
      <c r="A1591" s="153" t="s">
        <v>3245</v>
      </c>
      <c r="B1591" s="153" t="s">
        <v>3754</v>
      </c>
      <c r="C1591" s="153" t="s">
        <v>3246</v>
      </c>
      <c r="D1591" s="177" t="s">
        <v>6954</v>
      </c>
      <c r="E1591" s="161" t="s">
        <v>8221</v>
      </c>
      <c r="F1591" s="161" t="s">
        <v>12464</v>
      </c>
      <c r="G1591" s="161" t="s">
        <v>6955</v>
      </c>
      <c r="H1591" s="161" t="s">
        <v>6207</v>
      </c>
      <c r="I1591" s="161" t="s">
        <v>6208</v>
      </c>
      <c r="J1591" s="161" t="s">
        <v>6956</v>
      </c>
      <c r="K1591" s="161" t="s">
        <v>8222</v>
      </c>
      <c r="L1591" s="161" t="s">
        <v>8223</v>
      </c>
      <c r="M1591" s="161" t="s">
        <v>8224</v>
      </c>
      <c r="N1591" s="185" t="s">
        <v>6953</v>
      </c>
      <c r="O1591" s="161">
        <v>0</v>
      </c>
      <c r="P1591" s="161">
        <v>0</v>
      </c>
      <c r="Q1591" s="161">
        <v>0</v>
      </c>
      <c r="R1591" s="161">
        <v>0</v>
      </c>
      <c r="S1591" s="161">
        <v>0</v>
      </c>
      <c r="T1591" s="161">
        <v>0</v>
      </c>
      <c r="U1591" s="161">
        <v>0</v>
      </c>
      <c r="V1591" s="161">
        <v>0</v>
      </c>
      <c r="W1591" s="161">
        <v>0</v>
      </c>
      <c r="X1591" s="161">
        <v>0</v>
      </c>
      <c r="Y1591" s="161">
        <v>0</v>
      </c>
      <c r="Z1591" s="161">
        <v>0</v>
      </c>
      <c r="AA1591" s="161">
        <v>0</v>
      </c>
      <c r="AB1591" s="161">
        <v>0</v>
      </c>
      <c r="AC1591" s="161">
        <v>0</v>
      </c>
      <c r="AD1591" s="161">
        <v>0</v>
      </c>
      <c r="AE1591" s="161">
        <v>0</v>
      </c>
      <c r="AF1591" s="161" t="s">
        <v>12461</v>
      </c>
      <c r="AG1591" s="161" t="s">
        <v>5474</v>
      </c>
      <c r="AH1591" s="162"/>
      <c r="AI1591" s="162"/>
      <c r="AJ1591" s="162"/>
      <c r="AK1591" s="162"/>
      <c r="AL1591" s="162"/>
      <c r="AM1591" s="162"/>
      <c r="AN1591" s="162"/>
      <c r="AO1591" s="162"/>
      <c r="AP1591" s="162"/>
      <c r="AQ1591" s="162"/>
      <c r="AR1591" s="162"/>
      <c r="AS1591" s="162"/>
      <c r="AT1591" s="162"/>
      <c r="AU1591" s="162"/>
      <c r="AV1591" s="162"/>
      <c r="AW1591" s="162"/>
      <c r="AX1591" s="162"/>
    </row>
    <row r="1592" spans="1:50" hidden="1">
      <c r="A1592" s="153" t="s">
        <v>352</v>
      </c>
      <c r="B1592" s="153" t="s">
        <v>353</v>
      </c>
      <c r="C1592" s="153" t="s">
        <v>2505</v>
      </c>
      <c r="D1592" s="177" t="s">
        <v>10212</v>
      </c>
      <c r="E1592" s="161" t="s">
        <v>6309</v>
      </c>
      <c r="F1592" s="161" t="s">
        <v>12861</v>
      </c>
      <c r="G1592" s="161" t="s">
        <v>10213</v>
      </c>
      <c r="H1592" s="161" t="s">
        <v>2015</v>
      </c>
      <c r="I1592" s="161" t="s">
        <v>2016</v>
      </c>
      <c r="J1592" s="161" t="s">
        <v>10214</v>
      </c>
      <c r="K1592" s="161" t="s">
        <v>10215</v>
      </c>
      <c r="L1592" s="161" t="s">
        <v>6309</v>
      </c>
      <c r="M1592" s="161" t="s">
        <v>10216</v>
      </c>
      <c r="N1592" s="185" t="s">
        <v>6310</v>
      </c>
      <c r="O1592" s="161">
        <v>0</v>
      </c>
      <c r="P1592" s="161">
        <v>0</v>
      </c>
      <c r="Q1592" s="161">
        <v>0</v>
      </c>
      <c r="R1592" s="161">
        <v>0</v>
      </c>
      <c r="S1592" s="161">
        <v>0</v>
      </c>
      <c r="T1592" s="161">
        <v>0</v>
      </c>
      <c r="U1592" s="161">
        <v>0</v>
      </c>
      <c r="V1592" s="161">
        <v>0</v>
      </c>
      <c r="W1592" s="161">
        <v>0</v>
      </c>
      <c r="X1592" s="161">
        <v>0</v>
      </c>
      <c r="Y1592" s="161">
        <v>0</v>
      </c>
      <c r="Z1592" s="161">
        <v>0</v>
      </c>
      <c r="AA1592" s="161">
        <v>0</v>
      </c>
      <c r="AB1592" s="161">
        <v>0</v>
      </c>
      <c r="AC1592" s="161">
        <v>0</v>
      </c>
      <c r="AD1592" s="161">
        <v>0</v>
      </c>
      <c r="AE1592" s="161">
        <v>0</v>
      </c>
      <c r="AF1592" s="161" t="s">
        <v>6309</v>
      </c>
      <c r="AG1592" s="161" t="s">
        <v>6312</v>
      </c>
      <c r="AH1592" s="162"/>
      <c r="AI1592" s="162"/>
      <c r="AJ1592" s="162"/>
      <c r="AK1592" s="162"/>
      <c r="AL1592" s="162"/>
      <c r="AM1592" s="162"/>
      <c r="AN1592" s="162"/>
      <c r="AO1592" s="162"/>
      <c r="AP1592" s="162"/>
      <c r="AQ1592" s="162"/>
      <c r="AR1592" s="162"/>
      <c r="AS1592" s="162"/>
      <c r="AT1592" s="162"/>
      <c r="AU1592" s="162"/>
      <c r="AV1592" s="162"/>
      <c r="AW1592" s="162"/>
      <c r="AX1592" s="162"/>
    </row>
    <row r="1593" spans="1:50" hidden="1">
      <c r="A1593" s="153" t="s">
        <v>5377</v>
      </c>
      <c r="B1593" s="153" t="s">
        <v>5378</v>
      </c>
      <c r="C1593" s="153" t="s">
        <v>4501</v>
      </c>
      <c r="D1593" s="177" t="s">
        <v>9507</v>
      </c>
      <c r="E1593" s="161" t="s">
        <v>6309</v>
      </c>
      <c r="F1593" s="161" t="s">
        <v>12719</v>
      </c>
      <c r="G1593" s="161" t="s">
        <v>9508</v>
      </c>
      <c r="H1593" s="161" t="s">
        <v>2024</v>
      </c>
      <c r="I1593" s="161" t="s">
        <v>2031</v>
      </c>
      <c r="J1593" s="161" t="s">
        <v>9509</v>
      </c>
      <c r="K1593" s="161" t="s">
        <v>9510</v>
      </c>
      <c r="L1593" s="161" t="s">
        <v>6309</v>
      </c>
      <c r="M1593" s="161" t="s">
        <v>9511</v>
      </c>
      <c r="N1593" s="185" t="s">
        <v>6310</v>
      </c>
      <c r="O1593" s="161">
        <v>0</v>
      </c>
      <c r="P1593" s="161">
        <v>0</v>
      </c>
      <c r="Q1593" s="161">
        <v>0</v>
      </c>
      <c r="R1593" s="161">
        <v>0</v>
      </c>
      <c r="S1593" s="161">
        <v>0</v>
      </c>
      <c r="T1593" s="161">
        <v>0</v>
      </c>
      <c r="U1593" s="161">
        <v>0</v>
      </c>
      <c r="V1593" s="161">
        <v>0</v>
      </c>
      <c r="W1593" s="161">
        <v>0</v>
      </c>
      <c r="X1593" s="161">
        <v>0</v>
      </c>
      <c r="Y1593" s="161">
        <v>0</v>
      </c>
      <c r="Z1593" s="161">
        <v>0</v>
      </c>
      <c r="AA1593" s="161">
        <v>0</v>
      </c>
      <c r="AB1593" s="161">
        <v>0</v>
      </c>
      <c r="AC1593" s="161">
        <v>0</v>
      </c>
      <c r="AD1593" s="161">
        <v>0</v>
      </c>
      <c r="AE1593" s="161">
        <v>0</v>
      </c>
      <c r="AF1593" s="161" t="s">
        <v>6309</v>
      </c>
      <c r="AG1593" s="161" t="s">
        <v>6312</v>
      </c>
      <c r="AH1593" s="162"/>
      <c r="AI1593" s="162"/>
      <c r="AJ1593" s="162"/>
      <c r="AK1593" s="162"/>
      <c r="AL1593" s="162"/>
      <c r="AM1593" s="162"/>
      <c r="AN1593" s="162"/>
      <c r="AO1593" s="162"/>
      <c r="AP1593" s="162"/>
      <c r="AQ1593" s="162"/>
      <c r="AR1593" s="162"/>
      <c r="AS1593" s="162"/>
      <c r="AT1593" s="162"/>
      <c r="AU1593" s="162"/>
      <c r="AV1593" s="162"/>
      <c r="AW1593" s="162"/>
      <c r="AX1593" s="162"/>
    </row>
    <row r="1594" spans="1:50" hidden="1">
      <c r="A1594" s="153" t="s">
        <v>5304</v>
      </c>
      <c r="B1594" s="153" t="s">
        <v>5305</v>
      </c>
      <c r="C1594" s="153" t="s">
        <v>4501</v>
      </c>
      <c r="D1594" s="177" t="s">
        <v>9338</v>
      </c>
      <c r="E1594" s="161" t="s">
        <v>6309</v>
      </c>
      <c r="F1594" s="161" t="s">
        <v>12683</v>
      </c>
      <c r="G1594" s="161" t="s">
        <v>9339</v>
      </c>
      <c r="H1594" s="161" t="s">
        <v>2024</v>
      </c>
      <c r="I1594" s="161" t="s">
        <v>2031</v>
      </c>
      <c r="J1594" s="161" t="s">
        <v>6309</v>
      </c>
      <c r="K1594" s="161" t="s">
        <v>9340</v>
      </c>
      <c r="L1594" s="161" t="s">
        <v>6309</v>
      </c>
      <c r="M1594" s="161" t="s">
        <v>6309</v>
      </c>
      <c r="N1594" s="185" t="s">
        <v>6310</v>
      </c>
      <c r="O1594" s="161">
        <v>0</v>
      </c>
      <c r="P1594" s="161">
        <v>0</v>
      </c>
      <c r="Q1594" s="161">
        <v>0</v>
      </c>
      <c r="R1594" s="161">
        <v>0</v>
      </c>
      <c r="S1594" s="161">
        <v>0</v>
      </c>
      <c r="T1594" s="161">
        <v>0</v>
      </c>
      <c r="U1594" s="161">
        <v>0</v>
      </c>
      <c r="V1594" s="161">
        <v>0</v>
      </c>
      <c r="W1594" s="161">
        <v>0</v>
      </c>
      <c r="X1594" s="161">
        <v>0</v>
      </c>
      <c r="Y1594" s="161">
        <v>0</v>
      </c>
      <c r="Z1594" s="161">
        <v>0</v>
      </c>
      <c r="AA1594" s="161">
        <v>0</v>
      </c>
      <c r="AB1594" s="161">
        <v>0</v>
      </c>
      <c r="AC1594" s="161">
        <v>0</v>
      </c>
      <c r="AD1594" s="161">
        <v>0</v>
      </c>
      <c r="AE1594" s="161">
        <v>0</v>
      </c>
      <c r="AF1594" s="161" t="s">
        <v>6309</v>
      </c>
      <c r="AG1594" s="161" t="s">
        <v>6312</v>
      </c>
      <c r="AH1594" s="162"/>
      <c r="AI1594" s="162"/>
      <c r="AJ1594" s="162"/>
      <c r="AK1594" s="162"/>
      <c r="AL1594" s="162"/>
      <c r="AM1594" s="162"/>
      <c r="AN1594" s="162"/>
      <c r="AO1594" s="162"/>
      <c r="AP1594" s="162"/>
      <c r="AQ1594" s="162"/>
      <c r="AR1594" s="162"/>
      <c r="AS1594" s="162"/>
      <c r="AT1594" s="162"/>
      <c r="AU1594" s="162"/>
      <c r="AV1594" s="162"/>
      <c r="AW1594" s="162"/>
      <c r="AX1594" s="162"/>
    </row>
    <row r="1595" spans="1:50" hidden="1">
      <c r="A1595" s="153" t="s">
        <v>180</v>
      </c>
      <c r="B1595" s="153" t="s">
        <v>5060</v>
      </c>
      <c r="C1595" s="153" t="s">
        <v>181</v>
      </c>
      <c r="D1595" s="177" t="s">
        <v>11248</v>
      </c>
      <c r="E1595" s="161" t="s">
        <v>11249</v>
      </c>
      <c r="F1595" s="161" t="s">
        <v>12102</v>
      </c>
      <c r="G1595" s="161" t="s">
        <v>11250</v>
      </c>
      <c r="H1595" s="161" t="s">
        <v>11251</v>
      </c>
      <c r="I1595" s="161" t="s">
        <v>4073</v>
      </c>
      <c r="J1595" s="161" t="s">
        <v>11252</v>
      </c>
      <c r="K1595" s="161" t="s">
        <v>11253</v>
      </c>
      <c r="L1595" s="161" t="s">
        <v>5063</v>
      </c>
      <c r="M1595" s="161" t="s">
        <v>11254</v>
      </c>
      <c r="N1595" s="185" t="s">
        <v>6310</v>
      </c>
      <c r="O1595" s="161" t="s">
        <v>5063</v>
      </c>
      <c r="P1595" s="161" t="s">
        <v>13812</v>
      </c>
      <c r="Q1595" s="161" t="s">
        <v>11250</v>
      </c>
      <c r="R1595" s="161" t="s">
        <v>4072</v>
      </c>
      <c r="S1595" s="161" t="s">
        <v>4073</v>
      </c>
      <c r="T1595" s="161" t="s">
        <v>6309</v>
      </c>
      <c r="U1595" s="161">
        <v>0</v>
      </c>
      <c r="V1595" s="161">
        <v>0</v>
      </c>
      <c r="W1595" s="161">
        <v>0</v>
      </c>
      <c r="X1595" s="161">
        <v>0</v>
      </c>
      <c r="Y1595" s="161">
        <v>0</v>
      </c>
      <c r="Z1595" s="161">
        <v>0</v>
      </c>
      <c r="AA1595" s="161">
        <v>1</v>
      </c>
      <c r="AB1595" s="161" t="s">
        <v>2060</v>
      </c>
      <c r="AC1595" s="161" t="s">
        <v>2061</v>
      </c>
      <c r="AD1595" s="161" t="s">
        <v>2042</v>
      </c>
      <c r="AE1595" s="161" t="s">
        <v>2062</v>
      </c>
      <c r="AF1595" s="161" t="s">
        <v>6309</v>
      </c>
      <c r="AG1595" s="161" t="s">
        <v>6317</v>
      </c>
      <c r="AH1595" s="162"/>
      <c r="AI1595" s="162"/>
      <c r="AJ1595" s="162"/>
      <c r="AK1595" s="162"/>
      <c r="AL1595" s="162"/>
      <c r="AM1595" s="162"/>
      <c r="AN1595" s="162"/>
      <c r="AO1595" s="162"/>
      <c r="AP1595" s="162"/>
      <c r="AQ1595" s="162"/>
      <c r="AR1595" s="162"/>
      <c r="AS1595" s="162"/>
      <c r="AT1595" s="162"/>
      <c r="AU1595" s="162"/>
      <c r="AV1595" s="162"/>
      <c r="AW1595" s="162"/>
      <c r="AX1595" s="162"/>
    </row>
    <row r="1596" spans="1:50" hidden="1">
      <c r="A1596" s="153" t="s">
        <v>2919</v>
      </c>
      <c r="B1596" s="153" t="s">
        <v>2917</v>
      </c>
      <c r="C1596" s="153" t="s">
        <v>2920</v>
      </c>
      <c r="D1596" s="177" t="s">
        <v>7999</v>
      </c>
      <c r="E1596" s="161" t="s">
        <v>8000</v>
      </c>
      <c r="F1596" s="161" t="s">
        <v>12350</v>
      </c>
      <c r="G1596" s="161" t="s">
        <v>8001</v>
      </c>
      <c r="H1596" s="161" t="s">
        <v>8002</v>
      </c>
      <c r="I1596" s="161" t="s">
        <v>6239</v>
      </c>
      <c r="J1596" s="161" t="s">
        <v>8003</v>
      </c>
      <c r="K1596" s="161" t="s">
        <v>8004</v>
      </c>
      <c r="L1596" s="161" t="s">
        <v>6309</v>
      </c>
      <c r="M1596" s="161" t="s">
        <v>8005</v>
      </c>
      <c r="N1596" s="185" t="s">
        <v>6953</v>
      </c>
      <c r="O1596" s="161" t="s">
        <v>2060</v>
      </c>
      <c r="P1596" s="161" t="s">
        <v>13612</v>
      </c>
      <c r="Q1596" s="161" t="s">
        <v>2061</v>
      </c>
      <c r="R1596" s="161" t="s">
        <v>2041</v>
      </c>
      <c r="S1596" s="161" t="s">
        <v>2042</v>
      </c>
      <c r="T1596" s="161" t="s">
        <v>2062</v>
      </c>
      <c r="U1596" s="161" t="s">
        <v>5062</v>
      </c>
      <c r="V1596" s="161" t="s">
        <v>8093</v>
      </c>
      <c r="W1596" s="161" t="s">
        <v>8095</v>
      </c>
      <c r="X1596" s="161" t="s">
        <v>8096</v>
      </c>
      <c r="Y1596" s="161" t="s">
        <v>8097</v>
      </c>
      <c r="Z1596" s="161" t="s">
        <v>8098</v>
      </c>
      <c r="AA1596" s="161">
        <v>0</v>
      </c>
      <c r="AB1596" s="161">
        <v>0</v>
      </c>
      <c r="AC1596" s="161">
        <v>0</v>
      </c>
      <c r="AD1596" s="161">
        <v>0</v>
      </c>
      <c r="AE1596" s="161">
        <v>0</v>
      </c>
      <c r="AF1596" s="161" t="s">
        <v>11896</v>
      </c>
      <c r="AG1596" s="161" t="s">
        <v>4388</v>
      </c>
      <c r="AH1596" s="162"/>
      <c r="AI1596" s="162"/>
      <c r="AJ1596" s="162"/>
      <c r="AK1596" s="162"/>
      <c r="AL1596" s="162"/>
      <c r="AM1596" s="162"/>
      <c r="AN1596" s="162"/>
      <c r="AO1596" s="162"/>
      <c r="AP1596" s="162"/>
      <c r="AQ1596" s="162"/>
      <c r="AR1596" s="162"/>
      <c r="AS1596" s="162"/>
      <c r="AT1596" s="162"/>
      <c r="AU1596" s="162"/>
      <c r="AV1596" s="162"/>
      <c r="AW1596" s="162"/>
      <c r="AX1596" s="162"/>
    </row>
    <row r="1597" spans="1:50" hidden="1">
      <c r="A1597" s="153" t="s">
        <v>4350</v>
      </c>
      <c r="B1597" s="153" t="s">
        <v>4351</v>
      </c>
      <c r="C1597" s="153" t="s">
        <v>1929</v>
      </c>
      <c r="D1597" s="177" t="s">
        <v>8718</v>
      </c>
      <c r="E1597" s="161" t="s">
        <v>6309</v>
      </c>
      <c r="F1597" s="161" t="s">
        <v>12026</v>
      </c>
      <c r="G1597" s="161" t="s">
        <v>8719</v>
      </c>
      <c r="H1597" s="161" t="s">
        <v>2024</v>
      </c>
      <c r="I1597" s="161" t="s">
        <v>2031</v>
      </c>
      <c r="J1597" s="161" t="s">
        <v>6309</v>
      </c>
      <c r="K1597" s="161" t="s">
        <v>8720</v>
      </c>
      <c r="L1597" s="161" t="s">
        <v>6309</v>
      </c>
      <c r="M1597" s="161" t="s">
        <v>6309</v>
      </c>
      <c r="N1597" s="185" t="s">
        <v>6310</v>
      </c>
      <c r="O1597" s="161">
        <v>0</v>
      </c>
      <c r="P1597" s="161">
        <v>0</v>
      </c>
      <c r="Q1597" s="161">
        <v>0</v>
      </c>
      <c r="R1597" s="161">
        <v>0</v>
      </c>
      <c r="S1597" s="161">
        <v>0</v>
      </c>
      <c r="T1597" s="161">
        <v>0</v>
      </c>
      <c r="U1597" s="161">
        <v>0</v>
      </c>
      <c r="V1597" s="161">
        <v>0</v>
      </c>
      <c r="W1597" s="161">
        <v>0</v>
      </c>
      <c r="X1597" s="161">
        <v>0</v>
      </c>
      <c r="Y1597" s="161">
        <v>0</v>
      </c>
      <c r="Z1597" s="161">
        <v>0</v>
      </c>
      <c r="AA1597" s="161">
        <v>0</v>
      </c>
      <c r="AB1597" s="161">
        <v>0</v>
      </c>
      <c r="AC1597" s="161">
        <v>0</v>
      </c>
      <c r="AD1597" s="161">
        <v>0</v>
      </c>
      <c r="AE1597" s="161">
        <v>0</v>
      </c>
      <c r="AF1597" s="161" t="s">
        <v>6309</v>
      </c>
      <c r="AG1597" s="161" t="s">
        <v>6312</v>
      </c>
      <c r="AH1597" s="162"/>
      <c r="AI1597" s="162"/>
      <c r="AJ1597" s="162"/>
      <c r="AK1597" s="162"/>
      <c r="AL1597" s="162"/>
      <c r="AM1597" s="162"/>
      <c r="AN1597" s="162"/>
      <c r="AO1597" s="162"/>
      <c r="AP1597" s="162"/>
      <c r="AQ1597" s="162"/>
      <c r="AR1597" s="162"/>
      <c r="AS1597" s="162"/>
      <c r="AT1597" s="162"/>
      <c r="AU1597" s="162"/>
      <c r="AV1597" s="162"/>
      <c r="AW1597" s="162"/>
      <c r="AX1597" s="162"/>
    </row>
    <row r="1598" spans="1:50" hidden="1">
      <c r="A1598" s="153" t="s">
        <v>5437</v>
      </c>
      <c r="B1598" s="153" t="s">
        <v>5438</v>
      </c>
      <c r="C1598" s="153" t="s">
        <v>5439</v>
      </c>
      <c r="D1598" s="177" t="s">
        <v>11518</v>
      </c>
      <c r="E1598" s="161" t="s">
        <v>11519</v>
      </c>
      <c r="F1598" s="161" t="s">
        <v>12109</v>
      </c>
      <c r="G1598" s="161" t="s">
        <v>11520</v>
      </c>
      <c r="H1598" s="161" t="s">
        <v>3507</v>
      </c>
      <c r="I1598" s="161" t="s">
        <v>3508</v>
      </c>
      <c r="J1598" s="161" t="s">
        <v>6309</v>
      </c>
      <c r="K1598" s="161" t="s">
        <v>11521</v>
      </c>
      <c r="L1598" s="161" t="s">
        <v>11522</v>
      </c>
      <c r="M1598" s="161" t="s">
        <v>11523</v>
      </c>
      <c r="N1598" s="185" t="s">
        <v>6310</v>
      </c>
      <c r="O1598" s="161" t="s">
        <v>6435</v>
      </c>
      <c r="P1598" s="161" t="s">
        <v>3887</v>
      </c>
      <c r="Q1598" s="161" t="s">
        <v>6301</v>
      </c>
      <c r="R1598" s="161" t="s">
        <v>3507</v>
      </c>
      <c r="S1598" s="161" t="s">
        <v>3508</v>
      </c>
      <c r="T1598" s="161" t="s">
        <v>3890</v>
      </c>
      <c r="U1598" s="161">
        <v>0</v>
      </c>
      <c r="V1598" s="161">
        <v>0</v>
      </c>
      <c r="W1598" s="161">
        <v>0</v>
      </c>
      <c r="X1598" s="161">
        <v>0</v>
      </c>
      <c r="Y1598" s="161">
        <v>0</v>
      </c>
      <c r="Z1598" s="161">
        <v>0</v>
      </c>
      <c r="AA1598" s="161">
        <v>0</v>
      </c>
      <c r="AB1598" s="161">
        <v>0</v>
      </c>
      <c r="AC1598" s="161">
        <v>0</v>
      </c>
      <c r="AD1598" s="161">
        <v>0</v>
      </c>
      <c r="AE1598" s="161">
        <v>0</v>
      </c>
      <c r="AF1598" s="161" t="s">
        <v>6309</v>
      </c>
      <c r="AG1598" s="161" t="s">
        <v>6317</v>
      </c>
      <c r="AH1598" s="162"/>
      <c r="AI1598" s="162"/>
      <c r="AJ1598" s="162"/>
      <c r="AK1598" s="162"/>
      <c r="AL1598" s="162"/>
      <c r="AM1598" s="162"/>
      <c r="AN1598" s="162"/>
      <c r="AO1598" s="162"/>
      <c r="AP1598" s="162"/>
      <c r="AQ1598" s="162"/>
      <c r="AR1598" s="162"/>
      <c r="AS1598" s="162"/>
      <c r="AT1598" s="162"/>
      <c r="AU1598" s="162"/>
      <c r="AV1598" s="162"/>
      <c r="AW1598" s="162"/>
      <c r="AX1598" s="162"/>
    </row>
    <row r="1599" spans="1:50" hidden="1">
      <c r="A1599" s="153" t="s">
        <v>5391</v>
      </c>
      <c r="B1599" s="153" t="s">
        <v>5392</v>
      </c>
      <c r="C1599" s="153" t="s">
        <v>1929</v>
      </c>
      <c r="D1599" s="177" t="s">
        <v>6973</v>
      </c>
      <c r="E1599" s="161" t="s">
        <v>6309</v>
      </c>
      <c r="F1599" s="161" t="s">
        <v>12017</v>
      </c>
      <c r="G1599" s="161" t="s">
        <v>6974</v>
      </c>
      <c r="H1599" s="161" t="s">
        <v>3554</v>
      </c>
      <c r="I1599" s="161" t="s">
        <v>3555</v>
      </c>
      <c r="J1599" s="161" t="s">
        <v>6975</v>
      </c>
      <c r="K1599" s="161" t="s">
        <v>6309</v>
      </c>
      <c r="L1599" s="161" t="s">
        <v>6309</v>
      </c>
      <c r="M1599" s="161" t="s">
        <v>6309</v>
      </c>
      <c r="N1599" s="185" t="s">
        <v>6310</v>
      </c>
      <c r="O1599" s="161">
        <v>0</v>
      </c>
      <c r="P1599" s="161">
        <v>0</v>
      </c>
      <c r="Q1599" s="161">
        <v>0</v>
      </c>
      <c r="R1599" s="161">
        <v>0</v>
      </c>
      <c r="S1599" s="161">
        <v>0</v>
      </c>
      <c r="T1599" s="161">
        <v>0</v>
      </c>
      <c r="U1599" s="161">
        <v>0</v>
      </c>
      <c r="V1599" s="161">
        <v>0</v>
      </c>
      <c r="W1599" s="161">
        <v>0</v>
      </c>
      <c r="X1599" s="161">
        <v>0</v>
      </c>
      <c r="Y1599" s="161">
        <v>0</v>
      </c>
      <c r="Z1599" s="161">
        <v>0</v>
      </c>
      <c r="AA1599" s="161">
        <v>0</v>
      </c>
      <c r="AB1599" s="161">
        <v>0</v>
      </c>
      <c r="AC1599" s="161">
        <v>0</v>
      </c>
      <c r="AD1599" s="161">
        <v>0</v>
      </c>
      <c r="AE1599" s="161">
        <v>0</v>
      </c>
      <c r="AF1599" s="161" t="s">
        <v>6309</v>
      </c>
      <c r="AG1599" s="161" t="s">
        <v>6312</v>
      </c>
      <c r="AH1599" s="162" t="s">
        <v>16026</v>
      </c>
      <c r="AI1599" s="162" t="s">
        <v>16031</v>
      </c>
      <c r="AJ1599" s="162" t="s">
        <v>16291</v>
      </c>
      <c r="AK1599" s="162" t="s">
        <v>16289</v>
      </c>
      <c r="AL1599" s="162" t="s">
        <v>16290</v>
      </c>
      <c r="AM1599" s="162"/>
      <c r="AN1599" s="162"/>
      <c r="AO1599" s="162"/>
      <c r="AP1599" s="162"/>
      <c r="AQ1599" s="162"/>
      <c r="AR1599" s="162"/>
      <c r="AS1599" s="162"/>
      <c r="AT1599" s="162"/>
      <c r="AU1599" s="162"/>
      <c r="AV1599" s="162"/>
      <c r="AW1599" s="162"/>
      <c r="AX1599" s="162"/>
    </row>
    <row r="1600" spans="1:50" hidden="1">
      <c r="A1600" s="153" t="s">
        <v>5302</v>
      </c>
      <c r="B1600" s="153" t="s">
        <v>5303</v>
      </c>
      <c r="C1600" s="153" t="s">
        <v>4330</v>
      </c>
      <c r="D1600" s="177" t="s">
        <v>9334</v>
      </c>
      <c r="E1600" s="161" t="s">
        <v>6309</v>
      </c>
      <c r="F1600" s="161" t="s">
        <v>12682</v>
      </c>
      <c r="G1600" s="161" t="s">
        <v>9335</v>
      </c>
      <c r="H1600" s="161" t="s">
        <v>4145</v>
      </c>
      <c r="I1600" s="161" t="s">
        <v>4146</v>
      </c>
      <c r="J1600" s="161" t="s">
        <v>9336</v>
      </c>
      <c r="K1600" s="161" t="s">
        <v>9337</v>
      </c>
      <c r="L1600" s="161" t="s">
        <v>6309</v>
      </c>
      <c r="M1600" s="161" t="s">
        <v>6309</v>
      </c>
      <c r="N1600" s="185" t="s">
        <v>6310</v>
      </c>
      <c r="O1600" s="161">
        <v>0</v>
      </c>
      <c r="P1600" s="161">
        <v>0</v>
      </c>
      <c r="Q1600" s="161">
        <v>0</v>
      </c>
      <c r="R1600" s="161">
        <v>0</v>
      </c>
      <c r="S1600" s="161">
        <v>0</v>
      </c>
      <c r="T1600" s="161">
        <v>0</v>
      </c>
      <c r="U1600" s="161">
        <v>0</v>
      </c>
      <c r="V1600" s="161">
        <v>0</v>
      </c>
      <c r="W1600" s="161">
        <v>0</v>
      </c>
      <c r="X1600" s="161">
        <v>0</v>
      </c>
      <c r="Y1600" s="161">
        <v>0</v>
      </c>
      <c r="Z1600" s="161">
        <v>0</v>
      </c>
      <c r="AA1600" s="161">
        <v>0</v>
      </c>
      <c r="AB1600" s="161">
        <v>0</v>
      </c>
      <c r="AC1600" s="161">
        <v>0</v>
      </c>
      <c r="AD1600" s="161">
        <v>0</v>
      </c>
      <c r="AE1600" s="161">
        <v>0</v>
      </c>
      <c r="AF1600" s="161" t="s">
        <v>6309</v>
      </c>
      <c r="AG1600" s="161" t="s">
        <v>6312</v>
      </c>
      <c r="AH1600" s="162"/>
      <c r="AI1600" s="162"/>
      <c r="AJ1600" s="162"/>
      <c r="AK1600" s="162"/>
      <c r="AL1600" s="162"/>
      <c r="AM1600" s="162"/>
      <c r="AN1600" s="162"/>
      <c r="AO1600" s="162"/>
      <c r="AP1600" s="162"/>
      <c r="AQ1600" s="162"/>
      <c r="AR1600" s="162"/>
      <c r="AS1600" s="162"/>
      <c r="AT1600" s="162"/>
      <c r="AU1600" s="162"/>
      <c r="AV1600" s="162"/>
      <c r="AW1600" s="162"/>
      <c r="AX1600" s="162"/>
    </row>
    <row r="1601" spans="1:50" hidden="1">
      <c r="A1601" s="153" t="s">
        <v>2880</v>
      </c>
      <c r="B1601" s="153" t="s">
        <v>2881</v>
      </c>
      <c r="C1601" s="153" t="s">
        <v>2882</v>
      </c>
      <c r="D1601" s="177" t="s">
        <v>7934</v>
      </c>
      <c r="E1601" s="161" t="s">
        <v>7935</v>
      </c>
      <c r="F1601" s="161" t="s">
        <v>12333</v>
      </c>
      <c r="G1601" s="161" t="s">
        <v>7936</v>
      </c>
      <c r="H1601" s="161" t="s">
        <v>2024</v>
      </c>
      <c r="I1601" s="161" t="s">
        <v>2031</v>
      </c>
      <c r="J1601" s="161" t="s">
        <v>7937</v>
      </c>
      <c r="K1601" s="161" t="s">
        <v>7938</v>
      </c>
      <c r="L1601" s="161" t="s">
        <v>7939</v>
      </c>
      <c r="M1601" s="161" t="s">
        <v>7940</v>
      </c>
      <c r="N1601" s="185" t="s">
        <v>6318</v>
      </c>
      <c r="O1601" s="161">
        <v>0</v>
      </c>
      <c r="P1601" s="161">
        <v>0</v>
      </c>
      <c r="Q1601" s="161">
        <v>0</v>
      </c>
      <c r="R1601" s="161">
        <v>0</v>
      </c>
      <c r="S1601" s="161">
        <v>0</v>
      </c>
      <c r="T1601" s="161">
        <v>0</v>
      </c>
      <c r="U1601" s="161">
        <v>0</v>
      </c>
      <c r="V1601" s="161">
        <v>0</v>
      </c>
      <c r="W1601" s="161">
        <v>0</v>
      </c>
      <c r="X1601" s="161">
        <v>0</v>
      </c>
      <c r="Y1601" s="161">
        <v>0</v>
      </c>
      <c r="Z1601" s="161">
        <v>0</v>
      </c>
      <c r="AA1601" s="161">
        <v>0</v>
      </c>
      <c r="AB1601" s="161">
        <v>0</v>
      </c>
      <c r="AC1601" s="161">
        <v>0</v>
      </c>
      <c r="AD1601" s="161">
        <v>0</v>
      </c>
      <c r="AE1601" s="161">
        <v>0</v>
      </c>
      <c r="AF1601" s="161" t="s">
        <v>11896</v>
      </c>
      <c r="AG1601" s="161" t="s">
        <v>4388</v>
      </c>
      <c r="AH1601" s="162"/>
      <c r="AI1601" s="162"/>
      <c r="AJ1601" s="162"/>
      <c r="AK1601" s="162"/>
      <c r="AL1601" s="162"/>
      <c r="AM1601" s="162"/>
      <c r="AN1601" s="162"/>
      <c r="AO1601" s="162"/>
      <c r="AP1601" s="162"/>
      <c r="AQ1601" s="162"/>
      <c r="AR1601" s="162"/>
      <c r="AS1601" s="162"/>
      <c r="AT1601" s="162"/>
      <c r="AU1601" s="162"/>
      <c r="AV1601" s="162"/>
      <c r="AW1601" s="162"/>
      <c r="AX1601" s="162"/>
    </row>
    <row r="1602" spans="1:50" hidden="1">
      <c r="A1602" s="153" t="s">
        <v>2883</v>
      </c>
      <c r="B1602" s="153" t="s">
        <v>2881</v>
      </c>
      <c r="C1602" s="153" t="s">
        <v>2882</v>
      </c>
      <c r="D1602" s="177" t="s">
        <v>7934</v>
      </c>
      <c r="E1602" s="161" t="s">
        <v>7935</v>
      </c>
      <c r="F1602" s="161" t="s">
        <v>12334</v>
      </c>
      <c r="G1602" s="161" t="s">
        <v>7936</v>
      </c>
      <c r="H1602" s="161" t="s">
        <v>2024</v>
      </c>
      <c r="I1602" s="161" t="s">
        <v>2031</v>
      </c>
      <c r="J1602" s="161" t="s">
        <v>7937</v>
      </c>
      <c r="K1602" s="161" t="s">
        <v>7938</v>
      </c>
      <c r="L1602" s="161" t="s">
        <v>7939</v>
      </c>
      <c r="M1602" s="161" t="s">
        <v>7940</v>
      </c>
      <c r="N1602" s="185" t="s">
        <v>6318</v>
      </c>
      <c r="O1602" s="161">
        <v>0</v>
      </c>
      <c r="P1602" s="161">
        <v>0</v>
      </c>
      <c r="Q1602" s="161">
        <v>0</v>
      </c>
      <c r="R1602" s="161">
        <v>0</v>
      </c>
      <c r="S1602" s="161">
        <v>0</v>
      </c>
      <c r="T1602" s="161">
        <v>0</v>
      </c>
      <c r="U1602" s="161">
        <v>0</v>
      </c>
      <c r="V1602" s="161">
        <v>0</v>
      </c>
      <c r="W1602" s="161">
        <v>0</v>
      </c>
      <c r="X1602" s="161">
        <v>0</v>
      </c>
      <c r="Y1602" s="161">
        <v>0</v>
      </c>
      <c r="Z1602" s="161">
        <v>0</v>
      </c>
      <c r="AA1602" s="161">
        <v>0</v>
      </c>
      <c r="AB1602" s="161">
        <v>0</v>
      </c>
      <c r="AC1602" s="161">
        <v>0</v>
      </c>
      <c r="AD1602" s="161">
        <v>0</v>
      </c>
      <c r="AE1602" s="161">
        <v>0</v>
      </c>
      <c r="AF1602" s="161" t="s">
        <v>11896</v>
      </c>
      <c r="AG1602" s="161" t="s">
        <v>4388</v>
      </c>
      <c r="AH1602" s="162"/>
      <c r="AI1602" s="162"/>
      <c r="AJ1602" s="162"/>
      <c r="AK1602" s="162"/>
      <c r="AL1602" s="162"/>
      <c r="AM1602" s="162"/>
      <c r="AN1602" s="162"/>
      <c r="AO1602" s="162"/>
      <c r="AP1602" s="162"/>
      <c r="AQ1602" s="162"/>
      <c r="AR1602" s="162"/>
      <c r="AS1602" s="162"/>
      <c r="AT1602" s="162"/>
      <c r="AU1602" s="162"/>
      <c r="AV1602" s="162"/>
      <c r="AW1602" s="162"/>
      <c r="AX1602" s="162"/>
    </row>
    <row r="1603" spans="1:50" hidden="1">
      <c r="A1603" s="153" t="s">
        <v>5731</v>
      </c>
      <c r="B1603" s="153" t="s">
        <v>5732</v>
      </c>
      <c r="C1603" s="153" t="s">
        <v>5733</v>
      </c>
      <c r="D1603" s="177" t="s">
        <v>7131</v>
      </c>
      <c r="E1603" s="161" t="s">
        <v>7132</v>
      </c>
      <c r="F1603" s="161" t="s">
        <v>7133</v>
      </c>
      <c r="G1603" s="161" t="s">
        <v>7134</v>
      </c>
      <c r="H1603" s="161" t="s">
        <v>7106</v>
      </c>
      <c r="I1603" s="161" t="s">
        <v>7107</v>
      </c>
      <c r="J1603" s="161" t="s">
        <v>7135</v>
      </c>
      <c r="K1603" s="161" t="s">
        <v>7136</v>
      </c>
      <c r="L1603" s="161" t="s">
        <v>7137</v>
      </c>
      <c r="M1603" s="161" t="s">
        <v>7138</v>
      </c>
      <c r="N1603" s="185" t="s">
        <v>6313</v>
      </c>
      <c r="O1603" s="161" t="s">
        <v>5734</v>
      </c>
      <c r="P1603" s="161" t="s">
        <v>13648</v>
      </c>
      <c r="Q1603" s="161" t="s">
        <v>13649</v>
      </c>
      <c r="R1603" s="161" t="s">
        <v>2015</v>
      </c>
      <c r="S1603" s="161" t="s">
        <v>2016</v>
      </c>
      <c r="T1603" s="161" t="s">
        <v>13650</v>
      </c>
      <c r="U1603" s="161">
        <v>0</v>
      </c>
      <c r="V1603" s="161">
        <v>0</v>
      </c>
      <c r="W1603" s="161">
        <v>0</v>
      </c>
      <c r="X1603" s="161">
        <v>0</v>
      </c>
      <c r="Y1603" s="161">
        <v>0</v>
      </c>
      <c r="Z1603" s="161">
        <v>0</v>
      </c>
      <c r="AA1603" s="161">
        <v>0</v>
      </c>
      <c r="AB1603" s="161">
        <v>0</v>
      </c>
      <c r="AC1603" s="161">
        <v>0</v>
      </c>
      <c r="AD1603" s="161">
        <v>0</v>
      </c>
      <c r="AE1603" s="161">
        <v>0</v>
      </c>
      <c r="AF1603" s="161" t="s">
        <v>4409</v>
      </c>
      <c r="AG1603" s="161" t="s">
        <v>4405</v>
      </c>
      <c r="AH1603" s="162" t="s">
        <v>14889</v>
      </c>
      <c r="AI1603" s="162" t="s">
        <v>14827</v>
      </c>
      <c r="AJ1603" s="162" t="s">
        <v>14828</v>
      </c>
      <c r="AK1603" s="162" t="s">
        <v>14890</v>
      </c>
      <c r="AL1603" s="162" t="s">
        <v>14929</v>
      </c>
      <c r="AM1603" s="162" t="s">
        <v>15048</v>
      </c>
      <c r="AN1603" s="162" t="s">
        <v>15733</v>
      </c>
      <c r="AO1603" s="162"/>
      <c r="AP1603" s="162"/>
      <c r="AQ1603" s="162"/>
      <c r="AR1603" s="162"/>
      <c r="AS1603" s="162"/>
      <c r="AT1603" s="162"/>
      <c r="AU1603" s="162"/>
      <c r="AV1603" s="162"/>
      <c r="AW1603" s="162"/>
      <c r="AX1603" s="162"/>
    </row>
    <row r="1604" spans="1:50" hidden="1">
      <c r="A1604" s="153" t="s">
        <v>4326</v>
      </c>
      <c r="B1604" s="153" t="s">
        <v>4327</v>
      </c>
      <c r="C1604" s="153" t="s">
        <v>2509</v>
      </c>
      <c r="D1604" s="177" t="s">
        <v>8679</v>
      </c>
      <c r="E1604" s="161" t="s">
        <v>6309</v>
      </c>
      <c r="F1604" s="161" t="s">
        <v>12562</v>
      </c>
      <c r="G1604" s="161" t="s">
        <v>8680</v>
      </c>
      <c r="H1604" s="161" t="s">
        <v>3554</v>
      </c>
      <c r="I1604" s="161" t="s">
        <v>8681</v>
      </c>
      <c r="J1604" s="161" t="s">
        <v>8682</v>
      </c>
      <c r="K1604" s="161" t="s">
        <v>8683</v>
      </c>
      <c r="L1604" s="161" t="s">
        <v>6309</v>
      </c>
      <c r="M1604" s="161" t="s">
        <v>6309</v>
      </c>
      <c r="N1604" s="185" t="s">
        <v>6310</v>
      </c>
      <c r="O1604" s="161">
        <v>0</v>
      </c>
      <c r="P1604" s="161">
        <v>0</v>
      </c>
      <c r="Q1604" s="161">
        <v>0</v>
      </c>
      <c r="R1604" s="161">
        <v>0</v>
      </c>
      <c r="S1604" s="161">
        <v>0</v>
      </c>
      <c r="T1604" s="161">
        <v>0</v>
      </c>
      <c r="U1604" s="161">
        <v>0</v>
      </c>
      <c r="V1604" s="161">
        <v>0</v>
      </c>
      <c r="W1604" s="161">
        <v>0</v>
      </c>
      <c r="X1604" s="161">
        <v>0</v>
      </c>
      <c r="Y1604" s="161">
        <v>0</v>
      </c>
      <c r="Z1604" s="161">
        <v>0</v>
      </c>
      <c r="AA1604" s="161">
        <v>0</v>
      </c>
      <c r="AB1604" s="161">
        <v>0</v>
      </c>
      <c r="AC1604" s="161">
        <v>0</v>
      </c>
      <c r="AD1604" s="161">
        <v>0</v>
      </c>
      <c r="AE1604" s="161">
        <v>0</v>
      </c>
      <c r="AF1604" s="161" t="s">
        <v>6309</v>
      </c>
      <c r="AG1604" s="161" t="s">
        <v>6312</v>
      </c>
      <c r="AH1604" s="162"/>
      <c r="AI1604" s="162"/>
      <c r="AJ1604" s="162"/>
      <c r="AK1604" s="162"/>
      <c r="AL1604" s="162"/>
      <c r="AM1604" s="162"/>
      <c r="AN1604" s="162"/>
      <c r="AO1604" s="162"/>
      <c r="AP1604" s="162"/>
      <c r="AQ1604" s="162"/>
      <c r="AR1604" s="162"/>
      <c r="AS1604" s="162"/>
      <c r="AT1604" s="162"/>
      <c r="AU1604" s="162"/>
      <c r="AV1604" s="162"/>
      <c r="AW1604" s="162"/>
      <c r="AX1604" s="162"/>
    </row>
    <row r="1605" spans="1:50" hidden="1">
      <c r="A1605" s="153" t="s">
        <v>5797</v>
      </c>
      <c r="B1605" s="153" t="s">
        <v>5798</v>
      </c>
      <c r="C1605" s="153" t="s">
        <v>2509</v>
      </c>
      <c r="D1605" s="177" t="s">
        <v>10305</v>
      </c>
      <c r="E1605" s="161" t="s">
        <v>6309</v>
      </c>
      <c r="F1605" s="161" t="s">
        <v>12880</v>
      </c>
      <c r="G1605" s="161" t="s">
        <v>10306</v>
      </c>
      <c r="H1605" s="161" t="s">
        <v>3554</v>
      </c>
      <c r="I1605" s="161" t="s">
        <v>3555</v>
      </c>
      <c r="J1605" s="161" t="s">
        <v>10307</v>
      </c>
      <c r="K1605" s="161" t="s">
        <v>10308</v>
      </c>
      <c r="L1605" s="161" t="s">
        <v>6309</v>
      </c>
      <c r="M1605" s="161"/>
      <c r="N1605" s="185"/>
      <c r="O1605" s="161"/>
      <c r="P1605" s="161"/>
      <c r="Q1605" s="161"/>
      <c r="R1605" s="161"/>
      <c r="S1605" s="161"/>
      <c r="T1605" s="161"/>
      <c r="U1605" s="161"/>
      <c r="V1605" s="161"/>
      <c r="W1605" s="161"/>
      <c r="X1605" s="161"/>
      <c r="Y1605" s="161"/>
      <c r="Z1605" s="161"/>
      <c r="AA1605" s="161"/>
      <c r="AB1605" s="161"/>
      <c r="AC1605" s="161"/>
      <c r="AD1605" s="161"/>
      <c r="AE1605" s="161"/>
      <c r="AF1605" s="161"/>
      <c r="AG1605" s="161"/>
      <c r="AH1605" s="162"/>
      <c r="AI1605" s="162"/>
      <c r="AJ1605" s="162"/>
      <c r="AK1605" s="162"/>
      <c r="AL1605" s="162"/>
      <c r="AM1605" s="162"/>
      <c r="AN1605" s="162"/>
      <c r="AO1605" s="162"/>
      <c r="AP1605" s="162"/>
      <c r="AQ1605" s="162"/>
      <c r="AR1605" s="162"/>
      <c r="AS1605" s="162"/>
      <c r="AT1605" s="162"/>
      <c r="AU1605" s="162"/>
      <c r="AV1605" s="162"/>
      <c r="AW1605" s="162"/>
      <c r="AX1605" s="162"/>
    </row>
    <row r="1606" spans="1:50" hidden="1">
      <c r="A1606" s="153" t="s">
        <v>5818</v>
      </c>
      <c r="B1606" s="153" t="s">
        <v>5819</v>
      </c>
      <c r="C1606" s="153" t="s">
        <v>4330</v>
      </c>
      <c r="D1606" s="177" t="s">
        <v>10337</v>
      </c>
      <c r="E1606" s="161" t="s">
        <v>6309</v>
      </c>
      <c r="F1606" s="161" t="s">
        <v>12889</v>
      </c>
      <c r="G1606" s="161" t="s">
        <v>10338</v>
      </c>
      <c r="H1606" s="161" t="s">
        <v>2024</v>
      </c>
      <c r="I1606" s="161" t="s">
        <v>2031</v>
      </c>
      <c r="J1606" s="161" t="s">
        <v>10339</v>
      </c>
      <c r="K1606" s="161" t="s">
        <v>10340</v>
      </c>
      <c r="L1606" s="161" t="s">
        <v>6309</v>
      </c>
      <c r="M1606" s="161" t="s">
        <v>6309</v>
      </c>
      <c r="N1606" s="185" t="s">
        <v>6310</v>
      </c>
      <c r="O1606" s="161">
        <v>0</v>
      </c>
      <c r="P1606" s="161">
        <v>0</v>
      </c>
      <c r="Q1606" s="161">
        <v>0</v>
      </c>
      <c r="R1606" s="161">
        <v>0</v>
      </c>
      <c r="S1606" s="161">
        <v>0</v>
      </c>
      <c r="T1606" s="161">
        <v>0</v>
      </c>
      <c r="U1606" s="161">
        <v>0</v>
      </c>
      <c r="V1606" s="161">
        <v>0</v>
      </c>
      <c r="W1606" s="161">
        <v>0</v>
      </c>
      <c r="X1606" s="161">
        <v>0</v>
      </c>
      <c r="Y1606" s="161">
        <v>0</v>
      </c>
      <c r="Z1606" s="161">
        <v>0</v>
      </c>
      <c r="AA1606" s="161">
        <v>0</v>
      </c>
      <c r="AB1606" s="161">
        <v>0</v>
      </c>
      <c r="AC1606" s="161">
        <v>0</v>
      </c>
      <c r="AD1606" s="161">
        <v>0</v>
      </c>
      <c r="AE1606" s="161">
        <v>0</v>
      </c>
      <c r="AF1606" s="161" t="s">
        <v>6309</v>
      </c>
      <c r="AG1606" s="161" t="s">
        <v>6312</v>
      </c>
      <c r="AH1606" s="162"/>
      <c r="AI1606" s="162"/>
      <c r="AJ1606" s="162"/>
      <c r="AK1606" s="162"/>
      <c r="AL1606" s="162"/>
      <c r="AM1606" s="162"/>
      <c r="AN1606" s="162"/>
      <c r="AO1606" s="162"/>
      <c r="AP1606" s="162"/>
      <c r="AQ1606" s="162"/>
      <c r="AR1606" s="162"/>
      <c r="AS1606" s="162"/>
      <c r="AT1606" s="162"/>
      <c r="AU1606" s="162"/>
      <c r="AV1606" s="162"/>
      <c r="AW1606" s="162"/>
      <c r="AX1606" s="162"/>
    </row>
    <row r="1607" spans="1:50" hidden="1">
      <c r="A1607" s="153" t="s">
        <v>2432</v>
      </c>
      <c r="B1607" s="153" t="s">
        <v>2418</v>
      </c>
      <c r="C1607" s="153" t="s">
        <v>2433</v>
      </c>
      <c r="D1607" s="177" t="s">
        <v>7056</v>
      </c>
      <c r="E1607" s="161" t="s">
        <v>7057</v>
      </c>
      <c r="F1607" s="161" t="s">
        <v>12925</v>
      </c>
      <c r="G1607" s="161" t="s">
        <v>7058</v>
      </c>
      <c r="H1607" s="161" t="s">
        <v>6763</v>
      </c>
      <c r="I1607" s="161" t="s">
        <v>6764</v>
      </c>
      <c r="J1607" s="161" t="s">
        <v>7059</v>
      </c>
      <c r="K1607" s="161" t="s">
        <v>7060</v>
      </c>
      <c r="L1607" s="161" t="s">
        <v>7061</v>
      </c>
      <c r="M1607" s="161" t="s">
        <v>7062</v>
      </c>
      <c r="N1607" s="185" t="s">
        <v>6318</v>
      </c>
      <c r="O1607" s="161">
        <v>0</v>
      </c>
      <c r="P1607" s="161">
        <v>0</v>
      </c>
      <c r="Q1607" s="161">
        <v>0</v>
      </c>
      <c r="R1607" s="161">
        <v>0</v>
      </c>
      <c r="S1607" s="161">
        <v>0</v>
      </c>
      <c r="T1607" s="161">
        <v>0</v>
      </c>
      <c r="U1607" s="161">
        <v>0</v>
      </c>
      <c r="V1607" s="161">
        <v>0</v>
      </c>
      <c r="W1607" s="161">
        <v>0</v>
      </c>
      <c r="X1607" s="161">
        <v>0</v>
      </c>
      <c r="Y1607" s="161">
        <v>0</v>
      </c>
      <c r="Z1607" s="161">
        <v>0</v>
      </c>
      <c r="AA1607" s="161">
        <v>0</v>
      </c>
      <c r="AB1607" s="161">
        <v>0</v>
      </c>
      <c r="AC1607" s="161">
        <v>0</v>
      </c>
      <c r="AD1607" s="161">
        <v>0</v>
      </c>
      <c r="AE1607" s="161">
        <v>0</v>
      </c>
      <c r="AF1607" s="161" t="s">
        <v>1824</v>
      </c>
      <c r="AG1607" s="161" t="s">
        <v>4437</v>
      </c>
      <c r="AH1607" s="162"/>
      <c r="AI1607" s="162"/>
      <c r="AJ1607" s="162"/>
      <c r="AK1607" s="162"/>
      <c r="AL1607" s="162"/>
      <c r="AM1607" s="162"/>
      <c r="AN1607" s="162"/>
      <c r="AO1607" s="162"/>
      <c r="AP1607" s="162"/>
      <c r="AQ1607" s="162"/>
      <c r="AR1607" s="162"/>
      <c r="AS1607" s="162"/>
      <c r="AT1607" s="162"/>
      <c r="AU1607" s="162"/>
      <c r="AV1607" s="162"/>
      <c r="AW1607" s="162"/>
      <c r="AX1607" s="162"/>
    </row>
    <row r="1608" spans="1:50" ht="11.25" hidden="1">
      <c r="A1608" s="153" t="s">
        <v>2884</v>
      </c>
      <c r="B1608" s="153" t="s">
        <v>2881</v>
      </c>
      <c r="C1608" s="153" t="s">
        <v>282</v>
      </c>
      <c r="D1608" s="177" t="s">
        <v>7934</v>
      </c>
      <c r="E1608" s="161" t="s">
        <v>7935</v>
      </c>
      <c r="F1608" s="161" t="s">
        <v>12335</v>
      </c>
      <c r="G1608" s="161" t="s">
        <v>7936</v>
      </c>
      <c r="H1608" s="161" t="s">
        <v>2024</v>
      </c>
      <c r="I1608" s="161" t="s">
        <v>2031</v>
      </c>
      <c r="J1608" s="161" t="s">
        <v>7937</v>
      </c>
      <c r="K1608" s="161" t="s">
        <v>7938</v>
      </c>
      <c r="L1608" s="161" t="s">
        <v>7939</v>
      </c>
      <c r="M1608" s="161" t="s">
        <v>7940</v>
      </c>
      <c r="N1608" s="185" t="s">
        <v>6318</v>
      </c>
      <c r="O1608" s="161">
        <v>0</v>
      </c>
      <c r="P1608" s="161">
        <v>0</v>
      </c>
      <c r="Q1608" s="161">
        <v>0</v>
      </c>
      <c r="R1608" s="161">
        <v>0</v>
      </c>
      <c r="S1608" s="161">
        <v>0</v>
      </c>
      <c r="T1608" s="161">
        <v>0</v>
      </c>
      <c r="U1608" s="161">
        <v>0</v>
      </c>
      <c r="V1608" s="161">
        <v>0</v>
      </c>
      <c r="W1608" s="161">
        <v>0</v>
      </c>
      <c r="X1608" s="161">
        <v>0</v>
      </c>
      <c r="Y1608" s="161">
        <v>0</v>
      </c>
      <c r="Z1608" s="161">
        <v>0</v>
      </c>
      <c r="AA1608" s="161">
        <v>0</v>
      </c>
      <c r="AB1608" s="161">
        <v>0</v>
      </c>
      <c r="AC1608" s="161">
        <v>0</v>
      </c>
      <c r="AD1608" s="161">
        <v>0</v>
      </c>
      <c r="AE1608" s="161">
        <v>0</v>
      </c>
      <c r="AF1608" s="161" t="s">
        <v>11896</v>
      </c>
      <c r="AG1608" s="161" t="s">
        <v>4388</v>
      </c>
      <c r="AH1608" s="162"/>
      <c r="AI1608" s="162"/>
      <c r="AJ1608" s="162"/>
      <c r="AK1608" s="167"/>
      <c r="AL1608" s="162"/>
      <c r="AM1608" s="162"/>
      <c r="AN1608" s="162"/>
      <c r="AO1608" s="162"/>
      <c r="AP1608" s="162"/>
      <c r="AQ1608" s="162"/>
      <c r="AR1608" s="162"/>
      <c r="AS1608" s="162"/>
      <c r="AT1608" s="162"/>
      <c r="AU1608" s="162"/>
      <c r="AV1608" s="162"/>
      <c r="AW1608" s="162"/>
      <c r="AX1608" s="162"/>
    </row>
    <row r="1609" spans="1:50" hidden="1">
      <c r="A1609" s="153" t="s">
        <v>410</v>
      </c>
      <c r="B1609" s="153" t="s">
        <v>1594</v>
      </c>
      <c r="C1609" s="153" t="s">
        <v>411</v>
      </c>
      <c r="D1609" s="177" t="s">
        <v>3385</v>
      </c>
      <c r="E1609" s="161" t="s">
        <v>953</v>
      </c>
      <c r="F1609" s="161" t="s">
        <v>290</v>
      </c>
      <c r="G1609" s="161" t="s">
        <v>3386</v>
      </c>
      <c r="H1609" s="161" t="s">
        <v>2015</v>
      </c>
      <c r="I1609" s="161" t="s">
        <v>2016</v>
      </c>
      <c r="J1609" s="161" t="s">
        <v>3387</v>
      </c>
      <c r="K1609" s="161" t="s">
        <v>6309</v>
      </c>
      <c r="L1609" s="161" t="s">
        <v>6309</v>
      </c>
      <c r="M1609" s="161" t="s">
        <v>289</v>
      </c>
      <c r="N1609" s="185" t="s">
        <v>6520</v>
      </c>
      <c r="O1609" s="161">
        <v>0</v>
      </c>
      <c r="P1609" s="161">
        <v>0</v>
      </c>
      <c r="Q1609" s="161">
        <v>0</v>
      </c>
      <c r="R1609" s="161">
        <v>0</v>
      </c>
      <c r="S1609" s="161">
        <v>0</v>
      </c>
      <c r="T1609" s="161">
        <v>0</v>
      </c>
      <c r="U1609" s="161">
        <v>0</v>
      </c>
      <c r="V1609" s="161">
        <v>0</v>
      </c>
      <c r="W1609" s="161">
        <v>0</v>
      </c>
      <c r="X1609" s="161">
        <v>0</v>
      </c>
      <c r="Y1609" s="161">
        <v>0</v>
      </c>
      <c r="Z1609" s="161">
        <v>0</v>
      </c>
      <c r="AA1609" s="161">
        <v>0</v>
      </c>
      <c r="AB1609" s="161">
        <v>0</v>
      </c>
      <c r="AC1609" s="161">
        <v>0</v>
      </c>
      <c r="AD1609" s="161">
        <v>0</v>
      </c>
      <c r="AE1609" s="161">
        <v>0</v>
      </c>
      <c r="AF1609" s="161" t="s">
        <v>4285</v>
      </c>
      <c r="AG1609" s="161" t="s">
        <v>6334</v>
      </c>
      <c r="AH1609" s="162" t="s">
        <v>6919</v>
      </c>
      <c r="AI1609" s="162" t="s">
        <v>13930</v>
      </c>
      <c r="AJ1609" s="162" t="s">
        <v>14545</v>
      </c>
      <c r="AK1609" s="162" t="s">
        <v>14263</v>
      </c>
      <c r="AL1609" s="162" t="s">
        <v>14546</v>
      </c>
      <c r="AM1609" s="162" t="s">
        <v>14903</v>
      </c>
      <c r="AN1609" s="162" t="s">
        <v>15232</v>
      </c>
      <c r="AO1609" s="162"/>
      <c r="AP1609" s="162"/>
      <c r="AQ1609" s="162"/>
      <c r="AR1609" s="162"/>
      <c r="AS1609" s="162"/>
      <c r="AT1609" s="162"/>
      <c r="AU1609" s="162"/>
      <c r="AV1609" s="162"/>
      <c r="AW1609" s="162"/>
      <c r="AX1609" s="162"/>
    </row>
    <row r="1610" spans="1:50" hidden="1">
      <c r="A1610" s="153" t="s">
        <v>2885</v>
      </c>
      <c r="B1610" s="153" t="s">
        <v>2881</v>
      </c>
      <c r="C1610" s="153" t="s">
        <v>282</v>
      </c>
      <c r="D1610" s="177" t="s">
        <v>7934</v>
      </c>
      <c r="E1610" s="161" t="s">
        <v>7935</v>
      </c>
      <c r="F1610" s="161" t="s">
        <v>12336</v>
      </c>
      <c r="G1610" s="161" t="s">
        <v>7936</v>
      </c>
      <c r="H1610" s="161" t="s">
        <v>2024</v>
      </c>
      <c r="I1610" s="161" t="s">
        <v>2031</v>
      </c>
      <c r="J1610" s="161" t="s">
        <v>7937</v>
      </c>
      <c r="K1610" s="161" t="s">
        <v>7938</v>
      </c>
      <c r="L1610" s="161" t="s">
        <v>7939</v>
      </c>
      <c r="M1610" s="161" t="s">
        <v>7940</v>
      </c>
      <c r="N1610" s="185" t="s">
        <v>6318</v>
      </c>
      <c r="O1610" s="161">
        <v>0</v>
      </c>
      <c r="P1610" s="161">
        <v>0</v>
      </c>
      <c r="Q1610" s="161">
        <v>0</v>
      </c>
      <c r="R1610" s="161">
        <v>0</v>
      </c>
      <c r="S1610" s="161">
        <v>0</v>
      </c>
      <c r="T1610" s="161">
        <v>0</v>
      </c>
      <c r="U1610" s="161">
        <v>0</v>
      </c>
      <c r="V1610" s="161">
        <v>0</v>
      </c>
      <c r="W1610" s="161">
        <v>0</v>
      </c>
      <c r="X1610" s="161">
        <v>0</v>
      </c>
      <c r="Y1610" s="161">
        <v>0</v>
      </c>
      <c r="Z1610" s="161">
        <v>0</v>
      </c>
      <c r="AA1610" s="161">
        <v>0</v>
      </c>
      <c r="AB1610" s="161">
        <v>0</v>
      </c>
      <c r="AC1610" s="161">
        <v>0</v>
      </c>
      <c r="AD1610" s="161">
        <v>0</v>
      </c>
      <c r="AE1610" s="161">
        <v>0</v>
      </c>
      <c r="AF1610" s="161" t="s">
        <v>11896</v>
      </c>
      <c r="AG1610" s="161" t="s">
        <v>4388</v>
      </c>
      <c r="AH1610" s="162"/>
      <c r="AI1610" s="162"/>
      <c r="AJ1610" s="162"/>
      <c r="AK1610" s="162"/>
      <c r="AL1610" s="162"/>
      <c r="AM1610" s="162"/>
      <c r="AN1610" s="162"/>
      <c r="AO1610" s="162"/>
      <c r="AP1610" s="162"/>
      <c r="AQ1610" s="162"/>
      <c r="AR1610" s="162"/>
      <c r="AS1610" s="162"/>
      <c r="AT1610" s="162"/>
      <c r="AU1610" s="162"/>
      <c r="AV1610" s="162"/>
      <c r="AW1610" s="162"/>
      <c r="AX1610" s="162"/>
    </row>
    <row r="1611" spans="1:50" hidden="1">
      <c r="A1611" s="153" t="s">
        <v>5801</v>
      </c>
      <c r="B1611" s="153" t="s">
        <v>5802</v>
      </c>
      <c r="C1611" s="153" t="s">
        <v>5803</v>
      </c>
      <c r="D1611" s="177" t="s">
        <v>7159</v>
      </c>
      <c r="E1611" s="161" t="s">
        <v>6309</v>
      </c>
      <c r="F1611" s="161" t="s">
        <v>12513</v>
      </c>
      <c r="G1611" s="161" t="s">
        <v>7160</v>
      </c>
      <c r="H1611" s="161" t="s">
        <v>2024</v>
      </c>
      <c r="I1611" s="161" t="s">
        <v>2031</v>
      </c>
      <c r="J1611" s="161" t="s">
        <v>7161</v>
      </c>
      <c r="K1611" s="161" t="s">
        <v>7162</v>
      </c>
      <c r="L1611" s="161" t="s">
        <v>6309</v>
      </c>
      <c r="M1611" s="161" t="s">
        <v>7163</v>
      </c>
      <c r="N1611" s="185" t="s">
        <v>6310</v>
      </c>
      <c r="O1611" s="161">
        <v>0</v>
      </c>
      <c r="P1611" s="161">
        <v>0</v>
      </c>
      <c r="Q1611" s="161">
        <v>0</v>
      </c>
      <c r="R1611" s="161">
        <v>0</v>
      </c>
      <c r="S1611" s="161">
        <v>0</v>
      </c>
      <c r="T1611" s="161">
        <v>0</v>
      </c>
      <c r="U1611" s="161">
        <v>0</v>
      </c>
      <c r="V1611" s="161">
        <v>0</v>
      </c>
      <c r="W1611" s="161">
        <v>0</v>
      </c>
      <c r="X1611" s="161">
        <v>0</v>
      </c>
      <c r="Y1611" s="161">
        <v>0</v>
      </c>
      <c r="Z1611" s="161">
        <v>0</v>
      </c>
      <c r="AA1611" s="161">
        <v>0</v>
      </c>
      <c r="AB1611" s="161">
        <v>0</v>
      </c>
      <c r="AC1611" s="161">
        <v>0</v>
      </c>
      <c r="AD1611" s="161">
        <v>0</v>
      </c>
      <c r="AE1611" s="161">
        <v>0</v>
      </c>
      <c r="AF1611" s="161" t="s">
        <v>6309</v>
      </c>
      <c r="AG1611" s="161" t="s">
        <v>6312</v>
      </c>
      <c r="AH1611" s="162"/>
      <c r="AI1611" s="162"/>
      <c r="AJ1611" s="162"/>
      <c r="AK1611" s="162"/>
      <c r="AL1611" s="162"/>
      <c r="AM1611" s="162"/>
      <c r="AN1611" s="162"/>
      <c r="AO1611" s="162"/>
      <c r="AP1611" s="162"/>
      <c r="AQ1611" s="162"/>
      <c r="AR1611" s="162"/>
      <c r="AS1611" s="162"/>
      <c r="AT1611" s="162"/>
      <c r="AU1611" s="162"/>
      <c r="AV1611" s="162"/>
      <c r="AW1611" s="162"/>
      <c r="AX1611" s="162"/>
    </row>
    <row r="1612" spans="1:50" hidden="1">
      <c r="A1612" s="153" t="s">
        <v>1989</v>
      </c>
      <c r="B1612" s="153" t="s">
        <v>1990</v>
      </c>
      <c r="C1612" s="153" t="s">
        <v>1929</v>
      </c>
      <c r="D1612" s="177" t="s">
        <v>9950</v>
      </c>
      <c r="E1612" s="161" t="s">
        <v>6309</v>
      </c>
      <c r="F1612" s="161" t="s">
        <v>12808</v>
      </c>
      <c r="G1612" s="161" t="s">
        <v>9951</v>
      </c>
      <c r="H1612" s="161" t="s">
        <v>2025</v>
      </c>
      <c r="I1612" s="161" t="s">
        <v>2026</v>
      </c>
      <c r="J1612" s="161" t="s">
        <v>9952</v>
      </c>
      <c r="K1612" s="161" t="s">
        <v>9953</v>
      </c>
      <c r="L1612" s="161" t="s">
        <v>6309</v>
      </c>
      <c r="M1612" s="161" t="s">
        <v>6309</v>
      </c>
      <c r="N1612" s="185" t="s">
        <v>6310</v>
      </c>
      <c r="O1612" s="161">
        <v>0</v>
      </c>
      <c r="P1612" s="161">
        <v>0</v>
      </c>
      <c r="Q1612" s="161">
        <v>0</v>
      </c>
      <c r="R1612" s="161">
        <v>0</v>
      </c>
      <c r="S1612" s="161">
        <v>0</v>
      </c>
      <c r="T1612" s="161">
        <v>0</v>
      </c>
      <c r="U1612" s="161">
        <v>0</v>
      </c>
      <c r="V1612" s="161">
        <v>0</v>
      </c>
      <c r="W1612" s="161">
        <v>0</v>
      </c>
      <c r="X1612" s="161">
        <v>0</v>
      </c>
      <c r="Y1612" s="161">
        <v>0</v>
      </c>
      <c r="Z1612" s="161">
        <v>0</v>
      </c>
      <c r="AA1612" s="161">
        <v>0</v>
      </c>
      <c r="AB1612" s="161">
        <v>0</v>
      </c>
      <c r="AC1612" s="161">
        <v>0</v>
      </c>
      <c r="AD1612" s="161">
        <v>0</v>
      </c>
      <c r="AE1612" s="161">
        <v>0</v>
      </c>
      <c r="AF1612" s="161" t="s">
        <v>6309</v>
      </c>
      <c r="AG1612" s="161" t="s">
        <v>6312</v>
      </c>
      <c r="AH1612" s="162"/>
      <c r="AI1612" s="162"/>
      <c r="AJ1612" s="162"/>
      <c r="AK1612" s="162"/>
      <c r="AL1612" s="162"/>
      <c r="AM1612" s="162"/>
      <c r="AN1612" s="162"/>
      <c r="AO1612" s="162"/>
      <c r="AP1612" s="162"/>
      <c r="AQ1612" s="162"/>
      <c r="AR1612" s="162"/>
      <c r="AS1612" s="162"/>
      <c r="AT1612" s="162"/>
      <c r="AU1612" s="162"/>
      <c r="AV1612" s="162"/>
      <c r="AW1612" s="162"/>
      <c r="AX1612" s="162"/>
    </row>
    <row r="1613" spans="1:50" hidden="1">
      <c r="A1613" s="153" t="s">
        <v>3126</v>
      </c>
      <c r="B1613" s="153" t="s">
        <v>3127</v>
      </c>
      <c r="C1613" s="153" t="s">
        <v>282</v>
      </c>
      <c r="D1613" s="177" t="s">
        <v>8478</v>
      </c>
      <c r="E1613" s="161" t="s">
        <v>6309</v>
      </c>
      <c r="F1613" s="161" t="s">
        <v>12519</v>
      </c>
      <c r="G1613" s="161" t="s">
        <v>8479</v>
      </c>
      <c r="H1613" s="161" t="s">
        <v>2024</v>
      </c>
      <c r="I1613" s="161" t="s">
        <v>38</v>
      </c>
      <c r="J1613" s="161" t="s">
        <v>8480</v>
      </c>
      <c r="K1613" s="161" t="s">
        <v>8481</v>
      </c>
      <c r="L1613" s="161" t="s">
        <v>6309</v>
      </c>
      <c r="M1613" s="161" t="s">
        <v>6309</v>
      </c>
      <c r="N1613" s="185" t="s">
        <v>6310</v>
      </c>
      <c r="O1613" s="161">
        <v>0</v>
      </c>
      <c r="P1613" s="161">
        <v>0</v>
      </c>
      <c r="Q1613" s="161">
        <v>0</v>
      </c>
      <c r="R1613" s="161">
        <v>0</v>
      </c>
      <c r="S1613" s="161">
        <v>0</v>
      </c>
      <c r="T1613" s="161">
        <v>0</v>
      </c>
      <c r="U1613" s="161">
        <v>0</v>
      </c>
      <c r="V1613" s="161">
        <v>0</v>
      </c>
      <c r="W1613" s="161">
        <v>0</v>
      </c>
      <c r="X1613" s="161">
        <v>0</v>
      </c>
      <c r="Y1613" s="161">
        <v>0</v>
      </c>
      <c r="Z1613" s="161">
        <v>0</v>
      </c>
      <c r="AA1613" s="161">
        <v>0</v>
      </c>
      <c r="AB1613" s="161">
        <v>0</v>
      </c>
      <c r="AC1613" s="161">
        <v>0</v>
      </c>
      <c r="AD1613" s="161">
        <v>0</v>
      </c>
      <c r="AE1613" s="161">
        <v>0</v>
      </c>
      <c r="AF1613" s="161" t="s">
        <v>6309</v>
      </c>
      <c r="AG1613" s="161" t="s">
        <v>6312</v>
      </c>
      <c r="AH1613" s="162"/>
      <c r="AI1613" s="162"/>
      <c r="AJ1613" s="162"/>
      <c r="AK1613" s="162"/>
      <c r="AL1613" s="162"/>
      <c r="AM1613" s="162"/>
      <c r="AN1613" s="162"/>
      <c r="AO1613" s="162"/>
      <c r="AP1613" s="162"/>
      <c r="AQ1613" s="162"/>
      <c r="AR1613" s="162"/>
      <c r="AS1613" s="162"/>
      <c r="AT1613" s="162"/>
      <c r="AU1613" s="162"/>
      <c r="AV1613" s="162"/>
      <c r="AW1613" s="162"/>
      <c r="AX1613" s="162"/>
    </row>
    <row r="1614" spans="1:50" hidden="1">
      <c r="A1614" s="153" t="s">
        <v>2241</v>
      </c>
      <c r="B1614" s="153" t="s">
        <v>2242</v>
      </c>
      <c r="C1614" s="153" t="s">
        <v>1929</v>
      </c>
      <c r="D1614" s="177" t="s">
        <v>8768</v>
      </c>
      <c r="E1614" s="161" t="s">
        <v>6309</v>
      </c>
      <c r="F1614" s="161" t="e">
        <v>#N/A</v>
      </c>
      <c r="G1614" s="161" t="s">
        <v>8769</v>
      </c>
      <c r="H1614" s="161" t="s">
        <v>4688</v>
      </c>
      <c r="I1614" s="161" t="s">
        <v>8770</v>
      </c>
      <c r="J1614" s="161" t="s">
        <v>8771</v>
      </c>
      <c r="K1614" s="161" t="s">
        <v>6309</v>
      </c>
      <c r="L1614" s="161" t="s">
        <v>6309</v>
      </c>
      <c r="M1614" s="161"/>
      <c r="N1614" s="185"/>
      <c r="O1614" s="161"/>
      <c r="P1614" s="161"/>
      <c r="Q1614" s="161"/>
      <c r="R1614" s="161"/>
      <c r="S1614" s="161"/>
      <c r="T1614" s="161"/>
      <c r="U1614" s="161"/>
      <c r="V1614" s="161"/>
      <c r="W1614" s="161"/>
      <c r="X1614" s="161"/>
      <c r="Y1614" s="161"/>
      <c r="Z1614" s="161"/>
      <c r="AA1614" s="161"/>
      <c r="AB1614" s="161"/>
      <c r="AC1614" s="161"/>
      <c r="AD1614" s="161"/>
      <c r="AE1614" s="161"/>
      <c r="AF1614" s="161"/>
      <c r="AG1614" s="161"/>
      <c r="AH1614" s="162"/>
      <c r="AI1614" s="162"/>
      <c r="AJ1614" s="162"/>
      <c r="AK1614" s="162"/>
      <c r="AL1614" s="162"/>
      <c r="AM1614" s="162"/>
      <c r="AN1614" s="162"/>
      <c r="AO1614" s="162"/>
      <c r="AP1614" s="162"/>
      <c r="AQ1614" s="162"/>
      <c r="AR1614" s="162"/>
      <c r="AS1614" s="162"/>
      <c r="AT1614" s="162"/>
      <c r="AU1614" s="162"/>
      <c r="AV1614" s="162"/>
      <c r="AW1614" s="162"/>
      <c r="AX1614" s="162"/>
    </row>
    <row r="1615" spans="1:50" hidden="1">
      <c r="A1615" s="153" t="s">
        <v>1034</v>
      </c>
      <c r="B1615" s="153" t="s">
        <v>1035</v>
      </c>
      <c r="C1615" s="153" t="s">
        <v>4330</v>
      </c>
      <c r="D1615" s="177" t="s">
        <v>9575</v>
      </c>
      <c r="E1615" s="161" t="s">
        <v>6309</v>
      </c>
      <c r="F1615" s="161" t="s">
        <v>12732</v>
      </c>
      <c r="G1615" s="161" t="s">
        <v>9576</v>
      </c>
      <c r="H1615" s="161" t="s">
        <v>2024</v>
      </c>
      <c r="I1615" s="161" t="s">
        <v>2031</v>
      </c>
      <c r="J1615" s="161" t="s">
        <v>9577</v>
      </c>
      <c r="K1615" s="161" t="s">
        <v>9578</v>
      </c>
      <c r="L1615" s="161" t="s">
        <v>6309</v>
      </c>
      <c r="M1615" s="161" t="s">
        <v>9579</v>
      </c>
      <c r="N1615" s="185" t="s">
        <v>6310</v>
      </c>
      <c r="O1615" s="161">
        <v>0</v>
      </c>
      <c r="P1615" s="161">
        <v>0</v>
      </c>
      <c r="Q1615" s="161">
        <v>0</v>
      </c>
      <c r="R1615" s="161">
        <v>0</v>
      </c>
      <c r="S1615" s="161">
        <v>0</v>
      </c>
      <c r="T1615" s="161">
        <v>0</v>
      </c>
      <c r="U1615" s="161">
        <v>0</v>
      </c>
      <c r="V1615" s="161">
        <v>0</v>
      </c>
      <c r="W1615" s="161">
        <v>0</v>
      </c>
      <c r="X1615" s="161">
        <v>0</v>
      </c>
      <c r="Y1615" s="161">
        <v>0</v>
      </c>
      <c r="Z1615" s="161">
        <v>0</v>
      </c>
      <c r="AA1615" s="161">
        <v>0</v>
      </c>
      <c r="AB1615" s="161">
        <v>0</v>
      </c>
      <c r="AC1615" s="161">
        <v>0</v>
      </c>
      <c r="AD1615" s="161">
        <v>0</v>
      </c>
      <c r="AE1615" s="161">
        <v>0</v>
      </c>
      <c r="AF1615" s="161" t="s">
        <v>6309</v>
      </c>
      <c r="AG1615" s="161" t="s">
        <v>6312</v>
      </c>
      <c r="AH1615" s="162"/>
      <c r="AI1615" s="162"/>
      <c r="AJ1615" s="162"/>
      <c r="AK1615" s="162"/>
      <c r="AL1615" s="162"/>
      <c r="AM1615" s="162"/>
      <c r="AN1615" s="162"/>
      <c r="AO1615" s="162"/>
      <c r="AP1615" s="162"/>
      <c r="AQ1615" s="162"/>
      <c r="AR1615" s="162"/>
      <c r="AS1615" s="162"/>
      <c r="AT1615" s="162"/>
      <c r="AU1615" s="162"/>
      <c r="AV1615" s="162"/>
      <c r="AW1615" s="162"/>
      <c r="AX1615" s="162"/>
    </row>
    <row r="1616" spans="1:50" hidden="1">
      <c r="A1616" s="153" t="s">
        <v>630</v>
      </c>
      <c r="B1616" s="153" t="s">
        <v>631</v>
      </c>
      <c r="C1616" s="153" t="s">
        <v>632</v>
      </c>
      <c r="D1616" s="177" t="s">
        <v>3217</v>
      </c>
      <c r="E1616" s="161" t="s">
        <v>3218</v>
      </c>
      <c r="F1616" s="161" t="s">
        <v>3219</v>
      </c>
      <c r="G1616" s="161" t="s">
        <v>3220</v>
      </c>
      <c r="H1616" s="161" t="s">
        <v>2024</v>
      </c>
      <c r="I1616" s="161" t="s">
        <v>3409</v>
      </c>
      <c r="J1616" s="161" t="s">
        <v>3221</v>
      </c>
      <c r="K1616" s="161" t="s">
        <v>3222</v>
      </c>
      <c r="L1616" s="161" t="s">
        <v>3223</v>
      </c>
      <c r="M1616" s="161" t="s">
        <v>3224</v>
      </c>
      <c r="N1616" s="185" t="s">
        <v>2035</v>
      </c>
      <c r="O1616" s="161" t="s">
        <v>633</v>
      </c>
      <c r="P1616" s="161" t="s">
        <v>3225</v>
      </c>
      <c r="Q1616" s="161" t="s">
        <v>13657</v>
      </c>
      <c r="R1616" s="161" t="s">
        <v>2024</v>
      </c>
      <c r="S1616" s="161" t="s">
        <v>2031</v>
      </c>
      <c r="T1616" s="161" t="s">
        <v>6309</v>
      </c>
      <c r="U1616" s="161">
        <v>0</v>
      </c>
      <c r="V1616" s="161">
        <v>0</v>
      </c>
      <c r="W1616" s="161">
        <v>0</v>
      </c>
      <c r="X1616" s="161">
        <v>0</v>
      </c>
      <c r="Y1616" s="161">
        <v>0</v>
      </c>
      <c r="Z1616" s="161">
        <v>0</v>
      </c>
      <c r="AA1616" s="161">
        <v>0</v>
      </c>
      <c r="AB1616" s="161">
        <v>0</v>
      </c>
      <c r="AC1616" s="161">
        <v>0</v>
      </c>
      <c r="AD1616" s="161">
        <v>0</v>
      </c>
      <c r="AE1616" s="161">
        <v>0</v>
      </c>
      <c r="AF1616" s="161" t="s">
        <v>4678</v>
      </c>
      <c r="AG1616" s="161" t="s">
        <v>6334</v>
      </c>
      <c r="AH1616" s="162" t="s">
        <v>360</v>
      </c>
      <c r="AI1616" s="162" t="s">
        <v>361</v>
      </c>
      <c r="AJ1616" s="162" t="s">
        <v>1821</v>
      </c>
      <c r="AK1616" s="162" t="s">
        <v>1822</v>
      </c>
      <c r="AL1616" s="162" t="s">
        <v>1839</v>
      </c>
      <c r="AM1616" s="162" t="s">
        <v>6702</v>
      </c>
      <c r="AN1616" s="162" t="s">
        <v>6731</v>
      </c>
      <c r="AO1616" s="162" t="s">
        <v>7813</v>
      </c>
      <c r="AP1616" s="162" t="s">
        <v>11889</v>
      </c>
      <c r="AQ1616" s="162"/>
      <c r="AR1616" s="162"/>
      <c r="AS1616" s="162"/>
      <c r="AT1616" s="162"/>
      <c r="AU1616" s="162"/>
      <c r="AV1616" s="162"/>
      <c r="AW1616" s="162"/>
      <c r="AX1616" s="162"/>
    </row>
    <row r="1617" spans="1:50" hidden="1">
      <c r="A1617" s="153" t="s">
        <v>2005</v>
      </c>
      <c r="B1617" s="153" t="s">
        <v>2006</v>
      </c>
      <c r="C1617" s="153" t="s">
        <v>140</v>
      </c>
      <c r="D1617" s="177" t="e">
        <v>#N/A</v>
      </c>
      <c r="E1617" s="161" t="e">
        <v>#N/A</v>
      </c>
      <c r="F1617" s="161" t="e">
        <v>#N/A</v>
      </c>
      <c r="G1617" s="161" t="e">
        <v>#N/A</v>
      </c>
      <c r="H1617" s="161" t="e">
        <v>#N/A</v>
      </c>
      <c r="I1617" s="161" t="e">
        <v>#N/A</v>
      </c>
      <c r="J1617" s="161" t="e">
        <v>#N/A</v>
      </c>
      <c r="K1617" s="161" t="e">
        <v>#N/A</v>
      </c>
      <c r="L1617" s="161" t="e">
        <v>#N/A</v>
      </c>
      <c r="M1617" s="161"/>
      <c r="N1617" s="185"/>
      <c r="O1617" s="161"/>
      <c r="P1617" s="161"/>
      <c r="Q1617" s="161"/>
      <c r="R1617" s="161"/>
      <c r="S1617" s="161"/>
      <c r="T1617" s="161"/>
      <c r="U1617" s="161"/>
      <c r="V1617" s="161"/>
      <c r="W1617" s="161"/>
      <c r="X1617" s="161"/>
      <c r="Y1617" s="161"/>
      <c r="Z1617" s="161"/>
      <c r="AA1617" s="161"/>
      <c r="AB1617" s="161"/>
      <c r="AC1617" s="161"/>
      <c r="AD1617" s="161"/>
      <c r="AE1617" s="161"/>
      <c r="AF1617" s="161"/>
      <c r="AG1617" s="161"/>
      <c r="AH1617" s="162"/>
      <c r="AI1617" s="162"/>
      <c r="AJ1617" s="162"/>
      <c r="AK1617" s="162"/>
      <c r="AL1617" s="162"/>
      <c r="AM1617" s="162"/>
      <c r="AN1617" s="162"/>
      <c r="AO1617" s="162"/>
      <c r="AP1617" s="162"/>
      <c r="AQ1617" s="162"/>
      <c r="AR1617" s="162"/>
      <c r="AS1617" s="162"/>
      <c r="AT1617" s="162"/>
      <c r="AU1617" s="162"/>
      <c r="AV1617" s="162"/>
      <c r="AW1617" s="162"/>
      <c r="AX1617" s="162"/>
    </row>
    <row r="1618" spans="1:50" hidden="1">
      <c r="A1618" s="153" t="s">
        <v>634</v>
      </c>
      <c r="B1618" s="153" t="s">
        <v>635</v>
      </c>
      <c r="C1618" s="153" t="s">
        <v>636</v>
      </c>
      <c r="D1618" s="177" t="s">
        <v>3331</v>
      </c>
      <c r="E1618" s="161" t="s">
        <v>3332</v>
      </c>
      <c r="F1618" s="161" t="s">
        <v>3333</v>
      </c>
      <c r="G1618" s="161" t="s">
        <v>3816</v>
      </c>
      <c r="H1618" s="161" t="s">
        <v>2024</v>
      </c>
      <c r="I1618" s="161" t="s">
        <v>2031</v>
      </c>
      <c r="J1618" s="161" t="s">
        <v>3817</v>
      </c>
      <c r="K1618" s="161" t="s">
        <v>3818</v>
      </c>
      <c r="L1618" s="161" t="s">
        <v>3334</v>
      </c>
      <c r="M1618" s="161" t="s">
        <v>3335</v>
      </c>
      <c r="N1618" s="185" t="s">
        <v>2035</v>
      </c>
      <c r="O1618" s="161">
        <v>0</v>
      </c>
      <c r="P1618" s="161">
        <v>0</v>
      </c>
      <c r="Q1618" s="161">
        <v>0</v>
      </c>
      <c r="R1618" s="161">
        <v>0</v>
      </c>
      <c r="S1618" s="161">
        <v>0</v>
      </c>
      <c r="T1618" s="161">
        <v>0</v>
      </c>
      <c r="U1618" s="161">
        <v>0</v>
      </c>
      <c r="V1618" s="161">
        <v>0</v>
      </c>
      <c r="W1618" s="161">
        <v>0</v>
      </c>
      <c r="X1618" s="161">
        <v>0</v>
      </c>
      <c r="Y1618" s="161">
        <v>0</v>
      </c>
      <c r="Z1618" s="161">
        <v>0</v>
      </c>
      <c r="AA1618" s="161">
        <v>0</v>
      </c>
      <c r="AB1618" s="161">
        <v>0</v>
      </c>
      <c r="AC1618" s="161">
        <v>0</v>
      </c>
      <c r="AD1618" s="161">
        <v>0</v>
      </c>
      <c r="AE1618" s="161">
        <v>0</v>
      </c>
      <c r="AF1618" s="161" t="s">
        <v>6309</v>
      </c>
      <c r="AG1618" s="161" t="s">
        <v>6334</v>
      </c>
      <c r="AH1618" s="162" t="s">
        <v>311</v>
      </c>
      <c r="AI1618" s="162" t="s">
        <v>3316</v>
      </c>
      <c r="AJ1618" s="162" t="s">
        <v>2501</v>
      </c>
      <c r="AK1618" s="162" t="s">
        <v>357</v>
      </c>
      <c r="AL1618" s="162" t="s">
        <v>13918</v>
      </c>
      <c r="AM1618" s="162" t="s">
        <v>4890</v>
      </c>
      <c r="AN1618" s="162" t="s">
        <v>1837</v>
      </c>
      <c r="AO1618" s="162" t="s">
        <v>1463</v>
      </c>
      <c r="AP1618" s="162" t="s">
        <v>13917</v>
      </c>
      <c r="AQ1618" s="162" t="s">
        <v>13950</v>
      </c>
      <c r="AR1618" s="162" t="s">
        <v>14427</v>
      </c>
      <c r="AS1618" s="162" t="s">
        <v>14869</v>
      </c>
      <c r="AT1618" s="162"/>
      <c r="AU1618" s="162"/>
      <c r="AV1618" s="162"/>
      <c r="AW1618" s="162"/>
      <c r="AX1618" s="162"/>
    </row>
    <row r="1619" spans="1:50" hidden="1">
      <c r="A1619" s="153" t="s">
        <v>412</v>
      </c>
      <c r="B1619" s="160" t="s">
        <v>413</v>
      </c>
      <c r="C1619" s="153" t="s">
        <v>414</v>
      </c>
      <c r="D1619" s="177" t="s">
        <v>2037</v>
      </c>
      <c r="E1619" s="161" t="s">
        <v>2038</v>
      </c>
      <c r="F1619" s="161" t="s">
        <v>2039</v>
      </c>
      <c r="G1619" s="161" t="s">
        <v>2040</v>
      </c>
      <c r="H1619" s="161" t="s">
        <v>2041</v>
      </c>
      <c r="I1619" s="161" t="s">
        <v>2042</v>
      </c>
      <c r="J1619" s="161" t="s">
        <v>2043</v>
      </c>
      <c r="K1619" s="161" t="s">
        <v>2044</v>
      </c>
      <c r="L1619" s="161" t="s">
        <v>2045</v>
      </c>
      <c r="M1619" s="161" t="s">
        <v>509</v>
      </c>
      <c r="N1619" s="185" t="s">
        <v>6310</v>
      </c>
      <c r="O1619" s="161">
        <v>0</v>
      </c>
      <c r="P1619" s="161">
        <v>0</v>
      </c>
      <c r="Q1619" s="161">
        <v>0</v>
      </c>
      <c r="R1619" s="161">
        <v>0</v>
      </c>
      <c r="S1619" s="161">
        <v>0</v>
      </c>
      <c r="T1619" s="161">
        <v>0</v>
      </c>
      <c r="U1619" s="161">
        <v>0</v>
      </c>
      <c r="V1619" s="161">
        <v>0</v>
      </c>
      <c r="W1619" s="161">
        <v>0</v>
      </c>
      <c r="X1619" s="161">
        <v>0</v>
      </c>
      <c r="Y1619" s="161">
        <v>0</v>
      </c>
      <c r="Z1619" s="161">
        <v>0</v>
      </c>
      <c r="AA1619" s="161">
        <v>0</v>
      </c>
      <c r="AB1619" s="161">
        <v>0</v>
      </c>
      <c r="AC1619" s="161">
        <v>0</v>
      </c>
      <c r="AD1619" s="161">
        <v>0</v>
      </c>
      <c r="AE1619" s="161">
        <v>0</v>
      </c>
      <c r="AF1619" s="161" t="s">
        <v>6309</v>
      </c>
      <c r="AG1619" s="161" t="s">
        <v>6317</v>
      </c>
      <c r="AH1619" s="162" t="s">
        <v>15027</v>
      </c>
      <c r="AI1619" s="162" t="s">
        <v>15028</v>
      </c>
      <c r="AJ1619" s="162" t="s">
        <v>15086</v>
      </c>
      <c r="AK1619" s="162" t="s">
        <v>15685</v>
      </c>
      <c r="AL1619" s="162" t="s">
        <v>15686</v>
      </c>
      <c r="AM1619" s="162" t="s">
        <v>15687</v>
      </c>
      <c r="AN1619" s="162" t="s">
        <v>15715</v>
      </c>
      <c r="AO1619" s="162"/>
      <c r="AP1619" s="162"/>
      <c r="AQ1619" s="162"/>
      <c r="AR1619" s="162"/>
      <c r="AS1619" s="162"/>
      <c r="AT1619" s="162"/>
      <c r="AU1619" s="162"/>
      <c r="AV1619" s="162"/>
      <c r="AW1619" s="162"/>
      <c r="AX1619" s="162"/>
    </row>
    <row r="1620" spans="1:50" hidden="1">
      <c r="A1620" s="153" t="s">
        <v>3355</v>
      </c>
      <c r="B1620" s="153" t="s">
        <v>3356</v>
      </c>
      <c r="C1620" s="153" t="s">
        <v>3357</v>
      </c>
      <c r="D1620" s="177" t="s">
        <v>9656</v>
      </c>
      <c r="E1620" s="161" t="s">
        <v>6309</v>
      </c>
      <c r="F1620" s="161" t="s">
        <v>12211</v>
      </c>
      <c r="G1620" s="161" t="s">
        <v>9657</v>
      </c>
      <c r="H1620" s="161" t="s">
        <v>9658</v>
      </c>
      <c r="I1620" s="161" t="s">
        <v>9659</v>
      </c>
      <c r="J1620" s="161" t="s">
        <v>9660</v>
      </c>
      <c r="K1620" s="161" t="s">
        <v>9661</v>
      </c>
      <c r="L1620" s="161" t="s">
        <v>6309</v>
      </c>
      <c r="M1620" s="161" t="s">
        <v>6309</v>
      </c>
      <c r="N1620" s="185" t="s">
        <v>6310</v>
      </c>
      <c r="O1620" s="161">
        <v>0</v>
      </c>
      <c r="P1620" s="161">
        <v>0</v>
      </c>
      <c r="Q1620" s="161">
        <v>0</v>
      </c>
      <c r="R1620" s="161">
        <v>0</v>
      </c>
      <c r="S1620" s="161">
        <v>0</v>
      </c>
      <c r="T1620" s="161">
        <v>0</v>
      </c>
      <c r="U1620" s="161">
        <v>0</v>
      </c>
      <c r="V1620" s="161">
        <v>0</v>
      </c>
      <c r="W1620" s="161">
        <v>0</v>
      </c>
      <c r="X1620" s="161">
        <v>0</v>
      </c>
      <c r="Y1620" s="161">
        <v>0</v>
      </c>
      <c r="Z1620" s="161">
        <v>0</v>
      </c>
      <c r="AA1620" s="161">
        <v>0</v>
      </c>
      <c r="AB1620" s="161">
        <v>0</v>
      </c>
      <c r="AC1620" s="161">
        <v>0</v>
      </c>
      <c r="AD1620" s="161">
        <v>0</v>
      </c>
      <c r="AE1620" s="161">
        <v>0</v>
      </c>
      <c r="AF1620" s="161" t="s">
        <v>6309</v>
      </c>
      <c r="AG1620" s="161" t="s">
        <v>6312</v>
      </c>
      <c r="AH1620" s="162"/>
      <c r="AI1620" s="162"/>
      <c r="AJ1620" s="162"/>
      <c r="AK1620" s="162"/>
      <c r="AL1620" s="162"/>
      <c r="AM1620" s="162"/>
      <c r="AN1620" s="162"/>
      <c r="AO1620" s="162"/>
      <c r="AP1620" s="162"/>
      <c r="AQ1620" s="162"/>
      <c r="AR1620" s="162"/>
      <c r="AS1620" s="162"/>
      <c r="AT1620" s="162"/>
      <c r="AU1620" s="162"/>
      <c r="AV1620" s="162"/>
      <c r="AW1620" s="162"/>
      <c r="AX1620" s="162"/>
    </row>
    <row r="1621" spans="1:50" hidden="1">
      <c r="A1621" s="153" t="s">
        <v>637</v>
      </c>
      <c r="B1621" s="153" t="s">
        <v>638</v>
      </c>
      <c r="C1621" s="153" t="s">
        <v>1093</v>
      </c>
      <c r="D1621" s="177" t="s">
        <v>2185</v>
      </c>
      <c r="E1621" s="161" t="s">
        <v>2186</v>
      </c>
      <c r="F1621" s="161" t="s">
        <v>2196</v>
      </c>
      <c r="G1621" s="161" t="s">
        <v>2188</v>
      </c>
      <c r="H1621" s="161" t="s">
        <v>3916</v>
      </c>
      <c r="I1621" s="161" t="s">
        <v>3917</v>
      </c>
      <c r="J1621" s="161" t="s">
        <v>6309</v>
      </c>
      <c r="K1621" s="161" t="s">
        <v>7806</v>
      </c>
      <c r="L1621" s="161" t="s">
        <v>2189</v>
      </c>
      <c r="M1621" s="161" t="s">
        <v>2190</v>
      </c>
      <c r="N1621" s="185" t="s">
        <v>6310</v>
      </c>
      <c r="O1621" s="161" t="s">
        <v>2191</v>
      </c>
      <c r="P1621" s="161" t="s">
        <v>2192</v>
      </c>
      <c r="Q1621" s="161" t="s">
        <v>13658</v>
      </c>
      <c r="R1621" s="161" t="s">
        <v>3916</v>
      </c>
      <c r="S1621" s="161" t="s">
        <v>3917</v>
      </c>
      <c r="T1621" s="161" t="s">
        <v>13659</v>
      </c>
      <c r="U1621" s="161">
        <v>0</v>
      </c>
      <c r="V1621" s="161">
        <v>0</v>
      </c>
      <c r="W1621" s="161">
        <v>0</v>
      </c>
      <c r="X1621" s="161">
        <v>0</v>
      </c>
      <c r="Y1621" s="161">
        <v>0</v>
      </c>
      <c r="Z1621" s="161">
        <v>0</v>
      </c>
      <c r="AA1621" s="161">
        <v>1</v>
      </c>
      <c r="AB1621" s="161" t="s">
        <v>6270</v>
      </c>
      <c r="AC1621" s="161" t="s">
        <v>6271</v>
      </c>
      <c r="AD1621" s="161" t="s">
        <v>6239</v>
      </c>
      <c r="AE1621" s="161" t="s">
        <v>6272</v>
      </c>
      <c r="AF1621" s="161" t="s">
        <v>6309</v>
      </c>
      <c r="AG1621" s="161" t="s">
        <v>6497</v>
      </c>
      <c r="AH1621" s="162" t="s">
        <v>3723</v>
      </c>
      <c r="AI1621" s="162" t="s">
        <v>6943</v>
      </c>
      <c r="AJ1621" s="162" t="s">
        <v>14200</v>
      </c>
      <c r="AK1621" s="162" t="s">
        <v>14205</v>
      </c>
      <c r="AL1621" s="162" t="s">
        <v>14207</v>
      </c>
      <c r="AM1621" s="162" t="s">
        <v>14331</v>
      </c>
      <c r="AN1621" s="162"/>
      <c r="AO1621" s="162"/>
      <c r="AP1621" s="162"/>
      <c r="AQ1621" s="162"/>
      <c r="AR1621" s="162"/>
      <c r="AS1621" s="162"/>
      <c r="AT1621" s="162"/>
      <c r="AU1621" s="162"/>
      <c r="AV1621" s="162"/>
      <c r="AW1621" s="162"/>
      <c r="AX1621" s="162"/>
    </row>
    <row r="1622" spans="1:50" hidden="1">
      <c r="A1622" s="153" t="s">
        <v>639</v>
      </c>
      <c r="B1622" s="153" t="s">
        <v>638</v>
      </c>
      <c r="C1622" s="153" t="s">
        <v>1093</v>
      </c>
      <c r="D1622" s="177" t="s">
        <v>2185</v>
      </c>
      <c r="E1622" s="161" t="s">
        <v>2186</v>
      </c>
      <c r="F1622" s="161" t="s">
        <v>2187</v>
      </c>
      <c r="G1622" s="161" t="s">
        <v>2188</v>
      </c>
      <c r="H1622" s="161" t="s">
        <v>3916</v>
      </c>
      <c r="I1622" s="161" t="s">
        <v>3917</v>
      </c>
      <c r="J1622" s="161" t="s">
        <v>6309</v>
      </c>
      <c r="K1622" s="161" t="s">
        <v>7806</v>
      </c>
      <c r="L1622" s="161" t="s">
        <v>2189</v>
      </c>
      <c r="M1622" s="161" t="s">
        <v>2190</v>
      </c>
      <c r="N1622" s="185" t="s">
        <v>6310</v>
      </c>
      <c r="O1622" s="161" t="s">
        <v>2191</v>
      </c>
      <c r="P1622" s="161" t="s">
        <v>2192</v>
      </c>
      <c r="Q1622" s="161" t="s">
        <v>13658</v>
      </c>
      <c r="R1622" s="161" t="s">
        <v>3916</v>
      </c>
      <c r="S1622" s="161" t="s">
        <v>3917</v>
      </c>
      <c r="T1622" s="161" t="s">
        <v>13659</v>
      </c>
      <c r="U1622" s="161">
        <v>0</v>
      </c>
      <c r="V1622" s="161">
        <v>0</v>
      </c>
      <c r="W1622" s="161">
        <v>0</v>
      </c>
      <c r="X1622" s="161">
        <v>0</v>
      </c>
      <c r="Y1622" s="161">
        <v>0</v>
      </c>
      <c r="Z1622" s="161">
        <v>0</v>
      </c>
      <c r="AA1622" s="161">
        <v>1</v>
      </c>
      <c r="AB1622" s="161" t="s">
        <v>6270</v>
      </c>
      <c r="AC1622" s="161" t="s">
        <v>6271</v>
      </c>
      <c r="AD1622" s="161" t="s">
        <v>6239</v>
      </c>
      <c r="AE1622" s="161" t="s">
        <v>6272</v>
      </c>
      <c r="AF1622" s="161" t="s">
        <v>6309</v>
      </c>
      <c r="AG1622" s="161" t="s">
        <v>6497</v>
      </c>
      <c r="AH1622" s="162" t="s">
        <v>3723</v>
      </c>
      <c r="AI1622" s="162" t="s">
        <v>6943</v>
      </c>
      <c r="AJ1622" s="162" t="s">
        <v>14200</v>
      </c>
      <c r="AK1622" s="162" t="s">
        <v>14205</v>
      </c>
      <c r="AL1622" s="162" t="s">
        <v>14207</v>
      </c>
      <c r="AM1622" s="162" t="s">
        <v>14331</v>
      </c>
      <c r="AN1622" s="162"/>
      <c r="AO1622" s="162"/>
      <c r="AP1622" s="162"/>
      <c r="AQ1622" s="162"/>
      <c r="AR1622" s="162"/>
      <c r="AS1622" s="162"/>
      <c r="AT1622" s="162"/>
      <c r="AU1622" s="162"/>
      <c r="AV1622" s="162"/>
      <c r="AW1622" s="162"/>
      <c r="AX1622" s="162"/>
    </row>
    <row r="1623" spans="1:50" hidden="1">
      <c r="A1623" s="153" t="s">
        <v>640</v>
      </c>
      <c r="B1623" s="153" t="s">
        <v>638</v>
      </c>
      <c r="C1623" s="153" t="s">
        <v>1095</v>
      </c>
      <c r="D1623" s="177" t="s">
        <v>2185</v>
      </c>
      <c r="E1623" s="161" t="s">
        <v>2186</v>
      </c>
      <c r="F1623" s="161" t="s">
        <v>2193</v>
      </c>
      <c r="G1623" s="161" t="s">
        <v>2188</v>
      </c>
      <c r="H1623" s="161" t="s">
        <v>3916</v>
      </c>
      <c r="I1623" s="161" t="s">
        <v>3917</v>
      </c>
      <c r="J1623" s="161" t="s">
        <v>6309</v>
      </c>
      <c r="K1623" s="161" t="s">
        <v>7806</v>
      </c>
      <c r="L1623" s="161" t="s">
        <v>2189</v>
      </c>
      <c r="M1623" s="161" t="s">
        <v>2190</v>
      </c>
      <c r="N1623" s="185" t="s">
        <v>6310</v>
      </c>
      <c r="O1623" s="161" t="s">
        <v>2191</v>
      </c>
      <c r="P1623" s="161" t="s">
        <v>2192</v>
      </c>
      <c r="Q1623" s="161" t="s">
        <v>13658</v>
      </c>
      <c r="R1623" s="161" t="s">
        <v>3916</v>
      </c>
      <c r="S1623" s="161" t="s">
        <v>3917</v>
      </c>
      <c r="T1623" s="161" t="s">
        <v>13659</v>
      </c>
      <c r="U1623" s="161">
        <v>0</v>
      </c>
      <c r="V1623" s="161">
        <v>0</v>
      </c>
      <c r="W1623" s="161">
        <v>0</v>
      </c>
      <c r="X1623" s="161">
        <v>0</v>
      </c>
      <c r="Y1623" s="161">
        <v>0</v>
      </c>
      <c r="Z1623" s="161">
        <v>0</v>
      </c>
      <c r="AA1623" s="161">
        <v>1</v>
      </c>
      <c r="AB1623" s="161" t="s">
        <v>6270</v>
      </c>
      <c r="AC1623" s="161" t="s">
        <v>6271</v>
      </c>
      <c r="AD1623" s="161" t="s">
        <v>6239</v>
      </c>
      <c r="AE1623" s="161" t="s">
        <v>6272</v>
      </c>
      <c r="AF1623" s="161" t="s">
        <v>6309</v>
      </c>
      <c r="AG1623" s="161" t="s">
        <v>6497</v>
      </c>
      <c r="AH1623" s="162" t="s">
        <v>3723</v>
      </c>
      <c r="AI1623" s="162" t="s">
        <v>6943</v>
      </c>
      <c r="AJ1623" s="162" t="s">
        <v>14200</v>
      </c>
      <c r="AK1623" s="162" t="s">
        <v>14205</v>
      </c>
      <c r="AL1623" s="162" t="s">
        <v>14207</v>
      </c>
      <c r="AM1623" s="162" t="s">
        <v>14331</v>
      </c>
      <c r="AN1623" s="162"/>
      <c r="AO1623" s="162"/>
      <c r="AP1623" s="162"/>
      <c r="AQ1623" s="162"/>
      <c r="AR1623" s="162"/>
      <c r="AS1623" s="162"/>
      <c r="AT1623" s="162"/>
      <c r="AU1623" s="162"/>
      <c r="AV1623" s="162"/>
      <c r="AW1623" s="162"/>
      <c r="AX1623" s="162"/>
    </row>
    <row r="1624" spans="1:50" hidden="1">
      <c r="A1624" s="153" t="s">
        <v>641</v>
      </c>
      <c r="B1624" s="153" t="s">
        <v>638</v>
      </c>
      <c r="C1624" s="153" t="s">
        <v>1093</v>
      </c>
      <c r="D1624" s="177" t="s">
        <v>2185</v>
      </c>
      <c r="E1624" s="161" t="s">
        <v>2186</v>
      </c>
      <c r="F1624" s="161" t="s">
        <v>2194</v>
      </c>
      <c r="G1624" s="161" t="s">
        <v>2188</v>
      </c>
      <c r="H1624" s="161" t="s">
        <v>3916</v>
      </c>
      <c r="I1624" s="161" t="s">
        <v>3917</v>
      </c>
      <c r="J1624" s="161" t="s">
        <v>6309</v>
      </c>
      <c r="K1624" s="161" t="s">
        <v>7806</v>
      </c>
      <c r="L1624" s="161" t="s">
        <v>2189</v>
      </c>
      <c r="M1624" s="161" t="s">
        <v>2190</v>
      </c>
      <c r="N1624" s="185" t="s">
        <v>6310</v>
      </c>
      <c r="O1624" s="161" t="s">
        <v>2191</v>
      </c>
      <c r="P1624" s="161" t="s">
        <v>2192</v>
      </c>
      <c r="Q1624" s="161" t="s">
        <v>13658</v>
      </c>
      <c r="R1624" s="161" t="s">
        <v>3916</v>
      </c>
      <c r="S1624" s="161" t="s">
        <v>3917</v>
      </c>
      <c r="T1624" s="161" t="s">
        <v>13659</v>
      </c>
      <c r="U1624" s="161">
        <v>0</v>
      </c>
      <c r="V1624" s="161">
        <v>0</v>
      </c>
      <c r="W1624" s="161">
        <v>0</v>
      </c>
      <c r="X1624" s="161">
        <v>0</v>
      </c>
      <c r="Y1624" s="161">
        <v>0</v>
      </c>
      <c r="Z1624" s="161">
        <v>0</v>
      </c>
      <c r="AA1624" s="161">
        <v>1</v>
      </c>
      <c r="AB1624" s="161" t="s">
        <v>6270</v>
      </c>
      <c r="AC1624" s="161" t="s">
        <v>6271</v>
      </c>
      <c r="AD1624" s="161" t="s">
        <v>6239</v>
      </c>
      <c r="AE1624" s="161" t="s">
        <v>6272</v>
      </c>
      <c r="AF1624" s="161" t="s">
        <v>6309</v>
      </c>
      <c r="AG1624" s="161" t="s">
        <v>6497</v>
      </c>
      <c r="AH1624" s="162" t="s">
        <v>3723</v>
      </c>
      <c r="AI1624" s="162" t="s">
        <v>6943</v>
      </c>
      <c r="AJ1624" s="162" t="s">
        <v>14200</v>
      </c>
      <c r="AK1624" s="162" t="s">
        <v>14205</v>
      </c>
      <c r="AL1624" s="162" t="s">
        <v>14207</v>
      </c>
      <c r="AM1624" s="162" t="s">
        <v>14331</v>
      </c>
      <c r="AN1624" s="162"/>
      <c r="AO1624" s="162"/>
      <c r="AP1624" s="162"/>
      <c r="AQ1624" s="162"/>
      <c r="AR1624" s="162"/>
      <c r="AS1624" s="162"/>
      <c r="AT1624" s="162"/>
      <c r="AU1624" s="162"/>
      <c r="AV1624" s="162"/>
      <c r="AW1624" s="162"/>
      <c r="AX1624" s="162"/>
    </row>
    <row r="1625" spans="1:50" hidden="1">
      <c r="A1625" s="153" t="s">
        <v>642</v>
      </c>
      <c r="B1625" s="153" t="s">
        <v>638</v>
      </c>
      <c r="C1625" s="153" t="s">
        <v>1096</v>
      </c>
      <c r="D1625" s="177" t="s">
        <v>2185</v>
      </c>
      <c r="E1625" s="161" t="s">
        <v>2186</v>
      </c>
      <c r="F1625" s="161" t="s">
        <v>2195</v>
      </c>
      <c r="G1625" s="161" t="s">
        <v>2188</v>
      </c>
      <c r="H1625" s="161" t="s">
        <v>3916</v>
      </c>
      <c r="I1625" s="161" t="s">
        <v>3917</v>
      </c>
      <c r="J1625" s="161" t="s">
        <v>6309</v>
      </c>
      <c r="K1625" s="161" t="s">
        <v>7806</v>
      </c>
      <c r="L1625" s="161" t="s">
        <v>2189</v>
      </c>
      <c r="M1625" s="161" t="s">
        <v>2190</v>
      </c>
      <c r="N1625" s="185" t="s">
        <v>6310</v>
      </c>
      <c r="O1625" s="161" t="s">
        <v>2191</v>
      </c>
      <c r="P1625" s="161" t="s">
        <v>2192</v>
      </c>
      <c r="Q1625" s="161" t="s">
        <v>13658</v>
      </c>
      <c r="R1625" s="161" t="s">
        <v>3916</v>
      </c>
      <c r="S1625" s="161" t="s">
        <v>3917</v>
      </c>
      <c r="T1625" s="161" t="s">
        <v>13659</v>
      </c>
      <c r="U1625" s="161">
        <v>0</v>
      </c>
      <c r="V1625" s="161">
        <v>0</v>
      </c>
      <c r="W1625" s="161">
        <v>0</v>
      </c>
      <c r="X1625" s="161">
        <v>0</v>
      </c>
      <c r="Y1625" s="161">
        <v>0</v>
      </c>
      <c r="Z1625" s="161">
        <v>0</v>
      </c>
      <c r="AA1625" s="161">
        <v>1</v>
      </c>
      <c r="AB1625" s="161" t="s">
        <v>6270</v>
      </c>
      <c r="AC1625" s="161" t="s">
        <v>6271</v>
      </c>
      <c r="AD1625" s="161" t="s">
        <v>6239</v>
      </c>
      <c r="AE1625" s="161" t="s">
        <v>6272</v>
      </c>
      <c r="AF1625" s="161" t="s">
        <v>6309</v>
      </c>
      <c r="AG1625" s="161" t="s">
        <v>6497</v>
      </c>
      <c r="AH1625" s="162" t="s">
        <v>3723</v>
      </c>
      <c r="AI1625" s="162" t="s">
        <v>6943</v>
      </c>
      <c r="AJ1625" s="162" t="s">
        <v>14200</v>
      </c>
      <c r="AK1625" s="162" t="s">
        <v>14205</v>
      </c>
      <c r="AL1625" s="162" t="s">
        <v>14207</v>
      </c>
      <c r="AM1625" s="162" t="s">
        <v>14249</v>
      </c>
      <c r="AN1625" s="162" t="s">
        <v>14332</v>
      </c>
      <c r="AO1625" s="162"/>
      <c r="AP1625" s="162"/>
      <c r="AQ1625" s="162"/>
      <c r="AR1625" s="162"/>
      <c r="AS1625" s="162"/>
      <c r="AT1625" s="162"/>
      <c r="AU1625" s="162"/>
      <c r="AV1625" s="162"/>
      <c r="AW1625" s="162"/>
      <c r="AX1625" s="162"/>
    </row>
    <row r="1626" spans="1:50" hidden="1">
      <c r="A1626" s="153" t="s">
        <v>643</v>
      </c>
      <c r="B1626" s="153" t="s">
        <v>644</v>
      </c>
      <c r="C1626" s="153" t="s">
        <v>645</v>
      </c>
      <c r="D1626" s="177" t="e">
        <v>#N/A</v>
      </c>
      <c r="E1626" s="161" t="e">
        <v>#N/A</v>
      </c>
      <c r="F1626" s="161" t="e">
        <v>#N/A</v>
      </c>
      <c r="G1626" s="161" t="e">
        <v>#N/A</v>
      </c>
      <c r="H1626" s="161" t="e">
        <v>#N/A</v>
      </c>
      <c r="I1626" s="161" t="e">
        <v>#N/A</v>
      </c>
      <c r="J1626" s="161" t="e">
        <v>#N/A</v>
      </c>
      <c r="K1626" s="161" t="e">
        <v>#N/A</v>
      </c>
      <c r="L1626" s="161" t="e">
        <v>#N/A</v>
      </c>
      <c r="M1626" s="161"/>
      <c r="N1626" s="185"/>
      <c r="O1626" s="161"/>
      <c r="P1626" s="161"/>
      <c r="Q1626" s="161"/>
      <c r="R1626" s="161"/>
      <c r="S1626" s="161"/>
      <c r="T1626" s="161"/>
      <c r="U1626" s="161"/>
      <c r="V1626" s="161"/>
      <c r="W1626" s="161"/>
      <c r="X1626" s="161"/>
      <c r="Y1626" s="161"/>
      <c r="Z1626" s="161"/>
      <c r="AA1626" s="161"/>
      <c r="AB1626" s="161"/>
      <c r="AC1626" s="161"/>
      <c r="AD1626" s="161"/>
      <c r="AE1626" s="161"/>
      <c r="AF1626" s="161"/>
      <c r="AG1626" s="161"/>
      <c r="AH1626" s="162" t="s">
        <v>3710</v>
      </c>
      <c r="AI1626" s="162" t="s">
        <v>6714</v>
      </c>
      <c r="AJ1626" s="162"/>
      <c r="AK1626" s="162"/>
      <c r="AL1626" s="162"/>
      <c r="AM1626" s="162"/>
      <c r="AN1626" s="162"/>
      <c r="AO1626" s="162"/>
      <c r="AP1626" s="162"/>
      <c r="AQ1626" s="162"/>
      <c r="AR1626" s="162"/>
      <c r="AS1626" s="162"/>
      <c r="AT1626" s="162"/>
      <c r="AU1626" s="162"/>
      <c r="AV1626" s="162"/>
      <c r="AW1626" s="162"/>
      <c r="AX1626" s="162"/>
    </row>
    <row r="1627" spans="1:50" hidden="1">
      <c r="A1627" s="153" t="s">
        <v>647</v>
      </c>
      <c r="B1627" s="153" t="s">
        <v>644</v>
      </c>
      <c r="C1627" s="153" t="s">
        <v>645</v>
      </c>
      <c r="D1627" s="177" t="e">
        <v>#N/A</v>
      </c>
      <c r="E1627" s="161" t="e">
        <v>#N/A</v>
      </c>
      <c r="F1627" s="161" t="e">
        <v>#N/A</v>
      </c>
      <c r="G1627" s="161" t="e">
        <v>#N/A</v>
      </c>
      <c r="H1627" s="161" t="e">
        <v>#N/A</v>
      </c>
      <c r="I1627" s="161" t="e">
        <v>#N/A</v>
      </c>
      <c r="J1627" s="161" t="e">
        <v>#N/A</v>
      </c>
      <c r="K1627" s="161" t="e">
        <v>#N/A</v>
      </c>
      <c r="L1627" s="161" t="e">
        <v>#N/A</v>
      </c>
      <c r="M1627" s="161"/>
      <c r="N1627" s="185"/>
      <c r="O1627" s="161"/>
      <c r="P1627" s="161"/>
      <c r="Q1627" s="161"/>
      <c r="R1627" s="161"/>
      <c r="S1627" s="161"/>
      <c r="T1627" s="161"/>
      <c r="U1627" s="161"/>
      <c r="V1627" s="161"/>
      <c r="W1627" s="161"/>
      <c r="X1627" s="161"/>
      <c r="Y1627" s="161"/>
      <c r="Z1627" s="161"/>
      <c r="AA1627" s="161"/>
      <c r="AB1627" s="161"/>
      <c r="AC1627" s="161"/>
      <c r="AD1627" s="161"/>
      <c r="AE1627" s="161"/>
      <c r="AF1627" s="161"/>
      <c r="AG1627" s="161"/>
      <c r="AH1627" s="162" t="s">
        <v>3710</v>
      </c>
      <c r="AI1627" s="162" t="s">
        <v>6714</v>
      </c>
      <c r="AJ1627" s="162"/>
      <c r="AK1627" s="162"/>
      <c r="AL1627" s="162"/>
      <c r="AM1627" s="162"/>
      <c r="AN1627" s="162"/>
      <c r="AO1627" s="162"/>
      <c r="AP1627" s="162"/>
      <c r="AQ1627" s="162"/>
      <c r="AR1627" s="162"/>
      <c r="AS1627" s="162"/>
      <c r="AT1627" s="162"/>
      <c r="AU1627" s="162"/>
      <c r="AV1627" s="162"/>
      <c r="AW1627" s="162"/>
      <c r="AX1627" s="162"/>
    </row>
    <row r="1628" spans="1:50" ht="11.25" hidden="1">
      <c r="A1628" s="153" t="s">
        <v>727</v>
      </c>
      <c r="B1628" s="153" t="s">
        <v>728</v>
      </c>
      <c r="C1628" s="153" t="s">
        <v>729</v>
      </c>
      <c r="D1628" s="177" t="s">
        <v>11785</v>
      </c>
      <c r="E1628" s="161" t="s">
        <v>11786</v>
      </c>
      <c r="F1628" s="161" t="s">
        <v>13543</v>
      </c>
      <c r="G1628" s="161" t="s">
        <v>11787</v>
      </c>
      <c r="H1628" s="161" t="s">
        <v>2041</v>
      </c>
      <c r="I1628" s="161" t="s">
        <v>2042</v>
      </c>
      <c r="J1628" s="161" t="s">
        <v>11788</v>
      </c>
      <c r="K1628" s="161" t="s">
        <v>11789</v>
      </c>
      <c r="L1628" s="161" t="s">
        <v>11790</v>
      </c>
      <c r="M1628" s="161" t="s">
        <v>11791</v>
      </c>
      <c r="N1628" s="185" t="s">
        <v>6318</v>
      </c>
      <c r="O1628" s="161">
        <v>0</v>
      </c>
      <c r="P1628" s="161">
        <v>0</v>
      </c>
      <c r="Q1628" s="161">
        <v>0</v>
      </c>
      <c r="R1628" s="161">
        <v>0</v>
      </c>
      <c r="S1628" s="161">
        <v>0</v>
      </c>
      <c r="T1628" s="161">
        <v>0</v>
      </c>
      <c r="U1628" s="161">
        <v>0</v>
      </c>
      <c r="V1628" s="161">
        <v>0</v>
      </c>
      <c r="W1628" s="161">
        <v>0</v>
      </c>
      <c r="X1628" s="161">
        <v>0</v>
      </c>
      <c r="Y1628" s="161">
        <v>0</v>
      </c>
      <c r="Z1628" s="161">
        <v>0</v>
      </c>
      <c r="AA1628" s="161">
        <v>0</v>
      </c>
      <c r="AB1628" s="161">
        <v>0</v>
      </c>
      <c r="AC1628" s="161">
        <v>0</v>
      </c>
      <c r="AD1628" s="161">
        <v>0</v>
      </c>
      <c r="AE1628" s="161">
        <v>0</v>
      </c>
      <c r="AF1628" s="161" t="s">
        <v>4678</v>
      </c>
      <c r="AG1628" s="161" t="s">
        <v>6317</v>
      </c>
      <c r="AH1628" s="339" t="s">
        <v>15396</v>
      </c>
      <c r="AI1628" s="162"/>
      <c r="AJ1628" s="162"/>
      <c r="AK1628" s="162"/>
      <c r="AL1628" s="162"/>
      <c r="AM1628" s="162"/>
      <c r="AN1628" s="162"/>
      <c r="AO1628" s="162"/>
      <c r="AP1628" s="162"/>
      <c r="AQ1628" s="162"/>
      <c r="AR1628" s="162"/>
      <c r="AS1628" s="162"/>
      <c r="AT1628" s="162"/>
      <c r="AU1628" s="162"/>
      <c r="AV1628" s="162"/>
      <c r="AW1628" s="162"/>
      <c r="AX1628" s="162"/>
    </row>
    <row r="1629" spans="1:50" hidden="1">
      <c r="A1629" s="153" t="s">
        <v>1444</v>
      </c>
      <c r="B1629" s="153" t="s">
        <v>1445</v>
      </c>
      <c r="C1629" s="153" t="s">
        <v>4330</v>
      </c>
      <c r="D1629" s="177" t="s">
        <v>8730</v>
      </c>
      <c r="E1629" s="161" t="s">
        <v>6309</v>
      </c>
      <c r="F1629" s="161" t="s">
        <v>12572</v>
      </c>
      <c r="G1629" s="161" t="s">
        <v>8731</v>
      </c>
      <c r="H1629" s="161" t="s">
        <v>2024</v>
      </c>
      <c r="I1629" s="161" t="s">
        <v>2031</v>
      </c>
      <c r="J1629" s="161" t="s">
        <v>8732</v>
      </c>
      <c r="K1629" s="161" t="s">
        <v>8733</v>
      </c>
      <c r="L1629" s="161" t="s">
        <v>6309</v>
      </c>
      <c r="M1629" s="161"/>
      <c r="N1629" s="185"/>
      <c r="O1629" s="161"/>
      <c r="P1629" s="161"/>
      <c r="Q1629" s="161"/>
      <c r="R1629" s="161"/>
      <c r="S1629" s="161"/>
      <c r="T1629" s="161"/>
      <c r="U1629" s="161"/>
      <c r="V1629" s="161"/>
      <c r="W1629" s="161"/>
      <c r="X1629" s="161"/>
      <c r="Y1629" s="161"/>
      <c r="Z1629" s="161"/>
      <c r="AA1629" s="161"/>
      <c r="AB1629" s="161"/>
      <c r="AC1629" s="161"/>
      <c r="AD1629" s="161"/>
      <c r="AE1629" s="161"/>
      <c r="AF1629" s="161"/>
      <c r="AG1629" s="161"/>
      <c r="AH1629" s="162"/>
      <c r="AI1629" s="162"/>
      <c r="AJ1629" s="162"/>
      <c r="AK1629" s="162"/>
      <c r="AL1629" s="162"/>
      <c r="AM1629" s="162"/>
      <c r="AN1629" s="162"/>
      <c r="AO1629" s="162"/>
      <c r="AP1629" s="162"/>
      <c r="AQ1629" s="162"/>
      <c r="AR1629" s="162"/>
      <c r="AS1629" s="162"/>
      <c r="AT1629" s="162"/>
      <c r="AU1629" s="162"/>
      <c r="AV1629" s="162"/>
      <c r="AW1629" s="162"/>
      <c r="AX1629" s="162"/>
    </row>
    <row r="1630" spans="1:50" hidden="1">
      <c r="A1630" s="153" t="s">
        <v>5905</v>
      </c>
      <c r="B1630" s="153" t="s">
        <v>5904</v>
      </c>
      <c r="C1630" s="153" t="s">
        <v>5906</v>
      </c>
      <c r="D1630" s="177" t="s">
        <v>10891</v>
      </c>
      <c r="E1630" s="161" t="s">
        <v>10892</v>
      </c>
      <c r="F1630" s="161" t="s">
        <v>13208</v>
      </c>
      <c r="G1630" s="161" t="s">
        <v>10893</v>
      </c>
      <c r="H1630" s="161" t="s">
        <v>2024</v>
      </c>
      <c r="I1630" s="161" t="s">
        <v>2031</v>
      </c>
      <c r="J1630" s="161" t="s">
        <v>10894</v>
      </c>
      <c r="K1630" s="161" t="s">
        <v>10895</v>
      </c>
      <c r="L1630" s="161" t="s">
        <v>10896</v>
      </c>
      <c r="M1630" s="161" t="s">
        <v>10897</v>
      </c>
      <c r="N1630" s="185" t="s">
        <v>6310</v>
      </c>
      <c r="O1630" s="161">
        <v>0</v>
      </c>
      <c r="P1630" s="161">
        <v>0</v>
      </c>
      <c r="Q1630" s="161">
        <v>0</v>
      </c>
      <c r="R1630" s="161">
        <v>0</v>
      </c>
      <c r="S1630" s="161">
        <v>0</v>
      </c>
      <c r="T1630" s="161">
        <v>0</v>
      </c>
      <c r="U1630" s="161">
        <v>0</v>
      </c>
      <c r="V1630" s="161">
        <v>0</v>
      </c>
      <c r="W1630" s="161">
        <v>0</v>
      </c>
      <c r="X1630" s="161">
        <v>0</v>
      </c>
      <c r="Y1630" s="161">
        <v>0</v>
      </c>
      <c r="Z1630" s="161">
        <v>0</v>
      </c>
      <c r="AA1630" s="161">
        <v>0</v>
      </c>
      <c r="AB1630" s="161">
        <v>0</v>
      </c>
      <c r="AC1630" s="161">
        <v>0</v>
      </c>
      <c r="AD1630" s="161">
        <v>0</v>
      </c>
      <c r="AE1630" s="161">
        <v>0</v>
      </c>
      <c r="AF1630" s="161" t="s">
        <v>6309</v>
      </c>
      <c r="AG1630" s="161" t="s">
        <v>6317</v>
      </c>
      <c r="AH1630" s="162"/>
      <c r="AI1630" s="162"/>
      <c r="AJ1630" s="162"/>
      <c r="AK1630" s="162"/>
      <c r="AL1630" s="162"/>
      <c r="AM1630" s="162"/>
      <c r="AN1630" s="162"/>
      <c r="AO1630" s="162"/>
      <c r="AP1630" s="162"/>
      <c r="AQ1630" s="162"/>
      <c r="AR1630" s="162"/>
      <c r="AS1630" s="162"/>
      <c r="AT1630" s="162"/>
      <c r="AU1630" s="162"/>
      <c r="AV1630" s="162"/>
      <c r="AW1630" s="162"/>
      <c r="AX1630" s="162"/>
    </row>
    <row r="1631" spans="1:50" hidden="1">
      <c r="A1631" s="153" t="s">
        <v>2455</v>
      </c>
      <c r="B1631" s="153" t="s">
        <v>2456</v>
      </c>
      <c r="C1631" s="153" t="s">
        <v>4614</v>
      </c>
      <c r="D1631" s="177" t="s">
        <v>8121</v>
      </c>
      <c r="E1631" s="161" t="s">
        <v>8122</v>
      </c>
      <c r="F1631" s="161" t="s">
        <v>12395</v>
      </c>
      <c r="G1631" s="161" t="s">
        <v>8123</v>
      </c>
      <c r="H1631" s="161" t="s">
        <v>2024</v>
      </c>
      <c r="I1631" s="161" t="s">
        <v>6769</v>
      </c>
      <c r="J1631" s="161" t="s">
        <v>8124</v>
      </c>
      <c r="K1631" s="161" t="s">
        <v>8125</v>
      </c>
      <c r="L1631" s="161" t="s">
        <v>8126</v>
      </c>
      <c r="M1631" s="161" t="s">
        <v>8127</v>
      </c>
      <c r="N1631" s="185" t="s">
        <v>6953</v>
      </c>
      <c r="O1631" s="161">
        <v>0</v>
      </c>
      <c r="P1631" s="161">
        <v>0</v>
      </c>
      <c r="Q1631" s="161">
        <v>0</v>
      </c>
      <c r="R1631" s="161">
        <v>0</v>
      </c>
      <c r="S1631" s="161">
        <v>0</v>
      </c>
      <c r="T1631" s="161">
        <v>0</v>
      </c>
      <c r="U1631" s="161">
        <v>0</v>
      </c>
      <c r="V1631" s="161">
        <v>0</v>
      </c>
      <c r="W1631" s="161">
        <v>0</v>
      </c>
      <c r="X1631" s="161">
        <v>0</v>
      </c>
      <c r="Y1631" s="161">
        <v>0</v>
      </c>
      <c r="Z1631" s="161">
        <v>0</v>
      </c>
      <c r="AA1631" s="161">
        <v>0</v>
      </c>
      <c r="AB1631" s="161">
        <v>0</v>
      </c>
      <c r="AC1631" s="161">
        <v>0</v>
      </c>
      <c r="AD1631" s="161">
        <v>0</v>
      </c>
      <c r="AE1631" s="161">
        <v>0</v>
      </c>
      <c r="AF1631" s="161" t="s">
        <v>6765</v>
      </c>
      <c r="AG1631" s="161" t="s">
        <v>4392</v>
      </c>
      <c r="AH1631" s="162"/>
      <c r="AI1631" s="162"/>
      <c r="AJ1631" s="162"/>
      <c r="AK1631" s="162"/>
      <c r="AL1631" s="162"/>
      <c r="AM1631" s="162"/>
      <c r="AN1631" s="162"/>
      <c r="AO1631" s="162"/>
      <c r="AP1631" s="162"/>
      <c r="AQ1631" s="162"/>
      <c r="AR1631" s="162"/>
      <c r="AS1631" s="162"/>
      <c r="AT1631" s="162"/>
      <c r="AU1631" s="162"/>
      <c r="AV1631" s="162"/>
      <c r="AW1631" s="162"/>
      <c r="AX1631" s="162"/>
    </row>
    <row r="1632" spans="1:50" hidden="1">
      <c r="A1632" s="153" t="s">
        <v>1956</v>
      </c>
      <c r="B1632" s="153" t="s">
        <v>1957</v>
      </c>
      <c r="C1632" s="153" t="s">
        <v>5748</v>
      </c>
      <c r="D1632" s="177" t="s">
        <v>9877</v>
      </c>
      <c r="E1632" s="161" t="s">
        <v>6309</v>
      </c>
      <c r="F1632" s="161" t="s">
        <v>12792</v>
      </c>
      <c r="G1632" s="161" t="s">
        <v>9878</v>
      </c>
      <c r="H1632" s="161" t="s">
        <v>9879</v>
      </c>
      <c r="I1632" s="161" t="s">
        <v>9880</v>
      </c>
      <c r="J1632" s="161" t="s">
        <v>9881</v>
      </c>
      <c r="K1632" s="161" t="s">
        <v>9882</v>
      </c>
      <c r="L1632" s="161" t="s">
        <v>6309</v>
      </c>
      <c r="M1632" s="161" t="s">
        <v>9859</v>
      </c>
      <c r="N1632" s="185" t="s">
        <v>6310</v>
      </c>
      <c r="O1632" s="161">
        <v>0</v>
      </c>
      <c r="P1632" s="161">
        <v>0</v>
      </c>
      <c r="Q1632" s="161">
        <v>0</v>
      </c>
      <c r="R1632" s="161">
        <v>0</v>
      </c>
      <c r="S1632" s="161">
        <v>0</v>
      </c>
      <c r="T1632" s="161">
        <v>0</v>
      </c>
      <c r="U1632" s="161">
        <v>0</v>
      </c>
      <c r="V1632" s="161">
        <v>0</v>
      </c>
      <c r="W1632" s="161">
        <v>0</v>
      </c>
      <c r="X1632" s="161">
        <v>0</v>
      </c>
      <c r="Y1632" s="161">
        <v>0</v>
      </c>
      <c r="Z1632" s="161">
        <v>0</v>
      </c>
      <c r="AA1632" s="161">
        <v>0</v>
      </c>
      <c r="AB1632" s="161">
        <v>0</v>
      </c>
      <c r="AC1632" s="161">
        <v>0</v>
      </c>
      <c r="AD1632" s="161">
        <v>0</v>
      </c>
      <c r="AE1632" s="161">
        <v>0</v>
      </c>
      <c r="AF1632" s="161" t="s">
        <v>6309</v>
      </c>
      <c r="AG1632" s="161" t="s">
        <v>6312</v>
      </c>
      <c r="AH1632" s="162"/>
      <c r="AI1632" s="162"/>
      <c r="AJ1632" s="162"/>
      <c r="AK1632" s="162"/>
      <c r="AL1632" s="162"/>
      <c r="AM1632" s="162"/>
      <c r="AN1632" s="162"/>
      <c r="AO1632" s="162"/>
      <c r="AP1632" s="162"/>
      <c r="AQ1632" s="162"/>
      <c r="AR1632" s="162"/>
      <c r="AS1632" s="162"/>
      <c r="AT1632" s="162"/>
      <c r="AU1632" s="162"/>
      <c r="AV1632" s="162"/>
      <c r="AW1632" s="162"/>
      <c r="AX1632" s="162"/>
    </row>
    <row r="1633" spans="1:50" hidden="1">
      <c r="A1633" s="153" t="s">
        <v>3614</v>
      </c>
      <c r="B1633" s="160" t="s">
        <v>3615</v>
      </c>
      <c r="C1633" s="153" t="s">
        <v>3616</v>
      </c>
      <c r="D1633" s="177" t="s">
        <v>10661</v>
      </c>
      <c r="E1633" s="161" t="s">
        <v>10662</v>
      </c>
      <c r="F1633" s="161" t="s">
        <v>13166</v>
      </c>
      <c r="G1633" s="161" t="s">
        <v>10663</v>
      </c>
      <c r="H1633" s="161" t="s">
        <v>2024</v>
      </c>
      <c r="I1633" s="161" t="s">
        <v>2031</v>
      </c>
      <c r="J1633" s="161" t="s">
        <v>10664</v>
      </c>
      <c r="K1633" s="161" t="s">
        <v>10665</v>
      </c>
      <c r="L1633" s="161" t="s">
        <v>10666</v>
      </c>
      <c r="M1633" s="161"/>
      <c r="N1633" s="185"/>
      <c r="O1633" s="161"/>
      <c r="P1633" s="161"/>
      <c r="Q1633" s="161"/>
      <c r="R1633" s="161"/>
      <c r="S1633" s="161"/>
      <c r="T1633" s="161"/>
      <c r="U1633" s="161"/>
      <c r="V1633" s="161"/>
      <c r="W1633" s="161"/>
      <c r="X1633" s="161"/>
      <c r="Y1633" s="161"/>
      <c r="Z1633" s="161"/>
      <c r="AA1633" s="161"/>
      <c r="AB1633" s="161"/>
      <c r="AC1633" s="161"/>
      <c r="AD1633" s="161"/>
      <c r="AE1633" s="161"/>
      <c r="AF1633" s="161"/>
      <c r="AG1633" s="161"/>
      <c r="AH1633" s="162"/>
      <c r="AI1633" s="162"/>
      <c r="AJ1633" s="162"/>
      <c r="AK1633" s="162"/>
      <c r="AL1633" s="162"/>
      <c r="AM1633" s="162"/>
      <c r="AN1633" s="162"/>
      <c r="AO1633" s="162"/>
      <c r="AP1633" s="162"/>
      <c r="AQ1633" s="162"/>
      <c r="AR1633" s="162"/>
      <c r="AS1633" s="162"/>
      <c r="AT1633" s="162"/>
      <c r="AU1633" s="162"/>
      <c r="AV1633" s="162"/>
      <c r="AW1633" s="162"/>
      <c r="AX1633" s="162"/>
    </row>
    <row r="1634" spans="1:50" hidden="1">
      <c r="A1634" s="153" t="s">
        <v>648</v>
      </c>
      <c r="B1634" s="153" t="s">
        <v>649</v>
      </c>
      <c r="C1634" s="153" t="s">
        <v>650</v>
      </c>
      <c r="D1634" s="177" t="s">
        <v>6661</v>
      </c>
      <c r="E1634" s="161" t="s">
        <v>6309</v>
      </c>
      <c r="F1634" s="161" t="s">
        <v>12218</v>
      </c>
      <c r="G1634" s="161" t="s">
        <v>6662</v>
      </c>
      <c r="H1634" s="161" t="s">
        <v>2024</v>
      </c>
      <c r="I1634" s="161" t="s">
        <v>2031</v>
      </c>
      <c r="J1634" s="161" t="s">
        <v>6663</v>
      </c>
      <c r="K1634" s="161" t="s">
        <v>6664</v>
      </c>
      <c r="L1634" s="161" t="s">
        <v>6309</v>
      </c>
      <c r="M1634" s="161" t="s">
        <v>6665</v>
      </c>
      <c r="N1634" s="185" t="s">
        <v>6310</v>
      </c>
      <c r="O1634" s="161">
        <v>0</v>
      </c>
      <c r="P1634" s="161">
        <v>0</v>
      </c>
      <c r="Q1634" s="161">
        <v>0</v>
      </c>
      <c r="R1634" s="161">
        <v>0</v>
      </c>
      <c r="S1634" s="161">
        <v>0</v>
      </c>
      <c r="T1634" s="161">
        <v>0</v>
      </c>
      <c r="U1634" s="161">
        <v>0</v>
      </c>
      <c r="V1634" s="161">
        <v>0</v>
      </c>
      <c r="W1634" s="161">
        <v>0</v>
      </c>
      <c r="X1634" s="161">
        <v>0</v>
      </c>
      <c r="Y1634" s="161">
        <v>0</v>
      </c>
      <c r="Z1634" s="161">
        <v>0</v>
      </c>
      <c r="AA1634" s="161">
        <v>0</v>
      </c>
      <c r="AB1634" s="161">
        <v>0</v>
      </c>
      <c r="AC1634" s="161">
        <v>0</v>
      </c>
      <c r="AD1634" s="161">
        <v>0</v>
      </c>
      <c r="AE1634" s="161">
        <v>0</v>
      </c>
      <c r="AF1634" s="161" t="s">
        <v>6309</v>
      </c>
      <c r="AG1634" s="161" t="s">
        <v>6312</v>
      </c>
      <c r="AH1634" s="162"/>
      <c r="AI1634" s="162"/>
      <c r="AJ1634" s="162"/>
      <c r="AK1634" s="162"/>
      <c r="AL1634" s="162"/>
      <c r="AM1634" s="162"/>
      <c r="AN1634" s="162"/>
      <c r="AO1634" s="162"/>
      <c r="AP1634" s="162"/>
      <c r="AQ1634" s="162"/>
      <c r="AR1634" s="162"/>
      <c r="AS1634" s="162"/>
      <c r="AT1634" s="162"/>
      <c r="AU1634" s="162"/>
      <c r="AV1634" s="162"/>
      <c r="AW1634" s="162"/>
      <c r="AX1634" s="162"/>
    </row>
    <row r="1635" spans="1:50" hidden="1">
      <c r="A1635" s="153" t="s">
        <v>2434</v>
      </c>
      <c r="B1635" s="153" t="s">
        <v>2418</v>
      </c>
      <c r="C1635" s="153" t="s">
        <v>2435</v>
      </c>
      <c r="D1635" s="177" t="s">
        <v>7056</v>
      </c>
      <c r="E1635" s="161" t="s">
        <v>7057</v>
      </c>
      <c r="F1635" s="161" t="s">
        <v>12926</v>
      </c>
      <c r="G1635" s="161" t="s">
        <v>7058</v>
      </c>
      <c r="H1635" s="161" t="s">
        <v>6763</v>
      </c>
      <c r="I1635" s="161" t="s">
        <v>6764</v>
      </c>
      <c r="J1635" s="161" t="s">
        <v>7059</v>
      </c>
      <c r="K1635" s="161" t="s">
        <v>7060</v>
      </c>
      <c r="L1635" s="161" t="s">
        <v>7061</v>
      </c>
      <c r="M1635" s="161" t="s">
        <v>7062</v>
      </c>
      <c r="N1635" s="185" t="s">
        <v>6318</v>
      </c>
      <c r="O1635" s="161">
        <v>0</v>
      </c>
      <c r="P1635" s="161">
        <v>0</v>
      </c>
      <c r="Q1635" s="161">
        <v>0</v>
      </c>
      <c r="R1635" s="161">
        <v>0</v>
      </c>
      <c r="S1635" s="161">
        <v>0</v>
      </c>
      <c r="T1635" s="161">
        <v>0</v>
      </c>
      <c r="U1635" s="161">
        <v>0</v>
      </c>
      <c r="V1635" s="161">
        <v>0</v>
      </c>
      <c r="W1635" s="161">
        <v>0</v>
      </c>
      <c r="X1635" s="161">
        <v>0</v>
      </c>
      <c r="Y1635" s="161">
        <v>0</v>
      </c>
      <c r="Z1635" s="161">
        <v>0</v>
      </c>
      <c r="AA1635" s="161">
        <v>0</v>
      </c>
      <c r="AB1635" s="161">
        <v>0</v>
      </c>
      <c r="AC1635" s="161">
        <v>0</v>
      </c>
      <c r="AD1635" s="161">
        <v>0</v>
      </c>
      <c r="AE1635" s="161">
        <v>0</v>
      </c>
      <c r="AF1635" s="161" t="s">
        <v>1824</v>
      </c>
      <c r="AG1635" s="161" t="s">
        <v>4437</v>
      </c>
      <c r="AH1635" s="162"/>
      <c r="AI1635" s="162"/>
      <c r="AJ1635" s="162"/>
      <c r="AK1635" s="162"/>
      <c r="AL1635" s="162"/>
      <c r="AM1635" s="162"/>
      <c r="AN1635" s="162"/>
      <c r="AO1635" s="162"/>
      <c r="AP1635" s="162"/>
      <c r="AQ1635" s="162"/>
      <c r="AR1635" s="162"/>
      <c r="AS1635" s="162"/>
      <c r="AT1635" s="162"/>
      <c r="AU1635" s="162"/>
      <c r="AV1635" s="162"/>
      <c r="AW1635" s="162"/>
      <c r="AX1635" s="162"/>
    </row>
    <row r="1636" spans="1:50" hidden="1">
      <c r="A1636" s="153" t="s">
        <v>5354</v>
      </c>
      <c r="B1636" s="153" t="s">
        <v>5355</v>
      </c>
      <c r="C1636" s="153" t="s">
        <v>4501</v>
      </c>
      <c r="D1636" s="177" t="s">
        <v>9450</v>
      </c>
      <c r="E1636" s="161" t="s">
        <v>6309</v>
      </c>
      <c r="F1636" s="161" t="s">
        <v>12708</v>
      </c>
      <c r="G1636" s="161" t="s">
        <v>9451</v>
      </c>
      <c r="H1636" s="161" t="s">
        <v>2024</v>
      </c>
      <c r="I1636" s="161" t="s">
        <v>2031</v>
      </c>
      <c r="J1636" s="161" t="s">
        <v>9452</v>
      </c>
      <c r="K1636" s="161" t="s">
        <v>9453</v>
      </c>
      <c r="L1636" s="161" t="s">
        <v>6309</v>
      </c>
      <c r="M1636" s="161" t="s">
        <v>9454</v>
      </c>
      <c r="N1636" s="185" t="s">
        <v>6310</v>
      </c>
      <c r="O1636" s="161">
        <v>0</v>
      </c>
      <c r="P1636" s="161">
        <v>0</v>
      </c>
      <c r="Q1636" s="161">
        <v>0</v>
      </c>
      <c r="R1636" s="161">
        <v>0</v>
      </c>
      <c r="S1636" s="161">
        <v>0</v>
      </c>
      <c r="T1636" s="161">
        <v>0</v>
      </c>
      <c r="U1636" s="161">
        <v>0</v>
      </c>
      <c r="V1636" s="161">
        <v>0</v>
      </c>
      <c r="W1636" s="161">
        <v>0</v>
      </c>
      <c r="X1636" s="161">
        <v>0</v>
      </c>
      <c r="Y1636" s="161">
        <v>0</v>
      </c>
      <c r="Z1636" s="161">
        <v>0</v>
      </c>
      <c r="AA1636" s="161">
        <v>0</v>
      </c>
      <c r="AB1636" s="161">
        <v>0</v>
      </c>
      <c r="AC1636" s="161">
        <v>0</v>
      </c>
      <c r="AD1636" s="161">
        <v>0</v>
      </c>
      <c r="AE1636" s="161">
        <v>0</v>
      </c>
      <c r="AF1636" s="161" t="s">
        <v>6309</v>
      </c>
      <c r="AG1636" s="161" t="s">
        <v>6312</v>
      </c>
      <c r="AH1636" s="162"/>
      <c r="AI1636" s="162"/>
      <c r="AJ1636" s="162"/>
      <c r="AK1636" s="162"/>
      <c r="AL1636" s="162"/>
      <c r="AM1636" s="162"/>
      <c r="AN1636" s="162"/>
      <c r="AO1636" s="162"/>
      <c r="AP1636" s="162"/>
      <c r="AQ1636" s="162"/>
      <c r="AR1636" s="162"/>
      <c r="AS1636" s="162"/>
      <c r="AT1636" s="162"/>
      <c r="AU1636" s="162"/>
      <c r="AV1636" s="162"/>
      <c r="AW1636" s="162"/>
      <c r="AX1636" s="162"/>
    </row>
    <row r="1637" spans="1:50" hidden="1">
      <c r="A1637" s="153" t="s">
        <v>651</v>
      </c>
      <c r="B1637" s="153" t="s">
        <v>652</v>
      </c>
      <c r="C1637" s="153" t="s">
        <v>653</v>
      </c>
      <c r="D1637" s="177" t="s">
        <v>7322</v>
      </c>
      <c r="E1637" s="161" t="s">
        <v>6309</v>
      </c>
      <c r="F1637" s="161" t="s">
        <v>12064</v>
      </c>
      <c r="G1637" s="161" t="s">
        <v>7323</v>
      </c>
      <c r="H1637" s="161" t="s">
        <v>1338</v>
      </c>
      <c r="I1637" s="161" t="s">
        <v>2031</v>
      </c>
      <c r="J1637" s="161" t="s">
        <v>7324</v>
      </c>
      <c r="K1637" s="161" t="s">
        <v>7325</v>
      </c>
      <c r="L1637" s="161" t="s">
        <v>6309</v>
      </c>
      <c r="M1637" s="161"/>
      <c r="N1637" s="185"/>
      <c r="O1637" s="161"/>
      <c r="P1637" s="161"/>
      <c r="Q1637" s="161"/>
      <c r="R1637" s="161"/>
      <c r="S1637" s="161"/>
      <c r="T1637" s="161"/>
      <c r="U1637" s="161"/>
      <c r="V1637" s="161"/>
      <c r="W1637" s="161"/>
      <c r="X1637" s="161"/>
      <c r="Y1637" s="161"/>
      <c r="Z1637" s="161"/>
      <c r="AA1637" s="161"/>
      <c r="AB1637" s="161"/>
      <c r="AC1637" s="161"/>
      <c r="AD1637" s="161"/>
      <c r="AE1637" s="161"/>
      <c r="AF1637" s="161"/>
      <c r="AG1637" s="161"/>
      <c r="AH1637" s="162"/>
      <c r="AI1637" s="162"/>
      <c r="AJ1637" s="162"/>
      <c r="AK1637" s="162"/>
      <c r="AL1637" s="162"/>
      <c r="AM1637" s="162"/>
      <c r="AN1637" s="162"/>
      <c r="AO1637" s="162"/>
      <c r="AP1637" s="162"/>
      <c r="AQ1637" s="162"/>
      <c r="AR1637" s="162"/>
      <c r="AS1637" s="162"/>
      <c r="AT1637" s="162"/>
      <c r="AU1637" s="162"/>
      <c r="AV1637" s="162"/>
      <c r="AW1637" s="162"/>
      <c r="AX1637" s="162"/>
    </row>
    <row r="1638" spans="1:50" hidden="1">
      <c r="A1638" s="153" t="s">
        <v>1043</v>
      </c>
      <c r="B1638" s="153" t="s">
        <v>1044</v>
      </c>
      <c r="C1638" s="153" t="s">
        <v>4433</v>
      </c>
      <c r="D1638" s="177" t="s">
        <v>9597</v>
      </c>
      <c r="E1638" s="161" t="s">
        <v>6309</v>
      </c>
      <c r="F1638" s="161" t="s">
        <v>12208</v>
      </c>
      <c r="G1638" s="161" t="s">
        <v>9598</v>
      </c>
      <c r="H1638" s="161" t="s">
        <v>6786</v>
      </c>
      <c r="I1638" s="161" t="s">
        <v>6787</v>
      </c>
      <c r="J1638" s="161" t="s">
        <v>9599</v>
      </c>
      <c r="K1638" s="161" t="s">
        <v>9600</v>
      </c>
      <c r="L1638" s="161" t="s">
        <v>6309</v>
      </c>
      <c r="M1638" s="161" t="s">
        <v>9601</v>
      </c>
      <c r="N1638" s="185" t="s">
        <v>6310</v>
      </c>
      <c r="O1638" s="161">
        <v>0</v>
      </c>
      <c r="P1638" s="161">
        <v>0</v>
      </c>
      <c r="Q1638" s="161">
        <v>0</v>
      </c>
      <c r="R1638" s="161">
        <v>0</v>
      </c>
      <c r="S1638" s="161">
        <v>0</v>
      </c>
      <c r="T1638" s="161">
        <v>0</v>
      </c>
      <c r="U1638" s="161">
        <v>0</v>
      </c>
      <c r="V1638" s="161">
        <v>0</v>
      </c>
      <c r="W1638" s="161">
        <v>0</v>
      </c>
      <c r="X1638" s="161">
        <v>0</v>
      </c>
      <c r="Y1638" s="161">
        <v>0</v>
      </c>
      <c r="Z1638" s="161">
        <v>0</v>
      </c>
      <c r="AA1638" s="161">
        <v>0</v>
      </c>
      <c r="AB1638" s="161">
        <v>0</v>
      </c>
      <c r="AC1638" s="161">
        <v>0</v>
      </c>
      <c r="AD1638" s="161">
        <v>0</v>
      </c>
      <c r="AE1638" s="161">
        <v>0</v>
      </c>
      <c r="AF1638" s="161" t="s">
        <v>6309</v>
      </c>
      <c r="AG1638" s="161" t="s">
        <v>6312</v>
      </c>
      <c r="AH1638" s="162"/>
      <c r="AI1638" s="162"/>
      <c r="AJ1638" s="162"/>
      <c r="AK1638" s="162"/>
      <c r="AL1638" s="162"/>
      <c r="AM1638" s="162"/>
      <c r="AN1638" s="162"/>
      <c r="AO1638" s="162"/>
      <c r="AP1638" s="162"/>
      <c r="AQ1638" s="162"/>
      <c r="AR1638" s="162"/>
      <c r="AS1638" s="162"/>
      <c r="AT1638" s="162"/>
      <c r="AU1638" s="162"/>
      <c r="AV1638" s="162"/>
      <c r="AW1638" s="162"/>
      <c r="AX1638" s="162"/>
    </row>
    <row r="1639" spans="1:50" hidden="1">
      <c r="A1639" s="153" t="s">
        <v>654</v>
      </c>
      <c r="B1639" s="153" t="s">
        <v>655</v>
      </c>
      <c r="C1639" s="153" t="s">
        <v>656</v>
      </c>
      <c r="D1639" s="177" t="e">
        <v>#N/A</v>
      </c>
      <c r="E1639" s="161" t="e">
        <v>#N/A</v>
      </c>
      <c r="F1639" s="161" t="e">
        <v>#N/A</v>
      </c>
      <c r="G1639" s="161" t="e">
        <v>#N/A</v>
      </c>
      <c r="H1639" s="161" t="e">
        <v>#N/A</v>
      </c>
      <c r="I1639" s="161" t="e">
        <v>#N/A</v>
      </c>
      <c r="J1639" s="161" t="e">
        <v>#N/A</v>
      </c>
      <c r="K1639" s="161" t="e">
        <v>#N/A</v>
      </c>
      <c r="L1639" s="161" t="e">
        <v>#N/A</v>
      </c>
      <c r="M1639" s="161"/>
      <c r="N1639" s="185"/>
      <c r="O1639" s="161"/>
      <c r="P1639" s="161"/>
      <c r="Q1639" s="161"/>
      <c r="R1639" s="161"/>
      <c r="S1639" s="161"/>
      <c r="T1639" s="161"/>
      <c r="U1639" s="161"/>
      <c r="V1639" s="161"/>
      <c r="W1639" s="161"/>
      <c r="X1639" s="161"/>
      <c r="Y1639" s="161"/>
      <c r="Z1639" s="161"/>
      <c r="AA1639" s="161"/>
      <c r="AB1639" s="161"/>
      <c r="AC1639" s="161"/>
      <c r="AD1639" s="161"/>
      <c r="AE1639" s="161"/>
      <c r="AF1639" s="161"/>
      <c r="AG1639" s="161"/>
      <c r="AH1639" s="162" t="s">
        <v>2067</v>
      </c>
      <c r="AI1639" s="162"/>
      <c r="AJ1639" s="162"/>
      <c r="AK1639" s="162"/>
      <c r="AL1639" s="162"/>
      <c r="AM1639" s="162"/>
      <c r="AN1639" s="162"/>
      <c r="AO1639" s="162"/>
      <c r="AP1639" s="162"/>
      <c r="AQ1639" s="162"/>
      <c r="AR1639" s="162"/>
      <c r="AS1639" s="162"/>
      <c r="AT1639" s="162"/>
      <c r="AU1639" s="162"/>
      <c r="AV1639" s="162"/>
      <c r="AW1639" s="162"/>
      <c r="AX1639" s="162"/>
    </row>
    <row r="1640" spans="1:50" hidden="1">
      <c r="A1640" s="153" t="s">
        <v>657</v>
      </c>
      <c r="B1640" s="153" t="s">
        <v>655</v>
      </c>
      <c r="C1640" s="153" t="s">
        <v>656</v>
      </c>
      <c r="D1640" s="177" t="e">
        <v>#N/A</v>
      </c>
      <c r="E1640" s="161" t="e">
        <v>#N/A</v>
      </c>
      <c r="F1640" s="161" t="e">
        <v>#N/A</v>
      </c>
      <c r="G1640" s="161" t="e">
        <v>#N/A</v>
      </c>
      <c r="H1640" s="161" t="e">
        <v>#N/A</v>
      </c>
      <c r="I1640" s="161" t="e">
        <v>#N/A</v>
      </c>
      <c r="J1640" s="161" t="e">
        <v>#N/A</v>
      </c>
      <c r="K1640" s="161" t="e">
        <v>#N/A</v>
      </c>
      <c r="L1640" s="161" t="e">
        <v>#N/A</v>
      </c>
      <c r="M1640" s="161"/>
      <c r="N1640" s="185"/>
      <c r="O1640" s="161"/>
      <c r="P1640" s="161"/>
      <c r="Q1640" s="161"/>
      <c r="R1640" s="161"/>
      <c r="S1640" s="161"/>
      <c r="T1640" s="161"/>
      <c r="U1640" s="161"/>
      <c r="V1640" s="161"/>
      <c r="W1640" s="161"/>
      <c r="X1640" s="161"/>
      <c r="Y1640" s="161"/>
      <c r="Z1640" s="161"/>
      <c r="AA1640" s="161"/>
      <c r="AB1640" s="161"/>
      <c r="AC1640" s="161"/>
      <c r="AD1640" s="161"/>
      <c r="AE1640" s="161"/>
      <c r="AF1640" s="161"/>
      <c r="AG1640" s="161"/>
      <c r="AH1640" s="162" t="s">
        <v>3255</v>
      </c>
      <c r="AI1640" s="162"/>
      <c r="AJ1640" s="162"/>
      <c r="AK1640" s="162"/>
      <c r="AL1640" s="162"/>
      <c r="AM1640" s="162"/>
      <c r="AN1640" s="162"/>
      <c r="AO1640" s="162"/>
      <c r="AP1640" s="162"/>
      <c r="AQ1640" s="162"/>
      <c r="AR1640" s="162"/>
      <c r="AS1640" s="162"/>
      <c r="AT1640" s="162"/>
      <c r="AU1640" s="162"/>
      <c r="AV1640" s="162"/>
      <c r="AW1640" s="162"/>
      <c r="AX1640" s="162"/>
    </row>
    <row r="1641" spans="1:50" hidden="1">
      <c r="A1641" s="153" t="s">
        <v>658</v>
      </c>
      <c r="B1641" s="153" t="s">
        <v>655</v>
      </c>
      <c r="C1641" s="153" t="s">
        <v>656</v>
      </c>
      <c r="D1641" s="177" t="e">
        <v>#N/A</v>
      </c>
      <c r="E1641" s="161" t="e">
        <v>#N/A</v>
      </c>
      <c r="F1641" s="161" t="e">
        <v>#N/A</v>
      </c>
      <c r="G1641" s="161" t="e">
        <v>#N/A</v>
      </c>
      <c r="H1641" s="161" t="e">
        <v>#N/A</v>
      </c>
      <c r="I1641" s="161" t="e">
        <v>#N/A</v>
      </c>
      <c r="J1641" s="161" t="e">
        <v>#N/A</v>
      </c>
      <c r="K1641" s="161" t="e">
        <v>#N/A</v>
      </c>
      <c r="L1641" s="161" t="e">
        <v>#N/A</v>
      </c>
      <c r="M1641" s="161"/>
      <c r="N1641" s="185"/>
      <c r="O1641" s="161"/>
      <c r="P1641" s="161"/>
      <c r="Q1641" s="161"/>
      <c r="R1641" s="161"/>
      <c r="S1641" s="161"/>
      <c r="T1641" s="161"/>
      <c r="U1641" s="161"/>
      <c r="V1641" s="161"/>
      <c r="W1641" s="161"/>
      <c r="X1641" s="161"/>
      <c r="Y1641" s="161"/>
      <c r="Z1641" s="161"/>
      <c r="AA1641" s="161"/>
      <c r="AB1641" s="161"/>
      <c r="AC1641" s="161"/>
      <c r="AD1641" s="161"/>
      <c r="AE1641" s="161"/>
      <c r="AF1641" s="161"/>
      <c r="AG1641" s="161"/>
      <c r="AH1641" s="162" t="s">
        <v>2068</v>
      </c>
      <c r="AI1641" s="162" t="s">
        <v>3254</v>
      </c>
      <c r="AJ1641" s="162"/>
      <c r="AK1641" s="162"/>
      <c r="AL1641" s="162"/>
      <c r="AM1641" s="162"/>
      <c r="AN1641" s="162"/>
      <c r="AO1641" s="162"/>
      <c r="AP1641" s="162"/>
      <c r="AQ1641" s="162"/>
      <c r="AR1641" s="162"/>
      <c r="AS1641" s="162"/>
      <c r="AT1641" s="162"/>
      <c r="AU1641" s="162"/>
      <c r="AV1641" s="162"/>
      <c r="AW1641" s="162"/>
      <c r="AX1641" s="162"/>
    </row>
    <row r="1642" spans="1:50" hidden="1">
      <c r="A1642" s="153" t="s">
        <v>2129</v>
      </c>
      <c r="B1642" s="153" t="s">
        <v>2130</v>
      </c>
      <c r="C1642" s="153" t="s">
        <v>2131</v>
      </c>
      <c r="D1642" s="177" t="s">
        <v>7313</v>
      </c>
      <c r="E1642" s="161" t="s">
        <v>6309</v>
      </c>
      <c r="F1642" s="161" t="s">
        <v>12061</v>
      </c>
      <c r="G1642" s="161" t="s">
        <v>7314</v>
      </c>
      <c r="H1642" s="161" t="s">
        <v>3554</v>
      </c>
      <c r="I1642" s="161" t="s">
        <v>3555</v>
      </c>
      <c r="J1642" s="161" t="s">
        <v>7315</v>
      </c>
      <c r="K1642" s="161" t="s">
        <v>7316</v>
      </c>
      <c r="L1642" s="161" t="s">
        <v>6309</v>
      </c>
      <c r="M1642" s="161" t="s">
        <v>6309</v>
      </c>
      <c r="N1642" s="185" t="s">
        <v>6310</v>
      </c>
      <c r="O1642" s="161">
        <v>0</v>
      </c>
      <c r="P1642" s="161">
        <v>0</v>
      </c>
      <c r="Q1642" s="161">
        <v>0</v>
      </c>
      <c r="R1642" s="161">
        <v>0</v>
      </c>
      <c r="S1642" s="161">
        <v>0</v>
      </c>
      <c r="T1642" s="161">
        <v>0</v>
      </c>
      <c r="U1642" s="161">
        <v>0</v>
      </c>
      <c r="V1642" s="161">
        <v>0</v>
      </c>
      <c r="W1642" s="161">
        <v>0</v>
      </c>
      <c r="X1642" s="161">
        <v>0</v>
      </c>
      <c r="Y1642" s="161">
        <v>0</v>
      </c>
      <c r="Z1642" s="161">
        <v>0</v>
      </c>
      <c r="AA1642" s="161">
        <v>0</v>
      </c>
      <c r="AB1642" s="161">
        <v>0</v>
      </c>
      <c r="AC1642" s="161">
        <v>0</v>
      </c>
      <c r="AD1642" s="161">
        <v>0</v>
      </c>
      <c r="AE1642" s="161">
        <v>0</v>
      </c>
      <c r="AF1642" s="161" t="s">
        <v>6309</v>
      </c>
      <c r="AG1642" s="161" t="s">
        <v>6312</v>
      </c>
      <c r="AH1642" s="162"/>
      <c r="AI1642" s="162"/>
      <c r="AJ1642" s="162"/>
      <c r="AK1642" s="162"/>
      <c r="AL1642" s="162"/>
      <c r="AM1642" s="162"/>
      <c r="AN1642" s="162"/>
      <c r="AO1642" s="162"/>
      <c r="AP1642" s="162"/>
      <c r="AQ1642" s="162"/>
      <c r="AR1642" s="162"/>
      <c r="AS1642" s="162"/>
      <c r="AT1642" s="162"/>
      <c r="AU1642" s="162"/>
      <c r="AV1642" s="162"/>
      <c r="AW1642" s="162"/>
      <c r="AX1642" s="162"/>
    </row>
    <row r="1643" spans="1:50" hidden="1">
      <c r="A1643" s="153" t="s">
        <v>186</v>
      </c>
      <c r="B1643" s="153" t="s">
        <v>187</v>
      </c>
      <c r="C1643" s="153" t="s">
        <v>188</v>
      </c>
      <c r="D1643" s="177" t="s">
        <v>7498</v>
      </c>
      <c r="E1643" s="161" t="s">
        <v>7499</v>
      </c>
      <c r="F1643" s="161" t="s">
        <v>12104</v>
      </c>
      <c r="G1643" s="161" t="s">
        <v>7500</v>
      </c>
      <c r="H1643" s="161" t="s">
        <v>2024</v>
      </c>
      <c r="I1643" s="161" t="s">
        <v>2031</v>
      </c>
      <c r="J1643" s="161" t="s">
        <v>7501</v>
      </c>
      <c r="K1643" s="161" t="s">
        <v>7502</v>
      </c>
      <c r="L1643" s="161" t="s">
        <v>7503</v>
      </c>
      <c r="M1643" s="161" t="s">
        <v>7504</v>
      </c>
      <c r="N1643" s="185" t="s">
        <v>6310</v>
      </c>
      <c r="O1643" s="161">
        <v>0</v>
      </c>
      <c r="P1643" s="161">
        <v>0</v>
      </c>
      <c r="Q1643" s="161">
        <v>0</v>
      </c>
      <c r="R1643" s="161">
        <v>0</v>
      </c>
      <c r="S1643" s="161">
        <v>0</v>
      </c>
      <c r="T1643" s="161">
        <v>0</v>
      </c>
      <c r="U1643" s="161">
        <v>0</v>
      </c>
      <c r="V1643" s="161">
        <v>0</v>
      </c>
      <c r="W1643" s="161">
        <v>0</v>
      </c>
      <c r="X1643" s="161">
        <v>0</v>
      </c>
      <c r="Y1643" s="161">
        <v>0</v>
      </c>
      <c r="Z1643" s="161">
        <v>0</v>
      </c>
      <c r="AA1643" s="161">
        <v>0</v>
      </c>
      <c r="AB1643" s="161">
        <v>0</v>
      </c>
      <c r="AC1643" s="161">
        <v>0</v>
      </c>
      <c r="AD1643" s="161">
        <v>0</v>
      </c>
      <c r="AE1643" s="161">
        <v>0</v>
      </c>
      <c r="AF1643" s="161" t="s">
        <v>6309</v>
      </c>
      <c r="AG1643" s="161" t="s">
        <v>6317</v>
      </c>
      <c r="AH1643" s="162"/>
      <c r="AI1643" s="162"/>
      <c r="AJ1643" s="162"/>
      <c r="AK1643" s="162"/>
      <c r="AL1643" s="162"/>
      <c r="AM1643" s="162"/>
      <c r="AN1643" s="162"/>
      <c r="AO1643" s="162"/>
      <c r="AP1643" s="162"/>
      <c r="AQ1643" s="162"/>
      <c r="AR1643" s="162"/>
      <c r="AS1643" s="162"/>
      <c r="AT1643" s="162"/>
      <c r="AU1643" s="162"/>
      <c r="AV1643" s="162"/>
      <c r="AW1643" s="162"/>
      <c r="AX1643" s="162"/>
    </row>
    <row r="1644" spans="1:50" hidden="1">
      <c r="A1644" s="153" t="s">
        <v>4406</v>
      </c>
      <c r="B1644" s="160" t="s">
        <v>4407</v>
      </c>
      <c r="C1644" s="153" t="s">
        <v>4408</v>
      </c>
      <c r="D1644" s="177" t="s">
        <v>4638</v>
      </c>
      <c r="E1644" s="161" t="s">
        <v>6816</v>
      </c>
      <c r="F1644" s="161" t="s">
        <v>6835</v>
      </c>
      <c r="G1644" s="161" t="s">
        <v>6818</v>
      </c>
      <c r="H1644" s="161" t="s">
        <v>6819</v>
      </c>
      <c r="I1644" s="161" t="s">
        <v>6820</v>
      </c>
      <c r="J1644" s="161" t="s">
        <v>6821</v>
      </c>
      <c r="K1644" s="161" t="s">
        <v>6822</v>
      </c>
      <c r="L1644" s="161" t="s">
        <v>6309</v>
      </c>
      <c r="M1644" s="161"/>
      <c r="N1644" s="185"/>
      <c r="O1644" s="161"/>
      <c r="P1644" s="161"/>
      <c r="Q1644" s="161"/>
      <c r="R1644" s="161"/>
      <c r="S1644" s="161"/>
      <c r="T1644" s="161"/>
      <c r="U1644" s="161"/>
      <c r="V1644" s="161"/>
      <c r="W1644" s="161"/>
      <c r="X1644" s="161"/>
      <c r="Y1644" s="161"/>
      <c r="Z1644" s="161"/>
      <c r="AA1644" s="161"/>
      <c r="AB1644" s="161"/>
      <c r="AC1644" s="161"/>
      <c r="AD1644" s="161"/>
      <c r="AE1644" s="161"/>
      <c r="AF1644" s="161"/>
      <c r="AG1644" s="161"/>
      <c r="AH1644" s="162" t="s">
        <v>6698</v>
      </c>
      <c r="AI1644" s="162" t="s">
        <v>7798</v>
      </c>
      <c r="AJ1644" s="162" t="s">
        <v>13925</v>
      </c>
      <c r="AK1644" s="162" t="s">
        <v>14298</v>
      </c>
      <c r="AL1644" s="162"/>
      <c r="AM1644" s="162"/>
      <c r="AN1644" s="162"/>
      <c r="AO1644" s="162"/>
      <c r="AP1644" s="162"/>
      <c r="AQ1644" s="162"/>
      <c r="AR1644" s="162"/>
      <c r="AS1644" s="162"/>
      <c r="AT1644" s="162"/>
      <c r="AU1644" s="162"/>
      <c r="AV1644" s="162"/>
      <c r="AW1644" s="162"/>
      <c r="AX1644" s="162"/>
    </row>
    <row r="1645" spans="1:50" hidden="1">
      <c r="A1645" s="153" t="s">
        <v>4410</v>
      </c>
      <c r="B1645" s="160" t="s">
        <v>4407</v>
      </c>
      <c r="C1645" s="153" t="s">
        <v>4411</v>
      </c>
      <c r="D1645" s="177" t="s">
        <v>4638</v>
      </c>
      <c r="E1645" s="161" t="s">
        <v>6816</v>
      </c>
      <c r="F1645" s="161" t="s">
        <v>6817</v>
      </c>
      <c r="G1645" s="161" t="s">
        <v>6818</v>
      </c>
      <c r="H1645" s="161" t="s">
        <v>6819</v>
      </c>
      <c r="I1645" s="161" t="s">
        <v>6820</v>
      </c>
      <c r="J1645" s="161" t="s">
        <v>6821</v>
      </c>
      <c r="K1645" s="161" t="s">
        <v>6822</v>
      </c>
      <c r="L1645" s="161" t="s">
        <v>6309</v>
      </c>
      <c r="M1645" s="161"/>
      <c r="N1645" s="185"/>
      <c r="O1645" s="161"/>
      <c r="P1645" s="161"/>
      <c r="Q1645" s="161"/>
      <c r="R1645" s="161"/>
      <c r="S1645" s="161"/>
      <c r="T1645" s="161"/>
      <c r="U1645" s="161"/>
      <c r="V1645" s="161"/>
      <c r="W1645" s="161"/>
      <c r="X1645" s="161"/>
      <c r="Y1645" s="161"/>
      <c r="Z1645" s="161"/>
      <c r="AA1645" s="161"/>
      <c r="AB1645" s="161"/>
      <c r="AC1645" s="161"/>
      <c r="AD1645" s="161"/>
      <c r="AE1645" s="161"/>
      <c r="AF1645" s="161"/>
      <c r="AG1645" s="161"/>
      <c r="AH1645" s="162" t="s">
        <v>6698</v>
      </c>
      <c r="AI1645" s="162" t="s">
        <v>7798</v>
      </c>
      <c r="AJ1645" s="162" t="s">
        <v>13919</v>
      </c>
      <c r="AK1645" s="162" t="s">
        <v>14298</v>
      </c>
      <c r="AL1645" s="162"/>
      <c r="AM1645" s="162"/>
      <c r="AN1645" s="162"/>
      <c r="AO1645" s="162"/>
      <c r="AP1645" s="162"/>
      <c r="AQ1645" s="162"/>
      <c r="AR1645" s="162"/>
      <c r="AS1645" s="162"/>
      <c r="AT1645" s="162"/>
      <c r="AU1645" s="162"/>
      <c r="AV1645" s="162"/>
      <c r="AW1645" s="162"/>
      <c r="AX1645" s="162"/>
    </row>
    <row r="1646" spans="1:50" hidden="1">
      <c r="A1646" s="153" t="s">
        <v>1675</v>
      </c>
      <c r="B1646" s="153" t="s">
        <v>962</v>
      </c>
      <c r="C1646" s="153" t="s">
        <v>1676</v>
      </c>
      <c r="D1646" s="177" t="s">
        <v>10514</v>
      </c>
      <c r="E1646" s="161" t="s">
        <v>10515</v>
      </c>
      <c r="F1646" s="161" t="s">
        <v>13048</v>
      </c>
      <c r="G1646" s="161" t="s">
        <v>10516</v>
      </c>
      <c r="H1646" s="161" t="s">
        <v>8995</v>
      </c>
      <c r="I1646" s="161" t="s">
        <v>10517</v>
      </c>
      <c r="J1646" s="161" t="s">
        <v>10518</v>
      </c>
      <c r="K1646" s="161" t="s">
        <v>10519</v>
      </c>
      <c r="L1646" s="161" t="s">
        <v>10520</v>
      </c>
      <c r="M1646" s="161" t="s">
        <v>10521</v>
      </c>
      <c r="N1646" s="185" t="s">
        <v>7096</v>
      </c>
      <c r="O1646" s="161">
        <v>0</v>
      </c>
      <c r="P1646" s="161">
        <v>0</v>
      </c>
      <c r="Q1646" s="161">
        <v>0</v>
      </c>
      <c r="R1646" s="161">
        <v>0</v>
      </c>
      <c r="S1646" s="161">
        <v>0</v>
      </c>
      <c r="T1646" s="161">
        <v>0</v>
      </c>
      <c r="U1646" s="161">
        <v>0</v>
      </c>
      <c r="V1646" s="161">
        <v>0</v>
      </c>
      <c r="W1646" s="161">
        <v>0</v>
      </c>
      <c r="X1646" s="161">
        <v>0</v>
      </c>
      <c r="Y1646" s="161">
        <v>0</v>
      </c>
      <c r="Z1646" s="161">
        <v>0</v>
      </c>
      <c r="AA1646" s="161">
        <v>0</v>
      </c>
      <c r="AB1646" s="161">
        <v>0</v>
      </c>
      <c r="AC1646" s="161">
        <v>0</v>
      </c>
      <c r="AD1646" s="161">
        <v>0</v>
      </c>
      <c r="AE1646" s="161">
        <v>0</v>
      </c>
      <c r="AF1646" s="161" t="s">
        <v>1823</v>
      </c>
      <c r="AG1646" s="161" t="s">
        <v>4437</v>
      </c>
      <c r="AH1646" s="162"/>
      <c r="AI1646" s="162"/>
      <c r="AJ1646" s="162"/>
      <c r="AK1646" s="162"/>
      <c r="AL1646" s="162"/>
      <c r="AM1646" s="162"/>
      <c r="AN1646" s="162"/>
      <c r="AO1646" s="162"/>
      <c r="AP1646" s="162"/>
      <c r="AQ1646" s="162"/>
      <c r="AR1646" s="162"/>
      <c r="AS1646" s="162"/>
      <c r="AT1646" s="162"/>
      <c r="AU1646" s="162"/>
      <c r="AV1646" s="162"/>
      <c r="AW1646" s="162"/>
      <c r="AX1646" s="162"/>
    </row>
    <row r="1647" spans="1:50" hidden="1">
      <c r="A1647" s="153" t="s">
        <v>1677</v>
      </c>
      <c r="B1647" s="153" t="s">
        <v>962</v>
      </c>
      <c r="C1647" s="153" t="s">
        <v>1676</v>
      </c>
      <c r="D1647" s="177" t="s">
        <v>10514</v>
      </c>
      <c r="E1647" s="161" t="s">
        <v>10515</v>
      </c>
      <c r="F1647" s="161" t="s">
        <v>13049</v>
      </c>
      <c r="G1647" s="161" t="s">
        <v>10516</v>
      </c>
      <c r="H1647" s="161" t="s">
        <v>8995</v>
      </c>
      <c r="I1647" s="161" t="s">
        <v>10517</v>
      </c>
      <c r="J1647" s="161" t="s">
        <v>10518</v>
      </c>
      <c r="K1647" s="161" t="s">
        <v>10519</v>
      </c>
      <c r="L1647" s="161" t="s">
        <v>10520</v>
      </c>
      <c r="M1647" s="161" t="s">
        <v>10521</v>
      </c>
      <c r="N1647" s="185" t="s">
        <v>7096</v>
      </c>
      <c r="O1647" s="161">
        <v>0</v>
      </c>
      <c r="P1647" s="161">
        <v>0</v>
      </c>
      <c r="Q1647" s="161">
        <v>0</v>
      </c>
      <c r="R1647" s="161">
        <v>0</v>
      </c>
      <c r="S1647" s="161">
        <v>0</v>
      </c>
      <c r="T1647" s="161">
        <v>0</v>
      </c>
      <c r="U1647" s="161">
        <v>0</v>
      </c>
      <c r="V1647" s="161">
        <v>0</v>
      </c>
      <c r="W1647" s="161">
        <v>0</v>
      </c>
      <c r="X1647" s="161">
        <v>0</v>
      </c>
      <c r="Y1647" s="161">
        <v>0</v>
      </c>
      <c r="Z1647" s="161">
        <v>0</v>
      </c>
      <c r="AA1647" s="161">
        <v>0</v>
      </c>
      <c r="AB1647" s="161">
        <v>0</v>
      </c>
      <c r="AC1647" s="161">
        <v>0</v>
      </c>
      <c r="AD1647" s="161">
        <v>0</v>
      </c>
      <c r="AE1647" s="161">
        <v>0</v>
      </c>
      <c r="AF1647" s="161" t="s">
        <v>1823</v>
      </c>
      <c r="AG1647" s="161" t="s">
        <v>4437</v>
      </c>
      <c r="AH1647" s="162"/>
      <c r="AI1647" s="162"/>
      <c r="AJ1647" s="162"/>
      <c r="AK1647" s="162"/>
      <c r="AL1647" s="162"/>
      <c r="AM1647" s="162"/>
      <c r="AN1647" s="162"/>
      <c r="AO1647" s="162"/>
      <c r="AP1647" s="162"/>
      <c r="AQ1647" s="162"/>
      <c r="AR1647" s="162"/>
      <c r="AS1647" s="162"/>
      <c r="AT1647" s="162"/>
      <c r="AU1647" s="162"/>
      <c r="AV1647" s="162"/>
      <c r="AW1647" s="162"/>
      <c r="AX1647" s="162"/>
    </row>
    <row r="1648" spans="1:50" hidden="1">
      <c r="A1648" s="153" t="s">
        <v>1678</v>
      </c>
      <c r="B1648" s="153" t="s">
        <v>962</v>
      </c>
      <c r="C1648" s="153" t="s">
        <v>1679</v>
      </c>
      <c r="D1648" s="177" t="s">
        <v>10514</v>
      </c>
      <c r="E1648" s="161" t="s">
        <v>10515</v>
      </c>
      <c r="F1648" s="161" t="s">
        <v>13050</v>
      </c>
      <c r="G1648" s="161" t="s">
        <v>10516</v>
      </c>
      <c r="H1648" s="161" t="s">
        <v>8995</v>
      </c>
      <c r="I1648" s="161" t="s">
        <v>10517</v>
      </c>
      <c r="J1648" s="161" t="s">
        <v>10518</v>
      </c>
      <c r="K1648" s="161" t="s">
        <v>10519</v>
      </c>
      <c r="L1648" s="161" t="s">
        <v>10520</v>
      </c>
      <c r="M1648" s="161" t="s">
        <v>10521</v>
      </c>
      <c r="N1648" s="185" t="s">
        <v>7096</v>
      </c>
      <c r="O1648" s="161">
        <v>0</v>
      </c>
      <c r="P1648" s="161">
        <v>0</v>
      </c>
      <c r="Q1648" s="161">
        <v>0</v>
      </c>
      <c r="R1648" s="161">
        <v>0</v>
      </c>
      <c r="S1648" s="161">
        <v>0</v>
      </c>
      <c r="T1648" s="161">
        <v>0</v>
      </c>
      <c r="U1648" s="161">
        <v>0</v>
      </c>
      <c r="V1648" s="161">
        <v>0</v>
      </c>
      <c r="W1648" s="161">
        <v>0</v>
      </c>
      <c r="X1648" s="161">
        <v>0</v>
      </c>
      <c r="Y1648" s="161">
        <v>0</v>
      </c>
      <c r="Z1648" s="161">
        <v>0</v>
      </c>
      <c r="AA1648" s="161">
        <v>0</v>
      </c>
      <c r="AB1648" s="161">
        <v>0</v>
      </c>
      <c r="AC1648" s="161">
        <v>0</v>
      </c>
      <c r="AD1648" s="161">
        <v>0</v>
      </c>
      <c r="AE1648" s="161">
        <v>0</v>
      </c>
      <c r="AF1648" s="161" t="s">
        <v>1823</v>
      </c>
      <c r="AG1648" s="161" t="s">
        <v>4437</v>
      </c>
      <c r="AH1648" s="162"/>
      <c r="AI1648" s="162"/>
      <c r="AJ1648" s="162"/>
      <c r="AK1648" s="162"/>
      <c r="AL1648" s="162"/>
      <c r="AM1648" s="162"/>
      <c r="AN1648" s="162"/>
      <c r="AO1648" s="162"/>
      <c r="AP1648" s="162"/>
      <c r="AQ1648" s="162"/>
      <c r="AR1648" s="162"/>
      <c r="AS1648" s="162"/>
      <c r="AT1648" s="162"/>
      <c r="AU1648" s="162"/>
      <c r="AV1648" s="162"/>
      <c r="AW1648" s="162"/>
      <c r="AX1648" s="162"/>
    </row>
    <row r="1649" spans="1:50" hidden="1">
      <c r="A1649" s="153" t="s">
        <v>1680</v>
      </c>
      <c r="B1649" s="153" t="s">
        <v>962</v>
      </c>
      <c r="C1649" s="153" t="s">
        <v>1679</v>
      </c>
      <c r="D1649" s="177" t="s">
        <v>10514</v>
      </c>
      <c r="E1649" s="161" t="s">
        <v>10515</v>
      </c>
      <c r="F1649" s="161" t="s">
        <v>13051</v>
      </c>
      <c r="G1649" s="161" t="s">
        <v>10516</v>
      </c>
      <c r="H1649" s="161" t="s">
        <v>8995</v>
      </c>
      <c r="I1649" s="161" t="s">
        <v>10517</v>
      </c>
      <c r="J1649" s="161" t="s">
        <v>10518</v>
      </c>
      <c r="K1649" s="161" t="s">
        <v>10519</v>
      </c>
      <c r="L1649" s="161" t="s">
        <v>10520</v>
      </c>
      <c r="M1649" s="161" t="s">
        <v>10521</v>
      </c>
      <c r="N1649" s="185" t="s">
        <v>7096</v>
      </c>
      <c r="O1649" s="161">
        <v>0</v>
      </c>
      <c r="P1649" s="161">
        <v>0</v>
      </c>
      <c r="Q1649" s="161">
        <v>0</v>
      </c>
      <c r="R1649" s="161">
        <v>0</v>
      </c>
      <c r="S1649" s="161">
        <v>0</v>
      </c>
      <c r="T1649" s="161">
        <v>0</v>
      </c>
      <c r="U1649" s="161">
        <v>0</v>
      </c>
      <c r="V1649" s="161">
        <v>0</v>
      </c>
      <c r="W1649" s="161">
        <v>0</v>
      </c>
      <c r="X1649" s="161">
        <v>0</v>
      </c>
      <c r="Y1649" s="161">
        <v>0</v>
      </c>
      <c r="Z1649" s="161">
        <v>0</v>
      </c>
      <c r="AA1649" s="161">
        <v>0</v>
      </c>
      <c r="AB1649" s="161">
        <v>0</v>
      </c>
      <c r="AC1649" s="161">
        <v>0</v>
      </c>
      <c r="AD1649" s="161">
        <v>0</v>
      </c>
      <c r="AE1649" s="161">
        <v>0</v>
      </c>
      <c r="AF1649" s="161" t="s">
        <v>1823</v>
      </c>
      <c r="AG1649" s="161" t="s">
        <v>4437</v>
      </c>
      <c r="AH1649" s="162"/>
      <c r="AI1649" s="162"/>
      <c r="AJ1649" s="162"/>
      <c r="AK1649" s="162"/>
      <c r="AL1649" s="162"/>
      <c r="AM1649" s="162"/>
      <c r="AN1649" s="162"/>
      <c r="AO1649" s="162"/>
      <c r="AP1649" s="162"/>
      <c r="AQ1649" s="162"/>
      <c r="AR1649" s="162"/>
      <c r="AS1649" s="162"/>
      <c r="AT1649" s="162"/>
      <c r="AU1649" s="162"/>
      <c r="AV1649" s="162"/>
      <c r="AW1649" s="162"/>
      <c r="AX1649" s="162"/>
    </row>
    <row r="1650" spans="1:50" hidden="1">
      <c r="A1650" s="153" t="s">
        <v>3429</v>
      </c>
      <c r="B1650" s="153" t="s">
        <v>3430</v>
      </c>
      <c r="C1650" s="153" t="s">
        <v>4501</v>
      </c>
      <c r="D1650" s="177" t="s">
        <v>7326</v>
      </c>
      <c r="E1650" s="161" t="s">
        <v>6309</v>
      </c>
      <c r="F1650" s="161" t="s">
        <v>12884</v>
      </c>
      <c r="G1650" s="161" t="s">
        <v>7327</v>
      </c>
      <c r="H1650" s="161" t="s">
        <v>2024</v>
      </c>
      <c r="I1650" s="161" t="s">
        <v>2031</v>
      </c>
      <c r="J1650" s="161" t="s">
        <v>7328</v>
      </c>
      <c r="K1650" s="161" t="s">
        <v>6309</v>
      </c>
      <c r="L1650" s="161" t="s">
        <v>6309</v>
      </c>
      <c r="M1650" s="161" t="s">
        <v>7329</v>
      </c>
      <c r="N1650" s="185" t="s">
        <v>6310</v>
      </c>
      <c r="O1650" s="161">
        <v>0</v>
      </c>
      <c r="P1650" s="161">
        <v>0</v>
      </c>
      <c r="Q1650" s="161">
        <v>0</v>
      </c>
      <c r="R1650" s="161">
        <v>0</v>
      </c>
      <c r="S1650" s="161">
        <v>0</v>
      </c>
      <c r="T1650" s="161">
        <v>0</v>
      </c>
      <c r="U1650" s="161">
        <v>0</v>
      </c>
      <c r="V1650" s="161">
        <v>0</v>
      </c>
      <c r="W1650" s="161">
        <v>0</v>
      </c>
      <c r="X1650" s="161">
        <v>0</v>
      </c>
      <c r="Y1650" s="161">
        <v>0</v>
      </c>
      <c r="Z1650" s="161">
        <v>0</v>
      </c>
      <c r="AA1650" s="161">
        <v>0</v>
      </c>
      <c r="AB1650" s="161">
        <v>0</v>
      </c>
      <c r="AC1650" s="161">
        <v>0</v>
      </c>
      <c r="AD1650" s="161">
        <v>0</v>
      </c>
      <c r="AE1650" s="161">
        <v>0</v>
      </c>
      <c r="AF1650" s="161" t="s">
        <v>6309</v>
      </c>
      <c r="AG1650" s="161" t="s">
        <v>6312</v>
      </c>
      <c r="AH1650" s="162"/>
      <c r="AI1650" s="162"/>
      <c r="AJ1650" s="162"/>
      <c r="AK1650" s="162"/>
      <c r="AL1650" s="162"/>
      <c r="AM1650" s="162"/>
      <c r="AN1650" s="162"/>
      <c r="AO1650" s="162"/>
      <c r="AP1650" s="162"/>
      <c r="AQ1650" s="162"/>
      <c r="AR1650" s="162"/>
      <c r="AS1650" s="162"/>
      <c r="AT1650" s="162"/>
      <c r="AU1650" s="162"/>
      <c r="AV1650" s="162"/>
      <c r="AW1650" s="162"/>
      <c r="AX1650" s="162"/>
    </row>
    <row r="1651" spans="1:50" hidden="1">
      <c r="A1651" s="153" t="s">
        <v>3431</v>
      </c>
      <c r="B1651" s="153" t="s">
        <v>1081</v>
      </c>
      <c r="C1651" s="153" t="s">
        <v>3432</v>
      </c>
      <c r="D1651" s="177" t="s">
        <v>3388</v>
      </c>
      <c r="E1651" s="161" t="s">
        <v>3389</v>
      </c>
      <c r="F1651" s="161" t="s">
        <v>3397</v>
      </c>
      <c r="G1651" s="161" t="s">
        <v>3391</v>
      </c>
      <c r="H1651" s="161" t="s">
        <v>2024</v>
      </c>
      <c r="I1651" s="161" t="s">
        <v>2031</v>
      </c>
      <c r="J1651" s="161" t="s">
        <v>3392</v>
      </c>
      <c r="K1651" s="161" t="s">
        <v>3393</v>
      </c>
      <c r="L1651" s="161" t="s">
        <v>3394</v>
      </c>
      <c r="M1651" s="161" t="s">
        <v>3395</v>
      </c>
      <c r="N1651" s="185" t="s">
        <v>2035</v>
      </c>
      <c r="O1651" s="161">
        <v>0</v>
      </c>
      <c r="P1651" s="161">
        <v>0</v>
      </c>
      <c r="Q1651" s="161">
        <v>0</v>
      </c>
      <c r="R1651" s="161">
        <v>0</v>
      </c>
      <c r="S1651" s="161">
        <v>0</v>
      </c>
      <c r="T1651" s="161">
        <v>0</v>
      </c>
      <c r="U1651" s="161">
        <v>0</v>
      </c>
      <c r="V1651" s="161">
        <v>0</v>
      </c>
      <c r="W1651" s="161">
        <v>0</v>
      </c>
      <c r="X1651" s="161">
        <v>0</v>
      </c>
      <c r="Y1651" s="161">
        <v>0</v>
      </c>
      <c r="Z1651" s="161">
        <v>0</v>
      </c>
      <c r="AA1651" s="161">
        <v>0</v>
      </c>
      <c r="AB1651" s="161">
        <v>0</v>
      </c>
      <c r="AC1651" s="161">
        <v>0</v>
      </c>
      <c r="AD1651" s="161">
        <v>0</v>
      </c>
      <c r="AE1651" s="161">
        <v>0</v>
      </c>
      <c r="AF1651" s="161" t="s">
        <v>6309</v>
      </c>
      <c r="AG1651" s="161" t="s">
        <v>6334</v>
      </c>
      <c r="AH1651" s="162" t="s">
        <v>5010</v>
      </c>
      <c r="AI1651" s="162" t="s">
        <v>1831</v>
      </c>
      <c r="AJ1651" s="162" t="s">
        <v>6718</v>
      </c>
      <c r="AK1651" s="162" t="s">
        <v>7817</v>
      </c>
      <c r="AL1651" s="162" t="s">
        <v>13914</v>
      </c>
      <c r="AM1651" s="162" t="s">
        <v>14145</v>
      </c>
      <c r="AN1651" s="162" t="s">
        <v>14181</v>
      </c>
      <c r="AO1651" s="162" t="s">
        <v>14267</v>
      </c>
      <c r="AP1651" s="162"/>
      <c r="AQ1651" s="162"/>
      <c r="AR1651" s="162"/>
      <c r="AS1651" s="162"/>
      <c r="AT1651" s="162"/>
      <c r="AU1651" s="162"/>
      <c r="AV1651" s="162"/>
      <c r="AW1651" s="162"/>
      <c r="AX1651" s="162"/>
    </row>
    <row r="1652" spans="1:50" hidden="1">
      <c r="A1652" s="153" t="s">
        <v>6011</v>
      </c>
      <c r="B1652" s="153" t="s">
        <v>6012</v>
      </c>
      <c r="C1652" s="153" t="s">
        <v>6013</v>
      </c>
      <c r="D1652" s="177" t="s">
        <v>10978</v>
      </c>
      <c r="E1652" s="161" t="s">
        <v>10979</v>
      </c>
      <c r="F1652" s="161" t="e">
        <v>#N/A</v>
      </c>
      <c r="G1652" s="161" t="s">
        <v>10980</v>
      </c>
      <c r="H1652" s="161" t="s">
        <v>2024</v>
      </c>
      <c r="I1652" s="161" t="s">
        <v>2031</v>
      </c>
      <c r="J1652" s="161" t="s">
        <v>10981</v>
      </c>
      <c r="K1652" s="161" t="s">
        <v>10982</v>
      </c>
      <c r="L1652" s="161" t="s">
        <v>10983</v>
      </c>
      <c r="M1652" s="161"/>
      <c r="N1652" s="185"/>
      <c r="O1652" s="161"/>
      <c r="P1652" s="161"/>
      <c r="Q1652" s="161"/>
      <c r="R1652" s="161"/>
      <c r="S1652" s="161"/>
      <c r="T1652" s="161"/>
      <c r="U1652" s="161"/>
      <c r="V1652" s="161"/>
      <c r="W1652" s="161"/>
      <c r="X1652" s="161"/>
      <c r="Y1652" s="161"/>
      <c r="Z1652" s="161"/>
      <c r="AA1652" s="161"/>
      <c r="AB1652" s="161"/>
      <c r="AC1652" s="161"/>
      <c r="AD1652" s="161"/>
      <c r="AE1652" s="161"/>
      <c r="AF1652" s="161"/>
      <c r="AG1652" s="161"/>
      <c r="AH1652" s="162"/>
      <c r="AI1652" s="162"/>
      <c r="AJ1652" s="162"/>
      <c r="AK1652" s="162"/>
      <c r="AL1652" s="162"/>
      <c r="AM1652" s="162"/>
      <c r="AN1652" s="162"/>
      <c r="AO1652" s="162"/>
      <c r="AP1652" s="162"/>
      <c r="AQ1652" s="162"/>
      <c r="AR1652" s="162"/>
      <c r="AS1652" s="162"/>
      <c r="AT1652" s="162"/>
      <c r="AU1652" s="162"/>
      <c r="AV1652" s="162"/>
      <c r="AW1652" s="162"/>
      <c r="AX1652" s="162"/>
    </row>
    <row r="1653" spans="1:50" ht="15" hidden="1" customHeight="1">
      <c r="A1653" s="153" t="s">
        <v>322</v>
      </c>
      <c r="B1653" s="153" t="s">
        <v>323</v>
      </c>
      <c r="C1653" s="153" t="s">
        <v>324</v>
      </c>
      <c r="D1653" s="177" t="s">
        <v>7013</v>
      </c>
      <c r="E1653" s="161" t="s">
        <v>7014</v>
      </c>
      <c r="F1653" s="161" t="s">
        <v>7015</v>
      </c>
      <c r="G1653" s="161" t="s">
        <v>7016</v>
      </c>
      <c r="H1653" s="161" t="s">
        <v>2024</v>
      </c>
      <c r="I1653" s="161" t="s">
        <v>2031</v>
      </c>
      <c r="J1653" s="161" t="s">
        <v>7017</v>
      </c>
      <c r="K1653" s="161" t="s">
        <v>7018</v>
      </c>
      <c r="L1653" s="161" t="s">
        <v>7019</v>
      </c>
      <c r="M1653" s="161" t="s">
        <v>7020</v>
      </c>
      <c r="N1653" s="185" t="s">
        <v>6310</v>
      </c>
      <c r="O1653" s="161">
        <v>0</v>
      </c>
      <c r="P1653" s="161">
        <v>0</v>
      </c>
      <c r="Q1653" s="161">
        <v>0</v>
      </c>
      <c r="R1653" s="161">
        <v>0</v>
      </c>
      <c r="S1653" s="161">
        <v>0</v>
      </c>
      <c r="T1653" s="161">
        <v>0</v>
      </c>
      <c r="U1653" s="161">
        <v>0</v>
      </c>
      <c r="V1653" s="161">
        <v>0</v>
      </c>
      <c r="W1653" s="161">
        <v>0</v>
      </c>
      <c r="X1653" s="161">
        <v>0</v>
      </c>
      <c r="Y1653" s="161">
        <v>0</v>
      </c>
      <c r="Z1653" s="161">
        <v>0</v>
      </c>
      <c r="AA1653" s="161">
        <v>0</v>
      </c>
      <c r="AB1653" s="161">
        <v>0</v>
      </c>
      <c r="AC1653" s="161">
        <v>0</v>
      </c>
      <c r="AD1653" s="161">
        <v>0</v>
      </c>
      <c r="AE1653" s="161">
        <v>0</v>
      </c>
      <c r="AF1653" s="161" t="s">
        <v>6309</v>
      </c>
      <c r="AG1653" s="161" t="s">
        <v>6497</v>
      </c>
      <c r="AH1653" s="162" t="s">
        <v>14247</v>
      </c>
      <c r="AI1653" s="162" t="s">
        <v>14248</v>
      </c>
      <c r="AJ1653" s="162" t="s">
        <v>14770</v>
      </c>
      <c r="AK1653" s="162"/>
      <c r="AL1653" s="162"/>
      <c r="AM1653" s="162"/>
      <c r="AN1653" s="162"/>
      <c r="AO1653" s="162"/>
      <c r="AP1653" s="162"/>
      <c r="AQ1653" s="162"/>
      <c r="AR1653" s="162"/>
      <c r="AS1653" s="162"/>
      <c r="AT1653" s="162"/>
      <c r="AU1653" s="162"/>
      <c r="AV1653" s="162"/>
      <c r="AW1653" s="162"/>
      <c r="AX1653" s="162"/>
    </row>
    <row r="1654" spans="1:50" hidden="1">
      <c r="A1654" s="153" t="s">
        <v>2280</v>
      </c>
      <c r="B1654" s="153" t="s">
        <v>2281</v>
      </c>
      <c r="C1654" s="153" t="s">
        <v>4501</v>
      </c>
      <c r="D1654" s="177" t="s">
        <v>8859</v>
      </c>
      <c r="E1654" s="161" t="s">
        <v>6309</v>
      </c>
      <c r="F1654" s="161" t="s">
        <v>12593</v>
      </c>
      <c r="G1654" s="161" t="s">
        <v>8860</v>
      </c>
      <c r="H1654" s="161" t="s">
        <v>3554</v>
      </c>
      <c r="I1654" s="161" t="s">
        <v>3555</v>
      </c>
      <c r="J1654" s="161" t="s">
        <v>8861</v>
      </c>
      <c r="K1654" s="161" t="s">
        <v>8862</v>
      </c>
      <c r="L1654" s="161" t="s">
        <v>6309</v>
      </c>
      <c r="M1654" s="161" t="s">
        <v>6309</v>
      </c>
      <c r="N1654" s="185" t="s">
        <v>6310</v>
      </c>
      <c r="O1654" s="161">
        <v>0</v>
      </c>
      <c r="P1654" s="161">
        <v>0</v>
      </c>
      <c r="Q1654" s="161">
        <v>0</v>
      </c>
      <c r="R1654" s="161">
        <v>0</v>
      </c>
      <c r="S1654" s="161">
        <v>0</v>
      </c>
      <c r="T1654" s="161">
        <v>0</v>
      </c>
      <c r="U1654" s="161">
        <v>0</v>
      </c>
      <c r="V1654" s="161">
        <v>0</v>
      </c>
      <c r="W1654" s="161">
        <v>0</v>
      </c>
      <c r="X1654" s="161">
        <v>0</v>
      </c>
      <c r="Y1654" s="161">
        <v>0</v>
      </c>
      <c r="Z1654" s="161">
        <v>0</v>
      </c>
      <c r="AA1654" s="161">
        <v>0</v>
      </c>
      <c r="AB1654" s="161">
        <v>0</v>
      </c>
      <c r="AC1654" s="161">
        <v>0</v>
      </c>
      <c r="AD1654" s="161">
        <v>0</v>
      </c>
      <c r="AE1654" s="161">
        <v>0</v>
      </c>
      <c r="AF1654" s="161" t="s">
        <v>6309</v>
      </c>
      <c r="AG1654" s="161" t="s">
        <v>6312</v>
      </c>
      <c r="AH1654" s="162"/>
      <c r="AI1654" s="162"/>
      <c r="AJ1654" s="162"/>
      <c r="AK1654" s="162"/>
      <c r="AL1654" s="162"/>
      <c r="AM1654" s="162"/>
      <c r="AN1654" s="162"/>
      <c r="AO1654" s="162"/>
      <c r="AP1654" s="162"/>
      <c r="AQ1654" s="162"/>
      <c r="AR1654" s="162"/>
      <c r="AS1654" s="162"/>
      <c r="AT1654" s="162"/>
      <c r="AU1654" s="162"/>
      <c r="AV1654" s="162"/>
      <c r="AW1654" s="162"/>
      <c r="AX1654" s="162"/>
    </row>
    <row r="1655" spans="1:50" hidden="1">
      <c r="A1655" s="153" t="s">
        <v>4312</v>
      </c>
      <c r="B1655" s="153" t="s">
        <v>4313</v>
      </c>
      <c r="C1655" s="153" t="s">
        <v>4501</v>
      </c>
      <c r="D1655" s="177" t="s">
        <v>8648</v>
      </c>
      <c r="E1655" s="161" t="s">
        <v>6309</v>
      </c>
      <c r="F1655" s="161" t="s">
        <v>12556</v>
      </c>
      <c r="G1655" s="161" t="s">
        <v>8649</v>
      </c>
      <c r="H1655" s="161" t="s">
        <v>2024</v>
      </c>
      <c r="I1655" s="161" t="s">
        <v>2031</v>
      </c>
      <c r="J1655" s="161" t="s">
        <v>8650</v>
      </c>
      <c r="K1655" s="161" t="s">
        <v>8651</v>
      </c>
      <c r="L1655" s="161" t="s">
        <v>6309</v>
      </c>
      <c r="M1655" s="161" t="s">
        <v>8652</v>
      </c>
      <c r="N1655" s="185" t="s">
        <v>6310</v>
      </c>
      <c r="O1655" s="161">
        <v>0</v>
      </c>
      <c r="P1655" s="161">
        <v>0</v>
      </c>
      <c r="Q1655" s="161">
        <v>0</v>
      </c>
      <c r="R1655" s="161">
        <v>0</v>
      </c>
      <c r="S1655" s="161">
        <v>0</v>
      </c>
      <c r="T1655" s="161">
        <v>0</v>
      </c>
      <c r="U1655" s="161">
        <v>0</v>
      </c>
      <c r="V1655" s="161">
        <v>0</v>
      </c>
      <c r="W1655" s="161">
        <v>0</v>
      </c>
      <c r="X1655" s="161">
        <v>0</v>
      </c>
      <c r="Y1655" s="161">
        <v>0</v>
      </c>
      <c r="Z1655" s="161">
        <v>0</v>
      </c>
      <c r="AA1655" s="161">
        <v>0</v>
      </c>
      <c r="AB1655" s="161">
        <v>0</v>
      </c>
      <c r="AC1655" s="161">
        <v>0</v>
      </c>
      <c r="AD1655" s="161">
        <v>0</v>
      </c>
      <c r="AE1655" s="161">
        <v>0</v>
      </c>
      <c r="AF1655" s="161" t="s">
        <v>6309</v>
      </c>
      <c r="AG1655" s="161" t="s">
        <v>6312</v>
      </c>
      <c r="AH1655" s="162"/>
      <c r="AI1655" s="162"/>
      <c r="AJ1655" s="162"/>
      <c r="AK1655" s="162"/>
      <c r="AL1655" s="162"/>
      <c r="AM1655" s="162"/>
      <c r="AN1655" s="162"/>
      <c r="AO1655" s="162"/>
      <c r="AP1655" s="162"/>
      <c r="AQ1655" s="162"/>
      <c r="AR1655" s="162"/>
      <c r="AS1655" s="162"/>
      <c r="AT1655" s="162"/>
      <c r="AU1655" s="162"/>
      <c r="AV1655" s="162"/>
      <c r="AW1655" s="162"/>
      <c r="AX1655" s="162"/>
    </row>
    <row r="1656" spans="1:50">
      <c r="A1656" s="153" t="s">
        <v>1493</v>
      </c>
      <c r="B1656" s="153" t="s">
        <v>298</v>
      </c>
      <c r="C1656" s="153" t="s">
        <v>1494</v>
      </c>
      <c r="D1656" s="177" t="s">
        <v>6947</v>
      </c>
      <c r="E1656" s="161" t="s">
        <v>6948</v>
      </c>
      <c r="F1656" s="161" t="s">
        <v>12161</v>
      </c>
      <c r="G1656" s="161" t="s">
        <v>6949</v>
      </c>
      <c r="H1656" s="161" t="s">
        <v>6946</v>
      </c>
      <c r="I1656" s="161" t="s">
        <v>2031</v>
      </c>
      <c r="J1656" s="161" t="s">
        <v>6950</v>
      </c>
      <c r="K1656" s="161" t="s">
        <v>6951</v>
      </c>
      <c r="L1656" s="161" t="s">
        <v>6952</v>
      </c>
      <c r="M1656" s="161" t="s">
        <v>14382</v>
      </c>
      <c r="N1656" s="185" t="s">
        <v>6953</v>
      </c>
      <c r="O1656" s="161" t="s">
        <v>2491</v>
      </c>
      <c r="P1656" s="161" t="s">
        <v>13632</v>
      </c>
      <c r="Q1656" s="161" t="s">
        <v>13633</v>
      </c>
      <c r="R1656" s="161" t="s">
        <v>2024</v>
      </c>
      <c r="S1656" s="161" t="s">
        <v>2031</v>
      </c>
      <c r="T1656" s="161" t="s">
        <v>13634</v>
      </c>
      <c r="U1656" s="161" t="s">
        <v>2492</v>
      </c>
      <c r="V1656" s="161" t="s">
        <v>13635</v>
      </c>
      <c r="W1656" s="161" t="s">
        <v>13636</v>
      </c>
      <c r="X1656" s="161" t="s">
        <v>2024</v>
      </c>
      <c r="Y1656" s="161" t="s">
        <v>2031</v>
      </c>
      <c r="Z1656" s="161" t="s">
        <v>6309</v>
      </c>
      <c r="AA1656" s="161">
        <v>0</v>
      </c>
      <c r="AB1656" s="161">
        <v>0</v>
      </c>
      <c r="AC1656" s="161">
        <v>0</v>
      </c>
      <c r="AD1656" s="161">
        <v>0</v>
      </c>
      <c r="AE1656" s="161">
        <v>0</v>
      </c>
      <c r="AF1656" s="161" t="s">
        <v>6566</v>
      </c>
      <c r="AG1656" s="161" t="s">
        <v>4392</v>
      </c>
      <c r="AH1656" s="162"/>
      <c r="AI1656" s="162"/>
      <c r="AJ1656" s="162"/>
      <c r="AK1656" s="162"/>
      <c r="AL1656" s="162"/>
      <c r="AM1656" s="162"/>
      <c r="AN1656" s="162"/>
      <c r="AO1656" s="162"/>
      <c r="AP1656" s="162"/>
      <c r="AQ1656" s="162"/>
      <c r="AR1656" s="162"/>
      <c r="AS1656" s="162"/>
      <c r="AT1656" s="162"/>
      <c r="AU1656" s="162"/>
      <c r="AV1656" s="162"/>
      <c r="AW1656" s="162"/>
      <c r="AX1656" s="162"/>
    </row>
    <row r="1657" spans="1:50">
      <c r="A1657" s="153" t="s">
        <v>1495</v>
      </c>
      <c r="B1657" s="153" t="s">
        <v>298</v>
      </c>
      <c r="C1657" s="153" t="s">
        <v>2421</v>
      </c>
      <c r="D1657" s="177" t="s">
        <v>6947</v>
      </c>
      <c r="E1657" s="161" t="s">
        <v>6948</v>
      </c>
      <c r="F1657" s="161" t="s">
        <v>11968</v>
      </c>
      <c r="G1657" s="161" t="s">
        <v>6949</v>
      </c>
      <c r="H1657" s="161" t="s">
        <v>6946</v>
      </c>
      <c r="I1657" s="161" t="s">
        <v>2031</v>
      </c>
      <c r="J1657" s="161" t="s">
        <v>6950</v>
      </c>
      <c r="K1657" s="161" t="s">
        <v>6951</v>
      </c>
      <c r="L1657" s="161" t="s">
        <v>6952</v>
      </c>
      <c r="M1657" s="161" t="s">
        <v>14382</v>
      </c>
      <c r="N1657" s="185" t="s">
        <v>6953</v>
      </c>
      <c r="O1657" s="161" t="s">
        <v>3754</v>
      </c>
      <c r="P1657" s="161" t="s">
        <v>6954</v>
      </c>
      <c r="Q1657" s="161" t="s">
        <v>6955</v>
      </c>
      <c r="R1657" s="161" t="s">
        <v>6207</v>
      </c>
      <c r="S1657" s="161" t="s">
        <v>6208</v>
      </c>
      <c r="T1657" s="161" t="s">
        <v>6956</v>
      </c>
      <c r="U1657" s="161">
        <v>0</v>
      </c>
      <c r="V1657" s="161">
        <v>0</v>
      </c>
      <c r="W1657" s="161">
        <v>0</v>
      </c>
      <c r="X1657" s="161">
        <v>0</v>
      </c>
      <c r="Y1657" s="161">
        <v>0</v>
      </c>
      <c r="Z1657" s="161">
        <v>0</v>
      </c>
      <c r="AA1657" s="161">
        <v>0</v>
      </c>
      <c r="AB1657" s="161">
        <v>0</v>
      </c>
      <c r="AC1657" s="161">
        <v>0</v>
      </c>
      <c r="AD1657" s="161">
        <v>0</v>
      </c>
      <c r="AE1657" s="161">
        <v>0</v>
      </c>
      <c r="AF1657" s="161" t="s">
        <v>6566</v>
      </c>
      <c r="AG1657" s="161" t="s">
        <v>4392</v>
      </c>
      <c r="AH1657" s="162"/>
      <c r="AI1657" s="162"/>
      <c r="AJ1657" s="162"/>
      <c r="AK1657" s="162"/>
      <c r="AL1657" s="162"/>
      <c r="AM1657" s="162"/>
      <c r="AN1657" s="162"/>
      <c r="AO1657" s="162"/>
      <c r="AP1657" s="162"/>
      <c r="AQ1657" s="162"/>
      <c r="AR1657" s="162"/>
      <c r="AS1657" s="162"/>
      <c r="AT1657" s="162"/>
      <c r="AU1657" s="162"/>
      <c r="AV1657" s="162"/>
      <c r="AW1657" s="162"/>
      <c r="AX1657" s="162"/>
    </row>
    <row r="1658" spans="1:50" hidden="1">
      <c r="A1658" s="153" t="s">
        <v>5791</v>
      </c>
      <c r="B1658" s="153" t="s">
        <v>5792</v>
      </c>
      <c r="C1658" s="153" t="s">
        <v>4501</v>
      </c>
      <c r="D1658" s="177" t="s">
        <v>10291</v>
      </c>
      <c r="E1658" s="161" t="s">
        <v>6309</v>
      </c>
      <c r="F1658" s="161" t="s">
        <v>12877</v>
      </c>
      <c r="G1658" s="161" t="s">
        <v>10292</v>
      </c>
      <c r="H1658" s="161" t="s">
        <v>2024</v>
      </c>
      <c r="I1658" s="161" t="s">
        <v>2031</v>
      </c>
      <c r="J1658" s="161" t="s">
        <v>10293</v>
      </c>
      <c r="K1658" s="161" t="s">
        <v>10294</v>
      </c>
      <c r="L1658" s="161" t="s">
        <v>6309</v>
      </c>
      <c r="M1658" s="161" t="s">
        <v>10295</v>
      </c>
      <c r="N1658" s="185" t="s">
        <v>6310</v>
      </c>
      <c r="O1658" s="161">
        <v>0</v>
      </c>
      <c r="P1658" s="161">
        <v>0</v>
      </c>
      <c r="Q1658" s="161">
        <v>0</v>
      </c>
      <c r="R1658" s="161">
        <v>0</v>
      </c>
      <c r="S1658" s="161">
        <v>0</v>
      </c>
      <c r="T1658" s="161">
        <v>0</v>
      </c>
      <c r="U1658" s="161">
        <v>0</v>
      </c>
      <c r="V1658" s="161">
        <v>0</v>
      </c>
      <c r="W1658" s="161">
        <v>0</v>
      </c>
      <c r="X1658" s="161">
        <v>0</v>
      </c>
      <c r="Y1658" s="161">
        <v>0</v>
      </c>
      <c r="Z1658" s="161">
        <v>0</v>
      </c>
      <c r="AA1658" s="161">
        <v>0</v>
      </c>
      <c r="AB1658" s="161">
        <v>0</v>
      </c>
      <c r="AC1658" s="161">
        <v>0</v>
      </c>
      <c r="AD1658" s="161">
        <v>0</v>
      </c>
      <c r="AE1658" s="161">
        <v>0</v>
      </c>
      <c r="AF1658" s="161" t="s">
        <v>6309</v>
      </c>
      <c r="AG1658" s="161" t="s">
        <v>6312</v>
      </c>
      <c r="AH1658" s="162"/>
      <c r="AI1658" s="162"/>
      <c r="AJ1658" s="162"/>
      <c r="AK1658" s="162"/>
      <c r="AL1658" s="162"/>
      <c r="AM1658" s="162"/>
      <c r="AN1658" s="162"/>
      <c r="AO1658" s="162"/>
      <c r="AP1658" s="162"/>
      <c r="AQ1658" s="162"/>
      <c r="AR1658" s="162"/>
      <c r="AS1658" s="162"/>
      <c r="AT1658" s="162"/>
      <c r="AU1658" s="162"/>
      <c r="AV1658" s="162"/>
      <c r="AW1658" s="162"/>
      <c r="AX1658" s="162"/>
    </row>
    <row r="1659" spans="1:50" hidden="1">
      <c r="A1659" s="153" t="s">
        <v>143</v>
      </c>
      <c r="B1659" s="153" t="s">
        <v>142</v>
      </c>
      <c r="C1659" s="153" t="s">
        <v>282</v>
      </c>
      <c r="D1659" s="177" t="e">
        <v>#N/A</v>
      </c>
      <c r="E1659" s="161" t="e">
        <v>#N/A</v>
      </c>
      <c r="F1659" s="161" t="e">
        <v>#N/A</v>
      </c>
      <c r="G1659" s="161" t="e">
        <v>#N/A</v>
      </c>
      <c r="H1659" s="161" t="e">
        <v>#N/A</v>
      </c>
      <c r="I1659" s="161" t="e">
        <v>#N/A</v>
      </c>
      <c r="J1659" s="161" t="e">
        <v>#N/A</v>
      </c>
      <c r="K1659" s="161" t="e">
        <v>#N/A</v>
      </c>
      <c r="L1659" s="161" t="e">
        <v>#N/A</v>
      </c>
      <c r="M1659" s="161"/>
      <c r="N1659" s="185"/>
      <c r="O1659" s="161"/>
      <c r="P1659" s="161"/>
      <c r="Q1659" s="161"/>
      <c r="R1659" s="161"/>
      <c r="S1659" s="161"/>
      <c r="T1659" s="161"/>
      <c r="U1659" s="161"/>
      <c r="V1659" s="161"/>
      <c r="W1659" s="161"/>
      <c r="X1659" s="161"/>
      <c r="Y1659" s="161"/>
      <c r="Z1659" s="161"/>
      <c r="AA1659" s="161"/>
      <c r="AB1659" s="161"/>
      <c r="AC1659" s="161"/>
      <c r="AD1659" s="161"/>
      <c r="AE1659" s="161"/>
      <c r="AF1659" s="161"/>
      <c r="AG1659" s="161"/>
      <c r="AH1659" s="162"/>
      <c r="AI1659" s="162"/>
      <c r="AJ1659" s="162"/>
      <c r="AK1659" s="162"/>
      <c r="AL1659" s="162"/>
      <c r="AM1659" s="162"/>
      <c r="AN1659" s="162"/>
      <c r="AO1659" s="162"/>
      <c r="AP1659" s="162"/>
      <c r="AQ1659" s="162"/>
      <c r="AR1659" s="162"/>
      <c r="AS1659" s="162"/>
      <c r="AT1659" s="162"/>
      <c r="AU1659" s="162"/>
      <c r="AV1659" s="162"/>
      <c r="AW1659" s="162"/>
      <c r="AX1659" s="162"/>
    </row>
    <row r="1660" spans="1:50" hidden="1">
      <c r="A1660" s="153" t="s">
        <v>2282</v>
      </c>
      <c r="B1660" s="153" t="s">
        <v>2283</v>
      </c>
      <c r="C1660" s="153" t="s">
        <v>4501</v>
      </c>
      <c r="D1660" s="177" t="s">
        <v>8863</v>
      </c>
      <c r="E1660" s="161" t="s">
        <v>6309</v>
      </c>
      <c r="F1660" s="161" t="s">
        <v>12594</v>
      </c>
      <c r="G1660" s="161" t="s">
        <v>8864</v>
      </c>
      <c r="H1660" s="161" t="s">
        <v>2024</v>
      </c>
      <c r="I1660" s="161" t="s">
        <v>2031</v>
      </c>
      <c r="J1660" s="161" t="s">
        <v>8865</v>
      </c>
      <c r="K1660" s="161" t="s">
        <v>8866</v>
      </c>
      <c r="L1660" s="161" t="s">
        <v>6309</v>
      </c>
      <c r="M1660" s="161" t="s">
        <v>8867</v>
      </c>
      <c r="N1660" s="185" t="s">
        <v>6310</v>
      </c>
      <c r="O1660" s="161">
        <v>0</v>
      </c>
      <c r="P1660" s="161">
        <v>0</v>
      </c>
      <c r="Q1660" s="161">
        <v>0</v>
      </c>
      <c r="R1660" s="161">
        <v>0</v>
      </c>
      <c r="S1660" s="161">
        <v>0</v>
      </c>
      <c r="T1660" s="161">
        <v>0</v>
      </c>
      <c r="U1660" s="161">
        <v>0</v>
      </c>
      <c r="V1660" s="161">
        <v>0</v>
      </c>
      <c r="W1660" s="161">
        <v>0</v>
      </c>
      <c r="X1660" s="161">
        <v>0</v>
      </c>
      <c r="Y1660" s="161">
        <v>0</v>
      </c>
      <c r="Z1660" s="161">
        <v>0</v>
      </c>
      <c r="AA1660" s="161">
        <v>0</v>
      </c>
      <c r="AB1660" s="161">
        <v>0</v>
      </c>
      <c r="AC1660" s="161">
        <v>0</v>
      </c>
      <c r="AD1660" s="161">
        <v>0</v>
      </c>
      <c r="AE1660" s="161">
        <v>0</v>
      </c>
      <c r="AF1660" s="161" t="s">
        <v>6309</v>
      </c>
      <c r="AG1660" s="161" t="s">
        <v>6312</v>
      </c>
      <c r="AH1660" s="162"/>
      <c r="AI1660" s="162"/>
      <c r="AJ1660" s="162"/>
      <c r="AK1660" s="162"/>
      <c r="AL1660" s="162"/>
      <c r="AM1660" s="162"/>
      <c r="AN1660" s="162"/>
      <c r="AO1660" s="162"/>
      <c r="AP1660" s="162"/>
      <c r="AQ1660" s="162"/>
      <c r="AR1660" s="162"/>
      <c r="AS1660" s="162"/>
      <c r="AT1660" s="162"/>
      <c r="AU1660" s="162"/>
      <c r="AV1660" s="162"/>
      <c r="AW1660" s="162"/>
      <c r="AX1660" s="162"/>
    </row>
    <row r="1661" spans="1:50" hidden="1">
      <c r="A1661" s="153" t="s">
        <v>3603</v>
      </c>
      <c r="B1661" s="160" t="s">
        <v>3601</v>
      </c>
      <c r="C1661" s="153" t="s">
        <v>1554</v>
      </c>
      <c r="D1661" s="177" t="s">
        <v>10628</v>
      </c>
      <c r="E1661" s="161" t="s">
        <v>10629</v>
      </c>
      <c r="F1661" s="161" t="s">
        <v>13162</v>
      </c>
      <c r="G1661" s="161" t="s">
        <v>10630</v>
      </c>
      <c r="H1661" s="161" t="s">
        <v>10631</v>
      </c>
      <c r="I1661" s="161" t="s">
        <v>10632</v>
      </c>
      <c r="J1661" s="161" t="s">
        <v>10633</v>
      </c>
      <c r="K1661" s="161" t="s">
        <v>10634</v>
      </c>
      <c r="L1661" s="161" t="s">
        <v>10635</v>
      </c>
      <c r="M1661" s="161" t="s">
        <v>10636</v>
      </c>
      <c r="N1661" s="185" t="s">
        <v>6310</v>
      </c>
      <c r="O1661" s="161" t="s">
        <v>3604</v>
      </c>
      <c r="P1661" s="161" t="s">
        <v>13732</v>
      </c>
      <c r="Q1661" s="161" t="s">
        <v>13733</v>
      </c>
      <c r="R1661" s="161" t="s">
        <v>10631</v>
      </c>
      <c r="S1661" s="161" t="s">
        <v>10632</v>
      </c>
      <c r="T1661" s="161" t="s">
        <v>10633</v>
      </c>
      <c r="U1661" s="161">
        <v>0</v>
      </c>
      <c r="V1661" s="161">
        <v>0</v>
      </c>
      <c r="W1661" s="161">
        <v>0</v>
      </c>
      <c r="X1661" s="161">
        <v>0</v>
      </c>
      <c r="Y1661" s="161">
        <v>0</v>
      </c>
      <c r="Z1661" s="161">
        <v>0</v>
      </c>
      <c r="AA1661" s="161">
        <v>0</v>
      </c>
      <c r="AB1661" s="161">
        <v>0</v>
      </c>
      <c r="AC1661" s="161">
        <v>0</v>
      </c>
      <c r="AD1661" s="161">
        <v>0</v>
      </c>
      <c r="AE1661" s="161">
        <v>0</v>
      </c>
      <c r="AF1661" s="161" t="s">
        <v>6309</v>
      </c>
      <c r="AG1661" s="161" t="s">
        <v>6317</v>
      </c>
      <c r="AH1661" s="162"/>
      <c r="AI1661" s="162"/>
      <c r="AJ1661" s="162"/>
      <c r="AK1661" s="162"/>
      <c r="AL1661" s="162"/>
      <c r="AM1661" s="162"/>
      <c r="AN1661" s="162"/>
      <c r="AO1661" s="162"/>
      <c r="AP1661" s="162"/>
      <c r="AQ1661" s="162"/>
      <c r="AR1661" s="162"/>
      <c r="AS1661" s="162"/>
      <c r="AT1661" s="162"/>
      <c r="AU1661" s="162"/>
      <c r="AV1661" s="162"/>
      <c r="AW1661" s="162"/>
      <c r="AX1661" s="162"/>
    </row>
    <row r="1662" spans="1:50" hidden="1">
      <c r="A1662" s="153" t="s">
        <v>3069</v>
      </c>
      <c r="B1662" s="153" t="s">
        <v>3070</v>
      </c>
      <c r="C1662" s="153" t="s">
        <v>1085</v>
      </c>
      <c r="D1662" s="177" t="s">
        <v>9260</v>
      </c>
      <c r="E1662" s="161" t="s">
        <v>6309</v>
      </c>
      <c r="F1662" s="161" t="s">
        <v>12668</v>
      </c>
      <c r="G1662" s="161" t="s">
        <v>9261</v>
      </c>
      <c r="H1662" s="161" t="s">
        <v>2024</v>
      </c>
      <c r="I1662" s="161" t="s">
        <v>2031</v>
      </c>
      <c r="J1662" s="161" t="s">
        <v>9262</v>
      </c>
      <c r="K1662" s="161" t="s">
        <v>6309</v>
      </c>
      <c r="L1662" s="161" t="s">
        <v>6309</v>
      </c>
      <c r="M1662" s="161" t="s">
        <v>9263</v>
      </c>
      <c r="N1662" s="185" t="s">
        <v>6310</v>
      </c>
      <c r="O1662" s="161">
        <v>0</v>
      </c>
      <c r="P1662" s="161">
        <v>0</v>
      </c>
      <c r="Q1662" s="161">
        <v>0</v>
      </c>
      <c r="R1662" s="161">
        <v>0</v>
      </c>
      <c r="S1662" s="161">
        <v>0</v>
      </c>
      <c r="T1662" s="161">
        <v>0</v>
      </c>
      <c r="U1662" s="161">
        <v>0</v>
      </c>
      <c r="V1662" s="161">
        <v>0</v>
      </c>
      <c r="W1662" s="161">
        <v>0</v>
      </c>
      <c r="X1662" s="161">
        <v>0</v>
      </c>
      <c r="Y1662" s="161">
        <v>0</v>
      </c>
      <c r="Z1662" s="161">
        <v>0</v>
      </c>
      <c r="AA1662" s="161">
        <v>0</v>
      </c>
      <c r="AB1662" s="161">
        <v>0</v>
      </c>
      <c r="AC1662" s="161">
        <v>0</v>
      </c>
      <c r="AD1662" s="161">
        <v>0</v>
      </c>
      <c r="AE1662" s="161">
        <v>0</v>
      </c>
      <c r="AF1662" s="161" t="s">
        <v>6309</v>
      </c>
      <c r="AG1662" s="161" t="s">
        <v>6312</v>
      </c>
      <c r="AH1662" s="162"/>
      <c r="AI1662" s="162"/>
      <c r="AJ1662" s="162"/>
      <c r="AK1662" s="162"/>
      <c r="AL1662" s="162"/>
      <c r="AM1662" s="162"/>
      <c r="AN1662" s="162"/>
      <c r="AO1662" s="162"/>
      <c r="AP1662" s="162"/>
      <c r="AQ1662" s="162"/>
      <c r="AR1662" s="162"/>
      <c r="AS1662" s="162"/>
      <c r="AT1662" s="162"/>
      <c r="AU1662" s="162"/>
      <c r="AV1662" s="162"/>
      <c r="AW1662" s="162"/>
      <c r="AX1662" s="162"/>
    </row>
    <row r="1663" spans="1:50" hidden="1">
      <c r="A1663" s="153" t="s">
        <v>4328</v>
      </c>
      <c r="B1663" s="153" t="s">
        <v>4329</v>
      </c>
      <c r="C1663" s="153" t="s">
        <v>4330</v>
      </c>
      <c r="D1663" s="177" t="s">
        <v>8684</v>
      </c>
      <c r="E1663" s="161" t="s">
        <v>6309</v>
      </c>
      <c r="F1663" s="161" t="s">
        <v>12563</v>
      </c>
      <c r="G1663" s="161" t="s">
        <v>8685</v>
      </c>
      <c r="H1663" s="161" t="s">
        <v>3916</v>
      </c>
      <c r="I1663" s="161" t="s">
        <v>3917</v>
      </c>
      <c r="J1663" s="161" t="s">
        <v>8686</v>
      </c>
      <c r="K1663" s="161" t="s">
        <v>8687</v>
      </c>
      <c r="L1663" s="161" t="s">
        <v>6309</v>
      </c>
      <c r="M1663" s="161" t="s">
        <v>8688</v>
      </c>
      <c r="N1663" s="185" t="s">
        <v>6310</v>
      </c>
      <c r="O1663" s="161">
        <v>0</v>
      </c>
      <c r="P1663" s="161">
        <v>0</v>
      </c>
      <c r="Q1663" s="161">
        <v>0</v>
      </c>
      <c r="R1663" s="161">
        <v>0</v>
      </c>
      <c r="S1663" s="161">
        <v>0</v>
      </c>
      <c r="T1663" s="161">
        <v>0</v>
      </c>
      <c r="U1663" s="161">
        <v>0</v>
      </c>
      <c r="V1663" s="161">
        <v>0</v>
      </c>
      <c r="W1663" s="161">
        <v>0</v>
      </c>
      <c r="X1663" s="161">
        <v>0</v>
      </c>
      <c r="Y1663" s="161">
        <v>0</v>
      </c>
      <c r="Z1663" s="161">
        <v>0</v>
      </c>
      <c r="AA1663" s="161">
        <v>0</v>
      </c>
      <c r="AB1663" s="161">
        <v>0</v>
      </c>
      <c r="AC1663" s="161">
        <v>0</v>
      </c>
      <c r="AD1663" s="161">
        <v>0</v>
      </c>
      <c r="AE1663" s="161">
        <v>0</v>
      </c>
      <c r="AF1663" s="161" t="s">
        <v>6309</v>
      </c>
      <c r="AG1663" s="161" t="s">
        <v>6312</v>
      </c>
      <c r="AH1663" s="162"/>
      <c r="AI1663" s="162"/>
      <c r="AJ1663" s="162"/>
      <c r="AK1663" s="162"/>
      <c r="AL1663" s="162"/>
      <c r="AM1663" s="162"/>
      <c r="AN1663" s="162"/>
      <c r="AO1663" s="162"/>
      <c r="AP1663" s="162"/>
      <c r="AQ1663" s="162"/>
      <c r="AR1663" s="162"/>
      <c r="AS1663" s="162"/>
      <c r="AT1663" s="162"/>
      <c r="AU1663" s="162"/>
      <c r="AV1663" s="162"/>
      <c r="AW1663" s="162"/>
      <c r="AX1663" s="162"/>
    </row>
    <row r="1664" spans="1:50" hidden="1">
      <c r="A1664" s="153" t="s">
        <v>5317</v>
      </c>
      <c r="B1664" s="153" t="s">
        <v>5318</v>
      </c>
      <c r="C1664" s="153" t="s">
        <v>2505</v>
      </c>
      <c r="D1664" s="177" t="s">
        <v>9371</v>
      </c>
      <c r="E1664" s="161" t="s">
        <v>6309</v>
      </c>
      <c r="F1664" s="161" t="s">
        <v>12691</v>
      </c>
      <c r="G1664" s="161" t="s">
        <v>9372</v>
      </c>
      <c r="H1664" s="161" t="s">
        <v>2024</v>
      </c>
      <c r="I1664" s="161" t="s">
        <v>2031</v>
      </c>
      <c r="J1664" s="161" t="s">
        <v>9373</v>
      </c>
      <c r="K1664" s="161" t="s">
        <v>6309</v>
      </c>
      <c r="L1664" s="161" t="s">
        <v>6309</v>
      </c>
      <c r="M1664" s="161" t="s">
        <v>9374</v>
      </c>
      <c r="N1664" s="185" t="s">
        <v>6310</v>
      </c>
      <c r="O1664" s="161">
        <v>0</v>
      </c>
      <c r="P1664" s="161">
        <v>0</v>
      </c>
      <c r="Q1664" s="161">
        <v>0</v>
      </c>
      <c r="R1664" s="161">
        <v>0</v>
      </c>
      <c r="S1664" s="161">
        <v>0</v>
      </c>
      <c r="T1664" s="161">
        <v>0</v>
      </c>
      <c r="U1664" s="161">
        <v>0</v>
      </c>
      <c r="V1664" s="161">
        <v>0</v>
      </c>
      <c r="W1664" s="161">
        <v>0</v>
      </c>
      <c r="X1664" s="161">
        <v>0</v>
      </c>
      <c r="Y1664" s="161">
        <v>0</v>
      </c>
      <c r="Z1664" s="161">
        <v>0</v>
      </c>
      <c r="AA1664" s="161">
        <v>0</v>
      </c>
      <c r="AB1664" s="161">
        <v>0</v>
      </c>
      <c r="AC1664" s="161">
        <v>0</v>
      </c>
      <c r="AD1664" s="161">
        <v>0</v>
      </c>
      <c r="AE1664" s="161">
        <v>0</v>
      </c>
      <c r="AF1664" s="161" t="s">
        <v>6309</v>
      </c>
      <c r="AG1664" s="161" t="s">
        <v>6312</v>
      </c>
      <c r="AH1664" s="162"/>
      <c r="AI1664" s="162"/>
      <c r="AJ1664" s="162"/>
      <c r="AK1664" s="162"/>
      <c r="AL1664" s="162"/>
      <c r="AM1664" s="162"/>
      <c r="AN1664" s="162"/>
      <c r="AO1664" s="162"/>
      <c r="AP1664" s="162"/>
      <c r="AQ1664" s="162"/>
      <c r="AR1664" s="162"/>
      <c r="AS1664" s="162"/>
      <c r="AT1664" s="162"/>
      <c r="AU1664" s="162"/>
      <c r="AV1664" s="162"/>
      <c r="AW1664" s="162"/>
      <c r="AX1664" s="162"/>
    </row>
    <row r="1665" spans="1:50">
      <c r="A1665" s="153" t="s">
        <v>1496</v>
      </c>
      <c r="B1665" s="153" t="s">
        <v>298</v>
      </c>
      <c r="C1665" s="153" t="s">
        <v>1497</v>
      </c>
      <c r="D1665" s="177" t="s">
        <v>6947</v>
      </c>
      <c r="E1665" s="161" t="s">
        <v>6948</v>
      </c>
      <c r="F1665" s="161" t="s">
        <v>11969</v>
      </c>
      <c r="G1665" s="161" t="s">
        <v>6949</v>
      </c>
      <c r="H1665" s="161" t="s">
        <v>6946</v>
      </c>
      <c r="I1665" s="161" t="s">
        <v>2031</v>
      </c>
      <c r="J1665" s="161" t="s">
        <v>6950</v>
      </c>
      <c r="K1665" s="161" t="s">
        <v>6951</v>
      </c>
      <c r="L1665" s="161" t="s">
        <v>6952</v>
      </c>
      <c r="M1665" s="161" t="s">
        <v>14382</v>
      </c>
      <c r="N1665" s="185" t="s">
        <v>6953</v>
      </c>
      <c r="O1665" s="161" t="s">
        <v>3754</v>
      </c>
      <c r="P1665" s="161" t="s">
        <v>6954</v>
      </c>
      <c r="Q1665" s="161" t="s">
        <v>6955</v>
      </c>
      <c r="R1665" s="161" t="s">
        <v>6207</v>
      </c>
      <c r="S1665" s="161" t="s">
        <v>6208</v>
      </c>
      <c r="T1665" s="161" t="s">
        <v>6956</v>
      </c>
      <c r="U1665" s="161">
        <v>0</v>
      </c>
      <c r="V1665" s="161">
        <v>0</v>
      </c>
      <c r="W1665" s="161">
        <v>0</v>
      </c>
      <c r="X1665" s="161">
        <v>0</v>
      </c>
      <c r="Y1665" s="161">
        <v>0</v>
      </c>
      <c r="Z1665" s="161">
        <v>0</v>
      </c>
      <c r="AA1665" s="161">
        <v>0</v>
      </c>
      <c r="AB1665" s="161">
        <v>0</v>
      </c>
      <c r="AC1665" s="161">
        <v>0</v>
      </c>
      <c r="AD1665" s="161">
        <v>0</v>
      </c>
      <c r="AE1665" s="161">
        <v>0</v>
      </c>
      <c r="AF1665" s="161" t="s">
        <v>6566</v>
      </c>
      <c r="AG1665" s="161" t="s">
        <v>4392</v>
      </c>
      <c r="AH1665" s="162"/>
      <c r="AI1665" s="162"/>
      <c r="AJ1665" s="162"/>
      <c r="AK1665" s="162"/>
      <c r="AL1665" s="162"/>
      <c r="AM1665" s="162"/>
      <c r="AN1665" s="162"/>
      <c r="AO1665" s="162"/>
      <c r="AP1665" s="162"/>
      <c r="AQ1665" s="162"/>
      <c r="AR1665" s="162"/>
      <c r="AS1665" s="162"/>
      <c r="AT1665" s="162"/>
      <c r="AU1665" s="162"/>
      <c r="AV1665" s="162"/>
      <c r="AW1665" s="162"/>
      <c r="AX1665" s="162"/>
    </row>
    <row r="1666" spans="1:50" hidden="1">
      <c r="A1666" s="153" t="s">
        <v>2645</v>
      </c>
      <c r="B1666" s="153" t="s">
        <v>2646</v>
      </c>
      <c r="C1666" s="153" t="s">
        <v>4501</v>
      </c>
      <c r="D1666" s="177" t="s">
        <v>10086</v>
      </c>
      <c r="E1666" s="161" t="s">
        <v>6309</v>
      </c>
      <c r="F1666" s="161" t="s">
        <v>12837</v>
      </c>
      <c r="G1666" s="161" t="s">
        <v>10087</v>
      </c>
      <c r="H1666" s="161" t="s">
        <v>2024</v>
      </c>
      <c r="I1666" s="161" t="s">
        <v>2031</v>
      </c>
      <c r="J1666" s="161" t="s">
        <v>10088</v>
      </c>
      <c r="K1666" s="161" t="s">
        <v>10089</v>
      </c>
      <c r="L1666" s="161" t="s">
        <v>6309</v>
      </c>
      <c r="M1666" s="161" t="s">
        <v>10090</v>
      </c>
      <c r="N1666" s="185" t="s">
        <v>6310</v>
      </c>
      <c r="O1666" s="161">
        <v>0</v>
      </c>
      <c r="P1666" s="161">
        <v>0</v>
      </c>
      <c r="Q1666" s="161">
        <v>0</v>
      </c>
      <c r="R1666" s="161">
        <v>0</v>
      </c>
      <c r="S1666" s="161">
        <v>0</v>
      </c>
      <c r="T1666" s="161">
        <v>0</v>
      </c>
      <c r="U1666" s="161">
        <v>0</v>
      </c>
      <c r="V1666" s="161">
        <v>0</v>
      </c>
      <c r="W1666" s="161">
        <v>0</v>
      </c>
      <c r="X1666" s="161">
        <v>0</v>
      </c>
      <c r="Y1666" s="161">
        <v>0</v>
      </c>
      <c r="Z1666" s="161">
        <v>0</v>
      </c>
      <c r="AA1666" s="161">
        <v>0</v>
      </c>
      <c r="AB1666" s="161">
        <v>0</v>
      </c>
      <c r="AC1666" s="161">
        <v>0</v>
      </c>
      <c r="AD1666" s="161">
        <v>0</v>
      </c>
      <c r="AE1666" s="161">
        <v>0</v>
      </c>
      <c r="AF1666" s="161" t="s">
        <v>6309</v>
      </c>
      <c r="AG1666" s="161" t="s">
        <v>6312</v>
      </c>
      <c r="AH1666" s="162"/>
      <c r="AI1666" s="162"/>
      <c r="AJ1666" s="162"/>
      <c r="AK1666" s="162"/>
      <c r="AL1666" s="162"/>
      <c r="AM1666" s="162"/>
      <c r="AN1666" s="162"/>
      <c r="AO1666" s="162"/>
      <c r="AP1666" s="162"/>
      <c r="AQ1666" s="162"/>
      <c r="AR1666" s="162"/>
      <c r="AS1666" s="162"/>
      <c r="AT1666" s="162"/>
      <c r="AU1666" s="162"/>
      <c r="AV1666" s="162"/>
      <c r="AW1666" s="162"/>
      <c r="AX1666" s="162"/>
    </row>
    <row r="1667" spans="1:50" hidden="1">
      <c r="A1667" s="153" t="s">
        <v>4412</v>
      </c>
      <c r="B1667" s="160" t="s">
        <v>4407</v>
      </c>
      <c r="C1667" s="153" t="s">
        <v>4413</v>
      </c>
      <c r="D1667" s="177" t="s">
        <v>4638</v>
      </c>
      <c r="E1667" s="161" t="s">
        <v>6816</v>
      </c>
      <c r="F1667" s="161" t="s">
        <v>6823</v>
      </c>
      <c r="G1667" s="161" t="s">
        <v>6818</v>
      </c>
      <c r="H1667" s="161" t="s">
        <v>6819</v>
      </c>
      <c r="I1667" s="161" t="s">
        <v>6820</v>
      </c>
      <c r="J1667" s="161" t="s">
        <v>6821</v>
      </c>
      <c r="K1667" s="161" t="s">
        <v>6822</v>
      </c>
      <c r="L1667" s="161" t="s">
        <v>6309</v>
      </c>
      <c r="M1667" s="161"/>
      <c r="N1667" s="185"/>
      <c r="O1667" s="161"/>
      <c r="P1667" s="161"/>
      <c r="Q1667" s="161"/>
      <c r="R1667" s="161"/>
      <c r="S1667" s="161"/>
      <c r="T1667" s="161"/>
      <c r="U1667" s="161"/>
      <c r="V1667" s="161"/>
      <c r="W1667" s="161"/>
      <c r="X1667" s="161"/>
      <c r="Y1667" s="161"/>
      <c r="Z1667" s="161"/>
      <c r="AA1667" s="161"/>
      <c r="AB1667" s="161"/>
      <c r="AC1667" s="161"/>
      <c r="AD1667" s="161"/>
      <c r="AE1667" s="161"/>
      <c r="AF1667" s="161"/>
      <c r="AG1667" s="161"/>
      <c r="AH1667" s="162" t="s">
        <v>6698</v>
      </c>
      <c r="AI1667" s="162" t="s">
        <v>7798</v>
      </c>
      <c r="AJ1667" s="162" t="s">
        <v>13920</v>
      </c>
      <c r="AK1667" s="162" t="s">
        <v>14298</v>
      </c>
      <c r="AL1667" s="162"/>
      <c r="AM1667" s="162"/>
      <c r="AN1667" s="162"/>
      <c r="AO1667" s="162"/>
      <c r="AP1667" s="162"/>
      <c r="AQ1667" s="162"/>
      <c r="AR1667" s="162"/>
      <c r="AS1667" s="162"/>
      <c r="AT1667" s="162"/>
      <c r="AU1667" s="162"/>
      <c r="AV1667" s="162"/>
      <c r="AW1667" s="162"/>
      <c r="AX1667" s="162"/>
    </row>
    <row r="1668" spans="1:50" hidden="1">
      <c r="A1668" s="153" t="s">
        <v>4775</v>
      </c>
      <c r="B1668" s="153" t="s">
        <v>4776</v>
      </c>
      <c r="C1668" s="153" t="s">
        <v>282</v>
      </c>
      <c r="D1668" s="177" t="s">
        <v>11499</v>
      </c>
      <c r="E1668" s="161" t="s">
        <v>11500</v>
      </c>
      <c r="F1668" s="161" t="s">
        <v>12152</v>
      </c>
      <c r="G1668" s="161" t="s">
        <v>11501</v>
      </c>
      <c r="H1668" s="161" t="s">
        <v>2024</v>
      </c>
      <c r="I1668" s="161" t="s">
        <v>2031</v>
      </c>
      <c r="J1668" s="161" t="s">
        <v>11502</v>
      </c>
      <c r="K1668" s="161" t="s">
        <v>11503</v>
      </c>
      <c r="L1668" s="161" t="s">
        <v>11504</v>
      </c>
      <c r="M1668" s="161" t="s">
        <v>11505</v>
      </c>
      <c r="N1668" s="185" t="s">
        <v>6318</v>
      </c>
      <c r="O1668" s="161">
        <v>0</v>
      </c>
      <c r="P1668" s="161">
        <v>0</v>
      </c>
      <c r="Q1668" s="161">
        <v>0</v>
      </c>
      <c r="R1668" s="161">
        <v>0</v>
      </c>
      <c r="S1668" s="161">
        <v>0</v>
      </c>
      <c r="T1668" s="161">
        <v>0</v>
      </c>
      <c r="U1668" s="161">
        <v>0</v>
      </c>
      <c r="V1668" s="161">
        <v>0</v>
      </c>
      <c r="W1668" s="161">
        <v>0</v>
      </c>
      <c r="X1668" s="161">
        <v>0</v>
      </c>
      <c r="Y1668" s="161">
        <v>0</v>
      </c>
      <c r="Z1668" s="161">
        <v>0</v>
      </c>
      <c r="AA1668" s="161">
        <v>0</v>
      </c>
      <c r="AB1668" s="161">
        <v>0</v>
      </c>
      <c r="AC1668" s="161">
        <v>0</v>
      </c>
      <c r="AD1668" s="161">
        <v>0</v>
      </c>
      <c r="AE1668" s="161">
        <v>0</v>
      </c>
      <c r="AF1668" s="161" t="s">
        <v>4678</v>
      </c>
      <c r="AG1668" s="161" t="s">
        <v>6317</v>
      </c>
      <c r="AH1668" s="162"/>
      <c r="AI1668" s="162"/>
      <c r="AJ1668" s="162"/>
      <c r="AK1668" s="162"/>
      <c r="AL1668" s="162"/>
      <c r="AM1668" s="162"/>
      <c r="AN1668" s="162"/>
      <c r="AO1668" s="162"/>
      <c r="AP1668" s="162"/>
      <c r="AQ1668" s="162"/>
      <c r="AR1668" s="162"/>
      <c r="AS1668" s="162"/>
      <c r="AT1668" s="162"/>
      <c r="AU1668" s="162"/>
      <c r="AV1668" s="162"/>
      <c r="AW1668" s="162"/>
      <c r="AX1668" s="162"/>
    </row>
    <row r="1669" spans="1:50" hidden="1">
      <c r="A1669" s="153" t="s">
        <v>4777</v>
      </c>
      <c r="B1669" s="153" t="s">
        <v>4776</v>
      </c>
      <c r="C1669" s="153" t="s">
        <v>282</v>
      </c>
      <c r="D1669" s="177" t="s">
        <v>11499</v>
      </c>
      <c r="E1669" s="161" t="s">
        <v>11500</v>
      </c>
      <c r="F1669" s="161" t="s">
        <v>12153</v>
      </c>
      <c r="G1669" s="161" t="s">
        <v>11501</v>
      </c>
      <c r="H1669" s="161" t="s">
        <v>2024</v>
      </c>
      <c r="I1669" s="161" t="s">
        <v>2031</v>
      </c>
      <c r="J1669" s="161" t="s">
        <v>11502</v>
      </c>
      <c r="K1669" s="161" t="s">
        <v>11503</v>
      </c>
      <c r="L1669" s="161" t="s">
        <v>11504</v>
      </c>
      <c r="M1669" s="161" t="s">
        <v>11505</v>
      </c>
      <c r="N1669" s="185" t="s">
        <v>6318</v>
      </c>
      <c r="O1669" s="161">
        <v>0</v>
      </c>
      <c r="P1669" s="161">
        <v>0</v>
      </c>
      <c r="Q1669" s="161">
        <v>0</v>
      </c>
      <c r="R1669" s="161">
        <v>0</v>
      </c>
      <c r="S1669" s="161">
        <v>0</v>
      </c>
      <c r="T1669" s="161">
        <v>0</v>
      </c>
      <c r="U1669" s="161">
        <v>0</v>
      </c>
      <c r="V1669" s="161">
        <v>0</v>
      </c>
      <c r="W1669" s="161">
        <v>0</v>
      </c>
      <c r="X1669" s="161">
        <v>0</v>
      </c>
      <c r="Y1669" s="161">
        <v>0</v>
      </c>
      <c r="Z1669" s="161">
        <v>0</v>
      </c>
      <c r="AA1669" s="161">
        <v>0</v>
      </c>
      <c r="AB1669" s="161">
        <v>0</v>
      </c>
      <c r="AC1669" s="161">
        <v>0</v>
      </c>
      <c r="AD1669" s="161">
        <v>0</v>
      </c>
      <c r="AE1669" s="161">
        <v>0</v>
      </c>
      <c r="AF1669" s="161" t="s">
        <v>4678</v>
      </c>
      <c r="AG1669" s="161" t="s">
        <v>6317</v>
      </c>
      <c r="AH1669" s="162"/>
      <c r="AI1669" s="162"/>
      <c r="AJ1669" s="162"/>
      <c r="AK1669" s="162"/>
      <c r="AL1669" s="162"/>
      <c r="AM1669" s="162"/>
      <c r="AN1669" s="162"/>
      <c r="AO1669" s="162"/>
      <c r="AP1669" s="162"/>
      <c r="AQ1669" s="162"/>
      <c r="AR1669" s="162"/>
      <c r="AS1669" s="162"/>
      <c r="AT1669" s="162"/>
      <c r="AU1669" s="162"/>
      <c r="AV1669" s="162"/>
      <c r="AW1669" s="162"/>
      <c r="AX1669" s="162"/>
    </row>
    <row r="1670" spans="1:50" hidden="1">
      <c r="A1670" s="153" t="s">
        <v>1968</v>
      </c>
      <c r="B1670" s="153" t="s">
        <v>1969</v>
      </c>
      <c r="C1670" s="153" t="s">
        <v>4330</v>
      </c>
      <c r="D1670" s="177" t="s">
        <v>9902</v>
      </c>
      <c r="E1670" s="161" t="s">
        <v>6309</v>
      </c>
      <c r="F1670" s="161" t="s">
        <v>12796</v>
      </c>
      <c r="G1670" s="161" t="s">
        <v>9903</v>
      </c>
      <c r="H1670" s="161" t="s">
        <v>2024</v>
      </c>
      <c r="I1670" s="161" t="s">
        <v>2031</v>
      </c>
      <c r="J1670" s="161" t="s">
        <v>9904</v>
      </c>
      <c r="K1670" s="161" t="s">
        <v>9905</v>
      </c>
      <c r="L1670" s="161" t="s">
        <v>6309</v>
      </c>
      <c r="M1670" s="161" t="s">
        <v>9906</v>
      </c>
      <c r="N1670" s="185" t="s">
        <v>6310</v>
      </c>
      <c r="O1670" s="161">
        <v>0</v>
      </c>
      <c r="P1670" s="161">
        <v>0</v>
      </c>
      <c r="Q1670" s="161">
        <v>0</v>
      </c>
      <c r="R1670" s="161">
        <v>0</v>
      </c>
      <c r="S1670" s="161">
        <v>0</v>
      </c>
      <c r="T1670" s="161">
        <v>0</v>
      </c>
      <c r="U1670" s="161">
        <v>0</v>
      </c>
      <c r="V1670" s="161">
        <v>0</v>
      </c>
      <c r="W1670" s="161">
        <v>0</v>
      </c>
      <c r="X1670" s="161">
        <v>0</v>
      </c>
      <c r="Y1670" s="161">
        <v>0</v>
      </c>
      <c r="Z1670" s="161">
        <v>0</v>
      </c>
      <c r="AA1670" s="161">
        <v>0</v>
      </c>
      <c r="AB1670" s="161">
        <v>0</v>
      </c>
      <c r="AC1670" s="161">
        <v>0</v>
      </c>
      <c r="AD1670" s="161">
        <v>0</v>
      </c>
      <c r="AE1670" s="161">
        <v>0</v>
      </c>
      <c r="AF1670" s="161" t="s">
        <v>6309</v>
      </c>
      <c r="AG1670" s="161" t="s">
        <v>6312</v>
      </c>
      <c r="AH1670" s="162"/>
      <c r="AI1670" s="162"/>
      <c r="AJ1670" s="162"/>
      <c r="AK1670" s="162"/>
      <c r="AL1670" s="162"/>
      <c r="AM1670" s="162"/>
      <c r="AN1670" s="162"/>
      <c r="AO1670" s="162"/>
      <c r="AP1670" s="162"/>
      <c r="AQ1670" s="162"/>
      <c r="AR1670" s="162"/>
      <c r="AS1670" s="162"/>
      <c r="AT1670" s="162"/>
      <c r="AU1670" s="162"/>
      <c r="AV1670" s="162"/>
      <c r="AW1670" s="162"/>
      <c r="AX1670" s="162"/>
    </row>
    <row r="1671" spans="1:50" hidden="1">
      <c r="A1671" s="153" t="s">
        <v>1681</v>
      </c>
      <c r="B1671" s="153" t="s">
        <v>962</v>
      </c>
      <c r="C1671" s="153" t="s">
        <v>1682</v>
      </c>
      <c r="D1671" s="177" t="s">
        <v>10514</v>
      </c>
      <c r="E1671" s="161" t="s">
        <v>10515</v>
      </c>
      <c r="F1671" s="161" t="s">
        <v>13052</v>
      </c>
      <c r="G1671" s="161" t="s">
        <v>10516</v>
      </c>
      <c r="H1671" s="161" t="s">
        <v>8995</v>
      </c>
      <c r="I1671" s="161" t="s">
        <v>10517</v>
      </c>
      <c r="J1671" s="161" t="s">
        <v>10518</v>
      </c>
      <c r="K1671" s="161" t="s">
        <v>10519</v>
      </c>
      <c r="L1671" s="161" t="s">
        <v>10520</v>
      </c>
      <c r="M1671" s="161" t="s">
        <v>10521</v>
      </c>
      <c r="N1671" s="185" t="s">
        <v>7096</v>
      </c>
      <c r="O1671" s="161">
        <v>0</v>
      </c>
      <c r="P1671" s="161">
        <v>0</v>
      </c>
      <c r="Q1671" s="161">
        <v>0</v>
      </c>
      <c r="R1671" s="161">
        <v>0</v>
      </c>
      <c r="S1671" s="161">
        <v>0</v>
      </c>
      <c r="T1671" s="161">
        <v>0</v>
      </c>
      <c r="U1671" s="161">
        <v>0</v>
      </c>
      <c r="V1671" s="161">
        <v>0</v>
      </c>
      <c r="W1671" s="161">
        <v>0</v>
      </c>
      <c r="X1671" s="161">
        <v>0</v>
      </c>
      <c r="Y1671" s="161">
        <v>0</v>
      </c>
      <c r="Z1671" s="161">
        <v>0</v>
      </c>
      <c r="AA1671" s="161">
        <v>0</v>
      </c>
      <c r="AB1671" s="161">
        <v>0</v>
      </c>
      <c r="AC1671" s="161">
        <v>0</v>
      </c>
      <c r="AD1671" s="161">
        <v>0</v>
      </c>
      <c r="AE1671" s="161">
        <v>0</v>
      </c>
      <c r="AF1671" s="161" t="s">
        <v>1823</v>
      </c>
      <c r="AG1671" s="161" t="s">
        <v>4437</v>
      </c>
      <c r="AH1671" s="162"/>
      <c r="AI1671" s="162"/>
      <c r="AJ1671" s="162"/>
      <c r="AK1671" s="162"/>
      <c r="AL1671" s="162"/>
      <c r="AM1671" s="162"/>
      <c r="AN1671" s="162"/>
      <c r="AO1671" s="162"/>
      <c r="AP1671" s="162"/>
      <c r="AQ1671" s="162"/>
      <c r="AR1671" s="162"/>
      <c r="AS1671" s="162"/>
      <c r="AT1671" s="162"/>
      <c r="AU1671" s="162"/>
      <c r="AV1671" s="162"/>
      <c r="AW1671" s="162"/>
      <c r="AX1671" s="162"/>
    </row>
    <row r="1672" spans="1:50" hidden="1">
      <c r="A1672" s="153" t="s">
        <v>1683</v>
      </c>
      <c r="B1672" s="153" t="s">
        <v>962</v>
      </c>
      <c r="C1672" s="153" t="s">
        <v>1682</v>
      </c>
      <c r="D1672" s="177" t="s">
        <v>10514</v>
      </c>
      <c r="E1672" s="161" t="s">
        <v>10515</v>
      </c>
      <c r="F1672" s="161" t="s">
        <v>13053</v>
      </c>
      <c r="G1672" s="161" t="s">
        <v>10516</v>
      </c>
      <c r="H1672" s="161" t="s">
        <v>8995</v>
      </c>
      <c r="I1672" s="161" t="s">
        <v>10517</v>
      </c>
      <c r="J1672" s="161" t="s">
        <v>10518</v>
      </c>
      <c r="K1672" s="161" t="s">
        <v>10519</v>
      </c>
      <c r="L1672" s="161" t="s">
        <v>10520</v>
      </c>
      <c r="M1672" s="161" t="s">
        <v>10521</v>
      </c>
      <c r="N1672" s="185" t="s">
        <v>7096</v>
      </c>
      <c r="O1672" s="161">
        <v>0</v>
      </c>
      <c r="P1672" s="161">
        <v>0</v>
      </c>
      <c r="Q1672" s="161">
        <v>0</v>
      </c>
      <c r="R1672" s="161">
        <v>0</v>
      </c>
      <c r="S1672" s="161">
        <v>0</v>
      </c>
      <c r="T1672" s="161">
        <v>0</v>
      </c>
      <c r="U1672" s="161">
        <v>0</v>
      </c>
      <c r="V1672" s="161">
        <v>0</v>
      </c>
      <c r="W1672" s="161">
        <v>0</v>
      </c>
      <c r="X1672" s="161">
        <v>0</v>
      </c>
      <c r="Y1672" s="161">
        <v>0</v>
      </c>
      <c r="Z1672" s="161">
        <v>0</v>
      </c>
      <c r="AA1672" s="161">
        <v>0</v>
      </c>
      <c r="AB1672" s="161">
        <v>0</v>
      </c>
      <c r="AC1672" s="161">
        <v>0</v>
      </c>
      <c r="AD1672" s="161">
        <v>0</v>
      </c>
      <c r="AE1672" s="161">
        <v>0</v>
      </c>
      <c r="AF1672" s="161" t="s">
        <v>1823</v>
      </c>
      <c r="AG1672" s="161" t="s">
        <v>4437</v>
      </c>
      <c r="AH1672" s="162"/>
      <c r="AI1672" s="162"/>
      <c r="AJ1672" s="162"/>
      <c r="AK1672" s="162"/>
      <c r="AL1672" s="162"/>
      <c r="AM1672" s="162"/>
      <c r="AN1672" s="162"/>
      <c r="AO1672" s="162"/>
      <c r="AP1672" s="162"/>
      <c r="AQ1672" s="162"/>
      <c r="AR1672" s="162"/>
      <c r="AS1672" s="162"/>
      <c r="AT1672" s="162"/>
      <c r="AU1672" s="162"/>
      <c r="AV1672" s="162"/>
      <c r="AW1672" s="162"/>
      <c r="AX1672" s="162"/>
    </row>
    <row r="1673" spans="1:50" hidden="1">
      <c r="A1673" s="153" t="s">
        <v>1684</v>
      </c>
      <c r="B1673" s="153" t="s">
        <v>962</v>
      </c>
      <c r="C1673" s="153" t="s">
        <v>1682</v>
      </c>
      <c r="D1673" s="177" t="s">
        <v>10514</v>
      </c>
      <c r="E1673" s="161" t="s">
        <v>10515</v>
      </c>
      <c r="F1673" s="161" t="s">
        <v>13054</v>
      </c>
      <c r="G1673" s="161" t="s">
        <v>10516</v>
      </c>
      <c r="H1673" s="161" t="s">
        <v>8995</v>
      </c>
      <c r="I1673" s="161" t="s">
        <v>10517</v>
      </c>
      <c r="J1673" s="161" t="s">
        <v>10518</v>
      </c>
      <c r="K1673" s="161" t="s">
        <v>10519</v>
      </c>
      <c r="L1673" s="161" t="s">
        <v>10520</v>
      </c>
      <c r="M1673" s="161" t="s">
        <v>10521</v>
      </c>
      <c r="N1673" s="185" t="s">
        <v>7096</v>
      </c>
      <c r="O1673" s="161">
        <v>0</v>
      </c>
      <c r="P1673" s="161">
        <v>0</v>
      </c>
      <c r="Q1673" s="161">
        <v>0</v>
      </c>
      <c r="R1673" s="161">
        <v>0</v>
      </c>
      <c r="S1673" s="161">
        <v>0</v>
      </c>
      <c r="T1673" s="161">
        <v>0</v>
      </c>
      <c r="U1673" s="161">
        <v>0</v>
      </c>
      <c r="V1673" s="161">
        <v>0</v>
      </c>
      <c r="W1673" s="161">
        <v>0</v>
      </c>
      <c r="X1673" s="161">
        <v>0</v>
      </c>
      <c r="Y1673" s="161">
        <v>0</v>
      </c>
      <c r="Z1673" s="161">
        <v>0</v>
      </c>
      <c r="AA1673" s="161">
        <v>0</v>
      </c>
      <c r="AB1673" s="161">
        <v>0</v>
      </c>
      <c r="AC1673" s="161">
        <v>0</v>
      </c>
      <c r="AD1673" s="161">
        <v>0</v>
      </c>
      <c r="AE1673" s="161">
        <v>0</v>
      </c>
      <c r="AF1673" s="161" t="s">
        <v>1823</v>
      </c>
      <c r="AG1673" s="161" t="s">
        <v>4437</v>
      </c>
      <c r="AH1673" s="162"/>
      <c r="AI1673" s="162"/>
      <c r="AJ1673" s="162"/>
      <c r="AK1673" s="162"/>
      <c r="AL1673" s="162"/>
      <c r="AM1673" s="162"/>
      <c r="AN1673" s="162"/>
      <c r="AO1673" s="162"/>
      <c r="AP1673" s="162"/>
      <c r="AQ1673" s="162"/>
      <c r="AR1673" s="162"/>
      <c r="AS1673" s="162"/>
      <c r="AT1673" s="162"/>
      <c r="AU1673" s="162"/>
      <c r="AV1673" s="162"/>
      <c r="AW1673" s="162"/>
      <c r="AX1673" s="162"/>
    </row>
    <row r="1674" spans="1:50" hidden="1">
      <c r="A1674" s="153" t="s">
        <v>3433</v>
      </c>
      <c r="B1674" s="153" t="s">
        <v>6435</v>
      </c>
      <c r="C1674" s="153" t="s">
        <v>3434</v>
      </c>
      <c r="D1674" s="177" t="s">
        <v>3887</v>
      </c>
      <c r="E1674" s="161" t="s">
        <v>3888</v>
      </c>
      <c r="F1674" s="161" t="s">
        <v>3892</v>
      </c>
      <c r="G1674" s="161" t="s">
        <v>6301</v>
      </c>
      <c r="H1674" s="161" t="s">
        <v>3507</v>
      </c>
      <c r="I1674" s="161" t="s">
        <v>3508</v>
      </c>
      <c r="J1674" s="161" t="s">
        <v>3890</v>
      </c>
      <c r="K1674" s="161" t="s">
        <v>6303</v>
      </c>
      <c r="L1674" s="161" t="s">
        <v>6309</v>
      </c>
      <c r="M1674" s="161" t="s">
        <v>6304</v>
      </c>
      <c r="N1674" s="185" t="s">
        <v>6318</v>
      </c>
      <c r="O1674" s="161" t="s">
        <v>659</v>
      </c>
      <c r="P1674" s="161" t="s">
        <v>4639</v>
      </c>
      <c r="Q1674" s="161" t="s">
        <v>13645</v>
      </c>
      <c r="R1674" s="161" t="s">
        <v>2015</v>
      </c>
      <c r="S1674" s="161" t="s">
        <v>2016</v>
      </c>
      <c r="T1674" s="161" t="s">
        <v>14162</v>
      </c>
      <c r="U1674" s="161" t="s">
        <v>2959</v>
      </c>
      <c r="V1674" s="161" t="s">
        <v>2960</v>
      </c>
      <c r="W1674" s="161" t="s">
        <v>13645</v>
      </c>
      <c r="X1674" s="161" t="s">
        <v>2015</v>
      </c>
      <c r="Y1674" s="161" t="s">
        <v>2016</v>
      </c>
      <c r="Z1674" s="161" t="s">
        <v>6309</v>
      </c>
      <c r="AA1674" s="161">
        <v>0</v>
      </c>
      <c r="AB1674" s="161">
        <v>0</v>
      </c>
      <c r="AC1674" s="161">
        <v>0</v>
      </c>
      <c r="AD1674" s="161">
        <v>0</v>
      </c>
      <c r="AE1674" s="161">
        <v>0</v>
      </c>
      <c r="AF1674" s="161" t="s">
        <v>6309</v>
      </c>
      <c r="AG1674" s="161" t="s">
        <v>6497</v>
      </c>
      <c r="AH1674" s="162" t="s">
        <v>3711</v>
      </c>
      <c r="AI1674" s="162" t="s">
        <v>6709</v>
      </c>
      <c r="AJ1674" s="162" t="s">
        <v>16222</v>
      </c>
      <c r="AK1674" s="162"/>
      <c r="AL1674" s="162"/>
      <c r="AM1674" s="162"/>
      <c r="AN1674" s="162"/>
      <c r="AO1674" s="162"/>
      <c r="AP1674" s="162"/>
      <c r="AQ1674" s="162"/>
      <c r="AR1674" s="162"/>
      <c r="AS1674" s="162"/>
      <c r="AT1674" s="162"/>
      <c r="AU1674" s="162"/>
      <c r="AV1674" s="162"/>
      <c r="AW1674" s="162"/>
      <c r="AX1674" s="162"/>
    </row>
    <row r="1675" spans="1:50" hidden="1">
      <c r="A1675" s="153" t="s">
        <v>3445</v>
      </c>
      <c r="B1675" s="153" t="s">
        <v>6435</v>
      </c>
      <c r="C1675" s="153" t="s">
        <v>3446</v>
      </c>
      <c r="D1675" s="177" t="s">
        <v>3887</v>
      </c>
      <c r="E1675" s="161" t="s">
        <v>3888</v>
      </c>
      <c r="F1675" s="161" t="s">
        <v>3894</v>
      </c>
      <c r="G1675" s="161" t="s">
        <v>6301</v>
      </c>
      <c r="H1675" s="161" t="s">
        <v>3507</v>
      </c>
      <c r="I1675" s="161" t="s">
        <v>3508</v>
      </c>
      <c r="J1675" s="161" t="s">
        <v>3890</v>
      </c>
      <c r="K1675" s="161" t="s">
        <v>6303</v>
      </c>
      <c r="L1675" s="161" t="s">
        <v>6309</v>
      </c>
      <c r="M1675" s="161" t="s">
        <v>6304</v>
      </c>
      <c r="N1675" s="185" t="s">
        <v>6318</v>
      </c>
      <c r="O1675" s="161" t="s">
        <v>659</v>
      </c>
      <c r="P1675" s="161" t="s">
        <v>4639</v>
      </c>
      <c r="Q1675" s="161" t="s">
        <v>13645</v>
      </c>
      <c r="R1675" s="161" t="s">
        <v>2015</v>
      </c>
      <c r="S1675" s="161" t="s">
        <v>2016</v>
      </c>
      <c r="T1675" s="161" t="s">
        <v>14162</v>
      </c>
      <c r="U1675" s="161" t="s">
        <v>2959</v>
      </c>
      <c r="V1675" s="161" t="s">
        <v>2960</v>
      </c>
      <c r="W1675" s="161" t="s">
        <v>13645</v>
      </c>
      <c r="X1675" s="161" t="s">
        <v>2015</v>
      </c>
      <c r="Y1675" s="161" t="s">
        <v>2016</v>
      </c>
      <c r="Z1675" s="161" t="s">
        <v>6309</v>
      </c>
      <c r="AA1675" s="161">
        <v>0</v>
      </c>
      <c r="AB1675" s="161">
        <v>0</v>
      </c>
      <c r="AC1675" s="161">
        <v>0</v>
      </c>
      <c r="AD1675" s="161">
        <v>0</v>
      </c>
      <c r="AE1675" s="161">
        <v>0</v>
      </c>
      <c r="AF1675" s="161" t="s">
        <v>6309</v>
      </c>
      <c r="AG1675" s="161" t="s">
        <v>6497</v>
      </c>
      <c r="AH1675" s="162" t="s">
        <v>3711</v>
      </c>
      <c r="AI1675" s="162" t="s">
        <v>6709</v>
      </c>
      <c r="AJ1675" s="162" t="s">
        <v>16222</v>
      </c>
      <c r="AK1675" s="162"/>
      <c r="AL1675" s="162"/>
      <c r="AM1675" s="162"/>
      <c r="AN1675" s="162"/>
      <c r="AO1675" s="162"/>
      <c r="AP1675" s="162"/>
      <c r="AQ1675" s="162"/>
      <c r="AR1675" s="162"/>
      <c r="AS1675" s="162"/>
      <c r="AT1675" s="162"/>
      <c r="AU1675" s="162"/>
      <c r="AV1675" s="162"/>
      <c r="AW1675" s="162"/>
      <c r="AX1675" s="162"/>
    </row>
    <row r="1676" spans="1:50" hidden="1">
      <c r="A1676" s="153" t="s">
        <v>3435</v>
      </c>
      <c r="B1676" s="153" t="s">
        <v>6435</v>
      </c>
      <c r="C1676" s="153" t="s">
        <v>3436</v>
      </c>
      <c r="D1676" s="177" t="s">
        <v>3887</v>
      </c>
      <c r="E1676" s="161" t="s">
        <v>3888</v>
      </c>
      <c r="F1676" s="161" t="s">
        <v>3893</v>
      </c>
      <c r="G1676" s="161" t="s">
        <v>6301</v>
      </c>
      <c r="H1676" s="161" t="s">
        <v>3507</v>
      </c>
      <c r="I1676" s="161" t="s">
        <v>3508</v>
      </c>
      <c r="J1676" s="161" t="s">
        <v>3890</v>
      </c>
      <c r="K1676" s="161" t="s">
        <v>6303</v>
      </c>
      <c r="L1676" s="161" t="s">
        <v>6309</v>
      </c>
      <c r="M1676" s="161" t="s">
        <v>6304</v>
      </c>
      <c r="N1676" s="185" t="s">
        <v>6318</v>
      </c>
      <c r="O1676" s="161" t="s">
        <v>659</v>
      </c>
      <c r="P1676" s="161" t="s">
        <v>4639</v>
      </c>
      <c r="Q1676" s="161" t="s">
        <v>13645</v>
      </c>
      <c r="R1676" s="161" t="s">
        <v>2015</v>
      </c>
      <c r="S1676" s="161" t="s">
        <v>2016</v>
      </c>
      <c r="T1676" s="161" t="s">
        <v>14162</v>
      </c>
      <c r="U1676" s="161" t="s">
        <v>2959</v>
      </c>
      <c r="V1676" s="161" t="s">
        <v>2960</v>
      </c>
      <c r="W1676" s="161" t="s">
        <v>13645</v>
      </c>
      <c r="X1676" s="161" t="s">
        <v>2015</v>
      </c>
      <c r="Y1676" s="161" t="s">
        <v>2016</v>
      </c>
      <c r="Z1676" s="161" t="s">
        <v>6309</v>
      </c>
      <c r="AA1676" s="161">
        <v>0</v>
      </c>
      <c r="AB1676" s="161">
        <v>0</v>
      </c>
      <c r="AC1676" s="161">
        <v>0</v>
      </c>
      <c r="AD1676" s="161">
        <v>0</v>
      </c>
      <c r="AE1676" s="161">
        <v>0</v>
      </c>
      <c r="AF1676" s="161" t="s">
        <v>6309</v>
      </c>
      <c r="AG1676" s="161" t="s">
        <v>6497</v>
      </c>
      <c r="AH1676" s="162" t="s">
        <v>3711</v>
      </c>
      <c r="AI1676" s="162" t="s">
        <v>6709</v>
      </c>
      <c r="AJ1676" s="162" t="s">
        <v>16222</v>
      </c>
      <c r="AK1676" s="162"/>
      <c r="AL1676" s="162"/>
      <c r="AM1676" s="162"/>
      <c r="AN1676" s="162"/>
      <c r="AO1676" s="162"/>
      <c r="AP1676" s="162"/>
      <c r="AQ1676" s="162"/>
      <c r="AR1676" s="162"/>
      <c r="AS1676" s="162"/>
      <c r="AT1676" s="162"/>
      <c r="AU1676" s="162"/>
      <c r="AV1676" s="162"/>
      <c r="AW1676" s="162"/>
      <c r="AX1676" s="162"/>
    </row>
    <row r="1677" spans="1:50" hidden="1">
      <c r="A1677" s="153" t="s">
        <v>3437</v>
      </c>
      <c r="B1677" s="153" t="s">
        <v>6435</v>
      </c>
      <c r="C1677" s="153" t="s">
        <v>3438</v>
      </c>
      <c r="D1677" s="177" t="s">
        <v>3887</v>
      </c>
      <c r="E1677" s="161" t="s">
        <v>3888</v>
      </c>
      <c r="F1677" s="161" t="s">
        <v>6567</v>
      </c>
      <c r="G1677" s="161" t="s">
        <v>6301</v>
      </c>
      <c r="H1677" s="161" t="s">
        <v>3507</v>
      </c>
      <c r="I1677" s="161" t="s">
        <v>3508</v>
      </c>
      <c r="J1677" s="161" t="s">
        <v>3890</v>
      </c>
      <c r="K1677" s="161" t="s">
        <v>6303</v>
      </c>
      <c r="L1677" s="161" t="s">
        <v>6309</v>
      </c>
      <c r="M1677" s="161" t="s">
        <v>6304</v>
      </c>
      <c r="N1677" s="185" t="s">
        <v>6318</v>
      </c>
      <c r="O1677" s="161" t="s">
        <v>659</v>
      </c>
      <c r="P1677" s="161" t="s">
        <v>4639</v>
      </c>
      <c r="Q1677" s="161" t="s">
        <v>13645</v>
      </c>
      <c r="R1677" s="161" t="s">
        <v>2015</v>
      </c>
      <c r="S1677" s="161" t="s">
        <v>2016</v>
      </c>
      <c r="T1677" s="161" t="s">
        <v>14162</v>
      </c>
      <c r="U1677" s="161" t="s">
        <v>2959</v>
      </c>
      <c r="V1677" s="161" t="s">
        <v>2960</v>
      </c>
      <c r="W1677" s="161" t="s">
        <v>13645</v>
      </c>
      <c r="X1677" s="161" t="s">
        <v>2015</v>
      </c>
      <c r="Y1677" s="161" t="s">
        <v>2016</v>
      </c>
      <c r="Z1677" s="161" t="s">
        <v>6309</v>
      </c>
      <c r="AA1677" s="161">
        <v>0</v>
      </c>
      <c r="AB1677" s="161">
        <v>0</v>
      </c>
      <c r="AC1677" s="161">
        <v>0</v>
      </c>
      <c r="AD1677" s="161">
        <v>0</v>
      </c>
      <c r="AE1677" s="161">
        <v>0</v>
      </c>
      <c r="AF1677" s="161" t="s">
        <v>6309</v>
      </c>
      <c r="AG1677" s="161" t="s">
        <v>6497</v>
      </c>
      <c r="AH1677" s="162" t="s">
        <v>3711</v>
      </c>
      <c r="AI1677" s="162" t="s">
        <v>6709</v>
      </c>
      <c r="AJ1677" s="162"/>
      <c r="AK1677" s="162"/>
      <c r="AL1677" s="162"/>
      <c r="AM1677" s="162"/>
      <c r="AN1677" s="162"/>
      <c r="AO1677" s="162"/>
      <c r="AP1677" s="162"/>
      <c r="AQ1677" s="162"/>
      <c r="AR1677" s="162"/>
      <c r="AS1677" s="162"/>
      <c r="AT1677" s="162"/>
      <c r="AU1677" s="162"/>
      <c r="AV1677" s="162"/>
      <c r="AW1677" s="162"/>
      <c r="AX1677" s="162"/>
    </row>
    <row r="1678" spans="1:50" hidden="1">
      <c r="A1678" s="153" t="s">
        <v>3439</v>
      </c>
      <c r="B1678" s="153" t="s">
        <v>4038</v>
      </c>
      <c r="C1678" s="153" t="s">
        <v>3440</v>
      </c>
      <c r="D1678" s="177" t="s">
        <v>2950</v>
      </c>
      <c r="E1678" s="161" t="s">
        <v>2951</v>
      </c>
      <c r="F1678" s="161" t="s">
        <v>2958</v>
      </c>
      <c r="G1678" s="161" t="s">
        <v>2952</v>
      </c>
      <c r="H1678" s="161" t="s">
        <v>2953</v>
      </c>
      <c r="I1678" s="161" t="s">
        <v>2954</v>
      </c>
      <c r="J1678" s="161" t="s">
        <v>2955</v>
      </c>
      <c r="K1678" s="161" t="s">
        <v>4717</v>
      </c>
      <c r="L1678" s="161" t="s">
        <v>6309</v>
      </c>
      <c r="M1678" s="161" t="s">
        <v>2956</v>
      </c>
      <c r="N1678" s="185" t="s">
        <v>6318</v>
      </c>
      <c r="O1678" s="161" t="s">
        <v>659</v>
      </c>
      <c r="P1678" s="161" t="s">
        <v>4639</v>
      </c>
      <c r="Q1678" s="161" t="s">
        <v>13645</v>
      </c>
      <c r="R1678" s="161" t="s">
        <v>2015</v>
      </c>
      <c r="S1678" s="161" t="s">
        <v>2016</v>
      </c>
      <c r="T1678" s="161" t="s">
        <v>14162</v>
      </c>
      <c r="U1678" s="161" t="s">
        <v>2959</v>
      </c>
      <c r="V1678" s="161" t="s">
        <v>2960</v>
      </c>
      <c r="W1678" s="161" t="s">
        <v>13645</v>
      </c>
      <c r="X1678" s="161" t="s">
        <v>2015</v>
      </c>
      <c r="Y1678" s="161" t="s">
        <v>2016</v>
      </c>
      <c r="Z1678" s="161" t="s">
        <v>6309</v>
      </c>
      <c r="AA1678" s="161">
        <v>0</v>
      </c>
      <c r="AB1678" s="161">
        <v>0</v>
      </c>
      <c r="AC1678" s="161">
        <v>0</v>
      </c>
      <c r="AD1678" s="161">
        <v>0</v>
      </c>
      <c r="AE1678" s="161">
        <v>0</v>
      </c>
      <c r="AF1678" s="161" t="s">
        <v>6309</v>
      </c>
      <c r="AG1678" s="161" t="s">
        <v>6497</v>
      </c>
      <c r="AH1678" s="162" t="s">
        <v>3711</v>
      </c>
      <c r="AI1678" s="165" t="s">
        <v>6708</v>
      </c>
      <c r="AJ1678" s="162" t="s">
        <v>6944</v>
      </c>
      <c r="AK1678" s="162" t="s">
        <v>16143</v>
      </c>
      <c r="AL1678" s="162" t="s">
        <v>16144</v>
      </c>
      <c r="AM1678" s="162"/>
      <c r="AN1678" s="162"/>
      <c r="AO1678" s="162"/>
      <c r="AP1678" s="162"/>
      <c r="AQ1678" s="162"/>
      <c r="AR1678" s="162"/>
      <c r="AS1678" s="162"/>
      <c r="AT1678" s="162"/>
      <c r="AU1678" s="162"/>
      <c r="AV1678" s="162"/>
      <c r="AW1678" s="162"/>
      <c r="AX1678" s="162"/>
    </row>
    <row r="1679" spans="1:50" hidden="1">
      <c r="A1679" s="153" t="s">
        <v>3441</v>
      </c>
      <c r="B1679" s="153" t="s">
        <v>4038</v>
      </c>
      <c r="C1679" s="153" t="s">
        <v>3442</v>
      </c>
      <c r="D1679" s="177" t="s">
        <v>2950</v>
      </c>
      <c r="E1679" s="161" t="s">
        <v>2951</v>
      </c>
      <c r="F1679" s="161" t="s">
        <v>2964</v>
      </c>
      <c r="G1679" s="161" t="s">
        <v>2952</v>
      </c>
      <c r="H1679" s="161" t="s">
        <v>2953</v>
      </c>
      <c r="I1679" s="161" t="s">
        <v>2954</v>
      </c>
      <c r="J1679" s="161" t="s">
        <v>2955</v>
      </c>
      <c r="K1679" s="161" t="s">
        <v>4717</v>
      </c>
      <c r="L1679" s="161" t="s">
        <v>6309</v>
      </c>
      <c r="M1679" s="161" t="s">
        <v>2956</v>
      </c>
      <c r="N1679" s="185" t="s">
        <v>6318</v>
      </c>
      <c r="O1679" s="161" t="s">
        <v>659</v>
      </c>
      <c r="P1679" s="161" t="s">
        <v>4639</v>
      </c>
      <c r="Q1679" s="161" t="s">
        <v>13645</v>
      </c>
      <c r="R1679" s="161" t="s">
        <v>2015</v>
      </c>
      <c r="S1679" s="161" t="s">
        <v>2016</v>
      </c>
      <c r="T1679" s="161" t="s">
        <v>14162</v>
      </c>
      <c r="U1679" s="161" t="s">
        <v>2959</v>
      </c>
      <c r="V1679" s="161" t="s">
        <v>2960</v>
      </c>
      <c r="W1679" s="161" t="s">
        <v>13645</v>
      </c>
      <c r="X1679" s="161" t="s">
        <v>2015</v>
      </c>
      <c r="Y1679" s="161" t="s">
        <v>2016</v>
      </c>
      <c r="Z1679" s="161" t="s">
        <v>6309</v>
      </c>
      <c r="AA1679" s="161">
        <v>0</v>
      </c>
      <c r="AB1679" s="161">
        <v>0</v>
      </c>
      <c r="AC1679" s="161">
        <v>0</v>
      </c>
      <c r="AD1679" s="161">
        <v>0</v>
      </c>
      <c r="AE1679" s="161">
        <v>0</v>
      </c>
      <c r="AF1679" s="161" t="s">
        <v>6309</v>
      </c>
      <c r="AG1679" s="161" t="s">
        <v>6497</v>
      </c>
      <c r="AH1679" s="162" t="s">
        <v>3711</v>
      </c>
      <c r="AI1679" s="165" t="s">
        <v>6708</v>
      </c>
      <c r="AJ1679" s="162" t="s">
        <v>6944</v>
      </c>
      <c r="AK1679" s="162" t="s">
        <v>16143</v>
      </c>
      <c r="AL1679" s="162" t="s">
        <v>16144</v>
      </c>
      <c r="AM1679" s="162"/>
      <c r="AN1679" s="162"/>
      <c r="AO1679" s="162"/>
      <c r="AP1679" s="162"/>
      <c r="AQ1679" s="162"/>
      <c r="AR1679" s="162"/>
      <c r="AS1679" s="162"/>
      <c r="AT1679" s="162"/>
      <c r="AU1679" s="162"/>
      <c r="AV1679" s="162"/>
      <c r="AW1679" s="162"/>
      <c r="AX1679" s="162"/>
    </row>
    <row r="1680" spans="1:50" hidden="1">
      <c r="A1680" s="153" t="s">
        <v>3447</v>
      </c>
      <c r="B1680" s="153" t="s">
        <v>4038</v>
      </c>
      <c r="C1680" s="153" t="s">
        <v>3448</v>
      </c>
      <c r="D1680" s="177" t="s">
        <v>2950</v>
      </c>
      <c r="E1680" s="161" t="s">
        <v>2951</v>
      </c>
      <c r="F1680" s="161" t="s">
        <v>2961</v>
      </c>
      <c r="G1680" s="161" t="s">
        <v>2952</v>
      </c>
      <c r="H1680" s="161" t="s">
        <v>2953</v>
      </c>
      <c r="I1680" s="161" t="s">
        <v>2954</v>
      </c>
      <c r="J1680" s="161" t="s">
        <v>2955</v>
      </c>
      <c r="K1680" s="161" t="s">
        <v>4717</v>
      </c>
      <c r="L1680" s="161" t="s">
        <v>6309</v>
      </c>
      <c r="M1680" s="161" t="s">
        <v>2956</v>
      </c>
      <c r="N1680" s="185" t="s">
        <v>6318</v>
      </c>
      <c r="O1680" s="161" t="s">
        <v>659</v>
      </c>
      <c r="P1680" s="161" t="s">
        <v>4639</v>
      </c>
      <c r="Q1680" s="161" t="s">
        <v>13645</v>
      </c>
      <c r="R1680" s="161" t="s">
        <v>2015</v>
      </c>
      <c r="S1680" s="161" t="s">
        <v>2016</v>
      </c>
      <c r="T1680" s="161" t="s">
        <v>14162</v>
      </c>
      <c r="U1680" s="161" t="s">
        <v>2959</v>
      </c>
      <c r="V1680" s="161" t="s">
        <v>2960</v>
      </c>
      <c r="W1680" s="161" t="s">
        <v>13645</v>
      </c>
      <c r="X1680" s="161" t="s">
        <v>2015</v>
      </c>
      <c r="Y1680" s="161" t="s">
        <v>2016</v>
      </c>
      <c r="Z1680" s="161" t="s">
        <v>6309</v>
      </c>
      <c r="AA1680" s="161">
        <v>0</v>
      </c>
      <c r="AB1680" s="161">
        <v>0</v>
      </c>
      <c r="AC1680" s="161">
        <v>0</v>
      </c>
      <c r="AD1680" s="161">
        <v>0</v>
      </c>
      <c r="AE1680" s="161">
        <v>0</v>
      </c>
      <c r="AF1680" s="161" t="s">
        <v>6309</v>
      </c>
      <c r="AG1680" s="161" t="s">
        <v>6497</v>
      </c>
      <c r="AH1680" s="162" t="s">
        <v>3711</v>
      </c>
      <c r="AI1680" s="165" t="s">
        <v>6708</v>
      </c>
      <c r="AJ1680" s="162" t="s">
        <v>6944</v>
      </c>
      <c r="AK1680" s="162" t="s">
        <v>16143</v>
      </c>
      <c r="AL1680" s="162" t="s">
        <v>16144</v>
      </c>
      <c r="AM1680" s="162"/>
      <c r="AN1680" s="162"/>
      <c r="AO1680" s="162"/>
      <c r="AP1680" s="162"/>
      <c r="AQ1680" s="162"/>
      <c r="AR1680" s="162"/>
      <c r="AS1680" s="162"/>
      <c r="AT1680" s="162"/>
      <c r="AU1680" s="162"/>
      <c r="AV1680" s="162"/>
      <c r="AW1680" s="162"/>
      <c r="AX1680" s="162"/>
    </row>
    <row r="1681" spans="1:50" hidden="1">
      <c r="A1681" s="153" t="s">
        <v>3443</v>
      </c>
      <c r="B1681" s="153" t="s">
        <v>4038</v>
      </c>
      <c r="C1681" s="153" t="s">
        <v>3444</v>
      </c>
      <c r="D1681" s="177" t="s">
        <v>2950</v>
      </c>
      <c r="E1681" s="161" t="s">
        <v>2951</v>
      </c>
      <c r="F1681" s="161" t="s">
        <v>2963</v>
      </c>
      <c r="G1681" s="161" t="s">
        <v>2952</v>
      </c>
      <c r="H1681" s="161" t="s">
        <v>2953</v>
      </c>
      <c r="I1681" s="161" t="s">
        <v>2954</v>
      </c>
      <c r="J1681" s="161" t="s">
        <v>2955</v>
      </c>
      <c r="K1681" s="161" t="s">
        <v>4717</v>
      </c>
      <c r="L1681" s="161" t="s">
        <v>6309</v>
      </c>
      <c r="M1681" s="161" t="s">
        <v>2956</v>
      </c>
      <c r="N1681" s="185" t="s">
        <v>6318</v>
      </c>
      <c r="O1681" s="161" t="s">
        <v>659</v>
      </c>
      <c r="P1681" s="161" t="s">
        <v>4639</v>
      </c>
      <c r="Q1681" s="161" t="s">
        <v>13645</v>
      </c>
      <c r="R1681" s="161" t="s">
        <v>2015</v>
      </c>
      <c r="S1681" s="161" t="s">
        <v>2016</v>
      </c>
      <c r="T1681" s="161" t="s">
        <v>14162</v>
      </c>
      <c r="U1681" s="161" t="s">
        <v>2959</v>
      </c>
      <c r="V1681" s="161" t="s">
        <v>2960</v>
      </c>
      <c r="W1681" s="161" t="s">
        <v>13645</v>
      </c>
      <c r="X1681" s="161" t="s">
        <v>2015</v>
      </c>
      <c r="Y1681" s="161" t="s">
        <v>2016</v>
      </c>
      <c r="Z1681" s="161" t="s">
        <v>6309</v>
      </c>
      <c r="AA1681" s="161">
        <v>0</v>
      </c>
      <c r="AB1681" s="161">
        <v>0</v>
      </c>
      <c r="AC1681" s="161">
        <v>0</v>
      </c>
      <c r="AD1681" s="161">
        <v>0</v>
      </c>
      <c r="AE1681" s="161">
        <v>0</v>
      </c>
      <c r="AF1681" s="161" t="s">
        <v>6309</v>
      </c>
      <c r="AG1681" s="161" t="s">
        <v>6497</v>
      </c>
      <c r="AH1681" s="162" t="s">
        <v>3711</v>
      </c>
      <c r="AI1681" s="165" t="s">
        <v>6708</v>
      </c>
      <c r="AJ1681" s="162" t="s">
        <v>6944</v>
      </c>
      <c r="AK1681" s="162" t="s">
        <v>16143</v>
      </c>
      <c r="AL1681" s="162" t="s">
        <v>16144</v>
      </c>
      <c r="AM1681" s="162"/>
      <c r="AN1681" s="162"/>
      <c r="AO1681" s="162"/>
      <c r="AP1681" s="162"/>
      <c r="AQ1681" s="162"/>
      <c r="AR1681" s="162"/>
      <c r="AS1681" s="162"/>
      <c r="AT1681" s="162"/>
      <c r="AU1681" s="162"/>
      <c r="AV1681" s="162"/>
      <c r="AW1681" s="162"/>
      <c r="AX1681" s="162"/>
    </row>
    <row r="1682" spans="1:50" hidden="1">
      <c r="A1682" s="153" t="s">
        <v>3449</v>
      </c>
      <c r="B1682" s="153" t="s">
        <v>4038</v>
      </c>
      <c r="C1682" s="153" t="s">
        <v>3450</v>
      </c>
      <c r="D1682" s="177" t="s">
        <v>2950</v>
      </c>
      <c r="E1682" s="161" t="s">
        <v>2951</v>
      </c>
      <c r="F1682" s="161" t="s">
        <v>2962</v>
      </c>
      <c r="G1682" s="161" t="s">
        <v>2952</v>
      </c>
      <c r="H1682" s="161" t="s">
        <v>2953</v>
      </c>
      <c r="I1682" s="161" t="s">
        <v>2954</v>
      </c>
      <c r="J1682" s="161" t="s">
        <v>2955</v>
      </c>
      <c r="K1682" s="161" t="s">
        <v>4717</v>
      </c>
      <c r="L1682" s="161" t="s">
        <v>6309</v>
      </c>
      <c r="M1682" s="161" t="s">
        <v>2956</v>
      </c>
      <c r="N1682" s="185" t="s">
        <v>6318</v>
      </c>
      <c r="O1682" s="161" t="s">
        <v>659</v>
      </c>
      <c r="P1682" s="161" t="s">
        <v>4639</v>
      </c>
      <c r="Q1682" s="161" t="s">
        <v>13645</v>
      </c>
      <c r="R1682" s="161" t="s">
        <v>2015</v>
      </c>
      <c r="S1682" s="161" t="s">
        <v>2016</v>
      </c>
      <c r="T1682" s="161" t="s">
        <v>14162</v>
      </c>
      <c r="U1682" s="161" t="s">
        <v>2959</v>
      </c>
      <c r="V1682" s="161" t="s">
        <v>2960</v>
      </c>
      <c r="W1682" s="161" t="s">
        <v>13645</v>
      </c>
      <c r="X1682" s="161" t="s">
        <v>2015</v>
      </c>
      <c r="Y1682" s="161" t="s">
        <v>2016</v>
      </c>
      <c r="Z1682" s="161" t="s">
        <v>6309</v>
      </c>
      <c r="AA1682" s="161">
        <v>0</v>
      </c>
      <c r="AB1682" s="161">
        <v>0</v>
      </c>
      <c r="AC1682" s="161">
        <v>0</v>
      </c>
      <c r="AD1682" s="161">
        <v>0</v>
      </c>
      <c r="AE1682" s="161">
        <v>0</v>
      </c>
      <c r="AF1682" s="161" t="s">
        <v>6309</v>
      </c>
      <c r="AG1682" s="161" t="s">
        <v>6497</v>
      </c>
      <c r="AH1682" s="162" t="s">
        <v>3711</v>
      </c>
      <c r="AI1682" s="165" t="s">
        <v>6708</v>
      </c>
      <c r="AJ1682" s="162" t="s">
        <v>6944</v>
      </c>
      <c r="AK1682" s="162" t="s">
        <v>16143</v>
      </c>
      <c r="AL1682" s="162" t="s">
        <v>16144</v>
      </c>
      <c r="AM1682" s="162"/>
      <c r="AN1682" s="162"/>
      <c r="AO1682" s="162"/>
      <c r="AP1682" s="162"/>
      <c r="AQ1682" s="162"/>
      <c r="AR1682" s="162"/>
      <c r="AS1682" s="162"/>
      <c r="AT1682" s="162"/>
      <c r="AU1682" s="162"/>
      <c r="AV1682" s="162"/>
      <c r="AW1682" s="162"/>
      <c r="AX1682" s="162"/>
    </row>
    <row r="1683" spans="1:50" hidden="1">
      <c r="A1683" s="153" t="s">
        <v>4420</v>
      </c>
      <c r="B1683" s="160" t="s">
        <v>4407</v>
      </c>
      <c r="C1683" s="153" t="s">
        <v>4421</v>
      </c>
      <c r="D1683" s="177" t="s">
        <v>4638</v>
      </c>
      <c r="E1683" s="161" t="s">
        <v>6816</v>
      </c>
      <c r="F1683" s="161" t="s">
        <v>6826</v>
      </c>
      <c r="G1683" s="161" t="s">
        <v>6818</v>
      </c>
      <c r="H1683" s="161" t="s">
        <v>6819</v>
      </c>
      <c r="I1683" s="161" t="s">
        <v>6820</v>
      </c>
      <c r="J1683" s="161" t="s">
        <v>6821</v>
      </c>
      <c r="K1683" s="161" t="s">
        <v>6822</v>
      </c>
      <c r="L1683" s="161" t="s">
        <v>6309</v>
      </c>
      <c r="M1683" s="161"/>
      <c r="N1683" s="185"/>
      <c r="O1683" s="161"/>
      <c r="P1683" s="161"/>
      <c r="Q1683" s="161"/>
      <c r="R1683" s="161"/>
      <c r="S1683" s="161"/>
      <c r="T1683" s="161"/>
      <c r="U1683" s="161"/>
      <c r="V1683" s="161"/>
      <c r="W1683" s="161"/>
      <c r="X1683" s="161"/>
      <c r="Y1683" s="161"/>
      <c r="Z1683" s="161"/>
      <c r="AA1683" s="161"/>
      <c r="AB1683" s="161"/>
      <c r="AC1683" s="161"/>
      <c r="AD1683" s="161"/>
      <c r="AE1683" s="161"/>
      <c r="AF1683" s="161"/>
      <c r="AG1683" s="161"/>
      <c r="AH1683" s="162" t="s">
        <v>6698</v>
      </c>
      <c r="AI1683" s="162" t="s">
        <v>7798</v>
      </c>
      <c r="AJ1683" s="162" t="s">
        <v>13921</v>
      </c>
      <c r="AK1683" s="162" t="s">
        <v>14298</v>
      </c>
      <c r="AL1683" s="162"/>
      <c r="AM1683" s="162"/>
      <c r="AN1683" s="162"/>
      <c r="AO1683" s="162"/>
      <c r="AP1683" s="162"/>
      <c r="AQ1683" s="162"/>
      <c r="AR1683" s="162"/>
      <c r="AS1683" s="162"/>
      <c r="AT1683" s="162"/>
      <c r="AU1683" s="162"/>
      <c r="AV1683" s="162"/>
      <c r="AW1683" s="162"/>
      <c r="AX1683" s="162"/>
    </row>
    <row r="1684" spans="1:50" ht="11.25" hidden="1" customHeight="1">
      <c r="A1684" s="153" t="s">
        <v>4414</v>
      </c>
      <c r="B1684" s="160" t="s">
        <v>4407</v>
      </c>
      <c r="C1684" s="153" t="s">
        <v>4415</v>
      </c>
      <c r="D1684" s="177" t="s">
        <v>4638</v>
      </c>
      <c r="E1684" s="161" t="s">
        <v>6816</v>
      </c>
      <c r="F1684" s="161" t="s">
        <v>6824</v>
      </c>
      <c r="G1684" s="161" t="s">
        <v>6818</v>
      </c>
      <c r="H1684" s="161" t="s">
        <v>6819</v>
      </c>
      <c r="I1684" s="161" t="s">
        <v>6820</v>
      </c>
      <c r="J1684" s="161" t="s">
        <v>6821</v>
      </c>
      <c r="K1684" s="161" t="s">
        <v>6822</v>
      </c>
      <c r="L1684" s="161" t="s">
        <v>6309</v>
      </c>
      <c r="M1684" s="161"/>
      <c r="N1684" s="185"/>
      <c r="O1684" s="161"/>
      <c r="P1684" s="161"/>
      <c r="Q1684" s="161"/>
      <c r="R1684" s="161"/>
      <c r="S1684" s="161"/>
      <c r="T1684" s="161"/>
      <c r="U1684" s="161"/>
      <c r="V1684" s="161"/>
      <c r="W1684" s="161"/>
      <c r="X1684" s="161"/>
      <c r="Y1684" s="161"/>
      <c r="Z1684" s="161"/>
      <c r="AA1684" s="161"/>
      <c r="AB1684" s="161"/>
      <c r="AC1684" s="161"/>
      <c r="AD1684" s="161"/>
      <c r="AE1684" s="161"/>
      <c r="AF1684" s="161"/>
      <c r="AG1684" s="161"/>
      <c r="AH1684" s="162" t="s">
        <v>6698</v>
      </c>
      <c r="AI1684" s="162" t="s">
        <v>7798</v>
      </c>
      <c r="AJ1684" s="162" t="s">
        <v>13922</v>
      </c>
      <c r="AK1684" s="162" t="s">
        <v>14298</v>
      </c>
      <c r="AL1684" s="162"/>
      <c r="AM1684" s="162"/>
      <c r="AN1684" s="162"/>
      <c r="AO1684" s="162"/>
      <c r="AP1684" s="162"/>
      <c r="AQ1684" s="162"/>
      <c r="AR1684" s="162"/>
      <c r="AS1684" s="162"/>
      <c r="AT1684" s="162"/>
      <c r="AU1684" s="162"/>
      <c r="AV1684" s="162"/>
      <c r="AW1684" s="162"/>
      <c r="AX1684" s="162"/>
    </row>
    <row r="1685" spans="1:50" hidden="1">
      <c r="A1685" s="153" t="s">
        <v>4416</v>
      </c>
      <c r="B1685" s="160" t="s">
        <v>4407</v>
      </c>
      <c r="C1685" s="153" t="s">
        <v>4417</v>
      </c>
      <c r="D1685" s="177" t="s">
        <v>4638</v>
      </c>
      <c r="E1685" s="161" t="s">
        <v>6816</v>
      </c>
      <c r="F1685" s="161" t="s">
        <v>6825</v>
      </c>
      <c r="G1685" s="161" t="s">
        <v>6818</v>
      </c>
      <c r="H1685" s="161" t="s">
        <v>6819</v>
      </c>
      <c r="I1685" s="161" t="s">
        <v>6820</v>
      </c>
      <c r="J1685" s="161" t="s">
        <v>6821</v>
      </c>
      <c r="K1685" s="161" t="s">
        <v>6822</v>
      </c>
      <c r="L1685" s="161" t="s">
        <v>6309</v>
      </c>
      <c r="M1685" s="161"/>
      <c r="N1685" s="185"/>
      <c r="O1685" s="161"/>
      <c r="P1685" s="161"/>
      <c r="Q1685" s="161"/>
      <c r="R1685" s="161"/>
      <c r="S1685" s="161"/>
      <c r="T1685" s="161"/>
      <c r="U1685" s="161"/>
      <c r="V1685" s="161"/>
      <c r="W1685" s="161"/>
      <c r="X1685" s="161"/>
      <c r="Y1685" s="161"/>
      <c r="Z1685" s="161"/>
      <c r="AA1685" s="161"/>
      <c r="AB1685" s="161"/>
      <c r="AC1685" s="161"/>
      <c r="AD1685" s="161"/>
      <c r="AE1685" s="161"/>
      <c r="AF1685" s="161"/>
      <c r="AG1685" s="161"/>
      <c r="AH1685" s="162" t="s">
        <v>6698</v>
      </c>
      <c r="AI1685" s="162" t="s">
        <v>7798</v>
      </c>
      <c r="AJ1685" s="162" t="s">
        <v>13923</v>
      </c>
      <c r="AK1685" s="162" t="s">
        <v>14298</v>
      </c>
      <c r="AL1685" s="162"/>
      <c r="AM1685" s="162"/>
      <c r="AN1685" s="162"/>
      <c r="AO1685" s="162"/>
      <c r="AP1685" s="162"/>
      <c r="AQ1685" s="162"/>
      <c r="AR1685" s="162"/>
      <c r="AS1685" s="162"/>
      <c r="AT1685" s="162"/>
      <c r="AU1685" s="162"/>
      <c r="AV1685" s="162"/>
      <c r="AW1685" s="162"/>
      <c r="AX1685" s="162"/>
    </row>
    <row r="1686" spans="1:50" hidden="1">
      <c r="A1686" s="153" t="s">
        <v>4418</v>
      </c>
      <c r="B1686" s="160" t="s">
        <v>4407</v>
      </c>
      <c r="C1686" s="153" t="s">
        <v>4419</v>
      </c>
      <c r="D1686" s="177" t="s">
        <v>4638</v>
      </c>
      <c r="E1686" s="161" t="s">
        <v>6816</v>
      </c>
      <c r="F1686" s="161" t="s">
        <v>6834</v>
      </c>
      <c r="G1686" s="161" t="s">
        <v>6818</v>
      </c>
      <c r="H1686" s="161" t="s">
        <v>6819</v>
      </c>
      <c r="I1686" s="161" t="s">
        <v>6820</v>
      </c>
      <c r="J1686" s="161" t="s">
        <v>6821</v>
      </c>
      <c r="K1686" s="161" t="s">
        <v>6822</v>
      </c>
      <c r="L1686" s="161" t="s">
        <v>6309</v>
      </c>
      <c r="M1686" s="161"/>
      <c r="N1686" s="185"/>
      <c r="O1686" s="161"/>
      <c r="P1686" s="161"/>
      <c r="Q1686" s="161"/>
      <c r="R1686" s="161"/>
      <c r="S1686" s="161"/>
      <c r="T1686" s="161"/>
      <c r="U1686" s="161"/>
      <c r="V1686" s="161"/>
      <c r="W1686" s="161"/>
      <c r="X1686" s="161"/>
      <c r="Y1686" s="161"/>
      <c r="Z1686" s="161"/>
      <c r="AA1686" s="161"/>
      <c r="AB1686" s="161"/>
      <c r="AC1686" s="161"/>
      <c r="AD1686" s="161"/>
      <c r="AE1686" s="161"/>
      <c r="AF1686" s="161"/>
      <c r="AG1686" s="161"/>
      <c r="AH1686" s="162" t="s">
        <v>6698</v>
      </c>
      <c r="AI1686" s="162" t="s">
        <v>7798</v>
      </c>
      <c r="AJ1686" s="162" t="s">
        <v>13924</v>
      </c>
      <c r="AK1686" s="162" t="s">
        <v>14298</v>
      </c>
      <c r="AL1686" s="162"/>
      <c r="AM1686" s="162"/>
      <c r="AN1686" s="162"/>
      <c r="AO1686" s="162"/>
      <c r="AP1686" s="162"/>
      <c r="AQ1686" s="162"/>
      <c r="AR1686" s="162"/>
      <c r="AS1686" s="162"/>
      <c r="AT1686" s="162"/>
      <c r="AU1686" s="162"/>
      <c r="AV1686" s="162"/>
      <c r="AW1686" s="162"/>
      <c r="AX1686" s="162"/>
    </row>
    <row r="1687" spans="1:50" hidden="1">
      <c r="A1687" s="153" t="s">
        <v>2250</v>
      </c>
      <c r="B1687" s="153" t="s">
        <v>2251</v>
      </c>
      <c r="C1687" s="153" t="s">
        <v>4501</v>
      </c>
      <c r="D1687" s="177" t="s">
        <v>8783</v>
      </c>
      <c r="E1687" s="161" t="s">
        <v>6309</v>
      </c>
      <c r="F1687" s="161" t="s">
        <v>12579</v>
      </c>
      <c r="G1687" s="161" t="s">
        <v>8784</v>
      </c>
      <c r="H1687" s="161" t="s">
        <v>2024</v>
      </c>
      <c r="I1687" s="161" t="s">
        <v>2031</v>
      </c>
      <c r="J1687" s="161" t="s">
        <v>8785</v>
      </c>
      <c r="K1687" s="161" t="s">
        <v>8786</v>
      </c>
      <c r="L1687" s="161" t="s">
        <v>6309</v>
      </c>
      <c r="M1687" s="161" t="s">
        <v>8787</v>
      </c>
      <c r="N1687" s="185" t="s">
        <v>6310</v>
      </c>
      <c r="O1687" s="161">
        <v>0</v>
      </c>
      <c r="P1687" s="161">
        <v>0</v>
      </c>
      <c r="Q1687" s="161">
        <v>0</v>
      </c>
      <c r="R1687" s="161">
        <v>0</v>
      </c>
      <c r="S1687" s="161">
        <v>0</v>
      </c>
      <c r="T1687" s="161">
        <v>0</v>
      </c>
      <c r="U1687" s="161">
        <v>0</v>
      </c>
      <c r="V1687" s="161">
        <v>0</v>
      </c>
      <c r="W1687" s="161">
        <v>0</v>
      </c>
      <c r="X1687" s="161">
        <v>0</v>
      </c>
      <c r="Y1687" s="161">
        <v>0</v>
      </c>
      <c r="Z1687" s="161">
        <v>0</v>
      </c>
      <c r="AA1687" s="161">
        <v>0</v>
      </c>
      <c r="AB1687" s="161">
        <v>0</v>
      </c>
      <c r="AC1687" s="161">
        <v>0</v>
      </c>
      <c r="AD1687" s="161">
        <v>0</v>
      </c>
      <c r="AE1687" s="161">
        <v>0</v>
      </c>
      <c r="AF1687" s="161" t="s">
        <v>6309</v>
      </c>
      <c r="AG1687" s="161" t="s">
        <v>6312</v>
      </c>
      <c r="AH1687" s="162"/>
      <c r="AI1687" s="162"/>
      <c r="AJ1687" s="162"/>
      <c r="AK1687" s="162"/>
      <c r="AL1687" s="162"/>
      <c r="AM1687" s="162"/>
      <c r="AN1687" s="162"/>
      <c r="AO1687" s="162"/>
      <c r="AP1687" s="162"/>
      <c r="AQ1687" s="162"/>
      <c r="AR1687" s="162"/>
      <c r="AS1687" s="162"/>
      <c r="AT1687" s="162"/>
      <c r="AU1687" s="162"/>
      <c r="AV1687" s="162"/>
      <c r="AW1687" s="162"/>
      <c r="AX1687" s="162"/>
    </row>
    <row r="1688" spans="1:50" hidden="1">
      <c r="A1688" s="153" t="s">
        <v>4219</v>
      </c>
      <c r="B1688" s="153" t="s">
        <v>4220</v>
      </c>
      <c r="C1688" s="153" t="s">
        <v>4431</v>
      </c>
      <c r="D1688" s="177" t="s">
        <v>9192</v>
      </c>
      <c r="E1688" s="161" t="s">
        <v>6309</v>
      </c>
      <c r="F1688" s="161" t="s">
        <v>12659</v>
      </c>
      <c r="G1688" s="161" t="s">
        <v>9193</v>
      </c>
      <c r="H1688" s="161" t="s">
        <v>2015</v>
      </c>
      <c r="I1688" s="161" t="s">
        <v>2016</v>
      </c>
      <c r="J1688" s="161" t="s">
        <v>9194</v>
      </c>
      <c r="K1688" s="161" t="s">
        <v>9195</v>
      </c>
      <c r="L1688" s="161" t="s">
        <v>6309</v>
      </c>
      <c r="M1688" s="161" t="s">
        <v>9196</v>
      </c>
      <c r="N1688" s="185" t="s">
        <v>6310</v>
      </c>
      <c r="O1688" s="161">
        <v>0</v>
      </c>
      <c r="P1688" s="161">
        <v>0</v>
      </c>
      <c r="Q1688" s="161">
        <v>0</v>
      </c>
      <c r="R1688" s="161">
        <v>0</v>
      </c>
      <c r="S1688" s="161">
        <v>0</v>
      </c>
      <c r="T1688" s="161">
        <v>0</v>
      </c>
      <c r="U1688" s="161">
        <v>0</v>
      </c>
      <c r="V1688" s="161">
        <v>0</v>
      </c>
      <c r="W1688" s="161">
        <v>0</v>
      </c>
      <c r="X1688" s="161">
        <v>0</v>
      </c>
      <c r="Y1688" s="161">
        <v>0</v>
      </c>
      <c r="Z1688" s="161">
        <v>0</v>
      </c>
      <c r="AA1688" s="161">
        <v>0</v>
      </c>
      <c r="AB1688" s="161">
        <v>0</v>
      </c>
      <c r="AC1688" s="161">
        <v>0</v>
      </c>
      <c r="AD1688" s="161">
        <v>0</v>
      </c>
      <c r="AE1688" s="161">
        <v>0</v>
      </c>
      <c r="AF1688" s="161" t="s">
        <v>6309</v>
      </c>
      <c r="AG1688" s="161" t="s">
        <v>6312</v>
      </c>
      <c r="AH1688" s="162"/>
      <c r="AI1688" s="162"/>
      <c r="AJ1688" s="162"/>
      <c r="AK1688" s="162"/>
      <c r="AL1688" s="162"/>
      <c r="AM1688" s="162"/>
      <c r="AN1688" s="162"/>
      <c r="AO1688" s="162"/>
      <c r="AP1688" s="162"/>
      <c r="AQ1688" s="162"/>
      <c r="AR1688" s="162"/>
      <c r="AS1688" s="162"/>
      <c r="AT1688" s="162"/>
      <c r="AU1688" s="162"/>
      <c r="AV1688" s="162"/>
      <c r="AW1688" s="162"/>
      <c r="AX1688" s="162"/>
    </row>
    <row r="1689" spans="1:50" hidden="1">
      <c r="A1689" s="153" t="s">
        <v>5146</v>
      </c>
      <c r="B1689" s="153" t="s">
        <v>5147</v>
      </c>
      <c r="C1689" s="153" t="s">
        <v>4237</v>
      </c>
      <c r="D1689" s="177" t="s">
        <v>9779</v>
      </c>
      <c r="E1689" s="161" t="s">
        <v>6309</v>
      </c>
      <c r="F1689" s="161" t="s">
        <v>12215</v>
      </c>
      <c r="G1689" s="161" t="s">
        <v>9780</v>
      </c>
      <c r="H1689" s="161" t="s">
        <v>2024</v>
      </c>
      <c r="I1689" s="161" t="s">
        <v>2031</v>
      </c>
      <c r="J1689" s="161" t="s">
        <v>9781</v>
      </c>
      <c r="K1689" s="161" t="s">
        <v>9782</v>
      </c>
      <c r="L1689" s="161" t="s">
        <v>6309</v>
      </c>
      <c r="M1689" s="161" t="s">
        <v>9783</v>
      </c>
      <c r="N1689" s="185" t="s">
        <v>6310</v>
      </c>
      <c r="O1689" s="161">
        <v>0</v>
      </c>
      <c r="P1689" s="161">
        <v>0</v>
      </c>
      <c r="Q1689" s="161">
        <v>0</v>
      </c>
      <c r="R1689" s="161">
        <v>0</v>
      </c>
      <c r="S1689" s="161">
        <v>0</v>
      </c>
      <c r="T1689" s="161">
        <v>0</v>
      </c>
      <c r="U1689" s="161">
        <v>0</v>
      </c>
      <c r="V1689" s="161">
        <v>0</v>
      </c>
      <c r="W1689" s="161">
        <v>0</v>
      </c>
      <c r="X1689" s="161">
        <v>0</v>
      </c>
      <c r="Y1689" s="161">
        <v>0</v>
      </c>
      <c r="Z1689" s="161">
        <v>0</v>
      </c>
      <c r="AA1689" s="161">
        <v>0</v>
      </c>
      <c r="AB1689" s="161">
        <v>0</v>
      </c>
      <c r="AC1689" s="161">
        <v>0</v>
      </c>
      <c r="AD1689" s="161">
        <v>0</v>
      </c>
      <c r="AE1689" s="161">
        <v>0</v>
      </c>
      <c r="AF1689" s="161" t="s">
        <v>6309</v>
      </c>
      <c r="AG1689" s="161" t="s">
        <v>6312</v>
      </c>
      <c r="AH1689" s="162"/>
      <c r="AI1689" s="162"/>
      <c r="AJ1689" s="162"/>
      <c r="AK1689" s="162"/>
      <c r="AL1689" s="162"/>
      <c r="AM1689" s="162"/>
      <c r="AN1689" s="162"/>
      <c r="AO1689" s="162"/>
      <c r="AP1689" s="162"/>
      <c r="AQ1689" s="162"/>
      <c r="AR1689" s="162"/>
      <c r="AS1689" s="162"/>
      <c r="AT1689" s="162"/>
      <c r="AU1689" s="162"/>
      <c r="AV1689" s="162"/>
      <c r="AW1689" s="162"/>
      <c r="AX1689" s="162"/>
    </row>
    <row r="1690" spans="1:50" hidden="1">
      <c r="A1690" s="153" t="s">
        <v>3091</v>
      </c>
      <c r="B1690" s="153" t="s">
        <v>3092</v>
      </c>
      <c r="C1690" s="153" t="s">
        <v>4501</v>
      </c>
      <c r="D1690" s="177" t="s">
        <v>9999</v>
      </c>
      <c r="E1690" s="161" t="s">
        <v>6309</v>
      </c>
      <c r="F1690" s="161" t="s">
        <v>12819</v>
      </c>
      <c r="G1690" s="161" t="s">
        <v>10000</v>
      </c>
      <c r="H1690" s="161" t="s">
        <v>2024</v>
      </c>
      <c r="I1690" s="161" t="s">
        <v>2031</v>
      </c>
      <c r="J1690" s="161" t="s">
        <v>10001</v>
      </c>
      <c r="K1690" s="161" t="s">
        <v>10002</v>
      </c>
      <c r="L1690" s="161" t="s">
        <v>6309</v>
      </c>
      <c r="M1690" s="161" t="s">
        <v>10003</v>
      </c>
      <c r="N1690" s="185" t="s">
        <v>6310</v>
      </c>
      <c r="O1690" s="161">
        <v>0</v>
      </c>
      <c r="P1690" s="161">
        <v>0</v>
      </c>
      <c r="Q1690" s="161">
        <v>0</v>
      </c>
      <c r="R1690" s="161">
        <v>0</v>
      </c>
      <c r="S1690" s="161">
        <v>0</v>
      </c>
      <c r="T1690" s="161">
        <v>0</v>
      </c>
      <c r="U1690" s="161">
        <v>0</v>
      </c>
      <c r="V1690" s="161">
        <v>0</v>
      </c>
      <c r="W1690" s="161">
        <v>0</v>
      </c>
      <c r="X1690" s="161">
        <v>0</v>
      </c>
      <c r="Y1690" s="161">
        <v>0</v>
      </c>
      <c r="Z1690" s="161">
        <v>0</v>
      </c>
      <c r="AA1690" s="161">
        <v>0</v>
      </c>
      <c r="AB1690" s="161">
        <v>0</v>
      </c>
      <c r="AC1690" s="161">
        <v>0</v>
      </c>
      <c r="AD1690" s="161">
        <v>0</v>
      </c>
      <c r="AE1690" s="161">
        <v>0</v>
      </c>
      <c r="AF1690" s="161" t="s">
        <v>6309</v>
      </c>
      <c r="AG1690" s="161" t="s">
        <v>6312</v>
      </c>
      <c r="AH1690" s="162"/>
      <c r="AI1690" s="162"/>
      <c r="AJ1690" s="162"/>
      <c r="AK1690" s="162"/>
      <c r="AL1690" s="162"/>
      <c r="AM1690" s="162"/>
      <c r="AN1690" s="162"/>
      <c r="AO1690" s="162"/>
      <c r="AP1690" s="162"/>
      <c r="AQ1690" s="162"/>
      <c r="AR1690" s="162"/>
      <c r="AS1690" s="162"/>
      <c r="AT1690" s="162"/>
      <c r="AU1690" s="162"/>
      <c r="AV1690" s="162"/>
      <c r="AW1690" s="162"/>
      <c r="AX1690" s="162"/>
    </row>
    <row r="1691" spans="1:50">
      <c r="A1691" s="153" t="s">
        <v>1498</v>
      </c>
      <c r="B1691" s="153" t="s">
        <v>298</v>
      </c>
      <c r="C1691" s="153" t="s">
        <v>1497</v>
      </c>
      <c r="D1691" s="177" t="s">
        <v>6947</v>
      </c>
      <c r="E1691" s="161" t="s">
        <v>6948</v>
      </c>
      <c r="F1691" s="161" t="s">
        <v>11970</v>
      </c>
      <c r="G1691" s="161" t="s">
        <v>6949</v>
      </c>
      <c r="H1691" s="161" t="s">
        <v>6946</v>
      </c>
      <c r="I1691" s="161" t="s">
        <v>2031</v>
      </c>
      <c r="J1691" s="161" t="s">
        <v>6950</v>
      </c>
      <c r="K1691" s="161" t="s">
        <v>6951</v>
      </c>
      <c r="L1691" s="161" t="s">
        <v>6952</v>
      </c>
      <c r="M1691" s="161" t="s">
        <v>14382</v>
      </c>
      <c r="N1691" s="185" t="s">
        <v>6953</v>
      </c>
      <c r="O1691" s="161" t="s">
        <v>3754</v>
      </c>
      <c r="P1691" s="161" t="s">
        <v>6954</v>
      </c>
      <c r="Q1691" s="161" t="s">
        <v>6955</v>
      </c>
      <c r="R1691" s="161" t="s">
        <v>6207</v>
      </c>
      <c r="S1691" s="161" t="s">
        <v>6208</v>
      </c>
      <c r="T1691" s="161" t="s">
        <v>6956</v>
      </c>
      <c r="U1691" s="161">
        <v>0</v>
      </c>
      <c r="V1691" s="161">
        <v>0</v>
      </c>
      <c r="W1691" s="161">
        <v>0</v>
      </c>
      <c r="X1691" s="161">
        <v>0</v>
      </c>
      <c r="Y1691" s="161">
        <v>0</v>
      </c>
      <c r="Z1691" s="161">
        <v>0</v>
      </c>
      <c r="AA1691" s="161">
        <v>0</v>
      </c>
      <c r="AB1691" s="161">
        <v>0</v>
      </c>
      <c r="AC1691" s="161">
        <v>0</v>
      </c>
      <c r="AD1691" s="161">
        <v>0</v>
      </c>
      <c r="AE1691" s="161">
        <v>0</v>
      </c>
      <c r="AF1691" s="161" t="s">
        <v>6566</v>
      </c>
      <c r="AG1691" s="161" t="s">
        <v>4392</v>
      </c>
      <c r="AH1691" s="162"/>
      <c r="AI1691" s="162"/>
      <c r="AJ1691" s="162"/>
      <c r="AK1691" s="162"/>
      <c r="AL1691" s="162"/>
      <c r="AM1691" s="162"/>
      <c r="AN1691" s="162"/>
      <c r="AO1691" s="162"/>
      <c r="AP1691" s="162"/>
      <c r="AQ1691" s="162"/>
      <c r="AR1691" s="162"/>
      <c r="AS1691" s="162"/>
      <c r="AT1691" s="162"/>
      <c r="AU1691" s="162"/>
      <c r="AV1691" s="162"/>
      <c r="AW1691" s="162"/>
      <c r="AX1691" s="162"/>
    </row>
    <row r="1692" spans="1:50">
      <c r="A1692" s="153" t="s">
        <v>1499</v>
      </c>
      <c r="B1692" s="153" t="s">
        <v>298</v>
      </c>
      <c r="C1692" s="153" t="s">
        <v>1500</v>
      </c>
      <c r="D1692" s="177" t="s">
        <v>6947</v>
      </c>
      <c r="E1692" s="161" t="s">
        <v>6948</v>
      </c>
      <c r="F1692" s="161" t="s">
        <v>11971</v>
      </c>
      <c r="G1692" s="161" t="s">
        <v>6949</v>
      </c>
      <c r="H1692" s="161" t="s">
        <v>6946</v>
      </c>
      <c r="I1692" s="161" t="s">
        <v>2031</v>
      </c>
      <c r="J1692" s="161" t="s">
        <v>6950</v>
      </c>
      <c r="K1692" s="161" t="s">
        <v>6951</v>
      </c>
      <c r="L1692" s="161" t="s">
        <v>6952</v>
      </c>
      <c r="M1692" s="161" t="s">
        <v>14382</v>
      </c>
      <c r="N1692" s="185" t="s">
        <v>6953</v>
      </c>
      <c r="O1692" s="161" t="s">
        <v>3754</v>
      </c>
      <c r="P1692" s="161" t="s">
        <v>6954</v>
      </c>
      <c r="Q1692" s="161" t="s">
        <v>6955</v>
      </c>
      <c r="R1692" s="161" t="s">
        <v>6207</v>
      </c>
      <c r="S1692" s="161" t="s">
        <v>6208</v>
      </c>
      <c r="T1692" s="161" t="s">
        <v>6956</v>
      </c>
      <c r="U1692" s="161">
        <v>0</v>
      </c>
      <c r="V1692" s="161">
        <v>0</v>
      </c>
      <c r="W1692" s="161">
        <v>0</v>
      </c>
      <c r="X1692" s="161">
        <v>0</v>
      </c>
      <c r="Y1692" s="161">
        <v>0</v>
      </c>
      <c r="Z1692" s="161">
        <v>0</v>
      </c>
      <c r="AA1692" s="161">
        <v>0</v>
      </c>
      <c r="AB1692" s="161">
        <v>0</v>
      </c>
      <c r="AC1692" s="161">
        <v>0</v>
      </c>
      <c r="AD1692" s="161">
        <v>0</v>
      </c>
      <c r="AE1692" s="161">
        <v>0</v>
      </c>
      <c r="AF1692" s="161" t="s">
        <v>6566</v>
      </c>
      <c r="AG1692" s="161" t="s">
        <v>4392</v>
      </c>
      <c r="AH1692" s="162"/>
      <c r="AI1692" s="162"/>
      <c r="AJ1692" s="162"/>
      <c r="AK1692" s="162"/>
      <c r="AL1692" s="162"/>
      <c r="AM1692" s="162"/>
      <c r="AN1692" s="162"/>
      <c r="AO1692" s="162"/>
      <c r="AP1692" s="162"/>
      <c r="AQ1692" s="162"/>
      <c r="AR1692" s="162"/>
      <c r="AS1692" s="162"/>
      <c r="AT1692" s="162"/>
      <c r="AU1692" s="162"/>
      <c r="AV1692" s="162"/>
      <c r="AW1692" s="162"/>
      <c r="AX1692" s="162"/>
    </row>
    <row r="1693" spans="1:50" hidden="1">
      <c r="A1693" s="153" t="s">
        <v>3165</v>
      </c>
      <c r="B1693" s="153" t="s">
        <v>3166</v>
      </c>
      <c r="C1693" s="153" t="s">
        <v>4501</v>
      </c>
      <c r="D1693" s="177" t="s">
        <v>8552</v>
      </c>
      <c r="E1693" s="161" t="s">
        <v>6309</v>
      </c>
      <c r="F1693" s="161" t="s">
        <v>12537</v>
      </c>
      <c r="G1693" s="161" t="s">
        <v>8553</v>
      </c>
      <c r="H1693" s="161" t="s">
        <v>2024</v>
      </c>
      <c r="I1693" s="161" t="s">
        <v>2031</v>
      </c>
      <c r="J1693" s="161" t="s">
        <v>8554</v>
      </c>
      <c r="K1693" s="161" t="s">
        <v>8555</v>
      </c>
      <c r="L1693" s="161" t="s">
        <v>6309</v>
      </c>
      <c r="M1693" s="161" t="s">
        <v>8556</v>
      </c>
      <c r="N1693" s="185" t="s">
        <v>6310</v>
      </c>
      <c r="O1693" s="161">
        <v>0</v>
      </c>
      <c r="P1693" s="161">
        <v>0</v>
      </c>
      <c r="Q1693" s="161">
        <v>0</v>
      </c>
      <c r="R1693" s="161">
        <v>0</v>
      </c>
      <c r="S1693" s="161">
        <v>0</v>
      </c>
      <c r="T1693" s="161">
        <v>0</v>
      </c>
      <c r="U1693" s="161">
        <v>0</v>
      </c>
      <c r="V1693" s="161">
        <v>0</v>
      </c>
      <c r="W1693" s="161">
        <v>0</v>
      </c>
      <c r="X1693" s="161">
        <v>0</v>
      </c>
      <c r="Y1693" s="161">
        <v>0</v>
      </c>
      <c r="Z1693" s="161">
        <v>0</v>
      </c>
      <c r="AA1693" s="161">
        <v>0</v>
      </c>
      <c r="AB1693" s="161">
        <v>0</v>
      </c>
      <c r="AC1693" s="161">
        <v>0</v>
      </c>
      <c r="AD1693" s="161">
        <v>0</v>
      </c>
      <c r="AE1693" s="161">
        <v>0</v>
      </c>
      <c r="AF1693" s="161" t="s">
        <v>6309</v>
      </c>
      <c r="AG1693" s="161" t="s">
        <v>6312</v>
      </c>
      <c r="AH1693" s="162"/>
      <c r="AI1693" s="162"/>
      <c r="AJ1693" s="162"/>
      <c r="AK1693" s="162"/>
      <c r="AL1693" s="162"/>
      <c r="AM1693" s="162"/>
      <c r="AN1693" s="162"/>
      <c r="AO1693" s="162"/>
      <c r="AP1693" s="162"/>
      <c r="AQ1693" s="162"/>
      <c r="AR1693" s="162"/>
      <c r="AS1693" s="162"/>
      <c r="AT1693" s="162"/>
      <c r="AU1693" s="162"/>
      <c r="AV1693" s="162"/>
      <c r="AW1693" s="162"/>
      <c r="AX1693" s="162"/>
    </row>
    <row r="1694" spans="1:50" hidden="1">
      <c r="A1694" s="153" t="s">
        <v>4432</v>
      </c>
      <c r="B1694" s="153" t="s">
        <v>4430</v>
      </c>
      <c r="C1694" s="153" t="s">
        <v>4433</v>
      </c>
      <c r="D1694" s="177" t="s">
        <v>7139</v>
      </c>
      <c r="E1694" s="161" t="s">
        <v>7140</v>
      </c>
      <c r="F1694" s="161" t="s">
        <v>12013</v>
      </c>
      <c r="G1694" s="161" t="s">
        <v>7141</v>
      </c>
      <c r="H1694" s="161" t="s">
        <v>3525</v>
      </c>
      <c r="I1694" s="161" t="s">
        <v>3526</v>
      </c>
      <c r="J1694" s="161" t="s">
        <v>7142</v>
      </c>
      <c r="K1694" s="161" t="s">
        <v>7143</v>
      </c>
      <c r="L1694" s="161" t="s">
        <v>6781</v>
      </c>
      <c r="M1694" s="161" t="s">
        <v>7144</v>
      </c>
      <c r="N1694" s="185" t="s">
        <v>6318</v>
      </c>
      <c r="O1694" s="161">
        <v>0</v>
      </c>
      <c r="P1694" s="161">
        <v>0</v>
      </c>
      <c r="Q1694" s="161">
        <v>0</v>
      </c>
      <c r="R1694" s="161">
        <v>0</v>
      </c>
      <c r="S1694" s="161">
        <v>0</v>
      </c>
      <c r="T1694" s="161">
        <v>0</v>
      </c>
      <c r="U1694" s="161">
        <v>0</v>
      </c>
      <c r="V1694" s="161">
        <v>0</v>
      </c>
      <c r="W1694" s="161">
        <v>0</v>
      </c>
      <c r="X1694" s="161">
        <v>0</v>
      </c>
      <c r="Y1694" s="161">
        <v>0</v>
      </c>
      <c r="Z1694" s="161">
        <v>0</v>
      </c>
      <c r="AA1694" s="161">
        <v>1</v>
      </c>
      <c r="AB1694" s="161" t="s">
        <v>2766</v>
      </c>
      <c r="AC1694" s="161" t="s">
        <v>2767</v>
      </c>
      <c r="AD1694" s="161" t="s">
        <v>2026</v>
      </c>
      <c r="AE1694" s="161" t="s">
        <v>2768</v>
      </c>
      <c r="AF1694" s="161" t="s">
        <v>12012</v>
      </c>
      <c r="AG1694" s="161" t="s">
        <v>4428</v>
      </c>
      <c r="AH1694" s="162" t="s">
        <v>15864</v>
      </c>
      <c r="AI1694" s="162" t="s">
        <v>15862</v>
      </c>
      <c r="AJ1694" s="162"/>
      <c r="AK1694" s="162"/>
      <c r="AL1694" s="162"/>
      <c r="AM1694" s="162"/>
      <c r="AN1694" s="162"/>
      <c r="AO1694" s="162"/>
      <c r="AP1694" s="162"/>
      <c r="AQ1694" s="162"/>
      <c r="AR1694" s="162"/>
      <c r="AS1694" s="162"/>
      <c r="AT1694" s="162"/>
      <c r="AU1694" s="162"/>
      <c r="AV1694" s="162"/>
      <c r="AW1694" s="162"/>
      <c r="AX1694" s="162"/>
    </row>
    <row r="1695" spans="1:50" hidden="1">
      <c r="A1695" s="153" t="s">
        <v>2822</v>
      </c>
      <c r="B1695" s="160" t="s">
        <v>2823</v>
      </c>
      <c r="C1695" s="153" t="s">
        <v>2824</v>
      </c>
      <c r="D1695" s="177" t="s">
        <v>7839</v>
      </c>
      <c r="E1695" s="161" t="s">
        <v>7840</v>
      </c>
      <c r="F1695" s="161" t="s">
        <v>12166</v>
      </c>
      <c r="G1695" s="161" t="s">
        <v>7841</v>
      </c>
      <c r="H1695" s="161" t="s">
        <v>2041</v>
      </c>
      <c r="I1695" s="161" t="s">
        <v>2042</v>
      </c>
      <c r="J1695" s="161" t="s">
        <v>7842</v>
      </c>
      <c r="K1695" s="161" t="s">
        <v>6309</v>
      </c>
      <c r="L1695" s="161" t="s">
        <v>6309</v>
      </c>
      <c r="M1695" s="161" t="s">
        <v>7843</v>
      </c>
      <c r="N1695" s="185" t="s">
        <v>6953</v>
      </c>
      <c r="O1695" s="161" t="s">
        <v>2060</v>
      </c>
      <c r="P1695" s="161" t="s">
        <v>13612</v>
      </c>
      <c r="Q1695" s="161" t="s">
        <v>2061</v>
      </c>
      <c r="R1695" s="161" t="s">
        <v>2041</v>
      </c>
      <c r="S1695" s="161" t="s">
        <v>2042</v>
      </c>
      <c r="T1695" s="161" t="s">
        <v>2062</v>
      </c>
      <c r="U1695" s="161" t="s">
        <v>2825</v>
      </c>
      <c r="V1695" s="161" t="s">
        <v>13613</v>
      </c>
      <c r="W1695" s="161" t="s">
        <v>13614</v>
      </c>
      <c r="X1695" s="161" t="s">
        <v>7928</v>
      </c>
      <c r="Y1695" s="161" t="s">
        <v>7929</v>
      </c>
      <c r="Z1695" s="161" t="s">
        <v>13615</v>
      </c>
      <c r="AA1695" s="161">
        <v>0</v>
      </c>
      <c r="AB1695" s="161">
        <v>0</v>
      </c>
      <c r="AC1695" s="161">
        <v>0</v>
      </c>
      <c r="AD1695" s="161">
        <v>0</v>
      </c>
      <c r="AE1695" s="161">
        <v>0</v>
      </c>
      <c r="AF1695" s="161" t="s">
        <v>1912</v>
      </c>
      <c r="AG1695" s="161" t="s">
        <v>4388</v>
      </c>
      <c r="AH1695" s="162"/>
      <c r="AI1695" s="162"/>
      <c r="AJ1695" s="162"/>
      <c r="AK1695" s="162"/>
      <c r="AL1695" s="162"/>
      <c r="AM1695" s="162"/>
      <c r="AN1695" s="162"/>
      <c r="AO1695" s="162"/>
      <c r="AP1695" s="162"/>
      <c r="AQ1695" s="162"/>
      <c r="AR1695" s="162"/>
      <c r="AS1695" s="162"/>
      <c r="AT1695" s="162"/>
      <c r="AU1695" s="162"/>
      <c r="AV1695" s="162"/>
      <c r="AW1695" s="162"/>
      <c r="AX1695" s="162"/>
    </row>
    <row r="1696" spans="1:50" hidden="1">
      <c r="A1696" s="153" t="s">
        <v>1919</v>
      </c>
      <c r="B1696" s="153" t="s">
        <v>1920</v>
      </c>
      <c r="C1696" s="153" t="s">
        <v>1921</v>
      </c>
      <c r="D1696" s="177" t="s">
        <v>6747</v>
      </c>
      <c r="E1696" s="161" t="s">
        <v>6748</v>
      </c>
      <c r="F1696" s="161" t="s">
        <v>6749</v>
      </c>
      <c r="G1696" s="161" t="s">
        <v>6750</v>
      </c>
      <c r="H1696" s="161" t="s">
        <v>2024</v>
      </c>
      <c r="I1696" s="161" t="s">
        <v>2031</v>
      </c>
      <c r="J1696" s="161" t="s">
        <v>6751</v>
      </c>
      <c r="K1696" s="161" t="s">
        <v>6752</v>
      </c>
      <c r="L1696" s="161" t="s">
        <v>6753</v>
      </c>
      <c r="M1696" s="161" t="s">
        <v>6754</v>
      </c>
      <c r="N1696" s="185" t="s">
        <v>6318</v>
      </c>
      <c r="O1696" s="161">
        <v>0</v>
      </c>
      <c r="P1696" s="161">
        <v>0</v>
      </c>
      <c r="Q1696" s="161">
        <v>0</v>
      </c>
      <c r="R1696" s="161">
        <v>0</v>
      </c>
      <c r="S1696" s="161">
        <v>0</v>
      </c>
      <c r="T1696" s="161">
        <v>0</v>
      </c>
      <c r="U1696" s="161">
        <v>0</v>
      </c>
      <c r="V1696" s="161">
        <v>0</v>
      </c>
      <c r="W1696" s="161">
        <v>0</v>
      </c>
      <c r="X1696" s="161">
        <v>0</v>
      </c>
      <c r="Y1696" s="161">
        <v>0</v>
      </c>
      <c r="Z1696" s="161">
        <v>0</v>
      </c>
      <c r="AA1696" s="161">
        <v>0</v>
      </c>
      <c r="AB1696" s="161">
        <v>0</v>
      </c>
      <c r="AC1696" s="161">
        <v>0</v>
      </c>
      <c r="AD1696" s="161">
        <v>0</v>
      </c>
      <c r="AE1696" s="161">
        <v>0</v>
      </c>
      <c r="AF1696" s="161" t="s">
        <v>1922</v>
      </c>
      <c r="AG1696" s="161" t="s">
        <v>4388</v>
      </c>
      <c r="AH1696" s="162" t="s">
        <v>14901</v>
      </c>
      <c r="AI1696" s="162" t="s">
        <v>14904</v>
      </c>
      <c r="AJ1696" s="162" t="s">
        <v>15159</v>
      </c>
      <c r="AK1696" s="162" t="s">
        <v>16010</v>
      </c>
      <c r="AL1696" s="162" t="s">
        <v>16009</v>
      </c>
      <c r="AM1696" s="162"/>
      <c r="AN1696" s="162"/>
      <c r="AO1696" s="162"/>
      <c r="AP1696" s="162"/>
      <c r="AQ1696" s="162"/>
      <c r="AR1696" s="162"/>
      <c r="AS1696" s="162"/>
      <c r="AT1696" s="162"/>
      <c r="AU1696" s="162"/>
      <c r="AV1696" s="162"/>
      <c r="AW1696" s="162"/>
      <c r="AX1696" s="162"/>
    </row>
    <row r="1697" spans="1:50" hidden="1">
      <c r="A1697" s="153" t="s">
        <v>5829</v>
      </c>
      <c r="B1697" s="153" t="s">
        <v>5830</v>
      </c>
      <c r="C1697" s="153" t="s">
        <v>282</v>
      </c>
      <c r="D1697" s="177" t="s">
        <v>10357</v>
      </c>
      <c r="E1697" s="161" t="s">
        <v>6309</v>
      </c>
      <c r="F1697" s="161" t="s">
        <v>12893</v>
      </c>
      <c r="G1697" s="161" t="s">
        <v>10358</v>
      </c>
      <c r="H1697" s="161" t="s">
        <v>10359</v>
      </c>
      <c r="I1697" s="161" t="s">
        <v>10360</v>
      </c>
      <c r="J1697" s="161" t="s">
        <v>10361</v>
      </c>
      <c r="K1697" s="161" t="s">
        <v>10362</v>
      </c>
      <c r="L1697" s="161" t="s">
        <v>6309</v>
      </c>
      <c r="M1697" s="161" t="s">
        <v>10363</v>
      </c>
      <c r="N1697" s="185" t="s">
        <v>6310</v>
      </c>
      <c r="O1697" s="161">
        <v>0</v>
      </c>
      <c r="P1697" s="161">
        <v>0</v>
      </c>
      <c r="Q1697" s="161">
        <v>0</v>
      </c>
      <c r="R1697" s="161">
        <v>0</v>
      </c>
      <c r="S1697" s="161">
        <v>0</v>
      </c>
      <c r="T1697" s="161">
        <v>0</v>
      </c>
      <c r="U1697" s="161">
        <v>0</v>
      </c>
      <c r="V1697" s="161">
        <v>0</v>
      </c>
      <c r="W1697" s="161">
        <v>0</v>
      </c>
      <c r="X1697" s="161">
        <v>0</v>
      </c>
      <c r="Y1697" s="161">
        <v>0</v>
      </c>
      <c r="Z1697" s="161">
        <v>0</v>
      </c>
      <c r="AA1697" s="161">
        <v>0</v>
      </c>
      <c r="AB1697" s="161">
        <v>0</v>
      </c>
      <c r="AC1697" s="161">
        <v>0</v>
      </c>
      <c r="AD1697" s="161">
        <v>0</v>
      </c>
      <c r="AE1697" s="161">
        <v>0</v>
      </c>
      <c r="AF1697" s="161" t="s">
        <v>6309</v>
      </c>
      <c r="AG1697" s="169" t="s">
        <v>6312</v>
      </c>
      <c r="AH1697" s="162"/>
      <c r="AI1697" s="162"/>
      <c r="AJ1697" s="162"/>
      <c r="AK1697" s="162"/>
      <c r="AL1697" s="162"/>
      <c r="AM1697" s="162"/>
      <c r="AN1697" s="162"/>
      <c r="AO1697" s="162"/>
      <c r="AP1697" s="162"/>
      <c r="AQ1697" s="162"/>
      <c r="AR1697" s="162"/>
      <c r="AS1697" s="162"/>
      <c r="AT1697" s="162"/>
      <c r="AU1697" s="162"/>
      <c r="AV1697" s="162"/>
      <c r="AW1697" s="162"/>
      <c r="AX1697" s="162"/>
    </row>
    <row r="1698" spans="1:50" hidden="1">
      <c r="A1698" s="153" t="s">
        <v>3281</v>
      </c>
      <c r="B1698" s="160" t="s">
        <v>3282</v>
      </c>
      <c r="C1698" s="153" t="s">
        <v>4501</v>
      </c>
      <c r="D1698" s="177" t="s">
        <v>8253</v>
      </c>
      <c r="E1698" s="161" t="s">
        <v>8254</v>
      </c>
      <c r="F1698" s="161" t="s">
        <v>12478</v>
      </c>
      <c r="G1698" s="161" t="s">
        <v>8255</v>
      </c>
      <c r="H1698" s="161" t="s">
        <v>2015</v>
      </c>
      <c r="I1698" s="161" t="s">
        <v>2016</v>
      </c>
      <c r="J1698" s="161" t="s">
        <v>8256</v>
      </c>
      <c r="K1698" s="161" t="s">
        <v>8257</v>
      </c>
      <c r="L1698" s="161" t="s">
        <v>8258</v>
      </c>
      <c r="M1698" s="161" t="s">
        <v>8259</v>
      </c>
      <c r="N1698" s="185" t="s">
        <v>6953</v>
      </c>
      <c r="O1698" s="161">
        <v>0</v>
      </c>
      <c r="P1698" s="161">
        <v>0</v>
      </c>
      <c r="Q1698" s="161">
        <v>0</v>
      </c>
      <c r="R1698" s="161">
        <v>0</v>
      </c>
      <c r="S1698" s="161">
        <v>0</v>
      </c>
      <c r="T1698" s="161">
        <v>0</v>
      </c>
      <c r="U1698" s="161">
        <v>0</v>
      </c>
      <c r="V1698" s="161">
        <v>0</v>
      </c>
      <c r="W1698" s="161">
        <v>0</v>
      </c>
      <c r="X1698" s="161">
        <v>0</v>
      </c>
      <c r="Y1698" s="161">
        <v>0</v>
      </c>
      <c r="Z1698" s="161">
        <v>0</v>
      </c>
      <c r="AA1698" s="161">
        <v>0</v>
      </c>
      <c r="AB1698" s="161">
        <v>0</v>
      </c>
      <c r="AC1698" s="161">
        <v>0</v>
      </c>
      <c r="AD1698" s="161">
        <v>0</v>
      </c>
      <c r="AE1698" s="161">
        <v>0</v>
      </c>
      <c r="AF1698" s="161" t="s">
        <v>4409</v>
      </c>
      <c r="AG1698" s="161" t="s">
        <v>4405</v>
      </c>
      <c r="AH1698" s="162"/>
      <c r="AI1698" s="162"/>
      <c r="AJ1698" s="162"/>
      <c r="AK1698" s="162"/>
      <c r="AL1698" s="162"/>
      <c r="AM1698" s="162"/>
      <c r="AN1698" s="162"/>
      <c r="AO1698" s="162"/>
      <c r="AP1698" s="162"/>
      <c r="AQ1698" s="162"/>
      <c r="AR1698" s="162"/>
      <c r="AS1698" s="162"/>
      <c r="AT1698" s="162"/>
      <c r="AU1698" s="162"/>
      <c r="AV1698" s="162"/>
      <c r="AW1698" s="162"/>
      <c r="AX1698" s="162"/>
    </row>
    <row r="1699" spans="1:50">
      <c r="A1699" s="153" t="s">
        <v>1501</v>
      </c>
      <c r="B1699" s="153" t="s">
        <v>298</v>
      </c>
      <c r="C1699" s="153" t="s">
        <v>1502</v>
      </c>
      <c r="D1699" s="177" t="s">
        <v>6947</v>
      </c>
      <c r="E1699" s="161" t="s">
        <v>6948</v>
      </c>
      <c r="F1699" s="161" t="s">
        <v>11972</v>
      </c>
      <c r="G1699" s="161" t="s">
        <v>6949</v>
      </c>
      <c r="H1699" s="161" t="s">
        <v>6946</v>
      </c>
      <c r="I1699" s="161" t="s">
        <v>2031</v>
      </c>
      <c r="J1699" s="161" t="s">
        <v>6950</v>
      </c>
      <c r="K1699" s="161" t="s">
        <v>6951</v>
      </c>
      <c r="L1699" s="161" t="s">
        <v>6952</v>
      </c>
      <c r="M1699" s="161" t="s">
        <v>14382</v>
      </c>
      <c r="N1699" s="185" t="s">
        <v>6953</v>
      </c>
      <c r="O1699" s="161" t="s">
        <v>3754</v>
      </c>
      <c r="P1699" s="161" t="s">
        <v>6954</v>
      </c>
      <c r="Q1699" s="161" t="s">
        <v>6955</v>
      </c>
      <c r="R1699" s="161" t="s">
        <v>6207</v>
      </c>
      <c r="S1699" s="161" t="s">
        <v>6208</v>
      </c>
      <c r="T1699" s="161" t="s">
        <v>6956</v>
      </c>
      <c r="U1699" s="161">
        <v>0</v>
      </c>
      <c r="V1699" s="161">
        <v>0</v>
      </c>
      <c r="W1699" s="161">
        <v>0</v>
      </c>
      <c r="X1699" s="161">
        <v>0</v>
      </c>
      <c r="Y1699" s="161">
        <v>0</v>
      </c>
      <c r="Z1699" s="161">
        <v>0</v>
      </c>
      <c r="AA1699" s="161">
        <v>0</v>
      </c>
      <c r="AB1699" s="161">
        <v>0</v>
      </c>
      <c r="AC1699" s="161">
        <v>0</v>
      </c>
      <c r="AD1699" s="161">
        <v>0</v>
      </c>
      <c r="AE1699" s="161">
        <v>0</v>
      </c>
      <c r="AF1699" s="161" t="s">
        <v>6566</v>
      </c>
      <c r="AG1699" s="161" t="s">
        <v>4392</v>
      </c>
      <c r="AH1699" s="162"/>
      <c r="AI1699" s="162"/>
      <c r="AJ1699" s="162"/>
      <c r="AK1699" s="162"/>
      <c r="AL1699" s="162"/>
      <c r="AM1699" s="162"/>
      <c r="AN1699" s="162"/>
      <c r="AO1699" s="162"/>
      <c r="AP1699" s="162"/>
      <c r="AQ1699" s="162"/>
      <c r="AR1699" s="162"/>
      <c r="AS1699" s="162"/>
      <c r="AT1699" s="162"/>
      <c r="AU1699" s="162"/>
      <c r="AV1699" s="162"/>
      <c r="AW1699" s="162"/>
      <c r="AX1699" s="162"/>
    </row>
    <row r="1700" spans="1:50" hidden="1">
      <c r="A1700" s="153" t="s">
        <v>3451</v>
      </c>
      <c r="B1700" s="153" t="s">
        <v>1605</v>
      </c>
      <c r="C1700" s="153" t="s">
        <v>1606</v>
      </c>
      <c r="D1700" s="177" t="s">
        <v>3790</v>
      </c>
      <c r="E1700" s="161" t="s">
        <v>3791</v>
      </c>
      <c r="F1700" s="161" t="s">
        <v>3792</v>
      </c>
      <c r="G1700" s="161" t="s">
        <v>3793</v>
      </c>
      <c r="H1700" s="161" t="s">
        <v>2024</v>
      </c>
      <c r="I1700" s="161" t="s">
        <v>2031</v>
      </c>
      <c r="J1700" s="161" t="s">
        <v>3794</v>
      </c>
      <c r="K1700" s="161" t="s">
        <v>3795</v>
      </c>
      <c r="L1700" s="161" t="s">
        <v>6309</v>
      </c>
      <c r="M1700" s="161" t="s">
        <v>3796</v>
      </c>
      <c r="N1700" s="185" t="s">
        <v>6310</v>
      </c>
      <c r="O1700" s="161">
        <v>0</v>
      </c>
      <c r="P1700" s="161">
        <v>0</v>
      </c>
      <c r="Q1700" s="161">
        <v>0</v>
      </c>
      <c r="R1700" s="161">
        <v>0</v>
      </c>
      <c r="S1700" s="161">
        <v>0</v>
      </c>
      <c r="T1700" s="161">
        <v>0</v>
      </c>
      <c r="U1700" s="161">
        <v>0</v>
      </c>
      <c r="V1700" s="161">
        <v>0</v>
      </c>
      <c r="W1700" s="161">
        <v>0</v>
      </c>
      <c r="X1700" s="161">
        <v>0</v>
      </c>
      <c r="Y1700" s="161">
        <v>0</v>
      </c>
      <c r="Z1700" s="161">
        <v>0</v>
      </c>
      <c r="AA1700" s="161">
        <v>1</v>
      </c>
      <c r="AB1700" s="161" t="s">
        <v>3797</v>
      </c>
      <c r="AC1700" s="161" t="s">
        <v>3798</v>
      </c>
      <c r="AD1700" s="161" t="s">
        <v>2031</v>
      </c>
      <c r="AE1700" s="161" t="s">
        <v>14485</v>
      </c>
      <c r="AF1700" s="161" t="s">
        <v>6309</v>
      </c>
      <c r="AG1700" s="161" t="s">
        <v>6334</v>
      </c>
      <c r="AH1700" s="162" t="s">
        <v>1858</v>
      </c>
      <c r="AI1700" s="162" t="s">
        <v>6907</v>
      </c>
      <c r="AJ1700" s="162"/>
      <c r="AK1700" s="162"/>
      <c r="AL1700" s="162"/>
      <c r="AM1700" s="162"/>
      <c r="AN1700" s="162"/>
      <c r="AO1700" s="162"/>
      <c r="AP1700" s="162"/>
      <c r="AQ1700" s="162"/>
      <c r="AR1700" s="162"/>
      <c r="AS1700" s="162"/>
      <c r="AT1700" s="162"/>
      <c r="AU1700" s="162"/>
      <c r="AV1700" s="162"/>
      <c r="AW1700" s="162"/>
      <c r="AX1700" s="162"/>
    </row>
    <row r="1701" spans="1:50" hidden="1">
      <c r="A1701" s="153" t="s">
        <v>5746</v>
      </c>
      <c r="B1701" s="153" t="s">
        <v>5747</v>
      </c>
      <c r="C1701" s="153" t="s">
        <v>5748</v>
      </c>
      <c r="D1701" s="177" t="s">
        <v>8374</v>
      </c>
      <c r="E1701" s="161" t="s">
        <v>8375</v>
      </c>
      <c r="F1701" s="161" t="e">
        <v>#N/A</v>
      </c>
      <c r="G1701" s="161" t="s">
        <v>8376</v>
      </c>
      <c r="H1701" s="161" t="s">
        <v>2015</v>
      </c>
      <c r="I1701" s="161" t="s">
        <v>2016</v>
      </c>
      <c r="J1701" s="161" t="s">
        <v>8377</v>
      </c>
      <c r="K1701" s="161" t="s">
        <v>8378</v>
      </c>
      <c r="L1701" s="161" t="s">
        <v>8379</v>
      </c>
      <c r="M1701" s="161"/>
      <c r="N1701" s="185"/>
      <c r="O1701" s="161"/>
      <c r="P1701" s="161"/>
      <c r="Q1701" s="161"/>
      <c r="R1701" s="161"/>
      <c r="S1701" s="161"/>
      <c r="T1701" s="161"/>
      <c r="U1701" s="161"/>
      <c r="V1701" s="161"/>
      <c r="W1701" s="161"/>
      <c r="X1701" s="161"/>
      <c r="Y1701" s="161"/>
      <c r="Z1701" s="161"/>
      <c r="AA1701" s="161"/>
      <c r="AB1701" s="161"/>
      <c r="AC1701" s="161"/>
      <c r="AD1701" s="161"/>
      <c r="AE1701" s="161"/>
      <c r="AF1701" s="161"/>
      <c r="AG1701" s="161"/>
      <c r="AH1701" s="162"/>
      <c r="AI1701" s="162"/>
      <c r="AJ1701" s="162"/>
      <c r="AK1701" s="162"/>
      <c r="AL1701" s="162"/>
      <c r="AM1701" s="162"/>
      <c r="AN1701" s="162"/>
      <c r="AO1701" s="162"/>
      <c r="AP1701" s="162"/>
      <c r="AQ1701" s="162"/>
      <c r="AR1701" s="162"/>
      <c r="AS1701" s="162"/>
      <c r="AT1701" s="162"/>
      <c r="AU1701" s="162"/>
      <c r="AV1701" s="162"/>
      <c r="AW1701" s="162"/>
      <c r="AX1701" s="162"/>
    </row>
    <row r="1702" spans="1:50" ht="12" hidden="1" customHeight="1">
      <c r="A1702" s="153" t="s">
        <v>5749</v>
      </c>
      <c r="B1702" s="153" t="s">
        <v>5747</v>
      </c>
      <c r="C1702" s="153" t="s">
        <v>5748</v>
      </c>
      <c r="D1702" s="177" t="s">
        <v>8374</v>
      </c>
      <c r="E1702" s="161" t="s">
        <v>8375</v>
      </c>
      <c r="F1702" s="161" t="e">
        <v>#N/A</v>
      </c>
      <c r="G1702" s="161" t="s">
        <v>8376</v>
      </c>
      <c r="H1702" s="161" t="s">
        <v>2015</v>
      </c>
      <c r="I1702" s="161" t="s">
        <v>2016</v>
      </c>
      <c r="J1702" s="161" t="s">
        <v>8377</v>
      </c>
      <c r="K1702" s="161" t="s">
        <v>8378</v>
      </c>
      <c r="L1702" s="161" t="s">
        <v>8379</v>
      </c>
      <c r="M1702" s="161"/>
      <c r="N1702" s="185"/>
      <c r="O1702" s="161"/>
      <c r="P1702" s="161"/>
      <c r="Q1702" s="161"/>
      <c r="R1702" s="161"/>
      <c r="S1702" s="161"/>
      <c r="T1702" s="161"/>
      <c r="U1702" s="161"/>
      <c r="V1702" s="161"/>
      <c r="W1702" s="161"/>
      <c r="X1702" s="161"/>
      <c r="Y1702" s="161"/>
      <c r="Z1702" s="161"/>
      <c r="AA1702" s="161"/>
      <c r="AB1702" s="161"/>
      <c r="AC1702" s="161"/>
      <c r="AD1702" s="161"/>
      <c r="AE1702" s="161"/>
      <c r="AF1702" s="161"/>
      <c r="AG1702" s="161"/>
      <c r="AH1702" s="162"/>
      <c r="AI1702" s="162"/>
      <c r="AJ1702" s="162"/>
      <c r="AK1702" s="162"/>
      <c r="AL1702" s="162"/>
      <c r="AM1702" s="162"/>
      <c r="AN1702" s="162"/>
      <c r="AO1702" s="162"/>
      <c r="AP1702" s="162"/>
      <c r="AQ1702" s="162"/>
      <c r="AR1702" s="162"/>
      <c r="AS1702" s="162"/>
      <c r="AT1702" s="162"/>
      <c r="AU1702" s="162"/>
      <c r="AV1702" s="162"/>
      <c r="AW1702" s="162"/>
      <c r="AX1702" s="162"/>
    </row>
    <row r="1703" spans="1:50" hidden="1">
      <c r="A1703" s="153" t="s">
        <v>2436</v>
      </c>
      <c r="B1703" s="153" t="s">
        <v>2418</v>
      </c>
      <c r="C1703" s="153" t="s">
        <v>2437</v>
      </c>
      <c r="D1703" s="177" t="s">
        <v>7056</v>
      </c>
      <c r="E1703" s="161" t="s">
        <v>7057</v>
      </c>
      <c r="F1703" s="161" t="s">
        <v>12927</v>
      </c>
      <c r="G1703" s="161" t="s">
        <v>7058</v>
      </c>
      <c r="H1703" s="161" t="s">
        <v>6763</v>
      </c>
      <c r="I1703" s="161" t="s">
        <v>6764</v>
      </c>
      <c r="J1703" s="161" t="s">
        <v>7059</v>
      </c>
      <c r="K1703" s="161" t="s">
        <v>7060</v>
      </c>
      <c r="L1703" s="161" t="s">
        <v>7061</v>
      </c>
      <c r="M1703" s="161" t="s">
        <v>7062</v>
      </c>
      <c r="N1703" s="185" t="s">
        <v>6318</v>
      </c>
      <c r="O1703" s="161">
        <v>0</v>
      </c>
      <c r="P1703" s="161">
        <v>0</v>
      </c>
      <c r="Q1703" s="161">
        <v>0</v>
      </c>
      <c r="R1703" s="161">
        <v>0</v>
      </c>
      <c r="S1703" s="161">
        <v>0</v>
      </c>
      <c r="T1703" s="161">
        <v>0</v>
      </c>
      <c r="U1703" s="161">
        <v>0</v>
      </c>
      <c r="V1703" s="161">
        <v>0</v>
      </c>
      <c r="W1703" s="161">
        <v>0</v>
      </c>
      <c r="X1703" s="161">
        <v>0</v>
      </c>
      <c r="Y1703" s="161">
        <v>0</v>
      </c>
      <c r="Z1703" s="161">
        <v>0</v>
      </c>
      <c r="AA1703" s="161">
        <v>0</v>
      </c>
      <c r="AB1703" s="161">
        <v>0</v>
      </c>
      <c r="AC1703" s="161">
        <v>0</v>
      </c>
      <c r="AD1703" s="161">
        <v>0</v>
      </c>
      <c r="AE1703" s="161">
        <v>0</v>
      </c>
      <c r="AF1703" s="161" t="s">
        <v>1824</v>
      </c>
      <c r="AG1703" s="161" t="s">
        <v>4437</v>
      </c>
      <c r="AH1703" s="162"/>
      <c r="AI1703" s="162"/>
      <c r="AJ1703" s="162"/>
      <c r="AK1703" s="162"/>
      <c r="AL1703" s="162"/>
      <c r="AM1703" s="162"/>
      <c r="AN1703" s="162"/>
      <c r="AO1703" s="162"/>
      <c r="AP1703" s="162"/>
      <c r="AQ1703" s="162"/>
      <c r="AR1703" s="162"/>
      <c r="AS1703" s="162"/>
      <c r="AT1703" s="162"/>
      <c r="AU1703" s="162"/>
      <c r="AV1703" s="162"/>
      <c r="AW1703" s="162"/>
      <c r="AX1703" s="162"/>
    </row>
    <row r="1704" spans="1:50" hidden="1">
      <c r="A1704" s="153" t="s">
        <v>2438</v>
      </c>
      <c r="B1704" s="153" t="s">
        <v>2418</v>
      </c>
      <c r="C1704" s="153" t="s">
        <v>2437</v>
      </c>
      <c r="D1704" s="177" t="s">
        <v>7056</v>
      </c>
      <c r="E1704" s="161" t="s">
        <v>7057</v>
      </c>
      <c r="F1704" s="161" t="s">
        <v>12928</v>
      </c>
      <c r="G1704" s="161" t="s">
        <v>7058</v>
      </c>
      <c r="H1704" s="161" t="s">
        <v>6763</v>
      </c>
      <c r="I1704" s="161" t="s">
        <v>6764</v>
      </c>
      <c r="J1704" s="161" t="s">
        <v>7059</v>
      </c>
      <c r="K1704" s="161" t="s">
        <v>7060</v>
      </c>
      <c r="L1704" s="161" t="s">
        <v>7061</v>
      </c>
      <c r="M1704" s="161" t="s">
        <v>7062</v>
      </c>
      <c r="N1704" s="185" t="s">
        <v>6318</v>
      </c>
      <c r="O1704" s="161">
        <v>0</v>
      </c>
      <c r="P1704" s="161">
        <v>0</v>
      </c>
      <c r="Q1704" s="161">
        <v>0</v>
      </c>
      <c r="R1704" s="161">
        <v>0</v>
      </c>
      <c r="S1704" s="161">
        <v>0</v>
      </c>
      <c r="T1704" s="161">
        <v>0</v>
      </c>
      <c r="U1704" s="161">
        <v>0</v>
      </c>
      <c r="V1704" s="161">
        <v>0</v>
      </c>
      <c r="W1704" s="161">
        <v>0</v>
      </c>
      <c r="X1704" s="161">
        <v>0</v>
      </c>
      <c r="Y1704" s="161">
        <v>0</v>
      </c>
      <c r="Z1704" s="161">
        <v>0</v>
      </c>
      <c r="AA1704" s="161">
        <v>0</v>
      </c>
      <c r="AB1704" s="161">
        <v>0</v>
      </c>
      <c r="AC1704" s="161">
        <v>0</v>
      </c>
      <c r="AD1704" s="161">
        <v>0</v>
      </c>
      <c r="AE1704" s="161">
        <v>0</v>
      </c>
      <c r="AF1704" s="161" t="s">
        <v>1824</v>
      </c>
      <c r="AG1704" s="161" t="s">
        <v>4437</v>
      </c>
      <c r="AH1704" s="162"/>
      <c r="AI1704" s="162"/>
      <c r="AJ1704" s="162"/>
      <c r="AK1704" s="162"/>
      <c r="AL1704" s="162"/>
      <c r="AM1704" s="162"/>
      <c r="AN1704" s="162"/>
      <c r="AO1704" s="162"/>
      <c r="AP1704" s="162"/>
      <c r="AQ1704" s="162"/>
      <c r="AR1704" s="162"/>
      <c r="AS1704" s="162"/>
      <c r="AT1704" s="162"/>
      <c r="AU1704" s="162"/>
      <c r="AV1704" s="162"/>
      <c r="AW1704" s="162"/>
      <c r="AX1704" s="162"/>
    </row>
    <row r="1705" spans="1:50" hidden="1">
      <c r="A1705" s="153" t="s">
        <v>415</v>
      </c>
      <c r="B1705" s="153" t="s">
        <v>416</v>
      </c>
      <c r="C1705" s="153" t="s">
        <v>417</v>
      </c>
      <c r="D1705" s="177" t="s">
        <v>11646</v>
      </c>
      <c r="E1705" s="161" t="s">
        <v>6309</v>
      </c>
      <c r="F1705" s="161" t="s">
        <v>12117</v>
      </c>
      <c r="G1705" s="161" t="s">
        <v>11647</v>
      </c>
      <c r="H1705" s="161" t="s">
        <v>2024</v>
      </c>
      <c r="I1705" s="161" t="s">
        <v>2031</v>
      </c>
      <c r="J1705" s="161" t="s">
        <v>11648</v>
      </c>
      <c r="K1705" s="161" t="s">
        <v>11649</v>
      </c>
      <c r="L1705" s="161" t="s">
        <v>6309</v>
      </c>
      <c r="M1705" s="161" t="s">
        <v>14217</v>
      </c>
      <c r="N1705" s="185" t="s">
        <v>6310</v>
      </c>
      <c r="O1705" s="161" t="s">
        <v>418</v>
      </c>
      <c r="P1705" s="161" t="s">
        <v>12118</v>
      </c>
      <c r="Q1705" s="161" t="s">
        <v>12119</v>
      </c>
      <c r="R1705" s="161" t="s">
        <v>2024</v>
      </c>
      <c r="S1705" s="161" t="s">
        <v>2031</v>
      </c>
      <c r="T1705" s="161" t="s">
        <v>12120</v>
      </c>
      <c r="U1705" s="161">
        <v>0</v>
      </c>
      <c r="V1705" s="161">
        <v>0</v>
      </c>
      <c r="W1705" s="161">
        <v>0</v>
      </c>
      <c r="X1705" s="161">
        <v>0</v>
      </c>
      <c r="Y1705" s="161">
        <v>0</v>
      </c>
      <c r="Z1705" s="161">
        <v>0</v>
      </c>
      <c r="AA1705" s="161">
        <v>0</v>
      </c>
      <c r="AB1705" s="161">
        <v>0</v>
      </c>
      <c r="AC1705" s="161">
        <v>0</v>
      </c>
      <c r="AD1705" s="161">
        <v>0</v>
      </c>
      <c r="AE1705" s="161">
        <v>0</v>
      </c>
      <c r="AF1705" s="161" t="s">
        <v>6309</v>
      </c>
      <c r="AG1705" s="161" t="s">
        <v>6312</v>
      </c>
      <c r="AH1705" s="162"/>
      <c r="AI1705" s="162"/>
      <c r="AJ1705" s="162"/>
      <c r="AK1705" s="162"/>
      <c r="AL1705" s="162"/>
      <c r="AM1705" s="162"/>
      <c r="AN1705" s="162"/>
      <c r="AO1705" s="162"/>
      <c r="AP1705" s="162"/>
      <c r="AQ1705" s="162"/>
      <c r="AR1705" s="162"/>
      <c r="AS1705" s="162"/>
      <c r="AT1705" s="162"/>
      <c r="AU1705" s="162"/>
      <c r="AV1705" s="162"/>
      <c r="AW1705" s="162"/>
      <c r="AX1705" s="162"/>
    </row>
    <row r="1706" spans="1:50" hidden="1">
      <c r="A1706" s="153" t="s">
        <v>2439</v>
      </c>
      <c r="B1706" s="153" t="s">
        <v>2418</v>
      </c>
      <c r="C1706" s="153" t="s">
        <v>2437</v>
      </c>
      <c r="D1706" s="177" t="s">
        <v>7056</v>
      </c>
      <c r="E1706" s="161" t="s">
        <v>7057</v>
      </c>
      <c r="F1706" s="161" t="s">
        <v>12929</v>
      </c>
      <c r="G1706" s="161" t="s">
        <v>7058</v>
      </c>
      <c r="H1706" s="161" t="s">
        <v>6763</v>
      </c>
      <c r="I1706" s="161" t="s">
        <v>6764</v>
      </c>
      <c r="J1706" s="161" t="s">
        <v>7059</v>
      </c>
      <c r="K1706" s="161" t="s">
        <v>7060</v>
      </c>
      <c r="L1706" s="161" t="s">
        <v>7061</v>
      </c>
      <c r="M1706" s="161" t="s">
        <v>7062</v>
      </c>
      <c r="N1706" s="185" t="s">
        <v>6318</v>
      </c>
      <c r="O1706" s="161">
        <v>0</v>
      </c>
      <c r="P1706" s="161">
        <v>0</v>
      </c>
      <c r="Q1706" s="161">
        <v>0</v>
      </c>
      <c r="R1706" s="161">
        <v>0</v>
      </c>
      <c r="S1706" s="161">
        <v>0</v>
      </c>
      <c r="T1706" s="161">
        <v>0</v>
      </c>
      <c r="U1706" s="161">
        <v>0</v>
      </c>
      <c r="V1706" s="161">
        <v>0</v>
      </c>
      <c r="W1706" s="161">
        <v>0</v>
      </c>
      <c r="X1706" s="161">
        <v>0</v>
      </c>
      <c r="Y1706" s="161">
        <v>0</v>
      </c>
      <c r="Z1706" s="161">
        <v>0</v>
      </c>
      <c r="AA1706" s="161">
        <v>0</v>
      </c>
      <c r="AB1706" s="161">
        <v>0</v>
      </c>
      <c r="AC1706" s="161">
        <v>0</v>
      </c>
      <c r="AD1706" s="161">
        <v>0</v>
      </c>
      <c r="AE1706" s="161">
        <v>0</v>
      </c>
      <c r="AF1706" s="161" t="s">
        <v>1824</v>
      </c>
      <c r="AG1706" s="161" t="s">
        <v>4437</v>
      </c>
      <c r="AH1706" s="162"/>
      <c r="AI1706" s="162"/>
      <c r="AJ1706" s="162"/>
      <c r="AK1706" s="162"/>
      <c r="AL1706" s="162"/>
      <c r="AM1706" s="162"/>
      <c r="AN1706" s="162"/>
      <c r="AO1706" s="162"/>
      <c r="AP1706" s="162"/>
      <c r="AQ1706" s="162"/>
      <c r="AR1706" s="162"/>
      <c r="AS1706" s="162"/>
      <c r="AT1706" s="162"/>
      <c r="AU1706" s="162"/>
      <c r="AV1706" s="162"/>
      <c r="AW1706" s="162"/>
      <c r="AX1706" s="162"/>
    </row>
    <row r="1707" spans="1:50" hidden="1">
      <c r="A1707" s="153" t="s">
        <v>1685</v>
      </c>
      <c r="B1707" s="153" t="s">
        <v>962</v>
      </c>
      <c r="C1707" s="153" t="s">
        <v>1686</v>
      </c>
      <c r="D1707" s="177" t="s">
        <v>10514</v>
      </c>
      <c r="E1707" s="161" t="s">
        <v>10515</v>
      </c>
      <c r="F1707" s="161" t="s">
        <v>13055</v>
      </c>
      <c r="G1707" s="161" t="s">
        <v>10516</v>
      </c>
      <c r="H1707" s="161" t="s">
        <v>8995</v>
      </c>
      <c r="I1707" s="161" t="s">
        <v>10517</v>
      </c>
      <c r="J1707" s="161" t="s">
        <v>10518</v>
      </c>
      <c r="K1707" s="161" t="s">
        <v>10519</v>
      </c>
      <c r="L1707" s="161" t="s">
        <v>10520</v>
      </c>
      <c r="M1707" s="161" t="s">
        <v>10521</v>
      </c>
      <c r="N1707" s="185" t="s">
        <v>7096</v>
      </c>
      <c r="O1707" s="161">
        <v>0</v>
      </c>
      <c r="P1707" s="161">
        <v>0</v>
      </c>
      <c r="Q1707" s="161">
        <v>0</v>
      </c>
      <c r="R1707" s="161">
        <v>0</v>
      </c>
      <c r="S1707" s="161">
        <v>0</v>
      </c>
      <c r="T1707" s="161">
        <v>0</v>
      </c>
      <c r="U1707" s="161">
        <v>0</v>
      </c>
      <c r="V1707" s="161">
        <v>0</v>
      </c>
      <c r="W1707" s="161">
        <v>0</v>
      </c>
      <c r="X1707" s="161">
        <v>0</v>
      </c>
      <c r="Y1707" s="161">
        <v>0</v>
      </c>
      <c r="Z1707" s="161">
        <v>0</v>
      </c>
      <c r="AA1707" s="161">
        <v>0</v>
      </c>
      <c r="AB1707" s="161">
        <v>0</v>
      </c>
      <c r="AC1707" s="161">
        <v>0</v>
      </c>
      <c r="AD1707" s="161">
        <v>0</v>
      </c>
      <c r="AE1707" s="161">
        <v>0</v>
      </c>
      <c r="AF1707" s="161" t="s">
        <v>1823</v>
      </c>
      <c r="AG1707" s="161" t="s">
        <v>4437</v>
      </c>
      <c r="AH1707" s="162"/>
      <c r="AI1707" s="162"/>
      <c r="AJ1707" s="162"/>
      <c r="AK1707" s="162"/>
      <c r="AL1707" s="162"/>
      <c r="AM1707" s="162"/>
      <c r="AN1707" s="162"/>
      <c r="AO1707" s="162"/>
      <c r="AP1707" s="162"/>
      <c r="AQ1707" s="162"/>
      <c r="AR1707" s="162"/>
      <c r="AS1707" s="162"/>
      <c r="AT1707" s="162"/>
      <c r="AU1707" s="162"/>
      <c r="AV1707" s="162"/>
      <c r="AW1707" s="162"/>
      <c r="AX1707" s="162"/>
    </row>
    <row r="1708" spans="1:50" hidden="1">
      <c r="A1708" s="153" t="s">
        <v>4167</v>
      </c>
      <c r="B1708" s="153" t="s">
        <v>4168</v>
      </c>
      <c r="C1708" s="153" t="s">
        <v>2535</v>
      </c>
      <c r="D1708" s="177" t="s">
        <v>9125</v>
      </c>
      <c r="E1708" s="161" t="s">
        <v>6309</v>
      </c>
      <c r="F1708" s="161" t="s">
        <v>12645</v>
      </c>
      <c r="G1708" s="161" t="s">
        <v>9126</v>
      </c>
      <c r="H1708" s="161" t="s">
        <v>889</v>
      </c>
      <c r="I1708" s="161" t="s">
        <v>890</v>
      </c>
      <c r="J1708" s="161" t="s">
        <v>9127</v>
      </c>
      <c r="K1708" s="161" t="s">
        <v>9128</v>
      </c>
      <c r="L1708" s="161" t="s">
        <v>6309</v>
      </c>
      <c r="M1708" s="161" t="s">
        <v>6309</v>
      </c>
      <c r="N1708" s="185" t="s">
        <v>6310</v>
      </c>
      <c r="O1708" s="161">
        <v>0</v>
      </c>
      <c r="P1708" s="161">
        <v>0</v>
      </c>
      <c r="Q1708" s="161">
        <v>0</v>
      </c>
      <c r="R1708" s="161">
        <v>0</v>
      </c>
      <c r="S1708" s="161">
        <v>0</v>
      </c>
      <c r="T1708" s="161">
        <v>0</v>
      </c>
      <c r="U1708" s="161">
        <v>0</v>
      </c>
      <c r="V1708" s="161">
        <v>0</v>
      </c>
      <c r="W1708" s="161">
        <v>0</v>
      </c>
      <c r="X1708" s="161">
        <v>0</v>
      </c>
      <c r="Y1708" s="161">
        <v>0</v>
      </c>
      <c r="Z1708" s="161">
        <v>0</v>
      </c>
      <c r="AA1708" s="161">
        <v>0</v>
      </c>
      <c r="AB1708" s="161">
        <v>0</v>
      </c>
      <c r="AC1708" s="161">
        <v>0</v>
      </c>
      <c r="AD1708" s="161">
        <v>0</v>
      </c>
      <c r="AE1708" s="161">
        <v>0</v>
      </c>
      <c r="AF1708" s="161" t="s">
        <v>6309</v>
      </c>
      <c r="AG1708" s="161" t="s">
        <v>6312</v>
      </c>
      <c r="AH1708" s="162"/>
      <c r="AI1708" s="162"/>
      <c r="AJ1708" s="162"/>
      <c r="AK1708" s="162"/>
      <c r="AL1708" s="162"/>
      <c r="AM1708" s="162"/>
      <c r="AN1708" s="162"/>
      <c r="AO1708" s="162"/>
      <c r="AP1708" s="162"/>
      <c r="AQ1708" s="162"/>
      <c r="AR1708" s="162"/>
      <c r="AS1708" s="162"/>
      <c r="AT1708" s="162"/>
      <c r="AU1708" s="162"/>
      <c r="AV1708" s="162"/>
      <c r="AW1708" s="162"/>
      <c r="AX1708" s="162"/>
    </row>
    <row r="1709" spans="1:50" hidden="1">
      <c r="A1709" s="153" t="s">
        <v>1607</v>
      </c>
      <c r="B1709" s="153" t="s">
        <v>6522</v>
      </c>
      <c r="C1709" s="153" t="s">
        <v>1608</v>
      </c>
      <c r="D1709" s="177" t="s">
        <v>894</v>
      </c>
      <c r="E1709" s="161" t="s">
        <v>895</v>
      </c>
      <c r="F1709" s="161" t="s">
        <v>2352</v>
      </c>
      <c r="G1709" s="161" t="s">
        <v>897</v>
      </c>
      <c r="H1709" s="161" t="s">
        <v>2024</v>
      </c>
      <c r="I1709" s="161" t="s">
        <v>2031</v>
      </c>
      <c r="J1709" s="161" t="s">
        <v>898</v>
      </c>
      <c r="K1709" s="161" t="s">
        <v>899</v>
      </c>
      <c r="L1709" s="161" t="s">
        <v>900</v>
      </c>
      <c r="M1709" s="161" t="s">
        <v>901</v>
      </c>
      <c r="N1709" s="185" t="s">
        <v>6520</v>
      </c>
      <c r="O1709" s="161" t="s">
        <v>6519</v>
      </c>
      <c r="P1709" s="161" t="s">
        <v>2349</v>
      </c>
      <c r="Q1709" s="161" t="s">
        <v>2350</v>
      </c>
      <c r="R1709" s="161" t="s">
        <v>2024</v>
      </c>
      <c r="S1709" s="161" t="s">
        <v>2031</v>
      </c>
      <c r="T1709" s="161" t="s">
        <v>2351</v>
      </c>
      <c r="U1709" s="161" t="s">
        <v>6523</v>
      </c>
      <c r="V1709" s="161" t="s">
        <v>2344</v>
      </c>
      <c r="W1709" s="161" t="s">
        <v>13652</v>
      </c>
      <c r="X1709" s="161" t="s">
        <v>2024</v>
      </c>
      <c r="Y1709" s="161" t="s">
        <v>2031</v>
      </c>
      <c r="Z1709" s="161" t="s">
        <v>6309</v>
      </c>
      <c r="AA1709" s="161">
        <v>0</v>
      </c>
      <c r="AB1709" s="161">
        <v>0</v>
      </c>
      <c r="AC1709" s="161">
        <v>0</v>
      </c>
      <c r="AD1709" s="161">
        <v>0</v>
      </c>
      <c r="AE1709" s="161">
        <v>0</v>
      </c>
      <c r="AF1709" s="161" t="s">
        <v>6309</v>
      </c>
      <c r="AG1709" s="161" t="s">
        <v>6497</v>
      </c>
      <c r="AH1709" s="162" t="s">
        <v>14196</v>
      </c>
      <c r="AI1709" s="162" t="s">
        <v>15250</v>
      </c>
      <c r="AJ1709" s="162" t="s">
        <v>15340</v>
      </c>
      <c r="AK1709" s="162" t="s">
        <v>15348</v>
      </c>
      <c r="AL1709" s="162" t="s">
        <v>15419</v>
      </c>
      <c r="AM1709" s="162"/>
      <c r="AN1709" s="162"/>
      <c r="AO1709" s="162"/>
      <c r="AP1709" s="162"/>
      <c r="AQ1709" s="162"/>
      <c r="AR1709" s="162"/>
      <c r="AS1709" s="162"/>
      <c r="AT1709" s="162"/>
      <c r="AU1709" s="162"/>
      <c r="AV1709" s="162"/>
      <c r="AW1709" s="162"/>
      <c r="AX1709" s="162"/>
    </row>
    <row r="1710" spans="1:50" hidden="1">
      <c r="A1710" s="153" t="s">
        <v>1609</v>
      </c>
      <c r="B1710" s="153" t="s">
        <v>6522</v>
      </c>
      <c r="C1710" s="153" t="s">
        <v>1610</v>
      </c>
      <c r="D1710" s="177" t="s">
        <v>894</v>
      </c>
      <c r="E1710" s="161" t="s">
        <v>895</v>
      </c>
      <c r="F1710" s="161" t="s">
        <v>2353</v>
      </c>
      <c r="G1710" s="161" t="s">
        <v>897</v>
      </c>
      <c r="H1710" s="161" t="s">
        <v>2024</v>
      </c>
      <c r="I1710" s="161" t="s">
        <v>2031</v>
      </c>
      <c r="J1710" s="161" t="s">
        <v>898</v>
      </c>
      <c r="K1710" s="161" t="s">
        <v>899</v>
      </c>
      <c r="L1710" s="161" t="s">
        <v>900</v>
      </c>
      <c r="M1710" s="161" t="s">
        <v>901</v>
      </c>
      <c r="N1710" s="185" t="s">
        <v>6520</v>
      </c>
      <c r="O1710" s="161" t="s">
        <v>6519</v>
      </c>
      <c r="P1710" s="161" t="s">
        <v>2349</v>
      </c>
      <c r="Q1710" s="161" t="s">
        <v>2350</v>
      </c>
      <c r="R1710" s="161" t="s">
        <v>2024</v>
      </c>
      <c r="S1710" s="161" t="s">
        <v>2031</v>
      </c>
      <c r="T1710" s="161" t="s">
        <v>2351</v>
      </c>
      <c r="U1710" s="161" t="s">
        <v>6523</v>
      </c>
      <c r="V1710" s="161" t="s">
        <v>2344</v>
      </c>
      <c r="W1710" s="161" t="s">
        <v>13652</v>
      </c>
      <c r="X1710" s="161" t="s">
        <v>2024</v>
      </c>
      <c r="Y1710" s="161" t="s">
        <v>2031</v>
      </c>
      <c r="Z1710" s="161" t="s">
        <v>6309</v>
      </c>
      <c r="AA1710" s="161">
        <v>0</v>
      </c>
      <c r="AB1710" s="161">
        <v>0</v>
      </c>
      <c r="AC1710" s="161">
        <v>0</v>
      </c>
      <c r="AD1710" s="161">
        <v>0</v>
      </c>
      <c r="AE1710" s="161">
        <v>0</v>
      </c>
      <c r="AF1710" s="161" t="s">
        <v>6309</v>
      </c>
      <c r="AG1710" s="161" t="s">
        <v>6497</v>
      </c>
      <c r="AH1710" s="162" t="s">
        <v>14196</v>
      </c>
      <c r="AI1710" s="162" t="s">
        <v>15250</v>
      </c>
      <c r="AJ1710" s="162" t="s">
        <v>15340</v>
      </c>
      <c r="AK1710" s="162" t="s">
        <v>15348</v>
      </c>
      <c r="AL1710" s="162" t="s">
        <v>15419</v>
      </c>
      <c r="AM1710" s="162"/>
      <c r="AN1710" s="162"/>
      <c r="AO1710" s="162"/>
      <c r="AP1710" s="162"/>
      <c r="AQ1710" s="162"/>
      <c r="AR1710" s="162"/>
      <c r="AS1710" s="162"/>
      <c r="AT1710" s="162"/>
      <c r="AU1710" s="162"/>
      <c r="AV1710" s="162"/>
      <c r="AW1710" s="162"/>
      <c r="AX1710" s="162"/>
    </row>
    <row r="1711" spans="1:50" hidden="1">
      <c r="A1711" s="153" t="s">
        <v>5488</v>
      </c>
      <c r="B1711" s="153" t="s">
        <v>482</v>
      </c>
      <c r="C1711" s="153" t="s">
        <v>2479</v>
      </c>
      <c r="D1711" s="177" t="s">
        <v>483</v>
      </c>
      <c r="E1711" s="161" t="s">
        <v>7063</v>
      </c>
      <c r="F1711" s="161" t="s">
        <v>12137</v>
      </c>
      <c r="G1711" s="161" t="s">
        <v>7064</v>
      </c>
      <c r="H1711" s="161" t="s">
        <v>2024</v>
      </c>
      <c r="I1711" s="161" t="s">
        <v>2031</v>
      </c>
      <c r="J1711" s="161" t="s">
        <v>7065</v>
      </c>
      <c r="K1711" s="161" t="s">
        <v>7066</v>
      </c>
      <c r="L1711" s="161" t="s">
        <v>7067</v>
      </c>
      <c r="M1711" s="161"/>
      <c r="N1711" s="185"/>
      <c r="O1711" s="161"/>
      <c r="P1711" s="161"/>
      <c r="Q1711" s="161"/>
      <c r="R1711" s="161"/>
      <c r="S1711" s="161"/>
      <c r="T1711" s="161"/>
      <c r="U1711" s="161"/>
      <c r="V1711" s="161"/>
      <c r="W1711" s="161"/>
      <c r="X1711" s="161"/>
      <c r="Y1711" s="161"/>
      <c r="Z1711" s="161"/>
      <c r="AA1711" s="161"/>
      <c r="AB1711" s="161"/>
      <c r="AC1711" s="161"/>
      <c r="AD1711" s="161"/>
      <c r="AE1711" s="161"/>
      <c r="AF1711" s="161"/>
      <c r="AG1711" s="161"/>
      <c r="AH1711" s="162"/>
      <c r="AI1711" s="162"/>
      <c r="AJ1711" s="162"/>
      <c r="AK1711" s="162"/>
      <c r="AL1711" s="162"/>
      <c r="AM1711" s="162"/>
      <c r="AN1711" s="162"/>
      <c r="AO1711" s="162"/>
      <c r="AP1711" s="162"/>
      <c r="AQ1711" s="162"/>
      <c r="AR1711" s="162"/>
      <c r="AS1711" s="162"/>
      <c r="AT1711" s="162"/>
      <c r="AU1711" s="162"/>
      <c r="AV1711" s="162"/>
      <c r="AW1711" s="162"/>
      <c r="AX1711" s="162"/>
    </row>
    <row r="1712" spans="1:50" hidden="1">
      <c r="A1712" s="153" t="s">
        <v>419</v>
      </c>
      <c r="B1712" s="153" t="s">
        <v>4635</v>
      </c>
      <c r="C1712" s="153" t="s">
        <v>420</v>
      </c>
      <c r="D1712" s="177" t="s">
        <v>5497</v>
      </c>
      <c r="E1712" s="161" t="s">
        <v>5498</v>
      </c>
      <c r="F1712" s="161" t="s">
        <v>5504</v>
      </c>
      <c r="G1712" s="161" t="s">
        <v>5499</v>
      </c>
      <c r="H1712" s="161" t="s">
        <v>2024</v>
      </c>
      <c r="I1712" s="161" t="s">
        <v>2031</v>
      </c>
      <c r="J1712" s="161" t="s">
        <v>5500</v>
      </c>
      <c r="K1712" s="161" t="s">
        <v>5501</v>
      </c>
      <c r="L1712" s="161" t="s">
        <v>5502</v>
      </c>
      <c r="M1712" s="161" t="s">
        <v>5503</v>
      </c>
      <c r="N1712" s="185" t="s">
        <v>6310</v>
      </c>
      <c r="O1712" s="161">
        <v>0</v>
      </c>
      <c r="P1712" s="161">
        <v>0</v>
      </c>
      <c r="Q1712" s="161">
        <v>0</v>
      </c>
      <c r="R1712" s="161">
        <v>0</v>
      </c>
      <c r="S1712" s="161">
        <v>0</v>
      </c>
      <c r="T1712" s="161">
        <v>0</v>
      </c>
      <c r="U1712" s="161">
        <v>0</v>
      </c>
      <c r="V1712" s="161">
        <v>0</v>
      </c>
      <c r="W1712" s="161">
        <v>0</v>
      </c>
      <c r="X1712" s="161">
        <v>0</v>
      </c>
      <c r="Y1712" s="161">
        <v>0</v>
      </c>
      <c r="Z1712" s="161">
        <v>0</v>
      </c>
      <c r="AA1712" s="161">
        <v>0</v>
      </c>
      <c r="AB1712" s="161">
        <v>0</v>
      </c>
      <c r="AC1712" s="161">
        <v>0</v>
      </c>
      <c r="AD1712" s="161">
        <v>0</v>
      </c>
      <c r="AE1712" s="161">
        <v>0</v>
      </c>
      <c r="AF1712" s="161" t="s">
        <v>6309</v>
      </c>
      <c r="AG1712" s="161" t="s">
        <v>6497</v>
      </c>
      <c r="AH1712" s="162" t="s">
        <v>6692</v>
      </c>
      <c r="AI1712" s="162" t="s">
        <v>6736</v>
      </c>
      <c r="AJ1712" s="162" t="s">
        <v>6922</v>
      </c>
      <c r="AK1712" s="162" t="s">
        <v>7819</v>
      </c>
      <c r="AL1712" s="162"/>
      <c r="AM1712" s="162"/>
      <c r="AN1712" s="162"/>
      <c r="AO1712" s="162"/>
      <c r="AP1712" s="162"/>
      <c r="AQ1712" s="162"/>
      <c r="AR1712" s="162"/>
      <c r="AS1712" s="162"/>
      <c r="AT1712" s="162"/>
      <c r="AU1712" s="162"/>
      <c r="AV1712" s="162"/>
      <c r="AW1712" s="162"/>
      <c r="AX1712" s="162"/>
    </row>
    <row r="1713" spans="1:50" hidden="1">
      <c r="A1713" s="153" t="s">
        <v>4299</v>
      </c>
      <c r="B1713" s="153" t="s">
        <v>4300</v>
      </c>
      <c r="C1713" s="153" t="s">
        <v>4501</v>
      </c>
      <c r="D1713" s="177" t="s">
        <v>8623</v>
      </c>
      <c r="E1713" s="161" t="s">
        <v>6309</v>
      </c>
      <c r="F1713" s="161" t="s">
        <v>12550</v>
      </c>
      <c r="G1713" s="161" t="s">
        <v>8624</v>
      </c>
      <c r="H1713" s="161" t="s">
        <v>4536</v>
      </c>
      <c r="I1713" s="161" t="s">
        <v>4537</v>
      </c>
      <c r="J1713" s="161" t="s">
        <v>8625</v>
      </c>
      <c r="K1713" s="161" t="s">
        <v>8626</v>
      </c>
      <c r="L1713" s="161" t="s">
        <v>6309</v>
      </c>
      <c r="M1713" s="161" t="s">
        <v>14214</v>
      </c>
      <c r="N1713" s="185" t="s">
        <v>6310</v>
      </c>
      <c r="O1713" s="161">
        <v>0</v>
      </c>
      <c r="P1713" s="161">
        <v>0</v>
      </c>
      <c r="Q1713" s="161">
        <v>0</v>
      </c>
      <c r="R1713" s="161">
        <v>0</v>
      </c>
      <c r="S1713" s="161">
        <v>0</v>
      </c>
      <c r="T1713" s="161">
        <v>0</v>
      </c>
      <c r="U1713" s="161">
        <v>0</v>
      </c>
      <c r="V1713" s="161">
        <v>0</v>
      </c>
      <c r="W1713" s="161">
        <v>0</v>
      </c>
      <c r="X1713" s="161">
        <v>0</v>
      </c>
      <c r="Y1713" s="161">
        <v>0</v>
      </c>
      <c r="Z1713" s="161">
        <v>0</v>
      </c>
      <c r="AA1713" s="161">
        <v>0</v>
      </c>
      <c r="AB1713" s="161">
        <v>0</v>
      </c>
      <c r="AC1713" s="161">
        <v>0</v>
      </c>
      <c r="AD1713" s="161">
        <v>0</v>
      </c>
      <c r="AE1713" s="161">
        <v>0</v>
      </c>
      <c r="AF1713" s="161" t="s">
        <v>6309</v>
      </c>
      <c r="AG1713" s="161" t="s">
        <v>6312</v>
      </c>
      <c r="AH1713" s="162"/>
      <c r="AI1713" s="162"/>
      <c r="AJ1713" s="162"/>
      <c r="AK1713" s="162"/>
      <c r="AL1713" s="162"/>
      <c r="AM1713" s="162"/>
      <c r="AN1713" s="162"/>
      <c r="AO1713" s="162"/>
      <c r="AP1713" s="162"/>
      <c r="AQ1713" s="162"/>
      <c r="AR1713" s="162"/>
      <c r="AS1713" s="162"/>
      <c r="AT1713" s="162"/>
      <c r="AU1713" s="162"/>
      <c r="AV1713" s="162"/>
      <c r="AW1713" s="162"/>
      <c r="AX1713" s="162"/>
    </row>
    <row r="1714" spans="1:50">
      <c r="A1714" s="153" t="s">
        <v>1503</v>
      </c>
      <c r="B1714" s="153" t="s">
        <v>298</v>
      </c>
      <c r="C1714" s="153" t="s">
        <v>1488</v>
      </c>
      <c r="D1714" s="177" t="s">
        <v>6947</v>
      </c>
      <c r="E1714" s="161" t="s">
        <v>6948</v>
      </c>
      <c r="F1714" s="161" t="s">
        <v>11973</v>
      </c>
      <c r="G1714" s="161" t="s">
        <v>6949</v>
      </c>
      <c r="H1714" s="161" t="s">
        <v>6946</v>
      </c>
      <c r="I1714" s="161" t="s">
        <v>2031</v>
      </c>
      <c r="J1714" s="161" t="s">
        <v>6950</v>
      </c>
      <c r="K1714" s="161" t="s">
        <v>6951</v>
      </c>
      <c r="L1714" s="161" t="s">
        <v>6952</v>
      </c>
      <c r="M1714" s="161" t="s">
        <v>14382</v>
      </c>
      <c r="N1714" s="185" t="s">
        <v>6953</v>
      </c>
      <c r="O1714" s="161" t="s">
        <v>3754</v>
      </c>
      <c r="P1714" s="161" t="s">
        <v>6954</v>
      </c>
      <c r="Q1714" s="161" t="s">
        <v>6955</v>
      </c>
      <c r="R1714" s="161" t="s">
        <v>6207</v>
      </c>
      <c r="S1714" s="161" t="s">
        <v>6208</v>
      </c>
      <c r="T1714" s="161" t="s">
        <v>6956</v>
      </c>
      <c r="U1714" s="161">
        <v>0</v>
      </c>
      <c r="V1714" s="161">
        <v>0</v>
      </c>
      <c r="W1714" s="161">
        <v>0</v>
      </c>
      <c r="X1714" s="161">
        <v>0</v>
      </c>
      <c r="Y1714" s="161">
        <v>0</v>
      </c>
      <c r="Z1714" s="161">
        <v>0</v>
      </c>
      <c r="AA1714" s="161">
        <v>0</v>
      </c>
      <c r="AB1714" s="161">
        <v>0</v>
      </c>
      <c r="AC1714" s="161">
        <v>0</v>
      </c>
      <c r="AD1714" s="161">
        <v>0</v>
      </c>
      <c r="AE1714" s="161">
        <v>0</v>
      </c>
      <c r="AF1714" s="161" t="s">
        <v>6566</v>
      </c>
      <c r="AG1714" s="161" t="s">
        <v>4392</v>
      </c>
      <c r="AH1714" s="162"/>
      <c r="AI1714" s="162"/>
      <c r="AJ1714" s="162"/>
      <c r="AK1714" s="162"/>
      <c r="AL1714" s="162"/>
      <c r="AM1714" s="162"/>
      <c r="AN1714" s="162"/>
      <c r="AO1714" s="162"/>
      <c r="AP1714" s="162"/>
      <c r="AQ1714" s="162"/>
      <c r="AR1714" s="162"/>
      <c r="AS1714" s="162"/>
      <c r="AT1714" s="162"/>
      <c r="AU1714" s="162"/>
      <c r="AV1714" s="162"/>
      <c r="AW1714" s="162"/>
      <c r="AX1714" s="162"/>
    </row>
    <row r="1715" spans="1:50">
      <c r="A1715" s="153" t="s">
        <v>1504</v>
      </c>
      <c r="B1715" s="153" t="s">
        <v>298</v>
      </c>
      <c r="C1715" s="153" t="s">
        <v>1505</v>
      </c>
      <c r="D1715" s="177" t="s">
        <v>6947</v>
      </c>
      <c r="E1715" s="161" t="s">
        <v>6948</v>
      </c>
      <c r="F1715" s="161" t="s">
        <v>12162</v>
      </c>
      <c r="G1715" s="161" t="s">
        <v>6949</v>
      </c>
      <c r="H1715" s="161" t="s">
        <v>6946</v>
      </c>
      <c r="I1715" s="161" t="s">
        <v>2031</v>
      </c>
      <c r="J1715" s="161" t="s">
        <v>6950</v>
      </c>
      <c r="K1715" s="161" t="s">
        <v>6951</v>
      </c>
      <c r="L1715" s="161" t="s">
        <v>6952</v>
      </c>
      <c r="M1715" s="161" t="s">
        <v>14382</v>
      </c>
      <c r="N1715" s="185" t="s">
        <v>6953</v>
      </c>
      <c r="O1715" s="161" t="s">
        <v>3754</v>
      </c>
      <c r="P1715" s="161" t="s">
        <v>6954</v>
      </c>
      <c r="Q1715" s="161" t="s">
        <v>6955</v>
      </c>
      <c r="R1715" s="161" t="s">
        <v>6207</v>
      </c>
      <c r="S1715" s="161" t="s">
        <v>6208</v>
      </c>
      <c r="T1715" s="161" t="s">
        <v>6956</v>
      </c>
      <c r="U1715" s="161">
        <v>0</v>
      </c>
      <c r="V1715" s="161">
        <v>0</v>
      </c>
      <c r="W1715" s="161">
        <v>0</v>
      </c>
      <c r="X1715" s="161">
        <v>0</v>
      </c>
      <c r="Y1715" s="161">
        <v>0</v>
      </c>
      <c r="Z1715" s="161">
        <v>0</v>
      </c>
      <c r="AA1715" s="161">
        <v>0</v>
      </c>
      <c r="AB1715" s="161">
        <v>0</v>
      </c>
      <c r="AC1715" s="161">
        <v>0</v>
      </c>
      <c r="AD1715" s="161">
        <v>0</v>
      </c>
      <c r="AE1715" s="161">
        <v>0</v>
      </c>
      <c r="AF1715" s="161" t="s">
        <v>6566</v>
      </c>
      <c r="AG1715" s="161" t="s">
        <v>4392</v>
      </c>
      <c r="AH1715" s="162"/>
      <c r="AI1715" s="162"/>
      <c r="AJ1715" s="162"/>
      <c r="AK1715" s="162"/>
      <c r="AL1715" s="162"/>
      <c r="AM1715" s="162"/>
      <c r="AN1715" s="162"/>
      <c r="AO1715" s="162"/>
      <c r="AP1715" s="162"/>
      <c r="AQ1715" s="162"/>
      <c r="AR1715" s="162"/>
      <c r="AS1715" s="162"/>
      <c r="AT1715" s="162"/>
      <c r="AU1715" s="162"/>
      <c r="AV1715" s="162"/>
      <c r="AW1715" s="162"/>
      <c r="AX1715" s="162"/>
    </row>
    <row r="1716" spans="1:50" hidden="1">
      <c r="A1716" s="153" t="s">
        <v>1611</v>
      </c>
      <c r="B1716" s="153" t="s">
        <v>6435</v>
      </c>
      <c r="C1716" s="153" t="s">
        <v>1612</v>
      </c>
      <c r="D1716" s="177" t="s">
        <v>3887</v>
      </c>
      <c r="E1716" s="161" t="s">
        <v>3888</v>
      </c>
      <c r="F1716" s="161" t="s">
        <v>4528</v>
      </c>
      <c r="G1716" s="161" t="s">
        <v>6301</v>
      </c>
      <c r="H1716" s="161" t="s">
        <v>3507</v>
      </c>
      <c r="I1716" s="161" t="s">
        <v>3508</v>
      </c>
      <c r="J1716" s="161" t="s">
        <v>3890</v>
      </c>
      <c r="K1716" s="161" t="s">
        <v>6303</v>
      </c>
      <c r="L1716" s="161" t="s">
        <v>6309</v>
      </c>
      <c r="M1716" s="161" t="s">
        <v>6304</v>
      </c>
      <c r="N1716" s="185" t="s">
        <v>6318</v>
      </c>
      <c r="O1716" s="161" t="s">
        <v>659</v>
      </c>
      <c r="P1716" s="161" t="s">
        <v>4639</v>
      </c>
      <c r="Q1716" s="161" t="s">
        <v>13645</v>
      </c>
      <c r="R1716" s="161" t="s">
        <v>2015</v>
      </c>
      <c r="S1716" s="161" t="s">
        <v>2016</v>
      </c>
      <c r="T1716" s="161" t="s">
        <v>14162</v>
      </c>
      <c r="U1716" s="161" t="s">
        <v>2959</v>
      </c>
      <c r="V1716" s="161" t="s">
        <v>2960</v>
      </c>
      <c r="W1716" s="161" t="s">
        <v>13645</v>
      </c>
      <c r="X1716" s="161" t="s">
        <v>2015</v>
      </c>
      <c r="Y1716" s="161" t="s">
        <v>2016</v>
      </c>
      <c r="Z1716" s="161" t="s">
        <v>6309</v>
      </c>
      <c r="AA1716" s="161">
        <v>1</v>
      </c>
      <c r="AB1716" s="161" t="s">
        <v>2060</v>
      </c>
      <c r="AC1716" s="161" t="s">
        <v>2061</v>
      </c>
      <c r="AD1716" s="161" t="s">
        <v>2042</v>
      </c>
      <c r="AE1716" s="161" t="s">
        <v>2062</v>
      </c>
      <c r="AF1716" s="161" t="s">
        <v>6309</v>
      </c>
      <c r="AG1716" s="161" t="s">
        <v>6497</v>
      </c>
      <c r="AH1716" s="162" t="s">
        <v>3711</v>
      </c>
      <c r="AI1716" s="162" t="s">
        <v>6709</v>
      </c>
      <c r="AJ1716" s="162" t="s">
        <v>16222</v>
      </c>
      <c r="AK1716" s="162"/>
      <c r="AL1716" s="162"/>
      <c r="AM1716" s="162"/>
      <c r="AN1716" s="162"/>
      <c r="AO1716" s="162"/>
      <c r="AP1716" s="162"/>
      <c r="AQ1716" s="162"/>
      <c r="AR1716" s="162"/>
      <c r="AS1716" s="162"/>
      <c r="AT1716" s="162"/>
      <c r="AU1716" s="162"/>
      <c r="AV1716" s="162"/>
      <c r="AW1716" s="162"/>
      <c r="AX1716" s="162"/>
    </row>
    <row r="1717" spans="1:50" hidden="1">
      <c r="A1717" s="153" t="s">
        <v>1613</v>
      </c>
      <c r="B1717" s="153" t="s">
        <v>6435</v>
      </c>
      <c r="C1717" s="153" t="s">
        <v>1614</v>
      </c>
      <c r="D1717" s="177" t="s">
        <v>3887</v>
      </c>
      <c r="E1717" s="161" t="s">
        <v>3888</v>
      </c>
      <c r="F1717" s="161" t="s">
        <v>3895</v>
      </c>
      <c r="G1717" s="161" t="s">
        <v>6301</v>
      </c>
      <c r="H1717" s="161" t="s">
        <v>3507</v>
      </c>
      <c r="I1717" s="161" t="s">
        <v>3508</v>
      </c>
      <c r="J1717" s="161" t="s">
        <v>3890</v>
      </c>
      <c r="K1717" s="161" t="s">
        <v>6303</v>
      </c>
      <c r="L1717" s="161" t="s">
        <v>6309</v>
      </c>
      <c r="M1717" s="161" t="s">
        <v>6304</v>
      </c>
      <c r="N1717" s="185" t="s">
        <v>6318</v>
      </c>
      <c r="O1717" s="161" t="s">
        <v>659</v>
      </c>
      <c r="P1717" s="161" t="s">
        <v>4639</v>
      </c>
      <c r="Q1717" s="161" t="s">
        <v>13645</v>
      </c>
      <c r="R1717" s="161" t="s">
        <v>2015</v>
      </c>
      <c r="S1717" s="161" t="s">
        <v>2016</v>
      </c>
      <c r="T1717" s="161" t="s">
        <v>14162</v>
      </c>
      <c r="U1717" s="161" t="s">
        <v>2959</v>
      </c>
      <c r="V1717" s="161" t="s">
        <v>2960</v>
      </c>
      <c r="W1717" s="161" t="s">
        <v>13645</v>
      </c>
      <c r="X1717" s="161" t="s">
        <v>2015</v>
      </c>
      <c r="Y1717" s="161" t="s">
        <v>2016</v>
      </c>
      <c r="Z1717" s="161" t="s">
        <v>6309</v>
      </c>
      <c r="AA1717" s="161">
        <v>1</v>
      </c>
      <c r="AB1717" s="161" t="s">
        <v>2060</v>
      </c>
      <c r="AC1717" s="161" t="s">
        <v>2061</v>
      </c>
      <c r="AD1717" s="161" t="s">
        <v>2042</v>
      </c>
      <c r="AE1717" s="161" t="s">
        <v>2062</v>
      </c>
      <c r="AF1717" s="161" t="s">
        <v>6309</v>
      </c>
      <c r="AG1717" s="161" t="s">
        <v>6497</v>
      </c>
      <c r="AH1717" s="162" t="s">
        <v>3711</v>
      </c>
      <c r="AI1717" s="162" t="s">
        <v>6709</v>
      </c>
      <c r="AJ1717" s="162" t="s">
        <v>16222</v>
      </c>
      <c r="AK1717" s="162"/>
      <c r="AL1717" s="162"/>
      <c r="AM1717" s="162"/>
      <c r="AN1717" s="162"/>
      <c r="AO1717" s="162"/>
      <c r="AP1717" s="162"/>
      <c r="AQ1717" s="162"/>
      <c r="AR1717" s="162"/>
      <c r="AS1717" s="162"/>
      <c r="AT1717" s="162"/>
      <c r="AU1717" s="162"/>
      <c r="AV1717" s="162"/>
      <c r="AW1717" s="162"/>
      <c r="AX1717" s="162"/>
    </row>
    <row r="1718" spans="1:50" hidden="1">
      <c r="A1718" s="153" t="s">
        <v>1615</v>
      </c>
      <c r="B1718" s="153" t="s">
        <v>6435</v>
      </c>
      <c r="C1718" s="153" t="s">
        <v>1616</v>
      </c>
      <c r="D1718" s="177" t="s">
        <v>3887</v>
      </c>
      <c r="E1718" s="161" t="s">
        <v>3888</v>
      </c>
      <c r="F1718" s="161" t="s">
        <v>4529</v>
      </c>
      <c r="G1718" s="161" t="s">
        <v>6301</v>
      </c>
      <c r="H1718" s="161" t="s">
        <v>3507</v>
      </c>
      <c r="I1718" s="161" t="s">
        <v>3508</v>
      </c>
      <c r="J1718" s="161" t="s">
        <v>3890</v>
      </c>
      <c r="K1718" s="161" t="s">
        <v>6303</v>
      </c>
      <c r="L1718" s="161" t="s">
        <v>6309</v>
      </c>
      <c r="M1718" s="161" t="s">
        <v>6304</v>
      </c>
      <c r="N1718" s="185" t="s">
        <v>6318</v>
      </c>
      <c r="O1718" s="161" t="s">
        <v>659</v>
      </c>
      <c r="P1718" s="161" t="s">
        <v>4639</v>
      </c>
      <c r="Q1718" s="161" t="s">
        <v>13645</v>
      </c>
      <c r="R1718" s="161" t="s">
        <v>2015</v>
      </c>
      <c r="S1718" s="161" t="s">
        <v>2016</v>
      </c>
      <c r="T1718" s="161" t="s">
        <v>14162</v>
      </c>
      <c r="U1718" s="161" t="s">
        <v>2959</v>
      </c>
      <c r="V1718" s="161" t="s">
        <v>2960</v>
      </c>
      <c r="W1718" s="161" t="s">
        <v>13645</v>
      </c>
      <c r="X1718" s="161" t="s">
        <v>2015</v>
      </c>
      <c r="Y1718" s="161" t="s">
        <v>2016</v>
      </c>
      <c r="Z1718" s="161" t="s">
        <v>6309</v>
      </c>
      <c r="AA1718" s="161">
        <v>1</v>
      </c>
      <c r="AB1718" s="161" t="s">
        <v>2060</v>
      </c>
      <c r="AC1718" s="161" t="s">
        <v>2061</v>
      </c>
      <c r="AD1718" s="161" t="s">
        <v>2042</v>
      </c>
      <c r="AE1718" s="161" t="s">
        <v>2062</v>
      </c>
      <c r="AF1718" s="161" t="s">
        <v>6309</v>
      </c>
      <c r="AG1718" s="161" t="s">
        <v>6497</v>
      </c>
      <c r="AH1718" s="162" t="s">
        <v>3711</v>
      </c>
      <c r="AI1718" s="162" t="s">
        <v>6709</v>
      </c>
      <c r="AJ1718" s="162" t="s">
        <v>16222</v>
      </c>
      <c r="AK1718" s="162"/>
      <c r="AL1718" s="162"/>
      <c r="AM1718" s="162"/>
      <c r="AN1718" s="162"/>
      <c r="AO1718" s="162"/>
      <c r="AP1718" s="162"/>
      <c r="AQ1718" s="162"/>
      <c r="AR1718" s="162"/>
      <c r="AS1718" s="162"/>
      <c r="AT1718" s="162"/>
      <c r="AU1718" s="162"/>
      <c r="AV1718" s="162"/>
      <c r="AW1718" s="162"/>
      <c r="AX1718" s="162"/>
    </row>
    <row r="1719" spans="1:50" hidden="1">
      <c r="A1719" s="153" t="s">
        <v>1687</v>
      </c>
      <c r="B1719" s="153" t="s">
        <v>962</v>
      </c>
      <c r="C1719" s="153" t="s">
        <v>1688</v>
      </c>
      <c r="D1719" s="177" t="s">
        <v>10514</v>
      </c>
      <c r="E1719" s="161" t="s">
        <v>10515</v>
      </c>
      <c r="F1719" s="161" t="s">
        <v>13056</v>
      </c>
      <c r="G1719" s="161" t="s">
        <v>10516</v>
      </c>
      <c r="H1719" s="161" t="s">
        <v>8995</v>
      </c>
      <c r="I1719" s="161" t="s">
        <v>10517</v>
      </c>
      <c r="J1719" s="161" t="s">
        <v>10518</v>
      </c>
      <c r="K1719" s="161" t="s">
        <v>10519</v>
      </c>
      <c r="L1719" s="161" t="s">
        <v>10520</v>
      </c>
      <c r="M1719" s="161" t="s">
        <v>10521</v>
      </c>
      <c r="N1719" s="185" t="s">
        <v>7096</v>
      </c>
      <c r="O1719" s="161">
        <v>0</v>
      </c>
      <c r="P1719" s="161">
        <v>0</v>
      </c>
      <c r="Q1719" s="161">
        <v>0</v>
      </c>
      <c r="R1719" s="161">
        <v>0</v>
      </c>
      <c r="S1719" s="161">
        <v>0</v>
      </c>
      <c r="T1719" s="161">
        <v>0</v>
      </c>
      <c r="U1719" s="161">
        <v>0</v>
      </c>
      <c r="V1719" s="161">
        <v>0</v>
      </c>
      <c r="W1719" s="161">
        <v>0</v>
      </c>
      <c r="X1719" s="161">
        <v>0</v>
      </c>
      <c r="Y1719" s="161">
        <v>0</v>
      </c>
      <c r="Z1719" s="161">
        <v>0</v>
      </c>
      <c r="AA1719" s="161">
        <v>0</v>
      </c>
      <c r="AB1719" s="161">
        <v>0</v>
      </c>
      <c r="AC1719" s="161">
        <v>0</v>
      </c>
      <c r="AD1719" s="161">
        <v>0</v>
      </c>
      <c r="AE1719" s="161">
        <v>0</v>
      </c>
      <c r="AF1719" s="161" t="s">
        <v>1823</v>
      </c>
      <c r="AG1719" s="161" t="s">
        <v>4437</v>
      </c>
      <c r="AH1719" s="162"/>
      <c r="AI1719" s="162"/>
      <c r="AJ1719" s="162"/>
      <c r="AK1719" s="162"/>
      <c r="AL1719" s="162"/>
      <c r="AM1719" s="162"/>
      <c r="AN1719" s="162"/>
      <c r="AO1719" s="162"/>
      <c r="AP1719" s="162"/>
      <c r="AQ1719" s="162"/>
      <c r="AR1719" s="162"/>
      <c r="AS1719" s="162"/>
      <c r="AT1719" s="162"/>
      <c r="AU1719" s="162"/>
      <c r="AV1719" s="162"/>
      <c r="AW1719" s="162"/>
      <c r="AX1719" s="162"/>
    </row>
    <row r="1720" spans="1:50" hidden="1">
      <c r="A1720" s="153" t="s">
        <v>1693</v>
      </c>
      <c r="B1720" s="153" t="s">
        <v>962</v>
      </c>
      <c r="C1720" s="153" t="s">
        <v>1688</v>
      </c>
      <c r="D1720" s="177" t="s">
        <v>10514</v>
      </c>
      <c r="E1720" s="161" t="s">
        <v>10515</v>
      </c>
      <c r="F1720" s="161" t="s">
        <v>13059</v>
      </c>
      <c r="G1720" s="161" t="s">
        <v>10516</v>
      </c>
      <c r="H1720" s="161" t="s">
        <v>8995</v>
      </c>
      <c r="I1720" s="161" t="s">
        <v>10517</v>
      </c>
      <c r="J1720" s="161" t="s">
        <v>10518</v>
      </c>
      <c r="K1720" s="161" t="s">
        <v>10519</v>
      </c>
      <c r="L1720" s="161" t="s">
        <v>10520</v>
      </c>
      <c r="M1720" s="161" t="s">
        <v>10521</v>
      </c>
      <c r="N1720" s="185" t="s">
        <v>7096</v>
      </c>
      <c r="O1720" s="161">
        <v>0</v>
      </c>
      <c r="P1720" s="161">
        <v>0</v>
      </c>
      <c r="Q1720" s="161">
        <v>0</v>
      </c>
      <c r="R1720" s="161">
        <v>0</v>
      </c>
      <c r="S1720" s="161">
        <v>0</v>
      </c>
      <c r="T1720" s="161">
        <v>0</v>
      </c>
      <c r="U1720" s="161">
        <v>0</v>
      </c>
      <c r="V1720" s="161">
        <v>0</v>
      </c>
      <c r="W1720" s="161">
        <v>0</v>
      </c>
      <c r="X1720" s="161">
        <v>0</v>
      </c>
      <c r="Y1720" s="161">
        <v>0</v>
      </c>
      <c r="Z1720" s="161">
        <v>0</v>
      </c>
      <c r="AA1720" s="161">
        <v>0</v>
      </c>
      <c r="AB1720" s="161">
        <v>0</v>
      </c>
      <c r="AC1720" s="161">
        <v>0</v>
      </c>
      <c r="AD1720" s="161">
        <v>0</v>
      </c>
      <c r="AE1720" s="161">
        <v>0</v>
      </c>
      <c r="AF1720" s="161" t="s">
        <v>1823</v>
      </c>
      <c r="AG1720" s="161" t="s">
        <v>4437</v>
      </c>
      <c r="AH1720" s="162"/>
      <c r="AI1720" s="162"/>
      <c r="AJ1720" s="162"/>
      <c r="AK1720" s="162"/>
      <c r="AL1720" s="162"/>
      <c r="AM1720" s="162"/>
      <c r="AN1720" s="162"/>
      <c r="AO1720" s="162"/>
      <c r="AP1720" s="162"/>
      <c r="AQ1720" s="162"/>
      <c r="AR1720" s="162"/>
      <c r="AS1720" s="162"/>
      <c r="AT1720" s="162"/>
      <c r="AU1720" s="162"/>
      <c r="AV1720" s="162"/>
      <c r="AW1720" s="162"/>
      <c r="AX1720" s="162"/>
    </row>
    <row r="1721" spans="1:50" hidden="1">
      <c r="A1721" s="153" t="s">
        <v>1694</v>
      </c>
      <c r="B1721" s="153" t="s">
        <v>962</v>
      </c>
      <c r="C1721" s="153" t="s">
        <v>1688</v>
      </c>
      <c r="D1721" s="177" t="s">
        <v>10514</v>
      </c>
      <c r="E1721" s="161" t="s">
        <v>10515</v>
      </c>
      <c r="F1721" s="161" t="s">
        <v>13060</v>
      </c>
      <c r="G1721" s="161" t="s">
        <v>10516</v>
      </c>
      <c r="H1721" s="161" t="s">
        <v>8995</v>
      </c>
      <c r="I1721" s="161" t="s">
        <v>10517</v>
      </c>
      <c r="J1721" s="161" t="s">
        <v>10518</v>
      </c>
      <c r="K1721" s="161" t="s">
        <v>10519</v>
      </c>
      <c r="L1721" s="161" t="s">
        <v>10520</v>
      </c>
      <c r="M1721" s="161" t="s">
        <v>10521</v>
      </c>
      <c r="N1721" s="185" t="s">
        <v>7096</v>
      </c>
      <c r="O1721" s="161">
        <v>0</v>
      </c>
      <c r="P1721" s="161">
        <v>0</v>
      </c>
      <c r="Q1721" s="161">
        <v>0</v>
      </c>
      <c r="R1721" s="161">
        <v>0</v>
      </c>
      <c r="S1721" s="161">
        <v>0</v>
      </c>
      <c r="T1721" s="161">
        <v>0</v>
      </c>
      <c r="U1721" s="161">
        <v>0</v>
      </c>
      <c r="V1721" s="161">
        <v>0</v>
      </c>
      <c r="W1721" s="161">
        <v>0</v>
      </c>
      <c r="X1721" s="161">
        <v>0</v>
      </c>
      <c r="Y1721" s="161">
        <v>0</v>
      </c>
      <c r="Z1721" s="161">
        <v>0</v>
      </c>
      <c r="AA1721" s="161">
        <v>0</v>
      </c>
      <c r="AB1721" s="161">
        <v>0</v>
      </c>
      <c r="AC1721" s="161">
        <v>0</v>
      </c>
      <c r="AD1721" s="161">
        <v>0</v>
      </c>
      <c r="AE1721" s="161">
        <v>0</v>
      </c>
      <c r="AF1721" s="161" t="s">
        <v>1823</v>
      </c>
      <c r="AG1721" s="161" t="s">
        <v>4437</v>
      </c>
      <c r="AH1721" s="162"/>
      <c r="AI1721" s="162"/>
      <c r="AJ1721" s="162"/>
      <c r="AK1721" s="162"/>
      <c r="AL1721" s="162"/>
      <c r="AM1721" s="162"/>
      <c r="AN1721" s="162"/>
      <c r="AO1721" s="162"/>
      <c r="AP1721" s="162"/>
      <c r="AQ1721" s="162"/>
      <c r="AR1721" s="162"/>
      <c r="AS1721" s="162"/>
      <c r="AT1721" s="162"/>
      <c r="AU1721" s="162"/>
      <c r="AV1721" s="162"/>
      <c r="AW1721" s="162"/>
      <c r="AX1721" s="162"/>
    </row>
    <row r="1722" spans="1:50" ht="13.5" hidden="1" customHeight="1">
      <c r="A1722" s="153" t="s">
        <v>1689</v>
      </c>
      <c r="B1722" s="153" t="s">
        <v>962</v>
      </c>
      <c r="C1722" s="153" t="s">
        <v>1690</v>
      </c>
      <c r="D1722" s="177" t="s">
        <v>10514</v>
      </c>
      <c r="E1722" s="161" t="s">
        <v>10515</v>
      </c>
      <c r="F1722" s="161" t="s">
        <v>13057</v>
      </c>
      <c r="G1722" s="161" t="s">
        <v>10516</v>
      </c>
      <c r="H1722" s="161" t="s">
        <v>8995</v>
      </c>
      <c r="I1722" s="161" t="s">
        <v>10517</v>
      </c>
      <c r="J1722" s="161" t="s">
        <v>10518</v>
      </c>
      <c r="K1722" s="161" t="s">
        <v>10519</v>
      </c>
      <c r="L1722" s="161" t="s">
        <v>10520</v>
      </c>
      <c r="M1722" s="161" t="s">
        <v>10521</v>
      </c>
      <c r="N1722" s="185" t="s">
        <v>7096</v>
      </c>
      <c r="O1722" s="161">
        <v>0</v>
      </c>
      <c r="P1722" s="161">
        <v>0</v>
      </c>
      <c r="Q1722" s="161">
        <v>0</v>
      </c>
      <c r="R1722" s="161">
        <v>0</v>
      </c>
      <c r="S1722" s="161">
        <v>0</v>
      </c>
      <c r="T1722" s="161">
        <v>0</v>
      </c>
      <c r="U1722" s="161">
        <v>0</v>
      </c>
      <c r="V1722" s="161">
        <v>0</v>
      </c>
      <c r="W1722" s="161">
        <v>0</v>
      </c>
      <c r="X1722" s="161">
        <v>0</v>
      </c>
      <c r="Y1722" s="161">
        <v>0</v>
      </c>
      <c r="Z1722" s="161">
        <v>0</v>
      </c>
      <c r="AA1722" s="161">
        <v>0</v>
      </c>
      <c r="AB1722" s="161">
        <v>0</v>
      </c>
      <c r="AC1722" s="161">
        <v>0</v>
      </c>
      <c r="AD1722" s="161">
        <v>0</v>
      </c>
      <c r="AE1722" s="161">
        <v>0</v>
      </c>
      <c r="AF1722" s="161" t="s">
        <v>1823</v>
      </c>
      <c r="AG1722" s="161" t="s">
        <v>4437</v>
      </c>
      <c r="AH1722" s="162"/>
      <c r="AI1722" s="162"/>
      <c r="AJ1722" s="162"/>
      <c r="AK1722" s="162"/>
      <c r="AL1722" s="162"/>
      <c r="AM1722" s="162"/>
      <c r="AN1722" s="162"/>
      <c r="AO1722" s="162"/>
      <c r="AP1722" s="162"/>
      <c r="AQ1722" s="162"/>
      <c r="AR1722" s="162"/>
      <c r="AS1722" s="162"/>
      <c r="AT1722" s="162"/>
      <c r="AU1722" s="162"/>
      <c r="AV1722" s="162"/>
      <c r="AW1722" s="162"/>
      <c r="AX1722" s="162"/>
    </row>
    <row r="1723" spans="1:50" hidden="1">
      <c r="A1723" s="153" t="s">
        <v>1691</v>
      </c>
      <c r="B1723" s="153" t="s">
        <v>962</v>
      </c>
      <c r="C1723" s="153" t="s">
        <v>1692</v>
      </c>
      <c r="D1723" s="177" t="s">
        <v>10514</v>
      </c>
      <c r="E1723" s="161" t="s">
        <v>10515</v>
      </c>
      <c r="F1723" s="161" t="s">
        <v>13058</v>
      </c>
      <c r="G1723" s="161" t="s">
        <v>10516</v>
      </c>
      <c r="H1723" s="161" t="s">
        <v>8995</v>
      </c>
      <c r="I1723" s="161" t="s">
        <v>10517</v>
      </c>
      <c r="J1723" s="161" t="s">
        <v>10518</v>
      </c>
      <c r="K1723" s="161" t="s">
        <v>10519</v>
      </c>
      <c r="L1723" s="161" t="s">
        <v>10520</v>
      </c>
      <c r="M1723" s="161" t="s">
        <v>10521</v>
      </c>
      <c r="N1723" s="185" t="s">
        <v>7096</v>
      </c>
      <c r="O1723" s="161">
        <v>0</v>
      </c>
      <c r="P1723" s="161">
        <v>0</v>
      </c>
      <c r="Q1723" s="161">
        <v>0</v>
      </c>
      <c r="R1723" s="161">
        <v>0</v>
      </c>
      <c r="S1723" s="161">
        <v>0</v>
      </c>
      <c r="T1723" s="161">
        <v>0</v>
      </c>
      <c r="U1723" s="161">
        <v>0</v>
      </c>
      <c r="V1723" s="161">
        <v>0</v>
      </c>
      <c r="W1723" s="161">
        <v>0</v>
      </c>
      <c r="X1723" s="161">
        <v>0</v>
      </c>
      <c r="Y1723" s="161">
        <v>0</v>
      </c>
      <c r="Z1723" s="161">
        <v>0</v>
      </c>
      <c r="AA1723" s="161">
        <v>0</v>
      </c>
      <c r="AB1723" s="161">
        <v>0</v>
      </c>
      <c r="AC1723" s="161">
        <v>0</v>
      </c>
      <c r="AD1723" s="161">
        <v>0</v>
      </c>
      <c r="AE1723" s="161">
        <v>0</v>
      </c>
      <c r="AF1723" s="161" t="s">
        <v>1823</v>
      </c>
      <c r="AG1723" s="161" t="s">
        <v>4437</v>
      </c>
      <c r="AH1723" s="162"/>
      <c r="AI1723" s="162"/>
      <c r="AJ1723" s="162"/>
      <c r="AK1723" s="162"/>
      <c r="AL1723" s="162"/>
      <c r="AM1723" s="162"/>
      <c r="AN1723" s="162"/>
      <c r="AO1723" s="162"/>
      <c r="AP1723" s="162"/>
      <c r="AQ1723" s="162"/>
      <c r="AR1723" s="162"/>
      <c r="AS1723" s="162"/>
      <c r="AT1723" s="162"/>
      <c r="AU1723" s="162"/>
      <c r="AV1723" s="162"/>
      <c r="AW1723" s="162"/>
      <c r="AX1723" s="162"/>
    </row>
    <row r="1724" spans="1:50" hidden="1">
      <c r="A1724" s="153" t="s">
        <v>1695</v>
      </c>
      <c r="B1724" s="153" t="s">
        <v>962</v>
      </c>
      <c r="C1724" s="153" t="s">
        <v>1692</v>
      </c>
      <c r="D1724" s="177" t="s">
        <v>10514</v>
      </c>
      <c r="E1724" s="161" t="s">
        <v>10515</v>
      </c>
      <c r="F1724" s="161" t="s">
        <v>13061</v>
      </c>
      <c r="G1724" s="161" t="s">
        <v>10516</v>
      </c>
      <c r="H1724" s="161" t="s">
        <v>8995</v>
      </c>
      <c r="I1724" s="161" t="s">
        <v>10517</v>
      </c>
      <c r="J1724" s="161" t="s">
        <v>10518</v>
      </c>
      <c r="K1724" s="161" t="s">
        <v>10519</v>
      </c>
      <c r="L1724" s="161" t="s">
        <v>10520</v>
      </c>
      <c r="M1724" s="161" t="s">
        <v>10521</v>
      </c>
      <c r="N1724" s="185" t="s">
        <v>7096</v>
      </c>
      <c r="O1724" s="161">
        <v>0</v>
      </c>
      <c r="P1724" s="161">
        <v>0</v>
      </c>
      <c r="Q1724" s="161">
        <v>0</v>
      </c>
      <c r="R1724" s="161">
        <v>0</v>
      </c>
      <c r="S1724" s="161">
        <v>0</v>
      </c>
      <c r="T1724" s="161">
        <v>0</v>
      </c>
      <c r="U1724" s="161">
        <v>0</v>
      </c>
      <c r="V1724" s="161">
        <v>0</v>
      </c>
      <c r="W1724" s="161">
        <v>0</v>
      </c>
      <c r="X1724" s="161">
        <v>0</v>
      </c>
      <c r="Y1724" s="161">
        <v>0</v>
      </c>
      <c r="Z1724" s="161">
        <v>0</v>
      </c>
      <c r="AA1724" s="161">
        <v>0</v>
      </c>
      <c r="AB1724" s="161">
        <v>0</v>
      </c>
      <c r="AC1724" s="161">
        <v>0</v>
      </c>
      <c r="AD1724" s="161">
        <v>0</v>
      </c>
      <c r="AE1724" s="161">
        <v>0</v>
      </c>
      <c r="AF1724" s="161" t="s">
        <v>1823</v>
      </c>
      <c r="AG1724" s="161" t="s">
        <v>4437</v>
      </c>
      <c r="AH1724" s="162"/>
      <c r="AI1724" s="162"/>
      <c r="AJ1724" s="162"/>
      <c r="AK1724" s="162"/>
      <c r="AL1724" s="162"/>
      <c r="AM1724" s="162"/>
      <c r="AN1724" s="162"/>
      <c r="AO1724" s="162"/>
      <c r="AP1724" s="162"/>
      <c r="AQ1724" s="162"/>
      <c r="AR1724" s="162"/>
      <c r="AS1724" s="162"/>
      <c r="AT1724" s="162"/>
      <c r="AU1724" s="162"/>
      <c r="AV1724" s="162"/>
      <c r="AW1724" s="162"/>
      <c r="AX1724" s="162"/>
    </row>
    <row r="1725" spans="1:50" hidden="1">
      <c r="A1725" s="153" t="s">
        <v>1775</v>
      </c>
      <c r="B1725" s="153" t="s">
        <v>1776</v>
      </c>
      <c r="C1725" s="153" t="s">
        <v>282</v>
      </c>
      <c r="D1725" s="177" t="s">
        <v>9043</v>
      </c>
      <c r="E1725" s="161" t="s">
        <v>6309</v>
      </c>
      <c r="F1725" s="161" t="s">
        <v>12629</v>
      </c>
      <c r="G1725" s="161" t="s">
        <v>9044</v>
      </c>
      <c r="H1725" s="161" t="s">
        <v>2024</v>
      </c>
      <c r="I1725" s="161" t="s">
        <v>2031</v>
      </c>
      <c r="J1725" s="161" t="s">
        <v>9045</v>
      </c>
      <c r="K1725" s="161" t="s">
        <v>9046</v>
      </c>
      <c r="L1725" s="161" t="s">
        <v>6309</v>
      </c>
      <c r="M1725" s="161" t="s">
        <v>9047</v>
      </c>
      <c r="N1725" s="185" t="s">
        <v>6310</v>
      </c>
      <c r="O1725" s="161">
        <v>0</v>
      </c>
      <c r="P1725" s="161">
        <v>0</v>
      </c>
      <c r="Q1725" s="161">
        <v>0</v>
      </c>
      <c r="R1725" s="161">
        <v>0</v>
      </c>
      <c r="S1725" s="161">
        <v>0</v>
      </c>
      <c r="T1725" s="161">
        <v>0</v>
      </c>
      <c r="U1725" s="161">
        <v>0</v>
      </c>
      <c r="V1725" s="161">
        <v>0</v>
      </c>
      <c r="W1725" s="161">
        <v>0</v>
      </c>
      <c r="X1725" s="161">
        <v>0</v>
      </c>
      <c r="Y1725" s="161">
        <v>0</v>
      </c>
      <c r="Z1725" s="161">
        <v>0</v>
      </c>
      <c r="AA1725" s="161">
        <v>0</v>
      </c>
      <c r="AB1725" s="161">
        <v>0</v>
      </c>
      <c r="AC1725" s="161">
        <v>0</v>
      </c>
      <c r="AD1725" s="161">
        <v>0</v>
      </c>
      <c r="AE1725" s="161">
        <v>0</v>
      </c>
      <c r="AF1725" s="161" t="s">
        <v>6309</v>
      </c>
      <c r="AG1725" s="161" t="s">
        <v>6312</v>
      </c>
      <c r="AH1725" s="162"/>
      <c r="AI1725" s="162"/>
      <c r="AJ1725" s="162"/>
      <c r="AK1725" s="162"/>
      <c r="AL1725" s="162"/>
      <c r="AM1725" s="162"/>
      <c r="AN1725" s="162"/>
      <c r="AO1725" s="162"/>
      <c r="AP1725" s="162"/>
      <c r="AQ1725" s="162"/>
      <c r="AR1725" s="162"/>
      <c r="AS1725" s="162"/>
      <c r="AT1725" s="162"/>
      <c r="AU1725" s="162"/>
      <c r="AV1725" s="162"/>
      <c r="AW1725" s="162"/>
      <c r="AX1725" s="162"/>
    </row>
    <row r="1726" spans="1:50" hidden="1">
      <c r="A1726" s="153" t="s">
        <v>3189</v>
      </c>
      <c r="B1726" s="153" t="s">
        <v>3190</v>
      </c>
      <c r="C1726" s="153" t="s">
        <v>4501</v>
      </c>
      <c r="D1726" s="177" t="s">
        <v>8597</v>
      </c>
      <c r="E1726" s="161" t="s">
        <v>6309</v>
      </c>
      <c r="F1726" s="161" t="s">
        <v>12545</v>
      </c>
      <c r="G1726" s="161" t="s">
        <v>8598</v>
      </c>
      <c r="H1726" s="161" t="s">
        <v>2024</v>
      </c>
      <c r="I1726" s="161" t="s">
        <v>8599</v>
      </c>
      <c r="J1726" s="161" t="s">
        <v>8600</v>
      </c>
      <c r="K1726" s="161" t="s">
        <v>8601</v>
      </c>
      <c r="L1726" s="161" t="s">
        <v>6309</v>
      </c>
      <c r="M1726" s="161" t="s">
        <v>8602</v>
      </c>
      <c r="N1726" s="185" t="s">
        <v>6310</v>
      </c>
      <c r="O1726" s="161">
        <v>0</v>
      </c>
      <c r="P1726" s="161">
        <v>0</v>
      </c>
      <c r="Q1726" s="161">
        <v>0</v>
      </c>
      <c r="R1726" s="161">
        <v>0</v>
      </c>
      <c r="S1726" s="161">
        <v>0</v>
      </c>
      <c r="T1726" s="161">
        <v>0</v>
      </c>
      <c r="U1726" s="161">
        <v>0</v>
      </c>
      <c r="V1726" s="161">
        <v>0</v>
      </c>
      <c r="W1726" s="161">
        <v>0</v>
      </c>
      <c r="X1726" s="161">
        <v>0</v>
      </c>
      <c r="Y1726" s="161">
        <v>0</v>
      </c>
      <c r="Z1726" s="161">
        <v>0</v>
      </c>
      <c r="AA1726" s="161">
        <v>0</v>
      </c>
      <c r="AB1726" s="161">
        <v>0</v>
      </c>
      <c r="AC1726" s="161">
        <v>0</v>
      </c>
      <c r="AD1726" s="161">
        <v>0</v>
      </c>
      <c r="AE1726" s="161">
        <v>0</v>
      </c>
      <c r="AF1726" s="161" t="s">
        <v>6309</v>
      </c>
      <c r="AG1726" s="161" t="s">
        <v>6312</v>
      </c>
      <c r="AH1726" s="162"/>
      <c r="AI1726" s="162"/>
      <c r="AJ1726" s="162"/>
      <c r="AK1726" s="162"/>
      <c r="AL1726" s="162"/>
      <c r="AM1726" s="162"/>
      <c r="AN1726" s="162"/>
      <c r="AO1726" s="162"/>
      <c r="AP1726" s="162"/>
      <c r="AQ1726" s="162"/>
      <c r="AR1726" s="162"/>
      <c r="AS1726" s="162"/>
      <c r="AT1726" s="162"/>
      <c r="AU1726" s="162"/>
      <c r="AV1726" s="162"/>
      <c r="AW1726" s="162"/>
      <c r="AX1726" s="162"/>
    </row>
    <row r="1727" spans="1:50" hidden="1">
      <c r="A1727" s="153" t="s">
        <v>5718</v>
      </c>
      <c r="B1727" s="153" t="s">
        <v>5719</v>
      </c>
      <c r="C1727" s="153" t="s">
        <v>5720</v>
      </c>
      <c r="D1727" s="177" t="s">
        <v>8323</v>
      </c>
      <c r="E1727" s="161" t="s">
        <v>8324</v>
      </c>
      <c r="F1727" s="161" t="s">
        <v>12494</v>
      </c>
      <c r="G1727" s="161" t="s">
        <v>8325</v>
      </c>
      <c r="H1727" s="161" t="s">
        <v>2015</v>
      </c>
      <c r="I1727" s="161" t="s">
        <v>2016</v>
      </c>
      <c r="J1727" s="161" t="s">
        <v>8326</v>
      </c>
      <c r="K1727" s="161" t="s">
        <v>8327</v>
      </c>
      <c r="L1727" s="161" t="s">
        <v>8328</v>
      </c>
      <c r="M1727" s="161" t="s">
        <v>8329</v>
      </c>
      <c r="N1727" s="185" t="s">
        <v>6318</v>
      </c>
      <c r="O1727" s="161">
        <v>0</v>
      </c>
      <c r="P1727" s="161">
        <v>0</v>
      </c>
      <c r="Q1727" s="161">
        <v>0</v>
      </c>
      <c r="R1727" s="161">
        <v>0</v>
      </c>
      <c r="S1727" s="161">
        <v>0</v>
      </c>
      <c r="T1727" s="161">
        <v>0</v>
      </c>
      <c r="U1727" s="161">
        <v>0</v>
      </c>
      <c r="V1727" s="161">
        <v>0</v>
      </c>
      <c r="W1727" s="161">
        <v>0</v>
      </c>
      <c r="X1727" s="161">
        <v>0</v>
      </c>
      <c r="Y1727" s="161">
        <v>0</v>
      </c>
      <c r="Z1727" s="161">
        <v>0</v>
      </c>
      <c r="AA1727" s="161">
        <v>0</v>
      </c>
      <c r="AB1727" s="161">
        <v>0</v>
      </c>
      <c r="AC1727" s="161">
        <v>0</v>
      </c>
      <c r="AD1727" s="161">
        <v>0</v>
      </c>
      <c r="AE1727" s="161">
        <v>0</v>
      </c>
      <c r="AF1727" s="161" t="s">
        <v>4409</v>
      </c>
      <c r="AG1727" s="161" t="s">
        <v>4405</v>
      </c>
      <c r="AH1727" s="162"/>
      <c r="AI1727" s="162"/>
      <c r="AJ1727" s="162"/>
      <c r="AK1727" s="162"/>
      <c r="AL1727" s="162"/>
      <c r="AM1727" s="162"/>
      <c r="AN1727" s="162"/>
      <c r="AO1727" s="162"/>
      <c r="AP1727" s="162"/>
      <c r="AQ1727" s="162"/>
      <c r="AR1727" s="162"/>
      <c r="AS1727" s="162"/>
      <c r="AT1727" s="162"/>
      <c r="AU1727" s="162"/>
      <c r="AV1727" s="162"/>
      <c r="AW1727" s="162"/>
      <c r="AX1727" s="162"/>
    </row>
    <row r="1728" spans="1:50" hidden="1">
      <c r="A1728" s="153" t="s">
        <v>5684</v>
      </c>
      <c r="B1728" s="153" t="s">
        <v>5685</v>
      </c>
      <c r="C1728" s="153" t="s">
        <v>1091</v>
      </c>
      <c r="D1728" s="177" t="s">
        <v>10396</v>
      </c>
      <c r="E1728" s="161" t="s">
        <v>6309</v>
      </c>
      <c r="F1728" s="161" t="s">
        <v>12900</v>
      </c>
      <c r="G1728" s="161" t="s">
        <v>10397</v>
      </c>
      <c r="H1728" s="161" t="s">
        <v>3554</v>
      </c>
      <c r="I1728" s="161" t="s">
        <v>3555</v>
      </c>
      <c r="J1728" s="161" t="s">
        <v>10398</v>
      </c>
      <c r="K1728" s="161" t="s">
        <v>10399</v>
      </c>
      <c r="L1728" s="161" t="s">
        <v>6309</v>
      </c>
      <c r="M1728" s="161" t="s">
        <v>6309</v>
      </c>
      <c r="N1728" s="185" t="s">
        <v>6310</v>
      </c>
      <c r="O1728" s="161">
        <v>0</v>
      </c>
      <c r="P1728" s="161">
        <v>0</v>
      </c>
      <c r="Q1728" s="161">
        <v>0</v>
      </c>
      <c r="R1728" s="161">
        <v>0</v>
      </c>
      <c r="S1728" s="161">
        <v>0</v>
      </c>
      <c r="T1728" s="161">
        <v>0</v>
      </c>
      <c r="U1728" s="161">
        <v>0</v>
      </c>
      <c r="V1728" s="161">
        <v>0</v>
      </c>
      <c r="W1728" s="161">
        <v>0</v>
      </c>
      <c r="X1728" s="161">
        <v>0</v>
      </c>
      <c r="Y1728" s="161">
        <v>0</v>
      </c>
      <c r="Z1728" s="161">
        <v>0</v>
      </c>
      <c r="AA1728" s="161">
        <v>0</v>
      </c>
      <c r="AB1728" s="161">
        <v>0</v>
      </c>
      <c r="AC1728" s="161">
        <v>0</v>
      </c>
      <c r="AD1728" s="161">
        <v>0</v>
      </c>
      <c r="AE1728" s="161">
        <v>0</v>
      </c>
      <c r="AF1728" s="161" t="s">
        <v>6309</v>
      </c>
      <c r="AG1728" s="161" t="s">
        <v>6312</v>
      </c>
      <c r="AH1728" s="162"/>
      <c r="AI1728" s="162"/>
      <c r="AJ1728" s="162"/>
      <c r="AK1728" s="162"/>
      <c r="AL1728" s="162"/>
      <c r="AM1728" s="162"/>
      <c r="AN1728" s="162"/>
      <c r="AO1728" s="162"/>
      <c r="AP1728" s="162"/>
      <c r="AQ1728" s="162"/>
      <c r="AR1728" s="162"/>
      <c r="AS1728" s="162"/>
      <c r="AT1728" s="162"/>
      <c r="AU1728" s="162"/>
      <c r="AV1728" s="162"/>
      <c r="AW1728" s="162"/>
      <c r="AX1728" s="162"/>
    </row>
    <row r="1729" spans="1:50" hidden="1">
      <c r="A1729" s="153" t="s">
        <v>1782</v>
      </c>
      <c r="B1729" s="153" t="s">
        <v>1783</v>
      </c>
      <c r="C1729" s="153" t="s">
        <v>2509</v>
      </c>
      <c r="D1729" s="177" t="s">
        <v>9052</v>
      </c>
      <c r="E1729" s="161" t="s">
        <v>6309</v>
      </c>
      <c r="F1729" s="161" t="s">
        <v>12632</v>
      </c>
      <c r="G1729" s="161" t="s">
        <v>9053</v>
      </c>
      <c r="H1729" s="161" t="s">
        <v>773</v>
      </c>
      <c r="I1729" s="161" t="s">
        <v>774</v>
      </c>
      <c r="J1729" s="161" t="s">
        <v>9054</v>
      </c>
      <c r="K1729" s="161" t="s">
        <v>9055</v>
      </c>
      <c r="L1729" s="161" t="s">
        <v>6309</v>
      </c>
      <c r="M1729" s="161" t="s">
        <v>9056</v>
      </c>
      <c r="N1729" s="185" t="s">
        <v>6310</v>
      </c>
      <c r="O1729" s="161">
        <v>0</v>
      </c>
      <c r="P1729" s="161">
        <v>0</v>
      </c>
      <c r="Q1729" s="161">
        <v>0</v>
      </c>
      <c r="R1729" s="161">
        <v>0</v>
      </c>
      <c r="S1729" s="161">
        <v>0</v>
      </c>
      <c r="T1729" s="161">
        <v>0</v>
      </c>
      <c r="U1729" s="161">
        <v>0</v>
      </c>
      <c r="V1729" s="161">
        <v>0</v>
      </c>
      <c r="W1729" s="161">
        <v>0</v>
      </c>
      <c r="X1729" s="161">
        <v>0</v>
      </c>
      <c r="Y1729" s="161">
        <v>0</v>
      </c>
      <c r="Z1729" s="161">
        <v>0</v>
      </c>
      <c r="AA1729" s="161">
        <v>0</v>
      </c>
      <c r="AB1729" s="161">
        <v>0</v>
      </c>
      <c r="AC1729" s="161">
        <v>0</v>
      </c>
      <c r="AD1729" s="161">
        <v>0</v>
      </c>
      <c r="AE1729" s="161">
        <v>0</v>
      </c>
      <c r="AF1729" s="161" t="s">
        <v>6309</v>
      </c>
      <c r="AG1729" s="161" t="s">
        <v>6312</v>
      </c>
      <c r="AH1729" s="162"/>
      <c r="AI1729" s="162"/>
      <c r="AJ1729" s="162"/>
      <c r="AK1729" s="162"/>
      <c r="AL1729" s="162"/>
      <c r="AM1729" s="162"/>
      <c r="AN1729" s="162"/>
      <c r="AO1729" s="162"/>
      <c r="AP1729" s="162"/>
      <c r="AQ1729" s="162"/>
      <c r="AR1729" s="162"/>
      <c r="AS1729" s="162"/>
      <c r="AT1729" s="162"/>
      <c r="AU1729" s="162"/>
      <c r="AV1729" s="162"/>
      <c r="AW1729" s="162"/>
      <c r="AX1729" s="162"/>
    </row>
    <row r="1730" spans="1:50">
      <c r="A1730" s="153" t="s">
        <v>1506</v>
      </c>
      <c r="B1730" s="153" t="s">
        <v>298</v>
      </c>
      <c r="C1730" s="153" t="s">
        <v>1507</v>
      </c>
      <c r="D1730" s="177" t="s">
        <v>6947</v>
      </c>
      <c r="E1730" s="161" t="s">
        <v>6948</v>
      </c>
      <c r="F1730" s="161" t="s">
        <v>11974</v>
      </c>
      <c r="G1730" s="161" t="s">
        <v>6949</v>
      </c>
      <c r="H1730" s="161" t="s">
        <v>6946</v>
      </c>
      <c r="I1730" s="161" t="s">
        <v>2031</v>
      </c>
      <c r="J1730" s="161" t="s">
        <v>6950</v>
      </c>
      <c r="K1730" s="161" t="s">
        <v>6951</v>
      </c>
      <c r="L1730" s="161" t="s">
        <v>6952</v>
      </c>
      <c r="M1730" s="161" t="s">
        <v>14382</v>
      </c>
      <c r="N1730" s="185" t="s">
        <v>6953</v>
      </c>
      <c r="O1730" s="161" t="s">
        <v>3754</v>
      </c>
      <c r="P1730" s="161" t="s">
        <v>6954</v>
      </c>
      <c r="Q1730" s="161" t="s">
        <v>6955</v>
      </c>
      <c r="R1730" s="161" t="s">
        <v>6207</v>
      </c>
      <c r="S1730" s="161" t="s">
        <v>6208</v>
      </c>
      <c r="T1730" s="161" t="s">
        <v>6956</v>
      </c>
      <c r="U1730" s="161">
        <v>0</v>
      </c>
      <c r="V1730" s="161">
        <v>0</v>
      </c>
      <c r="W1730" s="161">
        <v>0</v>
      </c>
      <c r="X1730" s="161">
        <v>0</v>
      </c>
      <c r="Y1730" s="161">
        <v>0</v>
      </c>
      <c r="Z1730" s="161">
        <v>0</v>
      </c>
      <c r="AA1730" s="161">
        <v>0</v>
      </c>
      <c r="AB1730" s="161">
        <v>0</v>
      </c>
      <c r="AC1730" s="161">
        <v>0</v>
      </c>
      <c r="AD1730" s="161">
        <v>0</v>
      </c>
      <c r="AE1730" s="161">
        <v>0</v>
      </c>
      <c r="AF1730" s="161" t="s">
        <v>6566</v>
      </c>
      <c r="AG1730" s="161" t="s">
        <v>4392</v>
      </c>
      <c r="AH1730" s="162"/>
      <c r="AI1730" s="162"/>
      <c r="AJ1730" s="162"/>
      <c r="AK1730" s="162"/>
      <c r="AL1730" s="162"/>
      <c r="AM1730" s="162"/>
      <c r="AN1730" s="162"/>
      <c r="AO1730" s="162"/>
      <c r="AP1730" s="162"/>
      <c r="AQ1730" s="162"/>
      <c r="AR1730" s="162"/>
      <c r="AS1730" s="162"/>
      <c r="AT1730" s="162"/>
      <c r="AU1730" s="162"/>
      <c r="AV1730" s="162"/>
      <c r="AW1730" s="162"/>
      <c r="AX1730" s="162"/>
    </row>
    <row r="1731" spans="1:50">
      <c r="A1731" s="153" t="s">
        <v>1508</v>
      </c>
      <c r="B1731" s="153" t="s">
        <v>298</v>
      </c>
      <c r="C1731" s="153" t="s">
        <v>1507</v>
      </c>
      <c r="D1731" s="177" t="s">
        <v>6947</v>
      </c>
      <c r="E1731" s="161" t="s">
        <v>6948</v>
      </c>
      <c r="F1731" s="161" t="s">
        <v>11897</v>
      </c>
      <c r="G1731" s="161" t="s">
        <v>6949</v>
      </c>
      <c r="H1731" s="161" t="s">
        <v>6946</v>
      </c>
      <c r="I1731" s="161" t="s">
        <v>2031</v>
      </c>
      <c r="J1731" s="161" t="s">
        <v>6950</v>
      </c>
      <c r="K1731" s="161" t="s">
        <v>6951</v>
      </c>
      <c r="L1731" s="161" t="s">
        <v>6952</v>
      </c>
      <c r="M1731" s="161" t="s">
        <v>14382</v>
      </c>
      <c r="N1731" s="185" t="s">
        <v>6953</v>
      </c>
      <c r="O1731" s="161" t="s">
        <v>3754</v>
      </c>
      <c r="P1731" s="161" t="s">
        <v>6954</v>
      </c>
      <c r="Q1731" s="161" t="s">
        <v>6955</v>
      </c>
      <c r="R1731" s="161" t="s">
        <v>6207</v>
      </c>
      <c r="S1731" s="161" t="s">
        <v>6208</v>
      </c>
      <c r="T1731" s="161" t="s">
        <v>6956</v>
      </c>
      <c r="U1731" s="161">
        <v>0</v>
      </c>
      <c r="V1731" s="161">
        <v>0</v>
      </c>
      <c r="W1731" s="161">
        <v>0</v>
      </c>
      <c r="X1731" s="161">
        <v>0</v>
      </c>
      <c r="Y1731" s="161">
        <v>0</v>
      </c>
      <c r="Z1731" s="161">
        <v>0</v>
      </c>
      <c r="AA1731" s="161">
        <v>0</v>
      </c>
      <c r="AB1731" s="161">
        <v>0</v>
      </c>
      <c r="AC1731" s="161">
        <v>0</v>
      </c>
      <c r="AD1731" s="161">
        <v>0</v>
      </c>
      <c r="AE1731" s="161">
        <v>0</v>
      </c>
      <c r="AF1731" s="161" t="s">
        <v>6566</v>
      </c>
      <c r="AG1731" s="161" t="s">
        <v>4392</v>
      </c>
      <c r="AH1731" s="162"/>
      <c r="AI1731" s="162"/>
      <c r="AJ1731" s="162"/>
      <c r="AK1731" s="162"/>
      <c r="AL1731" s="162"/>
      <c r="AM1731" s="162"/>
      <c r="AN1731" s="162"/>
      <c r="AO1731" s="162"/>
      <c r="AP1731" s="162"/>
      <c r="AQ1731" s="162"/>
      <c r="AR1731" s="162"/>
      <c r="AS1731" s="162"/>
      <c r="AT1731" s="162"/>
      <c r="AU1731" s="162"/>
      <c r="AV1731" s="162"/>
      <c r="AW1731" s="162"/>
      <c r="AX1731" s="162"/>
    </row>
    <row r="1732" spans="1:50" hidden="1">
      <c r="A1732" s="153" t="s">
        <v>421</v>
      </c>
      <c r="B1732" s="153" t="s">
        <v>395</v>
      </c>
      <c r="C1732" s="153" t="s">
        <v>422</v>
      </c>
      <c r="D1732" s="177" t="e">
        <v>#N/A</v>
      </c>
      <c r="E1732" s="161" t="e">
        <v>#N/A</v>
      </c>
      <c r="F1732" s="161" t="e">
        <v>#N/A</v>
      </c>
      <c r="G1732" s="161" t="e">
        <v>#N/A</v>
      </c>
      <c r="H1732" s="161" t="e">
        <v>#N/A</v>
      </c>
      <c r="I1732" s="161" t="e">
        <v>#N/A</v>
      </c>
      <c r="J1732" s="161" t="e">
        <v>#N/A</v>
      </c>
      <c r="K1732" s="161" t="e">
        <v>#N/A</v>
      </c>
      <c r="L1732" s="161" t="e">
        <v>#N/A</v>
      </c>
      <c r="M1732" s="161"/>
      <c r="N1732" s="185"/>
      <c r="O1732" s="161"/>
      <c r="P1732" s="161"/>
      <c r="Q1732" s="161"/>
      <c r="R1732" s="161"/>
      <c r="S1732" s="161"/>
      <c r="T1732" s="161"/>
      <c r="U1732" s="161"/>
      <c r="V1732" s="161"/>
      <c r="W1732" s="161"/>
      <c r="X1732" s="161"/>
      <c r="Y1732" s="161"/>
      <c r="Z1732" s="161"/>
      <c r="AA1732" s="161"/>
      <c r="AB1732" s="161"/>
      <c r="AC1732" s="161"/>
      <c r="AD1732" s="161"/>
      <c r="AE1732" s="161"/>
      <c r="AF1732" s="161"/>
      <c r="AG1732" s="161"/>
      <c r="AH1732" s="162" t="s">
        <v>2922</v>
      </c>
      <c r="AI1732" s="162" t="s">
        <v>2921</v>
      </c>
      <c r="AJ1732" s="162"/>
      <c r="AK1732" s="162"/>
      <c r="AL1732" s="162"/>
      <c r="AM1732" s="162"/>
      <c r="AN1732" s="162"/>
      <c r="AO1732" s="162"/>
      <c r="AP1732" s="162"/>
      <c r="AQ1732" s="162"/>
      <c r="AR1732" s="162"/>
      <c r="AS1732" s="162"/>
      <c r="AT1732" s="162"/>
      <c r="AU1732" s="162"/>
      <c r="AV1732" s="162"/>
      <c r="AW1732" s="162"/>
      <c r="AX1732" s="162"/>
    </row>
    <row r="1733" spans="1:50">
      <c r="A1733" s="153" t="s">
        <v>1509</v>
      </c>
      <c r="B1733" s="153" t="s">
        <v>298</v>
      </c>
      <c r="C1733" s="153" t="s">
        <v>1488</v>
      </c>
      <c r="D1733" s="177" t="s">
        <v>6947</v>
      </c>
      <c r="E1733" s="161" t="s">
        <v>6948</v>
      </c>
      <c r="F1733" s="161" t="s">
        <v>11975</v>
      </c>
      <c r="G1733" s="161" t="s">
        <v>6949</v>
      </c>
      <c r="H1733" s="161" t="s">
        <v>6946</v>
      </c>
      <c r="I1733" s="161" t="s">
        <v>2031</v>
      </c>
      <c r="J1733" s="161" t="s">
        <v>6950</v>
      </c>
      <c r="K1733" s="161" t="s">
        <v>6951</v>
      </c>
      <c r="L1733" s="161" t="s">
        <v>6952</v>
      </c>
      <c r="M1733" s="161" t="s">
        <v>14382</v>
      </c>
      <c r="N1733" s="185" t="s">
        <v>6953</v>
      </c>
      <c r="O1733" s="161" t="s">
        <v>3754</v>
      </c>
      <c r="P1733" s="161" t="s">
        <v>6954</v>
      </c>
      <c r="Q1733" s="161" t="s">
        <v>6955</v>
      </c>
      <c r="R1733" s="161" t="s">
        <v>6207</v>
      </c>
      <c r="S1733" s="161" t="s">
        <v>6208</v>
      </c>
      <c r="T1733" s="161" t="s">
        <v>6956</v>
      </c>
      <c r="U1733" s="161">
        <v>0</v>
      </c>
      <c r="V1733" s="161">
        <v>0</v>
      </c>
      <c r="W1733" s="161">
        <v>0</v>
      </c>
      <c r="X1733" s="161">
        <v>0</v>
      </c>
      <c r="Y1733" s="161">
        <v>0</v>
      </c>
      <c r="Z1733" s="161">
        <v>0</v>
      </c>
      <c r="AA1733" s="161">
        <v>0</v>
      </c>
      <c r="AB1733" s="161">
        <v>0</v>
      </c>
      <c r="AC1733" s="161">
        <v>0</v>
      </c>
      <c r="AD1733" s="161">
        <v>0</v>
      </c>
      <c r="AE1733" s="161">
        <v>0</v>
      </c>
      <c r="AF1733" s="161" t="s">
        <v>6566</v>
      </c>
      <c r="AG1733" s="161" t="s">
        <v>4392</v>
      </c>
      <c r="AH1733" s="162"/>
      <c r="AI1733" s="162"/>
      <c r="AJ1733" s="162"/>
      <c r="AK1733" s="162"/>
      <c r="AL1733" s="162"/>
      <c r="AM1733" s="162"/>
      <c r="AN1733" s="162"/>
      <c r="AO1733" s="162"/>
      <c r="AP1733" s="162"/>
      <c r="AQ1733" s="162"/>
      <c r="AR1733" s="162"/>
      <c r="AS1733" s="162"/>
      <c r="AT1733" s="162"/>
      <c r="AU1733" s="162"/>
      <c r="AV1733" s="162"/>
      <c r="AW1733" s="162"/>
      <c r="AX1733" s="162"/>
    </row>
    <row r="1734" spans="1:50" hidden="1">
      <c r="A1734" s="153" t="s">
        <v>1617</v>
      </c>
      <c r="B1734" s="153" t="s">
        <v>5271</v>
      </c>
      <c r="C1734" s="153" t="s">
        <v>1618</v>
      </c>
      <c r="D1734" s="177" t="s">
        <v>2965</v>
      </c>
      <c r="E1734" s="161" t="s">
        <v>2966</v>
      </c>
      <c r="F1734" s="161" t="s">
        <v>12149</v>
      </c>
      <c r="G1734" s="161" t="s">
        <v>2967</v>
      </c>
      <c r="H1734" s="161" t="s">
        <v>3525</v>
      </c>
      <c r="I1734" s="161" t="s">
        <v>3526</v>
      </c>
      <c r="J1734" s="161" t="s">
        <v>2968</v>
      </c>
      <c r="K1734" s="161" t="s">
        <v>2969</v>
      </c>
      <c r="L1734" s="161" t="s">
        <v>6309</v>
      </c>
      <c r="M1734" s="161" t="s">
        <v>2970</v>
      </c>
      <c r="N1734" s="185" t="s">
        <v>6310</v>
      </c>
      <c r="O1734" s="161" t="s">
        <v>1133</v>
      </c>
      <c r="P1734" s="161" t="s">
        <v>2971</v>
      </c>
      <c r="Q1734" s="161" t="s">
        <v>2972</v>
      </c>
      <c r="R1734" s="161" t="s">
        <v>2024</v>
      </c>
      <c r="S1734" s="161" t="s">
        <v>2031</v>
      </c>
      <c r="T1734" s="161" t="s">
        <v>2973</v>
      </c>
      <c r="U1734" s="161" t="s">
        <v>2974</v>
      </c>
      <c r="V1734" s="161" t="s">
        <v>13767</v>
      </c>
      <c r="W1734" s="161" t="s">
        <v>13768</v>
      </c>
      <c r="X1734" s="161" t="s">
        <v>13769</v>
      </c>
      <c r="Y1734" s="161" t="s">
        <v>13770</v>
      </c>
      <c r="Z1734" s="161" t="s">
        <v>6309</v>
      </c>
      <c r="AA1734" s="161">
        <v>0</v>
      </c>
      <c r="AB1734" s="161">
        <v>0</v>
      </c>
      <c r="AC1734" s="161">
        <v>0</v>
      </c>
      <c r="AD1734" s="161">
        <v>0</v>
      </c>
      <c r="AE1734" s="161">
        <v>0</v>
      </c>
      <c r="AF1734" s="161" t="s">
        <v>6309</v>
      </c>
      <c r="AG1734" s="161" t="s">
        <v>6317</v>
      </c>
      <c r="AH1734" s="162"/>
      <c r="AI1734" s="162"/>
      <c r="AJ1734" s="162"/>
      <c r="AK1734" s="162"/>
      <c r="AL1734" s="162"/>
      <c r="AM1734" s="162"/>
      <c r="AN1734" s="162"/>
      <c r="AO1734" s="162"/>
      <c r="AP1734" s="162"/>
      <c r="AQ1734" s="162"/>
      <c r="AR1734" s="162"/>
      <c r="AS1734" s="162"/>
      <c r="AT1734" s="162"/>
      <c r="AU1734" s="162"/>
      <c r="AV1734" s="162"/>
      <c r="AW1734" s="162"/>
      <c r="AX1734" s="162"/>
    </row>
    <row r="1735" spans="1:50" hidden="1">
      <c r="A1735" s="153" t="s">
        <v>5888</v>
      </c>
      <c r="B1735" s="153" t="s">
        <v>6186</v>
      </c>
      <c r="C1735" s="153" t="s">
        <v>5889</v>
      </c>
      <c r="D1735" s="177" t="s">
        <v>10857</v>
      </c>
      <c r="E1735" s="161" t="s">
        <v>6309</v>
      </c>
      <c r="F1735" s="161" t="s">
        <v>13204</v>
      </c>
      <c r="G1735" s="161" t="s">
        <v>10858</v>
      </c>
      <c r="H1735" s="161" t="s">
        <v>3228</v>
      </c>
      <c r="I1735" s="161" t="s">
        <v>3229</v>
      </c>
      <c r="J1735" s="161" t="s">
        <v>10859</v>
      </c>
      <c r="K1735" s="161" t="s">
        <v>6309</v>
      </c>
      <c r="L1735" s="161" t="s">
        <v>6309</v>
      </c>
      <c r="M1735" s="161" t="s">
        <v>6309</v>
      </c>
      <c r="N1735" s="185" t="s">
        <v>6310</v>
      </c>
      <c r="O1735" s="161">
        <v>0</v>
      </c>
      <c r="P1735" s="161">
        <v>0</v>
      </c>
      <c r="Q1735" s="161">
        <v>0</v>
      </c>
      <c r="R1735" s="161">
        <v>0</v>
      </c>
      <c r="S1735" s="161">
        <v>0</v>
      </c>
      <c r="T1735" s="161">
        <v>0</v>
      </c>
      <c r="U1735" s="161">
        <v>0</v>
      </c>
      <c r="V1735" s="161">
        <v>0</v>
      </c>
      <c r="W1735" s="161">
        <v>0</v>
      </c>
      <c r="X1735" s="161">
        <v>0</v>
      </c>
      <c r="Y1735" s="161">
        <v>0</v>
      </c>
      <c r="Z1735" s="161">
        <v>0</v>
      </c>
      <c r="AA1735" s="161">
        <v>1</v>
      </c>
      <c r="AB1735" s="161" t="s">
        <v>2060</v>
      </c>
      <c r="AC1735" s="161" t="s">
        <v>2061</v>
      </c>
      <c r="AD1735" s="161" t="s">
        <v>2042</v>
      </c>
      <c r="AE1735" s="161" t="s">
        <v>2062</v>
      </c>
      <c r="AF1735" s="161" t="s">
        <v>6309</v>
      </c>
      <c r="AG1735" s="161" t="s">
        <v>6317</v>
      </c>
      <c r="AH1735" s="162"/>
      <c r="AI1735" s="162"/>
      <c r="AJ1735" s="162"/>
      <c r="AK1735" s="162"/>
      <c r="AL1735" s="162"/>
      <c r="AM1735" s="162"/>
      <c r="AN1735" s="162"/>
      <c r="AO1735" s="162"/>
      <c r="AP1735" s="162"/>
      <c r="AQ1735" s="162"/>
      <c r="AR1735" s="162"/>
      <c r="AS1735" s="162"/>
      <c r="AT1735" s="162"/>
      <c r="AU1735" s="162"/>
      <c r="AV1735" s="162"/>
      <c r="AW1735" s="162"/>
      <c r="AX1735" s="162"/>
    </row>
    <row r="1736" spans="1:50">
      <c r="A1736" s="153" t="s">
        <v>1510</v>
      </c>
      <c r="B1736" s="153" t="s">
        <v>298</v>
      </c>
      <c r="C1736" s="153" t="s">
        <v>789</v>
      </c>
      <c r="D1736" s="177" t="s">
        <v>6947</v>
      </c>
      <c r="E1736" s="161" t="s">
        <v>6948</v>
      </c>
      <c r="F1736" s="161" t="s">
        <v>11976</v>
      </c>
      <c r="G1736" s="161" t="s">
        <v>6949</v>
      </c>
      <c r="H1736" s="161" t="s">
        <v>6946</v>
      </c>
      <c r="I1736" s="161" t="s">
        <v>2031</v>
      </c>
      <c r="J1736" s="161" t="s">
        <v>6950</v>
      </c>
      <c r="K1736" s="161" t="s">
        <v>6951</v>
      </c>
      <c r="L1736" s="161" t="s">
        <v>6952</v>
      </c>
      <c r="M1736" s="161" t="s">
        <v>14382</v>
      </c>
      <c r="N1736" s="185" t="s">
        <v>6953</v>
      </c>
      <c r="O1736" s="161" t="s">
        <v>3754</v>
      </c>
      <c r="P1736" s="161" t="s">
        <v>6954</v>
      </c>
      <c r="Q1736" s="161" t="s">
        <v>6955</v>
      </c>
      <c r="R1736" s="161" t="s">
        <v>6207</v>
      </c>
      <c r="S1736" s="161" t="s">
        <v>6208</v>
      </c>
      <c r="T1736" s="161" t="s">
        <v>6956</v>
      </c>
      <c r="U1736" s="161">
        <v>0</v>
      </c>
      <c r="V1736" s="161">
        <v>0</v>
      </c>
      <c r="W1736" s="161">
        <v>0</v>
      </c>
      <c r="X1736" s="161">
        <v>0</v>
      </c>
      <c r="Y1736" s="161">
        <v>0</v>
      </c>
      <c r="Z1736" s="161">
        <v>0</v>
      </c>
      <c r="AA1736" s="161">
        <v>0</v>
      </c>
      <c r="AB1736" s="161">
        <v>0</v>
      </c>
      <c r="AC1736" s="161">
        <v>0</v>
      </c>
      <c r="AD1736" s="161">
        <v>0</v>
      </c>
      <c r="AE1736" s="161">
        <v>0</v>
      </c>
      <c r="AF1736" s="161" t="s">
        <v>6566</v>
      </c>
      <c r="AG1736" s="161" t="s">
        <v>4392</v>
      </c>
      <c r="AH1736" s="162"/>
      <c r="AI1736" s="162"/>
      <c r="AJ1736" s="162"/>
      <c r="AK1736" s="162"/>
      <c r="AL1736" s="162"/>
      <c r="AM1736" s="162"/>
      <c r="AN1736" s="162"/>
      <c r="AO1736" s="162"/>
      <c r="AP1736" s="162"/>
      <c r="AQ1736" s="162"/>
      <c r="AR1736" s="162"/>
      <c r="AS1736" s="162"/>
      <c r="AT1736" s="162"/>
      <c r="AU1736" s="162"/>
      <c r="AV1736" s="162"/>
      <c r="AW1736" s="162"/>
      <c r="AX1736" s="162"/>
    </row>
    <row r="1737" spans="1:50" hidden="1">
      <c r="A1737" s="153" t="s">
        <v>234</v>
      </c>
      <c r="B1737" s="153" t="s">
        <v>235</v>
      </c>
      <c r="C1737" s="153" t="s">
        <v>236</v>
      </c>
      <c r="D1737" s="177" t="s">
        <v>6902</v>
      </c>
      <c r="E1737" s="161" t="s">
        <v>11311</v>
      </c>
      <c r="F1737" s="161" t="s">
        <v>13354</v>
      </c>
      <c r="G1737" s="161" t="s">
        <v>11312</v>
      </c>
      <c r="H1737" s="161" t="s">
        <v>1427</v>
      </c>
      <c r="I1737" s="161" t="s">
        <v>1428</v>
      </c>
      <c r="J1737" s="161" t="s">
        <v>11313</v>
      </c>
      <c r="K1737" s="161" t="s">
        <v>11314</v>
      </c>
      <c r="L1737" s="161" t="s">
        <v>6309</v>
      </c>
      <c r="M1737" s="161" t="s">
        <v>10619</v>
      </c>
      <c r="N1737" s="185" t="s">
        <v>6310</v>
      </c>
      <c r="O1737" s="161">
        <v>0</v>
      </c>
      <c r="P1737" s="161">
        <v>0</v>
      </c>
      <c r="Q1737" s="161">
        <v>0</v>
      </c>
      <c r="R1737" s="161">
        <v>0</v>
      </c>
      <c r="S1737" s="161">
        <v>0</v>
      </c>
      <c r="T1737" s="161">
        <v>0</v>
      </c>
      <c r="U1737" s="161">
        <v>0</v>
      </c>
      <c r="V1737" s="161">
        <v>0</v>
      </c>
      <c r="W1737" s="161">
        <v>0</v>
      </c>
      <c r="X1737" s="161">
        <v>0</v>
      </c>
      <c r="Y1737" s="161">
        <v>0</v>
      </c>
      <c r="Z1737" s="161">
        <v>0</v>
      </c>
      <c r="AA1737" s="161">
        <v>1</v>
      </c>
      <c r="AB1737" s="161" t="s">
        <v>2060</v>
      </c>
      <c r="AC1737" s="161" t="s">
        <v>2061</v>
      </c>
      <c r="AD1737" s="161" t="s">
        <v>2042</v>
      </c>
      <c r="AE1737" s="161" t="s">
        <v>2062</v>
      </c>
      <c r="AF1737" s="161" t="s">
        <v>6309</v>
      </c>
      <c r="AG1737" s="161" t="s">
        <v>6317</v>
      </c>
      <c r="AH1737" s="162" t="s">
        <v>6719</v>
      </c>
      <c r="AI1737" s="162" t="s">
        <v>16123</v>
      </c>
      <c r="AJ1737" s="162" t="s">
        <v>16124</v>
      </c>
      <c r="AK1737" s="162"/>
      <c r="AL1737" s="162"/>
      <c r="AM1737" s="162"/>
      <c r="AN1737" s="162"/>
      <c r="AO1737" s="162"/>
      <c r="AP1737" s="162"/>
      <c r="AQ1737" s="162"/>
      <c r="AR1737" s="162"/>
      <c r="AS1737" s="162"/>
      <c r="AT1737" s="162"/>
      <c r="AU1737" s="162"/>
      <c r="AV1737" s="162"/>
      <c r="AW1737" s="162"/>
      <c r="AX1737" s="162"/>
    </row>
    <row r="1738" spans="1:50" hidden="1">
      <c r="A1738" s="153" t="s">
        <v>237</v>
      </c>
      <c r="B1738" s="153" t="s">
        <v>235</v>
      </c>
      <c r="C1738" s="153" t="s">
        <v>238</v>
      </c>
      <c r="D1738" s="177" t="s">
        <v>6902</v>
      </c>
      <c r="E1738" s="161" t="s">
        <v>11311</v>
      </c>
      <c r="F1738" s="161" t="s">
        <v>13355</v>
      </c>
      <c r="G1738" s="161" t="s">
        <v>11312</v>
      </c>
      <c r="H1738" s="161" t="s">
        <v>1427</v>
      </c>
      <c r="I1738" s="161" t="s">
        <v>1428</v>
      </c>
      <c r="J1738" s="161" t="s">
        <v>11313</v>
      </c>
      <c r="K1738" s="161" t="s">
        <v>11314</v>
      </c>
      <c r="L1738" s="161" t="s">
        <v>6309</v>
      </c>
      <c r="M1738" s="161" t="s">
        <v>10619</v>
      </c>
      <c r="N1738" s="185" t="s">
        <v>6310</v>
      </c>
      <c r="O1738" s="161">
        <v>0</v>
      </c>
      <c r="P1738" s="161">
        <v>0</v>
      </c>
      <c r="Q1738" s="161">
        <v>0</v>
      </c>
      <c r="R1738" s="161">
        <v>0</v>
      </c>
      <c r="S1738" s="161">
        <v>0</v>
      </c>
      <c r="T1738" s="161">
        <v>0</v>
      </c>
      <c r="U1738" s="161">
        <v>0</v>
      </c>
      <c r="V1738" s="161">
        <v>0</v>
      </c>
      <c r="W1738" s="161">
        <v>0</v>
      </c>
      <c r="X1738" s="161">
        <v>0</v>
      </c>
      <c r="Y1738" s="161">
        <v>0</v>
      </c>
      <c r="Z1738" s="161">
        <v>0</v>
      </c>
      <c r="AA1738" s="161">
        <v>1</v>
      </c>
      <c r="AB1738" s="161" t="s">
        <v>2060</v>
      </c>
      <c r="AC1738" s="161" t="s">
        <v>2061</v>
      </c>
      <c r="AD1738" s="161" t="s">
        <v>2042</v>
      </c>
      <c r="AE1738" s="161" t="s">
        <v>2062</v>
      </c>
      <c r="AF1738" s="161" t="s">
        <v>6309</v>
      </c>
      <c r="AG1738" s="161" t="s">
        <v>6317</v>
      </c>
      <c r="AH1738" s="162" t="s">
        <v>6719</v>
      </c>
      <c r="AI1738" s="162" t="s">
        <v>16123</v>
      </c>
      <c r="AJ1738" s="162" t="s">
        <v>16124</v>
      </c>
      <c r="AK1738" s="162"/>
      <c r="AL1738" s="162"/>
      <c r="AM1738" s="162"/>
      <c r="AN1738" s="162"/>
      <c r="AO1738" s="162"/>
      <c r="AP1738" s="162"/>
      <c r="AQ1738" s="162"/>
      <c r="AR1738" s="162"/>
      <c r="AS1738" s="162"/>
      <c r="AT1738" s="162"/>
      <c r="AU1738" s="162"/>
      <c r="AV1738" s="162"/>
      <c r="AW1738" s="162"/>
      <c r="AX1738" s="162"/>
    </row>
    <row r="1739" spans="1:50" hidden="1">
      <c r="A1739" s="153" t="s">
        <v>4768</v>
      </c>
      <c r="B1739" s="153" t="s">
        <v>4769</v>
      </c>
      <c r="C1739" s="153" t="s">
        <v>4770</v>
      </c>
      <c r="D1739" s="177" t="s">
        <v>11486</v>
      </c>
      <c r="E1739" s="161" t="s">
        <v>11487</v>
      </c>
      <c r="F1739" s="161" t="s">
        <v>13395</v>
      </c>
      <c r="G1739" s="161" t="s">
        <v>11488</v>
      </c>
      <c r="H1739" s="161" t="s">
        <v>9317</v>
      </c>
      <c r="I1739" s="161" t="s">
        <v>9318</v>
      </c>
      <c r="J1739" s="161" t="s">
        <v>11489</v>
      </c>
      <c r="K1739" s="161" t="s">
        <v>11490</v>
      </c>
      <c r="L1739" s="161" t="s">
        <v>11491</v>
      </c>
      <c r="M1739" s="161" t="s">
        <v>11492</v>
      </c>
      <c r="N1739" s="185" t="s">
        <v>6310</v>
      </c>
      <c r="O1739" s="161" t="s">
        <v>4771</v>
      </c>
      <c r="P1739" s="161" t="s">
        <v>13865</v>
      </c>
      <c r="Q1739" s="161" t="s">
        <v>11488</v>
      </c>
      <c r="R1739" s="161" t="s">
        <v>9317</v>
      </c>
      <c r="S1739" s="161" t="s">
        <v>9318</v>
      </c>
      <c r="T1739" s="161" t="s">
        <v>11490</v>
      </c>
      <c r="U1739" s="161">
        <v>0</v>
      </c>
      <c r="V1739" s="161">
        <v>0</v>
      </c>
      <c r="W1739" s="161">
        <v>0</v>
      </c>
      <c r="X1739" s="161">
        <v>0</v>
      </c>
      <c r="Y1739" s="161">
        <v>0</v>
      </c>
      <c r="Z1739" s="161">
        <v>0</v>
      </c>
      <c r="AA1739" s="161">
        <v>0</v>
      </c>
      <c r="AB1739" s="161">
        <v>0</v>
      </c>
      <c r="AC1739" s="161">
        <v>0</v>
      </c>
      <c r="AD1739" s="161">
        <v>0</v>
      </c>
      <c r="AE1739" s="161">
        <v>0</v>
      </c>
      <c r="AF1739" s="161" t="s">
        <v>6309</v>
      </c>
      <c r="AG1739" s="161" t="s">
        <v>6317</v>
      </c>
      <c r="AH1739" s="162"/>
      <c r="AI1739" s="162"/>
      <c r="AJ1739" s="162"/>
      <c r="AK1739" s="162"/>
      <c r="AL1739" s="162"/>
      <c r="AM1739" s="162"/>
      <c r="AN1739" s="162"/>
      <c r="AO1739" s="162"/>
      <c r="AP1739" s="162"/>
      <c r="AQ1739" s="162"/>
      <c r="AR1739" s="162"/>
      <c r="AS1739" s="162"/>
      <c r="AT1739" s="162"/>
      <c r="AU1739" s="162"/>
      <c r="AV1739" s="162"/>
      <c r="AW1739" s="162"/>
      <c r="AX1739" s="162"/>
    </row>
    <row r="1740" spans="1:50" hidden="1">
      <c r="A1740" s="153" t="s">
        <v>2868</v>
      </c>
      <c r="B1740" s="153" t="s">
        <v>2863</v>
      </c>
      <c r="C1740" s="160" t="s">
        <v>2869</v>
      </c>
      <c r="D1740" s="177" t="s">
        <v>7903</v>
      </c>
      <c r="E1740" s="161" t="s">
        <v>7904</v>
      </c>
      <c r="F1740" s="161" t="s">
        <v>11940</v>
      </c>
      <c r="G1740" s="161" t="s">
        <v>7905</v>
      </c>
      <c r="H1740" s="161" t="s">
        <v>2024</v>
      </c>
      <c r="I1740" s="161" t="s">
        <v>2031</v>
      </c>
      <c r="J1740" s="161" t="s">
        <v>7906</v>
      </c>
      <c r="K1740" s="161" t="s">
        <v>7907</v>
      </c>
      <c r="L1740" s="161" t="s">
        <v>7908</v>
      </c>
      <c r="M1740" s="161" t="s">
        <v>7909</v>
      </c>
      <c r="N1740" s="185" t="s">
        <v>6313</v>
      </c>
      <c r="O1740" s="161">
        <v>0</v>
      </c>
      <c r="P1740" s="161">
        <v>0</v>
      </c>
      <c r="Q1740" s="161">
        <v>0</v>
      </c>
      <c r="R1740" s="161">
        <v>0</v>
      </c>
      <c r="S1740" s="161">
        <v>0</v>
      </c>
      <c r="T1740" s="161">
        <v>0</v>
      </c>
      <c r="U1740" s="161">
        <v>0</v>
      </c>
      <c r="V1740" s="161">
        <v>0</v>
      </c>
      <c r="W1740" s="161">
        <v>0</v>
      </c>
      <c r="X1740" s="161">
        <v>0</v>
      </c>
      <c r="Y1740" s="161">
        <v>0</v>
      </c>
      <c r="Z1740" s="161">
        <v>0</v>
      </c>
      <c r="AA1740" s="161">
        <v>0</v>
      </c>
      <c r="AB1740" s="161">
        <v>0</v>
      </c>
      <c r="AC1740" s="161">
        <v>0</v>
      </c>
      <c r="AD1740" s="161">
        <v>0</v>
      </c>
      <c r="AE1740" s="161">
        <v>0</v>
      </c>
      <c r="AF1740" s="161" t="s">
        <v>6746</v>
      </c>
      <c r="AG1740" s="161" t="s">
        <v>4388</v>
      </c>
      <c r="AH1740" s="162"/>
      <c r="AI1740" s="162"/>
      <c r="AJ1740" s="162"/>
      <c r="AK1740" s="162"/>
      <c r="AL1740" s="162"/>
      <c r="AM1740" s="162"/>
      <c r="AN1740" s="162"/>
      <c r="AO1740" s="162"/>
      <c r="AP1740" s="162"/>
      <c r="AQ1740" s="162"/>
      <c r="AR1740" s="162"/>
      <c r="AS1740" s="162"/>
      <c r="AT1740" s="162"/>
      <c r="AU1740" s="162"/>
      <c r="AV1740" s="162"/>
      <c r="AW1740" s="162"/>
      <c r="AX1740" s="162"/>
    </row>
    <row r="1741" spans="1:50" hidden="1">
      <c r="A1741" s="153" t="s">
        <v>5728</v>
      </c>
      <c r="B1741" s="153" t="s">
        <v>5729</v>
      </c>
      <c r="C1741" s="153" t="s">
        <v>5730</v>
      </c>
      <c r="D1741" s="177" t="s">
        <v>7125</v>
      </c>
      <c r="E1741" s="161" t="s">
        <v>7126</v>
      </c>
      <c r="F1741" s="161" t="s">
        <v>12009</v>
      </c>
      <c r="G1741" s="161" t="s">
        <v>7127</v>
      </c>
      <c r="H1741" s="161" t="s">
        <v>7120</v>
      </c>
      <c r="I1741" s="161" t="s">
        <v>7121</v>
      </c>
      <c r="J1741" s="161" t="s">
        <v>7128</v>
      </c>
      <c r="K1741" s="161" t="s">
        <v>7129</v>
      </c>
      <c r="L1741" s="161" t="s">
        <v>7130</v>
      </c>
      <c r="M1741" s="161"/>
      <c r="N1741" s="185"/>
      <c r="O1741" s="161"/>
      <c r="P1741" s="161"/>
      <c r="Q1741" s="161"/>
      <c r="R1741" s="161"/>
      <c r="S1741" s="161"/>
      <c r="T1741" s="161"/>
      <c r="U1741" s="161"/>
      <c r="V1741" s="161"/>
      <c r="W1741" s="161"/>
      <c r="X1741" s="161"/>
      <c r="Y1741" s="161"/>
      <c r="Z1741" s="161"/>
      <c r="AA1741" s="161"/>
      <c r="AB1741" s="161"/>
      <c r="AC1741" s="161"/>
      <c r="AD1741" s="161"/>
      <c r="AE1741" s="161"/>
      <c r="AF1741" s="161"/>
      <c r="AG1741" s="161"/>
      <c r="AH1741" s="162"/>
      <c r="AI1741" s="162"/>
      <c r="AJ1741" s="162"/>
      <c r="AK1741" s="162"/>
      <c r="AL1741" s="162"/>
      <c r="AM1741" s="162"/>
      <c r="AN1741" s="162"/>
      <c r="AO1741" s="162"/>
      <c r="AP1741" s="162"/>
      <c r="AQ1741" s="162"/>
      <c r="AR1741" s="162"/>
      <c r="AS1741" s="162"/>
      <c r="AT1741" s="162"/>
      <c r="AU1741" s="162"/>
      <c r="AV1741" s="162"/>
      <c r="AW1741" s="162"/>
      <c r="AX1741" s="162"/>
    </row>
    <row r="1742" spans="1:50" hidden="1">
      <c r="A1742" s="153" t="s">
        <v>3283</v>
      </c>
      <c r="B1742" s="153" t="s">
        <v>3284</v>
      </c>
      <c r="C1742" s="153" t="s">
        <v>4501</v>
      </c>
      <c r="D1742" s="177" t="s">
        <v>8260</v>
      </c>
      <c r="E1742" s="161" t="s">
        <v>8261</v>
      </c>
      <c r="F1742" s="161" t="s">
        <v>12479</v>
      </c>
      <c r="G1742" s="161" t="s">
        <v>8262</v>
      </c>
      <c r="H1742" s="161" t="s">
        <v>2015</v>
      </c>
      <c r="I1742" s="161" t="s">
        <v>2016</v>
      </c>
      <c r="J1742" s="161" t="s">
        <v>8263</v>
      </c>
      <c r="K1742" s="161" t="s">
        <v>8264</v>
      </c>
      <c r="L1742" s="161" t="s">
        <v>8265</v>
      </c>
      <c r="M1742" s="161" t="s">
        <v>8266</v>
      </c>
      <c r="N1742" s="185" t="s">
        <v>6953</v>
      </c>
      <c r="O1742" s="161" t="s">
        <v>3282</v>
      </c>
      <c r="P1742" s="161" t="s">
        <v>8253</v>
      </c>
      <c r="Q1742" s="161" t="s">
        <v>8255</v>
      </c>
      <c r="R1742" s="161" t="s">
        <v>2015</v>
      </c>
      <c r="S1742" s="161" t="s">
        <v>2016</v>
      </c>
      <c r="T1742" s="161" t="s">
        <v>14190</v>
      </c>
      <c r="U1742" s="161">
        <v>0</v>
      </c>
      <c r="V1742" s="161">
        <v>0</v>
      </c>
      <c r="W1742" s="161">
        <v>0</v>
      </c>
      <c r="X1742" s="161">
        <v>0</v>
      </c>
      <c r="Y1742" s="161">
        <v>0</v>
      </c>
      <c r="Z1742" s="161">
        <v>0</v>
      </c>
      <c r="AA1742" s="161">
        <v>0</v>
      </c>
      <c r="AB1742" s="161">
        <v>0</v>
      </c>
      <c r="AC1742" s="161">
        <v>0</v>
      </c>
      <c r="AD1742" s="161">
        <v>0</v>
      </c>
      <c r="AE1742" s="161">
        <v>0</v>
      </c>
      <c r="AF1742" s="161" t="s">
        <v>4409</v>
      </c>
      <c r="AG1742" s="161" t="s">
        <v>4405</v>
      </c>
      <c r="AH1742" s="162"/>
      <c r="AI1742" s="162"/>
      <c r="AJ1742" s="162"/>
      <c r="AK1742" s="162"/>
      <c r="AL1742" s="162"/>
      <c r="AM1742" s="162"/>
      <c r="AN1742" s="162"/>
      <c r="AO1742" s="162"/>
      <c r="AP1742" s="162"/>
      <c r="AQ1742" s="162"/>
      <c r="AR1742" s="162"/>
      <c r="AS1742" s="162"/>
      <c r="AT1742" s="162"/>
      <c r="AU1742" s="162"/>
      <c r="AV1742" s="162"/>
      <c r="AW1742" s="162"/>
      <c r="AX1742" s="162"/>
    </row>
    <row r="1743" spans="1:50" hidden="1">
      <c r="A1743" s="153" t="s">
        <v>423</v>
      </c>
      <c r="B1743" s="153" t="s">
        <v>424</v>
      </c>
      <c r="C1743" s="153" t="s">
        <v>425</v>
      </c>
      <c r="D1743" s="177" t="s">
        <v>3345</v>
      </c>
      <c r="E1743" s="161" t="s">
        <v>3346</v>
      </c>
      <c r="F1743" s="161" t="s">
        <v>3347</v>
      </c>
      <c r="G1743" s="161" t="s">
        <v>3348</v>
      </c>
      <c r="H1743" s="161" t="s">
        <v>2025</v>
      </c>
      <c r="I1743" s="161" t="s">
        <v>2026</v>
      </c>
      <c r="J1743" s="161" t="s">
        <v>3349</v>
      </c>
      <c r="K1743" s="161" t="s">
        <v>3350</v>
      </c>
      <c r="L1743" s="161" t="s">
        <v>5494</v>
      </c>
      <c r="M1743" s="161" t="s">
        <v>5495</v>
      </c>
      <c r="N1743" s="185" t="s">
        <v>6310</v>
      </c>
      <c r="O1743" s="161">
        <v>0</v>
      </c>
      <c r="P1743" s="161">
        <v>0</v>
      </c>
      <c r="Q1743" s="161">
        <v>0</v>
      </c>
      <c r="R1743" s="161">
        <v>0</v>
      </c>
      <c r="S1743" s="161">
        <v>0</v>
      </c>
      <c r="T1743" s="161">
        <v>0</v>
      </c>
      <c r="U1743" s="161">
        <v>0</v>
      </c>
      <c r="V1743" s="161">
        <v>0</v>
      </c>
      <c r="W1743" s="161">
        <v>0</v>
      </c>
      <c r="X1743" s="161">
        <v>0</v>
      </c>
      <c r="Y1743" s="161">
        <v>0</v>
      </c>
      <c r="Z1743" s="161">
        <v>0</v>
      </c>
      <c r="AA1743" s="161">
        <v>0</v>
      </c>
      <c r="AB1743" s="161">
        <v>0</v>
      </c>
      <c r="AC1743" s="161">
        <v>0</v>
      </c>
      <c r="AD1743" s="161">
        <v>0</v>
      </c>
      <c r="AE1743" s="161">
        <v>0</v>
      </c>
      <c r="AF1743" s="161" t="s">
        <v>6333</v>
      </c>
      <c r="AG1743" s="161" t="s">
        <v>6334</v>
      </c>
      <c r="AH1743" s="162" t="s">
        <v>5634</v>
      </c>
      <c r="AI1743" s="162" t="s">
        <v>11857</v>
      </c>
      <c r="AJ1743" s="162"/>
      <c r="AK1743" s="162"/>
      <c r="AL1743" s="162"/>
      <c r="AM1743" s="162"/>
      <c r="AN1743" s="162"/>
      <c r="AO1743" s="162"/>
      <c r="AP1743" s="162"/>
      <c r="AQ1743" s="162"/>
      <c r="AR1743" s="162"/>
      <c r="AS1743" s="162"/>
      <c r="AT1743" s="162"/>
      <c r="AU1743" s="162"/>
      <c r="AV1743" s="162"/>
      <c r="AW1743" s="162"/>
      <c r="AX1743" s="162"/>
    </row>
    <row r="1744" spans="1:50" hidden="1">
      <c r="A1744" s="153" t="s">
        <v>3285</v>
      </c>
      <c r="B1744" s="153" t="s">
        <v>3284</v>
      </c>
      <c r="C1744" s="153" t="s">
        <v>4501</v>
      </c>
      <c r="D1744" s="177" t="s">
        <v>8260</v>
      </c>
      <c r="E1744" s="161" t="s">
        <v>8261</v>
      </c>
      <c r="F1744" s="161" t="s">
        <v>12480</v>
      </c>
      <c r="G1744" s="161" t="s">
        <v>8262</v>
      </c>
      <c r="H1744" s="161" t="s">
        <v>2015</v>
      </c>
      <c r="I1744" s="161" t="s">
        <v>2016</v>
      </c>
      <c r="J1744" s="161" t="s">
        <v>8263</v>
      </c>
      <c r="K1744" s="161" t="s">
        <v>8264</v>
      </c>
      <c r="L1744" s="161" t="s">
        <v>8265</v>
      </c>
      <c r="M1744" s="161" t="s">
        <v>8266</v>
      </c>
      <c r="N1744" s="185" t="s">
        <v>6953</v>
      </c>
      <c r="O1744" s="161" t="s">
        <v>3282</v>
      </c>
      <c r="P1744" s="161" t="s">
        <v>8253</v>
      </c>
      <c r="Q1744" s="161" t="s">
        <v>8255</v>
      </c>
      <c r="R1744" s="161" t="s">
        <v>2015</v>
      </c>
      <c r="S1744" s="161" t="s">
        <v>2016</v>
      </c>
      <c r="T1744" s="161" t="s">
        <v>14190</v>
      </c>
      <c r="U1744" s="161">
        <v>0</v>
      </c>
      <c r="V1744" s="161">
        <v>0</v>
      </c>
      <c r="W1744" s="161">
        <v>0</v>
      </c>
      <c r="X1744" s="161">
        <v>0</v>
      </c>
      <c r="Y1744" s="161">
        <v>0</v>
      </c>
      <c r="Z1744" s="161">
        <v>0</v>
      </c>
      <c r="AA1744" s="161">
        <v>0</v>
      </c>
      <c r="AB1744" s="161">
        <v>0</v>
      </c>
      <c r="AC1744" s="161">
        <v>0</v>
      </c>
      <c r="AD1744" s="161">
        <v>0</v>
      </c>
      <c r="AE1744" s="161">
        <v>0</v>
      </c>
      <c r="AF1744" s="161" t="s">
        <v>4409</v>
      </c>
      <c r="AG1744" s="161" t="s">
        <v>4405</v>
      </c>
      <c r="AH1744" s="162"/>
      <c r="AI1744" s="162"/>
      <c r="AJ1744" s="162"/>
      <c r="AK1744" s="162"/>
      <c r="AL1744" s="162"/>
      <c r="AM1744" s="162"/>
      <c r="AN1744" s="162"/>
      <c r="AO1744" s="162"/>
      <c r="AP1744" s="162"/>
      <c r="AQ1744" s="162"/>
      <c r="AR1744" s="162"/>
      <c r="AS1744" s="162"/>
      <c r="AT1744" s="162"/>
      <c r="AU1744" s="162"/>
      <c r="AV1744" s="162"/>
      <c r="AW1744" s="162"/>
      <c r="AX1744" s="162"/>
    </row>
    <row r="1745" spans="1:50" hidden="1">
      <c r="A1745" s="153" t="s">
        <v>3286</v>
      </c>
      <c r="B1745" s="153" t="s">
        <v>3284</v>
      </c>
      <c r="C1745" s="153" t="s">
        <v>4501</v>
      </c>
      <c r="D1745" s="177" t="s">
        <v>8260</v>
      </c>
      <c r="E1745" s="161" t="s">
        <v>8261</v>
      </c>
      <c r="F1745" s="161" t="s">
        <v>12481</v>
      </c>
      <c r="G1745" s="161" t="s">
        <v>8262</v>
      </c>
      <c r="H1745" s="161" t="s">
        <v>2015</v>
      </c>
      <c r="I1745" s="161" t="s">
        <v>2016</v>
      </c>
      <c r="J1745" s="161" t="s">
        <v>8263</v>
      </c>
      <c r="K1745" s="161" t="s">
        <v>8264</v>
      </c>
      <c r="L1745" s="161" t="s">
        <v>8265</v>
      </c>
      <c r="M1745" s="161" t="s">
        <v>8266</v>
      </c>
      <c r="N1745" s="185" t="s">
        <v>6953</v>
      </c>
      <c r="O1745" s="161" t="s">
        <v>3282</v>
      </c>
      <c r="P1745" s="161" t="s">
        <v>8253</v>
      </c>
      <c r="Q1745" s="161" t="s">
        <v>8255</v>
      </c>
      <c r="R1745" s="161" t="s">
        <v>2015</v>
      </c>
      <c r="S1745" s="161" t="s">
        <v>2016</v>
      </c>
      <c r="T1745" s="161" t="s">
        <v>14190</v>
      </c>
      <c r="U1745" s="161">
        <v>0</v>
      </c>
      <c r="V1745" s="161">
        <v>0</v>
      </c>
      <c r="W1745" s="161">
        <v>0</v>
      </c>
      <c r="X1745" s="161">
        <v>0</v>
      </c>
      <c r="Y1745" s="161">
        <v>0</v>
      </c>
      <c r="Z1745" s="161">
        <v>0</v>
      </c>
      <c r="AA1745" s="161">
        <v>0</v>
      </c>
      <c r="AB1745" s="161">
        <v>0</v>
      </c>
      <c r="AC1745" s="161">
        <v>0</v>
      </c>
      <c r="AD1745" s="161">
        <v>0</v>
      </c>
      <c r="AE1745" s="161">
        <v>0</v>
      </c>
      <c r="AF1745" s="161" t="s">
        <v>4409</v>
      </c>
      <c r="AG1745" s="161" t="s">
        <v>4405</v>
      </c>
      <c r="AH1745" s="162"/>
      <c r="AI1745" s="162"/>
      <c r="AJ1745" s="162"/>
      <c r="AK1745" s="162"/>
      <c r="AL1745" s="162"/>
      <c r="AM1745" s="162"/>
      <c r="AN1745" s="162"/>
      <c r="AO1745" s="162"/>
      <c r="AP1745" s="162"/>
      <c r="AQ1745" s="162"/>
      <c r="AR1745" s="162"/>
      <c r="AS1745" s="162"/>
      <c r="AT1745" s="162"/>
      <c r="AU1745" s="162"/>
      <c r="AV1745" s="162"/>
      <c r="AW1745" s="162"/>
      <c r="AX1745" s="162"/>
    </row>
    <row r="1746" spans="1:50" hidden="1">
      <c r="A1746" s="153" t="s">
        <v>4796</v>
      </c>
      <c r="B1746" s="153" t="s">
        <v>4797</v>
      </c>
      <c r="C1746" s="153" t="s">
        <v>4798</v>
      </c>
      <c r="D1746" s="177" t="e">
        <v>#N/A</v>
      </c>
      <c r="E1746" s="161" t="e">
        <v>#N/A</v>
      </c>
      <c r="F1746" s="161" t="e">
        <v>#N/A</v>
      </c>
      <c r="G1746" s="161" t="e">
        <v>#N/A</v>
      </c>
      <c r="H1746" s="161" t="e">
        <v>#N/A</v>
      </c>
      <c r="I1746" s="161" t="e">
        <v>#N/A</v>
      </c>
      <c r="J1746" s="161" t="e">
        <v>#N/A</v>
      </c>
      <c r="K1746" s="161" t="e">
        <v>#N/A</v>
      </c>
      <c r="L1746" s="161" t="e">
        <v>#N/A</v>
      </c>
      <c r="M1746" s="161"/>
      <c r="N1746" s="185"/>
      <c r="O1746" s="161"/>
      <c r="P1746" s="161"/>
      <c r="Q1746" s="161"/>
      <c r="R1746" s="161"/>
      <c r="S1746" s="161"/>
      <c r="T1746" s="161"/>
      <c r="U1746" s="161"/>
      <c r="V1746" s="161"/>
      <c r="W1746" s="161"/>
      <c r="X1746" s="161"/>
      <c r="Y1746" s="161"/>
      <c r="Z1746" s="161"/>
      <c r="AA1746" s="161"/>
      <c r="AB1746" s="161"/>
      <c r="AC1746" s="161"/>
      <c r="AD1746" s="161"/>
      <c r="AE1746" s="161"/>
      <c r="AF1746" s="161"/>
      <c r="AG1746" s="161"/>
      <c r="AH1746" s="162"/>
      <c r="AI1746" s="162"/>
      <c r="AJ1746" s="162"/>
      <c r="AK1746" s="162"/>
      <c r="AL1746" s="162"/>
      <c r="AM1746" s="162"/>
      <c r="AN1746" s="162"/>
      <c r="AO1746" s="162"/>
      <c r="AP1746" s="162"/>
      <c r="AQ1746" s="162"/>
      <c r="AR1746" s="162"/>
      <c r="AS1746" s="162"/>
      <c r="AT1746" s="162"/>
      <c r="AU1746" s="162"/>
      <c r="AV1746" s="162"/>
      <c r="AW1746" s="162"/>
      <c r="AX1746" s="162"/>
    </row>
    <row r="1747" spans="1:50" hidden="1">
      <c r="A1747" s="153" t="s">
        <v>4737</v>
      </c>
      <c r="B1747" s="153" t="s">
        <v>4738</v>
      </c>
      <c r="C1747" s="153" t="s">
        <v>2131</v>
      </c>
      <c r="D1747" s="177" t="s">
        <v>11445</v>
      </c>
      <c r="E1747" s="161" t="s">
        <v>11446</v>
      </c>
      <c r="F1747" s="161" t="s">
        <v>13383</v>
      </c>
      <c r="G1747" s="161" t="s">
        <v>11447</v>
      </c>
      <c r="H1747" s="161" t="s">
        <v>6266</v>
      </c>
      <c r="I1747" s="161" t="s">
        <v>6267</v>
      </c>
      <c r="J1747" s="161" t="s">
        <v>11448</v>
      </c>
      <c r="K1747" s="161" t="s">
        <v>11449</v>
      </c>
      <c r="L1747" s="161" t="s">
        <v>11450</v>
      </c>
      <c r="M1747" s="161" t="s">
        <v>11451</v>
      </c>
      <c r="N1747" s="185" t="s">
        <v>6310</v>
      </c>
      <c r="O1747" s="161">
        <v>0</v>
      </c>
      <c r="P1747" s="161">
        <v>0</v>
      </c>
      <c r="Q1747" s="161">
        <v>0</v>
      </c>
      <c r="R1747" s="161">
        <v>0</v>
      </c>
      <c r="S1747" s="161">
        <v>0</v>
      </c>
      <c r="T1747" s="161">
        <v>0</v>
      </c>
      <c r="U1747" s="161">
        <v>0</v>
      </c>
      <c r="V1747" s="161">
        <v>0</v>
      </c>
      <c r="W1747" s="161">
        <v>0</v>
      </c>
      <c r="X1747" s="161">
        <v>0</v>
      </c>
      <c r="Y1747" s="161">
        <v>0</v>
      </c>
      <c r="Z1747" s="161">
        <v>0</v>
      </c>
      <c r="AA1747" s="161">
        <v>0</v>
      </c>
      <c r="AB1747" s="161">
        <v>0</v>
      </c>
      <c r="AC1747" s="161">
        <v>0</v>
      </c>
      <c r="AD1747" s="161">
        <v>0</v>
      </c>
      <c r="AE1747" s="161">
        <v>0</v>
      </c>
      <c r="AF1747" s="161" t="s">
        <v>6309</v>
      </c>
      <c r="AG1747" s="161" t="s">
        <v>6317</v>
      </c>
      <c r="AH1747" s="162"/>
      <c r="AI1747" s="162"/>
      <c r="AJ1747" s="162"/>
      <c r="AK1747" s="162"/>
      <c r="AL1747" s="162"/>
      <c r="AM1747" s="162"/>
      <c r="AN1747" s="162"/>
      <c r="AO1747" s="162"/>
      <c r="AP1747" s="162"/>
      <c r="AQ1747" s="162"/>
      <c r="AR1747" s="162"/>
      <c r="AS1747" s="162"/>
      <c r="AT1747" s="162"/>
      <c r="AU1747" s="162"/>
      <c r="AV1747" s="162"/>
      <c r="AW1747" s="162"/>
      <c r="AX1747" s="162"/>
    </row>
    <row r="1748" spans="1:50" hidden="1">
      <c r="A1748" s="153" t="s">
        <v>1699</v>
      </c>
      <c r="B1748" s="153" t="s">
        <v>962</v>
      </c>
      <c r="C1748" s="153" t="s">
        <v>1697</v>
      </c>
      <c r="D1748" s="177" t="s">
        <v>10514</v>
      </c>
      <c r="E1748" s="161" t="s">
        <v>10515</v>
      </c>
      <c r="F1748" s="161" t="s">
        <v>13064</v>
      </c>
      <c r="G1748" s="161" t="s">
        <v>10516</v>
      </c>
      <c r="H1748" s="161" t="s">
        <v>8995</v>
      </c>
      <c r="I1748" s="161" t="s">
        <v>10517</v>
      </c>
      <c r="J1748" s="161" t="s">
        <v>10518</v>
      </c>
      <c r="K1748" s="161" t="s">
        <v>10519</v>
      </c>
      <c r="L1748" s="161" t="s">
        <v>10520</v>
      </c>
      <c r="M1748" s="161" t="s">
        <v>10521</v>
      </c>
      <c r="N1748" s="185" t="s">
        <v>7096</v>
      </c>
      <c r="O1748" s="161">
        <v>0</v>
      </c>
      <c r="P1748" s="161">
        <v>0</v>
      </c>
      <c r="Q1748" s="161">
        <v>0</v>
      </c>
      <c r="R1748" s="161">
        <v>0</v>
      </c>
      <c r="S1748" s="161">
        <v>0</v>
      </c>
      <c r="T1748" s="161">
        <v>0</v>
      </c>
      <c r="U1748" s="161">
        <v>0</v>
      </c>
      <c r="V1748" s="161">
        <v>0</v>
      </c>
      <c r="W1748" s="161">
        <v>0</v>
      </c>
      <c r="X1748" s="161">
        <v>0</v>
      </c>
      <c r="Y1748" s="161">
        <v>0</v>
      </c>
      <c r="Z1748" s="161">
        <v>0</v>
      </c>
      <c r="AA1748" s="161">
        <v>0</v>
      </c>
      <c r="AB1748" s="161">
        <v>0</v>
      </c>
      <c r="AC1748" s="161">
        <v>0</v>
      </c>
      <c r="AD1748" s="161">
        <v>0</v>
      </c>
      <c r="AE1748" s="161">
        <v>0</v>
      </c>
      <c r="AF1748" s="161" t="s">
        <v>1823</v>
      </c>
      <c r="AG1748" s="161" t="s">
        <v>4437</v>
      </c>
      <c r="AH1748" s="162"/>
      <c r="AI1748" s="162"/>
      <c r="AJ1748" s="162"/>
      <c r="AK1748" s="162"/>
      <c r="AL1748" s="162"/>
      <c r="AM1748" s="162"/>
      <c r="AN1748" s="162"/>
      <c r="AO1748" s="162"/>
      <c r="AP1748" s="162"/>
      <c r="AQ1748" s="162"/>
      <c r="AR1748" s="162"/>
      <c r="AS1748" s="162"/>
      <c r="AT1748" s="162"/>
      <c r="AU1748" s="162"/>
      <c r="AV1748" s="162"/>
      <c r="AW1748" s="162"/>
      <c r="AX1748" s="162"/>
    </row>
    <row r="1749" spans="1:50" hidden="1">
      <c r="A1749" s="153" t="s">
        <v>1700</v>
      </c>
      <c r="B1749" s="153" t="s">
        <v>962</v>
      </c>
      <c r="C1749" s="153" t="s">
        <v>1697</v>
      </c>
      <c r="D1749" s="177" t="s">
        <v>10514</v>
      </c>
      <c r="E1749" s="161" t="s">
        <v>10515</v>
      </c>
      <c r="F1749" s="161" t="s">
        <v>13065</v>
      </c>
      <c r="G1749" s="161" t="s">
        <v>10516</v>
      </c>
      <c r="H1749" s="161" t="s">
        <v>8995</v>
      </c>
      <c r="I1749" s="161" t="s">
        <v>10517</v>
      </c>
      <c r="J1749" s="161" t="s">
        <v>10518</v>
      </c>
      <c r="K1749" s="161" t="s">
        <v>10519</v>
      </c>
      <c r="L1749" s="161" t="s">
        <v>10520</v>
      </c>
      <c r="M1749" s="161" t="s">
        <v>10521</v>
      </c>
      <c r="N1749" s="185" t="s">
        <v>7096</v>
      </c>
      <c r="O1749" s="161">
        <v>0</v>
      </c>
      <c r="P1749" s="161">
        <v>0</v>
      </c>
      <c r="Q1749" s="161">
        <v>0</v>
      </c>
      <c r="R1749" s="161">
        <v>0</v>
      </c>
      <c r="S1749" s="161">
        <v>0</v>
      </c>
      <c r="T1749" s="161">
        <v>0</v>
      </c>
      <c r="U1749" s="161">
        <v>0</v>
      </c>
      <c r="V1749" s="161">
        <v>0</v>
      </c>
      <c r="W1749" s="161">
        <v>0</v>
      </c>
      <c r="X1749" s="161">
        <v>0</v>
      </c>
      <c r="Y1749" s="161">
        <v>0</v>
      </c>
      <c r="Z1749" s="161">
        <v>0</v>
      </c>
      <c r="AA1749" s="161">
        <v>0</v>
      </c>
      <c r="AB1749" s="161">
        <v>0</v>
      </c>
      <c r="AC1749" s="161">
        <v>0</v>
      </c>
      <c r="AD1749" s="161">
        <v>0</v>
      </c>
      <c r="AE1749" s="161">
        <v>0</v>
      </c>
      <c r="AF1749" s="161" t="s">
        <v>1823</v>
      </c>
      <c r="AG1749" s="161" t="s">
        <v>4437</v>
      </c>
      <c r="AH1749" s="162"/>
      <c r="AI1749" s="162"/>
      <c r="AJ1749" s="162"/>
      <c r="AK1749" s="162"/>
      <c r="AL1749" s="162"/>
      <c r="AM1749" s="162"/>
      <c r="AN1749" s="162"/>
      <c r="AO1749" s="162"/>
      <c r="AP1749" s="162"/>
      <c r="AQ1749" s="162"/>
      <c r="AR1749" s="162"/>
      <c r="AS1749" s="162"/>
      <c r="AT1749" s="162"/>
      <c r="AU1749" s="162"/>
      <c r="AV1749" s="162"/>
      <c r="AW1749" s="162"/>
      <c r="AX1749" s="162"/>
    </row>
    <row r="1750" spans="1:50" hidden="1">
      <c r="A1750" s="153" t="s">
        <v>1696</v>
      </c>
      <c r="B1750" s="153" t="s">
        <v>962</v>
      </c>
      <c r="C1750" s="153" t="s">
        <v>1697</v>
      </c>
      <c r="D1750" s="177" t="s">
        <v>10514</v>
      </c>
      <c r="E1750" s="161" t="s">
        <v>10515</v>
      </c>
      <c r="F1750" s="161" t="s">
        <v>13062</v>
      </c>
      <c r="G1750" s="161" t="s">
        <v>10516</v>
      </c>
      <c r="H1750" s="161" t="s">
        <v>8995</v>
      </c>
      <c r="I1750" s="161" t="s">
        <v>10517</v>
      </c>
      <c r="J1750" s="161" t="s">
        <v>10518</v>
      </c>
      <c r="K1750" s="161" t="s">
        <v>10519</v>
      </c>
      <c r="L1750" s="161" t="s">
        <v>10520</v>
      </c>
      <c r="M1750" s="161" t="s">
        <v>10521</v>
      </c>
      <c r="N1750" s="185" t="s">
        <v>7096</v>
      </c>
      <c r="O1750" s="161">
        <v>0</v>
      </c>
      <c r="P1750" s="161">
        <v>0</v>
      </c>
      <c r="Q1750" s="161">
        <v>0</v>
      </c>
      <c r="R1750" s="161">
        <v>0</v>
      </c>
      <c r="S1750" s="161">
        <v>0</v>
      </c>
      <c r="T1750" s="161">
        <v>0</v>
      </c>
      <c r="U1750" s="161">
        <v>0</v>
      </c>
      <c r="V1750" s="161">
        <v>0</v>
      </c>
      <c r="W1750" s="161">
        <v>0</v>
      </c>
      <c r="X1750" s="161">
        <v>0</v>
      </c>
      <c r="Y1750" s="161">
        <v>0</v>
      </c>
      <c r="Z1750" s="161">
        <v>0</v>
      </c>
      <c r="AA1750" s="161">
        <v>0</v>
      </c>
      <c r="AB1750" s="161">
        <v>0</v>
      </c>
      <c r="AC1750" s="161">
        <v>0</v>
      </c>
      <c r="AD1750" s="161">
        <v>0</v>
      </c>
      <c r="AE1750" s="161">
        <v>0</v>
      </c>
      <c r="AF1750" s="161" t="s">
        <v>1823</v>
      </c>
      <c r="AG1750" s="161" t="s">
        <v>4437</v>
      </c>
      <c r="AH1750" s="162"/>
      <c r="AI1750" s="162"/>
      <c r="AJ1750" s="162"/>
      <c r="AK1750" s="162"/>
      <c r="AL1750" s="162"/>
      <c r="AM1750" s="162"/>
      <c r="AN1750" s="162"/>
      <c r="AO1750" s="162"/>
      <c r="AP1750" s="162"/>
      <c r="AQ1750" s="162"/>
      <c r="AR1750" s="162"/>
      <c r="AS1750" s="162"/>
      <c r="AT1750" s="162"/>
      <c r="AU1750" s="162"/>
      <c r="AV1750" s="162"/>
      <c r="AW1750" s="162"/>
      <c r="AX1750" s="162"/>
    </row>
    <row r="1751" spans="1:50" hidden="1">
      <c r="A1751" s="153" t="s">
        <v>1698</v>
      </c>
      <c r="B1751" s="153" t="s">
        <v>962</v>
      </c>
      <c r="C1751" s="153" t="s">
        <v>1697</v>
      </c>
      <c r="D1751" s="177" t="s">
        <v>10514</v>
      </c>
      <c r="E1751" s="161" t="s">
        <v>10515</v>
      </c>
      <c r="F1751" s="161" t="s">
        <v>13063</v>
      </c>
      <c r="G1751" s="161" t="s">
        <v>10516</v>
      </c>
      <c r="H1751" s="161" t="s">
        <v>8995</v>
      </c>
      <c r="I1751" s="161" t="s">
        <v>10517</v>
      </c>
      <c r="J1751" s="161" t="s">
        <v>10518</v>
      </c>
      <c r="K1751" s="161" t="s">
        <v>10519</v>
      </c>
      <c r="L1751" s="161" t="s">
        <v>10520</v>
      </c>
      <c r="M1751" s="161" t="s">
        <v>10521</v>
      </c>
      <c r="N1751" s="185" t="s">
        <v>7096</v>
      </c>
      <c r="O1751" s="161">
        <v>0</v>
      </c>
      <c r="P1751" s="161">
        <v>0</v>
      </c>
      <c r="Q1751" s="161">
        <v>0</v>
      </c>
      <c r="R1751" s="161">
        <v>0</v>
      </c>
      <c r="S1751" s="161">
        <v>0</v>
      </c>
      <c r="T1751" s="161">
        <v>0</v>
      </c>
      <c r="U1751" s="161">
        <v>0</v>
      </c>
      <c r="V1751" s="161">
        <v>0</v>
      </c>
      <c r="W1751" s="161">
        <v>0</v>
      </c>
      <c r="X1751" s="161">
        <v>0</v>
      </c>
      <c r="Y1751" s="161">
        <v>0</v>
      </c>
      <c r="Z1751" s="161">
        <v>0</v>
      </c>
      <c r="AA1751" s="161">
        <v>0</v>
      </c>
      <c r="AB1751" s="161">
        <v>0</v>
      </c>
      <c r="AC1751" s="161">
        <v>0</v>
      </c>
      <c r="AD1751" s="161">
        <v>0</v>
      </c>
      <c r="AE1751" s="161">
        <v>0</v>
      </c>
      <c r="AF1751" s="161" t="s">
        <v>1823</v>
      </c>
      <c r="AG1751" s="161" t="s">
        <v>4437</v>
      </c>
      <c r="AH1751" s="162"/>
      <c r="AI1751" s="162"/>
      <c r="AJ1751" s="162"/>
      <c r="AK1751" s="162"/>
      <c r="AL1751" s="162"/>
      <c r="AM1751" s="162"/>
      <c r="AN1751" s="162"/>
      <c r="AO1751" s="162"/>
      <c r="AP1751" s="162"/>
      <c r="AQ1751" s="162"/>
      <c r="AR1751" s="162"/>
      <c r="AS1751" s="162"/>
      <c r="AT1751" s="162"/>
      <c r="AU1751" s="162"/>
      <c r="AV1751" s="162"/>
      <c r="AW1751" s="162"/>
      <c r="AX1751" s="162"/>
    </row>
    <row r="1752" spans="1:50" hidden="1">
      <c r="A1752" s="153" t="s">
        <v>5994</v>
      </c>
      <c r="B1752" s="153" t="s">
        <v>5995</v>
      </c>
      <c r="C1752" s="153" t="s">
        <v>5727</v>
      </c>
      <c r="D1752" s="177" t="s">
        <v>10941</v>
      </c>
      <c r="E1752" s="161" t="s">
        <v>10942</v>
      </c>
      <c r="F1752" s="161" t="s">
        <v>13267</v>
      </c>
      <c r="G1752" s="161" t="s">
        <v>10943</v>
      </c>
      <c r="H1752" s="161" t="s">
        <v>2015</v>
      </c>
      <c r="I1752" s="161" t="s">
        <v>2016</v>
      </c>
      <c r="J1752" s="161" t="s">
        <v>10944</v>
      </c>
      <c r="K1752" s="161" t="s">
        <v>10945</v>
      </c>
      <c r="L1752" s="161" t="s">
        <v>6309</v>
      </c>
      <c r="M1752" s="161"/>
      <c r="N1752" s="185"/>
      <c r="O1752" s="161"/>
      <c r="P1752" s="161"/>
      <c r="Q1752" s="161"/>
      <c r="R1752" s="161"/>
      <c r="S1752" s="161"/>
      <c r="T1752" s="161"/>
      <c r="U1752" s="161"/>
      <c r="V1752" s="161"/>
      <c r="W1752" s="161"/>
      <c r="X1752" s="161"/>
      <c r="Y1752" s="161"/>
      <c r="Z1752" s="161"/>
      <c r="AA1752" s="161"/>
      <c r="AB1752" s="161"/>
      <c r="AC1752" s="161"/>
      <c r="AD1752" s="161"/>
      <c r="AE1752" s="161"/>
      <c r="AF1752" s="161"/>
      <c r="AG1752" s="161"/>
      <c r="AH1752" s="162"/>
      <c r="AI1752" s="162"/>
      <c r="AJ1752" s="162"/>
      <c r="AK1752" s="162"/>
      <c r="AL1752" s="162"/>
      <c r="AM1752" s="162"/>
      <c r="AN1752" s="162"/>
      <c r="AO1752" s="162"/>
      <c r="AP1752" s="162"/>
      <c r="AQ1752" s="162"/>
      <c r="AR1752" s="162"/>
      <c r="AS1752" s="162"/>
      <c r="AT1752" s="162"/>
      <c r="AU1752" s="162"/>
      <c r="AV1752" s="162"/>
      <c r="AW1752" s="162"/>
      <c r="AX1752" s="162"/>
    </row>
    <row r="1753" spans="1:50" hidden="1">
      <c r="A1753" s="153" t="s">
        <v>426</v>
      </c>
      <c r="B1753" s="153" t="s">
        <v>424</v>
      </c>
      <c r="C1753" s="153" t="s">
        <v>519</v>
      </c>
      <c r="D1753" s="177" t="s">
        <v>3345</v>
      </c>
      <c r="E1753" s="161" t="s">
        <v>3346</v>
      </c>
      <c r="F1753" s="161" t="s">
        <v>5496</v>
      </c>
      <c r="G1753" s="161" t="s">
        <v>3348</v>
      </c>
      <c r="H1753" s="161" t="s">
        <v>2025</v>
      </c>
      <c r="I1753" s="161" t="s">
        <v>2026</v>
      </c>
      <c r="J1753" s="161" t="s">
        <v>3349</v>
      </c>
      <c r="K1753" s="161" t="s">
        <v>3350</v>
      </c>
      <c r="L1753" s="161" t="s">
        <v>5494</v>
      </c>
      <c r="M1753" s="161" t="s">
        <v>5495</v>
      </c>
      <c r="N1753" s="185" t="s">
        <v>6310</v>
      </c>
      <c r="O1753" s="161">
        <v>0</v>
      </c>
      <c r="P1753" s="161">
        <v>0</v>
      </c>
      <c r="Q1753" s="161">
        <v>0</v>
      </c>
      <c r="R1753" s="161">
        <v>0</v>
      </c>
      <c r="S1753" s="161">
        <v>0</v>
      </c>
      <c r="T1753" s="161">
        <v>0</v>
      </c>
      <c r="U1753" s="161">
        <v>0</v>
      </c>
      <c r="V1753" s="161">
        <v>0</v>
      </c>
      <c r="W1753" s="161">
        <v>0</v>
      </c>
      <c r="X1753" s="161">
        <v>0</v>
      </c>
      <c r="Y1753" s="161">
        <v>0</v>
      </c>
      <c r="Z1753" s="161">
        <v>0</v>
      </c>
      <c r="AA1753" s="161">
        <v>0</v>
      </c>
      <c r="AB1753" s="161">
        <v>0</v>
      </c>
      <c r="AC1753" s="161">
        <v>0</v>
      </c>
      <c r="AD1753" s="161">
        <v>0</v>
      </c>
      <c r="AE1753" s="161">
        <v>0</v>
      </c>
      <c r="AF1753" s="161" t="s">
        <v>6333</v>
      </c>
      <c r="AG1753" s="161" t="s">
        <v>6334</v>
      </c>
      <c r="AH1753" s="162" t="s">
        <v>5634</v>
      </c>
      <c r="AI1753" s="162" t="s">
        <v>11857</v>
      </c>
      <c r="AJ1753" s="162"/>
      <c r="AK1753" s="162"/>
      <c r="AL1753" s="162"/>
      <c r="AM1753" s="162"/>
      <c r="AN1753" s="162"/>
      <c r="AO1753" s="162"/>
      <c r="AP1753" s="162"/>
      <c r="AQ1753" s="162"/>
      <c r="AR1753" s="162"/>
      <c r="AS1753" s="162"/>
      <c r="AT1753" s="162"/>
      <c r="AU1753" s="162"/>
      <c r="AV1753" s="162"/>
      <c r="AW1753" s="162"/>
      <c r="AX1753" s="162"/>
    </row>
    <row r="1754" spans="1:50" hidden="1">
      <c r="A1754" s="153" t="s">
        <v>320</v>
      </c>
      <c r="B1754" s="153" t="s">
        <v>321</v>
      </c>
      <c r="C1754" s="153" t="s">
        <v>4501</v>
      </c>
      <c r="D1754" s="177" t="s">
        <v>9920</v>
      </c>
      <c r="E1754" s="161" t="s">
        <v>6309</v>
      </c>
      <c r="F1754" s="161" t="s">
        <v>12800</v>
      </c>
      <c r="G1754" s="161" t="s">
        <v>9921</v>
      </c>
      <c r="H1754" s="161" t="s">
        <v>2015</v>
      </c>
      <c r="I1754" s="161" t="s">
        <v>2016</v>
      </c>
      <c r="J1754" s="161" t="s">
        <v>9922</v>
      </c>
      <c r="K1754" s="161" t="s">
        <v>9923</v>
      </c>
      <c r="L1754" s="161" t="s">
        <v>6309</v>
      </c>
      <c r="M1754" s="161" t="s">
        <v>9924</v>
      </c>
      <c r="N1754" s="185" t="s">
        <v>6310</v>
      </c>
      <c r="O1754" s="161">
        <v>0</v>
      </c>
      <c r="P1754" s="161">
        <v>0</v>
      </c>
      <c r="Q1754" s="161">
        <v>0</v>
      </c>
      <c r="R1754" s="161">
        <v>0</v>
      </c>
      <c r="S1754" s="161">
        <v>0</v>
      </c>
      <c r="T1754" s="161">
        <v>0</v>
      </c>
      <c r="U1754" s="161">
        <v>0</v>
      </c>
      <c r="V1754" s="161">
        <v>0</v>
      </c>
      <c r="W1754" s="161">
        <v>0</v>
      </c>
      <c r="X1754" s="161">
        <v>0</v>
      </c>
      <c r="Y1754" s="161">
        <v>0</v>
      </c>
      <c r="Z1754" s="161">
        <v>0</v>
      </c>
      <c r="AA1754" s="161">
        <v>0</v>
      </c>
      <c r="AB1754" s="161">
        <v>0</v>
      </c>
      <c r="AC1754" s="161">
        <v>0</v>
      </c>
      <c r="AD1754" s="161">
        <v>0</v>
      </c>
      <c r="AE1754" s="161">
        <v>0</v>
      </c>
      <c r="AF1754" s="161" t="s">
        <v>6309</v>
      </c>
      <c r="AG1754" s="161" t="s">
        <v>6312</v>
      </c>
      <c r="AH1754" s="162"/>
      <c r="AI1754" s="162"/>
      <c r="AJ1754" s="162"/>
      <c r="AK1754" s="162"/>
      <c r="AL1754" s="162"/>
      <c r="AM1754" s="162"/>
      <c r="AN1754" s="162"/>
      <c r="AO1754" s="162"/>
      <c r="AP1754" s="162"/>
      <c r="AQ1754" s="162"/>
      <c r="AR1754" s="162"/>
      <c r="AS1754" s="162"/>
      <c r="AT1754" s="162"/>
      <c r="AU1754" s="162"/>
      <c r="AV1754" s="162"/>
      <c r="AW1754" s="162"/>
      <c r="AX1754" s="162"/>
    </row>
    <row r="1755" spans="1:50" hidden="1">
      <c r="A1755" s="153" t="s">
        <v>239</v>
      </c>
      <c r="B1755" s="153" t="s">
        <v>240</v>
      </c>
      <c r="C1755" s="153" t="s">
        <v>2421</v>
      </c>
      <c r="D1755" s="177" t="s">
        <v>11315</v>
      </c>
      <c r="E1755" s="161" t="s">
        <v>11316</v>
      </c>
      <c r="F1755" s="161" t="s">
        <v>13357</v>
      </c>
      <c r="G1755" s="161" t="s">
        <v>11317</v>
      </c>
      <c r="H1755" s="161" t="s">
        <v>2015</v>
      </c>
      <c r="I1755" s="161" t="s">
        <v>2016</v>
      </c>
      <c r="J1755" s="161" t="s">
        <v>11318</v>
      </c>
      <c r="K1755" s="161" t="s">
        <v>11319</v>
      </c>
      <c r="L1755" s="161" t="s">
        <v>6309</v>
      </c>
      <c r="M1755" s="161"/>
      <c r="N1755" s="185"/>
      <c r="O1755" s="161"/>
      <c r="P1755" s="161"/>
      <c r="Q1755" s="161"/>
      <c r="R1755" s="161"/>
      <c r="S1755" s="161"/>
      <c r="T1755" s="161"/>
      <c r="U1755" s="161"/>
      <c r="V1755" s="161"/>
      <c r="W1755" s="161"/>
      <c r="X1755" s="161"/>
      <c r="Y1755" s="161"/>
      <c r="Z1755" s="161"/>
      <c r="AA1755" s="161"/>
      <c r="AB1755" s="161"/>
      <c r="AC1755" s="161"/>
      <c r="AD1755" s="161"/>
      <c r="AE1755" s="161"/>
      <c r="AF1755" s="161"/>
      <c r="AG1755" s="161"/>
      <c r="AH1755" s="162"/>
      <c r="AI1755" s="162"/>
      <c r="AJ1755" s="162"/>
      <c r="AK1755" s="162"/>
      <c r="AL1755" s="162"/>
      <c r="AM1755" s="162"/>
      <c r="AN1755" s="162"/>
      <c r="AO1755" s="162"/>
      <c r="AP1755" s="162"/>
      <c r="AQ1755" s="162"/>
      <c r="AR1755" s="162"/>
      <c r="AS1755" s="162"/>
      <c r="AT1755" s="162"/>
      <c r="AU1755" s="162"/>
      <c r="AV1755" s="162"/>
      <c r="AW1755" s="162"/>
      <c r="AX1755" s="162"/>
    </row>
    <row r="1756" spans="1:50" hidden="1">
      <c r="A1756" s="153" t="s">
        <v>241</v>
      </c>
      <c r="B1756" s="153" t="s">
        <v>240</v>
      </c>
      <c r="C1756" s="153" t="s">
        <v>242</v>
      </c>
      <c r="D1756" s="177" t="s">
        <v>11315</v>
      </c>
      <c r="E1756" s="161" t="s">
        <v>11316</v>
      </c>
      <c r="F1756" s="161" t="s">
        <v>13358</v>
      </c>
      <c r="G1756" s="161" t="s">
        <v>11317</v>
      </c>
      <c r="H1756" s="161" t="s">
        <v>2015</v>
      </c>
      <c r="I1756" s="161" t="s">
        <v>2016</v>
      </c>
      <c r="J1756" s="161" t="s">
        <v>11318</v>
      </c>
      <c r="K1756" s="161" t="s">
        <v>11319</v>
      </c>
      <c r="L1756" s="161" t="s">
        <v>6309</v>
      </c>
      <c r="M1756" s="161"/>
      <c r="N1756" s="185"/>
      <c r="O1756" s="161"/>
      <c r="P1756" s="161"/>
      <c r="Q1756" s="161"/>
      <c r="R1756" s="161"/>
      <c r="S1756" s="161"/>
      <c r="T1756" s="161"/>
      <c r="U1756" s="161"/>
      <c r="V1756" s="161"/>
      <c r="W1756" s="161"/>
      <c r="X1756" s="161"/>
      <c r="Y1756" s="161"/>
      <c r="Z1756" s="161"/>
      <c r="AA1756" s="161"/>
      <c r="AB1756" s="161"/>
      <c r="AC1756" s="161"/>
      <c r="AD1756" s="161"/>
      <c r="AE1756" s="161"/>
      <c r="AF1756" s="161"/>
      <c r="AG1756" s="161"/>
      <c r="AH1756" s="162"/>
      <c r="AI1756" s="162"/>
      <c r="AJ1756" s="162"/>
      <c r="AK1756" s="162"/>
      <c r="AL1756" s="162"/>
      <c r="AM1756" s="162"/>
      <c r="AN1756" s="162"/>
      <c r="AO1756" s="162"/>
      <c r="AP1756" s="162"/>
      <c r="AQ1756" s="162"/>
      <c r="AR1756" s="162"/>
      <c r="AS1756" s="162"/>
      <c r="AT1756" s="162"/>
      <c r="AU1756" s="162"/>
      <c r="AV1756" s="162"/>
      <c r="AW1756" s="162"/>
      <c r="AX1756" s="162"/>
    </row>
    <row r="1757" spans="1:50" hidden="1">
      <c r="A1757" s="153" t="s">
        <v>224</v>
      </c>
      <c r="B1757" s="153" t="s">
        <v>225</v>
      </c>
      <c r="C1757" s="153" t="s">
        <v>226</v>
      </c>
      <c r="D1757" s="177" t="s">
        <v>11289</v>
      </c>
      <c r="E1757" s="161" t="s">
        <v>11290</v>
      </c>
      <c r="F1757" s="161" t="s">
        <v>13352</v>
      </c>
      <c r="G1757" s="161" t="s">
        <v>11291</v>
      </c>
      <c r="H1757" s="161" t="s">
        <v>2025</v>
      </c>
      <c r="I1757" s="161" t="s">
        <v>2026</v>
      </c>
      <c r="J1757" s="161" t="s">
        <v>11292</v>
      </c>
      <c r="K1757" s="161" t="s">
        <v>11293</v>
      </c>
      <c r="L1757" s="161" t="s">
        <v>11294</v>
      </c>
      <c r="M1757" s="161" t="s">
        <v>11295</v>
      </c>
      <c r="N1757" s="185" t="s">
        <v>6310</v>
      </c>
      <c r="O1757" s="161">
        <v>0</v>
      </c>
      <c r="P1757" s="161">
        <v>0</v>
      </c>
      <c r="Q1757" s="161">
        <v>0</v>
      </c>
      <c r="R1757" s="161">
        <v>0</v>
      </c>
      <c r="S1757" s="161">
        <v>0</v>
      </c>
      <c r="T1757" s="161">
        <v>0</v>
      </c>
      <c r="U1757" s="161">
        <v>0</v>
      </c>
      <c r="V1757" s="161">
        <v>0</v>
      </c>
      <c r="W1757" s="161">
        <v>0</v>
      </c>
      <c r="X1757" s="161">
        <v>0</v>
      </c>
      <c r="Y1757" s="161">
        <v>0</v>
      </c>
      <c r="Z1757" s="161">
        <v>0</v>
      </c>
      <c r="AA1757" s="161">
        <v>1</v>
      </c>
      <c r="AB1757" s="161" t="s">
        <v>2766</v>
      </c>
      <c r="AC1757" s="161" t="s">
        <v>2767</v>
      </c>
      <c r="AD1757" s="161" t="s">
        <v>2026</v>
      </c>
      <c r="AE1757" s="161" t="s">
        <v>2768</v>
      </c>
      <c r="AF1757" s="161" t="s">
        <v>6309</v>
      </c>
      <c r="AG1757" s="161" t="s">
        <v>6317</v>
      </c>
      <c r="AH1757" s="162"/>
      <c r="AI1757" s="162"/>
      <c r="AJ1757" s="162"/>
      <c r="AK1757" s="162"/>
      <c r="AL1757" s="162"/>
      <c r="AM1757" s="162"/>
      <c r="AN1757" s="162"/>
      <c r="AO1757" s="162"/>
      <c r="AP1757" s="162"/>
      <c r="AQ1757" s="162"/>
      <c r="AR1757" s="162"/>
      <c r="AS1757" s="162"/>
      <c r="AT1757" s="162"/>
      <c r="AU1757" s="162"/>
      <c r="AV1757" s="162"/>
      <c r="AW1757" s="162"/>
      <c r="AX1757" s="162"/>
    </row>
    <row r="1758" spans="1:50" hidden="1">
      <c r="A1758" s="153" t="s">
        <v>4742</v>
      </c>
      <c r="B1758" s="153" t="s">
        <v>4743</v>
      </c>
      <c r="C1758" s="153" t="s">
        <v>4744</v>
      </c>
      <c r="D1758" s="177" t="s">
        <v>11452</v>
      </c>
      <c r="E1758" s="161" t="s">
        <v>11453</v>
      </c>
      <c r="F1758" s="161" t="s">
        <v>13385</v>
      </c>
      <c r="G1758" s="161" t="s">
        <v>11454</v>
      </c>
      <c r="H1758" s="161" t="s">
        <v>4688</v>
      </c>
      <c r="I1758" s="161" t="s">
        <v>4689</v>
      </c>
      <c r="J1758" s="161" t="s">
        <v>11455</v>
      </c>
      <c r="K1758" s="161" t="s">
        <v>11456</v>
      </c>
      <c r="L1758" s="161" t="s">
        <v>6309</v>
      </c>
      <c r="M1758" s="161" t="s">
        <v>11457</v>
      </c>
      <c r="N1758" s="185" t="s">
        <v>6310</v>
      </c>
      <c r="O1758" s="161">
        <v>0</v>
      </c>
      <c r="P1758" s="161">
        <v>0</v>
      </c>
      <c r="Q1758" s="161">
        <v>0</v>
      </c>
      <c r="R1758" s="161">
        <v>0</v>
      </c>
      <c r="S1758" s="161">
        <v>0</v>
      </c>
      <c r="T1758" s="161">
        <v>0</v>
      </c>
      <c r="U1758" s="161">
        <v>0</v>
      </c>
      <c r="V1758" s="161">
        <v>0</v>
      </c>
      <c r="W1758" s="161">
        <v>0</v>
      </c>
      <c r="X1758" s="161">
        <v>0</v>
      </c>
      <c r="Y1758" s="161">
        <v>0</v>
      </c>
      <c r="Z1758" s="161">
        <v>0</v>
      </c>
      <c r="AA1758" s="161">
        <v>0</v>
      </c>
      <c r="AB1758" s="161">
        <v>0</v>
      </c>
      <c r="AC1758" s="161">
        <v>0</v>
      </c>
      <c r="AD1758" s="161">
        <v>0</v>
      </c>
      <c r="AE1758" s="161">
        <v>0</v>
      </c>
      <c r="AF1758" s="161" t="s">
        <v>6309</v>
      </c>
      <c r="AG1758" s="161" t="s">
        <v>6317</v>
      </c>
      <c r="AH1758" s="162"/>
      <c r="AI1758" s="162"/>
      <c r="AJ1758" s="162"/>
      <c r="AK1758" s="162"/>
      <c r="AL1758" s="162"/>
      <c r="AM1758" s="162"/>
      <c r="AN1758" s="162"/>
      <c r="AO1758" s="162"/>
      <c r="AP1758" s="162"/>
      <c r="AQ1758" s="162"/>
      <c r="AR1758" s="162"/>
      <c r="AS1758" s="162"/>
      <c r="AT1758" s="162"/>
      <c r="AU1758" s="162"/>
      <c r="AV1758" s="162"/>
      <c r="AW1758" s="162"/>
      <c r="AX1758" s="162"/>
    </row>
    <row r="1759" spans="1:50" hidden="1">
      <c r="A1759" s="153" t="s">
        <v>1706</v>
      </c>
      <c r="B1759" s="153" t="s">
        <v>962</v>
      </c>
      <c r="C1759" s="153" t="s">
        <v>1686</v>
      </c>
      <c r="D1759" s="177" t="s">
        <v>10514</v>
      </c>
      <c r="E1759" s="161" t="s">
        <v>10515</v>
      </c>
      <c r="F1759" s="161" t="s">
        <v>13071</v>
      </c>
      <c r="G1759" s="161" t="s">
        <v>10516</v>
      </c>
      <c r="H1759" s="161" t="s">
        <v>8995</v>
      </c>
      <c r="I1759" s="161" t="s">
        <v>10517</v>
      </c>
      <c r="J1759" s="161" t="s">
        <v>10518</v>
      </c>
      <c r="K1759" s="161" t="s">
        <v>10519</v>
      </c>
      <c r="L1759" s="161" t="s">
        <v>10520</v>
      </c>
      <c r="M1759" s="161" t="s">
        <v>10521</v>
      </c>
      <c r="N1759" s="185" t="s">
        <v>7096</v>
      </c>
      <c r="O1759" s="161">
        <v>0</v>
      </c>
      <c r="P1759" s="161">
        <v>0</v>
      </c>
      <c r="Q1759" s="161">
        <v>0</v>
      </c>
      <c r="R1759" s="161">
        <v>0</v>
      </c>
      <c r="S1759" s="161">
        <v>0</v>
      </c>
      <c r="T1759" s="161">
        <v>0</v>
      </c>
      <c r="U1759" s="161">
        <v>0</v>
      </c>
      <c r="V1759" s="161">
        <v>0</v>
      </c>
      <c r="W1759" s="161">
        <v>0</v>
      </c>
      <c r="X1759" s="161">
        <v>0</v>
      </c>
      <c r="Y1759" s="161">
        <v>0</v>
      </c>
      <c r="Z1759" s="161">
        <v>0</v>
      </c>
      <c r="AA1759" s="161">
        <v>0</v>
      </c>
      <c r="AB1759" s="161">
        <v>0</v>
      </c>
      <c r="AC1759" s="161">
        <v>0</v>
      </c>
      <c r="AD1759" s="161">
        <v>0</v>
      </c>
      <c r="AE1759" s="161">
        <v>0</v>
      </c>
      <c r="AF1759" s="161" t="s">
        <v>1823</v>
      </c>
      <c r="AG1759" s="161" t="s">
        <v>4437</v>
      </c>
      <c r="AH1759" s="162"/>
      <c r="AI1759" s="162"/>
      <c r="AJ1759" s="162"/>
      <c r="AK1759" s="162"/>
      <c r="AL1759" s="162"/>
      <c r="AM1759" s="162"/>
      <c r="AN1759" s="162"/>
      <c r="AO1759" s="162"/>
      <c r="AP1759" s="162"/>
      <c r="AQ1759" s="162"/>
      <c r="AR1759" s="162"/>
      <c r="AS1759" s="162"/>
      <c r="AT1759" s="162"/>
      <c r="AU1759" s="162"/>
      <c r="AV1759" s="162"/>
      <c r="AW1759" s="162"/>
      <c r="AX1759" s="162"/>
    </row>
    <row r="1760" spans="1:50" hidden="1">
      <c r="A1760" s="153" t="s">
        <v>1702</v>
      </c>
      <c r="B1760" s="153" t="s">
        <v>962</v>
      </c>
      <c r="C1760" s="153" t="s">
        <v>1686</v>
      </c>
      <c r="D1760" s="177" t="s">
        <v>10514</v>
      </c>
      <c r="E1760" s="161" t="s">
        <v>10515</v>
      </c>
      <c r="F1760" s="161" t="s">
        <v>13067</v>
      </c>
      <c r="G1760" s="161" t="s">
        <v>10516</v>
      </c>
      <c r="H1760" s="161" t="s">
        <v>8995</v>
      </c>
      <c r="I1760" s="161" t="s">
        <v>10517</v>
      </c>
      <c r="J1760" s="161" t="s">
        <v>10518</v>
      </c>
      <c r="K1760" s="161" t="s">
        <v>10519</v>
      </c>
      <c r="L1760" s="161" t="s">
        <v>10520</v>
      </c>
      <c r="M1760" s="161" t="s">
        <v>10521</v>
      </c>
      <c r="N1760" s="185" t="s">
        <v>7096</v>
      </c>
      <c r="O1760" s="161">
        <v>0</v>
      </c>
      <c r="P1760" s="161">
        <v>0</v>
      </c>
      <c r="Q1760" s="161">
        <v>0</v>
      </c>
      <c r="R1760" s="161">
        <v>0</v>
      </c>
      <c r="S1760" s="161">
        <v>0</v>
      </c>
      <c r="T1760" s="161">
        <v>0</v>
      </c>
      <c r="U1760" s="161">
        <v>0</v>
      </c>
      <c r="V1760" s="161">
        <v>0</v>
      </c>
      <c r="W1760" s="161">
        <v>0</v>
      </c>
      <c r="X1760" s="161">
        <v>0</v>
      </c>
      <c r="Y1760" s="161">
        <v>0</v>
      </c>
      <c r="Z1760" s="161">
        <v>0</v>
      </c>
      <c r="AA1760" s="161">
        <v>0</v>
      </c>
      <c r="AB1760" s="161">
        <v>0</v>
      </c>
      <c r="AC1760" s="161">
        <v>0</v>
      </c>
      <c r="AD1760" s="161">
        <v>0</v>
      </c>
      <c r="AE1760" s="161">
        <v>0</v>
      </c>
      <c r="AF1760" s="161" t="s">
        <v>1823</v>
      </c>
      <c r="AG1760" s="161" t="s">
        <v>4437</v>
      </c>
      <c r="AH1760" s="162"/>
      <c r="AI1760" s="162"/>
      <c r="AJ1760" s="162"/>
      <c r="AK1760" s="162"/>
      <c r="AL1760" s="162"/>
      <c r="AM1760" s="162"/>
      <c r="AN1760" s="162"/>
      <c r="AO1760" s="162"/>
      <c r="AP1760" s="162"/>
      <c r="AQ1760" s="162"/>
      <c r="AR1760" s="162"/>
      <c r="AS1760" s="162"/>
      <c r="AT1760" s="162"/>
      <c r="AU1760" s="162"/>
      <c r="AV1760" s="162"/>
      <c r="AW1760" s="162"/>
      <c r="AX1760" s="162"/>
    </row>
    <row r="1761" spans="1:50" hidden="1">
      <c r="A1761" s="153" t="s">
        <v>1704</v>
      </c>
      <c r="B1761" s="153" t="s">
        <v>962</v>
      </c>
      <c r="C1761" s="153" t="s">
        <v>1686</v>
      </c>
      <c r="D1761" s="177" t="s">
        <v>10514</v>
      </c>
      <c r="E1761" s="161" t="s">
        <v>10515</v>
      </c>
      <c r="F1761" s="161" t="s">
        <v>13069</v>
      </c>
      <c r="G1761" s="161" t="s">
        <v>10516</v>
      </c>
      <c r="H1761" s="161" t="s">
        <v>8995</v>
      </c>
      <c r="I1761" s="161" t="s">
        <v>10517</v>
      </c>
      <c r="J1761" s="161" t="s">
        <v>10518</v>
      </c>
      <c r="K1761" s="161" t="s">
        <v>10519</v>
      </c>
      <c r="L1761" s="161" t="s">
        <v>10520</v>
      </c>
      <c r="M1761" s="161" t="s">
        <v>10521</v>
      </c>
      <c r="N1761" s="185" t="s">
        <v>7096</v>
      </c>
      <c r="O1761" s="161">
        <v>0</v>
      </c>
      <c r="P1761" s="161">
        <v>0</v>
      </c>
      <c r="Q1761" s="161">
        <v>0</v>
      </c>
      <c r="R1761" s="161">
        <v>0</v>
      </c>
      <c r="S1761" s="161">
        <v>0</v>
      </c>
      <c r="T1761" s="161">
        <v>0</v>
      </c>
      <c r="U1761" s="161">
        <v>0</v>
      </c>
      <c r="V1761" s="161">
        <v>0</v>
      </c>
      <c r="W1761" s="161">
        <v>0</v>
      </c>
      <c r="X1761" s="161">
        <v>0</v>
      </c>
      <c r="Y1761" s="161">
        <v>0</v>
      </c>
      <c r="Z1761" s="161">
        <v>0</v>
      </c>
      <c r="AA1761" s="161">
        <v>0</v>
      </c>
      <c r="AB1761" s="161">
        <v>0</v>
      </c>
      <c r="AC1761" s="161">
        <v>0</v>
      </c>
      <c r="AD1761" s="161">
        <v>0</v>
      </c>
      <c r="AE1761" s="161">
        <v>0</v>
      </c>
      <c r="AF1761" s="161" t="s">
        <v>1823</v>
      </c>
      <c r="AG1761" s="161" t="s">
        <v>4437</v>
      </c>
      <c r="AH1761" s="162"/>
      <c r="AI1761" s="162"/>
      <c r="AJ1761" s="162"/>
      <c r="AK1761" s="162"/>
      <c r="AL1761" s="162"/>
      <c r="AM1761" s="162"/>
      <c r="AN1761" s="162"/>
      <c r="AO1761" s="162"/>
      <c r="AP1761" s="162"/>
      <c r="AQ1761" s="162"/>
      <c r="AR1761" s="162"/>
      <c r="AS1761" s="162"/>
      <c r="AT1761" s="162"/>
      <c r="AU1761" s="162"/>
      <c r="AV1761" s="162"/>
      <c r="AW1761" s="162"/>
      <c r="AX1761" s="162"/>
    </row>
    <row r="1762" spans="1:50" hidden="1">
      <c r="A1762" s="153" t="s">
        <v>1705</v>
      </c>
      <c r="B1762" s="153" t="s">
        <v>962</v>
      </c>
      <c r="C1762" s="153" t="s">
        <v>1686</v>
      </c>
      <c r="D1762" s="177" t="s">
        <v>10514</v>
      </c>
      <c r="E1762" s="161" t="s">
        <v>10515</v>
      </c>
      <c r="F1762" s="161" t="s">
        <v>13070</v>
      </c>
      <c r="G1762" s="161" t="s">
        <v>10516</v>
      </c>
      <c r="H1762" s="161" t="s">
        <v>8995</v>
      </c>
      <c r="I1762" s="161" t="s">
        <v>10517</v>
      </c>
      <c r="J1762" s="161" t="s">
        <v>10518</v>
      </c>
      <c r="K1762" s="161" t="s">
        <v>10519</v>
      </c>
      <c r="L1762" s="161" t="s">
        <v>10520</v>
      </c>
      <c r="M1762" s="161" t="s">
        <v>10521</v>
      </c>
      <c r="N1762" s="185" t="s">
        <v>7096</v>
      </c>
      <c r="O1762" s="161">
        <v>0</v>
      </c>
      <c r="P1762" s="161">
        <v>0</v>
      </c>
      <c r="Q1762" s="161">
        <v>0</v>
      </c>
      <c r="R1762" s="161">
        <v>0</v>
      </c>
      <c r="S1762" s="161">
        <v>0</v>
      </c>
      <c r="T1762" s="161">
        <v>0</v>
      </c>
      <c r="U1762" s="161">
        <v>0</v>
      </c>
      <c r="V1762" s="161">
        <v>0</v>
      </c>
      <c r="W1762" s="161">
        <v>0</v>
      </c>
      <c r="X1762" s="161">
        <v>0</v>
      </c>
      <c r="Y1762" s="161">
        <v>0</v>
      </c>
      <c r="Z1762" s="161">
        <v>0</v>
      </c>
      <c r="AA1762" s="161">
        <v>0</v>
      </c>
      <c r="AB1762" s="161">
        <v>0</v>
      </c>
      <c r="AC1762" s="161">
        <v>0</v>
      </c>
      <c r="AD1762" s="161">
        <v>0</v>
      </c>
      <c r="AE1762" s="161">
        <v>0</v>
      </c>
      <c r="AF1762" s="161" t="s">
        <v>1823</v>
      </c>
      <c r="AG1762" s="161" t="s">
        <v>4437</v>
      </c>
      <c r="AH1762" s="162"/>
      <c r="AI1762" s="162"/>
      <c r="AJ1762" s="162"/>
      <c r="AK1762" s="162"/>
      <c r="AL1762" s="162"/>
      <c r="AM1762" s="162"/>
      <c r="AN1762" s="162"/>
      <c r="AO1762" s="162"/>
      <c r="AP1762" s="162"/>
      <c r="AQ1762" s="162"/>
      <c r="AR1762" s="162"/>
      <c r="AS1762" s="162"/>
      <c r="AT1762" s="162"/>
      <c r="AU1762" s="162"/>
      <c r="AV1762" s="162"/>
      <c r="AW1762" s="162"/>
      <c r="AX1762" s="162"/>
    </row>
    <row r="1763" spans="1:50" hidden="1">
      <c r="A1763" s="153" t="s">
        <v>1707</v>
      </c>
      <c r="B1763" s="153" t="s">
        <v>962</v>
      </c>
      <c r="C1763" s="153" t="s">
        <v>1686</v>
      </c>
      <c r="D1763" s="177" t="s">
        <v>10514</v>
      </c>
      <c r="E1763" s="161" t="s">
        <v>10515</v>
      </c>
      <c r="F1763" s="161" t="s">
        <v>13072</v>
      </c>
      <c r="G1763" s="161" t="s">
        <v>10516</v>
      </c>
      <c r="H1763" s="161" t="s">
        <v>8995</v>
      </c>
      <c r="I1763" s="161" t="s">
        <v>10517</v>
      </c>
      <c r="J1763" s="161" t="s">
        <v>10518</v>
      </c>
      <c r="K1763" s="161" t="s">
        <v>10519</v>
      </c>
      <c r="L1763" s="161" t="s">
        <v>10520</v>
      </c>
      <c r="M1763" s="161" t="s">
        <v>10521</v>
      </c>
      <c r="N1763" s="185" t="s">
        <v>7096</v>
      </c>
      <c r="O1763" s="161">
        <v>0</v>
      </c>
      <c r="P1763" s="161">
        <v>0</v>
      </c>
      <c r="Q1763" s="161">
        <v>0</v>
      </c>
      <c r="R1763" s="161">
        <v>0</v>
      </c>
      <c r="S1763" s="161">
        <v>0</v>
      </c>
      <c r="T1763" s="161">
        <v>0</v>
      </c>
      <c r="U1763" s="161">
        <v>0</v>
      </c>
      <c r="V1763" s="161">
        <v>0</v>
      </c>
      <c r="W1763" s="161">
        <v>0</v>
      </c>
      <c r="X1763" s="161">
        <v>0</v>
      </c>
      <c r="Y1763" s="161">
        <v>0</v>
      </c>
      <c r="Z1763" s="161">
        <v>0</v>
      </c>
      <c r="AA1763" s="161">
        <v>0</v>
      </c>
      <c r="AB1763" s="161">
        <v>0</v>
      </c>
      <c r="AC1763" s="161">
        <v>0</v>
      </c>
      <c r="AD1763" s="161">
        <v>0</v>
      </c>
      <c r="AE1763" s="161">
        <v>0</v>
      </c>
      <c r="AF1763" s="161" t="s">
        <v>1823</v>
      </c>
      <c r="AG1763" s="161" t="s">
        <v>4437</v>
      </c>
      <c r="AH1763" s="162"/>
      <c r="AI1763" s="162"/>
      <c r="AJ1763" s="162"/>
      <c r="AK1763" s="162"/>
      <c r="AL1763" s="162"/>
      <c r="AM1763" s="162"/>
      <c r="AN1763" s="162"/>
      <c r="AO1763" s="162"/>
      <c r="AP1763" s="162"/>
      <c r="AQ1763" s="162"/>
      <c r="AR1763" s="162"/>
      <c r="AS1763" s="162"/>
      <c r="AT1763" s="162"/>
      <c r="AU1763" s="162"/>
      <c r="AV1763" s="162"/>
      <c r="AW1763" s="162"/>
      <c r="AX1763" s="162"/>
    </row>
    <row r="1764" spans="1:50" hidden="1">
      <c r="A1764" s="153" t="s">
        <v>1701</v>
      </c>
      <c r="B1764" s="153" t="s">
        <v>962</v>
      </c>
      <c r="C1764" s="153" t="s">
        <v>1697</v>
      </c>
      <c r="D1764" s="177" t="s">
        <v>10514</v>
      </c>
      <c r="E1764" s="161" t="s">
        <v>10515</v>
      </c>
      <c r="F1764" s="161" t="s">
        <v>13066</v>
      </c>
      <c r="G1764" s="161" t="s">
        <v>10516</v>
      </c>
      <c r="H1764" s="161" t="s">
        <v>8995</v>
      </c>
      <c r="I1764" s="161" t="s">
        <v>10517</v>
      </c>
      <c r="J1764" s="161" t="s">
        <v>10518</v>
      </c>
      <c r="K1764" s="161" t="s">
        <v>10519</v>
      </c>
      <c r="L1764" s="161" t="s">
        <v>10520</v>
      </c>
      <c r="M1764" s="161" t="s">
        <v>10521</v>
      </c>
      <c r="N1764" s="185" t="s">
        <v>7096</v>
      </c>
      <c r="O1764" s="161">
        <v>0</v>
      </c>
      <c r="P1764" s="161">
        <v>0</v>
      </c>
      <c r="Q1764" s="161">
        <v>0</v>
      </c>
      <c r="R1764" s="161">
        <v>0</v>
      </c>
      <c r="S1764" s="161">
        <v>0</v>
      </c>
      <c r="T1764" s="161">
        <v>0</v>
      </c>
      <c r="U1764" s="161">
        <v>0</v>
      </c>
      <c r="V1764" s="161">
        <v>0</v>
      </c>
      <c r="W1764" s="161">
        <v>0</v>
      </c>
      <c r="X1764" s="161">
        <v>0</v>
      </c>
      <c r="Y1764" s="161">
        <v>0</v>
      </c>
      <c r="Z1764" s="161">
        <v>0</v>
      </c>
      <c r="AA1764" s="161">
        <v>0</v>
      </c>
      <c r="AB1764" s="161">
        <v>0</v>
      </c>
      <c r="AC1764" s="161">
        <v>0</v>
      </c>
      <c r="AD1764" s="161">
        <v>0</v>
      </c>
      <c r="AE1764" s="161">
        <v>0</v>
      </c>
      <c r="AF1764" s="161" t="s">
        <v>1823</v>
      </c>
      <c r="AG1764" s="161" t="s">
        <v>4437</v>
      </c>
      <c r="AH1764" s="162"/>
      <c r="AI1764" s="162"/>
      <c r="AJ1764" s="162"/>
      <c r="AK1764" s="162"/>
      <c r="AL1764" s="162"/>
      <c r="AM1764" s="162"/>
      <c r="AN1764" s="162"/>
      <c r="AO1764" s="162"/>
      <c r="AP1764" s="162"/>
      <c r="AQ1764" s="162"/>
      <c r="AR1764" s="162"/>
      <c r="AS1764" s="162"/>
      <c r="AT1764" s="162"/>
      <c r="AU1764" s="162"/>
      <c r="AV1764" s="162"/>
      <c r="AW1764" s="162"/>
      <c r="AX1764" s="162"/>
    </row>
    <row r="1765" spans="1:50" hidden="1">
      <c r="A1765" s="153" t="s">
        <v>1703</v>
      </c>
      <c r="B1765" s="153" t="s">
        <v>962</v>
      </c>
      <c r="C1765" s="153" t="s">
        <v>1697</v>
      </c>
      <c r="D1765" s="177" t="s">
        <v>10514</v>
      </c>
      <c r="E1765" s="161" t="s">
        <v>10515</v>
      </c>
      <c r="F1765" s="161" t="s">
        <v>13068</v>
      </c>
      <c r="G1765" s="161" t="s">
        <v>10516</v>
      </c>
      <c r="H1765" s="161" t="s">
        <v>8995</v>
      </c>
      <c r="I1765" s="161" t="s">
        <v>10517</v>
      </c>
      <c r="J1765" s="161" t="s">
        <v>10518</v>
      </c>
      <c r="K1765" s="161" t="s">
        <v>10519</v>
      </c>
      <c r="L1765" s="161" t="s">
        <v>10520</v>
      </c>
      <c r="M1765" s="161" t="s">
        <v>10521</v>
      </c>
      <c r="N1765" s="185" t="s">
        <v>7096</v>
      </c>
      <c r="O1765" s="161">
        <v>0</v>
      </c>
      <c r="P1765" s="161">
        <v>0</v>
      </c>
      <c r="Q1765" s="161">
        <v>0</v>
      </c>
      <c r="R1765" s="161">
        <v>0</v>
      </c>
      <c r="S1765" s="161">
        <v>0</v>
      </c>
      <c r="T1765" s="161">
        <v>0</v>
      </c>
      <c r="U1765" s="161">
        <v>0</v>
      </c>
      <c r="V1765" s="161">
        <v>0</v>
      </c>
      <c r="W1765" s="161">
        <v>0</v>
      </c>
      <c r="X1765" s="161">
        <v>0</v>
      </c>
      <c r="Y1765" s="161">
        <v>0</v>
      </c>
      <c r="Z1765" s="161">
        <v>0</v>
      </c>
      <c r="AA1765" s="161">
        <v>0</v>
      </c>
      <c r="AB1765" s="161">
        <v>0</v>
      </c>
      <c r="AC1765" s="161">
        <v>0</v>
      </c>
      <c r="AD1765" s="161">
        <v>0</v>
      </c>
      <c r="AE1765" s="161">
        <v>0</v>
      </c>
      <c r="AF1765" s="161" t="s">
        <v>1823</v>
      </c>
      <c r="AG1765" s="161" t="s">
        <v>4437</v>
      </c>
      <c r="AH1765" s="162"/>
      <c r="AI1765" s="162"/>
      <c r="AJ1765" s="162"/>
      <c r="AK1765" s="162"/>
      <c r="AL1765" s="162"/>
      <c r="AM1765" s="162"/>
      <c r="AN1765" s="162"/>
      <c r="AO1765" s="162"/>
      <c r="AP1765" s="162"/>
      <c r="AQ1765" s="162"/>
      <c r="AR1765" s="162"/>
      <c r="AS1765" s="162"/>
      <c r="AT1765" s="162"/>
      <c r="AU1765" s="162"/>
      <c r="AV1765" s="162"/>
      <c r="AW1765" s="162"/>
      <c r="AX1765" s="162"/>
    </row>
    <row r="1766" spans="1:50" hidden="1">
      <c r="A1766" s="153" t="s">
        <v>1708</v>
      </c>
      <c r="B1766" s="153" t="s">
        <v>962</v>
      </c>
      <c r="C1766" s="153" t="s">
        <v>1686</v>
      </c>
      <c r="D1766" s="177" t="s">
        <v>10514</v>
      </c>
      <c r="E1766" s="161" t="s">
        <v>10515</v>
      </c>
      <c r="F1766" s="161" t="s">
        <v>13073</v>
      </c>
      <c r="G1766" s="161" t="s">
        <v>10516</v>
      </c>
      <c r="H1766" s="161" t="s">
        <v>8995</v>
      </c>
      <c r="I1766" s="161" t="s">
        <v>10517</v>
      </c>
      <c r="J1766" s="161" t="s">
        <v>10518</v>
      </c>
      <c r="K1766" s="161" t="s">
        <v>10519</v>
      </c>
      <c r="L1766" s="161" t="s">
        <v>10520</v>
      </c>
      <c r="M1766" s="161" t="s">
        <v>10521</v>
      </c>
      <c r="N1766" s="185" t="s">
        <v>7096</v>
      </c>
      <c r="O1766" s="161">
        <v>0</v>
      </c>
      <c r="P1766" s="161">
        <v>0</v>
      </c>
      <c r="Q1766" s="161">
        <v>0</v>
      </c>
      <c r="R1766" s="161">
        <v>0</v>
      </c>
      <c r="S1766" s="161">
        <v>0</v>
      </c>
      <c r="T1766" s="161">
        <v>0</v>
      </c>
      <c r="U1766" s="161">
        <v>0</v>
      </c>
      <c r="V1766" s="161">
        <v>0</v>
      </c>
      <c r="W1766" s="161">
        <v>0</v>
      </c>
      <c r="X1766" s="161">
        <v>0</v>
      </c>
      <c r="Y1766" s="161">
        <v>0</v>
      </c>
      <c r="Z1766" s="161">
        <v>0</v>
      </c>
      <c r="AA1766" s="161">
        <v>0</v>
      </c>
      <c r="AB1766" s="161">
        <v>0</v>
      </c>
      <c r="AC1766" s="161">
        <v>0</v>
      </c>
      <c r="AD1766" s="161">
        <v>0</v>
      </c>
      <c r="AE1766" s="161">
        <v>0</v>
      </c>
      <c r="AF1766" s="161" t="s">
        <v>1823</v>
      </c>
      <c r="AG1766" s="161" t="s">
        <v>4437</v>
      </c>
      <c r="AH1766" s="162"/>
      <c r="AI1766" s="162"/>
      <c r="AJ1766" s="162"/>
      <c r="AK1766" s="162"/>
      <c r="AL1766" s="162"/>
      <c r="AM1766" s="162"/>
      <c r="AN1766" s="162"/>
      <c r="AO1766" s="162"/>
      <c r="AP1766" s="162"/>
      <c r="AQ1766" s="162"/>
      <c r="AR1766" s="162"/>
      <c r="AS1766" s="162"/>
      <c r="AT1766" s="162"/>
      <c r="AU1766" s="162"/>
      <c r="AV1766" s="162"/>
      <c r="AW1766" s="162"/>
      <c r="AX1766" s="162"/>
    </row>
    <row r="1767" spans="1:50">
      <c r="A1767" s="153" t="s">
        <v>790</v>
      </c>
      <c r="B1767" s="153" t="s">
        <v>298</v>
      </c>
      <c r="C1767" s="153" t="s">
        <v>789</v>
      </c>
      <c r="D1767" s="177" t="s">
        <v>6947</v>
      </c>
      <c r="E1767" s="161" t="s">
        <v>6948</v>
      </c>
      <c r="F1767" s="161" t="s">
        <v>11977</v>
      </c>
      <c r="G1767" s="161" t="s">
        <v>6949</v>
      </c>
      <c r="H1767" s="161" t="s">
        <v>6946</v>
      </c>
      <c r="I1767" s="161" t="s">
        <v>2031</v>
      </c>
      <c r="J1767" s="161" t="s">
        <v>6950</v>
      </c>
      <c r="K1767" s="161" t="s">
        <v>6951</v>
      </c>
      <c r="L1767" s="161" t="s">
        <v>6952</v>
      </c>
      <c r="M1767" s="161" t="s">
        <v>14382</v>
      </c>
      <c r="N1767" s="185" t="s">
        <v>6953</v>
      </c>
      <c r="O1767" s="161" t="s">
        <v>3754</v>
      </c>
      <c r="P1767" s="161" t="s">
        <v>6954</v>
      </c>
      <c r="Q1767" s="161" t="s">
        <v>6955</v>
      </c>
      <c r="R1767" s="161" t="s">
        <v>6207</v>
      </c>
      <c r="S1767" s="161" t="s">
        <v>6208</v>
      </c>
      <c r="T1767" s="161" t="s">
        <v>6956</v>
      </c>
      <c r="U1767" s="161">
        <v>0</v>
      </c>
      <c r="V1767" s="161">
        <v>0</v>
      </c>
      <c r="W1767" s="161">
        <v>0</v>
      </c>
      <c r="X1767" s="161">
        <v>0</v>
      </c>
      <c r="Y1767" s="161">
        <v>0</v>
      </c>
      <c r="Z1767" s="161">
        <v>0</v>
      </c>
      <c r="AA1767" s="161">
        <v>0</v>
      </c>
      <c r="AB1767" s="161">
        <v>0</v>
      </c>
      <c r="AC1767" s="161">
        <v>0</v>
      </c>
      <c r="AD1767" s="161">
        <v>0</v>
      </c>
      <c r="AE1767" s="161">
        <v>0</v>
      </c>
      <c r="AF1767" s="161" t="s">
        <v>6566</v>
      </c>
      <c r="AG1767" s="161" t="s">
        <v>4392</v>
      </c>
      <c r="AH1767" s="162"/>
      <c r="AI1767" s="162"/>
      <c r="AJ1767" s="162"/>
      <c r="AK1767" s="162"/>
      <c r="AL1767" s="162"/>
      <c r="AM1767" s="162"/>
      <c r="AN1767" s="162"/>
      <c r="AO1767" s="162"/>
      <c r="AP1767" s="162"/>
      <c r="AQ1767" s="162"/>
      <c r="AR1767" s="162"/>
      <c r="AS1767" s="162"/>
      <c r="AT1767" s="162"/>
      <c r="AU1767" s="162"/>
      <c r="AV1767" s="162"/>
      <c r="AW1767" s="162"/>
      <c r="AX1767" s="162"/>
    </row>
    <row r="1768" spans="1:50">
      <c r="A1768" s="153" t="s">
        <v>791</v>
      </c>
      <c r="B1768" s="153" t="s">
        <v>298</v>
      </c>
      <c r="C1768" s="153" t="s">
        <v>792</v>
      </c>
      <c r="D1768" s="177" t="s">
        <v>6947</v>
      </c>
      <c r="E1768" s="161" t="s">
        <v>6948</v>
      </c>
      <c r="F1768" s="161" t="s">
        <v>12428</v>
      </c>
      <c r="G1768" s="161" t="s">
        <v>6949</v>
      </c>
      <c r="H1768" s="161" t="s">
        <v>6946</v>
      </c>
      <c r="I1768" s="161" t="s">
        <v>2031</v>
      </c>
      <c r="J1768" s="161" t="s">
        <v>6950</v>
      </c>
      <c r="K1768" s="161" t="s">
        <v>6951</v>
      </c>
      <c r="L1768" s="161" t="s">
        <v>6952</v>
      </c>
      <c r="M1768" s="161" t="s">
        <v>14382</v>
      </c>
      <c r="N1768" s="185" t="s">
        <v>6953</v>
      </c>
      <c r="O1768" s="161" t="s">
        <v>3754</v>
      </c>
      <c r="P1768" s="161" t="s">
        <v>6954</v>
      </c>
      <c r="Q1768" s="161" t="s">
        <v>6955</v>
      </c>
      <c r="R1768" s="161" t="s">
        <v>6207</v>
      </c>
      <c r="S1768" s="161" t="s">
        <v>6208</v>
      </c>
      <c r="T1768" s="161" t="s">
        <v>6956</v>
      </c>
      <c r="U1768" s="161">
        <v>0</v>
      </c>
      <c r="V1768" s="161">
        <v>0</v>
      </c>
      <c r="W1768" s="161">
        <v>0</v>
      </c>
      <c r="X1768" s="161">
        <v>0</v>
      </c>
      <c r="Y1768" s="161">
        <v>0</v>
      </c>
      <c r="Z1768" s="161">
        <v>0</v>
      </c>
      <c r="AA1768" s="161">
        <v>0</v>
      </c>
      <c r="AB1768" s="161">
        <v>0</v>
      </c>
      <c r="AC1768" s="161">
        <v>0</v>
      </c>
      <c r="AD1768" s="161">
        <v>0</v>
      </c>
      <c r="AE1768" s="161">
        <v>0</v>
      </c>
      <c r="AF1768" s="161" t="s">
        <v>6566</v>
      </c>
      <c r="AG1768" s="161" t="s">
        <v>4392</v>
      </c>
      <c r="AH1768" s="162"/>
      <c r="AI1768" s="162"/>
      <c r="AJ1768" s="162"/>
      <c r="AK1768" s="162"/>
      <c r="AL1768" s="162"/>
      <c r="AM1768" s="162"/>
      <c r="AN1768" s="162"/>
      <c r="AO1768" s="162"/>
      <c r="AP1768" s="162"/>
      <c r="AQ1768" s="162"/>
      <c r="AR1768" s="162"/>
      <c r="AS1768" s="162"/>
      <c r="AT1768" s="162"/>
      <c r="AU1768" s="162"/>
      <c r="AV1768" s="162"/>
      <c r="AW1768" s="162"/>
      <c r="AX1768" s="162"/>
    </row>
    <row r="1769" spans="1:50">
      <c r="A1769" s="153" t="s">
        <v>793</v>
      </c>
      <c r="B1769" s="153" t="s">
        <v>298</v>
      </c>
      <c r="C1769" s="153" t="s">
        <v>792</v>
      </c>
      <c r="D1769" s="177" t="s">
        <v>6947</v>
      </c>
      <c r="E1769" s="161" t="s">
        <v>6948</v>
      </c>
      <c r="F1769" s="161" t="s">
        <v>12429</v>
      </c>
      <c r="G1769" s="161" t="s">
        <v>6949</v>
      </c>
      <c r="H1769" s="161" t="s">
        <v>6946</v>
      </c>
      <c r="I1769" s="161" t="s">
        <v>2031</v>
      </c>
      <c r="J1769" s="161" t="s">
        <v>6950</v>
      </c>
      <c r="K1769" s="161" t="s">
        <v>6951</v>
      </c>
      <c r="L1769" s="161" t="s">
        <v>6952</v>
      </c>
      <c r="M1769" s="161" t="s">
        <v>14382</v>
      </c>
      <c r="N1769" s="185" t="s">
        <v>6953</v>
      </c>
      <c r="O1769" s="161" t="s">
        <v>3754</v>
      </c>
      <c r="P1769" s="161" t="s">
        <v>6954</v>
      </c>
      <c r="Q1769" s="161" t="s">
        <v>6955</v>
      </c>
      <c r="R1769" s="161" t="s">
        <v>6207</v>
      </c>
      <c r="S1769" s="161" t="s">
        <v>6208</v>
      </c>
      <c r="T1769" s="161" t="s">
        <v>6956</v>
      </c>
      <c r="U1769" s="161">
        <v>0</v>
      </c>
      <c r="V1769" s="161">
        <v>0</v>
      </c>
      <c r="W1769" s="161">
        <v>0</v>
      </c>
      <c r="X1769" s="161">
        <v>0</v>
      </c>
      <c r="Y1769" s="161">
        <v>0</v>
      </c>
      <c r="Z1769" s="161">
        <v>0</v>
      </c>
      <c r="AA1769" s="161">
        <v>0</v>
      </c>
      <c r="AB1769" s="161">
        <v>0</v>
      </c>
      <c r="AC1769" s="161">
        <v>0</v>
      </c>
      <c r="AD1769" s="161">
        <v>0</v>
      </c>
      <c r="AE1769" s="161">
        <v>0</v>
      </c>
      <c r="AF1769" s="161" t="s">
        <v>6566</v>
      </c>
      <c r="AG1769" s="161" t="s">
        <v>4392</v>
      </c>
      <c r="AH1769" s="162"/>
      <c r="AI1769" s="162"/>
      <c r="AJ1769" s="162"/>
      <c r="AK1769" s="162"/>
      <c r="AL1769" s="162"/>
      <c r="AM1769" s="162"/>
      <c r="AN1769" s="162"/>
      <c r="AO1769" s="162"/>
      <c r="AP1769" s="162"/>
      <c r="AQ1769" s="162"/>
      <c r="AR1769" s="162"/>
      <c r="AS1769" s="162"/>
      <c r="AT1769" s="162"/>
      <c r="AU1769" s="162"/>
      <c r="AV1769" s="162"/>
      <c r="AW1769" s="162"/>
      <c r="AX1769" s="162"/>
    </row>
    <row r="1770" spans="1:50" hidden="1">
      <c r="A1770" s="153" t="s">
        <v>147</v>
      </c>
      <c r="B1770" s="153" t="s">
        <v>148</v>
      </c>
      <c r="C1770" s="153" t="s">
        <v>1619</v>
      </c>
      <c r="D1770" s="177" t="s">
        <v>11188</v>
      </c>
      <c r="E1770" s="161" t="s">
        <v>11189</v>
      </c>
      <c r="F1770" s="161" t="s">
        <v>13323</v>
      </c>
      <c r="G1770" s="161" t="s">
        <v>11190</v>
      </c>
      <c r="H1770" s="161" t="s">
        <v>9296</v>
      </c>
      <c r="I1770" s="161" t="s">
        <v>9297</v>
      </c>
      <c r="J1770" s="161" t="s">
        <v>11191</v>
      </c>
      <c r="K1770" s="161" t="s">
        <v>11192</v>
      </c>
      <c r="L1770" s="161" t="s">
        <v>11193</v>
      </c>
      <c r="M1770" s="161" t="s">
        <v>11194</v>
      </c>
      <c r="N1770" s="185" t="s">
        <v>6310</v>
      </c>
      <c r="O1770" s="161">
        <v>0</v>
      </c>
      <c r="P1770" s="161">
        <v>0</v>
      </c>
      <c r="Q1770" s="161">
        <v>0</v>
      </c>
      <c r="R1770" s="161">
        <v>0</v>
      </c>
      <c r="S1770" s="161">
        <v>0</v>
      </c>
      <c r="T1770" s="161">
        <v>0</v>
      </c>
      <c r="U1770" s="161">
        <v>0</v>
      </c>
      <c r="V1770" s="161">
        <v>0</v>
      </c>
      <c r="W1770" s="161">
        <v>0</v>
      </c>
      <c r="X1770" s="161">
        <v>0</v>
      </c>
      <c r="Y1770" s="161">
        <v>0</v>
      </c>
      <c r="Z1770" s="161">
        <v>0</v>
      </c>
      <c r="AA1770" s="161">
        <v>0</v>
      </c>
      <c r="AB1770" s="161">
        <v>0</v>
      </c>
      <c r="AC1770" s="161">
        <v>0</v>
      </c>
      <c r="AD1770" s="161">
        <v>0</v>
      </c>
      <c r="AE1770" s="161">
        <v>0</v>
      </c>
      <c r="AF1770" s="161" t="s">
        <v>6309</v>
      </c>
      <c r="AG1770" s="161" t="s">
        <v>6317</v>
      </c>
      <c r="AH1770" s="162"/>
      <c r="AI1770" s="162"/>
      <c r="AJ1770" s="162"/>
      <c r="AK1770" s="162"/>
      <c r="AL1770" s="162"/>
      <c r="AM1770" s="162"/>
      <c r="AN1770" s="162"/>
      <c r="AO1770" s="162"/>
      <c r="AP1770" s="162"/>
      <c r="AQ1770" s="162"/>
      <c r="AR1770" s="162"/>
      <c r="AS1770" s="162"/>
      <c r="AT1770" s="162"/>
      <c r="AU1770" s="162"/>
      <c r="AV1770" s="162"/>
      <c r="AW1770" s="162"/>
      <c r="AX1770" s="162"/>
    </row>
    <row r="1771" spans="1:50" hidden="1">
      <c r="A1771" s="153" t="s">
        <v>3497</v>
      </c>
      <c r="B1771" s="153" t="s">
        <v>3498</v>
      </c>
      <c r="C1771" s="153" t="s">
        <v>3499</v>
      </c>
      <c r="D1771" s="177" t="s">
        <v>7466</v>
      </c>
      <c r="E1771" s="161" t="s">
        <v>7467</v>
      </c>
      <c r="F1771" s="161" t="s">
        <v>12092</v>
      </c>
      <c r="G1771" s="161" t="s">
        <v>7468</v>
      </c>
      <c r="H1771" s="161" t="s">
        <v>2024</v>
      </c>
      <c r="I1771" s="161" t="s">
        <v>2031</v>
      </c>
      <c r="J1771" s="161" t="s">
        <v>7469</v>
      </c>
      <c r="K1771" s="161" t="s">
        <v>7470</v>
      </c>
      <c r="L1771" s="161" t="s">
        <v>7471</v>
      </c>
      <c r="M1771" s="161"/>
      <c r="N1771" s="185"/>
      <c r="O1771" s="161"/>
      <c r="P1771" s="161"/>
      <c r="Q1771" s="161"/>
      <c r="R1771" s="161"/>
      <c r="S1771" s="161"/>
      <c r="T1771" s="161"/>
      <c r="U1771" s="161"/>
      <c r="V1771" s="161"/>
      <c r="W1771" s="161"/>
      <c r="X1771" s="161"/>
      <c r="Y1771" s="161"/>
      <c r="Z1771" s="161"/>
      <c r="AA1771" s="161"/>
      <c r="AB1771" s="161"/>
      <c r="AC1771" s="161"/>
      <c r="AD1771" s="161"/>
      <c r="AE1771" s="161"/>
      <c r="AF1771" s="161"/>
      <c r="AG1771" s="161"/>
      <c r="AH1771" s="162"/>
      <c r="AI1771" s="162"/>
      <c r="AJ1771" s="162"/>
      <c r="AK1771" s="162"/>
      <c r="AL1771" s="162"/>
      <c r="AM1771" s="162"/>
      <c r="AN1771" s="162"/>
      <c r="AO1771" s="162"/>
      <c r="AP1771" s="162"/>
      <c r="AQ1771" s="162"/>
      <c r="AR1771" s="162"/>
      <c r="AS1771" s="162"/>
      <c r="AT1771" s="162"/>
      <c r="AU1771" s="162"/>
      <c r="AV1771" s="162"/>
      <c r="AW1771" s="162"/>
      <c r="AX1771" s="162"/>
    </row>
    <row r="1772" spans="1:50" hidden="1">
      <c r="A1772" s="153" t="s">
        <v>5466</v>
      </c>
      <c r="B1772" s="153" t="s">
        <v>5460</v>
      </c>
      <c r="C1772" s="153" t="s">
        <v>5467</v>
      </c>
      <c r="D1772" s="177" t="s">
        <v>6636</v>
      </c>
      <c r="E1772" s="161" t="s">
        <v>6637</v>
      </c>
      <c r="F1772" s="161" t="s">
        <v>7711</v>
      </c>
      <c r="G1772" s="161" t="s">
        <v>6638</v>
      </c>
      <c r="H1772" s="161" t="s">
        <v>2024</v>
      </c>
      <c r="I1772" s="161" t="s">
        <v>2031</v>
      </c>
      <c r="J1772" s="161" t="s">
        <v>4071</v>
      </c>
      <c r="K1772" s="161" t="s">
        <v>6639</v>
      </c>
      <c r="L1772" s="161" t="s">
        <v>6640</v>
      </c>
      <c r="M1772" s="161"/>
      <c r="N1772" s="185"/>
      <c r="O1772" s="161"/>
      <c r="P1772" s="161"/>
      <c r="Q1772" s="161"/>
      <c r="R1772" s="161"/>
      <c r="S1772" s="161"/>
      <c r="T1772" s="161"/>
      <c r="U1772" s="161"/>
      <c r="V1772" s="161"/>
      <c r="W1772" s="161"/>
      <c r="X1772" s="161"/>
      <c r="Y1772" s="161"/>
      <c r="Z1772" s="161"/>
      <c r="AA1772" s="161"/>
      <c r="AB1772" s="161"/>
      <c r="AC1772" s="161"/>
      <c r="AD1772" s="161"/>
      <c r="AE1772" s="161"/>
      <c r="AF1772" s="161"/>
      <c r="AG1772" s="161"/>
      <c r="AH1772" s="162"/>
      <c r="AI1772" s="162"/>
      <c r="AJ1772" s="162"/>
      <c r="AK1772" s="162"/>
      <c r="AL1772" s="162"/>
      <c r="AM1772" s="162"/>
      <c r="AN1772" s="162"/>
      <c r="AO1772" s="162"/>
      <c r="AP1772" s="162"/>
      <c r="AQ1772" s="162"/>
      <c r="AR1772" s="162"/>
      <c r="AS1772" s="162"/>
      <c r="AT1772" s="162"/>
      <c r="AU1772" s="162"/>
      <c r="AV1772" s="162"/>
      <c r="AW1772" s="162"/>
      <c r="AX1772" s="162"/>
    </row>
    <row r="1773" spans="1:50" hidden="1">
      <c r="A1773" s="153" t="s">
        <v>427</v>
      </c>
      <c r="B1773" s="153" t="s">
        <v>428</v>
      </c>
      <c r="C1773" s="153" t="s">
        <v>429</v>
      </c>
      <c r="D1773" s="177" t="s">
        <v>3925</v>
      </c>
      <c r="E1773" s="161" t="s">
        <v>3926</v>
      </c>
      <c r="F1773" s="161" t="s">
        <v>3927</v>
      </c>
      <c r="G1773" s="161" t="s">
        <v>6276</v>
      </c>
      <c r="H1773" s="161" t="s">
        <v>3928</v>
      </c>
      <c r="I1773" s="161" t="s">
        <v>3929</v>
      </c>
      <c r="J1773" s="161" t="s">
        <v>3930</v>
      </c>
      <c r="K1773" s="161" t="s">
        <v>3931</v>
      </c>
      <c r="L1773" s="161" t="s">
        <v>1277</v>
      </c>
      <c r="M1773" s="161" t="s">
        <v>1278</v>
      </c>
      <c r="N1773" s="185" t="s">
        <v>2035</v>
      </c>
      <c r="O1773" s="161">
        <v>0</v>
      </c>
      <c r="P1773" s="161">
        <v>0</v>
      </c>
      <c r="Q1773" s="161">
        <v>0</v>
      </c>
      <c r="R1773" s="161">
        <v>0</v>
      </c>
      <c r="S1773" s="161">
        <v>0</v>
      </c>
      <c r="T1773" s="161">
        <v>0</v>
      </c>
      <c r="U1773" s="161">
        <v>0</v>
      </c>
      <c r="V1773" s="161">
        <v>0</v>
      </c>
      <c r="W1773" s="161">
        <v>0</v>
      </c>
      <c r="X1773" s="161">
        <v>0</v>
      </c>
      <c r="Y1773" s="161">
        <v>0</v>
      </c>
      <c r="Z1773" s="161">
        <v>0</v>
      </c>
      <c r="AA1773" s="161">
        <v>0</v>
      </c>
      <c r="AB1773" s="161">
        <v>0</v>
      </c>
      <c r="AC1773" s="161">
        <v>0</v>
      </c>
      <c r="AD1773" s="161">
        <v>0</v>
      </c>
      <c r="AE1773" s="161">
        <v>0</v>
      </c>
      <c r="AF1773" s="161" t="s">
        <v>4399</v>
      </c>
      <c r="AG1773" s="161" t="s">
        <v>6334</v>
      </c>
      <c r="AH1773" s="162" t="s">
        <v>3706</v>
      </c>
      <c r="AI1773" s="162"/>
      <c r="AJ1773" s="162"/>
      <c r="AK1773" s="162"/>
      <c r="AL1773" s="162"/>
      <c r="AM1773" s="162"/>
      <c r="AN1773" s="162"/>
      <c r="AO1773" s="162"/>
      <c r="AP1773" s="162"/>
      <c r="AQ1773" s="162"/>
      <c r="AR1773" s="162"/>
      <c r="AS1773" s="162"/>
      <c r="AT1773" s="162"/>
      <c r="AU1773" s="162"/>
      <c r="AV1773" s="162"/>
      <c r="AW1773" s="162"/>
      <c r="AX1773" s="162"/>
    </row>
    <row r="1774" spans="1:50" hidden="1">
      <c r="A1774" s="153" t="s">
        <v>5459</v>
      </c>
      <c r="B1774" s="153" t="s">
        <v>5460</v>
      </c>
      <c r="C1774" s="153" t="s">
        <v>5461</v>
      </c>
      <c r="D1774" s="177" t="s">
        <v>6636</v>
      </c>
      <c r="E1774" s="161" t="s">
        <v>6637</v>
      </c>
      <c r="F1774" s="161" t="s">
        <v>6836</v>
      </c>
      <c r="G1774" s="161" t="s">
        <v>6638</v>
      </c>
      <c r="H1774" s="161" t="s">
        <v>2024</v>
      </c>
      <c r="I1774" s="161" t="s">
        <v>2031</v>
      </c>
      <c r="J1774" s="161" t="s">
        <v>4071</v>
      </c>
      <c r="K1774" s="161" t="s">
        <v>6639</v>
      </c>
      <c r="L1774" s="161" t="s">
        <v>6640</v>
      </c>
      <c r="M1774" s="161" t="s">
        <v>6641</v>
      </c>
      <c r="N1774" s="185" t="s">
        <v>6318</v>
      </c>
      <c r="O1774" s="161" t="s">
        <v>5449</v>
      </c>
      <c r="P1774" s="161" t="s">
        <v>1262</v>
      </c>
      <c r="Q1774" s="161" t="s">
        <v>1263</v>
      </c>
      <c r="R1774" s="161" t="s">
        <v>2024</v>
      </c>
      <c r="S1774" s="161" t="s">
        <v>2031</v>
      </c>
      <c r="T1774" s="161" t="s">
        <v>4071</v>
      </c>
      <c r="U1774" s="161" t="s">
        <v>5451</v>
      </c>
      <c r="V1774" s="161" t="s">
        <v>6090</v>
      </c>
      <c r="W1774" s="161" t="s">
        <v>6091</v>
      </c>
      <c r="X1774" s="161" t="s">
        <v>3916</v>
      </c>
      <c r="Y1774" s="161" t="s">
        <v>3917</v>
      </c>
      <c r="Z1774" s="161" t="s">
        <v>4071</v>
      </c>
      <c r="AA1774" s="161">
        <v>0</v>
      </c>
      <c r="AB1774" s="161">
        <v>0</v>
      </c>
      <c r="AC1774" s="161">
        <v>0</v>
      </c>
      <c r="AD1774" s="161">
        <v>0</v>
      </c>
      <c r="AE1774" s="161">
        <v>0</v>
      </c>
      <c r="AF1774" s="161" t="s">
        <v>6092</v>
      </c>
      <c r="AG1774" s="161" t="s">
        <v>4437</v>
      </c>
      <c r="AH1774" s="162" t="s">
        <v>15987</v>
      </c>
      <c r="AI1774" s="162" t="s">
        <v>16015</v>
      </c>
      <c r="AJ1774" s="162"/>
      <c r="AK1774" s="162"/>
      <c r="AL1774" s="162"/>
      <c r="AM1774" s="162"/>
      <c r="AN1774" s="162"/>
      <c r="AO1774" s="162"/>
      <c r="AP1774" s="162"/>
      <c r="AQ1774" s="162"/>
      <c r="AR1774" s="162"/>
      <c r="AS1774" s="162"/>
      <c r="AT1774" s="162"/>
      <c r="AU1774" s="162"/>
      <c r="AV1774" s="162"/>
      <c r="AW1774" s="162"/>
      <c r="AX1774" s="162"/>
    </row>
    <row r="1775" spans="1:50" hidden="1">
      <c r="A1775" s="153" t="s">
        <v>330</v>
      </c>
      <c r="B1775" s="153" t="s">
        <v>331</v>
      </c>
      <c r="C1775" s="153" t="s">
        <v>332</v>
      </c>
      <c r="D1775" s="177" t="s">
        <v>6642</v>
      </c>
      <c r="E1775" s="161" t="s">
        <v>6643</v>
      </c>
      <c r="F1775" s="161" t="s">
        <v>6644</v>
      </c>
      <c r="G1775" s="161" t="s">
        <v>6645</v>
      </c>
      <c r="H1775" s="161" t="s">
        <v>2024</v>
      </c>
      <c r="I1775" s="161" t="s">
        <v>6646</v>
      </c>
      <c r="J1775" s="161" t="s">
        <v>6647</v>
      </c>
      <c r="K1775" s="161" t="s">
        <v>6648</v>
      </c>
      <c r="L1775" s="161" t="s">
        <v>6649</v>
      </c>
      <c r="M1775" s="161" t="s">
        <v>6650</v>
      </c>
      <c r="N1775" s="185" t="s">
        <v>6310</v>
      </c>
      <c r="O1775" s="161">
        <v>0</v>
      </c>
      <c r="P1775" s="161">
        <v>0</v>
      </c>
      <c r="Q1775" s="161">
        <v>0</v>
      </c>
      <c r="R1775" s="161">
        <v>0</v>
      </c>
      <c r="S1775" s="161">
        <v>0</v>
      </c>
      <c r="T1775" s="161">
        <v>0</v>
      </c>
      <c r="U1775" s="161">
        <v>0</v>
      </c>
      <c r="V1775" s="161">
        <v>0</v>
      </c>
      <c r="W1775" s="161">
        <v>0</v>
      </c>
      <c r="X1775" s="161">
        <v>0</v>
      </c>
      <c r="Y1775" s="161">
        <v>0</v>
      </c>
      <c r="Z1775" s="161">
        <v>0</v>
      </c>
      <c r="AA1775" s="161">
        <v>0</v>
      </c>
      <c r="AB1775" s="161">
        <v>0</v>
      </c>
      <c r="AC1775" s="161">
        <v>0</v>
      </c>
      <c r="AD1775" s="161">
        <v>0</v>
      </c>
      <c r="AE1775" s="161">
        <v>0</v>
      </c>
      <c r="AF1775" s="161" t="s">
        <v>6309</v>
      </c>
      <c r="AG1775" s="161" t="s">
        <v>6317</v>
      </c>
      <c r="AH1775" s="162"/>
      <c r="AI1775" s="162"/>
      <c r="AJ1775" s="162"/>
      <c r="AK1775" s="162"/>
      <c r="AL1775" s="162"/>
      <c r="AM1775" s="162"/>
      <c r="AN1775" s="162"/>
      <c r="AO1775" s="162"/>
      <c r="AP1775" s="162"/>
      <c r="AQ1775" s="162"/>
      <c r="AR1775" s="162"/>
      <c r="AS1775" s="162"/>
      <c r="AT1775" s="162"/>
      <c r="AU1775" s="162"/>
      <c r="AV1775" s="162"/>
      <c r="AW1775" s="162"/>
      <c r="AX1775" s="162"/>
    </row>
    <row r="1776" spans="1:50" hidden="1">
      <c r="A1776" s="153" t="s">
        <v>6048</v>
      </c>
      <c r="B1776" s="153" t="s">
        <v>6049</v>
      </c>
      <c r="C1776" s="153" t="s">
        <v>282</v>
      </c>
      <c r="D1776" s="177" t="s">
        <v>11047</v>
      </c>
      <c r="E1776" s="161" t="s">
        <v>11048</v>
      </c>
      <c r="F1776" s="161" t="s">
        <v>13290</v>
      </c>
      <c r="G1776" s="161" t="s">
        <v>11049</v>
      </c>
      <c r="H1776" s="161" t="s">
        <v>11050</v>
      </c>
      <c r="I1776" s="161" t="s">
        <v>11051</v>
      </c>
      <c r="J1776" s="161" t="s">
        <v>11052</v>
      </c>
      <c r="K1776" s="161" t="s">
        <v>11053</v>
      </c>
      <c r="L1776" s="161" t="s">
        <v>11054</v>
      </c>
      <c r="M1776" s="161" t="s">
        <v>11055</v>
      </c>
      <c r="N1776" s="185" t="s">
        <v>6310</v>
      </c>
      <c r="O1776" s="161">
        <v>0</v>
      </c>
      <c r="P1776" s="161">
        <v>0</v>
      </c>
      <c r="Q1776" s="161">
        <v>0</v>
      </c>
      <c r="R1776" s="161">
        <v>0</v>
      </c>
      <c r="S1776" s="161">
        <v>0</v>
      </c>
      <c r="T1776" s="161">
        <v>0</v>
      </c>
      <c r="U1776" s="161">
        <v>0</v>
      </c>
      <c r="V1776" s="161">
        <v>0</v>
      </c>
      <c r="W1776" s="161">
        <v>0</v>
      </c>
      <c r="X1776" s="161">
        <v>0</v>
      </c>
      <c r="Y1776" s="161">
        <v>0</v>
      </c>
      <c r="Z1776" s="161">
        <v>0</v>
      </c>
      <c r="AA1776" s="161">
        <v>0</v>
      </c>
      <c r="AB1776" s="161">
        <v>0</v>
      </c>
      <c r="AC1776" s="161">
        <v>0</v>
      </c>
      <c r="AD1776" s="161">
        <v>0</v>
      </c>
      <c r="AE1776" s="161">
        <v>0</v>
      </c>
      <c r="AF1776" s="161" t="s">
        <v>6309</v>
      </c>
      <c r="AG1776" s="161" t="s">
        <v>6317</v>
      </c>
      <c r="AH1776" s="162"/>
      <c r="AI1776" s="162"/>
      <c r="AJ1776" s="162"/>
      <c r="AK1776" s="162"/>
      <c r="AL1776" s="162"/>
      <c r="AM1776" s="162"/>
      <c r="AN1776" s="162"/>
      <c r="AO1776" s="162"/>
      <c r="AP1776" s="162"/>
      <c r="AQ1776" s="162"/>
      <c r="AR1776" s="162"/>
      <c r="AS1776" s="162"/>
      <c r="AT1776" s="162"/>
      <c r="AU1776" s="162"/>
      <c r="AV1776" s="162"/>
      <c r="AW1776" s="162"/>
      <c r="AX1776" s="162"/>
    </row>
    <row r="1777" spans="1:50" hidden="1">
      <c r="A1777" s="153" t="s">
        <v>250</v>
      </c>
      <c r="B1777" s="153" t="s">
        <v>1620</v>
      </c>
      <c r="C1777" s="153" t="s">
        <v>251</v>
      </c>
      <c r="D1777" s="177" t="s">
        <v>7517</v>
      </c>
      <c r="E1777" s="161" t="s">
        <v>7518</v>
      </c>
      <c r="F1777" s="161" t="s">
        <v>13361</v>
      </c>
      <c r="G1777" s="161" t="s">
        <v>7519</v>
      </c>
      <c r="H1777" s="161" t="s">
        <v>2024</v>
      </c>
      <c r="I1777" s="161" t="s">
        <v>2031</v>
      </c>
      <c r="J1777" s="161" t="s">
        <v>7520</v>
      </c>
      <c r="K1777" s="161" t="s">
        <v>7521</v>
      </c>
      <c r="L1777" s="161" t="s">
        <v>7522</v>
      </c>
      <c r="M1777" s="161" t="s">
        <v>14464</v>
      </c>
      <c r="N1777" s="185" t="s">
        <v>6310</v>
      </c>
      <c r="O1777" s="161" t="s">
        <v>1086</v>
      </c>
      <c r="P1777" s="161" t="s">
        <v>7523</v>
      </c>
      <c r="Q1777" s="161" t="s">
        <v>7524</v>
      </c>
      <c r="R1777" s="161" t="s">
        <v>2024</v>
      </c>
      <c r="S1777" s="161" t="s">
        <v>2031</v>
      </c>
      <c r="T1777" s="161" t="s">
        <v>7525</v>
      </c>
      <c r="U1777" s="161" t="s">
        <v>5011</v>
      </c>
      <c r="V1777" s="161" t="s">
        <v>13828</v>
      </c>
      <c r="W1777" s="161" t="s">
        <v>13829</v>
      </c>
      <c r="X1777" s="161" t="s">
        <v>2024</v>
      </c>
      <c r="Y1777" s="161" t="s">
        <v>13830</v>
      </c>
      <c r="Z1777" s="161" t="s">
        <v>6309</v>
      </c>
      <c r="AA1777" s="161">
        <v>0</v>
      </c>
      <c r="AB1777" s="161">
        <v>0</v>
      </c>
      <c r="AC1777" s="161">
        <v>0</v>
      </c>
      <c r="AD1777" s="161">
        <v>0</v>
      </c>
      <c r="AE1777" s="161">
        <v>0</v>
      </c>
      <c r="AF1777" s="161" t="s">
        <v>6309</v>
      </c>
      <c r="AG1777" s="161" t="s">
        <v>6317</v>
      </c>
      <c r="AH1777" s="162"/>
      <c r="AI1777" s="162"/>
      <c r="AJ1777" s="162"/>
      <c r="AK1777" s="162"/>
      <c r="AL1777" s="162"/>
      <c r="AM1777" s="162"/>
      <c r="AN1777" s="162"/>
      <c r="AO1777" s="162"/>
      <c r="AP1777" s="162"/>
      <c r="AQ1777" s="162"/>
      <c r="AR1777" s="162"/>
      <c r="AS1777" s="162"/>
      <c r="AT1777" s="162"/>
      <c r="AU1777" s="162"/>
      <c r="AV1777" s="162"/>
      <c r="AW1777" s="162"/>
      <c r="AX1777" s="162"/>
    </row>
    <row r="1778" spans="1:50" hidden="1">
      <c r="A1778" s="153" t="s">
        <v>1621</v>
      </c>
      <c r="B1778" s="153" t="s">
        <v>1620</v>
      </c>
      <c r="C1778" s="153" t="s">
        <v>1622</v>
      </c>
      <c r="D1778" s="177" t="s">
        <v>7517</v>
      </c>
      <c r="E1778" s="161" t="s">
        <v>7518</v>
      </c>
      <c r="F1778" s="161" t="s">
        <v>12107</v>
      </c>
      <c r="G1778" s="161" t="s">
        <v>7519</v>
      </c>
      <c r="H1778" s="161" t="s">
        <v>2024</v>
      </c>
      <c r="I1778" s="161" t="s">
        <v>2031</v>
      </c>
      <c r="J1778" s="161" t="s">
        <v>7520</v>
      </c>
      <c r="K1778" s="161" t="s">
        <v>7521</v>
      </c>
      <c r="L1778" s="161" t="s">
        <v>7522</v>
      </c>
      <c r="M1778" s="161" t="s">
        <v>14464</v>
      </c>
      <c r="N1778" s="185" t="s">
        <v>6310</v>
      </c>
      <c r="O1778" s="161" t="s">
        <v>1086</v>
      </c>
      <c r="P1778" s="161" t="s">
        <v>7523</v>
      </c>
      <c r="Q1778" s="161" t="s">
        <v>7524</v>
      </c>
      <c r="R1778" s="161" t="s">
        <v>2024</v>
      </c>
      <c r="S1778" s="161" t="s">
        <v>2031</v>
      </c>
      <c r="T1778" s="161" t="s">
        <v>7525</v>
      </c>
      <c r="U1778" s="161" t="s">
        <v>5011</v>
      </c>
      <c r="V1778" s="161" t="s">
        <v>13828</v>
      </c>
      <c r="W1778" s="161" t="s">
        <v>13829</v>
      </c>
      <c r="X1778" s="161" t="s">
        <v>2024</v>
      </c>
      <c r="Y1778" s="161" t="s">
        <v>13830</v>
      </c>
      <c r="Z1778" s="161" t="s">
        <v>6309</v>
      </c>
      <c r="AA1778" s="161">
        <v>0</v>
      </c>
      <c r="AB1778" s="161">
        <v>0</v>
      </c>
      <c r="AC1778" s="161">
        <v>0</v>
      </c>
      <c r="AD1778" s="161">
        <v>0</v>
      </c>
      <c r="AE1778" s="161">
        <v>0</v>
      </c>
      <c r="AF1778" s="161" t="s">
        <v>6309</v>
      </c>
      <c r="AG1778" s="161" t="s">
        <v>6317</v>
      </c>
      <c r="AH1778" s="162"/>
      <c r="AI1778" s="162"/>
      <c r="AJ1778" s="162"/>
      <c r="AK1778" s="162"/>
      <c r="AL1778" s="162"/>
      <c r="AM1778" s="162"/>
      <c r="AN1778" s="162"/>
      <c r="AO1778" s="162"/>
      <c r="AP1778" s="162"/>
      <c r="AQ1778" s="162"/>
      <c r="AR1778" s="162"/>
      <c r="AS1778" s="162"/>
      <c r="AT1778" s="162"/>
      <c r="AU1778" s="162"/>
      <c r="AV1778" s="162"/>
      <c r="AW1778" s="162"/>
      <c r="AX1778" s="162"/>
    </row>
    <row r="1779" spans="1:50" ht="14.25" hidden="1" customHeight="1">
      <c r="A1779" s="153" t="s">
        <v>5468</v>
      </c>
      <c r="B1779" s="153" t="s">
        <v>5460</v>
      </c>
      <c r="C1779" s="153" t="s">
        <v>5469</v>
      </c>
      <c r="D1779" s="177" t="s">
        <v>6636</v>
      </c>
      <c r="E1779" s="161" t="s">
        <v>6637</v>
      </c>
      <c r="F1779" s="161" t="s">
        <v>7712</v>
      </c>
      <c r="G1779" s="161" t="s">
        <v>6638</v>
      </c>
      <c r="H1779" s="161" t="s">
        <v>2024</v>
      </c>
      <c r="I1779" s="161" t="s">
        <v>2031</v>
      </c>
      <c r="J1779" s="161" t="s">
        <v>4071</v>
      </c>
      <c r="K1779" s="161" t="s">
        <v>6639</v>
      </c>
      <c r="L1779" s="161" t="s">
        <v>6640</v>
      </c>
      <c r="M1779" s="161" t="s">
        <v>6641</v>
      </c>
      <c r="N1779" s="185" t="s">
        <v>6318</v>
      </c>
      <c r="O1779" s="161" t="s">
        <v>5449</v>
      </c>
      <c r="P1779" s="161" t="s">
        <v>1262</v>
      </c>
      <c r="Q1779" s="161" t="s">
        <v>1263</v>
      </c>
      <c r="R1779" s="161" t="s">
        <v>2024</v>
      </c>
      <c r="S1779" s="161" t="s">
        <v>2031</v>
      </c>
      <c r="T1779" s="161" t="s">
        <v>4071</v>
      </c>
      <c r="U1779" s="161" t="s">
        <v>5451</v>
      </c>
      <c r="V1779" s="161" t="s">
        <v>6090</v>
      </c>
      <c r="W1779" s="161" t="s">
        <v>6091</v>
      </c>
      <c r="X1779" s="161" t="s">
        <v>3916</v>
      </c>
      <c r="Y1779" s="161" t="s">
        <v>3917</v>
      </c>
      <c r="Z1779" s="161" t="s">
        <v>4071</v>
      </c>
      <c r="AA1779" s="161">
        <v>0</v>
      </c>
      <c r="AB1779" s="161">
        <v>0</v>
      </c>
      <c r="AC1779" s="161">
        <v>0</v>
      </c>
      <c r="AD1779" s="161">
        <v>0</v>
      </c>
      <c r="AE1779" s="161">
        <v>0</v>
      </c>
      <c r="AF1779" s="161" t="s">
        <v>6092</v>
      </c>
      <c r="AG1779" s="161" t="s">
        <v>4437</v>
      </c>
      <c r="AH1779" s="162"/>
      <c r="AI1779" s="162"/>
      <c r="AJ1779" s="162"/>
      <c r="AK1779" s="162"/>
      <c r="AL1779" s="162"/>
      <c r="AM1779" s="162"/>
      <c r="AN1779" s="162"/>
      <c r="AO1779" s="162"/>
      <c r="AP1779" s="162"/>
      <c r="AQ1779" s="162"/>
      <c r="AR1779" s="162"/>
      <c r="AS1779" s="162"/>
      <c r="AT1779" s="162"/>
      <c r="AU1779" s="162"/>
      <c r="AV1779" s="162"/>
      <c r="AW1779" s="162"/>
      <c r="AX1779" s="162"/>
    </row>
    <row r="1780" spans="1:50" hidden="1">
      <c r="A1780" s="153" t="s">
        <v>4203</v>
      </c>
      <c r="B1780" s="153" t="s">
        <v>4204</v>
      </c>
      <c r="C1780" s="153" t="s">
        <v>1931</v>
      </c>
      <c r="D1780" s="177" t="s">
        <v>11082</v>
      </c>
      <c r="E1780" s="161" t="s">
        <v>11083</v>
      </c>
      <c r="F1780" s="161" t="e">
        <v>#N/A</v>
      </c>
      <c r="G1780" s="161" t="s">
        <v>11084</v>
      </c>
      <c r="H1780" s="161" t="s">
        <v>2025</v>
      </c>
      <c r="I1780" s="161" t="s">
        <v>2026</v>
      </c>
      <c r="J1780" s="161" t="s">
        <v>11085</v>
      </c>
      <c r="K1780" s="161" t="s">
        <v>11086</v>
      </c>
      <c r="L1780" s="161" t="s">
        <v>11087</v>
      </c>
      <c r="M1780" s="161"/>
      <c r="N1780" s="185"/>
      <c r="O1780" s="161"/>
      <c r="P1780" s="161"/>
      <c r="Q1780" s="161"/>
      <c r="R1780" s="161"/>
      <c r="S1780" s="161"/>
      <c r="T1780" s="161"/>
      <c r="U1780" s="161"/>
      <c r="V1780" s="161"/>
      <c r="W1780" s="161"/>
      <c r="X1780" s="161"/>
      <c r="Y1780" s="161"/>
      <c r="Z1780" s="161"/>
      <c r="AA1780" s="161"/>
      <c r="AB1780" s="161"/>
      <c r="AC1780" s="161"/>
      <c r="AD1780" s="161"/>
      <c r="AE1780" s="161"/>
      <c r="AF1780" s="161"/>
      <c r="AG1780" s="161"/>
      <c r="AH1780" s="162"/>
      <c r="AI1780" s="162"/>
      <c r="AJ1780" s="162"/>
      <c r="AK1780" s="162"/>
      <c r="AL1780" s="162"/>
      <c r="AM1780" s="162"/>
      <c r="AN1780" s="162"/>
      <c r="AO1780" s="162"/>
      <c r="AP1780" s="162"/>
      <c r="AQ1780" s="162"/>
      <c r="AR1780" s="162"/>
      <c r="AS1780" s="162"/>
      <c r="AT1780" s="162"/>
      <c r="AU1780" s="162"/>
      <c r="AV1780" s="162"/>
      <c r="AW1780" s="162"/>
      <c r="AX1780" s="162"/>
    </row>
    <row r="1781" spans="1:50" hidden="1">
      <c r="A1781" s="153" t="s">
        <v>1623</v>
      </c>
      <c r="B1781" s="153" t="s">
        <v>1624</v>
      </c>
      <c r="C1781" s="153" t="s">
        <v>1625</v>
      </c>
      <c r="D1781" s="177" t="s">
        <v>11513</v>
      </c>
      <c r="E1781" s="161" t="s">
        <v>11514</v>
      </c>
      <c r="F1781" s="161" t="s">
        <v>13398</v>
      </c>
      <c r="G1781" s="161" t="s">
        <v>11515</v>
      </c>
      <c r="H1781" s="161" t="s">
        <v>8474</v>
      </c>
      <c r="I1781" s="161" t="s">
        <v>6287</v>
      </c>
      <c r="J1781" s="161" t="s">
        <v>11516</v>
      </c>
      <c r="K1781" s="161" t="s">
        <v>11517</v>
      </c>
      <c r="L1781" s="161" t="s">
        <v>6309</v>
      </c>
      <c r="M1781" s="161" t="s">
        <v>14216</v>
      </c>
      <c r="N1781" s="185" t="s">
        <v>6310</v>
      </c>
      <c r="O1781" s="161">
        <v>0</v>
      </c>
      <c r="P1781" s="161">
        <v>0</v>
      </c>
      <c r="Q1781" s="161">
        <v>0</v>
      </c>
      <c r="R1781" s="161">
        <v>0</v>
      </c>
      <c r="S1781" s="161">
        <v>0</v>
      </c>
      <c r="T1781" s="161">
        <v>0</v>
      </c>
      <c r="U1781" s="161">
        <v>0</v>
      </c>
      <c r="V1781" s="161">
        <v>0</v>
      </c>
      <c r="W1781" s="161">
        <v>0</v>
      </c>
      <c r="X1781" s="161">
        <v>0</v>
      </c>
      <c r="Y1781" s="161">
        <v>0</v>
      </c>
      <c r="Z1781" s="161">
        <v>0</v>
      </c>
      <c r="AA1781" s="161">
        <v>0</v>
      </c>
      <c r="AB1781" s="161">
        <v>0</v>
      </c>
      <c r="AC1781" s="161">
        <v>0</v>
      </c>
      <c r="AD1781" s="161">
        <v>0</v>
      </c>
      <c r="AE1781" s="161">
        <v>0</v>
      </c>
      <c r="AF1781" s="161" t="s">
        <v>6309</v>
      </c>
      <c r="AG1781" s="161" t="s">
        <v>6317</v>
      </c>
      <c r="AH1781" s="162"/>
      <c r="AI1781" s="162"/>
      <c r="AJ1781" s="162"/>
      <c r="AK1781" s="162"/>
      <c r="AL1781" s="162"/>
      <c r="AM1781" s="162"/>
      <c r="AN1781" s="162"/>
      <c r="AO1781" s="162"/>
      <c r="AP1781" s="162"/>
      <c r="AQ1781" s="162"/>
      <c r="AR1781" s="162"/>
      <c r="AS1781" s="162"/>
      <c r="AT1781" s="162"/>
      <c r="AU1781" s="162"/>
      <c r="AV1781" s="162"/>
      <c r="AW1781" s="162"/>
      <c r="AX1781" s="162"/>
    </row>
    <row r="1782" spans="1:50" hidden="1">
      <c r="A1782" s="153" t="s">
        <v>5443</v>
      </c>
      <c r="B1782" s="153" t="s">
        <v>5444</v>
      </c>
      <c r="C1782" s="153" t="s">
        <v>5688</v>
      </c>
      <c r="D1782" s="177" t="s">
        <v>11566</v>
      </c>
      <c r="E1782" s="161" t="s">
        <v>11567</v>
      </c>
      <c r="F1782" s="161" t="e">
        <v>#N/A</v>
      </c>
      <c r="G1782" s="161" t="s">
        <v>11568</v>
      </c>
      <c r="H1782" s="161" t="s">
        <v>2025</v>
      </c>
      <c r="I1782" s="161" t="s">
        <v>2026</v>
      </c>
      <c r="J1782" s="161" t="s">
        <v>11569</v>
      </c>
      <c r="K1782" s="161" t="s">
        <v>11570</v>
      </c>
      <c r="L1782" s="161" t="s">
        <v>6309</v>
      </c>
      <c r="M1782" s="161"/>
      <c r="N1782" s="185"/>
      <c r="O1782" s="161"/>
      <c r="P1782" s="161"/>
      <c r="Q1782" s="161"/>
      <c r="R1782" s="161"/>
      <c r="S1782" s="161"/>
      <c r="T1782" s="161"/>
      <c r="U1782" s="161"/>
      <c r="V1782" s="161"/>
      <c r="W1782" s="161"/>
      <c r="X1782" s="161"/>
      <c r="Y1782" s="161"/>
      <c r="Z1782" s="161"/>
      <c r="AA1782" s="161"/>
      <c r="AB1782" s="161"/>
      <c r="AC1782" s="161"/>
      <c r="AD1782" s="161"/>
      <c r="AE1782" s="161"/>
      <c r="AF1782" s="161"/>
      <c r="AG1782" s="161"/>
      <c r="AH1782" s="162"/>
      <c r="AI1782" s="162"/>
      <c r="AJ1782" s="162"/>
      <c r="AK1782" s="162"/>
      <c r="AL1782" s="162"/>
      <c r="AM1782" s="162"/>
      <c r="AN1782" s="162"/>
      <c r="AO1782" s="162"/>
      <c r="AP1782" s="162"/>
      <c r="AQ1782" s="162"/>
      <c r="AR1782" s="162"/>
      <c r="AS1782" s="162"/>
      <c r="AT1782" s="162"/>
      <c r="AU1782" s="162"/>
      <c r="AV1782" s="162"/>
      <c r="AW1782" s="162"/>
      <c r="AX1782" s="162"/>
    </row>
    <row r="1783" spans="1:50" hidden="1">
      <c r="A1783" s="153" t="s">
        <v>335</v>
      </c>
      <c r="B1783" s="153" t="s">
        <v>336</v>
      </c>
      <c r="C1783" s="153" t="s">
        <v>337</v>
      </c>
      <c r="D1783" s="177" t="s">
        <v>7357</v>
      </c>
      <c r="E1783" s="161" t="s">
        <v>7358</v>
      </c>
      <c r="F1783" s="161" t="s">
        <v>12073</v>
      </c>
      <c r="G1783" s="161" t="s">
        <v>7359</v>
      </c>
      <c r="H1783" s="161" t="s">
        <v>7360</v>
      </c>
      <c r="I1783" s="161" t="s">
        <v>7361</v>
      </c>
      <c r="J1783" s="161" t="s">
        <v>7362</v>
      </c>
      <c r="K1783" s="161" t="s">
        <v>7363</v>
      </c>
      <c r="L1783" s="161" t="s">
        <v>7364</v>
      </c>
      <c r="M1783" s="161"/>
      <c r="N1783" s="185"/>
      <c r="O1783" s="161"/>
      <c r="P1783" s="161"/>
      <c r="Q1783" s="161"/>
      <c r="R1783" s="161"/>
      <c r="S1783" s="161"/>
      <c r="T1783" s="161"/>
      <c r="U1783" s="161"/>
      <c r="V1783" s="161"/>
      <c r="W1783" s="161"/>
      <c r="X1783" s="161"/>
      <c r="Y1783" s="161"/>
      <c r="Z1783" s="161"/>
      <c r="AA1783" s="161"/>
      <c r="AB1783" s="161"/>
      <c r="AC1783" s="161"/>
      <c r="AD1783" s="161"/>
      <c r="AE1783" s="161"/>
      <c r="AF1783" s="161"/>
      <c r="AG1783" s="161"/>
      <c r="AH1783" s="162"/>
      <c r="AI1783" s="162"/>
      <c r="AJ1783" s="162"/>
      <c r="AK1783" s="162"/>
      <c r="AL1783" s="162"/>
      <c r="AM1783" s="162"/>
      <c r="AN1783" s="162"/>
      <c r="AO1783" s="162"/>
      <c r="AP1783" s="162"/>
      <c r="AQ1783" s="162"/>
      <c r="AR1783" s="162"/>
      <c r="AS1783" s="162"/>
      <c r="AT1783" s="162"/>
      <c r="AU1783" s="162"/>
      <c r="AV1783" s="162"/>
      <c r="AW1783" s="162"/>
      <c r="AX1783" s="162"/>
    </row>
    <row r="1784" spans="1:50" hidden="1">
      <c r="A1784" s="153" t="s">
        <v>430</v>
      </c>
      <c r="B1784" s="153" t="s">
        <v>428</v>
      </c>
      <c r="C1784" s="153" t="s">
        <v>429</v>
      </c>
      <c r="D1784" s="177" t="s">
        <v>3925</v>
      </c>
      <c r="E1784" s="161" t="s">
        <v>3926</v>
      </c>
      <c r="F1784" s="161" t="s">
        <v>1279</v>
      </c>
      <c r="G1784" s="161" t="s">
        <v>6276</v>
      </c>
      <c r="H1784" s="161" t="s">
        <v>3928</v>
      </c>
      <c r="I1784" s="161" t="s">
        <v>3929</v>
      </c>
      <c r="J1784" s="161" t="s">
        <v>3930</v>
      </c>
      <c r="K1784" s="161" t="s">
        <v>3931</v>
      </c>
      <c r="L1784" s="161" t="s">
        <v>1277</v>
      </c>
      <c r="M1784" s="161" t="s">
        <v>1278</v>
      </c>
      <c r="N1784" s="185" t="s">
        <v>2035</v>
      </c>
      <c r="O1784" s="161">
        <v>0</v>
      </c>
      <c r="P1784" s="161">
        <v>0</v>
      </c>
      <c r="Q1784" s="161">
        <v>0</v>
      </c>
      <c r="R1784" s="161">
        <v>0</v>
      </c>
      <c r="S1784" s="161">
        <v>0</v>
      </c>
      <c r="T1784" s="161">
        <v>0</v>
      </c>
      <c r="U1784" s="161">
        <v>0</v>
      </c>
      <c r="V1784" s="161">
        <v>0</v>
      </c>
      <c r="W1784" s="161">
        <v>0</v>
      </c>
      <c r="X1784" s="161">
        <v>0</v>
      </c>
      <c r="Y1784" s="161">
        <v>0</v>
      </c>
      <c r="Z1784" s="161">
        <v>0</v>
      </c>
      <c r="AA1784" s="161">
        <v>0</v>
      </c>
      <c r="AB1784" s="161">
        <v>0</v>
      </c>
      <c r="AC1784" s="161">
        <v>0</v>
      </c>
      <c r="AD1784" s="161">
        <v>0</v>
      </c>
      <c r="AE1784" s="161">
        <v>0</v>
      </c>
      <c r="AF1784" s="161" t="s">
        <v>4399</v>
      </c>
      <c r="AG1784" s="161" t="s">
        <v>6334</v>
      </c>
      <c r="AH1784" s="162" t="s">
        <v>3706</v>
      </c>
      <c r="AI1784" s="162"/>
      <c r="AJ1784" s="162"/>
      <c r="AK1784" s="162"/>
      <c r="AL1784" s="162"/>
      <c r="AM1784" s="162"/>
      <c r="AN1784" s="162"/>
      <c r="AO1784" s="162"/>
      <c r="AP1784" s="162"/>
      <c r="AQ1784" s="162"/>
      <c r="AR1784" s="162"/>
      <c r="AS1784" s="162"/>
      <c r="AT1784" s="162"/>
      <c r="AU1784" s="162"/>
      <c r="AV1784" s="162"/>
      <c r="AW1784" s="162"/>
      <c r="AX1784" s="162"/>
    </row>
    <row r="1785" spans="1:50" hidden="1">
      <c r="A1785" s="153" t="s">
        <v>5659</v>
      </c>
      <c r="B1785" s="153" t="s">
        <v>5660</v>
      </c>
      <c r="C1785" s="153" t="s">
        <v>4501</v>
      </c>
      <c r="D1785" s="177" t="s">
        <v>7299</v>
      </c>
      <c r="E1785" s="161" t="s">
        <v>6309</v>
      </c>
      <c r="F1785" s="161" t="s">
        <v>7300</v>
      </c>
      <c r="G1785" s="161" t="s">
        <v>7301</v>
      </c>
      <c r="H1785" s="161" t="s">
        <v>2024</v>
      </c>
      <c r="I1785" s="161" t="s">
        <v>7302</v>
      </c>
      <c r="J1785" s="161" t="s">
        <v>7303</v>
      </c>
      <c r="K1785" s="161" t="s">
        <v>7304</v>
      </c>
      <c r="L1785" s="161" t="s">
        <v>6309</v>
      </c>
      <c r="M1785" s="161" t="s">
        <v>7305</v>
      </c>
      <c r="N1785" s="185" t="s">
        <v>6310</v>
      </c>
      <c r="O1785" s="161">
        <v>0</v>
      </c>
      <c r="P1785" s="161">
        <v>0</v>
      </c>
      <c r="Q1785" s="161">
        <v>0</v>
      </c>
      <c r="R1785" s="161">
        <v>0</v>
      </c>
      <c r="S1785" s="161">
        <v>0</v>
      </c>
      <c r="T1785" s="161">
        <v>0</v>
      </c>
      <c r="U1785" s="161">
        <v>0</v>
      </c>
      <c r="V1785" s="161">
        <v>0</v>
      </c>
      <c r="W1785" s="161">
        <v>0</v>
      </c>
      <c r="X1785" s="161">
        <v>0</v>
      </c>
      <c r="Y1785" s="161">
        <v>0</v>
      </c>
      <c r="Z1785" s="161">
        <v>0</v>
      </c>
      <c r="AA1785" s="161">
        <v>0</v>
      </c>
      <c r="AB1785" s="161">
        <v>0</v>
      </c>
      <c r="AC1785" s="161">
        <v>0</v>
      </c>
      <c r="AD1785" s="161">
        <v>0</v>
      </c>
      <c r="AE1785" s="161">
        <v>0</v>
      </c>
      <c r="AF1785" s="161" t="s">
        <v>6309</v>
      </c>
      <c r="AG1785" s="161" t="s">
        <v>6312</v>
      </c>
      <c r="AH1785" s="162"/>
      <c r="AI1785" s="162"/>
      <c r="AJ1785" s="162"/>
      <c r="AK1785" s="162"/>
      <c r="AL1785" s="162"/>
      <c r="AM1785" s="162"/>
      <c r="AN1785" s="162"/>
      <c r="AO1785" s="162"/>
      <c r="AP1785" s="162"/>
      <c r="AQ1785" s="162"/>
      <c r="AR1785" s="162"/>
      <c r="AS1785" s="162"/>
      <c r="AT1785" s="162"/>
      <c r="AU1785" s="162"/>
      <c r="AV1785" s="162"/>
      <c r="AW1785" s="162"/>
      <c r="AX1785" s="162"/>
    </row>
    <row r="1786" spans="1:50" hidden="1">
      <c r="A1786" s="153" t="s">
        <v>325</v>
      </c>
      <c r="B1786" s="160" t="s">
        <v>326</v>
      </c>
      <c r="C1786" s="153" t="s">
        <v>282</v>
      </c>
      <c r="D1786" s="177" t="s">
        <v>10620</v>
      </c>
      <c r="E1786" s="161" t="s">
        <v>10621</v>
      </c>
      <c r="F1786" s="161" t="s">
        <v>13161</v>
      </c>
      <c r="G1786" s="161" t="s">
        <v>10622</v>
      </c>
      <c r="H1786" s="161" t="s">
        <v>2024</v>
      </c>
      <c r="I1786" s="161" t="s">
        <v>10623</v>
      </c>
      <c r="J1786" s="161" t="s">
        <v>10624</v>
      </c>
      <c r="K1786" s="161" t="s">
        <v>10625</v>
      </c>
      <c r="L1786" s="161" t="s">
        <v>10626</v>
      </c>
      <c r="M1786" s="161" t="s">
        <v>10627</v>
      </c>
      <c r="N1786" s="185" t="s">
        <v>6310</v>
      </c>
      <c r="O1786" s="161">
        <v>0</v>
      </c>
      <c r="P1786" s="161">
        <v>0</v>
      </c>
      <c r="Q1786" s="161">
        <v>0</v>
      </c>
      <c r="R1786" s="161">
        <v>0</v>
      </c>
      <c r="S1786" s="161">
        <v>0</v>
      </c>
      <c r="T1786" s="161">
        <v>0</v>
      </c>
      <c r="U1786" s="161">
        <v>0</v>
      </c>
      <c r="V1786" s="161">
        <v>0</v>
      </c>
      <c r="W1786" s="161">
        <v>0</v>
      </c>
      <c r="X1786" s="161">
        <v>0</v>
      </c>
      <c r="Y1786" s="161">
        <v>0</v>
      </c>
      <c r="Z1786" s="161">
        <v>0</v>
      </c>
      <c r="AA1786" s="161">
        <v>0</v>
      </c>
      <c r="AB1786" s="161">
        <v>0</v>
      </c>
      <c r="AC1786" s="161">
        <v>0</v>
      </c>
      <c r="AD1786" s="161">
        <v>0</v>
      </c>
      <c r="AE1786" s="161">
        <v>0</v>
      </c>
      <c r="AF1786" s="161" t="s">
        <v>6309</v>
      </c>
      <c r="AG1786" s="161" t="s">
        <v>6317</v>
      </c>
      <c r="AH1786" s="162"/>
      <c r="AI1786" s="162"/>
      <c r="AJ1786" s="162"/>
      <c r="AK1786" s="162"/>
      <c r="AL1786" s="162"/>
      <c r="AM1786" s="162"/>
      <c r="AN1786" s="162"/>
      <c r="AO1786" s="162"/>
      <c r="AP1786" s="162"/>
      <c r="AQ1786" s="162"/>
      <c r="AR1786" s="162"/>
      <c r="AS1786" s="162"/>
      <c r="AT1786" s="162"/>
      <c r="AU1786" s="162"/>
      <c r="AV1786" s="162"/>
      <c r="AW1786" s="162"/>
      <c r="AX1786" s="162"/>
    </row>
    <row r="1787" spans="1:50" ht="15" hidden="1" customHeight="1">
      <c r="A1787" s="153" t="s">
        <v>1748</v>
      </c>
      <c r="B1787" s="153" t="s">
        <v>1749</v>
      </c>
      <c r="C1787" s="153" t="s">
        <v>4501</v>
      </c>
      <c r="D1787" s="177" t="s">
        <v>8993</v>
      </c>
      <c r="E1787" s="161" t="s">
        <v>6309</v>
      </c>
      <c r="F1787" s="161" t="s">
        <v>12619</v>
      </c>
      <c r="G1787" s="161" t="s">
        <v>8994</v>
      </c>
      <c r="H1787" s="161" t="s">
        <v>8995</v>
      </c>
      <c r="I1787" s="161" t="s">
        <v>8996</v>
      </c>
      <c r="J1787" s="161" t="s">
        <v>8997</v>
      </c>
      <c r="K1787" s="161" t="s">
        <v>8998</v>
      </c>
      <c r="L1787" s="161" t="s">
        <v>6309</v>
      </c>
      <c r="M1787" s="161"/>
      <c r="N1787" s="185"/>
      <c r="O1787" s="161"/>
      <c r="P1787" s="161"/>
      <c r="Q1787" s="161"/>
      <c r="R1787" s="161"/>
      <c r="S1787" s="161"/>
      <c r="T1787" s="161"/>
      <c r="U1787" s="161"/>
      <c r="V1787" s="161"/>
      <c r="W1787" s="161"/>
      <c r="X1787" s="161"/>
      <c r="Y1787" s="161"/>
      <c r="Z1787" s="161"/>
      <c r="AA1787" s="161"/>
      <c r="AB1787" s="161"/>
      <c r="AC1787" s="161"/>
      <c r="AD1787" s="161"/>
      <c r="AE1787" s="161"/>
      <c r="AF1787" s="161"/>
      <c r="AG1787" s="161"/>
      <c r="AH1787" s="162"/>
      <c r="AI1787" s="162"/>
      <c r="AJ1787" s="162"/>
      <c r="AK1787" s="162"/>
      <c r="AL1787" s="162"/>
      <c r="AM1787" s="162"/>
      <c r="AN1787" s="162"/>
      <c r="AO1787" s="162"/>
      <c r="AP1787" s="162"/>
      <c r="AQ1787" s="162"/>
      <c r="AR1787" s="162"/>
      <c r="AS1787" s="162"/>
      <c r="AT1787" s="162"/>
      <c r="AU1787" s="162"/>
      <c r="AV1787" s="162"/>
      <c r="AW1787" s="162"/>
      <c r="AX1787" s="162"/>
    </row>
    <row r="1788" spans="1:50" hidden="1">
      <c r="A1788" s="153" t="s">
        <v>5857</v>
      </c>
      <c r="B1788" s="153" t="s">
        <v>5858</v>
      </c>
      <c r="C1788" s="153" t="s">
        <v>4501</v>
      </c>
      <c r="D1788" s="177" t="s">
        <v>10422</v>
      </c>
      <c r="E1788" s="161" t="s">
        <v>6309</v>
      </c>
      <c r="F1788" s="161" t="s">
        <v>12906</v>
      </c>
      <c r="G1788" s="161" t="s">
        <v>10423</v>
      </c>
      <c r="H1788" s="161" t="s">
        <v>2024</v>
      </c>
      <c r="I1788" s="161" t="s">
        <v>2031</v>
      </c>
      <c r="J1788" s="161" t="s">
        <v>10424</v>
      </c>
      <c r="K1788" s="161" t="s">
        <v>10425</v>
      </c>
      <c r="L1788" s="161" t="s">
        <v>6309</v>
      </c>
      <c r="M1788" s="161" t="s">
        <v>6309</v>
      </c>
      <c r="N1788" s="185" t="s">
        <v>6310</v>
      </c>
      <c r="O1788" s="161">
        <v>0</v>
      </c>
      <c r="P1788" s="161">
        <v>0</v>
      </c>
      <c r="Q1788" s="161">
        <v>0</v>
      </c>
      <c r="R1788" s="161">
        <v>0</v>
      </c>
      <c r="S1788" s="161">
        <v>0</v>
      </c>
      <c r="T1788" s="161">
        <v>0</v>
      </c>
      <c r="U1788" s="161">
        <v>0</v>
      </c>
      <c r="V1788" s="161">
        <v>0</v>
      </c>
      <c r="W1788" s="161">
        <v>0</v>
      </c>
      <c r="X1788" s="161">
        <v>0</v>
      </c>
      <c r="Y1788" s="161">
        <v>0</v>
      </c>
      <c r="Z1788" s="161">
        <v>0</v>
      </c>
      <c r="AA1788" s="161">
        <v>0</v>
      </c>
      <c r="AB1788" s="161">
        <v>0</v>
      </c>
      <c r="AC1788" s="161">
        <v>0</v>
      </c>
      <c r="AD1788" s="161">
        <v>0</v>
      </c>
      <c r="AE1788" s="161">
        <v>0</v>
      </c>
      <c r="AF1788" s="161" t="s">
        <v>6309</v>
      </c>
      <c r="AG1788" s="161" t="s">
        <v>6312</v>
      </c>
      <c r="AH1788" s="162"/>
      <c r="AI1788" s="162"/>
      <c r="AJ1788" s="162"/>
      <c r="AK1788" s="162"/>
      <c r="AL1788" s="162"/>
      <c r="AM1788" s="162"/>
      <c r="AN1788" s="162"/>
      <c r="AO1788" s="162"/>
      <c r="AP1788" s="162"/>
      <c r="AQ1788" s="162"/>
      <c r="AR1788" s="162"/>
      <c r="AS1788" s="162"/>
      <c r="AT1788" s="162"/>
      <c r="AU1788" s="162"/>
      <c r="AV1788" s="162"/>
      <c r="AW1788" s="162"/>
      <c r="AX1788" s="162"/>
    </row>
    <row r="1789" spans="1:50" hidden="1">
      <c r="A1789" s="153" t="s">
        <v>216</v>
      </c>
      <c r="B1789" s="153" t="s">
        <v>5265</v>
      </c>
      <c r="C1789" s="153" t="s">
        <v>217</v>
      </c>
      <c r="D1789" s="177" t="e">
        <v>#N/A</v>
      </c>
      <c r="E1789" s="161" t="e">
        <v>#N/A</v>
      </c>
      <c r="F1789" s="161" t="e">
        <v>#N/A</v>
      </c>
      <c r="G1789" s="161" t="e">
        <v>#N/A</v>
      </c>
      <c r="H1789" s="161" t="e">
        <v>#N/A</v>
      </c>
      <c r="I1789" s="161" t="e">
        <v>#N/A</v>
      </c>
      <c r="J1789" s="161" t="e">
        <v>#N/A</v>
      </c>
      <c r="K1789" s="161" t="e">
        <v>#N/A</v>
      </c>
      <c r="L1789" s="161" t="e">
        <v>#N/A</v>
      </c>
      <c r="M1789" s="161"/>
      <c r="N1789" s="185"/>
      <c r="O1789" s="161"/>
      <c r="P1789" s="161"/>
      <c r="Q1789" s="161"/>
      <c r="R1789" s="161"/>
      <c r="S1789" s="161"/>
      <c r="T1789" s="161"/>
      <c r="U1789" s="161"/>
      <c r="V1789" s="161"/>
      <c r="W1789" s="161"/>
      <c r="X1789" s="161"/>
      <c r="Y1789" s="161"/>
      <c r="Z1789" s="161"/>
      <c r="AA1789" s="161"/>
      <c r="AB1789" s="161"/>
      <c r="AC1789" s="161"/>
      <c r="AD1789" s="161"/>
      <c r="AE1789" s="161"/>
      <c r="AF1789" s="161"/>
      <c r="AG1789" s="161"/>
      <c r="AH1789" s="162" t="s">
        <v>16057</v>
      </c>
      <c r="AI1789" s="162"/>
      <c r="AJ1789" s="162"/>
      <c r="AK1789" s="162"/>
      <c r="AL1789" s="162"/>
      <c r="AM1789" s="162"/>
      <c r="AN1789" s="162"/>
      <c r="AO1789" s="162"/>
      <c r="AP1789" s="162"/>
      <c r="AQ1789" s="162"/>
      <c r="AR1789" s="162"/>
      <c r="AS1789" s="162"/>
      <c r="AT1789" s="162"/>
      <c r="AU1789" s="162"/>
      <c r="AV1789" s="162"/>
      <c r="AW1789" s="162"/>
      <c r="AX1789" s="162"/>
    </row>
    <row r="1790" spans="1:50" hidden="1">
      <c r="A1790" s="153" t="s">
        <v>5196</v>
      </c>
      <c r="B1790" s="153" t="s">
        <v>5197</v>
      </c>
      <c r="C1790" s="153" t="s">
        <v>5198</v>
      </c>
      <c r="D1790" s="177" t="s">
        <v>8209</v>
      </c>
      <c r="E1790" s="161" t="s">
        <v>8210</v>
      </c>
      <c r="F1790" s="161" t="s">
        <v>12457</v>
      </c>
      <c r="G1790" s="161" t="s">
        <v>8211</v>
      </c>
      <c r="H1790" s="161" t="s">
        <v>7674</v>
      </c>
      <c r="I1790" s="161" t="s">
        <v>7675</v>
      </c>
      <c r="J1790" s="161" t="s">
        <v>8212</v>
      </c>
      <c r="K1790" s="161" t="s">
        <v>8213</v>
      </c>
      <c r="L1790" s="161" t="s">
        <v>6309</v>
      </c>
      <c r="M1790" s="161"/>
      <c r="N1790" s="185"/>
      <c r="O1790" s="161"/>
      <c r="P1790" s="161"/>
      <c r="Q1790" s="161"/>
      <c r="R1790" s="161"/>
      <c r="S1790" s="161"/>
      <c r="T1790" s="161"/>
      <c r="U1790" s="161"/>
      <c r="V1790" s="161"/>
      <c r="W1790" s="161"/>
      <c r="X1790" s="161"/>
      <c r="Y1790" s="161"/>
      <c r="Z1790" s="161"/>
      <c r="AA1790" s="161"/>
      <c r="AB1790" s="161"/>
      <c r="AC1790" s="161"/>
      <c r="AD1790" s="161"/>
      <c r="AE1790" s="161"/>
      <c r="AF1790" s="161"/>
      <c r="AG1790" s="161"/>
      <c r="AH1790" s="162"/>
      <c r="AI1790" s="162"/>
      <c r="AJ1790" s="162"/>
      <c r="AK1790" s="162"/>
      <c r="AL1790" s="162"/>
      <c r="AM1790" s="162"/>
      <c r="AN1790" s="162"/>
      <c r="AO1790" s="162"/>
      <c r="AP1790" s="162"/>
      <c r="AQ1790" s="162"/>
      <c r="AR1790" s="162"/>
      <c r="AS1790" s="162"/>
      <c r="AT1790" s="162"/>
      <c r="AU1790" s="162"/>
      <c r="AV1790" s="162"/>
      <c r="AW1790" s="162"/>
      <c r="AX1790" s="162"/>
    </row>
    <row r="1791" spans="1:50" hidden="1">
      <c r="A1791" s="153" t="s">
        <v>4805</v>
      </c>
      <c r="B1791" s="153" t="s">
        <v>4806</v>
      </c>
      <c r="C1791" s="153" t="s">
        <v>4807</v>
      </c>
      <c r="D1791" s="177" t="s">
        <v>11544</v>
      </c>
      <c r="E1791" s="161" t="s">
        <v>11545</v>
      </c>
      <c r="F1791" s="161" t="s">
        <v>13403</v>
      </c>
      <c r="G1791" s="161" t="s">
        <v>11546</v>
      </c>
      <c r="H1791" s="161" t="s">
        <v>11547</v>
      </c>
      <c r="I1791" s="161" t="s">
        <v>3401</v>
      </c>
      <c r="J1791" s="161" t="s">
        <v>11548</v>
      </c>
      <c r="K1791" s="161" t="s">
        <v>11549</v>
      </c>
      <c r="L1791" s="161" t="s">
        <v>11550</v>
      </c>
      <c r="M1791" s="161"/>
      <c r="N1791" s="185"/>
      <c r="O1791" s="161"/>
      <c r="P1791" s="161"/>
      <c r="Q1791" s="161"/>
      <c r="R1791" s="161"/>
      <c r="S1791" s="161"/>
      <c r="T1791" s="161"/>
      <c r="U1791" s="161"/>
      <c r="V1791" s="161"/>
      <c r="W1791" s="161"/>
      <c r="X1791" s="161"/>
      <c r="Y1791" s="161"/>
      <c r="Z1791" s="161"/>
      <c r="AA1791" s="161"/>
      <c r="AB1791" s="161"/>
      <c r="AC1791" s="161"/>
      <c r="AD1791" s="161"/>
      <c r="AE1791" s="161"/>
      <c r="AF1791" s="161"/>
      <c r="AG1791" s="161"/>
      <c r="AH1791" s="162"/>
      <c r="AI1791" s="162"/>
      <c r="AJ1791" s="162"/>
      <c r="AK1791" s="162"/>
      <c r="AL1791" s="162"/>
      <c r="AM1791" s="162"/>
      <c r="AN1791" s="162"/>
      <c r="AO1791" s="162"/>
      <c r="AP1791" s="162"/>
      <c r="AQ1791" s="162"/>
      <c r="AR1791" s="162"/>
      <c r="AS1791" s="162"/>
      <c r="AT1791" s="162"/>
      <c r="AU1791" s="162"/>
      <c r="AV1791" s="162"/>
      <c r="AW1791" s="162"/>
      <c r="AX1791" s="162"/>
    </row>
    <row r="1792" spans="1:50" hidden="1">
      <c r="A1792" s="153" t="s">
        <v>5267</v>
      </c>
      <c r="B1792" s="153" t="s">
        <v>5268</v>
      </c>
      <c r="C1792" s="153" t="s">
        <v>5269</v>
      </c>
      <c r="D1792" s="177" t="s">
        <v>6608</v>
      </c>
      <c r="E1792" s="161" t="s">
        <v>6609</v>
      </c>
      <c r="F1792" s="161" t="s">
        <v>6610</v>
      </c>
      <c r="G1792" s="161" t="s">
        <v>6611</v>
      </c>
      <c r="H1792" s="161" t="s">
        <v>4644</v>
      </c>
      <c r="I1792" s="161" t="s">
        <v>4645</v>
      </c>
      <c r="J1792" s="161" t="s">
        <v>6612</v>
      </c>
      <c r="K1792" s="161" t="s">
        <v>7805</v>
      </c>
      <c r="L1792" s="161" t="s">
        <v>6613</v>
      </c>
      <c r="M1792" s="161" t="s">
        <v>6309</v>
      </c>
      <c r="N1792" s="185" t="s">
        <v>6310</v>
      </c>
      <c r="O1792" s="161">
        <v>0</v>
      </c>
      <c r="P1792" s="161">
        <v>0</v>
      </c>
      <c r="Q1792" s="161">
        <v>0</v>
      </c>
      <c r="R1792" s="161">
        <v>0</v>
      </c>
      <c r="S1792" s="161">
        <v>0</v>
      </c>
      <c r="T1792" s="161">
        <v>0</v>
      </c>
      <c r="U1792" s="161">
        <v>0</v>
      </c>
      <c r="V1792" s="161">
        <v>0</v>
      </c>
      <c r="W1792" s="161">
        <v>0</v>
      </c>
      <c r="X1792" s="161">
        <v>0</v>
      </c>
      <c r="Y1792" s="161">
        <v>0</v>
      </c>
      <c r="Z1792" s="161">
        <v>0</v>
      </c>
      <c r="AA1792" s="161">
        <v>0</v>
      </c>
      <c r="AB1792" s="161">
        <v>0</v>
      </c>
      <c r="AC1792" s="161">
        <v>0</v>
      </c>
      <c r="AD1792" s="161">
        <v>0</v>
      </c>
      <c r="AE1792" s="161">
        <v>0</v>
      </c>
      <c r="AF1792" s="161" t="s">
        <v>6309</v>
      </c>
      <c r="AG1792" s="161" t="s">
        <v>6497</v>
      </c>
      <c r="AH1792" s="162" t="s">
        <v>13947</v>
      </c>
      <c r="AI1792" s="162" t="s">
        <v>14209</v>
      </c>
      <c r="AJ1792" s="162" t="s">
        <v>14228</v>
      </c>
      <c r="AK1792" s="162" t="s">
        <v>14766</v>
      </c>
      <c r="AL1792" s="162" t="s">
        <v>14818</v>
      </c>
      <c r="AM1792" s="162" t="s">
        <v>14884</v>
      </c>
      <c r="AN1792" s="162" t="s">
        <v>15039</v>
      </c>
      <c r="AO1792" s="162" t="s">
        <v>15162</v>
      </c>
      <c r="AP1792" s="162" t="s">
        <v>15480</v>
      </c>
      <c r="AQ1792" s="162"/>
      <c r="AR1792" s="162"/>
      <c r="AS1792" s="162"/>
      <c r="AT1792" s="162"/>
      <c r="AU1792" s="162"/>
      <c r="AV1792" s="162"/>
      <c r="AW1792" s="162"/>
      <c r="AX1792" s="162"/>
    </row>
    <row r="1793" spans="1:50" hidden="1">
      <c r="A1793" s="153" t="s">
        <v>6146</v>
      </c>
      <c r="B1793" s="153" t="s">
        <v>6136</v>
      </c>
      <c r="C1793" s="153" t="s">
        <v>6147</v>
      </c>
      <c r="D1793" s="177" t="s">
        <v>10778</v>
      </c>
      <c r="E1793" s="161" t="s">
        <v>10779</v>
      </c>
      <c r="F1793" s="161" t="s">
        <v>13185</v>
      </c>
      <c r="G1793" s="161" t="s">
        <v>10780</v>
      </c>
      <c r="H1793" s="161" t="s">
        <v>10781</v>
      </c>
      <c r="I1793" s="161" t="s">
        <v>10782</v>
      </c>
      <c r="J1793" s="161" t="s">
        <v>10783</v>
      </c>
      <c r="K1793" s="161" t="s">
        <v>10784</v>
      </c>
      <c r="L1793" s="161" t="s">
        <v>10785</v>
      </c>
      <c r="M1793" s="161" t="s">
        <v>10786</v>
      </c>
      <c r="N1793" s="185" t="s">
        <v>6318</v>
      </c>
      <c r="O1793" s="161">
        <v>0</v>
      </c>
      <c r="P1793" s="161">
        <v>0</v>
      </c>
      <c r="Q1793" s="161">
        <v>0</v>
      </c>
      <c r="R1793" s="161">
        <v>0</v>
      </c>
      <c r="S1793" s="161">
        <v>0</v>
      </c>
      <c r="T1793" s="161">
        <v>0</v>
      </c>
      <c r="U1793" s="161">
        <v>0</v>
      </c>
      <c r="V1793" s="161">
        <v>0</v>
      </c>
      <c r="W1793" s="161">
        <v>0</v>
      </c>
      <c r="X1793" s="161">
        <v>0</v>
      </c>
      <c r="Y1793" s="161">
        <v>0</v>
      </c>
      <c r="Z1793" s="161">
        <v>0</v>
      </c>
      <c r="AA1793" s="161">
        <v>1</v>
      </c>
      <c r="AB1793" s="161" t="s">
        <v>2060</v>
      </c>
      <c r="AC1793" s="161" t="s">
        <v>2061</v>
      </c>
      <c r="AD1793" s="161" t="s">
        <v>2042</v>
      </c>
      <c r="AE1793" s="161" t="s">
        <v>2062</v>
      </c>
      <c r="AF1793" s="161" t="s">
        <v>4678</v>
      </c>
      <c r="AG1793" s="161" t="s">
        <v>6317</v>
      </c>
      <c r="AH1793" s="162"/>
      <c r="AI1793" s="162"/>
      <c r="AJ1793" s="162"/>
      <c r="AK1793" s="162"/>
      <c r="AL1793" s="162"/>
      <c r="AM1793" s="162"/>
      <c r="AN1793" s="162"/>
      <c r="AO1793" s="162"/>
      <c r="AP1793" s="162"/>
      <c r="AQ1793" s="162"/>
      <c r="AR1793" s="162"/>
      <c r="AS1793" s="162"/>
      <c r="AT1793" s="162"/>
      <c r="AU1793" s="162"/>
      <c r="AV1793" s="162"/>
      <c r="AW1793" s="162"/>
      <c r="AX1793" s="162"/>
    </row>
    <row r="1794" spans="1:50" hidden="1">
      <c r="A1794" s="153" t="s">
        <v>91</v>
      </c>
      <c r="B1794" s="153" t="s">
        <v>4461</v>
      </c>
      <c r="C1794" s="153" t="s">
        <v>92</v>
      </c>
      <c r="D1794" s="177" t="s">
        <v>7703</v>
      </c>
      <c r="E1794" s="161" t="s">
        <v>7704</v>
      </c>
      <c r="F1794" s="161" t="s">
        <v>12243</v>
      </c>
      <c r="G1794" s="161" t="s">
        <v>7705</v>
      </c>
      <c r="H1794" s="161" t="s">
        <v>2024</v>
      </c>
      <c r="I1794" s="161" t="s">
        <v>2031</v>
      </c>
      <c r="J1794" s="161" t="s">
        <v>7706</v>
      </c>
      <c r="K1794" s="161" t="s">
        <v>7707</v>
      </c>
      <c r="L1794" s="161" t="s">
        <v>6326</v>
      </c>
      <c r="M1794" s="161" t="s">
        <v>7708</v>
      </c>
      <c r="N1794" s="185" t="s">
        <v>6318</v>
      </c>
      <c r="O1794" s="161">
        <v>0</v>
      </c>
      <c r="P1794" s="161">
        <v>0</v>
      </c>
      <c r="Q1794" s="161">
        <v>0</v>
      </c>
      <c r="R1794" s="161">
        <v>0</v>
      </c>
      <c r="S1794" s="161">
        <v>0</v>
      </c>
      <c r="T1794" s="161">
        <v>0</v>
      </c>
      <c r="U1794" s="161">
        <v>0</v>
      </c>
      <c r="V1794" s="161">
        <v>0</v>
      </c>
      <c r="W1794" s="161">
        <v>0</v>
      </c>
      <c r="X1794" s="161">
        <v>0</v>
      </c>
      <c r="Y1794" s="161">
        <v>0</v>
      </c>
      <c r="Z1794" s="161">
        <v>0</v>
      </c>
      <c r="AA1794" s="161">
        <v>1</v>
      </c>
      <c r="AB1794" s="161" t="s">
        <v>2766</v>
      </c>
      <c r="AC1794" s="161" t="s">
        <v>2767</v>
      </c>
      <c r="AD1794" s="161" t="s">
        <v>2026</v>
      </c>
      <c r="AE1794" s="161" t="s">
        <v>2768</v>
      </c>
      <c r="AF1794" s="161" t="s">
        <v>11896</v>
      </c>
      <c r="AG1794" s="161" t="s">
        <v>4437</v>
      </c>
      <c r="AH1794" s="162"/>
      <c r="AI1794" s="162"/>
      <c r="AJ1794" s="162"/>
      <c r="AK1794" s="162"/>
      <c r="AL1794" s="162"/>
      <c r="AM1794" s="162"/>
      <c r="AN1794" s="162"/>
      <c r="AO1794" s="162"/>
      <c r="AP1794" s="162"/>
      <c r="AQ1794" s="162"/>
      <c r="AR1794" s="162"/>
      <c r="AS1794" s="162"/>
      <c r="AT1794" s="162"/>
      <c r="AU1794" s="162"/>
      <c r="AV1794" s="162"/>
      <c r="AW1794" s="162"/>
      <c r="AX1794" s="162"/>
    </row>
    <row r="1795" spans="1:50" hidden="1">
      <c r="A1795" s="153" t="s">
        <v>93</v>
      </c>
      <c r="B1795" s="153" t="s">
        <v>4461</v>
      </c>
      <c r="C1795" s="153" t="s">
        <v>92</v>
      </c>
      <c r="D1795" s="177" t="s">
        <v>7703</v>
      </c>
      <c r="E1795" s="161" t="s">
        <v>7704</v>
      </c>
      <c r="F1795" s="161" t="s">
        <v>12244</v>
      </c>
      <c r="G1795" s="161" t="s">
        <v>7705</v>
      </c>
      <c r="H1795" s="161" t="s">
        <v>2024</v>
      </c>
      <c r="I1795" s="161" t="s">
        <v>2031</v>
      </c>
      <c r="J1795" s="161" t="s">
        <v>7706</v>
      </c>
      <c r="K1795" s="161" t="s">
        <v>7707</v>
      </c>
      <c r="L1795" s="161" t="s">
        <v>6326</v>
      </c>
      <c r="M1795" s="161" t="s">
        <v>7708</v>
      </c>
      <c r="N1795" s="185" t="s">
        <v>6318</v>
      </c>
      <c r="O1795" s="161">
        <v>0</v>
      </c>
      <c r="P1795" s="161">
        <v>0</v>
      </c>
      <c r="Q1795" s="161">
        <v>0</v>
      </c>
      <c r="R1795" s="161">
        <v>0</v>
      </c>
      <c r="S1795" s="161">
        <v>0</v>
      </c>
      <c r="T1795" s="161">
        <v>0</v>
      </c>
      <c r="U1795" s="161">
        <v>0</v>
      </c>
      <c r="V1795" s="161">
        <v>0</v>
      </c>
      <c r="W1795" s="161">
        <v>0</v>
      </c>
      <c r="X1795" s="161">
        <v>0</v>
      </c>
      <c r="Y1795" s="161">
        <v>0</v>
      </c>
      <c r="Z1795" s="161">
        <v>0</v>
      </c>
      <c r="AA1795" s="161">
        <v>1</v>
      </c>
      <c r="AB1795" s="161" t="s">
        <v>2766</v>
      </c>
      <c r="AC1795" s="161" t="s">
        <v>2767</v>
      </c>
      <c r="AD1795" s="161" t="s">
        <v>2026</v>
      </c>
      <c r="AE1795" s="161" t="s">
        <v>2768</v>
      </c>
      <c r="AF1795" s="161" t="s">
        <v>11896</v>
      </c>
      <c r="AG1795" s="161" t="s">
        <v>4437</v>
      </c>
      <c r="AH1795" s="162"/>
      <c r="AI1795" s="162"/>
      <c r="AJ1795" s="162"/>
      <c r="AK1795" s="162"/>
      <c r="AL1795" s="162"/>
      <c r="AM1795" s="162"/>
      <c r="AN1795" s="162"/>
      <c r="AO1795" s="162"/>
      <c r="AP1795" s="162"/>
      <c r="AQ1795" s="162"/>
      <c r="AR1795" s="162"/>
      <c r="AS1795" s="162"/>
      <c r="AT1795" s="162"/>
      <c r="AU1795" s="162"/>
      <c r="AV1795" s="162"/>
      <c r="AW1795" s="162"/>
      <c r="AX1795" s="162"/>
    </row>
    <row r="1796" spans="1:50" hidden="1">
      <c r="A1796" s="153" t="s">
        <v>94</v>
      </c>
      <c r="B1796" s="153" t="s">
        <v>4461</v>
      </c>
      <c r="C1796" s="153" t="s">
        <v>92</v>
      </c>
      <c r="D1796" s="177" t="s">
        <v>7703</v>
      </c>
      <c r="E1796" s="161" t="s">
        <v>7704</v>
      </c>
      <c r="F1796" s="161" t="s">
        <v>12245</v>
      </c>
      <c r="G1796" s="161" t="s">
        <v>7705</v>
      </c>
      <c r="H1796" s="161" t="s">
        <v>2024</v>
      </c>
      <c r="I1796" s="161" t="s">
        <v>2031</v>
      </c>
      <c r="J1796" s="161" t="s">
        <v>7706</v>
      </c>
      <c r="K1796" s="161" t="s">
        <v>7707</v>
      </c>
      <c r="L1796" s="161" t="s">
        <v>6326</v>
      </c>
      <c r="M1796" s="161" t="s">
        <v>7708</v>
      </c>
      <c r="N1796" s="185" t="s">
        <v>6318</v>
      </c>
      <c r="O1796" s="161">
        <v>0</v>
      </c>
      <c r="P1796" s="161">
        <v>0</v>
      </c>
      <c r="Q1796" s="161">
        <v>0</v>
      </c>
      <c r="R1796" s="161">
        <v>0</v>
      </c>
      <c r="S1796" s="161">
        <v>0</v>
      </c>
      <c r="T1796" s="161">
        <v>0</v>
      </c>
      <c r="U1796" s="161">
        <v>0</v>
      </c>
      <c r="V1796" s="161">
        <v>0</v>
      </c>
      <c r="W1796" s="161">
        <v>0</v>
      </c>
      <c r="X1796" s="161">
        <v>0</v>
      </c>
      <c r="Y1796" s="161">
        <v>0</v>
      </c>
      <c r="Z1796" s="161">
        <v>0</v>
      </c>
      <c r="AA1796" s="161">
        <v>1</v>
      </c>
      <c r="AB1796" s="161" t="s">
        <v>2766</v>
      </c>
      <c r="AC1796" s="161" t="s">
        <v>2767</v>
      </c>
      <c r="AD1796" s="161" t="s">
        <v>2026</v>
      </c>
      <c r="AE1796" s="161" t="s">
        <v>2768</v>
      </c>
      <c r="AF1796" s="161" t="s">
        <v>11896</v>
      </c>
      <c r="AG1796" s="161" t="s">
        <v>4437</v>
      </c>
      <c r="AH1796" s="162"/>
      <c r="AI1796" s="162"/>
      <c r="AJ1796" s="162"/>
      <c r="AK1796" s="162"/>
      <c r="AL1796" s="162"/>
      <c r="AM1796" s="162"/>
      <c r="AN1796" s="162"/>
      <c r="AO1796" s="162"/>
      <c r="AP1796" s="162"/>
      <c r="AQ1796" s="162"/>
      <c r="AR1796" s="162"/>
      <c r="AS1796" s="162"/>
      <c r="AT1796" s="162"/>
      <c r="AU1796" s="162"/>
      <c r="AV1796" s="162"/>
      <c r="AW1796" s="162"/>
      <c r="AX1796" s="162"/>
    </row>
    <row r="1797" spans="1:50" hidden="1">
      <c r="A1797" s="153" t="s">
        <v>95</v>
      </c>
      <c r="B1797" s="153" t="s">
        <v>4461</v>
      </c>
      <c r="C1797" s="153" t="s">
        <v>92</v>
      </c>
      <c r="D1797" s="177" t="s">
        <v>7703</v>
      </c>
      <c r="E1797" s="161" t="s">
        <v>7704</v>
      </c>
      <c r="F1797" s="161" t="s">
        <v>12246</v>
      </c>
      <c r="G1797" s="161" t="s">
        <v>7705</v>
      </c>
      <c r="H1797" s="161" t="s">
        <v>2024</v>
      </c>
      <c r="I1797" s="161" t="s">
        <v>2031</v>
      </c>
      <c r="J1797" s="161" t="s">
        <v>7706</v>
      </c>
      <c r="K1797" s="161" t="s">
        <v>7707</v>
      </c>
      <c r="L1797" s="161" t="s">
        <v>6326</v>
      </c>
      <c r="M1797" s="161" t="s">
        <v>7708</v>
      </c>
      <c r="N1797" s="185" t="s">
        <v>6318</v>
      </c>
      <c r="O1797" s="161">
        <v>0</v>
      </c>
      <c r="P1797" s="161">
        <v>0</v>
      </c>
      <c r="Q1797" s="161">
        <v>0</v>
      </c>
      <c r="R1797" s="161">
        <v>0</v>
      </c>
      <c r="S1797" s="161">
        <v>0</v>
      </c>
      <c r="T1797" s="161">
        <v>0</v>
      </c>
      <c r="U1797" s="161">
        <v>0</v>
      </c>
      <c r="V1797" s="161">
        <v>0</v>
      </c>
      <c r="W1797" s="161">
        <v>0</v>
      </c>
      <c r="X1797" s="161">
        <v>0</v>
      </c>
      <c r="Y1797" s="161">
        <v>0</v>
      </c>
      <c r="Z1797" s="161">
        <v>0</v>
      </c>
      <c r="AA1797" s="161">
        <v>1</v>
      </c>
      <c r="AB1797" s="161" t="s">
        <v>2766</v>
      </c>
      <c r="AC1797" s="161" t="s">
        <v>2767</v>
      </c>
      <c r="AD1797" s="161" t="s">
        <v>2026</v>
      </c>
      <c r="AE1797" s="161" t="s">
        <v>2768</v>
      </c>
      <c r="AF1797" s="161" t="s">
        <v>11896</v>
      </c>
      <c r="AG1797" s="161" t="s">
        <v>4437</v>
      </c>
      <c r="AH1797" s="162"/>
      <c r="AI1797" s="162"/>
      <c r="AJ1797" s="162"/>
      <c r="AK1797" s="162"/>
      <c r="AL1797" s="162"/>
      <c r="AM1797" s="162"/>
      <c r="AN1797" s="162"/>
      <c r="AO1797" s="162"/>
      <c r="AP1797" s="162"/>
      <c r="AQ1797" s="162"/>
      <c r="AR1797" s="162"/>
      <c r="AS1797" s="162"/>
      <c r="AT1797" s="162"/>
      <c r="AU1797" s="162"/>
      <c r="AV1797" s="162"/>
      <c r="AW1797" s="162"/>
      <c r="AX1797" s="162"/>
    </row>
    <row r="1798" spans="1:50" hidden="1">
      <c r="A1798" s="153" t="s">
        <v>182</v>
      </c>
      <c r="B1798" s="153" t="s">
        <v>5060</v>
      </c>
      <c r="C1798" s="153" t="s">
        <v>183</v>
      </c>
      <c r="D1798" s="177" t="s">
        <v>11248</v>
      </c>
      <c r="E1798" s="161" t="s">
        <v>11249</v>
      </c>
      <c r="F1798" s="161" t="s">
        <v>13339</v>
      </c>
      <c r="G1798" s="161" t="s">
        <v>11250</v>
      </c>
      <c r="H1798" s="161" t="s">
        <v>11251</v>
      </c>
      <c r="I1798" s="161" t="s">
        <v>4073</v>
      </c>
      <c r="J1798" s="161" t="s">
        <v>11252</v>
      </c>
      <c r="K1798" s="161" t="s">
        <v>11253</v>
      </c>
      <c r="L1798" s="161" t="s">
        <v>5063</v>
      </c>
      <c r="M1798" s="161" t="s">
        <v>11254</v>
      </c>
      <c r="N1798" s="185" t="s">
        <v>6310</v>
      </c>
      <c r="O1798" s="161" t="s">
        <v>5063</v>
      </c>
      <c r="P1798" s="161" t="s">
        <v>13812</v>
      </c>
      <c r="Q1798" s="161" t="s">
        <v>11250</v>
      </c>
      <c r="R1798" s="161" t="s">
        <v>4072</v>
      </c>
      <c r="S1798" s="161" t="s">
        <v>4073</v>
      </c>
      <c r="T1798" s="161" t="s">
        <v>6309</v>
      </c>
      <c r="U1798" s="161">
        <v>0</v>
      </c>
      <c r="V1798" s="161">
        <v>0</v>
      </c>
      <c r="W1798" s="161">
        <v>0</v>
      </c>
      <c r="X1798" s="161">
        <v>0</v>
      </c>
      <c r="Y1798" s="161">
        <v>0</v>
      </c>
      <c r="Z1798" s="161">
        <v>0</v>
      </c>
      <c r="AA1798" s="161">
        <v>1</v>
      </c>
      <c r="AB1798" s="161" t="s">
        <v>2060</v>
      </c>
      <c r="AC1798" s="161" t="s">
        <v>2061</v>
      </c>
      <c r="AD1798" s="161" t="s">
        <v>2042</v>
      </c>
      <c r="AE1798" s="161" t="s">
        <v>2062</v>
      </c>
      <c r="AF1798" s="161" t="s">
        <v>6309</v>
      </c>
      <c r="AG1798" s="161" t="s">
        <v>6317</v>
      </c>
      <c r="AH1798" s="162"/>
      <c r="AI1798" s="162"/>
      <c r="AJ1798" s="162"/>
      <c r="AK1798" s="162"/>
      <c r="AL1798" s="162"/>
      <c r="AM1798" s="162"/>
      <c r="AN1798" s="162"/>
      <c r="AO1798" s="162"/>
      <c r="AP1798" s="162"/>
      <c r="AQ1798" s="162"/>
      <c r="AR1798" s="162"/>
      <c r="AS1798" s="162"/>
      <c r="AT1798" s="162"/>
      <c r="AU1798" s="162"/>
      <c r="AV1798" s="162"/>
      <c r="AW1798" s="162"/>
      <c r="AX1798" s="162"/>
    </row>
    <row r="1799" spans="1:50">
      <c r="A1799" s="153" t="s">
        <v>794</v>
      </c>
      <c r="B1799" s="153" t="s">
        <v>298</v>
      </c>
      <c r="C1799" s="153" t="s">
        <v>792</v>
      </c>
      <c r="D1799" s="177" t="s">
        <v>6947</v>
      </c>
      <c r="E1799" s="161" t="s">
        <v>6948</v>
      </c>
      <c r="F1799" s="161" t="s">
        <v>12430</v>
      </c>
      <c r="G1799" s="161" t="s">
        <v>6949</v>
      </c>
      <c r="H1799" s="161" t="s">
        <v>6946</v>
      </c>
      <c r="I1799" s="161" t="s">
        <v>2031</v>
      </c>
      <c r="J1799" s="161" t="s">
        <v>6950</v>
      </c>
      <c r="K1799" s="161" t="s">
        <v>6951</v>
      </c>
      <c r="L1799" s="161" t="s">
        <v>6952</v>
      </c>
      <c r="M1799" s="161" t="s">
        <v>14382</v>
      </c>
      <c r="N1799" s="185" t="s">
        <v>6953</v>
      </c>
      <c r="O1799" s="161" t="s">
        <v>3754</v>
      </c>
      <c r="P1799" s="161" t="s">
        <v>6954</v>
      </c>
      <c r="Q1799" s="161" t="s">
        <v>6955</v>
      </c>
      <c r="R1799" s="161" t="s">
        <v>6207</v>
      </c>
      <c r="S1799" s="161" t="s">
        <v>6208</v>
      </c>
      <c r="T1799" s="161" t="s">
        <v>6956</v>
      </c>
      <c r="U1799" s="161">
        <v>0</v>
      </c>
      <c r="V1799" s="161">
        <v>0</v>
      </c>
      <c r="W1799" s="161">
        <v>0</v>
      </c>
      <c r="X1799" s="161">
        <v>0</v>
      </c>
      <c r="Y1799" s="161">
        <v>0</v>
      </c>
      <c r="Z1799" s="161">
        <v>0</v>
      </c>
      <c r="AA1799" s="161">
        <v>0</v>
      </c>
      <c r="AB1799" s="161">
        <v>0</v>
      </c>
      <c r="AC1799" s="161">
        <v>0</v>
      </c>
      <c r="AD1799" s="161">
        <v>0</v>
      </c>
      <c r="AE1799" s="161">
        <v>0</v>
      </c>
      <c r="AF1799" s="161" t="s">
        <v>6566</v>
      </c>
      <c r="AG1799" s="161" t="s">
        <v>4392</v>
      </c>
      <c r="AH1799" s="162"/>
      <c r="AI1799" s="162"/>
      <c r="AJ1799" s="162"/>
      <c r="AK1799" s="162"/>
      <c r="AL1799" s="162"/>
      <c r="AM1799" s="162"/>
      <c r="AN1799" s="162"/>
      <c r="AO1799" s="162"/>
      <c r="AP1799" s="162"/>
      <c r="AQ1799" s="162"/>
      <c r="AR1799" s="162"/>
      <c r="AS1799" s="162"/>
      <c r="AT1799" s="162"/>
      <c r="AU1799" s="162"/>
      <c r="AV1799" s="162"/>
      <c r="AW1799" s="162"/>
      <c r="AX1799" s="162"/>
    </row>
    <row r="1800" spans="1:50">
      <c r="A1800" s="153" t="s">
        <v>795</v>
      </c>
      <c r="B1800" s="153" t="s">
        <v>298</v>
      </c>
      <c r="C1800" s="153" t="s">
        <v>796</v>
      </c>
      <c r="D1800" s="177" t="s">
        <v>6947</v>
      </c>
      <c r="E1800" s="161" t="s">
        <v>6948</v>
      </c>
      <c r="F1800" s="161" t="s">
        <v>12431</v>
      </c>
      <c r="G1800" s="161" t="s">
        <v>6949</v>
      </c>
      <c r="H1800" s="161" t="s">
        <v>6946</v>
      </c>
      <c r="I1800" s="161" t="s">
        <v>2031</v>
      </c>
      <c r="J1800" s="161" t="s">
        <v>6950</v>
      </c>
      <c r="K1800" s="161" t="s">
        <v>6951</v>
      </c>
      <c r="L1800" s="161" t="s">
        <v>6952</v>
      </c>
      <c r="M1800" s="161" t="s">
        <v>14382</v>
      </c>
      <c r="N1800" s="185" t="s">
        <v>6953</v>
      </c>
      <c r="O1800" s="161" t="s">
        <v>3754</v>
      </c>
      <c r="P1800" s="161" t="s">
        <v>6954</v>
      </c>
      <c r="Q1800" s="161" t="s">
        <v>6955</v>
      </c>
      <c r="R1800" s="161" t="s">
        <v>6207</v>
      </c>
      <c r="S1800" s="161" t="s">
        <v>6208</v>
      </c>
      <c r="T1800" s="161" t="s">
        <v>6956</v>
      </c>
      <c r="U1800" s="161">
        <v>0</v>
      </c>
      <c r="V1800" s="161">
        <v>0</v>
      </c>
      <c r="W1800" s="161">
        <v>0</v>
      </c>
      <c r="X1800" s="161">
        <v>0</v>
      </c>
      <c r="Y1800" s="161">
        <v>0</v>
      </c>
      <c r="Z1800" s="161">
        <v>0</v>
      </c>
      <c r="AA1800" s="161">
        <v>0</v>
      </c>
      <c r="AB1800" s="161">
        <v>0</v>
      </c>
      <c r="AC1800" s="161">
        <v>0</v>
      </c>
      <c r="AD1800" s="161">
        <v>0</v>
      </c>
      <c r="AE1800" s="161">
        <v>0</v>
      </c>
      <c r="AF1800" s="161" t="s">
        <v>6566</v>
      </c>
      <c r="AG1800" s="161" t="s">
        <v>4392</v>
      </c>
      <c r="AH1800" s="162"/>
      <c r="AI1800" s="162"/>
      <c r="AJ1800" s="162"/>
      <c r="AK1800" s="162"/>
      <c r="AL1800" s="162"/>
      <c r="AM1800" s="162"/>
      <c r="AN1800" s="162"/>
      <c r="AO1800" s="162"/>
      <c r="AP1800" s="162"/>
      <c r="AQ1800" s="162"/>
      <c r="AR1800" s="162"/>
      <c r="AS1800" s="162"/>
      <c r="AT1800" s="162"/>
      <c r="AU1800" s="162"/>
      <c r="AV1800" s="162"/>
      <c r="AW1800" s="162"/>
      <c r="AX1800" s="162"/>
    </row>
    <row r="1801" spans="1:50" hidden="1">
      <c r="A1801" s="153" t="s">
        <v>1803</v>
      </c>
      <c r="B1801" s="153" t="s">
        <v>1804</v>
      </c>
      <c r="C1801" s="153" t="s">
        <v>2509</v>
      </c>
      <c r="D1801" s="177" t="s">
        <v>9099</v>
      </c>
      <c r="E1801" s="161" t="s">
        <v>6309</v>
      </c>
      <c r="F1801" s="161" t="s">
        <v>12640</v>
      </c>
      <c r="G1801" s="161" t="s">
        <v>9100</v>
      </c>
      <c r="H1801" s="161" t="s">
        <v>2041</v>
      </c>
      <c r="I1801" s="161" t="s">
        <v>2042</v>
      </c>
      <c r="J1801" s="161" t="s">
        <v>9101</v>
      </c>
      <c r="K1801" s="161" t="s">
        <v>9102</v>
      </c>
      <c r="L1801" s="161" t="s">
        <v>6309</v>
      </c>
      <c r="M1801" s="161" t="s">
        <v>6309</v>
      </c>
      <c r="N1801" s="185" t="s">
        <v>6310</v>
      </c>
      <c r="O1801" s="161">
        <v>0</v>
      </c>
      <c r="P1801" s="161">
        <v>0</v>
      </c>
      <c r="Q1801" s="161">
        <v>0</v>
      </c>
      <c r="R1801" s="161">
        <v>0</v>
      </c>
      <c r="S1801" s="161">
        <v>0</v>
      </c>
      <c r="T1801" s="161">
        <v>0</v>
      </c>
      <c r="U1801" s="161">
        <v>0</v>
      </c>
      <c r="V1801" s="161">
        <v>0</v>
      </c>
      <c r="W1801" s="161">
        <v>0</v>
      </c>
      <c r="X1801" s="161">
        <v>0</v>
      </c>
      <c r="Y1801" s="161">
        <v>0</v>
      </c>
      <c r="Z1801" s="161">
        <v>0</v>
      </c>
      <c r="AA1801" s="161">
        <v>0</v>
      </c>
      <c r="AB1801" s="161">
        <v>0</v>
      </c>
      <c r="AC1801" s="161">
        <v>0</v>
      </c>
      <c r="AD1801" s="161">
        <v>0</v>
      </c>
      <c r="AE1801" s="161">
        <v>0</v>
      </c>
      <c r="AF1801" s="161" t="s">
        <v>6309</v>
      </c>
      <c r="AG1801" s="161" t="s">
        <v>6312</v>
      </c>
      <c r="AH1801" s="162"/>
      <c r="AI1801" s="162"/>
      <c r="AJ1801" s="162"/>
      <c r="AK1801" s="162"/>
      <c r="AL1801" s="162"/>
      <c r="AM1801" s="162"/>
      <c r="AN1801" s="162"/>
      <c r="AO1801" s="162"/>
      <c r="AP1801" s="162"/>
      <c r="AQ1801" s="162"/>
      <c r="AR1801" s="162"/>
      <c r="AS1801" s="162"/>
      <c r="AT1801" s="162"/>
      <c r="AU1801" s="162"/>
      <c r="AV1801" s="162"/>
      <c r="AW1801" s="162"/>
      <c r="AX1801" s="162"/>
    </row>
    <row r="1802" spans="1:50" hidden="1">
      <c r="A1802" s="153" t="s">
        <v>3467</v>
      </c>
      <c r="B1802" s="153" t="s">
        <v>3468</v>
      </c>
      <c r="C1802" s="153" t="s">
        <v>3469</v>
      </c>
      <c r="D1802" s="177" t="s">
        <v>10838</v>
      </c>
      <c r="E1802" s="161" t="s">
        <v>10839</v>
      </c>
      <c r="F1802" s="161" t="s">
        <v>13200</v>
      </c>
      <c r="G1802" s="161" t="s">
        <v>10840</v>
      </c>
      <c r="H1802" s="161" t="s">
        <v>2025</v>
      </c>
      <c r="I1802" s="161" t="s">
        <v>2026</v>
      </c>
      <c r="J1802" s="161" t="s">
        <v>10841</v>
      </c>
      <c r="K1802" s="161" t="s">
        <v>10842</v>
      </c>
      <c r="L1802" s="161" t="s">
        <v>10843</v>
      </c>
      <c r="M1802" s="161"/>
      <c r="N1802" s="185"/>
      <c r="O1802" s="161"/>
      <c r="P1802" s="161"/>
      <c r="Q1802" s="161"/>
      <c r="R1802" s="161"/>
      <c r="S1802" s="161"/>
      <c r="T1802" s="161"/>
      <c r="U1802" s="161"/>
      <c r="V1802" s="161"/>
      <c r="W1802" s="161"/>
      <c r="X1802" s="161"/>
      <c r="Y1802" s="161"/>
      <c r="Z1802" s="161"/>
      <c r="AA1802" s="161"/>
      <c r="AB1802" s="161"/>
      <c r="AC1802" s="161"/>
      <c r="AD1802" s="161"/>
      <c r="AE1802" s="161"/>
      <c r="AF1802" s="161"/>
      <c r="AG1802" s="161"/>
      <c r="AH1802" s="162"/>
      <c r="AI1802" s="162"/>
      <c r="AJ1802" s="162"/>
      <c r="AK1802" s="162"/>
      <c r="AL1802" s="162"/>
      <c r="AM1802" s="162"/>
      <c r="AN1802" s="162"/>
      <c r="AO1802" s="162"/>
      <c r="AP1802" s="162"/>
      <c r="AQ1802" s="162"/>
      <c r="AR1802" s="162"/>
      <c r="AS1802" s="162"/>
      <c r="AT1802" s="162"/>
      <c r="AU1802" s="162"/>
      <c r="AV1802" s="162"/>
      <c r="AW1802" s="162"/>
      <c r="AX1802" s="162"/>
    </row>
    <row r="1803" spans="1:50" hidden="1">
      <c r="A1803" s="153" t="s">
        <v>3262</v>
      </c>
      <c r="B1803" s="153" t="s">
        <v>3263</v>
      </c>
      <c r="C1803" s="153" t="s">
        <v>282</v>
      </c>
      <c r="D1803" s="177" t="s">
        <v>8231</v>
      </c>
      <c r="E1803" s="161" t="s">
        <v>8232</v>
      </c>
      <c r="F1803" s="161" t="s">
        <v>12474</v>
      </c>
      <c r="G1803" s="161" t="s">
        <v>8233</v>
      </c>
      <c r="H1803" s="161" t="s">
        <v>8234</v>
      </c>
      <c r="I1803" s="161" t="s">
        <v>8235</v>
      </c>
      <c r="J1803" s="161" t="s">
        <v>8236</v>
      </c>
      <c r="K1803" s="161" t="s">
        <v>6309</v>
      </c>
      <c r="L1803" s="161" t="s">
        <v>6309</v>
      </c>
      <c r="M1803" s="161" t="s">
        <v>8237</v>
      </c>
      <c r="N1803" s="185" t="s">
        <v>6318</v>
      </c>
      <c r="O1803" s="161">
        <v>0</v>
      </c>
      <c r="P1803" s="161">
        <v>0</v>
      </c>
      <c r="Q1803" s="161">
        <v>0</v>
      </c>
      <c r="R1803" s="161">
        <v>0</v>
      </c>
      <c r="S1803" s="161">
        <v>0</v>
      </c>
      <c r="T1803" s="161">
        <v>0</v>
      </c>
      <c r="U1803" s="161">
        <v>0</v>
      </c>
      <c r="V1803" s="161">
        <v>0</v>
      </c>
      <c r="W1803" s="161">
        <v>0</v>
      </c>
      <c r="X1803" s="161">
        <v>0</v>
      </c>
      <c r="Y1803" s="161">
        <v>0</v>
      </c>
      <c r="Z1803" s="161">
        <v>0</v>
      </c>
      <c r="AA1803" s="161">
        <v>0</v>
      </c>
      <c r="AB1803" s="161">
        <v>0</v>
      </c>
      <c r="AC1803" s="161">
        <v>0</v>
      </c>
      <c r="AD1803" s="161">
        <v>0</v>
      </c>
      <c r="AE1803" s="161">
        <v>0</v>
      </c>
      <c r="AF1803" s="161" t="s">
        <v>7088</v>
      </c>
      <c r="AG1803" s="161" t="s">
        <v>5474</v>
      </c>
      <c r="AH1803" s="162"/>
      <c r="AI1803" s="162"/>
      <c r="AJ1803" s="162"/>
      <c r="AK1803" s="162"/>
      <c r="AL1803" s="162"/>
      <c r="AM1803" s="162"/>
      <c r="AN1803" s="162"/>
      <c r="AO1803" s="162"/>
      <c r="AP1803" s="162"/>
      <c r="AQ1803" s="162"/>
      <c r="AR1803" s="162"/>
      <c r="AS1803" s="162"/>
      <c r="AT1803" s="162"/>
      <c r="AU1803" s="162"/>
      <c r="AV1803" s="162"/>
      <c r="AW1803" s="162"/>
      <c r="AX1803" s="162"/>
    </row>
    <row r="1804" spans="1:50" hidden="1">
      <c r="A1804" s="153" t="s">
        <v>2317</v>
      </c>
      <c r="B1804" s="153" t="s">
        <v>2315</v>
      </c>
      <c r="C1804" s="153" t="s">
        <v>2318</v>
      </c>
      <c r="D1804" s="177" t="s">
        <v>8937</v>
      </c>
      <c r="E1804" s="161" t="s">
        <v>6309</v>
      </c>
      <c r="F1804" s="161" t="s">
        <v>12610</v>
      </c>
      <c r="G1804" s="161" t="s">
        <v>8938</v>
      </c>
      <c r="H1804" s="161" t="s">
        <v>2024</v>
      </c>
      <c r="I1804" s="161" t="s">
        <v>2031</v>
      </c>
      <c r="J1804" s="161" t="s">
        <v>8939</v>
      </c>
      <c r="K1804" s="161" t="s">
        <v>6309</v>
      </c>
      <c r="L1804" s="161" t="s">
        <v>6309</v>
      </c>
      <c r="M1804" s="161" t="s">
        <v>8940</v>
      </c>
      <c r="N1804" s="185" t="s">
        <v>6310</v>
      </c>
      <c r="O1804" s="161">
        <v>0</v>
      </c>
      <c r="P1804" s="161">
        <v>0</v>
      </c>
      <c r="Q1804" s="161">
        <v>0</v>
      </c>
      <c r="R1804" s="161">
        <v>0</v>
      </c>
      <c r="S1804" s="161">
        <v>0</v>
      </c>
      <c r="T1804" s="161">
        <v>0</v>
      </c>
      <c r="U1804" s="161">
        <v>0</v>
      </c>
      <c r="V1804" s="161">
        <v>0</v>
      </c>
      <c r="W1804" s="161">
        <v>0</v>
      </c>
      <c r="X1804" s="161">
        <v>0</v>
      </c>
      <c r="Y1804" s="161">
        <v>0</v>
      </c>
      <c r="Z1804" s="161">
        <v>0</v>
      </c>
      <c r="AA1804" s="161">
        <v>0</v>
      </c>
      <c r="AB1804" s="161">
        <v>0</v>
      </c>
      <c r="AC1804" s="161">
        <v>0</v>
      </c>
      <c r="AD1804" s="161">
        <v>0</v>
      </c>
      <c r="AE1804" s="161">
        <v>0</v>
      </c>
      <c r="AF1804" s="161" t="s">
        <v>6309</v>
      </c>
      <c r="AG1804" s="161" t="s">
        <v>6312</v>
      </c>
      <c r="AH1804" s="162"/>
      <c r="AI1804" s="162"/>
      <c r="AJ1804" s="162"/>
      <c r="AK1804" s="162"/>
      <c r="AL1804" s="162"/>
      <c r="AM1804" s="162"/>
      <c r="AN1804" s="162"/>
      <c r="AO1804" s="162"/>
      <c r="AP1804" s="162"/>
      <c r="AQ1804" s="162"/>
      <c r="AR1804" s="162"/>
      <c r="AS1804" s="162"/>
      <c r="AT1804" s="162"/>
      <c r="AU1804" s="162"/>
      <c r="AV1804" s="162"/>
      <c r="AW1804" s="162"/>
      <c r="AX1804" s="162"/>
    </row>
    <row r="1805" spans="1:50" hidden="1">
      <c r="A1805" s="153" t="s">
        <v>3247</v>
      </c>
      <c r="B1805" s="153" t="s">
        <v>3754</v>
      </c>
      <c r="C1805" s="153" t="s">
        <v>3248</v>
      </c>
      <c r="D1805" s="177" t="s">
        <v>6954</v>
      </c>
      <c r="E1805" s="161" t="s">
        <v>8221</v>
      </c>
      <c r="F1805" s="161" t="e">
        <v>#N/A</v>
      </c>
      <c r="G1805" s="161" t="s">
        <v>6955</v>
      </c>
      <c r="H1805" s="161" t="s">
        <v>6207</v>
      </c>
      <c r="I1805" s="161" t="s">
        <v>6208</v>
      </c>
      <c r="J1805" s="161" t="s">
        <v>6956</v>
      </c>
      <c r="K1805" s="161" t="s">
        <v>8222</v>
      </c>
      <c r="L1805" s="161" t="s">
        <v>8223</v>
      </c>
      <c r="M1805" s="161"/>
      <c r="N1805" s="185"/>
      <c r="O1805" s="161"/>
      <c r="P1805" s="161"/>
      <c r="Q1805" s="161"/>
      <c r="R1805" s="161"/>
      <c r="S1805" s="161"/>
      <c r="T1805" s="161"/>
      <c r="U1805" s="161"/>
      <c r="V1805" s="161"/>
      <c r="W1805" s="161"/>
      <c r="X1805" s="161"/>
      <c r="Y1805" s="161"/>
      <c r="Z1805" s="161"/>
      <c r="AA1805" s="161"/>
      <c r="AB1805" s="161"/>
      <c r="AC1805" s="161"/>
      <c r="AD1805" s="161"/>
      <c r="AE1805" s="161"/>
      <c r="AF1805" s="161"/>
      <c r="AG1805" s="161"/>
      <c r="AH1805" s="162"/>
      <c r="AI1805" s="162"/>
      <c r="AJ1805" s="162"/>
      <c r="AK1805" s="162"/>
      <c r="AL1805" s="162"/>
      <c r="AM1805" s="162"/>
      <c r="AN1805" s="162"/>
      <c r="AO1805" s="162"/>
      <c r="AP1805" s="162"/>
      <c r="AQ1805" s="162"/>
      <c r="AR1805" s="162"/>
      <c r="AS1805" s="162"/>
      <c r="AT1805" s="162"/>
      <c r="AU1805" s="162"/>
      <c r="AV1805" s="162"/>
      <c r="AW1805" s="162"/>
      <c r="AX1805" s="162"/>
    </row>
    <row r="1806" spans="1:50" hidden="1">
      <c r="A1806" s="153" t="s">
        <v>5072</v>
      </c>
      <c r="B1806" s="153" t="s">
        <v>3957</v>
      </c>
      <c r="C1806" s="153" t="s">
        <v>5073</v>
      </c>
      <c r="D1806" s="177" t="s">
        <v>7417</v>
      </c>
      <c r="E1806" s="161" t="s">
        <v>7418</v>
      </c>
      <c r="F1806" s="161" t="s">
        <v>11900</v>
      </c>
      <c r="G1806" s="161" t="s">
        <v>7419</v>
      </c>
      <c r="H1806" s="161" t="s">
        <v>2015</v>
      </c>
      <c r="I1806" s="161" t="s">
        <v>2016</v>
      </c>
      <c r="J1806" s="161" t="s">
        <v>7420</v>
      </c>
      <c r="K1806" s="161" t="s">
        <v>7421</v>
      </c>
      <c r="L1806" s="161" t="s">
        <v>6309</v>
      </c>
      <c r="M1806" s="161" t="s">
        <v>7422</v>
      </c>
      <c r="N1806" s="185" t="s">
        <v>6310</v>
      </c>
      <c r="O1806" s="161">
        <v>0</v>
      </c>
      <c r="P1806" s="161">
        <v>0</v>
      </c>
      <c r="Q1806" s="161">
        <v>0</v>
      </c>
      <c r="R1806" s="161">
        <v>0</v>
      </c>
      <c r="S1806" s="161">
        <v>0</v>
      </c>
      <c r="T1806" s="161">
        <v>0</v>
      </c>
      <c r="U1806" s="161">
        <v>0</v>
      </c>
      <c r="V1806" s="161">
        <v>0</v>
      </c>
      <c r="W1806" s="161">
        <v>0</v>
      </c>
      <c r="X1806" s="161">
        <v>0</v>
      </c>
      <c r="Y1806" s="161">
        <v>0</v>
      </c>
      <c r="Z1806" s="161">
        <v>0</v>
      </c>
      <c r="AA1806" s="161">
        <v>0</v>
      </c>
      <c r="AB1806" s="161">
        <v>0</v>
      </c>
      <c r="AC1806" s="161">
        <v>0</v>
      </c>
      <c r="AD1806" s="161">
        <v>0</v>
      </c>
      <c r="AE1806" s="161">
        <v>0</v>
      </c>
      <c r="AF1806" s="161" t="s">
        <v>6309</v>
      </c>
      <c r="AG1806" s="161" t="s">
        <v>6317</v>
      </c>
      <c r="AH1806" s="162"/>
      <c r="AI1806" s="162"/>
      <c r="AJ1806" s="162"/>
      <c r="AK1806" s="162"/>
      <c r="AL1806" s="162"/>
      <c r="AM1806" s="162"/>
      <c r="AN1806" s="162"/>
      <c r="AO1806" s="162"/>
      <c r="AP1806" s="162"/>
      <c r="AQ1806" s="162"/>
      <c r="AR1806" s="162"/>
      <c r="AS1806" s="162"/>
      <c r="AT1806" s="162"/>
      <c r="AU1806" s="162"/>
      <c r="AV1806" s="162"/>
      <c r="AW1806" s="162"/>
      <c r="AX1806" s="162"/>
    </row>
    <row r="1807" spans="1:50" hidden="1">
      <c r="A1807" s="153" t="s">
        <v>4352</v>
      </c>
      <c r="B1807" s="153" t="s">
        <v>4353</v>
      </c>
      <c r="C1807" s="153" t="s">
        <v>1441</v>
      </c>
      <c r="D1807" s="177" t="s">
        <v>8721</v>
      </c>
      <c r="E1807" s="161" t="s">
        <v>6309</v>
      </c>
      <c r="F1807" s="161" t="s">
        <v>12570</v>
      </c>
      <c r="G1807" s="161" t="s">
        <v>8722</v>
      </c>
      <c r="H1807" s="161" t="s">
        <v>4145</v>
      </c>
      <c r="I1807" s="161" t="s">
        <v>4146</v>
      </c>
      <c r="J1807" s="161" t="s">
        <v>8723</v>
      </c>
      <c r="K1807" s="161" t="s">
        <v>8724</v>
      </c>
      <c r="L1807" s="161" t="s">
        <v>6309</v>
      </c>
      <c r="M1807" s="161" t="s">
        <v>6309</v>
      </c>
      <c r="N1807" s="185" t="s">
        <v>6310</v>
      </c>
      <c r="O1807" s="161">
        <v>0</v>
      </c>
      <c r="P1807" s="161">
        <v>0</v>
      </c>
      <c r="Q1807" s="161">
        <v>0</v>
      </c>
      <c r="R1807" s="161">
        <v>0</v>
      </c>
      <c r="S1807" s="161">
        <v>0</v>
      </c>
      <c r="T1807" s="161">
        <v>0</v>
      </c>
      <c r="U1807" s="161">
        <v>0</v>
      </c>
      <c r="V1807" s="161">
        <v>0</v>
      </c>
      <c r="W1807" s="161">
        <v>0</v>
      </c>
      <c r="X1807" s="161">
        <v>0</v>
      </c>
      <c r="Y1807" s="161">
        <v>0</v>
      </c>
      <c r="Z1807" s="161">
        <v>0</v>
      </c>
      <c r="AA1807" s="161">
        <v>0</v>
      </c>
      <c r="AB1807" s="161">
        <v>0</v>
      </c>
      <c r="AC1807" s="161">
        <v>0</v>
      </c>
      <c r="AD1807" s="161">
        <v>0</v>
      </c>
      <c r="AE1807" s="161">
        <v>0</v>
      </c>
      <c r="AF1807" s="161" t="s">
        <v>6309</v>
      </c>
      <c r="AG1807" s="161" t="s">
        <v>6312</v>
      </c>
      <c r="AH1807" s="162"/>
      <c r="AI1807" s="162"/>
      <c r="AJ1807" s="162"/>
      <c r="AK1807" s="162"/>
      <c r="AL1807" s="162"/>
      <c r="AM1807" s="162"/>
      <c r="AN1807" s="162"/>
      <c r="AO1807" s="162"/>
      <c r="AP1807" s="162"/>
      <c r="AQ1807" s="162"/>
      <c r="AR1807" s="162"/>
      <c r="AS1807" s="162"/>
      <c r="AT1807" s="162"/>
      <c r="AU1807" s="162"/>
      <c r="AV1807" s="162"/>
      <c r="AW1807" s="162"/>
      <c r="AX1807" s="162"/>
    </row>
    <row r="1808" spans="1:50" hidden="1">
      <c r="A1808" s="153" t="s">
        <v>3249</v>
      </c>
      <c r="B1808" s="153" t="s">
        <v>3754</v>
      </c>
      <c r="C1808" s="153" t="s">
        <v>3250</v>
      </c>
      <c r="D1808" s="177" t="s">
        <v>6954</v>
      </c>
      <c r="E1808" s="161" t="s">
        <v>8221</v>
      </c>
      <c r="F1808" s="161" t="s">
        <v>12465</v>
      </c>
      <c r="G1808" s="161" t="s">
        <v>6955</v>
      </c>
      <c r="H1808" s="161" t="s">
        <v>6207</v>
      </c>
      <c r="I1808" s="161" t="s">
        <v>6208</v>
      </c>
      <c r="J1808" s="161" t="s">
        <v>6956</v>
      </c>
      <c r="K1808" s="161" t="s">
        <v>8222</v>
      </c>
      <c r="L1808" s="161" t="s">
        <v>8223</v>
      </c>
      <c r="M1808" s="161" t="s">
        <v>8224</v>
      </c>
      <c r="N1808" s="185" t="s">
        <v>6953</v>
      </c>
      <c r="O1808" s="161">
        <v>0</v>
      </c>
      <c r="P1808" s="161">
        <v>0</v>
      </c>
      <c r="Q1808" s="161">
        <v>0</v>
      </c>
      <c r="R1808" s="161">
        <v>0</v>
      </c>
      <c r="S1808" s="161">
        <v>0</v>
      </c>
      <c r="T1808" s="161">
        <v>0</v>
      </c>
      <c r="U1808" s="161">
        <v>0</v>
      </c>
      <c r="V1808" s="161">
        <v>0</v>
      </c>
      <c r="W1808" s="161">
        <v>0</v>
      </c>
      <c r="X1808" s="161">
        <v>0</v>
      </c>
      <c r="Y1808" s="161">
        <v>0</v>
      </c>
      <c r="Z1808" s="161">
        <v>0</v>
      </c>
      <c r="AA1808" s="161">
        <v>0</v>
      </c>
      <c r="AB1808" s="161">
        <v>0</v>
      </c>
      <c r="AC1808" s="161">
        <v>0</v>
      </c>
      <c r="AD1808" s="161">
        <v>0</v>
      </c>
      <c r="AE1808" s="161">
        <v>0</v>
      </c>
      <c r="AF1808" s="161" t="s">
        <v>12461</v>
      </c>
      <c r="AG1808" s="161" t="s">
        <v>5474</v>
      </c>
      <c r="AH1808" s="162"/>
      <c r="AI1808" s="162"/>
      <c r="AJ1808" s="162"/>
      <c r="AK1808" s="162"/>
      <c r="AL1808" s="162"/>
      <c r="AM1808" s="162"/>
      <c r="AN1808" s="162"/>
      <c r="AO1808" s="162"/>
      <c r="AP1808" s="162"/>
      <c r="AQ1808" s="162"/>
      <c r="AR1808" s="162"/>
      <c r="AS1808" s="162"/>
      <c r="AT1808" s="162"/>
      <c r="AU1808" s="162"/>
      <c r="AV1808" s="162"/>
      <c r="AW1808" s="162"/>
      <c r="AX1808" s="162"/>
    </row>
    <row r="1809" spans="1:50" hidden="1">
      <c r="A1809" s="153" t="s">
        <v>5721</v>
      </c>
      <c r="B1809" s="153" t="s">
        <v>5719</v>
      </c>
      <c r="C1809" s="153" t="s">
        <v>5722</v>
      </c>
      <c r="D1809" s="177" t="s">
        <v>8323</v>
      </c>
      <c r="E1809" s="161" t="s">
        <v>8324</v>
      </c>
      <c r="F1809" s="161" t="s">
        <v>12495</v>
      </c>
      <c r="G1809" s="161" t="s">
        <v>8325</v>
      </c>
      <c r="H1809" s="161" t="s">
        <v>2015</v>
      </c>
      <c r="I1809" s="161" t="s">
        <v>2016</v>
      </c>
      <c r="J1809" s="161" t="s">
        <v>8326</v>
      </c>
      <c r="K1809" s="161" t="s">
        <v>8327</v>
      </c>
      <c r="L1809" s="161" t="s">
        <v>8328</v>
      </c>
      <c r="M1809" s="161" t="s">
        <v>8329</v>
      </c>
      <c r="N1809" s="185" t="s">
        <v>6318</v>
      </c>
      <c r="O1809" s="161">
        <v>0</v>
      </c>
      <c r="P1809" s="161">
        <v>0</v>
      </c>
      <c r="Q1809" s="161">
        <v>0</v>
      </c>
      <c r="R1809" s="161">
        <v>0</v>
      </c>
      <c r="S1809" s="161">
        <v>0</v>
      </c>
      <c r="T1809" s="161">
        <v>0</v>
      </c>
      <c r="U1809" s="161">
        <v>0</v>
      </c>
      <c r="V1809" s="161">
        <v>0</v>
      </c>
      <c r="W1809" s="161">
        <v>0</v>
      </c>
      <c r="X1809" s="161">
        <v>0</v>
      </c>
      <c r="Y1809" s="161">
        <v>0</v>
      </c>
      <c r="Z1809" s="161">
        <v>0</v>
      </c>
      <c r="AA1809" s="161">
        <v>0</v>
      </c>
      <c r="AB1809" s="161">
        <v>0</v>
      </c>
      <c r="AC1809" s="161">
        <v>0</v>
      </c>
      <c r="AD1809" s="161">
        <v>0</v>
      </c>
      <c r="AE1809" s="161">
        <v>0</v>
      </c>
      <c r="AF1809" s="161" t="s">
        <v>4409</v>
      </c>
      <c r="AG1809" s="161" t="s">
        <v>4405</v>
      </c>
      <c r="AH1809" s="162"/>
      <c r="AI1809" s="162"/>
      <c r="AJ1809" s="162"/>
      <c r="AK1809" s="162"/>
      <c r="AL1809" s="162"/>
      <c r="AM1809" s="162"/>
      <c r="AN1809" s="162"/>
      <c r="AO1809" s="162"/>
      <c r="AP1809" s="162"/>
      <c r="AQ1809" s="162"/>
      <c r="AR1809" s="162"/>
      <c r="AS1809" s="162"/>
      <c r="AT1809" s="162"/>
      <c r="AU1809" s="162"/>
      <c r="AV1809" s="162"/>
      <c r="AW1809" s="162"/>
      <c r="AX1809" s="162"/>
    </row>
    <row r="1810" spans="1:50" hidden="1">
      <c r="A1810" s="153" t="s">
        <v>5074</v>
      </c>
      <c r="B1810" s="153" t="s">
        <v>15142</v>
      </c>
      <c r="C1810" s="153" t="s">
        <v>5075</v>
      </c>
      <c r="D1810" s="177" t="s">
        <v>4679</v>
      </c>
      <c r="E1810" s="161" t="s">
        <v>1470</v>
      </c>
      <c r="F1810" s="161" t="s">
        <v>6655</v>
      </c>
      <c r="G1810" s="161" t="s">
        <v>4680</v>
      </c>
      <c r="H1810" s="161" t="s">
        <v>4681</v>
      </c>
      <c r="I1810" s="161" t="s">
        <v>4682</v>
      </c>
      <c r="J1810" s="161" t="s">
        <v>4683</v>
      </c>
      <c r="K1810" s="161" t="s">
        <v>4684</v>
      </c>
      <c r="L1810" s="161" t="s">
        <v>4685</v>
      </c>
      <c r="M1810" s="161" t="s">
        <v>1471</v>
      </c>
      <c r="N1810" s="185" t="s">
        <v>6313</v>
      </c>
      <c r="O1810" s="161" t="s">
        <v>4599</v>
      </c>
      <c r="P1810" s="161" t="s">
        <v>4686</v>
      </c>
      <c r="Q1810" s="161" t="s">
        <v>4687</v>
      </c>
      <c r="R1810" s="161" t="s">
        <v>4688</v>
      </c>
      <c r="S1810" s="161" t="s">
        <v>4689</v>
      </c>
      <c r="T1810" s="161" t="s">
        <v>4690</v>
      </c>
      <c r="U1810" s="161" t="s">
        <v>4685</v>
      </c>
      <c r="V1810" s="161" t="s">
        <v>4691</v>
      </c>
      <c r="W1810" s="161" t="s">
        <v>13631</v>
      </c>
      <c r="X1810" s="161" t="s">
        <v>4688</v>
      </c>
      <c r="Y1810" s="161" t="s">
        <v>4689</v>
      </c>
      <c r="Z1810" s="161" t="s">
        <v>4684</v>
      </c>
      <c r="AA1810" s="161">
        <v>0</v>
      </c>
      <c r="AB1810" s="161">
        <v>0</v>
      </c>
      <c r="AC1810" s="161">
        <v>0</v>
      </c>
      <c r="AD1810" s="161">
        <v>0</v>
      </c>
      <c r="AE1810" s="161">
        <v>0</v>
      </c>
      <c r="AF1810" s="161" t="s">
        <v>4384</v>
      </c>
      <c r="AG1810" s="161" t="s">
        <v>4392</v>
      </c>
      <c r="AH1810" s="162" t="s">
        <v>4843</v>
      </c>
      <c r="AI1810" s="162" t="s">
        <v>6339</v>
      </c>
      <c r="AJ1810" s="162" t="s">
        <v>3315</v>
      </c>
      <c r="AK1810" s="162" t="s">
        <v>6899</v>
      </c>
      <c r="AL1810" s="162" t="s">
        <v>13939</v>
      </c>
      <c r="AM1810" s="162" t="s">
        <v>14221</v>
      </c>
      <c r="AN1810" s="162" t="s">
        <v>14356</v>
      </c>
      <c r="AO1810" s="162" t="s">
        <v>14359</v>
      </c>
      <c r="AP1810" s="162" t="s">
        <v>14365</v>
      </c>
      <c r="AQ1810" s="162" t="s">
        <v>14468</v>
      </c>
      <c r="AR1810" s="162" t="s">
        <v>14702</v>
      </c>
      <c r="AS1810" s="162" t="s">
        <v>15044</v>
      </c>
      <c r="AT1810" s="162"/>
      <c r="AU1810" s="162"/>
      <c r="AV1810" s="162"/>
      <c r="AW1810" s="162"/>
      <c r="AX1810" s="162"/>
    </row>
    <row r="1811" spans="1:50" hidden="1">
      <c r="A1811" s="153" t="s">
        <v>5076</v>
      </c>
      <c r="B1811" s="153" t="s">
        <v>15142</v>
      </c>
      <c r="C1811" s="153" t="s">
        <v>5077</v>
      </c>
      <c r="D1811" s="177" t="s">
        <v>4679</v>
      </c>
      <c r="E1811" s="161" t="s">
        <v>1470</v>
      </c>
      <c r="F1811" s="161" t="s">
        <v>6656</v>
      </c>
      <c r="G1811" s="161" t="s">
        <v>4680</v>
      </c>
      <c r="H1811" s="161" t="s">
        <v>4681</v>
      </c>
      <c r="I1811" s="161" t="s">
        <v>4682</v>
      </c>
      <c r="J1811" s="161" t="s">
        <v>4683</v>
      </c>
      <c r="K1811" s="161" t="s">
        <v>4684</v>
      </c>
      <c r="L1811" s="161" t="s">
        <v>4685</v>
      </c>
      <c r="M1811" s="161" t="s">
        <v>1471</v>
      </c>
      <c r="N1811" s="185" t="s">
        <v>6313</v>
      </c>
      <c r="O1811" s="161" t="s">
        <v>4599</v>
      </c>
      <c r="P1811" s="161" t="s">
        <v>4686</v>
      </c>
      <c r="Q1811" s="161" t="s">
        <v>4687</v>
      </c>
      <c r="R1811" s="161" t="s">
        <v>4688</v>
      </c>
      <c r="S1811" s="161" t="s">
        <v>4689</v>
      </c>
      <c r="T1811" s="161" t="s">
        <v>4690</v>
      </c>
      <c r="U1811" s="161" t="s">
        <v>4685</v>
      </c>
      <c r="V1811" s="161" t="s">
        <v>4691</v>
      </c>
      <c r="W1811" s="161" t="s">
        <v>13631</v>
      </c>
      <c r="X1811" s="161" t="s">
        <v>4688</v>
      </c>
      <c r="Y1811" s="161" t="s">
        <v>4689</v>
      </c>
      <c r="Z1811" s="161" t="s">
        <v>4684</v>
      </c>
      <c r="AA1811" s="161">
        <v>0</v>
      </c>
      <c r="AB1811" s="161">
        <v>0</v>
      </c>
      <c r="AC1811" s="161">
        <v>0</v>
      </c>
      <c r="AD1811" s="161">
        <v>0</v>
      </c>
      <c r="AE1811" s="161">
        <v>0</v>
      </c>
      <c r="AF1811" s="161" t="s">
        <v>4384</v>
      </c>
      <c r="AG1811" s="161" t="s">
        <v>4392</v>
      </c>
      <c r="AH1811" s="162" t="s">
        <v>4843</v>
      </c>
      <c r="AI1811" s="162" t="s">
        <v>6339</v>
      </c>
      <c r="AJ1811" s="162" t="s">
        <v>3315</v>
      </c>
      <c r="AK1811" s="162" t="s">
        <v>6899</v>
      </c>
      <c r="AL1811" s="162" t="s">
        <v>13939</v>
      </c>
      <c r="AM1811" s="162" t="s">
        <v>14221</v>
      </c>
      <c r="AN1811" s="162" t="s">
        <v>14356</v>
      </c>
      <c r="AO1811" s="162" t="s">
        <v>14359</v>
      </c>
      <c r="AP1811" s="162" t="s">
        <v>14365</v>
      </c>
      <c r="AQ1811" s="162" t="s">
        <v>14467</v>
      </c>
      <c r="AR1811" s="162" t="s">
        <v>14702</v>
      </c>
      <c r="AS1811" s="162" t="s">
        <v>15044</v>
      </c>
      <c r="AT1811" s="162"/>
      <c r="AU1811" s="162"/>
      <c r="AV1811" s="162"/>
      <c r="AW1811" s="162"/>
      <c r="AX1811" s="162"/>
    </row>
    <row r="1812" spans="1:50" hidden="1">
      <c r="A1812" s="153" t="s">
        <v>1186</v>
      </c>
      <c r="B1812" s="153" t="s">
        <v>1808</v>
      </c>
      <c r="C1812" s="153" t="s">
        <v>1187</v>
      </c>
      <c r="D1812" s="177" t="s">
        <v>6240</v>
      </c>
      <c r="E1812" s="161" t="s">
        <v>10483</v>
      </c>
      <c r="F1812" s="161" t="s">
        <v>12979</v>
      </c>
      <c r="G1812" s="161" t="s">
        <v>10484</v>
      </c>
      <c r="H1812" s="161" t="s">
        <v>2015</v>
      </c>
      <c r="I1812" s="161" t="s">
        <v>2016</v>
      </c>
      <c r="J1812" s="161" t="s">
        <v>10485</v>
      </c>
      <c r="K1812" s="161" t="s">
        <v>10486</v>
      </c>
      <c r="L1812" s="161" t="s">
        <v>6309</v>
      </c>
      <c r="M1812" s="161" t="s">
        <v>10487</v>
      </c>
      <c r="N1812" s="185" t="s">
        <v>6313</v>
      </c>
      <c r="O1812" s="161">
        <v>0</v>
      </c>
      <c r="P1812" s="161">
        <v>0</v>
      </c>
      <c r="Q1812" s="161">
        <v>0</v>
      </c>
      <c r="R1812" s="161">
        <v>0</v>
      </c>
      <c r="S1812" s="161">
        <v>0</v>
      </c>
      <c r="T1812" s="161">
        <v>0</v>
      </c>
      <c r="U1812" s="161">
        <v>0</v>
      </c>
      <c r="V1812" s="161">
        <v>0</v>
      </c>
      <c r="W1812" s="161">
        <v>0</v>
      </c>
      <c r="X1812" s="161">
        <v>0</v>
      </c>
      <c r="Y1812" s="161">
        <v>0</v>
      </c>
      <c r="Z1812" s="161">
        <v>0</v>
      </c>
      <c r="AA1812" s="161">
        <v>0</v>
      </c>
      <c r="AB1812" s="161">
        <v>0</v>
      </c>
      <c r="AC1812" s="161">
        <v>0</v>
      </c>
      <c r="AD1812" s="161">
        <v>0</v>
      </c>
      <c r="AE1812" s="161">
        <v>0</v>
      </c>
      <c r="AF1812" s="161" t="s">
        <v>6092</v>
      </c>
      <c r="AG1812" s="161" t="s">
        <v>4437</v>
      </c>
      <c r="AH1812" s="162"/>
      <c r="AI1812" s="162"/>
      <c r="AJ1812" s="162"/>
      <c r="AK1812" s="162"/>
      <c r="AL1812" s="162"/>
      <c r="AM1812" s="162"/>
      <c r="AN1812" s="162"/>
      <c r="AO1812" s="162"/>
      <c r="AP1812" s="162"/>
      <c r="AQ1812" s="162"/>
      <c r="AR1812" s="162"/>
      <c r="AS1812" s="162"/>
      <c r="AT1812" s="162"/>
      <c r="AU1812" s="162"/>
      <c r="AV1812" s="162"/>
      <c r="AW1812" s="162"/>
      <c r="AX1812" s="162"/>
    </row>
    <row r="1813" spans="1:50" hidden="1">
      <c r="A1813" s="153" t="s">
        <v>1188</v>
      </c>
      <c r="B1813" s="153" t="s">
        <v>1808</v>
      </c>
      <c r="C1813" s="153" t="s">
        <v>1189</v>
      </c>
      <c r="D1813" s="177" t="s">
        <v>6240</v>
      </c>
      <c r="E1813" s="161" t="s">
        <v>10483</v>
      </c>
      <c r="F1813" s="161" t="s">
        <v>12980</v>
      </c>
      <c r="G1813" s="161" t="s">
        <v>10484</v>
      </c>
      <c r="H1813" s="161" t="s">
        <v>2015</v>
      </c>
      <c r="I1813" s="161" t="s">
        <v>2016</v>
      </c>
      <c r="J1813" s="161" t="s">
        <v>10485</v>
      </c>
      <c r="K1813" s="161" t="s">
        <v>10486</v>
      </c>
      <c r="L1813" s="161" t="s">
        <v>6309</v>
      </c>
      <c r="M1813" s="161" t="s">
        <v>10487</v>
      </c>
      <c r="N1813" s="185" t="s">
        <v>6313</v>
      </c>
      <c r="O1813" s="161">
        <v>0</v>
      </c>
      <c r="P1813" s="161">
        <v>0</v>
      </c>
      <c r="Q1813" s="161">
        <v>0</v>
      </c>
      <c r="R1813" s="161">
        <v>0</v>
      </c>
      <c r="S1813" s="161">
        <v>0</v>
      </c>
      <c r="T1813" s="161">
        <v>0</v>
      </c>
      <c r="U1813" s="161">
        <v>0</v>
      </c>
      <c r="V1813" s="161">
        <v>0</v>
      </c>
      <c r="W1813" s="161">
        <v>0</v>
      </c>
      <c r="X1813" s="161">
        <v>0</v>
      </c>
      <c r="Y1813" s="161">
        <v>0</v>
      </c>
      <c r="Z1813" s="161">
        <v>0</v>
      </c>
      <c r="AA1813" s="161">
        <v>0</v>
      </c>
      <c r="AB1813" s="161">
        <v>0</v>
      </c>
      <c r="AC1813" s="161">
        <v>0</v>
      </c>
      <c r="AD1813" s="161">
        <v>0</v>
      </c>
      <c r="AE1813" s="161">
        <v>0</v>
      </c>
      <c r="AF1813" s="161" t="s">
        <v>6092</v>
      </c>
      <c r="AG1813" s="161" t="s">
        <v>4437</v>
      </c>
      <c r="AH1813" s="162"/>
      <c r="AI1813" s="162"/>
      <c r="AJ1813" s="162"/>
      <c r="AK1813" s="162"/>
      <c r="AL1813" s="162"/>
      <c r="AM1813" s="162"/>
      <c r="AN1813" s="162"/>
      <c r="AO1813" s="162"/>
      <c r="AP1813" s="162"/>
      <c r="AQ1813" s="162"/>
      <c r="AR1813" s="162"/>
      <c r="AS1813" s="162"/>
      <c r="AT1813" s="162"/>
      <c r="AU1813" s="162"/>
      <c r="AV1813" s="162"/>
      <c r="AW1813" s="162"/>
      <c r="AX1813" s="162"/>
    </row>
    <row r="1814" spans="1:50" hidden="1">
      <c r="A1814" s="153" t="s">
        <v>1190</v>
      </c>
      <c r="B1814" s="153" t="s">
        <v>1808</v>
      </c>
      <c r="C1814" s="153" t="s">
        <v>1191</v>
      </c>
      <c r="D1814" s="177" t="s">
        <v>6240</v>
      </c>
      <c r="E1814" s="161" t="s">
        <v>10483</v>
      </c>
      <c r="F1814" s="161" t="s">
        <v>12981</v>
      </c>
      <c r="G1814" s="161" t="s">
        <v>10484</v>
      </c>
      <c r="H1814" s="161" t="s">
        <v>2015</v>
      </c>
      <c r="I1814" s="161" t="s">
        <v>2016</v>
      </c>
      <c r="J1814" s="161" t="s">
        <v>10485</v>
      </c>
      <c r="K1814" s="161" t="s">
        <v>10486</v>
      </c>
      <c r="L1814" s="161" t="s">
        <v>6309</v>
      </c>
      <c r="M1814" s="161" t="s">
        <v>10487</v>
      </c>
      <c r="N1814" s="185" t="s">
        <v>6313</v>
      </c>
      <c r="O1814" s="161">
        <v>0</v>
      </c>
      <c r="P1814" s="161">
        <v>0</v>
      </c>
      <c r="Q1814" s="161">
        <v>0</v>
      </c>
      <c r="R1814" s="161">
        <v>0</v>
      </c>
      <c r="S1814" s="161">
        <v>0</v>
      </c>
      <c r="T1814" s="161">
        <v>0</v>
      </c>
      <c r="U1814" s="161">
        <v>0</v>
      </c>
      <c r="V1814" s="161">
        <v>0</v>
      </c>
      <c r="W1814" s="161">
        <v>0</v>
      </c>
      <c r="X1814" s="161">
        <v>0</v>
      </c>
      <c r="Y1814" s="161">
        <v>0</v>
      </c>
      <c r="Z1814" s="161">
        <v>0</v>
      </c>
      <c r="AA1814" s="161">
        <v>0</v>
      </c>
      <c r="AB1814" s="161">
        <v>0</v>
      </c>
      <c r="AC1814" s="161">
        <v>0</v>
      </c>
      <c r="AD1814" s="161">
        <v>0</v>
      </c>
      <c r="AE1814" s="161">
        <v>0</v>
      </c>
      <c r="AF1814" s="161" t="s">
        <v>6092</v>
      </c>
      <c r="AG1814" s="161" t="s">
        <v>4437</v>
      </c>
      <c r="AH1814" s="162"/>
      <c r="AI1814" s="162"/>
      <c r="AJ1814" s="162"/>
      <c r="AK1814" s="162"/>
      <c r="AL1814" s="162"/>
      <c r="AM1814" s="162"/>
      <c r="AN1814" s="162"/>
      <c r="AO1814" s="162"/>
      <c r="AP1814" s="162"/>
      <c r="AQ1814" s="162"/>
      <c r="AR1814" s="162"/>
      <c r="AS1814" s="162"/>
      <c r="AT1814" s="162"/>
      <c r="AU1814" s="162"/>
      <c r="AV1814" s="162"/>
      <c r="AW1814" s="162"/>
      <c r="AX1814" s="162"/>
    </row>
    <row r="1815" spans="1:50" hidden="1">
      <c r="A1815" s="153" t="s">
        <v>443</v>
      </c>
      <c r="B1815" s="153" t="s">
        <v>444</v>
      </c>
      <c r="C1815" s="153" t="s">
        <v>445</v>
      </c>
      <c r="D1815" s="177" t="s">
        <v>2720</v>
      </c>
      <c r="E1815" s="161" t="s">
        <v>2721</v>
      </c>
      <c r="F1815" s="161" t="s">
        <v>2722</v>
      </c>
      <c r="G1815" s="161" t="s">
        <v>2723</v>
      </c>
      <c r="H1815" s="161" t="s">
        <v>2724</v>
      </c>
      <c r="I1815" s="161" t="s">
        <v>2725</v>
      </c>
      <c r="J1815" s="161" t="s">
        <v>2726</v>
      </c>
      <c r="K1815" s="161" t="s">
        <v>2727</v>
      </c>
      <c r="L1815" s="161" t="s">
        <v>2728</v>
      </c>
      <c r="M1815" s="161" t="s">
        <v>2729</v>
      </c>
      <c r="N1815" s="185" t="s">
        <v>6520</v>
      </c>
      <c r="O1815" s="161">
        <v>0</v>
      </c>
      <c r="P1815" s="161">
        <v>0</v>
      </c>
      <c r="Q1815" s="161">
        <v>0</v>
      </c>
      <c r="R1815" s="161">
        <v>0</v>
      </c>
      <c r="S1815" s="161">
        <v>0</v>
      </c>
      <c r="T1815" s="161">
        <v>0</v>
      </c>
      <c r="U1815" s="161">
        <v>0</v>
      </c>
      <c r="V1815" s="161">
        <v>0</v>
      </c>
      <c r="W1815" s="161">
        <v>0</v>
      </c>
      <c r="X1815" s="161">
        <v>0</v>
      </c>
      <c r="Y1815" s="161">
        <v>0</v>
      </c>
      <c r="Z1815" s="161">
        <v>0</v>
      </c>
      <c r="AA1815" s="161">
        <v>0</v>
      </c>
      <c r="AB1815" s="161">
        <v>0</v>
      </c>
      <c r="AC1815" s="161">
        <v>0</v>
      </c>
      <c r="AD1815" s="161">
        <v>0</v>
      </c>
      <c r="AE1815" s="161">
        <v>0</v>
      </c>
      <c r="AF1815" s="161" t="s">
        <v>6333</v>
      </c>
      <c r="AG1815" s="161" t="s">
        <v>6334</v>
      </c>
      <c r="AH1815" s="162" t="s">
        <v>6540</v>
      </c>
      <c r="AI1815" s="162" t="s">
        <v>6686</v>
      </c>
      <c r="AJ1815" s="162" t="s">
        <v>14262</v>
      </c>
      <c r="AK1815" s="162"/>
      <c r="AL1815" s="162"/>
      <c r="AM1815" s="162"/>
      <c r="AN1815" s="162"/>
      <c r="AO1815" s="162"/>
      <c r="AP1815" s="162"/>
      <c r="AQ1815" s="162"/>
      <c r="AR1815" s="162"/>
      <c r="AS1815" s="162"/>
      <c r="AT1815" s="162"/>
      <c r="AU1815" s="162"/>
      <c r="AV1815" s="162"/>
      <c r="AW1815" s="162"/>
      <c r="AX1815" s="162"/>
    </row>
    <row r="1816" spans="1:50" hidden="1">
      <c r="A1816" s="153" t="s">
        <v>1192</v>
      </c>
      <c r="B1816" s="153" t="s">
        <v>1808</v>
      </c>
      <c r="C1816" s="153" t="s">
        <v>2821</v>
      </c>
      <c r="D1816" s="177" t="s">
        <v>6240</v>
      </c>
      <c r="E1816" s="161" t="s">
        <v>10483</v>
      </c>
      <c r="F1816" s="161" t="s">
        <v>12982</v>
      </c>
      <c r="G1816" s="161" t="s">
        <v>10484</v>
      </c>
      <c r="H1816" s="161" t="s">
        <v>2015</v>
      </c>
      <c r="I1816" s="161" t="s">
        <v>2016</v>
      </c>
      <c r="J1816" s="161" t="s">
        <v>10485</v>
      </c>
      <c r="K1816" s="161" t="s">
        <v>10486</v>
      </c>
      <c r="L1816" s="161" t="s">
        <v>6309</v>
      </c>
      <c r="M1816" s="161" t="s">
        <v>10487</v>
      </c>
      <c r="N1816" s="185" t="s">
        <v>6313</v>
      </c>
      <c r="O1816" s="161">
        <v>0</v>
      </c>
      <c r="P1816" s="161">
        <v>0</v>
      </c>
      <c r="Q1816" s="161">
        <v>0</v>
      </c>
      <c r="R1816" s="161">
        <v>0</v>
      </c>
      <c r="S1816" s="161">
        <v>0</v>
      </c>
      <c r="T1816" s="161">
        <v>0</v>
      </c>
      <c r="U1816" s="161">
        <v>0</v>
      </c>
      <c r="V1816" s="161">
        <v>0</v>
      </c>
      <c r="W1816" s="161">
        <v>0</v>
      </c>
      <c r="X1816" s="161">
        <v>0</v>
      </c>
      <c r="Y1816" s="161">
        <v>0</v>
      </c>
      <c r="Z1816" s="161">
        <v>0</v>
      </c>
      <c r="AA1816" s="161">
        <v>0</v>
      </c>
      <c r="AB1816" s="161">
        <v>0</v>
      </c>
      <c r="AC1816" s="161">
        <v>0</v>
      </c>
      <c r="AD1816" s="161">
        <v>0</v>
      </c>
      <c r="AE1816" s="161">
        <v>0</v>
      </c>
      <c r="AF1816" s="161" t="s">
        <v>6092</v>
      </c>
      <c r="AG1816" s="161" t="s">
        <v>4437</v>
      </c>
      <c r="AH1816" s="162"/>
      <c r="AI1816" s="162"/>
      <c r="AJ1816" s="162"/>
      <c r="AK1816" s="162"/>
      <c r="AL1816" s="162"/>
      <c r="AM1816" s="162"/>
      <c r="AN1816" s="162"/>
      <c r="AO1816" s="162"/>
      <c r="AP1816" s="162"/>
      <c r="AQ1816" s="162"/>
      <c r="AR1816" s="162"/>
      <c r="AS1816" s="162"/>
      <c r="AT1816" s="162"/>
      <c r="AU1816" s="162"/>
      <c r="AV1816" s="162"/>
      <c r="AW1816" s="162"/>
      <c r="AX1816" s="162"/>
    </row>
    <row r="1817" spans="1:50" hidden="1">
      <c r="A1817" s="153" t="s">
        <v>3253</v>
      </c>
      <c r="B1817" s="153" t="s">
        <v>3754</v>
      </c>
      <c r="C1817" s="153" t="s">
        <v>5219</v>
      </c>
      <c r="D1817" s="177" t="s">
        <v>6954</v>
      </c>
      <c r="E1817" s="161" t="s">
        <v>8221</v>
      </c>
      <c r="F1817" s="161" t="s">
        <v>12467</v>
      </c>
      <c r="G1817" s="161" t="s">
        <v>6955</v>
      </c>
      <c r="H1817" s="161" t="s">
        <v>6207</v>
      </c>
      <c r="I1817" s="161" t="s">
        <v>6208</v>
      </c>
      <c r="J1817" s="161" t="s">
        <v>6956</v>
      </c>
      <c r="K1817" s="161" t="s">
        <v>8222</v>
      </c>
      <c r="L1817" s="161" t="s">
        <v>8223</v>
      </c>
      <c r="M1817" s="161" t="s">
        <v>8224</v>
      </c>
      <c r="N1817" s="185" t="s">
        <v>6953</v>
      </c>
      <c r="O1817" s="161">
        <v>0</v>
      </c>
      <c r="P1817" s="161">
        <v>0</v>
      </c>
      <c r="Q1817" s="161">
        <v>0</v>
      </c>
      <c r="R1817" s="161">
        <v>0</v>
      </c>
      <c r="S1817" s="161">
        <v>0</v>
      </c>
      <c r="T1817" s="161">
        <v>0</v>
      </c>
      <c r="U1817" s="161">
        <v>0</v>
      </c>
      <c r="V1817" s="161">
        <v>0</v>
      </c>
      <c r="W1817" s="161">
        <v>0</v>
      </c>
      <c r="X1817" s="161">
        <v>0</v>
      </c>
      <c r="Y1817" s="161">
        <v>0</v>
      </c>
      <c r="Z1817" s="161">
        <v>0</v>
      </c>
      <c r="AA1817" s="161">
        <v>0</v>
      </c>
      <c r="AB1817" s="161">
        <v>0</v>
      </c>
      <c r="AC1817" s="161">
        <v>0</v>
      </c>
      <c r="AD1817" s="161">
        <v>0</v>
      </c>
      <c r="AE1817" s="161">
        <v>0</v>
      </c>
      <c r="AF1817" s="161" t="s">
        <v>12461</v>
      </c>
      <c r="AG1817" s="161" t="s">
        <v>5474</v>
      </c>
      <c r="AH1817" s="162"/>
      <c r="AI1817" s="162"/>
      <c r="AJ1817" s="162"/>
      <c r="AK1817" s="162"/>
      <c r="AL1817" s="162"/>
      <c r="AM1817" s="162"/>
      <c r="AN1817" s="162"/>
      <c r="AO1817" s="162"/>
      <c r="AP1817" s="162"/>
      <c r="AQ1817" s="162"/>
      <c r="AR1817" s="162"/>
      <c r="AS1817" s="162"/>
      <c r="AT1817" s="162"/>
      <c r="AU1817" s="162"/>
      <c r="AV1817" s="162"/>
      <c r="AW1817" s="162"/>
      <c r="AX1817" s="162"/>
    </row>
    <row r="1818" spans="1:50" hidden="1">
      <c r="A1818" s="153" t="s">
        <v>3251</v>
      </c>
      <c r="B1818" s="153" t="s">
        <v>3754</v>
      </c>
      <c r="C1818" s="153" t="s">
        <v>3252</v>
      </c>
      <c r="D1818" s="177" t="s">
        <v>6954</v>
      </c>
      <c r="E1818" s="161" t="s">
        <v>8221</v>
      </c>
      <c r="F1818" s="161" t="s">
        <v>12466</v>
      </c>
      <c r="G1818" s="161" t="s">
        <v>6955</v>
      </c>
      <c r="H1818" s="161" t="s">
        <v>6207</v>
      </c>
      <c r="I1818" s="161" t="s">
        <v>6208</v>
      </c>
      <c r="J1818" s="161" t="s">
        <v>6956</v>
      </c>
      <c r="K1818" s="161" t="s">
        <v>8222</v>
      </c>
      <c r="L1818" s="161" t="s">
        <v>8223</v>
      </c>
      <c r="M1818" s="161" t="s">
        <v>8224</v>
      </c>
      <c r="N1818" s="185" t="s">
        <v>6953</v>
      </c>
      <c r="O1818" s="161">
        <v>0</v>
      </c>
      <c r="P1818" s="161">
        <v>0</v>
      </c>
      <c r="Q1818" s="161">
        <v>0</v>
      </c>
      <c r="R1818" s="161">
        <v>0</v>
      </c>
      <c r="S1818" s="161">
        <v>0</v>
      </c>
      <c r="T1818" s="161">
        <v>0</v>
      </c>
      <c r="U1818" s="161">
        <v>0</v>
      </c>
      <c r="V1818" s="161">
        <v>0</v>
      </c>
      <c r="W1818" s="161">
        <v>0</v>
      </c>
      <c r="X1818" s="161">
        <v>0</v>
      </c>
      <c r="Y1818" s="161">
        <v>0</v>
      </c>
      <c r="Z1818" s="161">
        <v>0</v>
      </c>
      <c r="AA1818" s="161">
        <v>0</v>
      </c>
      <c r="AB1818" s="161">
        <v>0</v>
      </c>
      <c r="AC1818" s="161">
        <v>0</v>
      </c>
      <c r="AD1818" s="161">
        <v>0</v>
      </c>
      <c r="AE1818" s="161">
        <v>0</v>
      </c>
      <c r="AF1818" s="161" t="s">
        <v>12461</v>
      </c>
      <c r="AG1818" s="161" t="s">
        <v>5474</v>
      </c>
      <c r="AH1818" s="162"/>
      <c r="AI1818" s="162"/>
      <c r="AJ1818" s="162"/>
      <c r="AK1818" s="162"/>
      <c r="AL1818" s="162"/>
      <c r="AM1818" s="162"/>
      <c r="AN1818" s="162"/>
      <c r="AO1818" s="162"/>
      <c r="AP1818" s="162"/>
      <c r="AQ1818" s="162"/>
      <c r="AR1818" s="162"/>
      <c r="AS1818" s="162"/>
      <c r="AT1818" s="162"/>
      <c r="AU1818" s="162"/>
      <c r="AV1818" s="162"/>
      <c r="AW1818" s="162"/>
      <c r="AX1818" s="162"/>
    </row>
    <row r="1819" spans="1:50" hidden="1">
      <c r="A1819" s="153" t="s">
        <v>5228</v>
      </c>
      <c r="B1819" s="153" t="s">
        <v>3754</v>
      </c>
      <c r="C1819" s="153" t="s">
        <v>5229</v>
      </c>
      <c r="D1819" s="177" t="s">
        <v>6954</v>
      </c>
      <c r="E1819" s="161" t="s">
        <v>8221</v>
      </c>
      <c r="F1819" s="161" t="s">
        <v>12472</v>
      </c>
      <c r="G1819" s="161" t="s">
        <v>6955</v>
      </c>
      <c r="H1819" s="161" t="s">
        <v>6207</v>
      </c>
      <c r="I1819" s="161" t="s">
        <v>6208</v>
      </c>
      <c r="J1819" s="161" t="s">
        <v>6956</v>
      </c>
      <c r="K1819" s="161" t="s">
        <v>8222</v>
      </c>
      <c r="L1819" s="161" t="s">
        <v>8223</v>
      </c>
      <c r="M1819" s="161" t="s">
        <v>8224</v>
      </c>
      <c r="N1819" s="185" t="s">
        <v>6953</v>
      </c>
      <c r="O1819" s="161">
        <v>0</v>
      </c>
      <c r="P1819" s="161">
        <v>0</v>
      </c>
      <c r="Q1819" s="161">
        <v>0</v>
      </c>
      <c r="R1819" s="161">
        <v>0</v>
      </c>
      <c r="S1819" s="161">
        <v>0</v>
      </c>
      <c r="T1819" s="161">
        <v>0</v>
      </c>
      <c r="U1819" s="161">
        <v>0</v>
      </c>
      <c r="V1819" s="161">
        <v>0</v>
      </c>
      <c r="W1819" s="161">
        <v>0</v>
      </c>
      <c r="X1819" s="161">
        <v>0</v>
      </c>
      <c r="Y1819" s="161">
        <v>0</v>
      </c>
      <c r="Z1819" s="161">
        <v>0</v>
      </c>
      <c r="AA1819" s="161">
        <v>0</v>
      </c>
      <c r="AB1819" s="161">
        <v>0</v>
      </c>
      <c r="AC1819" s="161">
        <v>0</v>
      </c>
      <c r="AD1819" s="161">
        <v>0</v>
      </c>
      <c r="AE1819" s="161">
        <v>0</v>
      </c>
      <c r="AF1819" s="161" t="s">
        <v>12461</v>
      </c>
      <c r="AG1819" s="161" t="s">
        <v>5474</v>
      </c>
      <c r="AH1819" s="162"/>
      <c r="AI1819" s="162"/>
      <c r="AJ1819" s="162"/>
      <c r="AK1819" s="162"/>
      <c r="AL1819" s="162"/>
      <c r="AM1819" s="162"/>
      <c r="AN1819" s="162"/>
      <c r="AO1819" s="162"/>
      <c r="AP1819" s="162"/>
      <c r="AQ1819" s="162"/>
      <c r="AR1819" s="162"/>
      <c r="AS1819" s="162"/>
      <c r="AT1819" s="162"/>
      <c r="AU1819" s="162"/>
      <c r="AV1819" s="162"/>
      <c r="AW1819" s="162"/>
      <c r="AX1819" s="162"/>
    </row>
    <row r="1820" spans="1:50" hidden="1">
      <c r="A1820" s="153" t="s">
        <v>5220</v>
      </c>
      <c r="B1820" s="153" t="s">
        <v>3754</v>
      </c>
      <c r="C1820" s="153" t="s">
        <v>5221</v>
      </c>
      <c r="D1820" s="177" t="s">
        <v>6954</v>
      </c>
      <c r="E1820" s="161" t="s">
        <v>8221</v>
      </c>
      <c r="F1820" s="161" t="s">
        <v>12468</v>
      </c>
      <c r="G1820" s="161" t="s">
        <v>6955</v>
      </c>
      <c r="H1820" s="161" t="s">
        <v>6207</v>
      </c>
      <c r="I1820" s="161" t="s">
        <v>6208</v>
      </c>
      <c r="J1820" s="161" t="s">
        <v>6956</v>
      </c>
      <c r="K1820" s="161" t="s">
        <v>8222</v>
      </c>
      <c r="L1820" s="161" t="s">
        <v>8223</v>
      </c>
      <c r="M1820" s="161" t="s">
        <v>8224</v>
      </c>
      <c r="N1820" s="185" t="s">
        <v>6953</v>
      </c>
      <c r="O1820" s="161">
        <v>0</v>
      </c>
      <c r="P1820" s="161">
        <v>0</v>
      </c>
      <c r="Q1820" s="161">
        <v>0</v>
      </c>
      <c r="R1820" s="161">
        <v>0</v>
      </c>
      <c r="S1820" s="161">
        <v>0</v>
      </c>
      <c r="T1820" s="161">
        <v>0</v>
      </c>
      <c r="U1820" s="161">
        <v>0</v>
      </c>
      <c r="V1820" s="161">
        <v>0</v>
      </c>
      <c r="W1820" s="161">
        <v>0</v>
      </c>
      <c r="X1820" s="161">
        <v>0</v>
      </c>
      <c r="Y1820" s="161">
        <v>0</v>
      </c>
      <c r="Z1820" s="161">
        <v>0</v>
      </c>
      <c r="AA1820" s="161">
        <v>0</v>
      </c>
      <c r="AB1820" s="161">
        <v>0</v>
      </c>
      <c r="AC1820" s="161">
        <v>0</v>
      </c>
      <c r="AD1820" s="161">
        <v>0</v>
      </c>
      <c r="AE1820" s="161">
        <v>0</v>
      </c>
      <c r="AF1820" s="161" t="s">
        <v>12461</v>
      </c>
      <c r="AG1820" s="161" t="s">
        <v>5474</v>
      </c>
      <c r="AH1820" s="162"/>
      <c r="AI1820" s="162"/>
      <c r="AJ1820" s="162"/>
      <c r="AK1820" s="162"/>
      <c r="AL1820" s="162"/>
      <c r="AM1820" s="162"/>
      <c r="AN1820" s="162"/>
      <c r="AO1820" s="162"/>
      <c r="AP1820" s="162"/>
      <c r="AQ1820" s="162"/>
      <c r="AR1820" s="162"/>
      <c r="AS1820" s="162"/>
      <c r="AT1820" s="162"/>
      <c r="AU1820" s="162"/>
      <c r="AV1820" s="162"/>
      <c r="AW1820" s="162"/>
      <c r="AX1820" s="162"/>
    </row>
    <row r="1821" spans="1:50" hidden="1">
      <c r="A1821" s="153" t="s">
        <v>5222</v>
      </c>
      <c r="B1821" s="153" t="s">
        <v>3754</v>
      </c>
      <c r="C1821" s="153" t="s">
        <v>5223</v>
      </c>
      <c r="D1821" s="177" t="s">
        <v>6954</v>
      </c>
      <c r="E1821" s="161" t="s">
        <v>8221</v>
      </c>
      <c r="F1821" s="161" t="s">
        <v>12469</v>
      </c>
      <c r="G1821" s="161" t="s">
        <v>6955</v>
      </c>
      <c r="H1821" s="161" t="s">
        <v>6207</v>
      </c>
      <c r="I1821" s="161" t="s">
        <v>6208</v>
      </c>
      <c r="J1821" s="161" t="s">
        <v>6956</v>
      </c>
      <c r="K1821" s="161" t="s">
        <v>8222</v>
      </c>
      <c r="L1821" s="161" t="s">
        <v>8223</v>
      </c>
      <c r="M1821" s="161" t="s">
        <v>8224</v>
      </c>
      <c r="N1821" s="185" t="s">
        <v>6953</v>
      </c>
      <c r="O1821" s="161">
        <v>0</v>
      </c>
      <c r="P1821" s="161">
        <v>0</v>
      </c>
      <c r="Q1821" s="161">
        <v>0</v>
      </c>
      <c r="R1821" s="161">
        <v>0</v>
      </c>
      <c r="S1821" s="161">
        <v>0</v>
      </c>
      <c r="T1821" s="161">
        <v>0</v>
      </c>
      <c r="U1821" s="161">
        <v>0</v>
      </c>
      <c r="V1821" s="161">
        <v>0</v>
      </c>
      <c r="W1821" s="161">
        <v>0</v>
      </c>
      <c r="X1821" s="161">
        <v>0</v>
      </c>
      <c r="Y1821" s="161">
        <v>0</v>
      </c>
      <c r="Z1821" s="161">
        <v>0</v>
      </c>
      <c r="AA1821" s="161">
        <v>0</v>
      </c>
      <c r="AB1821" s="161">
        <v>0</v>
      </c>
      <c r="AC1821" s="161">
        <v>0</v>
      </c>
      <c r="AD1821" s="161">
        <v>0</v>
      </c>
      <c r="AE1821" s="161">
        <v>0</v>
      </c>
      <c r="AF1821" s="161" t="s">
        <v>12461</v>
      </c>
      <c r="AG1821" s="161" t="s">
        <v>5474</v>
      </c>
      <c r="AH1821" s="162"/>
      <c r="AI1821" s="162"/>
      <c r="AJ1821" s="162"/>
      <c r="AK1821" s="162"/>
      <c r="AL1821" s="162"/>
      <c r="AM1821" s="162"/>
      <c r="AN1821" s="162"/>
      <c r="AO1821" s="162"/>
      <c r="AP1821" s="162"/>
      <c r="AQ1821" s="162"/>
      <c r="AR1821" s="162"/>
      <c r="AS1821" s="162"/>
      <c r="AT1821" s="162"/>
      <c r="AU1821" s="162"/>
      <c r="AV1821" s="162"/>
      <c r="AW1821" s="162"/>
      <c r="AX1821" s="162"/>
    </row>
    <row r="1822" spans="1:50" hidden="1">
      <c r="A1822" s="153" t="s">
        <v>5224</v>
      </c>
      <c r="B1822" s="153" t="s">
        <v>3754</v>
      </c>
      <c r="C1822" s="153" t="s">
        <v>5225</v>
      </c>
      <c r="D1822" s="177" t="s">
        <v>6954</v>
      </c>
      <c r="E1822" s="161" t="s">
        <v>8221</v>
      </c>
      <c r="F1822" s="161" t="s">
        <v>12470</v>
      </c>
      <c r="G1822" s="161" t="s">
        <v>6955</v>
      </c>
      <c r="H1822" s="161" t="s">
        <v>6207</v>
      </c>
      <c r="I1822" s="161" t="s">
        <v>6208</v>
      </c>
      <c r="J1822" s="161" t="s">
        <v>6956</v>
      </c>
      <c r="K1822" s="161" t="s">
        <v>8222</v>
      </c>
      <c r="L1822" s="161" t="s">
        <v>8223</v>
      </c>
      <c r="M1822" s="161" t="s">
        <v>8224</v>
      </c>
      <c r="N1822" s="185" t="s">
        <v>6953</v>
      </c>
      <c r="O1822" s="161">
        <v>0</v>
      </c>
      <c r="P1822" s="161">
        <v>0</v>
      </c>
      <c r="Q1822" s="161">
        <v>0</v>
      </c>
      <c r="R1822" s="161">
        <v>0</v>
      </c>
      <c r="S1822" s="161">
        <v>0</v>
      </c>
      <c r="T1822" s="161">
        <v>0</v>
      </c>
      <c r="U1822" s="161">
        <v>0</v>
      </c>
      <c r="V1822" s="161">
        <v>0</v>
      </c>
      <c r="W1822" s="161">
        <v>0</v>
      </c>
      <c r="X1822" s="161">
        <v>0</v>
      </c>
      <c r="Y1822" s="161">
        <v>0</v>
      </c>
      <c r="Z1822" s="161">
        <v>0</v>
      </c>
      <c r="AA1822" s="161">
        <v>0</v>
      </c>
      <c r="AB1822" s="161">
        <v>0</v>
      </c>
      <c r="AC1822" s="161">
        <v>0</v>
      </c>
      <c r="AD1822" s="161">
        <v>0</v>
      </c>
      <c r="AE1822" s="161">
        <v>0</v>
      </c>
      <c r="AF1822" s="161" t="s">
        <v>12461</v>
      </c>
      <c r="AG1822" s="161" t="s">
        <v>5474</v>
      </c>
      <c r="AH1822" s="162"/>
      <c r="AI1822" s="162"/>
      <c r="AJ1822" s="162"/>
      <c r="AK1822" s="162"/>
      <c r="AL1822" s="162"/>
      <c r="AM1822" s="162"/>
      <c r="AN1822" s="162"/>
      <c r="AO1822" s="162"/>
      <c r="AP1822" s="162"/>
      <c r="AQ1822" s="162"/>
      <c r="AR1822" s="162"/>
      <c r="AS1822" s="162"/>
      <c r="AT1822" s="162"/>
      <c r="AU1822" s="162"/>
      <c r="AV1822" s="162"/>
      <c r="AW1822" s="162"/>
      <c r="AX1822" s="162"/>
    </row>
    <row r="1823" spans="1:50" hidden="1">
      <c r="A1823" s="153" t="s">
        <v>5226</v>
      </c>
      <c r="B1823" s="153" t="s">
        <v>3754</v>
      </c>
      <c r="C1823" s="153" t="s">
        <v>5227</v>
      </c>
      <c r="D1823" s="177" t="s">
        <v>6954</v>
      </c>
      <c r="E1823" s="161" t="s">
        <v>8221</v>
      </c>
      <c r="F1823" s="161" t="s">
        <v>12471</v>
      </c>
      <c r="G1823" s="161" t="s">
        <v>6955</v>
      </c>
      <c r="H1823" s="161" t="s">
        <v>6207</v>
      </c>
      <c r="I1823" s="161" t="s">
        <v>6208</v>
      </c>
      <c r="J1823" s="161" t="s">
        <v>6956</v>
      </c>
      <c r="K1823" s="161" t="s">
        <v>8222</v>
      </c>
      <c r="L1823" s="161" t="s">
        <v>8223</v>
      </c>
      <c r="M1823" s="161" t="s">
        <v>8224</v>
      </c>
      <c r="N1823" s="185" t="s">
        <v>6953</v>
      </c>
      <c r="O1823" s="161">
        <v>0</v>
      </c>
      <c r="P1823" s="161">
        <v>0</v>
      </c>
      <c r="Q1823" s="161">
        <v>0</v>
      </c>
      <c r="R1823" s="161">
        <v>0</v>
      </c>
      <c r="S1823" s="161">
        <v>0</v>
      </c>
      <c r="T1823" s="161">
        <v>0</v>
      </c>
      <c r="U1823" s="161">
        <v>0</v>
      </c>
      <c r="V1823" s="161">
        <v>0</v>
      </c>
      <c r="W1823" s="161">
        <v>0</v>
      </c>
      <c r="X1823" s="161">
        <v>0</v>
      </c>
      <c r="Y1823" s="161">
        <v>0</v>
      </c>
      <c r="Z1823" s="161">
        <v>0</v>
      </c>
      <c r="AA1823" s="161">
        <v>0</v>
      </c>
      <c r="AB1823" s="161">
        <v>0</v>
      </c>
      <c r="AC1823" s="161">
        <v>0</v>
      </c>
      <c r="AD1823" s="161">
        <v>0</v>
      </c>
      <c r="AE1823" s="161">
        <v>0</v>
      </c>
      <c r="AF1823" s="161" t="s">
        <v>12461</v>
      </c>
      <c r="AG1823" s="161" t="s">
        <v>5474</v>
      </c>
      <c r="AH1823" s="162"/>
      <c r="AI1823" s="162"/>
      <c r="AJ1823" s="162"/>
      <c r="AK1823" s="162"/>
      <c r="AL1823" s="162"/>
      <c r="AM1823" s="162"/>
      <c r="AN1823" s="162"/>
      <c r="AO1823" s="162"/>
      <c r="AP1823" s="162"/>
      <c r="AQ1823" s="162"/>
      <c r="AR1823" s="162"/>
      <c r="AS1823" s="162"/>
      <c r="AT1823" s="162"/>
      <c r="AU1823" s="162"/>
      <c r="AV1823" s="162"/>
      <c r="AW1823" s="162"/>
      <c r="AX1823" s="162"/>
    </row>
    <row r="1824" spans="1:50" hidden="1">
      <c r="A1824" s="153" t="s">
        <v>5990</v>
      </c>
      <c r="B1824" s="153" t="s">
        <v>5991</v>
      </c>
      <c r="C1824" s="153" t="s">
        <v>5992</v>
      </c>
      <c r="D1824" s="177" t="s">
        <v>10930</v>
      </c>
      <c r="E1824" s="161" t="s">
        <v>10931</v>
      </c>
      <c r="F1824" s="161" t="s">
        <v>13266</v>
      </c>
      <c r="G1824" s="161" t="s">
        <v>10932</v>
      </c>
      <c r="H1824" s="161" t="s">
        <v>3916</v>
      </c>
      <c r="I1824" s="161" t="s">
        <v>3917</v>
      </c>
      <c r="J1824" s="161" t="s">
        <v>10933</v>
      </c>
      <c r="K1824" s="161" t="s">
        <v>6309</v>
      </c>
      <c r="L1824" s="161" t="s">
        <v>10934</v>
      </c>
      <c r="M1824" s="161" t="s">
        <v>10935</v>
      </c>
      <c r="N1824" s="185" t="s">
        <v>6310</v>
      </c>
      <c r="O1824" s="161" t="s">
        <v>5993</v>
      </c>
      <c r="P1824" s="161" t="s">
        <v>13760</v>
      </c>
      <c r="Q1824" s="161" t="s">
        <v>10932</v>
      </c>
      <c r="R1824" s="161" t="s">
        <v>3916</v>
      </c>
      <c r="S1824" s="161" t="s">
        <v>3917</v>
      </c>
      <c r="T1824" s="161" t="s">
        <v>10933</v>
      </c>
      <c r="U1824" s="161">
        <v>0</v>
      </c>
      <c r="V1824" s="161">
        <v>0</v>
      </c>
      <c r="W1824" s="161">
        <v>0</v>
      </c>
      <c r="X1824" s="161">
        <v>0</v>
      </c>
      <c r="Y1824" s="161">
        <v>0</v>
      </c>
      <c r="Z1824" s="161">
        <v>0</v>
      </c>
      <c r="AA1824" s="161">
        <v>0</v>
      </c>
      <c r="AB1824" s="161">
        <v>0</v>
      </c>
      <c r="AC1824" s="161">
        <v>0</v>
      </c>
      <c r="AD1824" s="161">
        <v>0</v>
      </c>
      <c r="AE1824" s="161">
        <v>0</v>
      </c>
      <c r="AF1824" s="161" t="s">
        <v>6309</v>
      </c>
      <c r="AG1824" s="161" t="s">
        <v>6317</v>
      </c>
      <c r="AH1824" s="162"/>
      <c r="AI1824" s="162"/>
      <c r="AJ1824" s="162"/>
      <c r="AK1824" s="162"/>
      <c r="AL1824" s="162"/>
      <c r="AM1824" s="162"/>
      <c r="AN1824" s="162"/>
      <c r="AO1824" s="162"/>
      <c r="AP1824" s="162"/>
      <c r="AQ1824" s="162"/>
      <c r="AR1824" s="162"/>
      <c r="AS1824" s="162"/>
      <c r="AT1824" s="162"/>
      <c r="AU1824" s="162"/>
      <c r="AV1824" s="162"/>
      <c r="AW1824" s="162"/>
      <c r="AX1824" s="162"/>
    </row>
    <row r="1825" spans="1:50" hidden="1">
      <c r="A1825" s="153" t="s">
        <v>1307</v>
      </c>
      <c r="B1825" s="153" t="s">
        <v>6225</v>
      </c>
      <c r="C1825" s="153" t="s">
        <v>1308</v>
      </c>
      <c r="D1825" s="177" t="s">
        <v>6738</v>
      </c>
      <c r="E1825" s="161" t="s">
        <v>6739</v>
      </c>
      <c r="F1825" s="161" t="s">
        <v>12115</v>
      </c>
      <c r="G1825" s="161" t="s">
        <v>6226</v>
      </c>
      <c r="H1825" s="161" t="s">
        <v>2024</v>
      </c>
      <c r="I1825" s="161" t="s">
        <v>2031</v>
      </c>
      <c r="J1825" s="161" t="s">
        <v>6227</v>
      </c>
      <c r="K1825" s="161" t="s">
        <v>6916</v>
      </c>
      <c r="L1825" s="161" t="s">
        <v>6740</v>
      </c>
      <c r="M1825" s="161" t="s">
        <v>6741</v>
      </c>
      <c r="N1825" s="185" t="s">
        <v>6322</v>
      </c>
      <c r="O1825" s="161">
        <v>0</v>
      </c>
      <c r="P1825" s="161">
        <v>0</v>
      </c>
      <c r="Q1825" s="161">
        <v>0</v>
      </c>
      <c r="R1825" s="161">
        <v>0</v>
      </c>
      <c r="S1825" s="161">
        <v>0</v>
      </c>
      <c r="T1825" s="161">
        <v>0</v>
      </c>
      <c r="U1825" s="161">
        <v>0</v>
      </c>
      <c r="V1825" s="161">
        <v>0</v>
      </c>
      <c r="W1825" s="161">
        <v>0</v>
      </c>
      <c r="X1825" s="161">
        <v>0</v>
      </c>
      <c r="Y1825" s="161">
        <v>0</v>
      </c>
      <c r="Z1825" s="161">
        <v>0</v>
      </c>
      <c r="AA1825" s="161">
        <v>0</v>
      </c>
      <c r="AB1825" s="161">
        <v>0</v>
      </c>
      <c r="AC1825" s="161">
        <v>0</v>
      </c>
      <c r="AD1825" s="161">
        <v>0</v>
      </c>
      <c r="AE1825" s="161">
        <v>0</v>
      </c>
      <c r="AF1825" s="161" t="s">
        <v>6309</v>
      </c>
      <c r="AG1825" s="161" t="s">
        <v>6497</v>
      </c>
      <c r="AH1825" s="162"/>
      <c r="AI1825" s="162"/>
      <c r="AJ1825" s="162"/>
      <c r="AK1825" s="162"/>
      <c r="AL1825" s="162"/>
      <c r="AM1825" s="162"/>
      <c r="AN1825" s="162"/>
      <c r="AO1825" s="162"/>
      <c r="AP1825" s="162"/>
      <c r="AQ1825" s="162"/>
      <c r="AR1825" s="162"/>
      <c r="AS1825" s="162"/>
      <c r="AT1825" s="162"/>
      <c r="AU1825" s="162"/>
      <c r="AV1825" s="162"/>
      <c r="AW1825" s="162"/>
      <c r="AX1825" s="162"/>
    </row>
    <row r="1826" spans="1:50" hidden="1">
      <c r="A1826" s="153" t="s">
        <v>1932</v>
      </c>
      <c r="B1826" s="153" t="s">
        <v>1933</v>
      </c>
      <c r="C1826" s="153" t="s">
        <v>1934</v>
      </c>
      <c r="D1826" s="177" t="s">
        <v>11088</v>
      </c>
      <c r="E1826" s="161" t="s">
        <v>11089</v>
      </c>
      <c r="F1826" s="161" t="s">
        <v>13302</v>
      </c>
      <c r="G1826" s="161" t="s">
        <v>11090</v>
      </c>
      <c r="H1826" s="161" t="s">
        <v>6968</v>
      </c>
      <c r="I1826" s="161" t="s">
        <v>6969</v>
      </c>
      <c r="J1826" s="161" t="s">
        <v>11091</v>
      </c>
      <c r="K1826" s="161" t="s">
        <v>11092</v>
      </c>
      <c r="L1826" s="161" t="s">
        <v>11093</v>
      </c>
      <c r="M1826" s="161" t="s">
        <v>14338</v>
      </c>
      <c r="N1826" s="185" t="s">
        <v>6310</v>
      </c>
      <c r="O1826" s="161">
        <v>0</v>
      </c>
      <c r="P1826" s="161">
        <v>0</v>
      </c>
      <c r="Q1826" s="161">
        <v>0</v>
      </c>
      <c r="R1826" s="161">
        <v>0</v>
      </c>
      <c r="S1826" s="161">
        <v>0</v>
      </c>
      <c r="T1826" s="161">
        <v>0</v>
      </c>
      <c r="U1826" s="161">
        <v>0</v>
      </c>
      <c r="V1826" s="161">
        <v>0</v>
      </c>
      <c r="W1826" s="161">
        <v>0</v>
      </c>
      <c r="X1826" s="161">
        <v>0</v>
      </c>
      <c r="Y1826" s="161">
        <v>0</v>
      </c>
      <c r="Z1826" s="161">
        <v>0</v>
      </c>
      <c r="AA1826" s="161">
        <v>0</v>
      </c>
      <c r="AB1826" s="161">
        <v>0</v>
      </c>
      <c r="AC1826" s="161">
        <v>0</v>
      </c>
      <c r="AD1826" s="161">
        <v>0</v>
      </c>
      <c r="AE1826" s="161">
        <v>0</v>
      </c>
      <c r="AF1826" s="161" t="s">
        <v>6309</v>
      </c>
      <c r="AG1826" s="161" t="s">
        <v>6317</v>
      </c>
      <c r="AH1826" s="162"/>
      <c r="AI1826" s="162"/>
      <c r="AJ1826" s="162"/>
      <c r="AK1826" s="162"/>
      <c r="AL1826" s="162"/>
      <c r="AM1826" s="162"/>
      <c r="AN1826" s="162"/>
      <c r="AO1826" s="162"/>
      <c r="AP1826" s="162"/>
      <c r="AQ1826" s="162"/>
      <c r="AR1826" s="162"/>
      <c r="AS1826" s="162"/>
      <c r="AT1826" s="162"/>
      <c r="AU1826" s="162"/>
      <c r="AV1826" s="162"/>
      <c r="AW1826" s="162"/>
      <c r="AX1826" s="162"/>
    </row>
    <row r="1827" spans="1:50" hidden="1">
      <c r="A1827" s="153" t="s">
        <v>341</v>
      </c>
      <c r="B1827" s="153" t="s">
        <v>342</v>
      </c>
      <c r="C1827" s="153" t="s">
        <v>343</v>
      </c>
      <c r="D1827" s="177" t="s">
        <v>7373</v>
      </c>
      <c r="E1827" s="161" t="s">
        <v>7374</v>
      </c>
      <c r="F1827" s="161" t="s">
        <v>12075</v>
      </c>
      <c r="G1827" s="161" t="s">
        <v>7375</v>
      </c>
      <c r="H1827" s="161" t="s">
        <v>7376</v>
      </c>
      <c r="I1827" s="161" t="s">
        <v>7377</v>
      </c>
      <c r="J1827" s="161" t="s">
        <v>7378</v>
      </c>
      <c r="K1827" s="161" t="s">
        <v>7379</v>
      </c>
      <c r="L1827" s="161" t="s">
        <v>7380</v>
      </c>
      <c r="M1827" s="161" t="s">
        <v>7381</v>
      </c>
      <c r="N1827" s="185" t="s">
        <v>6310</v>
      </c>
      <c r="O1827" s="161">
        <v>0</v>
      </c>
      <c r="P1827" s="161">
        <v>0</v>
      </c>
      <c r="Q1827" s="161">
        <v>0</v>
      </c>
      <c r="R1827" s="161">
        <v>0</v>
      </c>
      <c r="S1827" s="161">
        <v>0</v>
      </c>
      <c r="T1827" s="161">
        <v>0</v>
      </c>
      <c r="U1827" s="161">
        <v>0</v>
      </c>
      <c r="V1827" s="161">
        <v>0</v>
      </c>
      <c r="W1827" s="161">
        <v>0</v>
      </c>
      <c r="X1827" s="161">
        <v>0</v>
      </c>
      <c r="Y1827" s="161">
        <v>0</v>
      </c>
      <c r="Z1827" s="161">
        <v>0</v>
      </c>
      <c r="AA1827" s="161">
        <v>0</v>
      </c>
      <c r="AB1827" s="161">
        <v>0</v>
      </c>
      <c r="AC1827" s="161">
        <v>0</v>
      </c>
      <c r="AD1827" s="161">
        <v>0</v>
      </c>
      <c r="AE1827" s="161">
        <v>0</v>
      </c>
      <c r="AF1827" s="161" t="s">
        <v>6309</v>
      </c>
      <c r="AG1827" s="161" t="s">
        <v>6317</v>
      </c>
      <c r="AH1827" s="162"/>
      <c r="AI1827" s="162"/>
      <c r="AJ1827" s="165"/>
      <c r="AK1827" s="162"/>
      <c r="AL1827" s="162"/>
      <c r="AM1827" s="162"/>
      <c r="AN1827" s="162"/>
      <c r="AO1827" s="162"/>
      <c r="AP1827" s="162"/>
      <c r="AQ1827" s="162"/>
      <c r="AR1827" s="162"/>
      <c r="AS1827" s="162"/>
      <c r="AT1827" s="162"/>
      <c r="AU1827" s="162"/>
      <c r="AV1827" s="162"/>
      <c r="AW1827" s="162"/>
      <c r="AX1827" s="162"/>
    </row>
    <row r="1828" spans="1:50" hidden="1">
      <c r="A1828" s="153" t="s">
        <v>1201</v>
      </c>
      <c r="B1828" s="153" t="s">
        <v>1202</v>
      </c>
      <c r="C1828" s="153" t="s">
        <v>1203</v>
      </c>
      <c r="D1828" s="177" t="s">
        <v>10501</v>
      </c>
      <c r="E1828" s="161" t="s">
        <v>10502</v>
      </c>
      <c r="F1828" s="161" t="s">
        <v>12990</v>
      </c>
      <c r="G1828" s="161" t="s">
        <v>10503</v>
      </c>
      <c r="H1828" s="161" t="s">
        <v>2024</v>
      </c>
      <c r="I1828" s="161" t="s">
        <v>2031</v>
      </c>
      <c r="J1828" s="161" t="s">
        <v>10504</v>
      </c>
      <c r="K1828" s="161" t="s">
        <v>10505</v>
      </c>
      <c r="L1828" s="161" t="s">
        <v>10506</v>
      </c>
      <c r="M1828" s="161" t="s">
        <v>10507</v>
      </c>
      <c r="N1828" s="185" t="s">
        <v>6313</v>
      </c>
      <c r="O1828" s="161">
        <v>0</v>
      </c>
      <c r="P1828" s="161">
        <v>0</v>
      </c>
      <c r="Q1828" s="161">
        <v>0</v>
      </c>
      <c r="R1828" s="161">
        <v>0</v>
      </c>
      <c r="S1828" s="161">
        <v>0</v>
      </c>
      <c r="T1828" s="161">
        <v>0</v>
      </c>
      <c r="U1828" s="161">
        <v>0</v>
      </c>
      <c r="V1828" s="161">
        <v>0</v>
      </c>
      <c r="W1828" s="161">
        <v>0</v>
      </c>
      <c r="X1828" s="161">
        <v>0</v>
      </c>
      <c r="Y1828" s="161">
        <v>0</v>
      </c>
      <c r="Z1828" s="161">
        <v>0</v>
      </c>
      <c r="AA1828" s="161">
        <v>0</v>
      </c>
      <c r="AB1828" s="161">
        <v>0</v>
      </c>
      <c r="AC1828" s="161">
        <v>0</v>
      </c>
      <c r="AD1828" s="161">
        <v>0</v>
      </c>
      <c r="AE1828" s="161">
        <v>0</v>
      </c>
      <c r="AF1828" s="161" t="s">
        <v>12991</v>
      </c>
      <c r="AG1828" s="161" t="s">
        <v>4437</v>
      </c>
      <c r="AH1828" s="162"/>
      <c r="AI1828" s="162"/>
      <c r="AJ1828" s="162"/>
      <c r="AK1828" s="162"/>
      <c r="AL1828" s="162"/>
      <c r="AM1828" s="162"/>
      <c r="AN1828" s="162"/>
      <c r="AO1828" s="162"/>
      <c r="AP1828" s="162"/>
      <c r="AQ1828" s="162"/>
      <c r="AR1828" s="162"/>
      <c r="AS1828" s="162"/>
      <c r="AT1828" s="162"/>
      <c r="AU1828" s="162"/>
      <c r="AV1828" s="162"/>
      <c r="AW1828" s="162"/>
      <c r="AX1828" s="162"/>
    </row>
    <row r="1829" spans="1:50" hidden="1">
      <c r="A1829" s="153" t="s">
        <v>2461</v>
      </c>
      <c r="B1829" s="153" t="s">
        <v>2458</v>
      </c>
      <c r="C1829" s="153" t="s">
        <v>2462</v>
      </c>
      <c r="D1829" s="177" t="s">
        <v>8128</v>
      </c>
      <c r="E1829" s="161" t="s">
        <v>8129</v>
      </c>
      <c r="F1829" s="161" t="s">
        <v>12398</v>
      </c>
      <c r="G1829" s="161" t="s">
        <v>8130</v>
      </c>
      <c r="H1829" s="161" t="s">
        <v>8131</v>
      </c>
      <c r="I1829" s="161" t="s">
        <v>8132</v>
      </c>
      <c r="J1829" s="161" t="s">
        <v>8133</v>
      </c>
      <c r="K1829" s="161" t="s">
        <v>8134</v>
      </c>
      <c r="L1829" s="161" t="s">
        <v>8135</v>
      </c>
      <c r="M1829" s="161" t="s">
        <v>8136</v>
      </c>
      <c r="N1829" s="185" t="s">
        <v>6313</v>
      </c>
      <c r="O1829" s="161">
        <v>0</v>
      </c>
      <c r="P1829" s="161">
        <v>0</v>
      </c>
      <c r="Q1829" s="161">
        <v>0</v>
      </c>
      <c r="R1829" s="161">
        <v>0</v>
      </c>
      <c r="S1829" s="161">
        <v>0</v>
      </c>
      <c r="T1829" s="161">
        <v>0</v>
      </c>
      <c r="U1829" s="161">
        <v>0</v>
      </c>
      <c r="V1829" s="161">
        <v>0</v>
      </c>
      <c r="W1829" s="161">
        <v>0</v>
      </c>
      <c r="X1829" s="161">
        <v>0</v>
      </c>
      <c r="Y1829" s="161">
        <v>0</v>
      </c>
      <c r="Z1829" s="161">
        <v>0</v>
      </c>
      <c r="AA1829" s="161">
        <v>0</v>
      </c>
      <c r="AB1829" s="161">
        <v>0</v>
      </c>
      <c r="AC1829" s="161">
        <v>0</v>
      </c>
      <c r="AD1829" s="161">
        <v>0</v>
      </c>
      <c r="AE1829" s="161">
        <v>0</v>
      </c>
      <c r="AF1829" s="161" t="s">
        <v>6566</v>
      </c>
      <c r="AG1829" s="161" t="s">
        <v>4392</v>
      </c>
      <c r="AH1829" s="162"/>
      <c r="AI1829" s="162"/>
      <c r="AJ1829" s="162"/>
      <c r="AK1829" s="162"/>
      <c r="AL1829" s="162"/>
      <c r="AM1829" s="162"/>
      <c r="AN1829" s="162"/>
      <c r="AO1829" s="162"/>
      <c r="AP1829" s="162"/>
      <c r="AQ1829" s="162"/>
      <c r="AR1829" s="162"/>
      <c r="AS1829" s="162"/>
      <c r="AT1829" s="162"/>
      <c r="AU1829" s="162"/>
      <c r="AV1829" s="162"/>
      <c r="AW1829" s="162"/>
      <c r="AX1829" s="162"/>
    </row>
    <row r="1830" spans="1:50" hidden="1">
      <c r="A1830" s="153" t="s">
        <v>2463</v>
      </c>
      <c r="B1830" s="153" t="s">
        <v>2458</v>
      </c>
      <c r="C1830" s="153" t="s">
        <v>2464</v>
      </c>
      <c r="D1830" s="177" t="s">
        <v>8128</v>
      </c>
      <c r="E1830" s="161" t="s">
        <v>8129</v>
      </c>
      <c r="F1830" s="161" t="s">
        <v>12399</v>
      </c>
      <c r="G1830" s="161" t="s">
        <v>8130</v>
      </c>
      <c r="H1830" s="161" t="s">
        <v>8131</v>
      </c>
      <c r="I1830" s="161" t="s">
        <v>8132</v>
      </c>
      <c r="J1830" s="161" t="s">
        <v>8133</v>
      </c>
      <c r="K1830" s="161" t="s">
        <v>8134</v>
      </c>
      <c r="L1830" s="161" t="s">
        <v>8135</v>
      </c>
      <c r="M1830" s="161" t="s">
        <v>8136</v>
      </c>
      <c r="N1830" s="185" t="s">
        <v>6313</v>
      </c>
      <c r="O1830" s="161">
        <v>0</v>
      </c>
      <c r="P1830" s="161">
        <v>0</v>
      </c>
      <c r="Q1830" s="161">
        <v>0</v>
      </c>
      <c r="R1830" s="161">
        <v>0</v>
      </c>
      <c r="S1830" s="161">
        <v>0</v>
      </c>
      <c r="T1830" s="161">
        <v>0</v>
      </c>
      <c r="U1830" s="161">
        <v>0</v>
      </c>
      <c r="V1830" s="161">
        <v>0</v>
      </c>
      <c r="W1830" s="161">
        <v>0</v>
      </c>
      <c r="X1830" s="161">
        <v>0</v>
      </c>
      <c r="Y1830" s="161">
        <v>0</v>
      </c>
      <c r="Z1830" s="161">
        <v>0</v>
      </c>
      <c r="AA1830" s="161">
        <v>0</v>
      </c>
      <c r="AB1830" s="161">
        <v>0</v>
      </c>
      <c r="AC1830" s="161">
        <v>0</v>
      </c>
      <c r="AD1830" s="161">
        <v>0</v>
      </c>
      <c r="AE1830" s="161">
        <v>0</v>
      </c>
      <c r="AF1830" s="161" t="s">
        <v>6566</v>
      </c>
      <c r="AG1830" s="161" t="s">
        <v>4392</v>
      </c>
      <c r="AH1830" s="162"/>
      <c r="AI1830" s="162"/>
      <c r="AJ1830" s="162"/>
      <c r="AK1830" s="162"/>
      <c r="AL1830" s="162"/>
      <c r="AM1830" s="162"/>
      <c r="AN1830" s="162"/>
      <c r="AO1830" s="162"/>
      <c r="AP1830" s="162"/>
      <c r="AQ1830" s="162"/>
      <c r="AR1830" s="162"/>
      <c r="AS1830" s="162"/>
      <c r="AT1830" s="162"/>
      <c r="AU1830" s="162"/>
      <c r="AV1830" s="162"/>
      <c r="AW1830" s="162"/>
      <c r="AX1830" s="162"/>
    </row>
    <row r="1831" spans="1:50" hidden="1">
      <c r="A1831" s="153" t="s">
        <v>174</v>
      </c>
      <c r="B1831" s="153" t="s">
        <v>175</v>
      </c>
      <c r="C1831" s="153" t="s">
        <v>176</v>
      </c>
      <c r="D1831" s="177" t="s">
        <v>11236</v>
      </c>
      <c r="E1831" s="161" t="s">
        <v>11237</v>
      </c>
      <c r="F1831" s="161" t="s">
        <v>13337</v>
      </c>
      <c r="G1831" s="161" t="s">
        <v>11238</v>
      </c>
      <c r="H1831" s="161" t="s">
        <v>2024</v>
      </c>
      <c r="I1831" s="161" t="s">
        <v>2031</v>
      </c>
      <c r="J1831" s="161" t="s">
        <v>11239</v>
      </c>
      <c r="K1831" s="161" t="s">
        <v>11240</v>
      </c>
      <c r="L1831" s="161" t="s">
        <v>6309</v>
      </c>
      <c r="M1831" s="161" t="s">
        <v>11241</v>
      </c>
      <c r="N1831" s="185" t="s">
        <v>6310</v>
      </c>
      <c r="O1831" s="161" t="s">
        <v>5882</v>
      </c>
      <c r="P1831" s="161" t="s">
        <v>10454</v>
      </c>
      <c r="Q1831" s="161" t="s">
        <v>10451</v>
      </c>
      <c r="R1831" s="161" t="s">
        <v>2025</v>
      </c>
      <c r="S1831" s="161" t="s">
        <v>2026</v>
      </c>
      <c r="T1831" s="161" t="s">
        <v>10456</v>
      </c>
      <c r="U1831" s="161">
        <v>0</v>
      </c>
      <c r="V1831" s="161">
        <v>0</v>
      </c>
      <c r="W1831" s="161">
        <v>0</v>
      </c>
      <c r="X1831" s="161">
        <v>0</v>
      </c>
      <c r="Y1831" s="161">
        <v>0</v>
      </c>
      <c r="Z1831" s="161">
        <v>0</v>
      </c>
      <c r="AA1831" s="161">
        <v>0</v>
      </c>
      <c r="AB1831" s="161">
        <v>0</v>
      </c>
      <c r="AC1831" s="161">
        <v>0</v>
      </c>
      <c r="AD1831" s="161">
        <v>0</v>
      </c>
      <c r="AE1831" s="161">
        <v>0</v>
      </c>
      <c r="AF1831" s="161" t="s">
        <v>6309</v>
      </c>
      <c r="AG1831" s="161" t="s">
        <v>6317</v>
      </c>
      <c r="AH1831" s="162"/>
      <c r="AI1831" s="162"/>
      <c r="AJ1831" s="162"/>
      <c r="AK1831" s="162"/>
      <c r="AL1831" s="162"/>
      <c r="AM1831" s="162"/>
      <c r="AN1831" s="162"/>
      <c r="AO1831" s="162"/>
      <c r="AP1831" s="162"/>
      <c r="AQ1831" s="162"/>
      <c r="AR1831" s="162"/>
      <c r="AS1831" s="162"/>
      <c r="AT1831" s="162"/>
      <c r="AU1831" s="162"/>
      <c r="AV1831" s="162"/>
      <c r="AW1831" s="162"/>
      <c r="AX1831" s="162"/>
    </row>
    <row r="1832" spans="1:50" hidden="1">
      <c r="A1832" s="153" t="s">
        <v>5078</v>
      </c>
      <c r="B1832" s="153" t="s">
        <v>3962</v>
      </c>
      <c r="C1832" s="153" t="s">
        <v>5079</v>
      </c>
      <c r="D1832" s="177" t="s">
        <v>6792</v>
      </c>
      <c r="E1832" s="161" t="s">
        <v>6793</v>
      </c>
      <c r="F1832" s="161" t="s">
        <v>12150</v>
      </c>
      <c r="G1832" s="161" t="s">
        <v>6794</v>
      </c>
      <c r="H1832" s="161" t="s">
        <v>6795</v>
      </c>
      <c r="I1832" s="161" t="s">
        <v>6796</v>
      </c>
      <c r="J1832" s="161" t="s">
        <v>6797</v>
      </c>
      <c r="K1832" s="161" t="s">
        <v>6798</v>
      </c>
      <c r="L1832" s="161" t="s">
        <v>3963</v>
      </c>
      <c r="M1832" s="161" t="s">
        <v>6799</v>
      </c>
      <c r="N1832" s="185" t="s">
        <v>6310</v>
      </c>
      <c r="O1832" s="161" t="s">
        <v>3963</v>
      </c>
      <c r="P1832" s="161" t="s">
        <v>13789</v>
      </c>
      <c r="Q1832" s="161" t="s">
        <v>13790</v>
      </c>
      <c r="R1832" s="161" t="s">
        <v>6786</v>
      </c>
      <c r="S1832" s="161" t="s">
        <v>6787</v>
      </c>
      <c r="T1832" s="161" t="s">
        <v>6309</v>
      </c>
      <c r="U1832" s="161" t="s">
        <v>3196</v>
      </c>
      <c r="V1832" s="161" t="s">
        <v>13791</v>
      </c>
      <c r="W1832" s="161" t="s">
        <v>6794</v>
      </c>
      <c r="X1832" s="161" t="s">
        <v>6763</v>
      </c>
      <c r="Y1832" s="161" t="s">
        <v>6764</v>
      </c>
      <c r="Z1832" s="161" t="s">
        <v>13792</v>
      </c>
      <c r="AA1832" s="161">
        <v>1</v>
      </c>
      <c r="AB1832" s="161" t="s">
        <v>3197</v>
      </c>
      <c r="AC1832" s="161" t="s">
        <v>6800</v>
      </c>
      <c r="AD1832" s="161" t="s">
        <v>2031</v>
      </c>
      <c r="AE1832" s="161" t="s">
        <v>6801</v>
      </c>
      <c r="AF1832" s="161" t="s">
        <v>6309</v>
      </c>
      <c r="AG1832" s="161" t="s">
        <v>6317</v>
      </c>
      <c r="AH1832" s="162"/>
      <c r="AI1832" s="162"/>
      <c r="AJ1832" s="162"/>
      <c r="AK1832" s="162"/>
      <c r="AL1832" s="162"/>
      <c r="AM1832" s="162"/>
      <c r="AN1832" s="162"/>
      <c r="AO1832" s="162"/>
      <c r="AP1832" s="162"/>
      <c r="AQ1832" s="162"/>
      <c r="AR1832" s="162"/>
      <c r="AS1832" s="162"/>
      <c r="AT1832" s="162"/>
      <c r="AU1832" s="162"/>
      <c r="AV1832" s="162"/>
      <c r="AW1832" s="162"/>
      <c r="AX1832" s="162"/>
    </row>
    <row r="1833" spans="1:50" hidden="1">
      <c r="A1833" s="153" t="s">
        <v>5034</v>
      </c>
      <c r="B1833" s="153" t="s">
        <v>3962</v>
      </c>
      <c r="C1833" s="153" t="s">
        <v>5035</v>
      </c>
      <c r="D1833" s="177" t="s">
        <v>6792</v>
      </c>
      <c r="E1833" s="161" t="s">
        <v>6793</v>
      </c>
      <c r="F1833" s="161" t="s">
        <v>7667</v>
      </c>
      <c r="G1833" s="161" t="s">
        <v>6794</v>
      </c>
      <c r="H1833" s="161" t="s">
        <v>6795</v>
      </c>
      <c r="I1833" s="161" t="s">
        <v>6796</v>
      </c>
      <c r="J1833" s="161" t="s">
        <v>6797</v>
      </c>
      <c r="K1833" s="161" t="s">
        <v>6798</v>
      </c>
      <c r="L1833" s="161" t="s">
        <v>3963</v>
      </c>
      <c r="M1833" s="161" t="s">
        <v>6799</v>
      </c>
      <c r="N1833" s="185" t="s">
        <v>6310</v>
      </c>
      <c r="O1833" s="161" t="s">
        <v>3963</v>
      </c>
      <c r="P1833" s="161" t="s">
        <v>13789</v>
      </c>
      <c r="Q1833" s="161" t="s">
        <v>13790</v>
      </c>
      <c r="R1833" s="161" t="s">
        <v>6786</v>
      </c>
      <c r="S1833" s="161" t="s">
        <v>6787</v>
      </c>
      <c r="T1833" s="161" t="s">
        <v>6309</v>
      </c>
      <c r="U1833" s="161" t="s">
        <v>3196</v>
      </c>
      <c r="V1833" s="161" t="s">
        <v>13791</v>
      </c>
      <c r="W1833" s="161" t="s">
        <v>6794</v>
      </c>
      <c r="X1833" s="161" t="s">
        <v>6763</v>
      </c>
      <c r="Y1833" s="161" t="s">
        <v>6764</v>
      </c>
      <c r="Z1833" s="161" t="s">
        <v>13792</v>
      </c>
      <c r="AA1833" s="161">
        <v>1</v>
      </c>
      <c r="AB1833" s="161" t="s">
        <v>3197</v>
      </c>
      <c r="AC1833" s="161" t="s">
        <v>6800</v>
      </c>
      <c r="AD1833" s="161" t="s">
        <v>2031</v>
      </c>
      <c r="AE1833" s="161" t="s">
        <v>6801</v>
      </c>
      <c r="AF1833" s="161" t="s">
        <v>6309</v>
      </c>
      <c r="AG1833" s="161" t="s">
        <v>6317</v>
      </c>
      <c r="AH1833" s="162"/>
      <c r="AI1833" s="162"/>
      <c r="AJ1833" s="162"/>
      <c r="AK1833" s="162"/>
      <c r="AL1833" s="162"/>
      <c r="AM1833" s="162"/>
      <c r="AN1833" s="162"/>
      <c r="AO1833" s="162"/>
      <c r="AP1833" s="162"/>
      <c r="AQ1833" s="162"/>
      <c r="AR1833" s="162"/>
      <c r="AS1833" s="162"/>
      <c r="AT1833" s="162"/>
      <c r="AU1833" s="162"/>
      <c r="AV1833" s="162"/>
      <c r="AW1833" s="162"/>
      <c r="AX1833" s="162"/>
    </row>
    <row r="1834" spans="1:50" hidden="1">
      <c r="A1834" s="153" t="s">
        <v>5080</v>
      </c>
      <c r="B1834" s="153" t="s">
        <v>3962</v>
      </c>
      <c r="C1834" s="153" t="s">
        <v>5079</v>
      </c>
      <c r="D1834" s="177" t="s">
        <v>6792</v>
      </c>
      <c r="E1834" s="161" t="s">
        <v>6793</v>
      </c>
      <c r="F1834" s="161" t="s">
        <v>6833</v>
      </c>
      <c r="G1834" s="161" t="s">
        <v>6794</v>
      </c>
      <c r="H1834" s="161" t="s">
        <v>6795</v>
      </c>
      <c r="I1834" s="161" t="s">
        <v>6796</v>
      </c>
      <c r="J1834" s="161" t="s">
        <v>6797</v>
      </c>
      <c r="K1834" s="161" t="s">
        <v>6798</v>
      </c>
      <c r="L1834" s="161" t="s">
        <v>3963</v>
      </c>
      <c r="M1834" s="161" t="s">
        <v>6799</v>
      </c>
      <c r="N1834" s="185" t="s">
        <v>6310</v>
      </c>
      <c r="O1834" s="161" t="s">
        <v>3963</v>
      </c>
      <c r="P1834" s="161" t="s">
        <v>13789</v>
      </c>
      <c r="Q1834" s="161" t="s">
        <v>13790</v>
      </c>
      <c r="R1834" s="161" t="s">
        <v>6786</v>
      </c>
      <c r="S1834" s="161" t="s">
        <v>6787</v>
      </c>
      <c r="T1834" s="161" t="s">
        <v>6309</v>
      </c>
      <c r="U1834" s="161" t="s">
        <v>3196</v>
      </c>
      <c r="V1834" s="161" t="s">
        <v>13791</v>
      </c>
      <c r="W1834" s="161" t="s">
        <v>6794</v>
      </c>
      <c r="X1834" s="161" t="s">
        <v>6763</v>
      </c>
      <c r="Y1834" s="161" t="s">
        <v>6764</v>
      </c>
      <c r="Z1834" s="161" t="s">
        <v>13792</v>
      </c>
      <c r="AA1834" s="161">
        <v>1</v>
      </c>
      <c r="AB1834" s="161" t="s">
        <v>3197</v>
      </c>
      <c r="AC1834" s="161" t="s">
        <v>6800</v>
      </c>
      <c r="AD1834" s="161" t="s">
        <v>2031</v>
      </c>
      <c r="AE1834" s="161" t="s">
        <v>6801</v>
      </c>
      <c r="AF1834" s="161" t="s">
        <v>6309</v>
      </c>
      <c r="AG1834" s="161" t="s">
        <v>6317</v>
      </c>
      <c r="AH1834" s="162"/>
      <c r="AI1834" s="162"/>
      <c r="AJ1834" s="162"/>
      <c r="AK1834" s="162"/>
      <c r="AL1834" s="162"/>
      <c r="AM1834" s="162"/>
      <c r="AN1834" s="162"/>
      <c r="AO1834" s="162"/>
      <c r="AP1834" s="162"/>
      <c r="AQ1834" s="162"/>
      <c r="AR1834" s="162"/>
      <c r="AS1834" s="162"/>
      <c r="AT1834" s="162"/>
      <c r="AU1834" s="162"/>
      <c r="AV1834" s="162"/>
      <c r="AW1834" s="162"/>
      <c r="AX1834" s="162"/>
    </row>
    <row r="1835" spans="1:50" hidden="1">
      <c r="A1835" s="153" t="s">
        <v>5081</v>
      </c>
      <c r="B1835" s="153" t="s">
        <v>3962</v>
      </c>
      <c r="C1835" s="153" t="s">
        <v>5079</v>
      </c>
      <c r="D1835" s="177" t="s">
        <v>6792</v>
      </c>
      <c r="E1835" s="161" t="s">
        <v>6793</v>
      </c>
      <c r="F1835" s="161" t="s">
        <v>12262</v>
      </c>
      <c r="G1835" s="161" t="s">
        <v>6794</v>
      </c>
      <c r="H1835" s="161" t="s">
        <v>6795</v>
      </c>
      <c r="I1835" s="161" t="s">
        <v>6796</v>
      </c>
      <c r="J1835" s="161" t="s">
        <v>6797</v>
      </c>
      <c r="K1835" s="161" t="s">
        <v>6798</v>
      </c>
      <c r="L1835" s="161" t="s">
        <v>3963</v>
      </c>
      <c r="M1835" s="161" t="s">
        <v>6799</v>
      </c>
      <c r="N1835" s="185" t="s">
        <v>6310</v>
      </c>
      <c r="O1835" s="161" t="s">
        <v>3963</v>
      </c>
      <c r="P1835" s="161" t="s">
        <v>13789</v>
      </c>
      <c r="Q1835" s="161" t="s">
        <v>13790</v>
      </c>
      <c r="R1835" s="161" t="s">
        <v>6786</v>
      </c>
      <c r="S1835" s="161" t="s">
        <v>6787</v>
      </c>
      <c r="T1835" s="161" t="s">
        <v>6309</v>
      </c>
      <c r="U1835" s="161" t="s">
        <v>3196</v>
      </c>
      <c r="V1835" s="161" t="s">
        <v>13791</v>
      </c>
      <c r="W1835" s="161" t="s">
        <v>6794</v>
      </c>
      <c r="X1835" s="161" t="s">
        <v>6763</v>
      </c>
      <c r="Y1835" s="161" t="s">
        <v>6764</v>
      </c>
      <c r="Z1835" s="161" t="s">
        <v>13792</v>
      </c>
      <c r="AA1835" s="161">
        <v>1</v>
      </c>
      <c r="AB1835" s="161" t="s">
        <v>3197</v>
      </c>
      <c r="AC1835" s="161" t="s">
        <v>6800</v>
      </c>
      <c r="AD1835" s="161" t="s">
        <v>2031</v>
      </c>
      <c r="AE1835" s="161" t="s">
        <v>6801</v>
      </c>
      <c r="AF1835" s="161" t="s">
        <v>6309</v>
      </c>
      <c r="AG1835" s="161" t="s">
        <v>6317</v>
      </c>
      <c r="AH1835" s="162"/>
      <c r="AI1835" s="162"/>
      <c r="AJ1835" s="162"/>
      <c r="AK1835" s="162"/>
      <c r="AL1835" s="162"/>
      <c r="AM1835" s="162"/>
      <c r="AN1835" s="162"/>
      <c r="AO1835" s="162"/>
      <c r="AP1835" s="162"/>
      <c r="AQ1835" s="162"/>
      <c r="AR1835" s="162"/>
      <c r="AS1835" s="162"/>
      <c r="AT1835" s="162"/>
      <c r="AU1835" s="162"/>
      <c r="AV1835" s="162"/>
      <c r="AW1835" s="162"/>
      <c r="AX1835" s="162"/>
    </row>
    <row r="1836" spans="1:50" hidden="1">
      <c r="A1836" s="153" t="s">
        <v>5156</v>
      </c>
      <c r="B1836" s="153" t="s">
        <v>5157</v>
      </c>
      <c r="C1836" s="153" t="s">
        <v>5158</v>
      </c>
      <c r="D1836" s="177" t="s">
        <v>9802</v>
      </c>
      <c r="E1836" s="161" t="s">
        <v>6309</v>
      </c>
      <c r="F1836" s="161" t="s">
        <v>12777</v>
      </c>
      <c r="G1836" s="161" t="s">
        <v>9803</v>
      </c>
      <c r="H1836" s="161" t="s">
        <v>2025</v>
      </c>
      <c r="I1836" s="161" t="s">
        <v>2026</v>
      </c>
      <c r="J1836" s="161" t="s">
        <v>9804</v>
      </c>
      <c r="K1836" s="161" t="s">
        <v>9805</v>
      </c>
      <c r="L1836" s="161" t="s">
        <v>6309</v>
      </c>
      <c r="M1836" s="161" t="s">
        <v>9806</v>
      </c>
      <c r="N1836" s="185" t="s">
        <v>6310</v>
      </c>
      <c r="O1836" s="161">
        <v>0</v>
      </c>
      <c r="P1836" s="161">
        <v>0</v>
      </c>
      <c r="Q1836" s="161">
        <v>0</v>
      </c>
      <c r="R1836" s="161">
        <v>0</v>
      </c>
      <c r="S1836" s="161">
        <v>0</v>
      </c>
      <c r="T1836" s="161">
        <v>0</v>
      </c>
      <c r="U1836" s="161">
        <v>0</v>
      </c>
      <c r="V1836" s="161">
        <v>0</v>
      </c>
      <c r="W1836" s="161">
        <v>0</v>
      </c>
      <c r="X1836" s="161">
        <v>0</v>
      </c>
      <c r="Y1836" s="161">
        <v>0</v>
      </c>
      <c r="Z1836" s="161">
        <v>0</v>
      </c>
      <c r="AA1836" s="161">
        <v>0</v>
      </c>
      <c r="AB1836" s="161">
        <v>0</v>
      </c>
      <c r="AC1836" s="161">
        <v>0</v>
      </c>
      <c r="AD1836" s="161">
        <v>0</v>
      </c>
      <c r="AE1836" s="161">
        <v>0</v>
      </c>
      <c r="AF1836" s="161" t="s">
        <v>6309</v>
      </c>
      <c r="AG1836" s="161" t="s">
        <v>6312</v>
      </c>
      <c r="AH1836" s="162"/>
      <c r="AI1836" s="162"/>
      <c r="AJ1836" s="162"/>
      <c r="AK1836" s="162"/>
      <c r="AL1836" s="162"/>
      <c r="AM1836" s="162"/>
      <c r="AN1836" s="162"/>
      <c r="AO1836" s="162"/>
      <c r="AP1836" s="162"/>
      <c r="AQ1836" s="162"/>
      <c r="AR1836" s="162"/>
      <c r="AS1836" s="162"/>
      <c r="AT1836" s="162"/>
      <c r="AU1836" s="162"/>
      <c r="AV1836" s="162"/>
      <c r="AW1836" s="162"/>
      <c r="AX1836" s="162"/>
    </row>
    <row r="1837" spans="1:50" hidden="1">
      <c r="A1837" s="153" t="s">
        <v>2107</v>
      </c>
      <c r="B1837" s="153" t="s">
        <v>3682</v>
      </c>
      <c r="C1837" s="153" t="s">
        <v>4021</v>
      </c>
      <c r="D1837" s="177" t="s">
        <v>11126</v>
      </c>
      <c r="E1837" s="161" t="s">
        <v>11127</v>
      </c>
      <c r="F1837" s="161" t="s">
        <v>13310</v>
      </c>
      <c r="G1837" s="161" t="s">
        <v>3683</v>
      </c>
      <c r="H1837" s="161" t="s">
        <v>2024</v>
      </c>
      <c r="I1837" s="161" t="s">
        <v>2031</v>
      </c>
      <c r="J1837" s="161" t="s">
        <v>3684</v>
      </c>
      <c r="K1837" s="161" t="s">
        <v>11128</v>
      </c>
      <c r="L1837" s="161" t="s">
        <v>11129</v>
      </c>
      <c r="M1837" s="161" t="s">
        <v>11130</v>
      </c>
      <c r="N1837" s="185" t="s">
        <v>6318</v>
      </c>
      <c r="O1837" s="161">
        <v>0</v>
      </c>
      <c r="P1837" s="161">
        <v>0</v>
      </c>
      <c r="Q1837" s="161">
        <v>0</v>
      </c>
      <c r="R1837" s="161">
        <v>0</v>
      </c>
      <c r="S1837" s="161">
        <v>0</v>
      </c>
      <c r="T1837" s="161">
        <v>0</v>
      </c>
      <c r="U1837" s="161">
        <v>0</v>
      </c>
      <c r="V1837" s="161">
        <v>0</v>
      </c>
      <c r="W1837" s="161">
        <v>0</v>
      </c>
      <c r="X1837" s="161">
        <v>0</v>
      </c>
      <c r="Y1837" s="161">
        <v>0</v>
      </c>
      <c r="Z1837" s="161">
        <v>0</v>
      </c>
      <c r="AA1837" s="161">
        <v>0</v>
      </c>
      <c r="AB1837" s="161">
        <v>0</v>
      </c>
      <c r="AC1837" s="161">
        <v>0</v>
      </c>
      <c r="AD1837" s="161">
        <v>0</v>
      </c>
      <c r="AE1837" s="161">
        <v>0</v>
      </c>
      <c r="AF1837" s="161" t="s">
        <v>4678</v>
      </c>
      <c r="AG1837" s="161" t="s">
        <v>6317</v>
      </c>
      <c r="AH1837" s="162"/>
      <c r="AI1837" s="162"/>
      <c r="AJ1837" s="162"/>
      <c r="AK1837" s="162"/>
      <c r="AL1837" s="162"/>
      <c r="AM1837" s="162"/>
      <c r="AN1837" s="162"/>
      <c r="AO1837" s="162"/>
      <c r="AP1837" s="162"/>
      <c r="AQ1837" s="162"/>
      <c r="AR1837" s="162"/>
      <c r="AS1837" s="162"/>
      <c r="AT1837" s="162"/>
      <c r="AU1837" s="162"/>
      <c r="AV1837" s="162"/>
      <c r="AW1837" s="162"/>
      <c r="AX1837" s="162"/>
    </row>
    <row r="1838" spans="1:50">
      <c r="A1838" s="153" t="s">
        <v>797</v>
      </c>
      <c r="B1838" s="153" t="s">
        <v>298</v>
      </c>
      <c r="C1838" s="153" t="s">
        <v>798</v>
      </c>
      <c r="D1838" s="177" t="s">
        <v>6947</v>
      </c>
      <c r="E1838" s="161" t="s">
        <v>6948</v>
      </c>
      <c r="F1838" s="161" t="s">
        <v>12432</v>
      </c>
      <c r="G1838" s="161" t="s">
        <v>6949</v>
      </c>
      <c r="H1838" s="161" t="s">
        <v>6946</v>
      </c>
      <c r="I1838" s="161" t="s">
        <v>2031</v>
      </c>
      <c r="J1838" s="161" t="s">
        <v>6950</v>
      </c>
      <c r="K1838" s="161" t="s">
        <v>6951</v>
      </c>
      <c r="L1838" s="161" t="s">
        <v>6952</v>
      </c>
      <c r="M1838" s="161" t="s">
        <v>14382</v>
      </c>
      <c r="N1838" s="185" t="s">
        <v>6953</v>
      </c>
      <c r="O1838" s="161" t="s">
        <v>3754</v>
      </c>
      <c r="P1838" s="161" t="s">
        <v>6954</v>
      </c>
      <c r="Q1838" s="161" t="s">
        <v>6955</v>
      </c>
      <c r="R1838" s="161" t="s">
        <v>6207</v>
      </c>
      <c r="S1838" s="161" t="s">
        <v>6208</v>
      </c>
      <c r="T1838" s="161" t="s">
        <v>6956</v>
      </c>
      <c r="U1838" s="161">
        <v>0</v>
      </c>
      <c r="V1838" s="161">
        <v>0</v>
      </c>
      <c r="W1838" s="161">
        <v>0</v>
      </c>
      <c r="X1838" s="161">
        <v>0</v>
      </c>
      <c r="Y1838" s="161">
        <v>0</v>
      </c>
      <c r="Z1838" s="161">
        <v>0</v>
      </c>
      <c r="AA1838" s="161">
        <v>0</v>
      </c>
      <c r="AB1838" s="161">
        <v>0</v>
      </c>
      <c r="AC1838" s="161">
        <v>0</v>
      </c>
      <c r="AD1838" s="161">
        <v>0</v>
      </c>
      <c r="AE1838" s="161">
        <v>0</v>
      </c>
      <c r="AF1838" s="161" t="s">
        <v>6566</v>
      </c>
      <c r="AG1838" s="161" t="s">
        <v>4392</v>
      </c>
      <c r="AH1838" s="162"/>
      <c r="AI1838" s="162"/>
      <c r="AJ1838" s="162"/>
      <c r="AK1838" s="162"/>
      <c r="AL1838" s="162"/>
      <c r="AM1838" s="162"/>
      <c r="AN1838" s="162"/>
      <c r="AO1838" s="162"/>
      <c r="AP1838" s="162"/>
      <c r="AQ1838" s="162"/>
      <c r="AR1838" s="162"/>
      <c r="AS1838" s="162"/>
      <c r="AT1838" s="162"/>
      <c r="AU1838" s="162"/>
      <c r="AV1838" s="162"/>
      <c r="AW1838" s="162"/>
      <c r="AX1838" s="162"/>
    </row>
    <row r="1839" spans="1:50">
      <c r="A1839" s="153" t="s">
        <v>799</v>
      </c>
      <c r="B1839" s="153" t="s">
        <v>298</v>
      </c>
      <c r="C1839" s="153" t="s">
        <v>2509</v>
      </c>
      <c r="D1839" s="177" t="s">
        <v>6947</v>
      </c>
      <c r="E1839" s="161" t="s">
        <v>6948</v>
      </c>
      <c r="F1839" s="161" t="s">
        <v>12433</v>
      </c>
      <c r="G1839" s="161" t="s">
        <v>6949</v>
      </c>
      <c r="H1839" s="161" t="s">
        <v>6946</v>
      </c>
      <c r="I1839" s="161" t="s">
        <v>2031</v>
      </c>
      <c r="J1839" s="161" t="s">
        <v>6950</v>
      </c>
      <c r="K1839" s="161" t="s">
        <v>6951</v>
      </c>
      <c r="L1839" s="161" t="s">
        <v>6952</v>
      </c>
      <c r="M1839" s="161" t="s">
        <v>14382</v>
      </c>
      <c r="N1839" s="185" t="s">
        <v>6953</v>
      </c>
      <c r="O1839" s="161" t="s">
        <v>3754</v>
      </c>
      <c r="P1839" s="161" t="s">
        <v>6954</v>
      </c>
      <c r="Q1839" s="161" t="s">
        <v>6955</v>
      </c>
      <c r="R1839" s="161" t="s">
        <v>6207</v>
      </c>
      <c r="S1839" s="161" t="s">
        <v>6208</v>
      </c>
      <c r="T1839" s="161" t="s">
        <v>6956</v>
      </c>
      <c r="U1839" s="161">
        <v>0</v>
      </c>
      <c r="V1839" s="161">
        <v>0</v>
      </c>
      <c r="W1839" s="161">
        <v>0</v>
      </c>
      <c r="X1839" s="161">
        <v>0</v>
      </c>
      <c r="Y1839" s="161">
        <v>0</v>
      </c>
      <c r="Z1839" s="161">
        <v>0</v>
      </c>
      <c r="AA1839" s="161">
        <v>0</v>
      </c>
      <c r="AB1839" s="161">
        <v>0</v>
      </c>
      <c r="AC1839" s="161">
        <v>0</v>
      </c>
      <c r="AD1839" s="161">
        <v>0</v>
      </c>
      <c r="AE1839" s="161">
        <v>0</v>
      </c>
      <c r="AF1839" s="161" t="s">
        <v>6566</v>
      </c>
      <c r="AG1839" s="161" t="s">
        <v>4392</v>
      </c>
      <c r="AH1839" s="162"/>
      <c r="AI1839" s="162"/>
      <c r="AJ1839" s="162"/>
      <c r="AK1839" s="162"/>
      <c r="AL1839" s="162"/>
      <c r="AM1839" s="162"/>
      <c r="AN1839" s="162"/>
      <c r="AO1839" s="162"/>
      <c r="AP1839" s="162"/>
      <c r="AQ1839" s="162"/>
      <c r="AR1839" s="162"/>
      <c r="AS1839" s="162"/>
      <c r="AT1839" s="162"/>
      <c r="AU1839" s="162"/>
      <c r="AV1839" s="162"/>
      <c r="AW1839" s="162"/>
      <c r="AX1839" s="162"/>
    </row>
    <row r="1840" spans="1:50" hidden="1">
      <c r="A1840" s="153" t="s">
        <v>6168</v>
      </c>
      <c r="B1840" s="153" t="s">
        <v>3957</v>
      </c>
      <c r="C1840" s="153" t="s">
        <v>6169</v>
      </c>
      <c r="D1840" s="177" t="s">
        <v>7417</v>
      </c>
      <c r="E1840" s="161" t="s">
        <v>7418</v>
      </c>
      <c r="F1840" s="161" t="s">
        <v>13196</v>
      </c>
      <c r="G1840" s="161" t="s">
        <v>7419</v>
      </c>
      <c r="H1840" s="161" t="s">
        <v>2015</v>
      </c>
      <c r="I1840" s="161" t="s">
        <v>2016</v>
      </c>
      <c r="J1840" s="161" t="s">
        <v>7420</v>
      </c>
      <c r="K1840" s="161" t="s">
        <v>7421</v>
      </c>
      <c r="L1840" s="161" t="s">
        <v>6309</v>
      </c>
      <c r="M1840" s="161" t="s">
        <v>7422</v>
      </c>
      <c r="N1840" s="185" t="s">
        <v>6310</v>
      </c>
      <c r="O1840" s="161">
        <v>0</v>
      </c>
      <c r="P1840" s="161">
        <v>0</v>
      </c>
      <c r="Q1840" s="161">
        <v>0</v>
      </c>
      <c r="R1840" s="161">
        <v>0</v>
      </c>
      <c r="S1840" s="161">
        <v>0</v>
      </c>
      <c r="T1840" s="161">
        <v>0</v>
      </c>
      <c r="U1840" s="161">
        <v>0</v>
      </c>
      <c r="V1840" s="161">
        <v>0</v>
      </c>
      <c r="W1840" s="161">
        <v>0</v>
      </c>
      <c r="X1840" s="161">
        <v>0</v>
      </c>
      <c r="Y1840" s="161">
        <v>0</v>
      </c>
      <c r="Z1840" s="161">
        <v>0</v>
      </c>
      <c r="AA1840" s="161">
        <v>0</v>
      </c>
      <c r="AB1840" s="161">
        <v>0</v>
      </c>
      <c r="AC1840" s="161">
        <v>0</v>
      </c>
      <c r="AD1840" s="161">
        <v>0</v>
      </c>
      <c r="AE1840" s="161">
        <v>0</v>
      </c>
      <c r="AF1840" s="161" t="s">
        <v>6309</v>
      </c>
      <c r="AG1840" s="161" t="s">
        <v>6317</v>
      </c>
      <c r="AH1840" s="162"/>
      <c r="AI1840" s="162"/>
      <c r="AJ1840" s="162"/>
      <c r="AK1840" s="162"/>
      <c r="AL1840" s="162"/>
      <c r="AM1840" s="162"/>
      <c r="AN1840" s="162"/>
      <c r="AO1840" s="162"/>
      <c r="AP1840" s="162"/>
      <c r="AQ1840" s="162"/>
      <c r="AR1840" s="162"/>
      <c r="AS1840" s="162"/>
      <c r="AT1840" s="162"/>
      <c r="AU1840" s="162"/>
      <c r="AV1840" s="162"/>
      <c r="AW1840" s="162"/>
      <c r="AX1840" s="162"/>
    </row>
    <row r="1841" spans="1:50" hidden="1">
      <c r="A1841" s="153" t="s">
        <v>5448</v>
      </c>
      <c r="B1841" s="153" t="s">
        <v>5449</v>
      </c>
      <c r="C1841" s="153" t="s">
        <v>5450</v>
      </c>
      <c r="D1841" s="177" t="s">
        <v>1262</v>
      </c>
      <c r="E1841" s="161" t="s">
        <v>7701</v>
      </c>
      <c r="F1841" s="161" t="s">
        <v>12226</v>
      </c>
      <c r="G1841" s="161" t="s">
        <v>1263</v>
      </c>
      <c r="H1841" s="161" t="s">
        <v>2024</v>
      </c>
      <c r="I1841" s="161" t="s">
        <v>2031</v>
      </c>
      <c r="J1841" s="161" t="s">
        <v>4071</v>
      </c>
      <c r="K1841" s="161" t="s">
        <v>6309</v>
      </c>
      <c r="L1841" s="161" t="s">
        <v>7702</v>
      </c>
      <c r="M1841" s="161" t="s">
        <v>6641</v>
      </c>
      <c r="N1841" s="185" t="s">
        <v>6953</v>
      </c>
      <c r="O1841" s="161" t="s">
        <v>5451</v>
      </c>
      <c r="P1841" s="161" t="s">
        <v>6090</v>
      </c>
      <c r="Q1841" s="161" t="s">
        <v>6091</v>
      </c>
      <c r="R1841" s="161" t="s">
        <v>3916</v>
      </c>
      <c r="S1841" s="161" t="s">
        <v>3917</v>
      </c>
      <c r="T1841" s="161" t="s">
        <v>4071</v>
      </c>
      <c r="U1841" s="161" t="s">
        <v>5452</v>
      </c>
      <c r="V1841" s="161" t="s">
        <v>7337</v>
      </c>
      <c r="W1841" s="161" t="s">
        <v>7338</v>
      </c>
      <c r="X1841" s="161" t="s">
        <v>1338</v>
      </c>
      <c r="Y1841" s="161" t="s">
        <v>2031</v>
      </c>
      <c r="Z1841" s="161" t="s">
        <v>6309</v>
      </c>
      <c r="AA1841" s="161">
        <v>0</v>
      </c>
      <c r="AB1841" s="161">
        <v>0</v>
      </c>
      <c r="AC1841" s="161">
        <v>0</v>
      </c>
      <c r="AD1841" s="161">
        <v>0</v>
      </c>
      <c r="AE1841" s="161">
        <v>0</v>
      </c>
      <c r="AF1841" s="161" t="s">
        <v>6092</v>
      </c>
      <c r="AG1841" s="161" t="s">
        <v>4437</v>
      </c>
      <c r="AH1841" s="162" t="s">
        <v>15875</v>
      </c>
      <c r="AI1841" s="162" t="s">
        <v>16024</v>
      </c>
      <c r="AJ1841" s="162" t="s">
        <v>16025</v>
      </c>
      <c r="AK1841" s="162" t="s">
        <v>16054</v>
      </c>
      <c r="AL1841" s="162"/>
      <c r="AM1841" s="162"/>
      <c r="AN1841" s="162"/>
      <c r="AO1841" s="162"/>
      <c r="AP1841" s="162"/>
      <c r="AQ1841" s="162"/>
      <c r="AR1841" s="162"/>
      <c r="AS1841" s="162"/>
      <c r="AT1841" s="162"/>
      <c r="AU1841" s="162"/>
      <c r="AV1841" s="162"/>
      <c r="AW1841" s="162"/>
      <c r="AX1841" s="162"/>
    </row>
    <row r="1842" spans="1:50" hidden="1">
      <c r="A1842" s="153" t="s">
        <v>6007</v>
      </c>
      <c r="B1842" s="153" t="s">
        <v>6008</v>
      </c>
      <c r="C1842" s="153" t="s">
        <v>1085</v>
      </c>
      <c r="D1842" s="177" t="s">
        <v>10971</v>
      </c>
      <c r="E1842" s="161" t="s">
        <v>10972</v>
      </c>
      <c r="F1842" s="161" t="s">
        <v>13276</v>
      </c>
      <c r="G1842" s="161" t="s">
        <v>10973</v>
      </c>
      <c r="H1842" s="161" t="s">
        <v>2025</v>
      </c>
      <c r="I1842" s="161" t="s">
        <v>2026</v>
      </c>
      <c r="J1842" s="161" t="s">
        <v>10974</v>
      </c>
      <c r="K1842" s="161" t="s">
        <v>10975</v>
      </c>
      <c r="L1842" s="161" t="s">
        <v>10976</v>
      </c>
      <c r="M1842" s="161" t="s">
        <v>10977</v>
      </c>
      <c r="N1842" s="185" t="s">
        <v>6310</v>
      </c>
      <c r="O1842" s="161">
        <v>0</v>
      </c>
      <c r="P1842" s="161">
        <v>0</v>
      </c>
      <c r="Q1842" s="161">
        <v>0</v>
      </c>
      <c r="R1842" s="161">
        <v>0</v>
      </c>
      <c r="S1842" s="161">
        <v>0</v>
      </c>
      <c r="T1842" s="161">
        <v>0</v>
      </c>
      <c r="U1842" s="161">
        <v>0</v>
      </c>
      <c r="V1842" s="161">
        <v>0</v>
      </c>
      <c r="W1842" s="161">
        <v>0</v>
      </c>
      <c r="X1842" s="161">
        <v>0</v>
      </c>
      <c r="Y1842" s="161">
        <v>0</v>
      </c>
      <c r="Z1842" s="161">
        <v>0</v>
      </c>
      <c r="AA1842" s="161">
        <v>1</v>
      </c>
      <c r="AB1842" s="161" t="s">
        <v>2766</v>
      </c>
      <c r="AC1842" s="161" t="s">
        <v>2767</v>
      </c>
      <c r="AD1842" s="161" t="s">
        <v>2026</v>
      </c>
      <c r="AE1842" s="161" t="s">
        <v>2768</v>
      </c>
      <c r="AF1842" s="161" t="s">
        <v>6309</v>
      </c>
      <c r="AG1842" s="161" t="s">
        <v>6317</v>
      </c>
      <c r="AH1842" s="162"/>
      <c r="AI1842" s="162"/>
      <c r="AJ1842" s="162"/>
      <c r="AK1842" s="162"/>
      <c r="AL1842" s="162"/>
      <c r="AM1842" s="162"/>
      <c r="AN1842" s="162"/>
      <c r="AO1842" s="162"/>
      <c r="AP1842" s="162"/>
      <c r="AQ1842" s="162"/>
      <c r="AR1842" s="162"/>
      <c r="AS1842" s="162"/>
      <c r="AT1842" s="162"/>
      <c r="AU1842" s="162"/>
      <c r="AV1842" s="162"/>
      <c r="AW1842" s="162"/>
      <c r="AX1842" s="162"/>
    </row>
    <row r="1843" spans="1:50" hidden="1">
      <c r="A1843" s="153" t="s">
        <v>6009</v>
      </c>
      <c r="B1843" s="153" t="s">
        <v>6008</v>
      </c>
      <c r="C1843" s="153" t="s">
        <v>6010</v>
      </c>
      <c r="D1843" s="177" t="s">
        <v>10971</v>
      </c>
      <c r="E1843" s="161" t="s">
        <v>10972</v>
      </c>
      <c r="F1843" s="161" t="s">
        <v>12259</v>
      </c>
      <c r="G1843" s="161" t="s">
        <v>10973</v>
      </c>
      <c r="H1843" s="161" t="s">
        <v>2025</v>
      </c>
      <c r="I1843" s="161" t="s">
        <v>2026</v>
      </c>
      <c r="J1843" s="161" t="s">
        <v>10974</v>
      </c>
      <c r="K1843" s="161" t="s">
        <v>10975</v>
      </c>
      <c r="L1843" s="161" t="s">
        <v>10976</v>
      </c>
      <c r="M1843" s="161" t="s">
        <v>10977</v>
      </c>
      <c r="N1843" s="185" t="s">
        <v>6310</v>
      </c>
      <c r="O1843" s="161">
        <v>0</v>
      </c>
      <c r="P1843" s="161">
        <v>0</v>
      </c>
      <c r="Q1843" s="161">
        <v>0</v>
      </c>
      <c r="R1843" s="161">
        <v>0</v>
      </c>
      <c r="S1843" s="161">
        <v>0</v>
      </c>
      <c r="T1843" s="161">
        <v>0</v>
      </c>
      <c r="U1843" s="161">
        <v>0</v>
      </c>
      <c r="V1843" s="161">
        <v>0</v>
      </c>
      <c r="W1843" s="161">
        <v>0</v>
      </c>
      <c r="X1843" s="161">
        <v>0</v>
      </c>
      <c r="Y1843" s="161">
        <v>0</v>
      </c>
      <c r="Z1843" s="161">
        <v>0</v>
      </c>
      <c r="AA1843" s="161">
        <v>1</v>
      </c>
      <c r="AB1843" s="161" t="s">
        <v>2766</v>
      </c>
      <c r="AC1843" s="161" t="s">
        <v>2767</v>
      </c>
      <c r="AD1843" s="161" t="s">
        <v>2026</v>
      </c>
      <c r="AE1843" s="161" t="s">
        <v>2768</v>
      </c>
      <c r="AF1843" s="161" t="s">
        <v>6309</v>
      </c>
      <c r="AG1843" s="161" t="s">
        <v>6317</v>
      </c>
      <c r="AH1843" s="162"/>
      <c r="AI1843" s="162"/>
      <c r="AJ1843" s="162"/>
      <c r="AK1843" s="162"/>
      <c r="AL1843" s="162"/>
      <c r="AM1843" s="162"/>
      <c r="AN1843" s="162"/>
      <c r="AO1843" s="162"/>
      <c r="AP1843" s="162"/>
      <c r="AQ1843" s="162"/>
      <c r="AR1843" s="162"/>
      <c r="AS1843" s="162"/>
      <c r="AT1843" s="162"/>
      <c r="AU1843" s="162"/>
      <c r="AV1843" s="162"/>
      <c r="AW1843" s="162"/>
      <c r="AX1843" s="162"/>
    </row>
    <row r="1844" spans="1:50" hidden="1">
      <c r="A1844" s="153" t="s">
        <v>4758</v>
      </c>
      <c r="B1844" s="153" t="s">
        <v>4759</v>
      </c>
      <c r="C1844" s="153" t="s">
        <v>4760</v>
      </c>
      <c r="D1844" s="177" t="e">
        <v>#N/A</v>
      </c>
      <c r="E1844" s="161" t="e">
        <v>#N/A</v>
      </c>
      <c r="F1844" s="161" t="e">
        <v>#N/A</v>
      </c>
      <c r="G1844" s="161" t="e">
        <v>#N/A</v>
      </c>
      <c r="H1844" s="161" t="e">
        <v>#N/A</v>
      </c>
      <c r="I1844" s="161" t="e">
        <v>#N/A</v>
      </c>
      <c r="J1844" s="161" t="e">
        <v>#N/A</v>
      </c>
      <c r="K1844" s="161" t="e">
        <v>#N/A</v>
      </c>
      <c r="L1844" s="161" t="e">
        <v>#N/A</v>
      </c>
      <c r="M1844" s="161"/>
      <c r="N1844" s="185"/>
      <c r="O1844" s="161"/>
      <c r="P1844" s="161"/>
      <c r="Q1844" s="161"/>
      <c r="R1844" s="161"/>
      <c r="S1844" s="161"/>
      <c r="T1844" s="161"/>
      <c r="U1844" s="161"/>
      <c r="V1844" s="161"/>
      <c r="W1844" s="161"/>
      <c r="X1844" s="161"/>
      <c r="Y1844" s="161"/>
      <c r="Z1844" s="161"/>
      <c r="AA1844" s="161"/>
      <c r="AB1844" s="161"/>
      <c r="AC1844" s="161"/>
      <c r="AD1844" s="161"/>
      <c r="AE1844" s="161"/>
      <c r="AF1844" s="161"/>
      <c r="AG1844" s="161"/>
      <c r="AH1844" s="162"/>
      <c r="AI1844" s="162"/>
      <c r="AJ1844" s="162"/>
      <c r="AK1844" s="162"/>
      <c r="AL1844" s="162"/>
      <c r="AM1844" s="162"/>
      <c r="AN1844" s="162"/>
      <c r="AO1844" s="162"/>
      <c r="AP1844" s="162"/>
      <c r="AQ1844" s="162"/>
      <c r="AR1844" s="162"/>
      <c r="AS1844" s="162"/>
      <c r="AT1844" s="162"/>
      <c r="AU1844" s="162"/>
      <c r="AV1844" s="162"/>
      <c r="AW1844" s="162"/>
      <c r="AX1844" s="162"/>
    </row>
    <row r="1845" spans="1:50" hidden="1">
      <c r="A1845" s="153" t="s">
        <v>5898</v>
      </c>
      <c r="B1845" s="153" t="s">
        <v>5899</v>
      </c>
      <c r="C1845" s="153" t="s">
        <v>5900</v>
      </c>
      <c r="D1845" s="177" t="s">
        <v>10878</v>
      </c>
      <c r="E1845" s="161" t="s">
        <v>10879</v>
      </c>
      <c r="F1845" s="161" t="s">
        <v>13205</v>
      </c>
      <c r="G1845" s="161" t="s">
        <v>10880</v>
      </c>
      <c r="H1845" s="161" t="s">
        <v>10359</v>
      </c>
      <c r="I1845" s="161" t="s">
        <v>10360</v>
      </c>
      <c r="J1845" s="161" t="s">
        <v>10881</v>
      </c>
      <c r="K1845" s="161" t="s">
        <v>10882</v>
      </c>
      <c r="L1845" s="161" t="s">
        <v>10883</v>
      </c>
      <c r="M1845" s="161" t="s">
        <v>10884</v>
      </c>
      <c r="N1845" s="185" t="s">
        <v>6310</v>
      </c>
      <c r="O1845" s="161">
        <v>0</v>
      </c>
      <c r="P1845" s="161">
        <v>0</v>
      </c>
      <c r="Q1845" s="161">
        <v>0</v>
      </c>
      <c r="R1845" s="161">
        <v>0</v>
      </c>
      <c r="S1845" s="161">
        <v>0</v>
      </c>
      <c r="T1845" s="161">
        <v>0</v>
      </c>
      <c r="U1845" s="161">
        <v>0</v>
      </c>
      <c r="V1845" s="161">
        <v>0</v>
      </c>
      <c r="W1845" s="161">
        <v>0</v>
      </c>
      <c r="X1845" s="161">
        <v>0</v>
      </c>
      <c r="Y1845" s="161">
        <v>0</v>
      </c>
      <c r="Z1845" s="161">
        <v>0</v>
      </c>
      <c r="AA1845" s="161">
        <v>0</v>
      </c>
      <c r="AB1845" s="161">
        <v>0</v>
      </c>
      <c r="AC1845" s="161">
        <v>0</v>
      </c>
      <c r="AD1845" s="161">
        <v>0</v>
      </c>
      <c r="AE1845" s="161">
        <v>0</v>
      </c>
      <c r="AF1845" s="161" t="s">
        <v>6309</v>
      </c>
      <c r="AG1845" s="161" t="s">
        <v>6317</v>
      </c>
      <c r="AH1845" s="162"/>
      <c r="AI1845" s="162"/>
      <c r="AJ1845" s="162"/>
      <c r="AK1845" s="162"/>
      <c r="AL1845" s="162"/>
      <c r="AM1845" s="162"/>
      <c r="AN1845" s="162"/>
      <c r="AO1845" s="162"/>
      <c r="AP1845" s="162"/>
      <c r="AQ1845" s="162"/>
      <c r="AR1845" s="162"/>
      <c r="AS1845" s="162"/>
      <c r="AT1845" s="162"/>
      <c r="AU1845" s="162"/>
      <c r="AV1845" s="162"/>
      <c r="AW1845" s="162"/>
      <c r="AX1845" s="162"/>
    </row>
    <row r="1846" spans="1:50" hidden="1">
      <c r="A1846" s="153" t="s">
        <v>5723</v>
      </c>
      <c r="B1846" s="153" t="s">
        <v>5719</v>
      </c>
      <c r="C1846" s="153" t="s">
        <v>5724</v>
      </c>
      <c r="D1846" s="177" t="s">
        <v>8323</v>
      </c>
      <c r="E1846" s="161" t="s">
        <v>8324</v>
      </c>
      <c r="F1846" s="161" t="s">
        <v>12496</v>
      </c>
      <c r="G1846" s="161" t="s">
        <v>8325</v>
      </c>
      <c r="H1846" s="161" t="s">
        <v>2015</v>
      </c>
      <c r="I1846" s="161" t="s">
        <v>2016</v>
      </c>
      <c r="J1846" s="161" t="s">
        <v>8326</v>
      </c>
      <c r="K1846" s="161" t="s">
        <v>8327</v>
      </c>
      <c r="L1846" s="161" t="s">
        <v>8328</v>
      </c>
      <c r="M1846" s="161" t="s">
        <v>8329</v>
      </c>
      <c r="N1846" s="185" t="s">
        <v>6318</v>
      </c>
      <c r="O1846" s="161">
        <v>0</v>
      </c>
      <c r="P1846" s="161">
        <v>0</v>
      </c>
      <c r="Q1846" s="161">
        <v>0</v>
      </c>
      <c r="R1846" s="161">
        <v>0</v>
      </c>
      <c r="S1846" s="161">
        <v>0</v>
      </c>
      <c r="T1846" s="161">
        <v>0</v>
      </c>
      <c r="U1846" s="161">
        <v>0</v>
      </c>
      <c r="V1846" s="161">
        <v>0</v>
      </c>
      <c r="W1846" s="161">
        <v>0</v>
      </c>
      <c r="X1846" s="161">
        <v>0</v>
      </c>
      <c r="Y1846" s="161">
        <v>0</v>
      </c>
      <c r="Z1846" s="161">
        <v>0</v>
      </c>
      <c r="AA1846" s="161">
        <v>0</v>
      </c>
      <c r="AB1846" s="161">
        <v>0</v>
      </c>
      <c r="AC1846" s="161">
        <v>0</v>
      </c>
      <c r="AD1846" s="161">
        <v>0</v>
      </c>
      <c r="AE1846" s="161">
        <v>0</v>
      </c>
      <c r="AF1846" s="161" t="s">
        <v>4409</v>
      </c>
      <c r="AG1846" s="161" t="s">
        <v>4405</v>
      </c>
      <c r="AH1846" s="162"/>
      <c r="AI1846" s="162"/>
      <c r="AJ1846" s="162"/>
      <c r="AK1846" s="162"/>
      <c r="AL1846" s="162"/>
      <c r="AM1846" s="162"/>
      <c r="AN1846" s="162"/>
      <c r="AO1846" s="162"/>
      <c r="AP1846" s="162"/>
      <c r="AQ1846" s="162"/>
      <c r="AR1846" s="162"/>
      <c r="AS1846" s="162"/>
      <c r="AT1846" s="162"/>
      <c r="AU1846" s="162"/>
      <c r="AV1846" s="162"/>
      <c r="AW1846" s="162"/>
      <c r="AX1846" s="162"/>
    </row>
    <row r="1847" spans="1:50" hidden="1">
      <c r="A1847" s="153" t="s">
        <v>5741</v>
      </c>
      <c r="B1847" s="153" t="s">
        <v>5742</v>
      </c>
      <c r="C1847" s="153" t="s">
        <v>5743</v>
      </c>
      <c r="D1847" s="177" t="s">
        <v>8353</v>
      </c>
      <c r="E1847" s="161" t="s">
        <v>8354</v>
      </c>
      <c r="F1847" s="161" t="s">
        <v>12498</v>
      </c>
      <c r="G1847" s="161" t="s">
        <v>8355</v>
      </c>
      <c r="H1847" s="161" t="s">
        <v>8356</v>
      </c>
      <c r="I1847" s="161" t="s">
        <v>6239</v>
      </c>
      <c r="J1847" s="161" t="s">
        <v>8357</v>
      </c>
      <c r="K1847" s="161" t="s">
        <v>8358</v>
      </c>
      <c r="L1847" s="161" t="s">
        <v>8359</v>
      </c>
      <c r="M1847" s="161" t="s">
        <v>8360</v>
      </c>
      <c r="N1847" s="185" t="s">
        <v>6313</v>
      </c>
      <c r="O1847" s="161">
        <v>0</v>
      </c>
      <c r="P1847" s="161">
        <v>0</v>
      </c>
      <c r="Q1847" s="161">
        <v>0</v>
      </c>
      <c r="R1847" s="161">
        <v>0</v>
      </c>
      <c r="S1847" s="161">
        <v>0</v>
      </c>
      <c r="T1847" s="161">
        <v>0</v>
      </c>
      <c r="U1847" s="161">
        <v>0</v>
      </c>
      <c r="V1847" s="161">
        <v>0</v>
      </c>
      <c r="W1847" s="161">
        <v>0</v>
      </c>
      <c r="X1847" s="161">
        <v>0</v>
      </c>
      <c r="Y1847" s="161">
        <v>0</v>
      </c>
      <c r="Z1847" s="161">
        <v>0</v>
      </c>
      <c r="AA1847" s="161">
        <v>0</v>
      </c>
      <c r="AB1847" s="161">
        <v>0</v>
      </c>
      <c r="AC1847" s="161">
        <v>0</v>
      </c>
      <c r="AD1847" s="161">
        <v>0</v>
      </c>
      <c r="AE1847" s="161">
        <v>0</v>
      </c>
      <c r="AF1847" s="161" t="s">
        <v>4409</v>
      </c>
      <c r="AG1847" s="161" t="s">
        <v>4405</v>
      </c>
      <c r="AH1847" s="162"/>
      <c r="AI1847" s="162"/>
      <c r="AJ1847" s="162"/>
      <c r="AK1847" s="162"/>
      <c r="AL1847" s="162"/>
      <c r="AM1847" s="162"/>
      <c r="AN1847" s="162"/>
      <c r="AO1847" s="162"/>
      <c r="AP1847" s="162"/>
      <c r="AQ1847" s="162"/>
      <c r="AR1847" s="162"/>
      <c r="AS1847" s="162"/>
      <c r="AT1847" s="162"/>
      <c r="AU1847" s="162"/>
      <c r="AV1847" s="162"/>
      <c r="AW1847" s="162"/>
      <c r="AX1847" s="162"/>
    </row>
    <row r="1848" spans="1:50" ht="14.25" hidden="1" customHeight="1">
      <c r="A1848" s="153" t="s">
        <v>96</v>
      </c>
      <c r="B1848" s="153" t="s">
        <v>97</v>
      </c>
      <c r="C1848" s="153" t="s">
        <v>98</v>
      </c>
      <c r="D1848" s="177" t="s">
        <v>10465</v>
      </c>
      <c r="E1848" s="161" t="s">
        <v>10466</v>
      </c>
      <c r="F1848" s="161" t="s">
        <v>12965</v>
      </c>
      <c r="G1848" s="161" t="s">
        <v>10467</v>
      </c>
      <c r="H1848" s="161" t="s">
        <v>2025</v>
      </c>
      <c r="I1848" s="161" t="s">
        <v>2026</v>
      </c>
      <c r="J1848" s="161" t="s">
        <v>10468</v>
      </c>
      <c r="K1848" s="161" t="s">
        <v>10469</v>
      </c>
      <c r="L1848" s="161" t="s">
        <v>10470</v>
      </c>
      <c r="M1848" s="161" t="s">
        <v>12966</v>
      </c>
      <c r="N1848" s="185" t="s">
        <v>6318</v>
      </c>
      <c r="O1848" s="161">
        <v>0</v>
      </c>
      <c r="P1848" s="161">
        <v>0</v>
      </c>
      <c r="Q1848" s="161">
        <v>0</v>
      </c>
      <c r="R1848" s="161">
        <v>0</v>
      </c>
      <c r="S1848" s="161">
        <v>0</v>
      </c>
      <c r="T1848" s="161">
        <v>0</v>
      </c>
      <c r="U1848" s="161">
        <v>0</v>
      </c>
      <c r="V1848" s="161">
        <v>0</v>
      </c>
      <c r="W1848" s="161">
        <v>0</v>
      </c>
      <c r="X1848" s="161">
        <v>0</v>
      </c>
      <c r="Y1848" s="161">
        <v>0</v>
      </c>
      <c r="Z1848" s="161">
        <v>0</v>
      </c>
      <c r="AA1848" s="161">
        <v>0</v>
      </c>
      <c r="AB1848" s="161">
        <v>0</v>
      </c>
      <c r="AC1848" s="161">
        <v>0</v>
      </c>
      <c r="AD1848" s="161">
        <v>0</v>
      </c>
      <c r="AE1848" s="161">
        <v>0</v>
      </c>
      <c r="AF1848" s="161" t="s">
        <v>12232</v>
      </c>
      <c r="AG1848" s="161" t="s">
        <v>4437</v>
      </c>
      <c r="AH1848" s="162"/>
      <c r="AI1848" s="162"/>
      <c r="AJ1848" s="162"/>
      <c r="AK1848" s="162"/>
      <c r="AL1848" s="162"/>
      <c r="AM1848" s="162"/>
      <c r="AN1848" s="162"/>
      <c r="AO1848" s="162"/>
      <c r="AP1848" s="162"/>
      <c r="AQ1848" s="162"/>
      <c r="AR1848" s="162"/>
      <c r="AS1848" s="162"/>
      <c r="AT1848" s="162"/>
      <c r="AU1848" s="162"/>
      <c r="AV1848" s="162"/>
      <c r="AW1848" s="162"/>
      <c r="AX1848" s="162"/>
    </row>
    <row r="1849" spans="1:50" hidden="1">
      <c r="A1849" s="153" t="s">
        <v>99</v>
      </c>
      <c r="B1849" s="153" t="s">
        <v>97</v>
      </c>
      <c r="C1849" s="153" t="s">
        <v>100</v>
      </c>
      <c r="D1849" s="177" t="s">
        <v>10465</v>
      </c>
      <c r="E1849" s="161" t="s">
        <v>10466</v>
      </c>
      <c r="F1849" s="161" t="s">
        <v>12967</v>
      </c>
      <c r="G1849" s="161" t="s">
        <v>10467</v>
      </c>
      <c r="H1849" s="161" t="s">
        <v>2025</v>
      </c>
      <c r="I1849" s="161" t="s">
        <v>2026</v>
      </c>
      <c r="J1849" s="161" t="s">
        <v>10468</v>
      </c>
      <c r="K1849" s="161" t="s">
        <v>10469</v>
      </c>
      <c r="L1849" s="161" t="s">
        <v>10470</v>
      </c>
      <c r="M1849" s="161" t="s">
        <v>12966</v>
      </c>
      <c r="N1849" s="185" t="s">
        <v>6318</v>
      </c>
      <c r="O1849" s="161">
        <v>0</v>
      </c>
      <c r="P1849" s="161">
        <v>0</v>
      </c>
      <c r="Q1849" s="161">
        <v>0</v>
      </c>
      <c r="R1849" s="161">
        <v>0</v>
      </c>
      <c r="S1849" s="161">
        <v>0</v>
      </c>
      <c r="T1849" s="161">
        <v>0</v>
      </c>
      <c r="U1849" s="161">
        <v>0</v>
      </c>
      <c r="V1849" s="161">
        <v>0</v>
      </c>
      <c r="W1849" s="161">
        <v>0</v>
      </c>
      <c r="X1849" s="161">
        <v>0</v>
      </c>
      <c r="Y1849" s="161">
        <v>0</v>
      </c>
      <c r="Z1849" s="161">
        <v>0</v>
      </c>
      <c r="AA1849" s="161">
        <v>0</v>
      </c>
      <c r="AB1849" s="161">
        <v>0</v>
      </c>
      <c r="AC1849" s="161">
        <v>0</v>
      </c>
      <c r="AD1849" s="161">
        <v>0</v>
      </c>
      <c r="AE1849" s="161">
        <v>0</v>
      </c>
      <c r="AF1849" s="161" t="s">
        <v>12232</v>
      </c>
      <c r="AG1849" s="161" t="s">
        <v>4437</v>
      </c>
      <c r="AH1849" s="162"/>
      <c r="AI1849" s="162"/>
      <c r="AJ1849" s="162"/>
      <c r="AK1849" s="162"/>
      <c r="AL1849" s="162"/>
      <c r="AM1849" s="162"/>
      <c r="AN1849" s="162"/>
      <c r="AO1849" s="162"/>
      <c r="AP1849" s="162"/>
      <c r="AQ1849" s="162"/>
      <c r="AR1849" s="162"/>
      <c r="AS1849" s="162"/>
      <c r="AT1849" s="162"/>
      <c r="AU1849" s="162"/>
      <c r="AV1849" s="162"/>
      <c r="AW1849" s="162"/>
      <c r="AX1849" s="162"/>
    </row>
    <row r="1850" spans="1:50" hidden="1">
      <c r="A1850" s="153" t="s">
        <v>101</v>
      </c>
      <c r="B1850" s="153" t="s">
        <v>97</v>
      </c>
      <c r="C1850" s="153" t="s">
        <v>102</v>
      </c>
      <c r="D1850" s="177" t="s">
        <v>10465</v>
      </c>
      <c r="E1850" s="161" t="s">
        <v>10466</v>
      </c>
      <c r="F1850" s="161" t="s">
        <v>12968</v>
      </c>
      <c r="G1850" s="161" t="s">
        <v>10467</v>
      </c>
      <c r="H1850" s="161" t="s">
        <v>2025</v>
      </c>
      <c r="I1850" s="161" t="s">
        <v>2026</v>
      </c>
      <c r="J1850" s="161" t="s">
        <v>10468</v>
      </c>
      <c r="K1850" s="161" t="s">
        <v>10469</v>
      </c>
      <c r="L1850" s="161" t="s">
        <v>10470</v>
      </c>
      <c r="M1850" s="161" t="s">
        <v>12966</v>
      </c>
      <c r="N1850" s="185" t="s">
        <v>6318</v>
      </c>
      <c r="O1850" s="161">
        <v>0</v>
      </c>
      <c r="P1850" s="161">
        <v>0</v>
      </c>
      <c r="Q1850" s="161">
        <v>0</v>
      </c>
      <c r="R1850" s="161">
        <v>0</v>
      </c>
      <c r="S1850" s="161">
        <v>0</v>
      </c>
      <c r="T1850" s="161">
        <v>0</v>
      </c>
      <c r="U1850" s="161">
        <v>0</v>
      </c>
      <c r="V1850" s="161">
        <v>0</v>
      </c>
      <c r="W1850" s="161">
        <v>0</v>
      </c>
      <c r="X1850" s="161">
        <v>0</v>
      </c>
      <c r="Y1850" s="161">
        <v>0</v>
      </c>
      <c r="Z1850" s="161">
        <v>0</v>
      </c>
      <c r="AA1850" s="161">
        <v>0</v>
      </c>
      <c r="AB1850" s="161">
        <v>0</v>
      </c>
      <c r="AC1850" s="161">
        <v>0</v>
      </c>
      <c r="AD1850" s="161">
        <v>0</v>
      </c>
      <c r="AE1850" s="161">
        <v>0</v>
      </c>
      <c r="AF1850" s="161" t="s">
        <v>12232</v>
      </c>
      <c r="AG1850" s="161" t="s">
        <v>4437</v>
      </c>
      <c r="AH1850" s="162"/>
      <c r="AI1850" s="162"/>
      <c r="AJ1850" s="162"/>
      <c r="AK1850" s="162"/>
      <c r="AL1850" s="162"/>
      <c r="AM1850" s="162"/>
      <c r="AN1850" s="162"/>
      <c r="AO1850" s="162"/>
      <c r="AP1850" s="162"/>
      <c r="AQ1850" s="162"/>
      <c r="AR1850" s="162"/>
      <c r="AS1850" s="162"/>
      <c r="AT1850" s="162"/>
      <c r="AU1850" s="162"/>
      <c r="AV1850" s="162"/>
      <c r="AW1850" s="162"/>
      <c r="AX1850" s="162"/>
    </row>
    <row r="1851" spans="1:50" hidden="1">
      <c r="A1851" s="153" t="s">
        <v>109</v>
      </c>
      <c r="B1851" s="153" t="s">
        <v>97</v>
      </c>
      <c r="C1851" s="153" t="s">
        <v>110</v>
      </c>
      <c r="D1851" s="177" t="s">
        <v>10465</v>
      </c>
      <c r="E1851" s="161" t="s">
        <v>10466</v>
      </c>
      <c r="F1851" s="161" t="s">
        <v>12972</v>
      </c>
      <c r="G1851" s="161" t="s">
        <v>10467</v>
      </c>
      <c r="H1851" s="161" t="s">
        <v>2025</v>
      </c>
      <c r="I1851" s="161" t="s">
        <v>2026</v>
      </c>
      <c r="J1851" s="161" t="s">
        <v>10468</v>
      </c>
      <c r="K1851" s="161" t="s">
        <v>10469</v>
      </c>
      <c r="L1851" s="161" t="s">
        <v>10470</v>
      </c>
      <c r="M1851" s="161" t="s">
        <v>12966</v>
      </c>
      <c r="N1851" s="185" t="s">
        <v>6318</v>
      </c>
      <c r="O1851" s="161">
        <v>0</v>
      </c>
      <c r="P1851" s="161">
        <v>0</v>
      </c>
      <c r="Q1851" s="161">
        <v>0</v>
      </c>
      <c r="R1851" s="161">
        <v>0</v>
      </c>
      <c r="S1851" s="161">
        <v>0</v>
      </c>
      <c r="T1851" s="161">
        <v>0</v>
      </c>
      <c r="U1851" s="161">
        <v>0</v>
      </c>
      <c r="V1851" s="161">
        <v>0</v>
      </c>
      <c r="W1851" s="161">
        <v>0</v>
      </c>
      <c r="X1851" s="161">
        <v>0</v>
      </c>
      <c r="Y1851" s="161">
        <v>0</v>
      </c>
      <c r="Z1851" s="161">
        <v>0</v>
      </c>
      <c r="AA1851" s="161">
        <v>0</v>
      </c>
      <c r="AB1851" s="161">
        <v>0</v>
      </c>
      <c r="AC1851" s="161">
        <v>0</v>
      </c>
      <c r="AD1851" s="161">
        <v>0</v>
      </c>
      <c r="AE1851" s="161">
        <v>0</v>
      </c>
      <c r="AF1851" s="161" t="s">
        <v>12232</v>
      </c>
      <c r="AG1851" s="161" t="s">
        <v>4437</v>
      </c>
      <c r="AH1851" s="162"/>
      <c r="AI1851" s="162"/>
      <c r="AJ1851" s="162"/>
      <c r="AK1851" s="162"/>
      <c r="AL1851" s="162"/>
      <c r="AM1851" s="162"/>
      <c r="AN1851" s="162"/>
      <c r="AO1851" s="162"/>
      <c r="AP1851" s="162"/>
      <c r="AQ1851" s="162"/>
      <c r="AR1851" s="162"/>
      <c r="AS1851" s="162"/>
      <c r="AT1851" s="162"/>
      <c r="AU1851" s="162"/>
      <c r="AV1851" s="162"/>
      <c r="AW1851" s="162"/>
      <c r="AX1851" s="162"/>
    </row>
    <row r="1852" spans="1:50" hidden="1">
      <c r="A1852" s="153" t="s">
        <v>103</v>
      </c>
      <c r="B1852" s="153" t="s">
        <v>97</v>
      </c>
      <c r="C1852" s="153" t="s">
        <v>104</v>
      </c>
      <c r="D1852" s="177" t="s">
        <v>10465</v>
      </c>
      <c r="E1852" s="161" t="s">
        <v>10466</v>
      </c>
      <c r="F1852" s="161" t="s">
        <v>12969</v>
      </c>
      <c r="G1852" s="161" t="s">
        <v>10467</v>
      </c>
      <c r="H1852" s="161" t="s">
        <v>2025</v>
      </c>
      <c r="I1852" s="161" t="s">
        <v>2026</v>
      </c>
      <c r="J1852" s="161" t="s">
        <v>10468</v>
      </c>
      <c r="K1852" s="161" t="s">
        <v>10469</v>
      </c>
      <c r="L1852" s="161" t="s">
        <v>10470</v>
      </c>
      <c r="M1852" s="161" t="s">
        <v>12966</v>
      </c>
      <c r="N1852" s="185" t="s">
        <v>6318</v>
      </c>
      <c r="O1852" s="161">
        <v>0</v>
      </c>
      <c r="P1852" s="161">
        <v>0</v>
      </c>
      <c r="Q1852" s="161">
        <v>0</v>
      </c>
      <c r="R1852" s="161">
        <v>0</v>
      </c>
      <c r="S1852" s="161">
        <v>0</v>
      </c>
      <c r="T1852" s="161">
        <v>0</v>
      </c>
      <c r="U1852" s="161">
        <v>0</v>
      </c>
      <c r="V1852" s="161">
        <v>0</v>
      </c>
      <c r="W1852" s="161">
        <v>0</v>
      </c>
      <c r="X1852" s="161">
        <v>0</v>
      </c>
      <c r="Y1852" s="161">
        <v>0</v>
      </c>
      <c r="Z1852" s="161">
        <v>0</v>
      </c>
      <c r="AA1852" s="161">
        <v>0</v>
      </c>
      <c r="AB1852" s="161">
        <v>0</v>
      </c>
      <c r="AC1852" s="161">
        <v>0</v>
      </c>
      <c r="AD1852" s="161">
        <v>0</v>
      </c>
      <c r="AE1852" s="161">
        <v>0</v>
      </c>
      <c r="AF1852" s="161" t="s">
        <v>12232</v>
      </c>
      <c r="AG1852" s="161" t="s">
        <v>4437</v>
      </c>
      <c r="AH1852" s="162"/>
      <c r="AI1852" s="162"/>
      <c r="AJ1852" s="162"/>
      <c r="AK1852" s="162"/>
      <c r="AL1852" s="162"/>
      <c r="AM1852" s="162"/>
      <c r="AN1852" s="162"/>
      <c r="AO1852" s="162"/>
      <c r="AP1852" s="162"/>
      <c r="AQ1852" s="162"/>
      <c r="AR1852" s="162"/>
      <c r="AS1852" s="162"/>
      <c r="AT1852" s="162"/>
      <c r="AU1852" s="162"/>
      <c r="AV1852" s="162"/>
      <c r="AW1852" s="162"/>
      <c r="AX1852" s="162"/>
    </row>
    <row r="1853" spans="1:50" hidden="1">
      <c r="A1853" s="153" t="s">
        <v>105</v>
      </c>
      <c r="B1853" s="153" t="s">
        <v>97</v>
      </c>
      <c r="C1853" s="153" t="s">
        <v>106</v>
      </c>
      <c r="D1853" s="177" t="s">
        <v>10465</v>
      </c>
      <c r="E1853" s="161" t="s">
        <v>10466</v>
      </c>
      <c r="F1853" s="161" t="s">
        <v>12970</v>
      </c>
      <c r="G1853" s="161" t="s">
        <v>10467</v>
      </c>
      <c r="H1853" s="161" t="s">
        <v>2025</v>
      </c>
      <c r="I1853" s="161" t="s">
        <v>2026</v>
      </c>
      <c r="J1853" s="161" t="s">
        <v>10468</v>
      </c>
      <c r="K1853" s="161" t="s">
        <v>10469</v>
      </c>
      <c r="L1853" s="161" t="s">
        <v>10470</v>
      </c>
      <c r="M1853" s="161" t="s">
        <v>12966</v>
      </c>
      <c r="N1853" s="185" t="s">
        <v>6318</v>
      </c>
      <c r="O1853" s="161">
        <v>0</v>
      </c>
      <c r="P1853" s="161">
        <v>0</v>
      </c>
      <c r="Q1853" s="161">
        <v>0</v>
      </c>
      <c r="R1853" s="161">
        <v>0</v>
      </c>
      <c r="S1853" s="161">
        <v>0</v>
      </c>
      <c r="T1853" s="161">
        <v>0</v>
      </c>
      <c r="U1853" s="161">
        <v>0</v>
      </c>
      <c r="V1853" s="161">
        <v>0</v>
      </c>
      <c r="W1853" s="161">
        <v>0</v>
      </c>
      <c r="X1853" s="161">
        <v>0</v>
      </c>
      <c r="Y1853" s="161">
        <v>0</v>
      </c>
      <c r="Z1853" s="161">
        <v>0</v>
      </c>
      <c r="AA1853" s="161">
        <v>0</v>
      </c>
      <c r="AB1853" s="161">
        <v>0</v>
      </c>
      <c r="AC1853" s="161">
        <v>0</v>
      </c>
      <c r="AD1853" s="161">
        <v>0</v>
      </c>
      <c r="AE1853" s="161">
        <v>0</v>
      </c>
      <c r="AF1853" s="161" t="s">
        <v>12232</v>
      </c>
      <c r="AG1853" s="161" t="s">
        <v>4437</v>
      </c>
      <c r="AH1853" s="162"/>
      <c r="AI1853" s="162"/>
      <c r="AJ1853" s="162"/>
      <c r="AK1853" s="162"/>
      <c r="AL1853" s="162"/>
      <c r="AM1853" s="162"/>
      <c r="AN1853" s="162"/>
      <c r="AO1853" s="162"/>
      <c r="AP1853" s="162"/>
      <c r="AQ1853" s="162"/>
      <c r="AR1853" s="162"/>
      <c r="AS1853" s="162"/>
      <c r="AT1853" s="162"/>
      <c r="AU1853" s="162"/>
      <c r="AV1853" s="162"/>
      <c r="AW1853" s="162"/>
      <c r="AX1853" s="162"/>
    </row>
    <row r="1854" spans="1:50" hidden="1">
      <c r="A1854" s="153" t="s">
        <v>107</v>
      </c>
      <c r="B1854" s="153" t="s">
        <v>97</v>
      </c>
      <c r="C1854" s="153" t="s">
        <v>108</v>
      </c>
      <c r="D1854" s="177" t="s">
        <v>10465</v>
      </c>
      <c r="E1854" s="161" t="s">
        <v>10466</v>
      </c>
      <c r="F1854" s="161" t="s">
        <v>12971</v>
      </c>
      <c r="G1854" s="161" t="s">
        <v>10467</v>
      </c>
      <c r="H1854" s="161" t="s">
        <v>2025</v>
      </c>
      <c r="I1854" s="161" t="s">
        <v>2026</v>
      </c>
      <c r="J1854" s="161" t="s">
        <v>10468</v>
      </c>
      <c r="K1854" s="161" t="s">
        <v>10469</v>
      </c>
      <c r="L1854" s="161" t="s">
        <v>10470</v>
      </c>
      <c r="M1854" s="161" t="s">
        <v>12966</v>
      </c>
      <c r="N1854" s="185" t="s">
        <v>6318</v>
      </c>
      <c r="O1854" s="161">
        <v>0</v>
      </c>
      <c r="P1854" s="161">
        <v>0</v>
      </c>
      <c r="Q1854" s="161">
        <v>0</v>
      </c>
      <c r="R1854" s="161">
        <v>0</v>
      </c>
      <c r="S1854" s="161">
        <v>0</v>
      </c>
      <c r="T1854" s="161">
        <v>0</v>
      </c>
      <c r="U1854" s="161">
        <v>0</v>
      </c>
      <c r="V1854" s="161">
        <v>0</v>
      </c>
      <c r="W1854" s="161">
        <v>0</v>
      </c>
      <c r="X1854" s="161">
        <v>0</v>
      </c>
      <c r="Y1854" s="161">
        <v>0</v>
      </c>
      <c r="Z1854" s="161">
        <v>0</v>
      </c>
      <c r="AA1854" s="161">
        <v>0</v>
      </c>
      <c r="AB1854" s="161">
        <v>0</v>
      </c>
      <c r="AC1854" s="161">
        <v>0</v>
      </c>
      <c r="AD1854" s="161">
        <v>0</v>
      </c>
      <c r="AE1854" s="161">
        <v>0</v>
      </c>
      <c r="AF1854" s="161" t="s">
        <v>12232</v>
      </c>
      <c r="AG1854" s="161" t="s">
        <v>4437</v>
      </c>
      <c r="AH1854" s="162"/>
      <c r="AI1854" s="162"/>
      <c r="AJ1854" s="162"/>
      <c r="AK1854" s="162"/>
      <c r="AL1854" s="162"/>
      <c r="AM1854" s="162"/>
      <c r="AN1854" s="162"/>
      <c r="AO1854" s="162"/>
      <c r="AP1854" s="162"/>
      <c r="AQ1854" s="162"/>
      <c r="AR1854" s="162"/>
      <c r="AS1854" s="162"/>
      <c r="AT1854" s="162"/>
      <c r="AU1854" s="162"/>
      <c r="AV1854" s="162"/>
      <c r="AW1854" s="162"/>
      <c r="AX1854" s="162"/>
    </row>
    <row r="1855" spans="1:50" hidden="1">
      <c r="A1855" s="153" t="s">
        <v>197</v>
      </c>
      <c r="B1855" s="153" t="s">
        <v>198</v>
      </c>
      <c r="C1855" s="153" t="s">
        <v>199</v>
      </c>
      <c r="D1855" s="177" t="s">
        <v>6077</v>
      </c>
      <c r="E1855" s="161" t="s">
        <v>6078</v>
      </c>
      <c r="F1855" s="161" t="s">
        <v>6079</v>
      </c>
      <c r="G1855" s="161" t="s">
        <v>6080</v>
      </c>
      <c r="H1855" s="161" t="s">
        <v>2024</v>
      </c>
      <c r="I1855" s="161" t="s">
        <v>3329</v>
      </c>
      <c r="J1855" s="161" t="s">
        <v>6081</v>
      </c>
      <c r="K1855" s="161" t="s">
        <v>6082</v>
      </c>
      <c r="L1855" s="161" t="s">
        <v>200</v>
      </c>
      <c r="M1855" s="161" t="s">
        <v>6083</v>
      </c>
      <c r="N1855" s="185" t="s">
        <v>6313</v>
      </c>
      <c r="O1855" s="161" t="s">
        <v>201</v>
      </c>
      <c r="P1855" s="161" t="s">
        <v>13814</v>
      </c>
      <c r="Q1855" s="161" t="s">
        <v>13815</v>
      </c>
      <c r="R1855" s="161" t="s">
        <v>2025</v>
      </c>
      <c r="S1855" s="161" t="s">
        <v>2026</v>
      </c>
      <c r="T1855" s="161" t="s">
        <v>6309</v>
      </c>
      <c r="U1855" s="161" t="s">
        <v>200</v>
      </c>
      <c r="V1855" s="161" t="s">
        <v>13816</v>
      </c>
      <c r="W1855" s="161" t="s">
        <v>13817</v>
      </c>
      <c r="X1855" s="161" t="s">
        <v>2024</v>
      </c>
      <c r="Y1855" s="161" t="s">
        <v>2031</v>
      </c>
      <c r="Z1855" s="161" t="s">
        <v>6309</v>
      </c>
      <c r="AA1855" s="161">
        <v>0</v>
      </c>
      <c r="AB1855" s="161">
        <v>0</v>
      </c>
      <c r="AC1855" s="161">
        <v>0</v>
      </c>
      <c r="AD1855" s="161">
        <v>0</v>
      </c>
      <c r="AE1855" s="161">
        <v>0</v>
      </c>
      <c r="AF1855" s="161" t="s">
        <v>4678</v>
      </c>
      <c r="AG1855" s="161" t="s">
        <v>6317</v>
      </c>
      <c r="AH1855" s="162" t="s">
        <v>14142</v>
      </c>
      <c r="AI1855" s="162"/>
      <c r="AJ1855" s="162"/>
      <c r="AK1855" s="162"/>
      <c r="AL1855" s="162"/>
      <c r="AM1855" s="162"/>
      <c r="AN1855" s="162"/>
      <c r="AO1855" s="162"/>
      <c r="AP1855" s="162"/>
      <c r="AQ1855" s="162"/>
      <c r="AR1855" s="162"/>
      <c r="AS1855" s="162"/>
      <c r="AT1855" s="162"/>
      <c r="AU1855" s="162"/>
      <c r="AV1855" s="162"/>
      <c r="AW1855" s="162"/>
      <c r="AX1855" s="162"/>
    </row>
    <row r="1856" spans="1:50" hidden="1">
      <c r="A1856" s="153" t="s">
        <v>855</v>
      </c>
      <c r="B1856" s="153" t="s">
        <v>856</v>
      </c>
      <c r="C1856" s="153" t="s">
        <v>857</v>
      </c>
      <c r="D1856" s="177" t="s">
        <v>8183</v>
      </c>
      <c r="E1856" s="161" t="s">
        <v>8184</v>
      </c>
      <c r="F1856" s="161" t="s">
        <v>12446</v>
      </c>
      <c r="G1856" s="161" t="s">
        <v>8185</v>
      </c>
      <c r="H1856" s="161" t="s">
        <v>2025</v>
      </c>
      <c r="I1856" s="161" t="s">
        <v>2026</v>
      </c>
      <c r="J1856" s="161" t="s">
        <v>8186</v>
      </c>
      <c r="K1856" s="161" t="s">
        <v>6309</v>
      </c>
      <c r="L1856" s="161" t="s">
        <v>6309</v>
      </c>
      <c r="M1856" s="161" t="s">
        <v>8187</v>
      </c>
      <c r="N1856" s="185" t="s">
        <v>6313</v>
      </c>
      <c r="O1856" s="161">
        <v>0</v>
      </c>
      <c r="P1856" s="161">
        <v>0</v>
      </c>
      <c r="Q1856" s="161">
        <v>0</v>
      </c>
      <c r="R1856" s="161">
        <v>0</v>
      </c>
      <c r="S1856" s="161">
        <v>0</v>
      </c>
      <c r="T1856" s="161">
        <v>0</v>
      </c>
      <c r="U1856" s="161">
        <v>0</v>
      </c>
      <c r="V1856" s="161">
        <v>0</v>
      </c>
      <c r="W1856" s="161">
        <v>0</v>
      </c>
      <c r="X1856" s="161">
        <v>0</v>
      </c>
      <c r="Y1856" s="161">
        <v>0</v>
      </c>
      <c r="Z1856" s="161">
        <v>0</v>
      </c>
      <c r="AA1856" s="161">
        <v>0</v>
      </c>
      <c r="AB1856" s="161">
        <v>0</v>
      </c>
      <c r="AC1856" s="161">
        <v>0</v>
      </c>
      <c r="AD1856" s="161">
        <v>0</v>
      </c>
      <c r="AE1856" s="161">
        <v>0</v>
      </c>
      <c r="AF1856" s="161" t="s">
        <v>6566</v>
      </c>
      <c r="AG1856" s="161" t="s">
        <v>4392</v>
      </c>
      <c r="AH1856" s="162"/>
      <c r="AI1856" s="162"/>
      <c r="AJ1856" s="162"/>
      <c r="AK1856" s="162"/>
      <c r="AL1856" s="162"/>
      <c r="AM1856" s="162"/>
      <c r="AN1856" s="162"/>
      <c r="AO1856" s="162"/>
      <c r="AP1856" s="162"/>
      <c r="AQ1856" s="162"/>
      <c r="AR1856" s="162"/>
      <c r="AS1856" s="162"/>
      <c r="AT1856" s="162"/>
      <c r="AU1856" s="162"/>
      <c r="AV1856" s="162"/>
      <c r="AW1856" s="162"/>
      <c r="AX1856" s="162"/>
    </row>
    <row r="1857" spans="1:50" hidden="1">
      <c r="A1857" s="153" t="s">
        <v>860</v>
      </c>
      <c r="B1857" s="153" t="s">
        <v>856</v>
      </c>
      <c r="C1857" s="153" t="s">
        <v>861</v>
      </c>
      <c r="D1857" s="177" t="s">
        <v>8183</v>
      </c>
      <c r="E1857" s="161" t="s">
        <v>8184</v>
      </c>
      <c r="F1857" s="161" t="s">
        <v>12448</v>
      </c>
      <c r="G1857" s="161" t="s">
        <v>8185</v>
      </c>
      <c r="H1857" s="161" t="s">
        <v>2025</v>
      </c>
      <c r="I1857" s="161" t="s">
        <v>2026</v>
      </c>
      <c r="J1857" s="161" t="s">
        <v>8186</v>
      </c>
      <c r="K1857" s="161" t="s">
        <v>6309</v>
      </c>
      <c r="L1857" s="161" t="s">
        <v>6309</v>
      </c>
      <c r="M1857" s="161" t="s">
        <v>8187</v>
      </c>
      <c r="N1857" s="185" t="s">
        <v>6313</v>
      </c>
      <c r="O1857" s="161">
        <v>0</v>
      </c>
      <c r="P1857" s="161">
        <v>0</v>
      </c>
      <c r="Q1857" s="161">
        <v>0</v>
      </c>
      <c r="R1857" s="161">
        <v>0</v>
      </c>
      <c r="S1857" s="161">
        <v>0</v>
      </c>
      <c r="T1857" s="161">
        <v>0</v>
      </c>
      <c r="U1857" s="161">
        <v>0</v>
      </c>
      <c r="V1857" s="161">
        <v>0</v>
      </c>
      <c r="W1857" s="161">
        <v>0</v>
      </c>
      <c r="X1857" s="161">
        <v>0</v>
      </c>
      <c r="Y1857" s="161">
        <v>0</v>
      </c>
      <c r="Z1857" s="161">
        <v>0</v>
      </c>
      <c r="AA1857" s="161">
        <v>0</v>
      </c>
      <c r="AB1857" s="161">
        <v>0</v>
      </c>
      <c r="AC1857" s="161">
        <v>0</v>
      </c>
      <c r="AD1857" s="161">
        <v>0</v>
      </c>
      <c r="AE1857" s="161">
        <v>0</v>
      </c>
      <c r="AF1857" s="161" t="s">
        <v>6566</v>
      </c>
      <c r="AG1857" s="161" t="s">
        <v>4392</v>
      </c>
      <c r="AH1857" s="162"/>
      <c r="AI1857" s="162"/>
      <c r="AJ1857" s="162"/>
      <c r="AK1857" s="162"/>
      <c r="AL1857" s="162"/>
      <c r="AM1857" s="162"/>
      <c r="AN1857" s="162"/>
      <c r="AO1857" s="162"/>
      <c r="AP1857" s="162"/>
      <c r="AQ1857" s="162"/>
      <c r="AR1857" s="162"/>
      <c r="AS1857" s="162"/>
      <c r="AT1857" s="162"/>
      <c r="AU1857" s="162"/>
      <c r="AV1857" s="162"/>
      <c r="AW1857" s="162"/>
      <c r="AX1857" s="162"/>
    </row>
    <row r="1858" spans="1:50" hidden="1">
      <c r="A1858" s="153" t="s">
        <v>858</v>
      </c>
      <c r="B1858" s="153" t="s">
        <v>856</v>
      </c>
      <c r="C1858" s="153" t="s">
        <v>859</v>
      </c>
      <c r="D1858" s="177" t="s">
        <v>8183</v>
      </c>
      <c r="E1858" s="161" t="s">
        <v>8184</v>
      </c>
      <c r="F1858" s="161" t="s">
        <v>12447</v>
      </c>
      <c r="G1858" s="161" t="s">
        <v>8185</v>
      </c>
      <c r="H1858" s="161" t="s">
        <v>2025</v>
      </c>
      <c r="I1858" s="161" t="s">
        <v>2026</v>
      </c>
      <c r="J1858" s="161" t="s">
        <v>8186</v>
      </c>
      <c r="K1858" s="161" t="s">
        <v>6309</v>
      </c>
      <c r="L1858" s="161" t="s">
        <v>6309</v>
      </c>
      <c r="M1858" s="161" t="s">
        <v>8187</v>
      </c>
      <c r="N1858" s="185" t="s">
        <v>6313</v>
      </c>
      <c r="O1858" s="161">
        <v>0</v>
      </c>
      <c r="P1858" s="161">
        <v>0</v>
      </c>
      <c r="Q1858" s="161">
        <v>0</v>
      </c>
      <c r="R1858" s="161">
        <v>0</v>
      </c>
      <c r="S1858" s="161">
        <v>0</v>
      </c>
      <c r="T1858" s="161">
        <v>0</v>
      </c>
      <c r="U1858" s="161">
        <v>0</v>
      </c>
      <c r="V1858" s="161">
        <v>0</v>
      </c>
      <c r="W1858" s="161">
        <v>0</v>
      </c>
      <c r="X1858" s="161">
        <v>0</v>
      </c>
      <c r="Y1858" s="161">
        <v>0</v>
      </c>
      <c r="Z1858" s="161">
        <v>0</v>
      </c>
      <c r="AA1858" s="161">
        <v>0</v>
      </c>
      <c r="AB1858" s="161">
        <v>0</v>
      </c>
      <c r="AC1858" s="161">
        <v>0</v>
      </c>
      <c r="AD1858" s="161">
        <v>0</v>
      </c>
      <c r="AE1858" s="161">
        <v>0</v>
      </c>
      <c r="AF1858" s="161" t="s">
        <v>6566</v>
      </c>
      <c r="AG1858" s="161" t="s">
        <v>4392</v>
      </c>
      <c r="AH1858" s="162"/>
      <c r="AI1858" s="162"/>
      <c r="AJ1858" s="162"/>
      <c r="AK1858" s="162"/>
      <c r="AL1858" s="162"/>
      <c r="AM1858" s="162"/>
      <c r="AN1858" s="162"/>
      <c r="AO1858" s="162"/>
      <c r="AP1858" s="162"/>
      <c r="AQ1858" s="162"/>
      <c r="AR1858" s="162"/>
      <c r="AS1858" s="162"/>
      <c r="AT1858" s="162"/>
      <c r="AU1858" s="162"/>
      <c r="AV1858" s="162"/>
      <c r="AW1858" s="162"/>
      <c r="AX1858" s="162"/>
    </row>
    <row r="1859" spans="1:50" hidden="1">
      <c r="A1859" s="153" t="s">
        <v>862</v>
      </c>
      <c r="B1859" s="153" t="s">
        <v>856</v>
      </c>
      <c r="C1859" s="153" t="s">
        <v>863</v>
      </c>
      <c r="D1859" s="177" t="s">
        <v>8183</v>
      </c>
      <c r="E1859" s="161" t="s">
        <v>8184</v>
      </c>
      <c r="F1859" s="161" t="s">
        <v>12449</v>
      </c>
      <c r="G1859" s="161" t="s">
        <v>8185</v>
      </c>
      <c r="H1859" s="161" t="s">
        <v>2025</v>
      </c>
      <c r="I1859" s="161" t="s">
        <v>2026</v>
      </c>
      <c r="J1859" s="161" t="s">
        <v>8186</v>
      </c>
      <c r="K1859" s="161" t="s">
        <v>6309</v>
      </c>
      <c r="L1859" s="161" t="s">
        <v>6309</v>
      </c>
      <c r="M1859" s="161" t="s">
        <v>8187</v>
      </c>
      <c r="N1859" s="185" t="s">
        <v>6313</v>
      </c>
      <c r="O1859" s="161">
        <v>0</v>
      </c>
      <c r="P1859" s="161">
        <v>0</v>
      </c>
      <c r="Q1859" s="161">
        <v>0</v>
      </c>
      <c r="R1859" s="161">
        <v>0</v>
      </c>
      <c r="S1859" s="161">
        <v>0</v>
      </c>
      <c r="T1859" s="161">
        <v>0</v>
      </c>
      <c r="U1859" s="161">
        <v>0</v>
      </c>
      <c r="V1859" s="161">
        <v>0</v>
      </c>
      <c r="W1859" s="161">
        <v>0</v>
      </c>
      <c r="X1859" s="161">
        <v>0</v>
      </c>
      <c r="Y1859" s="161">
        <v>0</v>
      </c>
      <c r="Z1859" s="161">
        <v>0</v>
      </c>
      <c r="AA1859" s="161">
        <v>0</v>
      </c>
      <c r="AB1859" s="161">
        <v>0</v>
      </c>
      <c r="AC1859" s="161">
        <v>0</v>
      </c>
      <c r="AD1859" s="161">
        <v>0</v>
      </c>
      <c r="AE1859" s="161">
        <v>0</v>
      </c>
      <c r="AF1859" s="161" t="s">
        <v>6566</v>
      </c>
      <c r="AG1859" s="161" t="s">
        <v>4392</v>
      </c>
      <c r="AH1859" s="162"/>
      <c r="AI1859" s="162"/>
      <c r="AJ1859" s="162"/>
      <c r="AK1859" s="162"/>
      <c r="AL1859" s="162"/>
      <c r="AM1859" s="162"/>
      <c r="AN1859" s="162"/>
      <c r="AO1859" s="162"/>
      <c r="AP1859" s="162"/>
      <c r="AQ1859" s="162"/>
      <c r="AR1859" s="162"/>
      <c r="AS1859" s="162"/>
      <c r="AT1859" s="162"/>
      <c r="AU1859" s="162"/>
      <c r="AV1859" s="162"/>
      <c r="AW1859" s="162"/>
      <c r="AX1859" s="162"/>
    </row>
    <row r="1860" spans="1:50" hidden="1">
      <c r="A1860" s="153" t="s">
        <v>866</v>
      </c>
      <c r="B1860" s="153" t="s">
        <v>856</v>
      </c>
      <c r="C1860" s="153" t="s">
        <v>867</v>
      </c>
      <c r="D1860" s="177" t="s">
        <v>8183</v>
      </c>
      <c r="E1860" s="161" t="s">
        <v>8184</v>
      </c>
      <c r="F1860" s="161" t="s">
        <v>12451</v>
      </c>
      <c r="G1860" s="161" t="s">
        <v>8185</v>
      </c>
      <c r="H1860" s="161" t="s">
        <v>2025</v>
      </c>
      <c r="I1860" s="161" t="s">
        <v>2026</v>
      </c>
      <c r="J1860" s="161" t="s">
        <v>8186</v>
      </c>
      <c r="K1860" s="161" t="s">
        <v>6309</v>
      </c>
      <c r="L1860" s="161" t="s">
        <v>6309</v>
      </c>
      <c r="M1860" s="161" t="s">
        <v>8187</v>
      </c>
      <c r="N1860" s="185" t="s">
        <v>6313</v>
      </c>
      <c r="O1860" s="161">
        <v>0</v>
      </c>
      <c r="P1860" s="161">
        <v>0</v>
      </c>
      <c r="Q1860" s="161">
        <v>0</v>
      </c>
      <c r="R1860" s="161">
        <v>0</v>
      </c>
      <c r="S1860" s="161">
        <v>0</v>
      </c>
      <c r="T1860" s="161">
        <v>0</v>
      </c>
      <c r="U1860" s="161">
        <v>0</v>
      </c>
      <c r="V1860" s="161">
        <v>0</v>
      </c>
      <c r="W1860" s="161">
        <v>0</v>
      </c>
      <c r="X1860" s="161">
        <v>0</v>
      </c>
      <c r="Y1860" s="161">
        <v>0</v>
      </c>
      <c r="Z1860" s="161">
        <v>0</v>
      </c>
      <c r="AA1860" s="161">
        <v>0</v>
      </c>
      <c r="AB1860" s="161">
        <v>0</v>
      </c>
      <c r="AC1860" s="161">
        <v>0</v>
      </c>
      <c r="AD1860" s="161">
        <v>0</v>
      </c>
      <c r="AE1860" s="161">
        <v>0</v>
      </c>
      <c r="AF1860" s="161" t="s">
        <v>6566</v>
      </c>
      <c r="AG1860" s="161" t="s">
        <v>4392</v>
      </c>
      <c r="AH1860" s="162"/>
      <c r="AI1860" s="162"/>
      <c r="AJ1860" s="162"/>
      <c r="AK1860" s="162"/>
      <c r="AL1860" s="162"/>
      <c r="AM1860" s="162"/>
      <c r="AN1860" s="162"/>
      <c r="AO1860" s="162"/>
      <c r="AP1860" s="162"/>
      <c r="AQ1860" s="162"/>
      <c r="AR1860" s="162"/>
      <c r="AS1860" s="162"/>
      <c r="AT1860" s="162"/>
      <c r="AU1860" s="162"/>
      <c r="AV1860" s="162"/>
      <c r="AW1860" s="162"/>
      <c r="AX1860" s="162"/>
    </row>
    <row r="1861" spans="1:50" hidden="1">
      <c r="A1861" s="153" t="s">
        <v>864</v>
      </c>
      <c r="B1861" s="153" t="s">
        <v>856</v>
      </c>
      <c r="C1861" s="153" t="s">
        <v>865</v>
      </c>
      <c r="D1861" s="177" t="s">
        <v>8183</v>
      </c>
      <c r="E1861" s="161" t="s">
        <v>8184</v>
      </c>
      <c r="F1861" s="161" t="s">
        <v>12450</v>
      </c>
      <c r="G1861" s="161" t="s">
        <v>8185</v>
      </c>
      <c r="H1861" s="161" t="s">
        <v>2025</v>
      </c>
      <c r="I1861" s="161" t="s">
        <v>2026</v>
      </c>
      <c r="J1861" s="161" t="s">
        <v>8186</v>
      </c>
      <c r="K1861" s="161" t="s">
        <v>6309</v>
      </c>
      <c r="L1861" s="161" t="s">
        <v>6309</v>
      </c>
      <c r="M1861" s="161" t="s">
        <v>8187</v>
      </c>
      <c r="N1861" s="185" t="s">
        <v>6313</v>
      </c>
      <c r="O1861" s="161">
        <v>0</v>
      </c>
      <c r="P1861" s="161">
        <v>0</v>
      </c>
      <c r="Q1861" s="161">
        <v>0</v>
      </c>
      <c r="R1861" s="161">
        <v>0</v>
      </c>
      <c r="S1861" s="161">
        <v>0</v>
      </c>
      <c r="T1861" s="161">
        <v>0</v>
      </c>
      <c r="U1861" s="161">
        <v>0</v>
      </c>
      <c r="V1861" s="161">
        <v>0</v>
      </c>
      <c r="W1861" s="161">
        <v>0</v>
      </c>
      <c r="X1861" s="161">
        <v>0</v>
      </c>
      <c r="Y1861" s="161">
        <v>0</v>
      </c>
      <c r="Z1861" s="161">
        <v>0</v>
      </c>
      <c r="AA1861" s="161">
        <v>0</v>
      </c>
      <c r="AB1861" s="161">
        <v>0</v>
      </c>
      <c r="AC1861" s="161">
        <v>0</v>
      </c>
      <c r="AD1861" s="161">
        <v>0</v>
      </c>
      <c r="AE1861" s="161">
        <v>0</v>
      </c>
      <c r="AF1861" s="161" t="s">
        <v>6566</v>
      </c>
      <c r="AG1861" s="161" t="s">
        <v>4392</v>
      </c>
      <c r="AH1861" s="162"/>
      <c r="AI1861" s="162"/>
      <c r="AJ1861" s="162"/>
      <c r="AK1861" s="162"/>
      <c r="AL1861" s="162"/>
      <c r="AM1861" s="162"/>
      <c r="AN1861" s="162"/>
      <c r="AO1861" s="162"/>
      <c r="AP1861" s="162"/>
      <c r="AQ1861" s="162"/>
      <c r="AR1861" s="162"/>
      <c r="AS1861" s="162"/>
      <c r="AT1861" s="162"/>
      <c r="AU1861" s="162"/>
      <c r="AV1861" s="162"/>
      <c r="AW1861" s="162"/>
      <c r="AX1861" s="162"/>
    </row>
    <row r="1862" spans="1:50" hidden="1">
      <c r="A1862" s="153" t="s">
        <v>868</v>
      </c>
      <c r="B1862" s="153" t="s">
        <v>856</v>
      </c>
      <c r="C1862" s="153" t="s">
        <v>869</v>
      </c>
      <c r="D1862" s="177" t="s">
        <v>8183</v>
      </c>
      <c r="E1862" s="161" t="s">
        <v>8184</v>
      </c>
      <c r="F1862" s="161" t="s">
        <v>12452</v>
      </c>
      <c r="G1862" s="161" t="s">
        <v>8185</v>
      </c>
      <c r="H1862" s="161" t="s">
        <v>2025</v>
      </c>
      <c r="I1862" s="161" t="s">
        <v>2026</v>
      </c>
      <c r="J1862" s="161" t="s">
        <v>8186</v>
      </c>
      <c r="K1862" s="161" t="s">
        <v>6309</v>
      </c>
      <c r="L1862" s="161" t="s">
        <v>6309</v>
      </c>
      <c r="M1862" s="161" t="s">
        <v>8187</v>
      </c>
      <c r="N1862" s="185" t="s">
        <v>6313</v>
      </c>
      <c r="O1862" s="161">
        <v>0</v>
      </c>
      <c r="P1862" s="161">
        <v>0</v>
      </c>
      <c r="Q1862" s="161">
        <v>0</v>
      </c>
      <c r="R1862" s="161">
        <v>0</v>
      </c>
      <c r="S1862" s="161">
        <v>0</v>
      </c>
      <c r="T1862" s="161">
        <v>0</v>
      </c>
      <c r="U1862" s="161">
        <v>0</v>
      </c>
      <c r="V1862" s="161">
        <v>0</v>
      </c>
      <c r="W1862" s="161">
        <v>0</v>
      </c>
      <c r="X1862" s="161">
        <v>0</v>
      </c>
      <c r="Y1862" s="161">
        <v>0</v>
      </c>
      <c r="Z1862" s="161">
        <v>0</v>
      </c>
      <c r="AA1862" s="161">
        <v>0</v>
      </c>
      <c r="AB1862" s="161">
        <v>0</v>
      </c>
      <c r="AC1862" s="161">
        <v>0</v>
      </c>
      <c r="AD1862" s="161">
        <v>0</v>
      </c>
      <c r="AE1862" s="161">
        <v>0</v>
      </c>
      <c r="AF1862" s="161" t="s">
        <v>6566</v>
      </c>
      <c r="AG1862" s="161" t="s">
        <v>4392</v>
      </c>
      <c r="AH1862" s="162"/>
      <c r="AI1862" s="162"/>
      <c r="AJ1862" s="162"/>
      <c r="AK1862" s="162"/>
      <c r="AL1862" s="162"/>
      <c r="AM1862" s="162"/>
      <c r="AN1862" s="162"/>
      <c r="AO1862" s="162"/>
      <c r="AP1862" s="162"/>
      <c r="AQ1862" s="162"/>
      <c r="AR1862" s="162"/>
      <c r="AS1862" s="162"/>
      <c r="AT1862" s="162"/>
      <c r="AU1862" s="162"/>
      <c r="AV1862" s="162"/>
      <c r="AW1862" s="162"/>
      <c r="AX1862" s="162"/>
    </row>
    <row r="1863" spans="1:50" hidden="1">
      <c r="A1863" s="153" t="s">
        <v>2114</v>
      </c>
      <c r="B1863" s="153" t="s">
        <v>2115</v>
      </c>
      <c r="C1863" s="153" t="s">
        <v>2116</v>
      </c>
      <c r="D1863" s="177" t="s">
        <v>11140</v>
      </c>
      <c r="E1863" s="161" t="s">
        <v>11141</v>
      </c>
      <c r="F1863" s="161" t="s">
        <v>13312</v>
      </c>
      <c r="G1863" s="161" t="s">
        <v>11142</v>
      </c>
      <c r="H1863" s="161" t="s">
        <v>6786</v>
      </c>
      <c r="I1863" s="161" t="s">
        <v>6787</v>
      </c>
      <c r="J1863" s="161" t="s">
        <v>11143</v>
      </c>
      <c r="K1863" s="161" t="s">
        <v>11144</v>
      </c>
      <c r="L1863" s="161" t="s">
        <v>6309</v>
      </c>
      <c r="M1863" s="161" t="s">
        <v>11145</v>
      </c>
      <c r="N1863" s="185" t="s">
        <v>6318</v>
      </c>
      <c r="O1863" s="161">
        <v>0</v>
      </c>
      <c r="P1863" s="161">
        <v>0</v>
      </c>
      <c r="Q1863" s="161">
        <v>0</v>
      </c>
      <c r="R1863" s="161">
        <v>0</v>
      </c>
      <c r="S1863" s="161">
        <v>0</v>
      </c>
      <c r="T1863" s="161">
        <v>0</v>
      </c>
      <c r="U1863" s="161">
        <v>0</v>
      </c>
      <c r="V1863" s="161">
        <v>0</v>
      </c>
      <c r="W1863" s="161">
        <v>0</v>
      </c>
      <c r="X1863" s="161">
        <v>0</v>
      </c>
      <c r="Y1863" s="161">
        <v>0</v>
      </c>
      <c r="Z1863" s="161">
        <v>0</v>
      </c>
      <c r="AA1863" s="161">
        <v>0</v>
      </c>
      <c r="AB1863" s="161">
        <v>0</v>
      </c>
      <c r="AC1863" s="161">
        <v>0</v>
      </c>
      <c r="AD1863" s="161">
        <v>0</v>
      </c>
      <c r="AE1863" s="161">
        <v>0</v>
      </c>
      <c r="AF1863" s="161" t="s">
        <v>4678</v>
      </c>
      <c r="AG1863" s="161" t="s">
        <v>6317</v>
      </c>
      <c r="AH1863" s="162"/>
      <c r="AI1863" s="162"/>
      <c r="AJ1863" s="162"/>
      <c r="AK1863" s="162"/>
      <c r="AL1863" s="162"/>
      <c r="AM1863" s="162"/>
      <c r="AN1863" s="162"/>
      <c r="AO1863" s="162"/>
      <c r="AP1863" s="162"/>
      <c r="AQ1863" s="162"/>
      <c r="AR1863" s="162"/>
      <c r="AS1863" s="162"/>
      <c r="AT1863" s="162"/>
      <c r="AU1863" s="162"/>
      <c r="AV1863" s="162"/>
      <c r="AW1863" s="162"/>
      <c r="AX1863" s="162"/>
    </row>
    <row r="1864" spans="1:50" hidden="1">
      <c r="A1864" s="153" t="s">
        <v>5457</v>
      </c>
      <c r="B1864" s="153" t="s">
        <v>5452</v>
      </c>
      <c r="C1864" s="153" t="s">
        <v>5458</v>
      </c>
      <c r="D1864" s="177" t="s">
        <v>7337</v>
      </c>
      <c r="E1864" s="161" t="s">
        <v>7339</v>
      </c>
      <c r="F1864" s="161" t="s">
        <v>7340</v>
      </c>
      <c r="G1864" s="161" t="s">
        <v>7338</v>
      </c>
      <c r="H1864" s="161" t="s">
        <v>1338</v>
      </c>
      <c r="I1864" s="161" t="s">
        <v>2031</v>
      </c>
      <c r="J1864" s="161" t="s">
        <v>6309</v>
      </c>
      <c r="K1864" s="161" t="s">
        <v>6309</v>
      </c>
      <c r="L1864" s="161" t="s">
        <v>6309</v>
      </c>
      <c r="M1864" s="161" t="s">
        <v>6309</v>
      </c>
      <c r="N1864" s="185" t="s">
        <v>6953</v>
      </c>
      <c r="O1864" s="161" t="s">
        <v>5449</v>
      </c>
      <c r="P1864" s="161" t="s">
        <v>1262</v>
      </c>
      <c r="Q1864" s="161" t="s">
        <v>1263</v>
      </c>
      <c r="R1864" s="161" t="s">
        <v>2024</v>
      </c>
      <c r="S1864" s="161" t="s">
        <v>2031</v>
      </c>
      <c r="T1864" s="161" t="s">
        <v>4071</v>
      </c>
      <c r="U1864" s="161" t="s">
        <v>5451</v>
      </c>
      <c r="V1864" s="161" t="s">
        <v>6090</v>
      </c>
      <c r="W1864" s="161" t="s">
        <v>6091</v>
      </c>
      <c r="X1864" s="161" t="s">
        <v>3916</v>
      </c>
      <c r="Y1864" s="161" t="s">
        <v>3917</v>
      </c>
      <c r="Z1864" s="161" t="s">
        <v>4071</v>
      </c>
      <c r="AA1864" s="161">
        <v>0</v>
      </c>
      <c r="AB1864" s="161">
        <v>0</v>
      </c>
      <c r="AC1864" s="161">
        <v>0</v>
      </c>
      <c r="AD1864" s="161">
        <v>0</v>
      </c>
      <c r="AE1864" s="161">
        <v>0</v>
      </c>
      <c r="AF1864" s="161" t="s">
        <v>6092</v>
      </c>
      <c r="AG1864" s="161" t="s">
        <v>4437</v>
      </c>
      <c r="AH1864" s="162" t="s">
        <v>15875</v>
      </c>
      <c r="AI1864" s="162" t="s">
        <v>16053</v>
      </c>
      <c r="AJ1864" s="162" t="s">
        <v>16054</v>
      </c>
      <c r="AK1864" s="162"/>
      <c r="AL1864" s="162"/>
      <c r="AM1864" s="162"/>
      <c r="AN1864" s="162"/>
      <c r="AO1864" s="162"/>
      <c r="AP1864" s="162"/>
      <c r="AQ1864" s="162"/>
      <c r="AR1864" s="162"/>
      <c r="AS1864" s="162"/>
      <c r="AT1864" s="162"/>
      <c r="AU1864" s="162"/>
      <c r="AV1864" s="162"/>
      <c r="AW1864" s="162"/>
      <c r="AX1864" s="162"/>
    </row>
    <row r="1865" spans="1:50" hidden="1">
      <c r="A1865" s="153" t="s">
        <v>5419</v>
      </c>
      <c r="B1865" s="153" t="s">
        <v>5420</v>
      </c>
      <c r="C1865" s="153" t="s">
        <v>5421</v>
      </c>
      <c r="D1865" s="177" t="s">
        <v>11296</v>
      </c>
      <c r="E1865" s="161" t="s">
        <v>11297</v>
      </c>
      <c r="F1865" s="161" t="s">
        <v>12105</v>
      </c>
      <c r="G1865" s="161" t="s">
        <v>11298</v>
      </c>
      <c r="H1865" s="161" t="s">
        <v>11299</v>
      </c>
      <c r="I1865" s="161" t="s">
        <v>11300</v>
      </c>
      <c r="J1865" s="161" t="s">
        <v>11301</v>
      </c>
      <c r="K1865" s="161" t="s">
        <v>11302</v>
      </c>
      <c r="L1865" s="161" t="s">
        <v>6309</v>
      </c>
      <c r="M1865" s="161" t="s">
        <v>11303</v>
      </c>
      <c r="N1865" s="185" t="s">
        <v>6310</v>
      </c>
      <c r="O1865" s="161" t="s">
        <v>5422</v>
      </c>
      <c r="P1865" s="161" t="s">
        <v>13820</v>
      </c>
      <c r="Q1865" s="161" t="s">
        <v>13821</v>
      </c>
      <c r="R1865" s="161" t="s">
        <v>6215</v>
      </c>
      <c r="S1865" s="161" t="s">
        <v>6216</v>
      </c>
      <c r="T1865" s="161" t="s">
        <v>6309</v>
      </c>
      <c r="U1865" s="161">
        <v>0</v>
      </c>
      <c r="V1865" s="161">
        <v>0</v>
      </c>
      <c r="W1865" s="161">
        <v>0</v>
      </c>
      <c r="X1865" s="161">
        <v>0</v>
      </c>
      <c r="Y1865" s="161">
        <v>0</v>
      </c>
      <c r="Z1865" s="161">
        <v>0</v>
      </c>
      <c r="AA1865" s="161">
        <v>0</v>
      </c>
      <c r="AB1865" s="161">
        <v>0</v>
      </c>
      <c r="AC1865" s="161">
        <v>0</v>
      </c>
      <c r="AD1865" s="161">
        <v>0</v>
      </c>
      <c r="AE1865" s="161">
        <v>0</v>
      </c>
      <c r="AF1865" s="161" t="s">
        <v>6309</v>
      </c>
      <c r="AG1865" s="161" t="s">
        <v>6317</v>
      </c>
      <c r="AH1865" s="162" t="s">
        <v>16129</v>
      </c>
      <c r="AI1865" s="162" t="s">
        <v>16297</v>
      </c>
      <c r="AJ1865" s="162" t="s">
        <v>16298</v>
      </c>
      <c r="AK1865" s="162"/>
      <c r="AL1865" s="162"/>
      <c r="AM1865" s="162"/>
      <c r="AN1865" s="162"/>
      <c r="AO1865" s="162"/>
      <c r="AP1865" s="162"/>
      <c r="AQ1865" s="162"/>
      <c r="AR1865" s="162"/>
      <c r="AS1865" s="162"/>
      <c r="AT1865" s="162"/>
      <c r="AU1865" s="162"/>
      <c r="AV1865" s="162"/>
      <c r="AW1865" s="162"/>
      <c r="AX1865" s="162"/>
    </row>
    <row r="1866" spans="1:50" hidden="1">
      <c r="A1866" s="153" t="s">
        <v>5423</v>
      </c>
      <c r="B1866" s="153" t="s">
        <v>5420</v>
      </c>
      <c r="C1866" s="153" t="s">
        <v>5424</v>
      </c>
      <c r="D1866" s="177" t="s">
        <v>11296</v>
      </c>
      <c r="E1866" s="161" t="s">
        <v>11297</v>
      </c>
      <c r="F1866" s="161" t="s">
        <v>12106</v>
      </c>
      <c r="G1866" s="161" t="s">
        <v>11298</v>
      </c>
      <c r="H1866" s="161" t="s">
        <v>11299</v>
      </c>
      <c r="I1866" s="161" t="s">
        <v>11300</v>
      </c>
      <c r="J1866" s="161" t="s">
        <v>11301</v>
      </c>
      <c r="K1866" s="161" t="s">
        <v>11302</v>
      </c>
      <c r="L1866" s="161" t="s">
        <v>6309</v>
      </c>
      <c r="M1866" s="161" t="s">
        <v>11303</v>
      </c>
      <c r="N1866" s="185" t="s">
        <v>6310</v>
      </c>
      <c r="O1866" s="161" t="s">
        <v>5422</v>
      </c>
      <c r="P1866" s="161" t="s">
        <v>13820</v>
      </c>
      <c r="Q1866" s="161" t="s">
        <v>13821</v>
      </c>
      <c r="R1866" s="161" t="s">
        <v>6215</v>
      </c>
      <c r="S1866" s="161" t="s">
        <v>6216</v>
      </c>
      <c r="T1866" s="161" t="s">
        <v>6309</v>
      </c>
      <c r="U1866" s="161">
        <v>0</v>
      </c>
      <c r="V1866" s="161">
        <v>0</v>
      </c>
      <c r="W1866" s="161">
        <v>0</v>
      </c>
      <c r="X1866" s="161">
        <v>0</v>
      </c>
      <c r="Y1866" s="161">
        <v>0</v>
      </c>
      <c r="Z1866" s="161">
        <v>0</v>
      </c>
      <c r="AA1866" s="161">
        <v>1</v>
      </c>
      <c r="AB1866" s="161" t="s">
        <v>3046</v>
      </c>
      <c r="AC1866" s="161" t="s">
        <v>3047</v>
      </c>
      <c r="AD1866" s="161" t="s">
        <v>2016</v>
      </c>
      <c r="AE1866" s="161" t="s">
        <v>3048</v>
      </c>
      <c r="AF1866" s="161" t="s">
        <v>6309</v>
      </c>
      <c r="AG1866" s="161" t="s">
        <v>6317</v>
      </c>
      <c r="AH1866" s="162" t="s">
        <v>16129</v>
      </c>
      <c r="AI1866" s="162" t="s">
        <v>16297</v>
      </c>
      <c r="AJ1866" s="162"/>
      <c r="AK1866" s="162"/>
      <c r="AL1866" s="162"/>
      <c r="AM1866" s="162"/>
      <c r="AN1866" s="162"/>
      <c r="AO1866" s="162"/>
      <c r="AP1866" s="162"/>
      <c r="AQ1866" s="162"/>
      <c r="AR1866" s="162"/>
      <c r="AS1866" s="162"/>
      <c r="AT1866" s="162"/>
      <c r="AU1866" s="162"/>
      <c r="AV1866" s="162"/>
      <c r="AW1866" s="162"/>
      <c r="AX1866" s="162"/>
    </row>
    <row r="1867" spans="1:50" hidden="1">
      <c r="A1867" s="153" t="s">
        <v>6046</v>
      </c>
      <c r="B1867" s="153" t="s">
        <v>3498</v>
      </c>
      <c r="C1867" s="153" t="s">
        <v>6047</v>
      </c>
      <c r="D1867" s="177" t="s">
        <v>7466</v>
      </c>
      <c r="E1867" s="161" t="s">
        <v>7467</v>
      </c>
      <c r="F1867" s="161" t="s">
        <v>13289</v>
      </c>
      <c r="G1867" s="161" t="s">
        <v>7468</v>
      </c>
      <c r="H1867" s="161" t="s">
        <v>2024</v>
      </c>
      <c r="I1867" s="161" t="s">
        <v>2031</v>
      </c>
      <c r="J1867" s="161" t="s">
        <v>7469</v>
      </c>
      <c r="K1867" s="161" t="s">
        <v>7470</v>
      </c>
      <c r="L1867" s="161" t="s">
        <v>7471</v>
      </c>
      <c r="M1867" s="161" t="s">
        <v>7472</v>
      </c>
      <c r="N1867" s="185" t="s">
        <v>6310</v>
      </c>
      <c r="O1867" s="161">
        <v>0</v>
      </c>
      <c r="P1867" s="161">
        <v>0</v>
      </c>
      <c r="Q1867" s="161">
        <v>0</v>
      </c>
      <c r="R1867" s="161">
        <v>0</v>
      </c>
      <c r="S1867" s="161">
        <v>0</v>
      </c>
      <c r="T1867" s="161">
        <v>0</v>
      </c>
      <c r="U1867" s="161">
        <v>0</v>
      </c>
      <c r="V1867" s="161">
        <v>0</v>
      </c>
      <c r="W1867" s="161">
        <v>0</v>
      </c>
      <c r="X1867" s="161">
        <v>0</v>
      </c>
      <c r="Y1867" s="161">
        <v>0</v>
      </c>
      <c r="Z1867" s="161">
        <v>0</v>
      </c>
      <c r="AA1867" s="161">
        <v>0</v>
      </c>
      <c r="AB1867" s="161">
        <v>0</v>
      </c>
      <c r="AC1867" s="161">
        <v>0</v>
      </c>
      <c r="AD1867" s="161">
        <v>0</v>
      </c>
      <c r="AE1867" s="161">
        <v>0</v>
      </c>
      <c r="AF1867" s="161" t="s">
        <v>6309</v>
      </c>
      <c r="AG1867" s="161" t="s">
        <v>6317</v>
      </c>
      <c r="AH1867" s="162"/>
      <c r="AI1867" s="162"/>
      <c r="AJ1867" s="162"/>
      <c r="AK1867" s="162"/>
      <c r="AL1867" s="162"/>
      <c r="AM1867" s="162"/>
      <c r="AN1867" s="162"/>
      <c r="AO1867" s="162"/>
      <c r="AP1867" s="162"/>
      <c r="AQ1867" s="162"/>
      <c r="AR1867" s="162"/>
      <c r="AS1867" s="162"/>
      <c r="AT1867" s="162"/>
      <c r="AU1867" s="162"/>
      <c r="AV1867" s="162"/>
      <c r="AW1867" s="162"/>
      <c r="AX1867" s="162"/>
    </row>
    <row r="1868" spans="1:50" hidden="1">
      <c r="A1868" s="153" t="s">
        <v>149</v>
      </c>
      <c r="B1868" s="153" t="s">
        <v>150</v>
      </c>
      <c r="C1868" s="153" t="s">
        <v>151</v>
      </c>
      <c r="D1868" s="177" t="e">
        <v>#N/A</v>
      </c>
      <c r="E1868" s="161" t="e">
        <v>#N/A</v>
      </c>
      <c r="F1868" s="161" t="e">
        <v>#N/A</v>
      </c>
      <c r="G1868" s="161" t="e">
        <v>#N/A</v>
      </c>
      <c r="H1868" s="161" t="e">
        <v>#N/A</v>
      </c>
      <c r="I1868" s="161" t="e">
        <v>#N/A</v>
      </c>
      <c r="J1868" s="161" t="e">
        <v>#N/A</v>
      </c>
      <c r="K1868" s="161" t="e">
        <v>#N/A</v>
      </c>
      <c r="L1868" s="161" t="e">
        <v>#N/A</v>
      </c>
      <c r="M1868" s="161"/>
      <c r="N1868" s="185"/>
      <c r="O1868" s="161"/>
      <c r="P1868" s="161"/>
      <c r="Q1868" s="161"/>
      <c r="R1868" s="161"/>
      <c r="S1868" s="161"/>
      <c r="T1868" s="161"/>
      <c r="U1868" s="161"/>
      <c r="V1868" s="161"/>
      <c r="W1868" s="161"/>
      <c r="X1868" s="161"/>
      <c r="Y1868" s="161"/>
      <c r="Z1868" s="161"/>
      <c r="AA1868" s="161"/>
      <c r="AB1868" s="161"/>
      <c r="AC1868" s="161"/>
      <c r="AD1868" s="161"/>
      <c r="AE1868" s="161"/>
      <c r="AF1868" s="161"/>
      <c r="AG1868" s="161"/>
      <c r="AH1868" s="162"/>
      <c r="AI1868" s="162"/>
      <c r="AJ1868" s="162"/>
      <c r="AK1868" s="162"/>
      <c r="AL1868" s="162"/>
      <c r="AM1868" s="162"/>
      <c r="AN1868" s="162"/>
      <c r="AO1868" s="162"/>
      <c r="AP1868" s="162"/>
      <c r="AQ1868" s="162"/>
      <c r="AR1868" s="162"/>
      <c r="AS1868" s="162"/>
      <c r="AT1868" s="162"/>
      <c r="AU1868" s="162"/>
      <c r="AV1868" s="162"/>
      <c r="AW1868" s="162"/>
      <c r="AX1868" s="162"/>
    </row>
    <row r="1869" spans="1:50" hidden="1">
      <c r="A1869" s="153" t="s">
        <v>154</v>
      </c>
      <c r="B1869" s="153" t="s">
        <v>150</v>
      </c>
      <c r="C1869" s="153" t="s">
        <v>155</v>
      </c>
      <c r="D1869" s="177" t="e">
        <v>#N/A</v>
      </c>
      <c r="E1869" s="161" t="e">
        <v>#N/A</v>
      </c>
      <c r="F1869" s="161" t="e">
        <v>#N/A</v>
      </c>
      <c r="G1869" s="161" t="e">
        <v>#N/A</v>
      </c>
      <c r="H1869" s="161" t="e">
        <v>#N/A</v>
      </c>
      <c r="I1869" s="161" t="e">
        <v>#N/A</v>
      </c>
      <c r="J1869" s="161" t="e">
        <v>#N/A</v>
      </c>
      <c r="K1869" s="161" t="e">
        <v>#N/A</v>
      </c>
      <c r="L1869" s="161" t="e">
        <v>#N/A</v>
      </c>
      <c r="M1869" s="161"/>
      <c r="N1869" s="185"/>
      <c r="O1869" s="161"/>
      <c r="P1869" s="161"/>
      <c r="Q1869" s="161"/>
      <c r="R1869" s="161"/>
      <c r="S1869" s="161"/>
      <c r="T1869" s="161"/>
      <c r="U1869" s="161"/>
      <c r="V1869" s="161"/>
      <c r="W1869" s="161"/>
      <c r="X1869" s="161"/>
      <c r="Y1869" s="161"/>
      <c r="Z1869" s="161"/>
      <c r="AA1869" s="161"/>
      <c r="AB1869" s="161"/>
      <c r="AC1869" s="161"/>
      <c r="AD1869" s="161"/>
      <c r="AE1869" s="161"/>
      <c r="AF1869" s="161"/>
      <c r="AG1869" s="161"/>
      <c r="AH1869" s="162"/>
      <c r="AI1869" s="162"/>
      <c r="AJ1869" s="162"/>
      <c r="AK1869" s="162"/>
      <c r="AL1869" s="162"/>
      <c r="AM1869" s="162"/>
      <c r="AN1869" s="162"/>
      <c r="AO1869" s="162"/>
      <c r="AP1869" s="162"/>
      <c r="AQ1869" s="162"/>
      <c r="AR1869" s="162"/>
      <c r="AS1869" s="162"/>
      <c r="AT1869" s="162"/>
      <c r="AU1869" s="162"/>
      <c r="AV1869" s="162"/>
      <c r="AW1869" s="162"/>
      <c r="AX1869" s="162"/>
    </row>
    <row r="1870" spans="1:50" hidden="1">
      <c r="A1870" s="153" t="s">
        <v>152</v>
      </c>
      <c r="B1870" s="153" t="s">
        <v>150</v>
      </c>
      <c r="C1870" s="153" t="s">
        <v>153</v>
      </c>
      <c r="D1870" s="177" t="e">
        <v>#N/A</v>
      </c>
      <c r="E1870" s="161" t="e">
        <v>#N/A</v>
      </c>
      <c r="F1870" s="161" t="e">
        <v>#N/A</v>
      </c>
      <c r="G1870" s="161" t="e">
        <v>#N/A</v>
      </c>
      <c r="H1870" s="161" t="e">
        <v>#N/A</v>
      </c>
      <c r="I1870" s="161" t="e">
        <v>#N/A</v>
      </c>
      <c r="J1870" s="161" t="e">
        <v>#N/A</v>
      </c>
      <c r="K1870" s="161" t="e">
        <v>#N/A</v>
      </c>
      <c r="L1870" s="161" t="e">
        <v>#N/A</v>
      </c>
      <c r="M1870" s="161"/>
      <c r="N1870" s="185"/>
      <c r="O1870" s="161"/>
      <c r="P1870" s="161"/>
      <c r="Q1870" s="161"/>
      <c r="R1870" s="161"/>
      <c r="S1870" s="161"/>
      <c r="T1870" s="161"/>
      <c r="U1870" s="161"/>
      <c r="V1870" s="161"/>
      <c r="W1870" s="161"/>
      <c r="X1870" s="161"/>
      <c r="Y1870" s="161"/>
      <c r="Z1870" s="161"/>
      <c r="AA1870" s="161"/>
      <c r="AB1870" s="161"/>
      <c r="AC1870" s="161"/>
      <c r="AD1870" s="161"/>
      <c r="AE1870" s="161"/>
      <c r="AF1870" s="161"/>
      <c r="AG1870" s="161"/>
      <c r="AH1870" s="162"/>
      <c r="AI1870" s="162"/>
      <c r="AJ1870" s="162"/>
      <c r="AK1870" s="162"/>
      <c r="AL1870" s="162"/>
      <c r="AM1870" s="162"/>
      <c r="AN1870" s="162"/>
      <c r="AO1870" s="162"/>
      <c r="AP1870" s="162"/>
      <c r="AQ1870" s="162"/>
      <c r="AR1870" s="162"/>
      <c r="AS1870" s="162"/>
      <c r="AT1870" s="162"/>
      <c r="AU1870" s="162"/>
      <c r="AV1870" s="162"/>
      <c r="AW1870" s="162"/>
      <c r="AX1870" s="162"/>
    </row>
    <row r="1871" spans="1:50" hidden="1">
      <c r="A1871" s="153" t="s">
        <v>1935</v>
      </c>
      <c r="B1871" s="153" t="s">
        <v>1936</v>
      </c>
      <c r="C1871" s="153" t="s">
        <v>1091</v>
      </c>
      <c r="D1871" s="177" t="s">
        <v>11094</v>
      </c>
      <c r="E1871" s="161" t="s">
        <v>11095</v>
      </c>
      <c r="F1871" s="161" t="s">
        <v>13303</v>
      </c>
      <c r="G1871" s="161" t="s">
        <v>11096</v>
      </c>
      <c r="H1871" s="161" t="s">
        <v>2024</v>
      </c>
      <c r="I1871" s="161" t="s">
        <v>9566</v>
      </c>
      <c r="J1871" s="161" t="s">
        <v>11097</v>
      </c>
      <c r="K1871" s="161" t="s">
        <v>11098</v>
      </c>
      <c r="L1871" s="161" t="s">
        <v>11099</v>
      </c>
      <c r="M1871" s="161" t="s">
        <v>11100</v>
      </c>
      <c r="N1871" s="185" t="s">
        <v>6310</v>
      </c>
      <c r="O1871" s="161" t="s">
        <v>1937</v>
      </c>
      <c r="P1871" s="161" t="s">
        <v>13778</v>
      </c>
      <c r="Q1871" s="161" t="s">
        <v>13779</v>
      </c>
      <c r="R1871" s="161" t="s">
        <v>2024</v>
      </c>
      <c r="S1871" s="161" t="s">
        <v>13780</v>
      </c>
      <c r="T1871" s="161" t="s">
        <v>13781</v>
      </c>
      <c r="U1871" s="161">
        <v>0</v>
      </c>
      <c r="V1871" s="161">
        <v>0</v>
      </c>
      <c r="W1871" s="161">
        <v>0</v>
      </c>
      <c r="X1871" s="161">
        <v>0</v>
      </c>
      <c r="Y1871" s="161">
        <v>0</v>
      </c>
      <c r="Z1871" s="161">
        <v>0</v>
      </c>
      <c r="AA1871" s="161">
        <v>0</v>
      </c>
      <c r="AB1871" s="161">
        <v>0</v>
      </c>
      <c r="AC1871" s="161">
        <v>0</v>
      </c>
      <c r="AD1871" s="161">
        <v>0</v>
      </c>
      <c r="AE1871" s="161">
        <v>0</v>
      </c>
      <c r="AF1871" s="161" t="s">
        <v>6309</v>
      </c>
      <c r="AG1871" s="161" t="s">
        <v>6317</v>
      </c>
      <c r="AH1871" s="162"/>
      <c r="AI1871" s="162"/>
      <c r="AJ1871" s="162"/>
      <c r="AK1871" s="162"/>
      <c r="AL1871" s="162"/>
      <c r="AM1871" s="162"/>
      <c r="AN1871" s="162"/>
      <c r="AO1871" s="162"/>
      <c r="AP1871" s="162"/>
      <c r="AQ1871" s="162"/>
      <c r="AR1871" s="162"/>
      <c r="AS1871" s="162"/>
      <c r="AT1871" s="162"/>
      <c r="AU1871" s="162"/>
      <c r="AV1871" s="162"/>
      <c r="AW1871" s="162"/>
      <c r="AX1871" s="162"/>
    </row>
    <row r="1872" spans="1:50" hidden="1">
      <c r="A1872" s="153" t="s">
        <v>2682</v>
      </c>
      <c r="B1872" s="153" t="s">
        <v>2683</v>
      </c>
      <c r="C1872" s="153" t="s">
        <v>2684</v>
      </c>
      <c r="D1872" s="177" t="s">
        <v>10161</v>
      </c>
      <c r="E1872" s="161" t="s">
        <v>6309</v>
      </c>
      <c r="F1872" s="161" t="s">
        <v>12853</v>
      </c>
      <c r="G1872" s="161" t="s">
        <v>10162</v>
      </c>
      <c r="H1872" s="161" t="s">
        <v>2024</v>
      </c>
      <c r="I1872" s="161" t="s">
        <v>2031</v>
      </c>
      <c r="J1872" s="161" t="s">
        <v>10163</v>
      </c>
      <c r="K1872" s="161" t="s">
        <v>10164</v>
      </c>
      <c r="L1872" s="161" t="s">
        <v>6309</v>
      </c>
      <c r="M1872" s="161" t="s">
        <v>6309</v>
      </c>
      <c r="N1872" s="185" t="s">
        <v>6310</v>
      </c>
      <c r="O1872" s="161">
        <v>0</v>
      </c>
      <c r="P1872" s="161">
        <v>0</v>
      </c>
      <c r="Q1872" s="161">
        <v>0</v>
      </c>
      <c r="R1872" s="161">
        <v>0</v>
      </c>
      <c r="S1872" s="161">
        <v>0</v>
      </c>
      <c r="T1872" s="161">
        <v>0</v>
      </c>
      <c r="U1872" s="161">
        <v>0</v>
      </c>
      <c r="V1872" s="161">
        <v>0</v>
      </c>
      <c r="W1872" s="161">
        <v>0</v>
      </c>
      <c r="X1872" s="161">
        <v>0</v>
      </c>
      <c r="Y1872" s="161">
        <v>0</v>
      </c>
      <c r="Z1872" s="161">
        <v>0</v>
      </c>
      <c r="AA1872" s="161">
        <v>0</v>
      </c>
      <c r="AB1872" s="161">
        <v>0</v>
      </c>
      <c r="AC1872" s="161">
        <v>0</v>
      </c>
      <c r="AD1872" s="161">
        <v>0</v>
      </c>
      <c r="AE1872" s="161">
        <v>0</v>
      </c>
      <c r="AF1872" s="161" t="s">
        <v>6309</v>
      </c>
      <c r="AG1872" s="161" t="s">
        <v>6312</v>
      </c>
      <c r="AH1872" s="162"/>
      <c r="AI1872" s="162"/>
      <c r="AJ1872" s="162"/>
      <c r="AK1872" s="162"/>
      <c r="AL1872" s="162"/>
      <c r="AM1872" s="162"/>
      <c r="AN1872" s="162"/>
      <c r="AO1872" s="162"/>
      <c r="AP1872" s="162"/>
      <c r="AQ1872" s="162"/>
      <c r="AR1872" s="162"/>
      <c r="AS1872" s="162"/>
      <c r="AT1872" s="162"/>
      <c r="AU1872" s="162"/>
      <c r="AV1872" s="162"/>
      <c r="AW1872" s="162"/>
      <c r="AX1872" s="162"/>
    </row>
    <row r="1873" spans="1:50" hidden="1">
      <c r="A1873" s="153" t="s">
        <v>5082</v>
      </c>
      <c r="B1873" s="153" t="s">
        <v>5083</v>
      </c>
      <c r="C1873" s="153" t="s">
        <v>5084</v>
      </c>
      <c r="D1873" s="177" t="s">
        <v>2758</v>
      </c>
      <c r="E1873" s="161" t="s">
        <v>2759</v>
      </c>
      <c r="F1873" s="161" t="s">
        <v>2760</v>
      </c>
      <c r="G1873" s="161" t="s">
        <v>2761</v>
      </c>
      <c r="H1873" s="161" t="s">
        <v>2025</v>
      </c>
      <c r="I1873" s="161" t="s">
        <v>2026</v>
      </c>
      <c r="J1873" s="161" t="s">
        <v>2762</v>
      </c>
      <c r="K1873" s="161" t="s">
        <v>2763</v>
      </c>
      <c r="L1873" s="161" t="s">
        <v>2764</v>
      </c>
      <c r="M1873" s="161" t="s">
        <v>2765</v>
      </c>
      <c r="N1873" s="185" t="s">
        <v>6310</v>
      </c>
      <c r="O1873" s="161">
        <v>0</v>
      </c>
      <c r="P1873" s="161">
        <v>0</v>
      </c>
      <c r="Q1873" s="161">
        <v>0</v>
      </c>
      <c r="R1873" s="161">
        <v>0</v>
      </c>
      <c r="S1873" s="161">
        <v>0</v>
      </c>
      <c r="T1873" s="161">
        <v>0</v>
      </c>
      <c r="U1873" s="161">
        <v>0</v>
      </c>
      <c r="V1873" s="161">
        <v>0</v>
      </c>
      <c r="W1873" s="161">
        <v>0</v>
      </c>
      <c r="X1873" s="161">
        <v>0</v>
      </c>
      <c r="Y1873" s="161">
        <v>0</v>
      </c>
      <c r="Z1873" s="161">
        <v>0</v>
      </c>
      <c r="AA1873" s="161">
        <v>1</v>
      </c>
      <c r="AB1873" s="161" t="s">
        <v>2766</v>
      </c>
      <c r="AC1873" s="161" t="s">
        <v>2767</v>
      </c>
      <c r="AD1873" s="161" t="s">
        <v>2026</v>
      </c>
      <c r="AE1873" s="161" t="s">
        <v>2768</v>
      </c>
      <c r="AF1873" s="161" t="s">
        <v>6309</v>
      </c>
      <c r="AG1873" s="161" t="s">
        <v>6334</v>
      </c>
      <c r="AH1873" s="162" t="s">
        <v>4670</v>
      </c>
      <c r="AI1873" s="162" t="s">
        <v>3706</v>
      </c>
      <c r="AJ1873" s="162" t="s">
        <v>1458</v>
      </c>
      <c r="AK1873" s="162" t="s">
        <v>1459</v>
      </c>
      <c r="AL1873" s="162" t="s">
        <v>1460</v>
      </c>
      <c r="AM1873" s="162" t="s">
        <v>1461</v>
      </c>
      <c r="AN1873" s="162"/>
      <c r="AO1873" s="162"/>
      <c r="AP1873" s="162"/>
      <c r="AQ1873" s="162"/>
      <c r="AR1873" s="162"/>
      <c r="AS1873" s="162"/>
      <c r="AT1873" s="162"/>
      <c r="AU1873" s="162"/>
      <c r="AV1873" s="162"/>
      <c r="AW1873" s="162"/>
      <c r="AX1873" s="162"/>
    </row>
    <row r="1874" spans="1:50" hidden="1">
      <c r="A1874" s="153" t="s">
        <v>5085</v>
      </c>
      <c r="B1874" s="153" t="s">
        <v>5083</v>
      </c>
      <c r="C1874" s="153" t="s">
        <v>4501</v>
      </c>
      <c r="D1874" s="177" t="s">
        <v>2758</v>
      </c>
      <c r="E1874" s="161" t="s">
        <v>2759</v>
      </c>
      <c r="F1874" s="161" t="s">
        <v>2769</v>
      </c>
      <c r="G1874" s="161" t="s">
        <v>2761</v>
      </c>
      <c r="H1874" s="161" t="s">
        <v>2025</v>
      </c>
      <c r="I1874" s="161" t="s">
        <v>2026</v>
      </c>
      <c r="J1874" s="161" t="s">
        <v>2762</v>
      </c>
      <c r="K1874" s="161" t="s">
        <v>2763</v>
      </c>
      <c r="L1874" s="161" t="s">
        <v>2764</v>
      </c>
      <c r="M1874" s="161" t="s">
        <v>2765</v>
      </c>
      <c r="N1874" s="185" t="s">
        <v>6310</v>
      </c>
      <c r="O1874" s="161">
        <v>0</v>
      </c>
      <c r="P1874" s="161">
        <v>0</v>
      </c>
      <c r="Q1874" s="161">
        <v>0</v>
      </c>
      <c r="R1874" s="161">
        <v>0</v>
      </c>
      <c r="S1874" s="161">
        <v>0</v>
      </c>
      <c r="T1874" s="161">
        <v>0</v>
      </c>
      <c r="U1874" s="161">
        <v>0</v>
      </c>
      <c r="V1874" s="161">
        <v>0</v>
      </c>
      <c r="W1874" s="161">
        <v>0</v>
      </c>
      <c r="X1874" s="161">
        <v>0</v>
      </c>
      <c r="Y1874" s="161">
        <v>0</v>
      </c>
      <c r="Z1874" s="161">
        <v>0</v>
      </c>
      <c r="AA1874" s="161">
        <v>1</v>
      </c>
      <c r="AB1874" s="161" t="s">
        <v>2766</v>
      </c>
      <c r="AC1874" s="161" t="s">
        <v>2767</v>
      </c>
      <c r="AD1874" s="161" t="s">
        <v>2026</v>
      </c>
      <c r="AE1874" s="161" t="s">
        <v>2768</v>
      </c>
      <c r="AF1874" s="161" t="s">
        <v>6309</v>
      </c>
      <c r="AG1874" s="161" t="s">
        <v>6334</v>
      </c>
      <c r="AH1874" s="162" t="s">
        <v>3706</v>
      </c>
      <c r="AI1874" s="162" t="s">
        <v>4670</v>
      </c>
      <c r="AJ1874" s="162" t="s">
        <v>1458</v>
      </c>
      <c r="AK1874" s="162" t="s">
        <v>1459</v>
      </c>
      <c r="AL1874" s="162" t="s">
        <v>1460</v>
      </c>
      <c r="AM1874" s="162" t="s">
        <v>1461</v>
      </c>
      <c r="AN1874" s="162"/>
      <c r="AO1874" s="162"/>
      <c r="AP1874" s="162"/>
      <c r="AQ1874" s="162"/>
      <c r="AR1874" s="162"/>
      <c r="AS1874" s="162"/>
      <c r="AT1874" s="162"/>
      <c r="AU1874" s="162"/>
      <c r="AV1874" s="162"/>
      <c r="AW1874" s="162"/>
      <c r="AX1874" s="162"/>
    </row>
    <row r="1875" spans="1:50" hidden="1">
      <c r="A1875" s="153" t="s">
        <v>434</v>
      </c>
      <c r="B1875" s="153" t="s">
        <v>646</v>
      </c>
      <c r="C1875" s="153" t="s">
        <v>435</v>
      </c>
      <c r="D1875" s="177" t="s">
        <v>3685</v>
      </c>
      <c r="E1875" s="161" t="s">
        <v>3686</v>
      </c>
      <c r="F1875" s="161" t="s">
        <v>3687</v>
      </c>
      <c r="G1875" s="161" t="s">
        <v>3688</v>
      </c>
      <c r="H1875" s="161" t="s">
        <v>2024</v>
      </c>
      <c r="I1875" s="161" t="s">
        <v>2031</v>
      </c>
      <c r="J1875" s="161" t="s">
        <v>3689</v>
      </c>
      <c r="K1875" s="161" t="s">
        <v>3690</v>
      </c>
      <c r="L1875" s="161" t="s">
        <v>3691</v>
      </c>
      <c r="M1875" s="161" t="s">
        <v>3692</v>
      </c>
      <c r="N1875" s="185" t="s">
        <v>6322</v>
      </c>
      <c r="O1875" s="161" t="s">
        <v>436</v>
      </c>
      <c r="P1875" s="161" t="s">
        <v>3693</v>
      </c>
      <c r="Q1875" s="161" t="s">
        <v>3694</v>
      </c>
      <c r="R1875" s="161" t="s">
        <v>2024</v>
      </c>
      <c r="S1875" s="161" t="s">
        <v>2031</v>
      </c>
      <c r="T1875" s="161" t="s">
        <v>6309</v>
      </c>
      <c r="U1875" s="161">
        <v>0</v>
      </c>
      <c r="V1875" s="161">
        <v>0</v>
      </c>
      <c r="W1875" s="161">
        <v>0</v>
      </c>
      <c r="X1875" s="161">
        <v>0</v>
      </c>
      <c r="Y1875" s="161">
        <v>0</v>
      </c>
      <c r="Z1875" s="161">
        <v>0</v>
      </c>
      <c r="AA1875" s="161">
        <v>0</v>
      </c>
      <c r="AB1875" s="161">
        <v>0</v>
      </c>
      <c r="AC1875" s="161">
        <v>0</v>
      </c>
      <c r="AD1875" s="161">
        <v>0</v>
      </c>
      <c r="AE1875" s="161">
        <v>0</v>
      </c>
      <c r="AF1875" s="161" t="s">
        <v>6309</v>
      </c>
      <c r="AG1875" s="161" t="s">
        <v>6334</v>
      </c>
      <c r="AH1875" s="162" t="s">
        <v>3710</v>
      </c>
      <c r="AI1875" s="162" t="s">
        <v>6713</v>
      </c>
      <c r="AJ1875" s="162" t="s">
        <v>6942</v>
      </c>
      <c r="AK1875" s="162" t="s">
        <v>14143</v>
      </c>
      <c r="AL1875" s="162" t="s">
        <v>14483</v>
      </c>
      <c r="AM1875" s="162"/>
      <c r="AN1875" s="162"/>
      <c r="AO1875" s="162"/>
      <c r="AP1875" s="162"/>
      <c r="AQ1875" s="162"/>
      <c r="AR1875" s="162"/>
      <c r="AS1875" s="162"/>
      <c r="AT1875" s="162"/>
      <c r="AU1875" s="162"/>
      <c r="AV1875" s="162"/>
      <c r="AW1875" s="162"/>
      <c r="AX1875" s="162"/>
    </row>
    <row r="1876" spans="1:50" hidden="1">
      <c r="A1876" s="153" t="s">
        <v>5086</v>
      </c>
      <c r="B1876" s="153" t="s">
        <v>5083</v>
      </c>
      <c r="C1876" s="153" t="s">
        <v>4501</v>
      </c>
      <c r="D1876" s="177" t="s">
        <v>2758</v>
      </c>
      <c r="E1876" s="161" t="s">
        <v>2759</v>
      </c>
      <c r="F1876" s="161" t="s">
        <v>13375</v>
      </c>
      <c r="G1876" s="161" t="s">
        <v>2761</v>
      </c>
      <c r="H1876" s="161" t="s">
        <v>2025</v>
      </c>
      <c r="I1876" s="161" t="s">
        <v>2026</v>
      </c>
      <c r="J1876" s="161" t="s">
        <v>2762</v>
      </c>
      <c r="K1876" s="161" t="s">
        <v>2763</v>
      </c>
      <c r="L1876" s="161" t="s">
        <v>2764</v>
      </c>
      <c r="M1876" s="161" t="s">
        <v>2765</v>
      </c>
      <c r="N1876" s="185" t="s">
        <v>6310</v>
      </c>
      <c r="O1876" s="161">
        <v>0</v>
      </c>
      <c r="P1876" s="161">
        <v>0</v>
      </c>
      <c r="Q1876" s="161">
        <v>0</v>
      </c>
      <c r="R1876" s="161">
        <v>0</v>
      </c>
      <c r="S1876" s="161">
        <v>0</v>
      </c>
      <c r="T1876" s="161">
        <v>0</v>
      </c>
      <c r="U1876" s="161">
        <v>0</v>
      </c>
      <c r="V1876" s="161">
        <v>0</v>
      </c>
      <c r="W1876" s="161">
        <v>0</v>
      </c>
      <c r="X1876" s="161">
        <v>0</v>
      </c>
      <c r="Y1876" s="161">
        <v>0</v>
      </c>
      <c r="Z1876" s="161">
        <v>0</v>
      </c>
      <c r="AA1876" s="161">
        <v>1</v>
      </c>
      <c r="AB1876" s="161" t="s">
        <v>2766</v>
      </c>
      <c r="AC1876" s="161" t="s">
        <v>2767</v>
      </c>
      <c r="AD1876" s="161" t="s">
        <v>2026</v>
      </c>
      <c r="AE1876" s="161" t="s">
        <v>2768</v>
      </c>
      <c r="AF1876" s="161" t="s">
        <v>6309</v>
      </c>
      <c r="AG1876" s="161" t="s">
        <v>6317</v>
      </c>
      <c r="AH1876" s="162" t="s">
        <v>4671</v>
      </c>
      <c r="AI1876" s="162" t="s">
        <v>3706</v>
      </c>
      <c r="AJ1876" s="162" t="s">
        <v>1458</v>
      </c>
      <c r="AK1876" s="162" t="s">
        <v>1459</v>
      </c>
      <c r="AL1876" s="162" t="s">
        <v>1460</v>
      </c>
      <c r="AM1876" s="162" t="s">
        <v>1461</v>
      </c>
      <c r="AN1876" s="162"/>
      <c r="AO1876" s="162"/>
      <c r="AP1876" s="162"/>
      <c r="AQ1876" s="162"/>
      <c r="AR1876" s="162"/>
      <c r="AS1876" s="162"/>
      <c r="AT1876" s="162"/>
      <c r="AU1876" s="162"/>
      <c r="AV1876" s="162"/>
      <c r="AW1876" s="162"/>
      <c r="AX1876" s="162"/>
    </row>
    <row r="1877" spans="1:50" hidden="1">
      <c r="A1877" s="153" t="s">
        <v>5064</v>
      </c>
      <c r="B1877" s="153" t="s">
        <v>5407</v>
      </c>
      <c r="C1877" s="153" t="s">
        <v>5408</v>
      </c>
      <c r="D1877" s="177" t="e">
        <v>#N/A</v>
      </c>
      <c r="E1877" s="161" t="e">
        <v>#N/A</v>
      </c>
      <c r="F1877" s="161" t="e">
        <v>#N/A</v>
      </c>
      <c r="G1877" s="161" t="e">
        <v>#N/A</v>
      </c>
      <c r="H1877" s="161" t="e">
        <v>#N/A</v>
      </c>
      <c r="I1877" s="161" t="e">
        <v>#N/A</v>
      </c>
      <c r="J1877" s="161" t="e">
        <v>#N/A</v>
      </c>
      <c r="K1877" s="161" t="e">
        <v>#N/A</v>
      </c>
      <c r="L1877" s="161" t="e">
        <v>#N/A</v>
      </c>
      <c r="M1877" s="161"/>
      <c r="N1877" s="185"/>
      <c r="O1877" s="161"/>
      <c r="P1877" s="161"/>
      <c r="Q1877" s="161"/>
      <c r="R1877" s="161"/>
      <c r="S1877" s="161"/>
      <c r="T1877" s="161"/>
      <c r="U1877" s="161"/>
      <c r="V1877" s="161"/>
      <c r="W1877" s="161"/>
      <c r="X1877" s="161"/>
      <c r="Y1877" s="161"/>
      <c r="Z1877" s="161"/>
      <c r="AA1877" s="161"/>
      <c r="AB1877" s="161"/>
      <c r="AC1877" s="161"/>
      <c r="AD1877" s="161"/>
      <c r="AE1877" s="161"/>
      <c r="AF1877" s="161"/>
      <c r="AG1877" s="161"/>
      <c r="AH1877" s="162"/>
      <c r="AI1877" s="162"/>
      <c r="AJ1877" s="162"/>
      <c r="AK1877" s="162"/>
      <c r="AL1877" s="162"/>
      <c r="AM1877" s="162"/>
      <c r="AN1877" s="162"/>
      <c r="AO1877" s="162"/>
      <c r="AP1877" s="162"/>
      <c r="AQ1877" s="162"/>
      <c r="AR1877" s="162"/>
      <c r="AS1877" s="162"/>
      <c r="AT1877" s="162"/>
      <c r="AU1877" s="162"/>
      <c r="AV1877" s="162"/>
      <c r="AW1877" s="162"/>
      <c r="AX1877" s="162"/>
    </row>
    <row r="1878" spans="1:50" hidden="1">
      <c r="A1878" s="153" t="s">
        <v>5087</v>
      </c>
      <c r="B1878" s="153" t="s">
        <v>15142</v>
      </c>
      <c r="C1878" s="153" t="s">
        <v>5088</v>
      </c>
      <c r="D1878" s="177" t="s">
        <v>4679</v>
      </c>
      <c r="E1878" s="161" t="s">
        <v>1470</v>
      </c>
      <c r="F1878" s="161" t="s">
        <v>6657</v>
      </c>
      <c r="G1878" s="161" t="s">
        <v>4680</v>
      </c>
      <c r="H1878" s="161" t="s">
        <v>4681</v>
      </c>
      <c r="I1878" s="161" t="s">
        <v>4682</v>
      </c>
      <c r="J1878" s="161" t="s">
        <v>4683</v>
      </c>
      <c r="K1878" s="161" t="s">
        <v>4684</v>
      </c>
      <c r="L1878" s="161" t="s">
        <v>4685</v>
      </c>
      <c r="M1878" s="161" t="s">
        <v>1471</v>
      </c>
      <c r="N1878" s="185" t="s">
        <v>6313</v>
      </c>
      <c r="O1878" s="161" t="s">
        <v>4599</v>
      </c>
      <c r="P1878" s="161" t="s">
        <v>4686</v>
      </c>
      <c r="Q1878" s="161" t="s">
        <v>4687</v>
      </c>
      <c r="R1878" s="161" t="s">
        <v>4688</v>
      </c>
      <c r="S1878" s="161" t="s">
        <v>4689</v>
      </c>
      <c r="T1878" s="161" t="s">
        <v>4690</v>
      </c>
      <c r="U1878" s="161" t="s">
        <v>4685</v>
      </c>
      <c r="V1878" s="161" t="s">
        <v>4691</v>
      </c>
      <c r="W1878" s="161" t="s">
        <v>13631</v>
      </c>
      <c r="X1878" s="161" t="s">
        <v>4688</v>
      </c>
      <c r="Y1878" s="161" t="s">
        <v>4689</v>
      </c>
      <c r="Z1878" s="161" t="s">
        <v>4684</v>
      </c>
      <c r="AA1878" s="161">
        <v>0</v>
      </c>
      <c r="AB1878" s="161">
        <v>0</v>
      </c>
      <c r="AC1878" s="161">
        <v>0</v>
      </c>
      <c r="AD1878" s="161">
        <v>0</v>
      </c>
      <c r="AE1878" s="161">
        <v>0</v>
      </c>
      <c r="AF1878" s="161" t="s">
        <v>4384</v>
      </c>
      <c r="AG1878" s="161" t="s">
        <v>4392</v>
      </c>
      <c r="AH1878" s="162" t="s">
        <v>4843</v>
      </c>
      <c r="AI1878" s="162" t="s">
        <v>6339</v>
      </c>
      <c r="AJ1878" s="162" t="s">
        <v>3315</v>
      </c>
      <c r="AK1878" s="162" t="s">
        <v>4097</v>
      </c>
      <c r="AL1878" s="162" t="s">
        <v>6899</v>
      </c>
      <c r="AM1878" s="162" t="s">
        <v>13939</v>
      </c>
      <c r="AN1878" s="162" t="s">
        <v>14221</v>
      </c>
      <c r="AO1878" s="162" t="s">
        <v>14356</v>
      </c>
      <c r="AP1878" s="162" t="s">
        <v>14359</v>
      </c>
      <c r="AQ1878" s="162" t="s">
        <v>14365</v>
      </c>
      <c r="AR1878" s="162" t="s">
        <v>14470</v>
      </c>
      <c r="AS1878" s="162" t="s">
        <v>14702</v>
      </c>
      <c r="AT1878" s="162" t="s">
        <v>15044</v>
      </c>
      <c r="AU1878" s="162"/>
      <c r="AV1878" s="162"/>
      <c r="AW1878" s="162"/>
      <c r="AX1878" s="162"/>
    </row>
    <row r="1879" spans="1:50" hidden="1">
      <c r="A1879" s="153" t="s">
        <v>113</v>
      </c>
      <c r="B1879" s="153" t="s">
        <v>97</v>
      </c>
      <c r="C1879" s="153" t="s">
        <v>114</v>
      </c>
      <c r="D1879" s="177" t="s">
        <v>10465</v>
      </c>
      <c r="E1879" s="161" t="s">
        <v>10466</v>
      </c>
      <c r="F1879" s="161" t="s">
        <v>12974</v>
      </c>
      <c r="G1879" s="161" t="s">
        <v>10467</v>
      </c>
      <c r="H1879" s="161" t="s">
        <v>2025</v>
      </c>
      <c r="I1879" s="161" t="s">
        <v>2026</v>
      </c>
      <c r="J1879" s="161" t="s">
        <v>10468</v>
      </c>
      <c r="K1879" s="161" t="s">
        <v>10469</v>
      </c>
      <c r="L1879" s="161" t="s">
        <v>10470</v>
      </c>
      <c r="M1879" s="161" t="s">
        <v>12966</v>
      </c>
      <c r="N1879" s="185" t="s">
        <v>6318</v>
      </c>
      <c r="O1879" s="161">
        <v>0</v>
      </c>
      <c r="P1879" s="161">
        <v>0</v>
      </c>
      <c r="Q1879" s="161">
        <v>0</v>
      </c>
      <c r="R1879" s="161">
        <v>0</v>
      </c>
      <c r="S1879" s="161">
        <v>0</v>
      </c>
      <c r="T1879" s="161">
        <v>0</v>
      </c>
      <c r="U1879" s="161">
        <v>0</v>
      </c>
      <c r="V1879" s="161">
        <v>0</v>
      </c>
      <c r="W1879" s="161">
        <v>0</v>
      </c>
      <c r="X1879" s="161">
        <v>0</v>
      </c>
      <c r="Y1879" s="161">
        <v>0</v>
      </c>
      <c r="Z1879" s="161">
        <v>0</v>
      </c>
      <c r="AA1879" s="161">
        <v>0</v>
      </c>
      <c r="AB1879" s="161">
        <v>0</v>
      </c>
      <c r="AC1879" s="161">
        <v>0</v>
      </c>
      <c r="AD1879" s="161">
        <v>0</v>
      </c>
      <c r="AE1879" s="161">
        <v>0</v>
      </c>
      <c r="AF1879" s="161" t="s">
        <v>12232</v>
      </c>
      <c r="AG1879" s="161" t="s">
        <v>4437</v>
      </c>
      <c r="AH1879" s="162"/>
      <c r="AI1879" s="162"/>
      <c r="AJ1879" s="162"/>
      <c r="AK1879" s="162"/>
      <c r="AL1879" s="162"/>
      <c r="AM1879" s="162"/>
      <c r="AN1879" s="162"/>
      <c r="AO1879" s="162"/>
      <c r="AP1879" s="162"/>
      <c r="AQ1879" s="162"/>
      <c r="AR1879" s="162"/>
      <c r="AS1879" s="162"/>
      <c r="AT1879" s="162"/>
      <c r="AU1879" s="162"/>
      <c r="AV1879" s="162"/>
      <c r="AW1879" s="162"/>
      <c r="AX1879" s="162"/>
    </row>
    <row r="1880" spans="1:50" hidden="1">
      <c r="A1880" s="153" t="s">
        <v>117</v>
      </c>
      <c r="B1880" s="153" t="s">
        <v>97</v>
      </c>
      <c r="C1880" s="153" t="s">
        <v>118</v>
      </c>
      <c r="D1880" s="177" t="s">
        <v>10465</v>
      </c>
      <c r="E1880" s="161" t="s">
        <v>10466</v>
      </c>
      <c r="F1880" s="161" t="s">
        <v>12976</v>
      </c>
      <c r="G1880" s="161" t="s">
        <v>10467</v>
      </c>
      <c r="H1880" s="161" t="s">
        <v>2025</v>
      </c>
      <c r="I1880" s="161" t="s">
        <v>2026</v>
      </c>
      <c r="J1880" s="161" t="s">
        <v>10468</v>
      </c>
      <c r="K1880" s="161" t="s">
        <v>10469</v>
      </c>
      <c r="L1880" s="161" t="s">
        <v>10470</v>
      </c>
      <c r="M1880" s="161" t="s">
        <v>12966</v>
      </c>
      <c r="N1880" s="185" t="s">
        <v>6318</v>
      </c>
      <c r="O1880" s="161">
        <v>0</v>
      </c>
      <c r="P1880" s="161">
        <v>0</v>
      </c>
      <c r="Q1880" s="161">
        <v>0</v>
      </c>
      <c r="R1880" s="161">
        <v>0</v>
      </c>
      <c r="S1880" s="161">
        <v>0</v>
      </c>
      <c r="T1880" s="161">
        <v>0</v>
      </c>
      <c r="U1880" s="161">
        <v>0</v>
      </c>
      <c r="V1880" s="161">
        <v>0</v>
      </c>
      <c r="W1880" s="161">
        <v>0</v>
      </c>
      <c r="X1880" s="161">
        <v>0</v>
      </c>
      <c r="Y1880" s="161">
        <v>0</v>
      </c>
      <c r="Z1880" s="161">
        <v>0</v>
      </c>
      <c r="AA1880" s="161">
        <v>0</v>
      </c>
      <c r="AB1880" s="161">
        <v>0</v>
      </c>
      <c r="AC1880" s="161">
        <v>0</v>
      </c>
      <c r="AD1880" s="161">
        <v>0</v>
      </c>
      <c r="AE1880" s="161">
        <v>0</v>
      </c>
      <c r="AF1880" s="161" t="s">
        <v>12232</v>
      </c>
      <c r="AG1880" s="161" t="s">
        <v>4437</v>
      </c>
      <c r="AH1880" s="162"/>
      <c r="AI1880" s="162"/>
      <c r="AJ1880" s="162"/>
      <c r="AK1880" s="162"/>
      <c r="AL1880" s="162"/>
      <c r="AM1880" s="162"/>
      <c r="AN1880" s="162"/>
      <c r="AO1880" s="162"/>
      <c r="AP1880" s="162"/>
      <c r="AQ1880" s="162"/>
      <c r="AR1880" s="162"/>
      <c r="AS1880" s="162"/>
      <c r="AT1880" s="162"/>
      <c r="AU1880" s="162"/>
      <c r="AV1880" s="162"/>
      <c r="AW1880" s="162"/>
      <c r="AX1880" s="162"/>
    </row>
    <row r="1881" spans="1:50" hidden="1">
      <c r="A1881" s="153" t="s">
        <v>111</v>
      </c>
      <c r="B1881" s="153" t="s">
        <v>97</v>
      </c>
      <c r="C1881" s="153" t="s">
        <v>112</v>
      </c>
      <c r="D1881" s="177" t="s">
        <v>10465</v>
      </c>
      <c r="E1881" s="161" t="s">
        <v>10466</v>
      </c>
      <c r="F1881" s="161" t="s">
        <v>12973</v>
      </c>
      <c r="G1881" s="161" t="s">
        <v>10467</v>
      </c>
      <c r="H1881" s="161" t="s">
        <v>2025</v>
      </c>
      <c r="I1881" s="161" t="s">
        <v>2026</v>
      </c>
      <c r="J1881" s="161" t="s">
        <v>10468</v>
      </c>
      <c r="K1881" s="161" t="s">
        <v>10469</v>
      </c>
      <c r="L1881" s="161" t="s">
        <v>10470</v>
      </c>
      <c r="M1881" s="161" t="s">
        <v>12966</v>
      </c>
      <c r="N1881" s="185" t="s">
        <v>6318</v>
      </c>
      <c r="O1881" s="161">
        <v>0</v>
      </c>
      <c r="P1881" s="161">
        <v>0</v>
      </c>
      <c r="Q1881" s="161">
        <v>0</v>
      </c>
      <c r="R1881" s="161">
        <v>0</v>
      </c>
      <c r="S1881" s="161">
        <v>0</v>
      </c>
      <c r="T1881" s="161">
        <v>0</v>
      </c>
      <c r="U1881" s="161">
        <v>0</v>
      </c>
      <c r="V1881" s="161">
        <v>0</v>
      </c>
      <c r="W1881" s="161">
        <v>0</v>
      </c>
      <c r="X1881" s="161">
        <v>0</v>
      </c>
      <c r="Y1881" s="161">
        <v>0</v>
      </c>
      <c r="Z1881" s="161">
        <v>0</v>
      </c>
      <c r="AA1881" s="161">
        <v>0</v>
      </c>
      <c r="AB1881" s="161">
        <v>0</v>
      </c>
      <c r="AC1881" s="161">
        <v>0</v>
      </c>
      <c r="AD1881" s="161">
        <v>0</v>
      </c>
      <c r="AE1881" s="161">
        <v>0</v>
      </c>
      <c r="AF1881" s="161" t="s">
        <v>12232</v>
      </c>
      <c r="AG1881" s="161" t="s">
        <v>4437</v>
      </c>
      <c r="AH1881" s="162"/>
      <c r="AI1881" s="162"/>
      <c r="AJ1881" s="162"/>
      <c r="AK1881" s="162"/>
      <c r="AL1881" s="162"/>
      <c r="AM1881" s="162"/>
      <c r="AN1881" s="162"/>
      <c r="AO1881" s="162"/>
      <c r="AP1881" s="162"/>
      <c r="AQ1881" s="162"/>
      <c r="AR1881" s="162"/>
      <c r="AS1881" s="162"/>
      <c r="AT1881" s="162"/>
      <c r="AU1881" s="162"/>
      <c r="AV1881" s="162"/>
      <c r="AW1881" s="162"/>
      <c r="AX1881" s="162"/>
    </row>
    <row r="1882" spans="1:50" hidden="1">
      <c r="A1882" s="153" t="s">
        <v>115</v>
      </c>
      <c r="B1882" s="153" t="s">
        <v>97</v>
      </c>
      <c r="C1882" s="153" t="s">
        <v>116</v>
      </c>
      <c r="D1882" s="177" t="s">
        <v>10465</v>
      </c>
      <c r="E1882" s="161" t="s">
        <v>10466</v>
      </c>
      <c r="F1882" s="161" t="s">
        <v>12975</v>
      </c>
      <c r="G1882" s="161" t="s">
        <v>10467</v>
      </c>
      <c r="H1882" s="161" t="s">
        <v>2025</v>
      </c>
      <c r="I1882" s="161" t="s">
        <v>2026</v>
      </c>
      <c r="J1882" s="161" t="s">
        <v>10468</v>
      </c>
      <c r="K1882" s="161" t="s">
        <v>10469</v>
      </c>
      <c r="L1882" s="161" t="s">
        <v>10470</v>
      </c>
      <c r="M1882" s="161" t="s">
        <v>12966</v>
      </c>
      <c r="N1882" s="185" t="s">
        <v>6318</v>
      </c>
      <c r="O1882" s="161">
        <v>0</v>
      </c>
      <c r="P1882" s="161">
        <v>0</v>
      </c>
      <c r="Q1882" s="161">
        <v>0</v>
      </c>
      <c r="R1882" s="161">
        <v>0</v>
      </c>
      <c r="S1882" s="161">
        <v>0</v>
      </c>
      <c r="T1882" s="161">
        <v>0</v>
      </c>
      <c r="U1882" s="161">
        <v>0</v>
      </c>
      <c r="V1882" s="161">
        <v>0</v>
      </c>
      <c r="W1882" s="161">
        <v>0</v>
      </c>
      <c r="X1882" s="161">
        <v>0</v>
      </c>
      <c r="Y1882" s="161">
        <v>0</v>
      </c>
      <c r="Z1882" s="161">
        <v>0</v>
      </c>
      <c r="AA1882" s="161">
        <v>0</v>
      </c>
      <c r="AB1882" s="161">
        <v>0</v>
      </c>
      <c r="AC1882" s="161">
        <v>0</v>
      </c>
      <c r="AD1882" s="161">
        <v>0</v>
      </c>
      <c r="AE1882" s="161">
        <v>0</v>
      </c>
      <c r="AF1882" s="161" t="s">
        <v>12232</v>
      </c>
      <c r="AG1882" s="161" t="s">
        <v>4437</v>
      </c>
      <c r="AH1882" s="162"/>
      <c r="AI1882" s="162"/>
      <c r="AJ1882" s="162"/>
      <c r="AK1882" s="162"/>
      <c r="AL1882" s="162"/>
      <c r="AM1882" s="162"/>
      <c r="AN1882" s="162"/>
      <c r="AO1882" s="162"/>
      <c r="AP1882" s="162"/>
      <c r="AQ1882" s="162"/>
      <c r="AR1882" s="162"/>
      <c r="AS1882" s="162"/>
      <c r="AT1882" s="162"/>
      <c r="AU1882" s="162"/>
      <c r="AV1882" s="162"/>
      <c r="AW1882" s="162"/>
      <c r="AX1882" s="162"/>
    </row>
    <row r="1883" spans="1:50" hidden="1">
      <c r="A1883" s="153" t="s">
        <v>4444</v>
      </c>
      <c r="B1883" s="153" t="s">
        <v>4442</v>
      </c>
      <c r="C1883" s="153" t="s">
        <v>2509</v>
      </c>
      <c r="D1883" s="177" t="s">
        <v>6358</v>
      </c>
      <c r="E1883" s="161" t="s">
        <v>6359</v>
      </c>
      <c r="F1883" s="161" t="s">
        <v>6367</v>
      </c>
      <c r="G1883" s="161" t="s">
        <v>6361</v>
      </c>
      <c r="H1883" s="161" t="s">
        <v>6362</v>
      </c>
      <c r="I1883" s="161" t="s">
        <v>6363</v>
      </c>
      <c r="J1883" s="161" t="s">
        <v>6364</v>
      </c>
      <c r="K1883" s="161" t="s">
        <v>6365</v>
      </c>
      <c r="L1883" s="161" t="s">
        <v>11850</v>
      </c>
      <c r="M1883" s="161" t="s">
        <v>6366</v>
      </c>
      <c r="N1883" s="185" t="s">
        <v>6318</v>
      </c>
      <c r="O1883" s="161" t="s">
        <v>4443</v>
      </c>
      <c r="P1883" s="161" t="s">
        <v>13678</v>
      </c>
      <c r="Q1883" s="161" t="s">
        <v>13679</v>
      </c>
      <c r="R1883" s="161" t="s">
        <v>2025</v>
      </c>
      <c r="S1883" s="161" t="s">
        <v>2026</v>
      </c>
      <c r="T1883" s="161" t="s">
        <v>13680</v>
      </c>
      <c r="U1883" s="161">
        <v>0</v>
      </c>
      <c r="V1883" s="161">
        <v>0</v>
      </c>
      <c r="W1883" s="161">
        <v>0</v>
      </c>
      <c r="X1883" s="161">
        <v>0</v>
      </c>
      <c r="Y1883" s="161">
        <v>0</v>
      </c>
      <c r="Z1883" s="161">
        <v>0</v>
      </c>
      <c r="AA1883" s="161">
        <v>0</v>
      </c>
      <c r="AB1883" s="161">
        <v>0</v>
      </c>
      <c r="AC1883" s="161">
        <v>0</v>
      </c>
      <c r="AD1883" s="161">
        <v>0</v>
      </c>
      <c r="AE1883" s="161">
        <v>0</v>
      </c>
      <c r="AF1883" s="161" t="s">
        <v>1824</v>
      </c>
      <c r="AG1883" s="161" t="s">
        <v>4437</v>
      </c>
      <c r="AH1883" s="162"/>
      <c r="AI1883" s="162"/>
      <c r="AJ1883" s="162"/>
      <c r="AK1883" s="162"/>
      <c r="AL1883" s="162"/>
      <c r="AM1883" s="162"/>
      <c r="AN1883" s="162"/>
      <c r="AO1883" s="162"/>
      <c r="AP1883" s="162"/>
      <c r="AQ1883" s="162"/>
      <c r="AR1883" s="162"/>
      <c r="AS1883" s="162"/>
      <c r="AT1883" s="162"/>
      <c r="AU1883" s="162"/>
      <c r="AV1883" s="162"/>
      <c r="AW1883" s="162"/>
      <c r="AX1883" s="162"/>
    </row>
    <row r="1884" spans="1:50" hidden="1">
      <c r="A1884" s="153" t="s">
        <v>4445</v>
      </c>
      <c r="B1884" s="153" t="s">
        <v>4442</v>
      </c>
      <c r="C1884" s="153" t="s">
        <v>2221</v>
      </c>
      <c r="D1884" s="177" t="s">
        <v>6358</v>
      </c>
      <c r="E1884" s="161" t="s">
        <v>6359</v>
      </c>
      <c r="F1884" s="161" t="s">
        <v>6368</v>
      </c>
      <c r="G1884" s="161" t="s">
        <v>6361</v>
      </c>
      <c r="H1884" s="161" t="s">
        <v>6362</v>
      </c>
      <c r="I1884" s="161" t="s">
        <v>6363</v>
      </c>
      <c r="J1884" s="161" t="s">
        <v>6364</v>
      </c>
      <c r="K1884" s="161" t="s">
        <v>6365</v>
      </c>
      <c r="L1884" s="161" t="s">
        <v>11850</v>
      </c>
      <c r="M1884" s="161" t="s">
        <v>6366</v>
      </c>
      <c r="N1884" s="185" t="s">
        <v>6318</v>
      </c>
      <c r="O1884" s="161" t="s">
        <v>4443</v>
      </c>
      <c r="P1884" s="161" t="s">
        <v>13678</v>
      </c>
      <c r="Q1884" s="161" t="s">
        <v>13679</v>
      </c>
      <c r="R1884" s="161" t="s">
        <v>2025</v>
      </c>
      <c r="S1884" s="161" t="s">
        <v>2026</v>
      </c>
      <c r="T1884" s="161" t="s">
        <v>13680</v>
      </c>
      <c r="U1884" s="161">
        <v>0</v>
      </c>
      <c r="V1884" s="161">
        <v>0</v>
      </c>
      <c r="W1884" s="161">
        <v>0</v>
      </c>
      <c r="X1884" s="161">
        <v>0</v>
      </c>
      <c r="Y1884" s="161">
        <v>0</v>
      </c>
      <c r="Z1884" s="161">
        <v>0</v>
      </c>
      <c r="AA1884" s="161">
        <v>0</v>
      </c>
      <c r="AB1884" s="161">
        <v>0</v>
      </c>
      <c r="AC1884" s="161">
        <v>0</v>
      </c>
      <c r="AD1884" s="161">
        <v>0</v>
      </c>
      <c r="AE1884" s="161">
        <v>0</v>
      </c>
      <c r="AF1884" s="161" t="s">
        <v>1824</v>
      </c>
      <c r="AG1884" s="161" t="s">
        <v>4437</v>
      </c>
      <c r="AH1884" s="162"/>
      <c r="AI1884" s="162"/>
      <c r="AJ1884" s="162"/>
      <c r="AK1884" s="162"/>
      <c r="AL1884" s="162"/>
      <c r="AM1884" s="162"/>
      <c r="AN1884" s="162"/>
      <c r="AO1884" s="162"/>
      <c r="AP1884" s="162"/>
      <c r="AQ1884" s="162"/>
      <c r="AR1884" s="162"/>
      <c r="AS1884" s="162"/>
      <c r="AT1884" s="162"/>
      <c r="AU1884" s="162"/>
      <c r="AV1884" s="162"/>
      <c r="AW1884" s="162"/>
      <c r="AX1884" s="162"/>
    </row>
    <row r="1885" spans="1:50" hidden="1">
      <c r="A1885" s="153" t="s">
        <v>4447</v>
      </c>
      <c r="B1885" s="153" t="s">
        <v>4442</v>
      </c>
      <c r="C1885" s="153" t="s">
        <v>2221</v>
      </c>
      <c r="D1885" s="177" t="s">
        <v>6358</v>
      </c>
      <c r="E1885" s="161" t="s">
        <v>6359</v>
      </c>
      <c r="F1885" s="161" t="s">
        <v>4098</v>
      </c>
      <c r="G1885" s="161" t="s">
        <v>6361</v>
      </c>
      <c r="H1885" s="161" t="s">
        <v>6362</v>
      </c>
      <c r="I1885" s="161" t="s">
        <v>6363</v>
      </c>
      <c r="J1885" s="161" t="s">
        <v>6364</v>
      </c>
      <c r="K1885" s="161" t="s">
        <v>6365</v>
      </c>
      <c r="L1885" s="161" t="s">
        <v>11850</v>
      </c>
      <c r="M1885" s="161" t="s">
        <v>6366</v>
      </c>
      <c r="N1885" s="185" t="s">
        <v>6318</v>
      </c>
      <c r="O1885" s="161" t="s">
        <v>4443</v>
      </c>
      <c r="P1885" s="161" t="s">
        <v>13678</v>
      </c>
      <c r="Q1885" s="161" t="s">
        <v>13679</v>
      </c>
      <c r="R1885" s="161" t="s">
        <v>2025</v>
      </c>
      <c r="S1885" s="161" t="s">
        <v>2026</v>
      </c>
      <c r="T1885" s="161" t="s">
        <v>13680</v>
      </c>
      <c r="U1885" s="161">
        <v>0</v>
      </c>
      <c r="V1885" s="161">
        <v>0</v>
      </c>
      <c r="W1885" s="161">
        <v>0</v>
      </c>
      <c r="X1885" s="161">
        <v>0</v>
      </c>
      <c r="Y1885" s="161">
        <v>0</v>
      </c>
      <c r="Z1885" s="161">
        <v>0</v>
      </c>
      <c r="AA1885" s="161">
        <v>0</v>
      </c>
      <c r="AB1885" s="161">
        <v>0</v>
      </c>
      <c r="AC1885" s="161">
        <v>0</v>
      </c>
      <c r="AD1885" s="161">
        <v>0</v>
      </c>
      <c r="AE1885" s="161">
        <v>0</v>
      </c>
      <c r="AF1885" s="161" t="s">
        <v>1824</v>
      </c>
      <c r="AG1885" s="161" t="s">
        <v>4437</v>
      </c>
      <c r="AH1885" s="162"/>
      <c r="AI1885" s="162"/>
      <c r="AJ1885" s="162"/>
      <c r="AK1885" s="162"/>
      <c r="AL1885" s="162"/>
      <c r="AM1885" s="162"/>
      <c r="AN1885" s="162"/>
      <c r="AO1885" s="162"/>
      <c r="AP1885" s="162"/>
      <c r="AQ1885" s="162"/>
      <c r="AR1885" s="162"/>
      <c r="AS1885" s="162"/>
      <c r="AT1885" s="162"/>
      <c r="AU1885" s="162"/>
      <c r="AV1885" s="162"/>
      <c r="AW1885" s="162"/>
      <c r="AX1885" s="162"/>
    </row>
    <row r="1886" spans="1:50" hidden="1">
      <c r="A1886" s="153" t="s">
        <v>2151</v>
      </c>
      <c r="B1886" s="153" t="s">
        <v>4442</v>
      </c>
      <c r="C1886" s="153" t="s">
        <v>2505</v>
      </c>
      <c r="D1886" s="177" t="s">
        <v>6358</v>
      </c>
      <c r="E1886" s="161" t="s">
        <v>6359</v>
      </c>
      <c r="F1886" s="161" t="s">
        <v>4099</v>
      </c>
      <c r="G1886" s="161" t="s">
        <v>6361</v>
      </c>
      <c r="H1886" s="161" t="s">
        <v>6362</v>
      </c>
      <c r="I1886" s="161" t="s">
        <v>6363</v>
      </c>
      <c r="J1886" s="161" t="s">
        <v>6364</v>
      </c>
      <c r="K1886" s="161" t="s">
        <v>6365</v>
      </c>
      <c r="L1886" s="161" t="s">
        <v>11850</v>
      </c>
      <c r="M1886" s="161" t="s">
        <v>6366</v>
      </c>
      <c r="N1886" s="185" t="s">
        <v>6318</v>
      </c>
      <c r="O1886" s="161" t="s">
        <v>4443</v>
      </c>
      <c r="P1886" s="161" t="s">
        <v>13678</v>
      </c>
      <c r="Q1886" s="161" t="s">
        <v>13679</v>
      </c>
      <c r="R1886" s="161" t="s">
        <v>2025</v>
      </c>
      <c r="S1886" s="161" t="s">
        <v>2026</v>
      </c>
      <c r="T1886" s="161" t="s">
        <v>13680</v>
      </c>
      <c r="U1886" s="161">
        <v>0</v>
      </c>
      <c r="V1886" s="161">
        <v>0</v>
      </c>
      <c r="W1886" s="161">
        <v>0</v>
      </c>
      <c r="X1886" s="161">
        <v>0</v>
      </c>
      <c r="Y1886" s="161">
        <v>0</v>
      </c>
      <c r="Z1886" s="161">
        <v>0</v>
      </c>
      <c r="AA1886" s="161">
        <v>0</v>
      </c>
      <c r="AB1886" s="161">
        <v>0</v>
      </c>
      <c r="AC1886" s="161">
        <v>0</v>
      </c>
      <c r="AD1886" s="161">
        <v>0</v>
      </c>
      <c r="AE1886" s="161">
        <v>0</v>
      </c>
      <c r="AF1886" s="161" t="s">
        <v>1824</v>
      </c>
      <c r="AG1886" s="161" t="s">
        <v>4437</v>
      </c>
      <c r="AH1886" s="162"/>
      <c r="AI1886" s="162"/>
      <c r="AJ1886" s="162"/>
      <c r="AK1886" s="162"/>
      <c r="AL1886" s="162"/>
      <c r="AM1886" s="162"/>
      <c r="AN1886" s="162"/>
      <c r="AO1886" s="162"/>
      <c r="AP1886" s="162"/>
      <c r="AQ1886" s="162"/>
      <c r="AR1886" s="162"/>
      <c r="AS1886" s="162"/>
      <c r="AT1886" s="162"/>
      <c r="AU1886" s="162"/>
      <c r="AV1886" s="162"/>
      <c r="AW1886" s="162"/>
      <c r="AX1886" s="162"/>
    </row>
    <row r="1887" spans="1:50" hidden="1">
      <c r="A1887" s="153" t="s">
        <v>2152</v>
      </c>
      <c r="B1887" s="153" t="s">
        <v>4442</v>
      </c>
      <c r="C1887" s="153" t="s">
        <v>2505</v>
      </c>
      <c r="D1887" s="177" t="s">
        <v>6358</v>
      </c>
      <c r="E1887" s="161" t="s">
        <v>6359</v>
      </c>
      <c r="F1887" s="161" t="s">
        <v>4100</v>
      </c>
      <c r="G1887" s="161" t="s">
        <v>6361</v>
      </c>
      <c r="H1887" s="161" t="s">
        <v>6362</v>
      </c>
      <c r="I1887" s="161" t="s">
        <v>6363</v>
      </c>
      <c r="J1887" s="161" t="s">
        <v>6364</v>
      </c>
      <c r="K1887" s="161" t="s">
        <v>6365</v>
      </c>
      <c r="L1887" s="161" t="s">
        <v>11850</v>
      </c>
      <c r="M1887" s="161" t="s">
        <v>6366</v>
      </c>
      <c r="N1887" s="185" t="s">
        <v>6318</v>
      </c>
      <c r="O1887" s="161" t="s">
        <v>4443</v>
      </c>
      <c r="P1887" s="161" t="s">
        <v>13678</v>
      </c>
      <c r="Q1887" s="161" t="s">
        <v>13679</v>
      </c>
      <c r="R1887" s="161" t="s">
        <v>2025</v>
      </c>
      <c r="S1887" s="161" t="s">
        <v>2026</v>
      </c>
      <c r="T1887" s="161" t="s">
        <v>13680</v>
      </c>
      <c r="U1887" s="161">
        <v>0</v>
      </c>
      <c r="V1887" s="161">
        <v>0</v>
      </c>
      <c r="W1887" s="161">
        <v>0</v>
      </c>
      <c r="X1887" s="161">
        <v>0</v>
      </c>
      <c r="Y1887" s="161">
        <v>0</v>
      </c>
      <c r="Z1887" s="161">
        <v>0</v>
      </c>
      <c r="AA1887" s="161">
        <v>0</v>
      </c>
      <c r="AB1887" s="161">
        <v>0</v>
      </c>
      <c r="AC1887" s="161">
        <v>0</v>
      </c>
      <c r="AD1887" s="161">
        <v>0</v>
      </c>
      <c r="AE1887" s="161">
        <v>0</v>
      </c>
      <c r="AF1887" s="161" t="s">
        <v>1824</v>
      </c>
      <c r="AG1887" s="161" t="s">
        <v>4437</v>
      </c>
      <c r="AH1887" s="162"/>
      <c r="AI1887" s="162"/>
      <c r="AJ1887" s="162"/>
      <c r="AK1887" s="162"/>
      <c r="AL1887" s="162"/>
      <c r="AM1887" s="162"/>
      <c r="AN1887" s="162"/>
      <c r="AO1887" s="162"/>
      <c r="AP1887" s="162"/>
      <c r="AQ1887" s="162"/>
      <c r="AR1887" s="162"/>
      <c r="AS1887" s="162"/>
      <c r="AT1887" s="162"/>
      <c r="AU1887" s="162"/>
      <c r="AV1887" s="162"/>
      <c r="AW1887" s="162"/>
      <c r="AX1887" s="162"/>
    </row>
    <row r="1888" spans="1:50" hidden="1">
      <c r="A1888" s="153" t="s">
        <v>2153</v>
      </c>
      <c r="B1888" s="153" t="s">
        <v>4442</v>
      </c>
      <c r="C1888" s="153" t="s">
        <v>2505</v>
      </c>
      <c r="D1888" s="177" t="s">
        <v>6358</v>
      </c>
      <c r="E1888" s="161" t="s">
        <v>6359</v>
      </c>
      <c r="F1888" s="161" t="s">
        <v>4101</v>
      </c>
      <c r="G1888" s="161" t="s">
        <v>6361</v>
      </c>
      <c r="H1888" s="161" t="s">
        <v>6362</v>
      </c>
      <c r="I1888" s="161" t="s">
        <v>6363</v>
      </c>
      <c r="J1888" s="161" t="s">
        <v>6364</v>
      </c>
      <c r="K1888" s="161" t="s">
        <v>6365</v>
      </c>
      <c r="L1888" s="161" t="s">
        <v>11850</v>
      </c>
      <c r="M1888" s="161" t="s">
        <v>6366</v>
      </c>
      <c r="N1888" s="185" t="s">
        <v>6318</v>
      </c>
      <c r="O1888" s="161" t="s">
        <v>4443</v>
      </c>
      <c r="P1888" s="161" t="s">
        <v>13678</v>
      </c>
      <c r="Q1888" s="161" t="s">
        <v>13679</v>
      </c>
      <c r="R1888" s="161" t="s">
        <v>2025</v>
      </c>
      <c r="S1888" s="161" t="s">
        <v>2026</v>
      </c>
      <c r="T1888" s="161" t="s">
        <v>13680</v>
      </c>
      <c r="U1888" s="161">
        <v>0</v>
      </c>
      <c r="V1888" s="161">
        <v>0</v>
      </c>
      <c r="W1888" s="161">
        <v>0</v>
      </c>
      <c r="X1888" s="161">
        <v>0</v>
      </c>
      <c r="Y1888" s="161">
        <v>0</v>
      </c>
      <c r="Z1888" s="161">
        <v>0</v>
      </c>
      <c r="AA1888" s="161">
        <v>0</v>
      </c>
      <c r="AB1888" s="161">
        <v>0</v>
      </c>
      <c r="AC1888" s="161">
        <v>0</v>
      </c>
      <c r="AD1888" s="161">
        <v>0</v>
      </c>
      <c r="AE1888" s="161">
        <v>0</v>
      </c>
      <c r="AF1888" s="161" t="s">
        <v>1824</v>
      </c>
      <c r="AG1888" s="161" t="s">
        <v>4437</v>
      </c>
      <c r="AH1888" s="162"/>
      <c r="AI1888" s="162"/>
      <c r="AJ1888" s="162"/>
      <c r="AK1888" s="162"/>
      <c r="AL1888" s="162"/>
      <c r="AM1888" s="162"/>
      <c r="AN1888" s="162"/>
      <c r="AO1888" s="162"/>
      <c r="AP1888" s="162"/>
      <c r="AQ1888" s="162"/>
      <c r="AR1888" s="162"/>
      <c r="AS1888" s="162"/>
      <c r="AT1888" s="162"/>
      <c r="AU1888" s="162"/>
      <c r="AV1888" s="162"/>
      <c r="AW1888" s="162"/>
      <c r="AX1888" s="162"/>
    </row>
    <row r="1889" spans="1:50" hidden="1">
      <c r="A1889" s="153" t="s">
        <v>2154</v>
      </c>
      <c r="B1889" s="153" t="s">
        <v>4442</v>
      </c>
      <c r="C1889" s="153" t="s">
        <v>1085</v>
      </c>
      <c r="D1889" s="177" t="s">
        <v>6358</v>
      </c>
      <c r="E1889" s="161" t="s">
        <v>6359</v>
      </c>
      <c r="F1889" s="161" t="s">
        <v>4102</v>
      </c>
      <c r="G1889" s="161" t="s">
        <v>6361</v>
      </c>
      <c r="H1889" s="161" t="s">
        <v>6362</v>
      </c>
      <c r="I1889" s="161" t="s">
        <v>6363</v>
      </c>
      <c r="J1889" s="161" t="s">
        <v>6364</v>
      </c>
      <c r="K1889" s="161" t="s">
        <v>6365</v>
      </c>
      <c r="L1889" s="161" t="s">
        <v>11850</v>
      </c>
      <c r="M1889" s="161" t="s">
        <v>6366</v>
      </c>
      <c r="N1889" s="185" t="s">
        <v>6318</v>
      </c>
      <c r="O1889" s="161" t="s">
        <v>4443</v>
      </c>
      <c r="P1889" s="161" t="s">
        <v>13678</v>
      </c>
      <c r="Q1889" s="161" t="s">
        <v>13679</v>
      </c>
      <c r="R1889" s="161" t="s">
        <v>2025</v>
      </c>
      <c r="S1889" s="161" t="s">
        <v>2026</v>
      </c>
      <c r="T1889" s="161" t="s">
        <v>13680</v>
      </c>
      <c r="U1889" s="161">
        <v>0</v>
      </c>
      <c r="V1889" s="161">
        <v>0</v>
      </c>
      <c r="W1889" s="161">
        <v>0</v>
      </c>
      <c r="X1889" s="161">
        <v>0</v>
      </c>
      <c r="Y1889" s="161">
        <v>0</v>
      </c>
      <c r="Z1889" s="161">
        <v>0</v>
      </c>
      <c r="AA1889" s="161">
        <v>0</v>
      </c>
      <c r="AB1889" s="161">
        <v>0</v>
      </c>
      <c r="AC1889" s="161">
        <v>0</v>
      </c>
      <c r="AD1889" s="161">
        <v>0</v>
      </c>
      <c r="AE1889" s="161">
        <v>0</v>
      </c>
      <c r="AF1889" s="161" t="s">
        <v>1824</v>
      </c>
      <c r="AG1889" s="161" t="s">
        <v>4437</v>
      </c>
      <c r="AH1889" s="162"/>
      <c r="AI1889" s="162"/>
      <c r="AJ1889" s="162"/>
      <c r="AK1889" s="162"/>
      <c r="AL1889" s="162"/>
      <c r="AM1889" s="162"/>
      <c r="AN1889" s="162"/>
      <c r="AO1889" s="162"/>
      <c r="AP1889" s="162"/>
      <c r="AQ1889" s="162"/>
      <c r="AR1889" s="162"/>
      <c r="AS1889" s="162"/>
      <c r="AT1889" s="162"/>
      <c r="AU1889" s="162"/>
      <c r="AV1889" s="162"/>
      <c r="AW1889" s="162"/>
      <c r="AX1889" s="162"/>
    </row>
    <row r="1890" spans="1:50" hidden="1">
      <c r="A1890" s="153" t="s">
        <v>2155</v>
      </c>
      <c r="B1890" s="153" t="s">
        <v>4442</v>
      </c>
      <c r="C1890" s="153" t="s">
        <v>1085</v>
      </c>
      <c r="D1890" s="177" t="s">
        <v>6358</v>
      </c>
      <c r="E1890" s="161" t="s">
        <v>6359</v>
      </c>
      <c r="F1890" s="161" t="s">
        <v>4103</v>
      </c>
      <c r="G1890" s="161" t="s">
        <v>6361</v>
      </c>
      <c r="H1890" s="161" t="s">
        <v>6362</v>
      </c>
      <c r="I1890" s="161" t="s">
        <v>6363</v>
      </c>
      <c r="J1890" s="161" t="s">
        <v>6364</v>
      </c>
      <c r="K1890" s="161" t="s">
        <v>6365</v>
      </c>
      <c r="L1890" s="161" t="s">
        <v>11850</v>
      </c>
      <c r="M1890" s="161" t="s">
        <v>6366</v>
      </c>
      <c r="N1890" s="185" t="s">
        <v>6318</v>
      </c>
      <c r="O1890" s="161" t="s">
        <v>4443</v>
      </c>
      <c r="P1890" s="161" t="s">
        <v>13678</v>
      </c>
      <c r="Q1890" s="161" t="s">
        <v>13679</v>
      </c>
      <c r="R1890" s="161" t="s">
        <v>2025</v>
      </c>
      <c r="S1890" s="161" t="s">
        <v>2026</v>
      </c>
      <c r="T1890" s="161" t="s">
        <v>13680</v>
      </c>
      <c r="U1890" s="161">
        <v>0</v>
      </c>
      <c r="V1890" s="161">
        <v>0</v>
      </c>
      <c r="W1890" s="161">
        <v>0</v>
      </c>
      <c r="X1890" s="161">
        <v>0</v>
      </c>
      <c r="Y1890" s="161">
        <v>0</v>
      </c>
      <c r="Z1890" s="161">
        <v>0</v>
      </c>
      <c r="AA1890" s="161">
        <v>0</v>
      </c>
      <c r="AB1890" s="161">
        <v>0</v>
      </c>
      <c r="AC1890" s="161">
        <v>0</v>
      </c>
      <c r="AD1890" s="161">
        <v>0</v>
      </c>
      <c r="AE1890" s="161">
        <v>0</v>
      </c>
      <c r="AF1890" s="161" t="s">
        <v>1824</v>
      </c>
      <c r="AG1890" s="161" t="s">
        <v>4437</v>
      </c>
      <c r="AH1890" s="162"/>
      <c r="AI1890" s="162"/>
      <c r="AJ1890" s="162"/>
      <c r="AK1890" s="162"/>
      <c r="AL1890" s="162"/>
      <c r="AM1890" s="162"/>
      <c r="AN1890" s="162"/>
      <c r="AO1890" s="162"/>
      <c r="AP1890" s="162"/>
      <c r="AQ1890" s="162"/>
      <c r="AR1890" s="162"/>
      <c r="AS1890" s="162"/>
      <c r="AT1890" s="162"/>
      <c r="AU1890" s="162"/>
      <c r="AV1890" s="162"/>
      <c r="AW1890" s="162"/>
      <c r="AX1890" s="162"/>
    </row>
    <row r="1891" spans="1:50" hidden="1">
      <c r="A1891" s="153" t="s">
        <v>4441</v>
      </c>
      <c r="B1891" s="153" t="s">
        <v>4442</v>
      </c>
      <c r="C1891" s="153" t="s">
        <v>2509</v>
      </c>
      <c r="D1891" s="177" t="s">
        <v>6358</v>
      </c>
      <c r="E1891" s="161" t="s">
        <v>6359</v>
      </c>
      <c r="F1891" s="161" t="s">
        <v>6360</v>
      </c>
      <c r="G1891" s="161" t="s">
        <v>6361</v>
      </c>
      <c r="H1891" s="161" t="s">
        <v>6362</v>
      </c>
      <c r="I1891" s="161" t="s">
        <v>6363</v>
      </c>
      <c r="J1891" s="161" t="s">
        <v>6364</v>
      </c>
      <c r="K1891" s="161" t="s">
        <v>6365</v>
      </c>
      <c r="L1891" s="161" t="s">
        <v>11850</v>
      </c>
      <c r="M1891" s="161" t="s">
        <v>6366</v>
      </c>
      <c r="N1891" s="185" t="s">
        <v>6318</v>
      </c>
      <c r="O1891" s="161" t="s">
        <v>4443</v>
      </c>
      <c r="P1891" s="161" t="s">
        <v>13678</v>
      </c>
      <c r="Q1891" s="161" t="s">
        <v>13679</v>
      </c>
      <c r="R1891" s="161" t="s">
        <v>2025</v>
      </c>
      <c r="S1891" s="161" t="s">
        <v>2026</v>
      </c>
      <c r="T1891" s="161" t="s">
        <v>13680</v>
      </c>
      <c r="U1891" s="161">
        <v>0</v>
      </c>
      <c r="V1891" s="161">
        <v>0</v>
      </c>
      <c r="W1891" s="161">
        <v>0</v>
      </c>
      <c r="X1891" s="161">
        <v>0</v>
      </c>
      <c r="Y1891" s="161">
        <v>0</v>
      </c>
      <c r="Z1891" s="161">
        <v>0</v>
      </c>
      <c r="AA1891" s="161">
        <v>0</v>
      </c>
      <c r="AB1891" s="161">
        <v>0</v>
      </c>
      <c r="AC1891" s="161">
        <v>0</v>
      </c>
      <c r="AD1891" s="161">
        <v>0</v>
      </c>
      <c r="AE1891" s="161">
        <v>0</v>
      </c>
      <c r="AF1891" s="161" t="s">
        <v>1824</v>
      </c>
      <c r="AG1891" s="161" t="s">
        <v>4437</v>
      </c>
      <c r="AH1891" s="162"/>
      <c r="AI1891" s="162"/>
      <c r="AJ1891" s="162"/>
      <c r="AK1891" s="162"/>
      <c r="AL1891" s="162"/>
      <c r="AM1891" s="162"/>
      <c r="AN1891" s="162"/>
      <c r="AO1891" s="162"/>
      <c r="AP1891" s="162"/>
      <c r="AQ1891" s="162"/>
      <c r="AR1891" s="162"/>
      <c r="AS1891" s="162"/>
      <c r="AT1891" s="162"/>
      <c r="AU1891" s="162"/>
      <c r="AV1891" s="162"/>
      <c r="AW1891" s="162"/>
      <c r="AX1891" s="162"/>
    </row>
    <row r="1892" spans="1:50" hidden="1">
      <c r="A1892" s="153" t="s">
        <v>4446</v>
      </c>
      <c r="B1892" s="153" t="s">
        <v>4442</v>
      </c>
      <c r="C1892" s="153" t="s">
        <v>2509</v>
      </c>
      <c r="D1892" s="177" t="s">
        <v>6358</v>
      </c>
      <c r="E1892" s="161" t="s">
        <v>6359</v>
      </c>
      <c r="F1892" s="161" t="s">
        <v>6369</v>
      </c>
      <c r="G1892" s="161" t="s">
        <v>6361</v>
      </c>
      <c r="H1892" s="161" t="s">
        <v>6362</v>
      </c>
      <c r="I1892" s="161" t="s">
        <v>6363</v>
      </c>
      <c r="J1892" s="161" t="s">
        <v>6364</v>
      </c>
      <c r="K1892" s="161" t="s">
        <v>6365</v>
      </c>
      <c r="L1892" s="161" t="s">
        <v>11850</v>
      </c>
      <c r="M1892" s="161" t="s">
        <v>6366</v>
      </c>
      <c r="N1892" s="185" t="s">
        <v>6318</v>
      </c>
      <c r="O1892" s="161" t="s">
        <v>4443</v>
      </c>
      <c r="P1892" s="161" t="s">
        <v>13678</v>
      </c>
      <c r="Q1892" s="161" t="s">
        <v>13679</v>
      </c>
      <c r="R1892" s="161" t="s">
        <v>2025</v>
      </c>
      <c r="S1892" s="161" t="s">
        <v>2026</v>
      </c>
      <c r="T1892" s="161" t="s">
        <v>13680</v>
      </c>
      <c r="U1892" s="161">
        <v>0</v>
      </c>
      <c r="V1892" s="161">
        <v>0</v>
      </c>
      <c r="W1892" s="161">
        <v>0</v>
      </c>
      <c r="X1892" s="161">
        <v>0</v>
      </c>
      <c r="Y1892" s="161">
        <v>0</v>
      </c>
      <c r="Z1892" s="161">
        <v>0</v>
      </c>
      <c r="AA1892" s="161">
        <v>0</v>
      </c>
      <c r="AB1892" s="161">
        <v>0</v>
      </c>
      <c r="AC1892" s="161">
        <v>0</v>
      </c>
      <c r="AD1892" s="161">
        <v>0</v>
      </c>
      <c r="AE1892" s="161">
        <v>0</v>
      </c>
      <c r="AF1892" s="161" t="s">
        <v>1824</v>
      </c>
      <c r="AG1892" s="161" t="s">
        <v>4437</v>
      </c>
      <c r="AH1892" s="162"/>
      <c r="AI1892" s="162"/>
      <c r="AJ1892" s="162"/>
      <c r="AK1892" s="162"/>
      <c r="AL1892" s="162"/>
      <c r="AM1892" s="162"/>
      <c r="AN1892" s="162"/>
      <c r="AO1892" s="162"/>
      <c r="AP1892" s="162"/>
      <c r="AQ1892" s="162"/>
      <c r="AR1892" s="162"/>
      <c r="AS1892" s="162"/>
      <c r="AT1892" s="162"/>
      <c r="AU1892" s="162"/>
      <c r="AV1892" s="162"/>
      <c r="AW1892" s="162"/>
      <c r="AX1892" s="162"/>
    </row>
    <row r="1893" spans="1:50" hidden="1">
      <c r="A1893" s="153" t="s">
        <v>2156</v>
      </c>
      <c r="B1893" s="153" t="s">
        <v>4442</v>
      </c>
      <c r="C1893" s="153" t="s">
        <v>2509</v>
      </c>
      <c r="D1893" s="177" t="s">
        <v>6358</v>
      </c>
      <c r="E1893" s="161" t="s">
        <v>6359</v>
      </c>
      <c r="F1893" s="161" t="s">
        <v>4104</v>
      </c>
      <c r="G1893" s="161" t="s">
        <v>6361</v>
      </c>
      <c r="H1893" s="161" t="s">
        <v>6362</v>
      </c>
      <c r="I1893" s="161" t="s">
        <v>6363</v>
      </c>
      <c r="J1893" s="161" t="s">
        <v>6364</v>
      </c>
      <c r="K1893" s="161" t="s">
        <v>6365</v>
      </c>
      <c r="L1893" s="161" t="s">
        <v>11850</v>
      </c>
      <c r="M1893" s="161" t="s">
        <v>6366</v>
      </c>
      <c r="N1893" s="185" t="s">
        <v>6318</v>
      </c>
      <c r="O1893" s="161" t="s">
        <v>4443</v>
      </c>
      <c r="P1893" s="161" t="s">
        <v>13678</v>
      </c>
      <c r="Q1893" s="161" t="s">
        <v>13679</v>
      </c>
      <c r="R1893" s="161" t="s">
        <v>2025</v>
      </c>
      <c r="S1893" s="161" t="s">
        <v>2026</v>
      </c>
      <c r="T1893" s="161" t="s">
        <v>13680</v>
      </c>
      <c r="U1893" s="161">
        <v>0</v>
      </c>
      <c r="V1893" s="161">
        <v>0</v>
      </c>
      <c r="W1893" s="161">
        <v>0</v>
      </c>
      <c r="X1893" s="161">
        <v>0</v>
      </c>
      <c r="Y1893" s="161">
        <v>0</v>
      </c>
      <c r="Z1893" s="161">
        <v>0</v>
      </c>
      <c r="AA1893" s="161">
        <v>0</v>
      </c>
      <c r="AB1893" s="161">
        <v>0</v>
      </c>
      <c r="AC1893" s="161">
        <v>0</v>
      </c>
      <c r="AD1893" s="161">
        <v>0</v>
      </c>
      <c r="AE1893" s="161">
        <v>0</v>
      </c>
      <c r="AF1893" s="161" t="s">
        <v>1824</v>
      </c>
      <c r="AG1893" s="161" t="s">
        <v>4437</v>
      </c>
      <c r="AH1893" s="162"/>
      <c r="AI1893" s="162"/>
      <c r="AJ1893" s="162"/>
      <c r="AK1893" s="162"/>
      <c r="AL1893" s="162"/>
      <c r="AM1893" s="162"/>
      <c r="AN1893" s="162"/>
      <c r="AO1893" s="162"/>
      <c r="AP1893" s="162"/>
      <c r="AQ1893" s="162"/>
      <c r="AR1893" s="162"/>
      <c r="AS1893" s="162"/>
      <c r="AT1893" s="162"/>
      <c r="AU1893" s="162"/>
      <c r="AV1893" s="162"/>
      <c r="AW1893" s="162"/>
      <c r="AX1893" s="162"/>
    </row>
    <row r="1894" spans="1:50" hidden="1">
      <c r="A1894" s="153" t="s">
        <v>2157</v>
      </c>
      <c r="B1894" s="153" t="s">
        <v>4442</v>
      </c>
      <c r="C1894" s="153" t="s">
        <v>2509</v>
      </c>
      <c r="D1894" s="177" t="s">
        <v>6358</v>
      </c>
      <c r="E1894" s="161" t="s">
        <v>6359</v>
      </c>
      <c r="F1894" s="161" t="s">
        <v>4105</v>
      </c>
      <c r="G1894" s="161" t="s">
        <v>6361</v>
      </c>
      <c r="H1894" s="161" t="s">
        <v>6362</v>
      </c>
      <c r="I1894" s="161" t="s">
        <v>6363</v>
      </c>
      <c r="J1894" s="161" t="s">
        <v>6364</v>
      </c>
      <c r="K1894" s="161" t="s">
        <v>6365</v>
      </c>
      <c r="L1894" s="161" t="s">
        <v>11850</v>
      </c>
      <c r="M1894" s="161" t="s">
        <v>6366</v>
      </c>
      <c r="N1894" s="185" t="s">
        <v>6318</v>
      </c>
      <c r="O1894" s="161" t="s">
        <v>4443</v>
      </c>
      <c r="P1894" s="161" t="s">
        <v>13678</v>
      </c>
      <c r="Q1894" s="161" t="s">
        <v>13679</v>
      </c>
      <c r="R1894" s="161" t="s">
        <v>2025</v>
      </c>
      <c r="S1894" s="161" t="s">
        <v>2026</v>
      </c>
      <c r="T1894" s="161" t="s">
        <v>13680</v>
      </c>
      <c r="U1894" s="161">
        <v>0</v>
      </c>
      <c r="V1894" s="161">
        <v>0</v>
      </c>
      <c r="W1894" s="161">
        <v>0</v>
      </c>
      <c r="X1894" s="161">
        <v>0</v>
      </c>
      <c r="Y1894" s="161">
        <v>0</v>
      </c>
      <c r="Z1894" s="161">
        <v>0</v>
      </c>
      <c r="AA1894" s="161">
        <v>0</v>
      </c>
      <c r="AB1894" s="161">
        <v>0</v>
      </c>
      <c r="AC1894" s="161">
        <v>0</v>
      </c>
      <c r="AD1894" s="161">
        <v>0</v>
      </c>
      <c r="AE1894" s="161">
        <v>0</v>
      </c>
      <c r="AF1894" s="161" t="s">
        <v>1824</v>
      </c>
      <c r="AG1894" s="161" t="s">
        <v>4437</v>
      </c>
      <c r="AH1894" s="162"/>
      <c r="AI1894" s="162"/>
      <c r="AJ1894" s="162"/>
      <c r="AK1894" s="162"/>
      <c r="AL1894" s="162"/>
      <c r="AM1894" s="162"/>
      <c r="AN1894" s="162"/>
      <c r="AO1894" s="162"/>
      <c r="AP1894" s="162"/>
      <c r="AQ1894" s="162"/>
      <c r="AR1894" s="162"/>
      <c r="AS1894" s="162"/>
      <c r="AT1894" s="162"/>
      <c r="AU1894" s="162"/>
      <c r="AV1894" s="162"/>
      <c r="AW1894" s="162"/>
      <c r="AX1894" s="162"/>
    </row>
    <row r="1895" spans="1:50" hidden="1">
      <c r="A1895" s="153" t="s">
        <v>2158</v>
      </c>
      <c r="B1895" s="153" t="s">
        <v>4442</v>
      </c>
      <c r="C1895" s="153" t="s">
        <v>2509</v>
      </c>
      <c r="D1895" s="177" t="s">
        <v>6358</v>
      </c>
      <c r="E1895" s="161" t="s">
        <v>6359</v>
      </c>
      <c r="F1895" s="161" t="s">
        <v>4106</v>
      </c>
      <c r="G1895" s="161" t="s">
        <v>6361</v>
      </c>
      <c r="H1895" s="161" t="s">
        <v>6362</v>
      </c>
      <c r="I1895" s="161" t="s">
        <v>6363</v>
      </c>
      <c r="J1895" s="161" t="s">
        <v>6364</v>
      </c>
      <c r="K1895" s="161" t="s">
        <v>6365</v>
      </c>
      <c r="L1895" s="161" t="s">
        <v>11850</v>
      </c>
      <c r="M1895" s="161" t="s">
        <v>6366</v>
      </c>
      <c r="N1895" s="185" t="s">
        <v>6318</v>
      </c>
      <c r="O1895" s="161" t="s">
        <v>4443</v>
      </c>
      <c r="P1895" s="161" t="s">
        <v>13678</v>
      </c>
      <c r="Q1895" s="161" t="s">
        <v>13679</v>
      </c>
      <c r="R1895" s="161" t="s">
        <v>2025</v>
      </c>
      <c r="S1895" s="161" t="s">
        <v>2026</v>
      </c>
      <c r="T1895" s="161" t="s">
        <v>13680</v>
      </c>
      <c r="U1895" s="161">
        <v>0</v>
      </c>
      <c r="V1895" s="161">
        <v>0</v>
      </c>
      <c r="W1895" s="161">
        <v>0</v>
      </c>
      <c r="X1895" s="161">
        <v>0</v>
      </c>
      <c r="Y1895" s="161">
        <v>0</v>
      </c>
      <c r="Z1895" s="161">
        <v>0</v>
      </c>
      <c r="AA1895" s="161">
        <v>0</v>
      </c>
      <c r="AB1895" s="161">
        <v>0</v>
      </c>
      <c r="AC1895" s="161">
        <v>0</v>
      </c>
      <c r="AD1895" s="161">
        <v>0</v>
      </c>
      <c r="AE1895" s="161">
        <v>0</v>
      </c>
      <c r="AF1895" s="161" t="s">
        <v>1824</v>
      </c>
      <c r="AG1895" s="161" t="s">
        <v>4437</v>
      </c>
      <c r="AH1895" s="162"/>
      <c r="AI1895" s="162"/>
      <c r="AJ1895" s="162"/>
      <c r="AK1895" s="162"/>
      <c r="AL1895" s="162"/>
      <c r="AM1895" s="162"/>
      <c r="AN1895" s="162"/>
      <c r="AO1895" s="162"/>
      <c r="AP1895" s="162"/>
      <c r="AQ1895" s="162"/>
      <c r="AR1895" s="162"/>
      <c r="AS1895" s="162"/>
      <c r="AT1895" s="162"/>
      <c r="AU1895" s="162"/>
      <c r="AV1895" s="162"/>
      <c r="AW1895" s="162"/>
      <c r="AX1895" s="162"/>
    </row>
    <row r="1896" spans="1:50" hidden="1">
      <c r="A1896" s="153" t="s">
        <v>2159</v>
      </c>
      <c r="B1896" s="153" t="s">
        <v>4442</v>
      </c>
      <c r="C1896" s="153" t="s">
        <v>2509</v>
      </c>
      <c r="D1896" s="177" t="s">
        <v>6358</v>
      </c>
      <c r="E1896" s="161" t="s">
        <v>6359</v>
      </c>
      <c r="F1896" s="161" t="s">
        <v>4107</v>
      </c>
      <c r="G1896" s="161" t="s">
        <v>6361</v>
      </c>
      <c r="H1896" s="161" t="s">
        <v>6362</v>
      </c>
      <c r="I1896" s="161" t="s">
        <v>6363</v>
      </c>
      <c r="J1896" s="161" t="s">
        <v>6364</v>
      </c>
      <c r="K1896" s="161" t="s">
        <v>6365</v>
      </c>
      <c r="L1896" s="161" t="s">
        <v>11850</v>
      </c>
      <c r="M1896" s="161" t="s">
        <v>6366</v>
      </c>
      <c r="N1896" s="185" t="s">
        <v>6318</v>
      </c>
      <c r="O1896" s="161" t="s">
        <v>4443</v>
      </c>
      <c r="P1896" s="161" t="s">
        <v>13678</v>
      </c>
      <c r="Q1896" s="161" t="s">
        <v>13679</v>
      </c>
      <c r="R1896" s="161" t="s">
        <v>2025</v>
      </c>
      <c r="S1896" s="161" t="s">
        <v>2026</v>
      </c>
      <c r="T1896" s="161" t="s">
        <v>13680</v>
      </c>
      <c r="U1896" s="161">
        <v>0</v>
      </c>
      <c r="V1896" s="161">
        <v>0</v>
      </c>
      <c r="W1896" s="161">
        <v>0</v>
      </c>
      <c r="X1896" s="161">
        <v>0</v>
      </c>
      <c r="Y1896" s="161">
        <v>0</v>
      </c>
      <c r="Z1896" s="161">
        <v>0</v>
      </c>
      <c r="AA1896" s="161">
        <v>0</v>
      </c>
      <c r="AB1896" s="161">
        <v>0</v>
      </c>
      <c r="AC1896" s="161">
        <v>0</v>
      </c>
      <c r="AD1896" s="161">
        <v>0</v>
      </c>
      <c r="AE1896" s="161">
        <v>0</v>
      </c>
      <c r="AF1896" s="161" t="s">
        <v>1824</v>
      </c>
      <c r="AG1896" s="161" t="s">
        <v>4437</v>
      </c>
      <c r="AH1896" s="162"/>
      <c r="AI1896" s="162"/>
      <c r="AJ1896" s="162"/>
      <c r="AK1896" s="162"/>
      <c r="AL1896" s="162"/>
      <c r="AM1896" s="162"/>
      <c r="AN1896" s="162"/>
      <c r="AO1896" s="162"/>
      <c r="AP1896" s="162"/>
      <c r="AQ1896" s="162"/>
      <c r="AR1896" s="162"/>
      <c r="AS1896" s="162"/>
      <c r="AT1896" s="162"/>
      <c r="AU1896" s="162"/>
      <c r="AV1896" s="162"/>
      <c r="AW1896" s="162"/>
      <c r="AX1896" s="162"/>
    </row>
    <row r="1897" spans="1:50" hidden="1">
      <c r="A1897" s="153" t="s">
        <v>2160</v>
      </c>
      <c r="B1897" s="153" t="s">
        <v>4442</v>
      </c>
      <c r="C1897" s="153" t="s">
        <v>2509</v>
      </c>
      <c r="D1897" s="177" t="s">
        <v>6358</v>
      </c>
      <c r="E1897" s="161" t="s">
        <v>6359</v>
      </c>
      <c r="F1897" s="161" t="s">
        <v>4108</v>
      </c>
      <c r="G1897" s="161" t="s">
        <v>6361</v>
      </c>
      <c r="H1897" s="161" t="s">
        <v>6362</v>
      </c>
      <c r="I1897" s="161" t="s">
        <v>6363</v>
      </c>
      <c r="J1897" s="161" t="s">
        <v>6364</v>
      </c>
      <c r="K1897" s="161" t="s">
        <v>6365</v>
      </c>
      <c r="L1897" s="161" t="s">
        <v>11850</v>
      </c>
      <c r="M1897" s="161" t="s">
        <v>6366</v>
      </c>
      <c r="N1897" s="185" t="s">
        <v>6318</v>
      </c>
      <c r="O1897" s="161" t="s">
        <v>4443</v>
      </c>
      <c r="P1897" s="161" t="s">
        <v>13678</v>
      </c>
      <c r="Q1897" s="161" t="s">
        <v>13679</v>
      </c>
      <c r="R1897" s="161" t="s">
        <v>2025</v>
      </c>
      <c r="S1897" s="161" t="s">
        <v>2026</v>
      </c>
      <c r="T1897" s="161" t="s">
        <v>13680</v>
      </c>
      <c r="U1897" s="161">
        <v>0</v>
      </c>
      <c r="V1897" s="161">
        <v>0</v>
      </c>
      <c r="W1897" s="161">
        <v>0</v>
      </c>
      <c r="X1897" s="161">
        <v>0</v>
      </c>
      <c r="Y1897" s="161">
        <v>0</v>
      </c>
      <c r="Z1897" s="161">
        <v>0</v>
      </c>
      <c r="AA1897" s="161">
        <v>0</v>
      </c>
      <c r="AB1897" s="161">
        <v>0</v>
      </c>
      <c r="AC1897" s="161">
        <v>0</v>
      </c>
      <c r="AD1897" s="161">
        <v>0</v>
      </c>
      <c r="AE1897" s="161">
        <v>0</v>
      </c>
      <c r="AF1897" s="161" t="s">
        <v>1824</v>
      </c>
      <c r="AG1897" s="161" t="s">
        <v>4437</v>
      </c>
      <c r="AH1897" s="162"/>
      <c r="AI1897" s="162"/>
      <c r="AJ1897" s="162"/>
      <c r="AK1897" s="162"/>
      <c r="AL1897" s="162"/>
      <c r="AM1897" s="162"/>
      <c r="AN1897" s="162"/>
      <c r="AO1897" s="162"/>
      <c r="AP1897" s="162"/>
      <c r="AQ1897" s="162"/>
      <c r="AR1897" s="162"/>
      <c r="AS1897" s="162"/>
      <c r="AT1897" s="162"/>
      <c r="AU1897" s="162"/>
      <c r="AV1897" s="162"/>
      <c r="AW1897" s="162"/>
      <c r="AX1897" s="162"/>
    </row>
    <row r="1898" spans="1:50" hidden="1">
      <c r="A1898" s="153" t="s">
        <v>1945</v>
      </c>
      <c r="B1898" s="153" t="s">
        <v>1946</v>
      </c>
      <c r="C1898" s="153" t="s">
        <v>1947</v>
      </c>
      <c r="D1898" s="177" t="s">
        <v>11101</v>
      </c>
      <c r="E1898" s="161" t="s">
        <v>11102</v>
      </c>
      <c r="F1898" s="161" t="s">
        <v>12098</v>
      </c>
      <c r="G1898" s="161" t="s">
        <v>11103</v>
      </c>
      <c r="H1898" s="161" t="s">
        <v>2024</v>
      </c>
      <c r="I1898" s="161" t="s">
        <v>941</v>
      </c>
      <c r="J1898" s="161" t="s">
        <v>11104</v>
      </c>
      <c r="K1898" s="161" t="s">
        <v>6309</v>
      </c>
      <c r="L1898" s="161" t="s">
        <v>11105</v>
      </c>
      <c r="M1898" s="161" t="s">
        <v>11106</v>
      </c>
      <c r="N1898" s="185" t="s">
        <v>6310</v>
      </c>
      <c r="O1898" s="161">
        <v>0</v>
      </c>
      <c r="P1898" s="161">
        <v>0</v>
      </c>
      <c r="Q1898" s="161">
        <v>0</v>
      </c>
      <c r="R1898" s="161">
        <v>0</v>
      </c>
      <c r="S1898" s="161">
        <v>0</v>
      </c>
      <c r="T1898" s="161">
        <v>0</v>
      </c>
      <c r="U1898" s="161">
        <v>0</v>
      </c>
      <c r="V1898" s="161">
        <v>0</v>
      </c>
      <c r="W1898" s="161">
        <v>0</v>
      </c>
      <c r="X1898" s="161">
        <v>0</v>
      </c>
      <c r="Y1898" s="161">
        <v>0</v>
      </c>
      <c r="Z1898" s="161">
        <v>0</v>
      </c>
      <c r="AA1898" s="161">
        <v>0</v>
      </c>
      <c r="AB1898" s="161">
        <v>0</v>
      </c>
      <c r="AC1898" s="161">
        <v>0</v>
      </c>
      <c r="AD1898" s="161">
        <v>0</v>
      </c>
      <c r="AE1898" s="161">
        <v>0</v>
      </c>
      <c r="AF1898" s="161" t="s">
        <v>6309</v>
      </c>
      <c r="AG1898" s="161" t="s">
        <v>6317</v>
      </c>
      <c r="AH1898" s="162"/>
      <c r="AI1898" s="162"/>
      <c r="AJ1898" s="162"/>
      <c r="AK1898" s="162"/>
      <c r="AL1898" s="162"/>
      <c r="AM1898" s="162"/>
      <c r="AN1898" s="162"/>
      <c r="AO1898" s="162"/>
      <c r="AP1898" s="162"/>
      <c r="AQ1898" s="162"/>
      <c r="AR1898" s="162"/>
      <c r="AS1898" s="162"/>
      <c r="AT1898" s="162"/>
      <c r="AU1898" s="162"/>
      <c r="AV1898" s="162"/>
      <c r="AW1898" s="162"/>
      <c r="AX1898" s="162"/>
    </row>
    <row r="1899" spans="1:50" hidden="1">
      <c r="A1899" s="153" t="s">
        <v>2102</v>
      </c>
      <c r="B1899" s="153" t="s">
        <v>2103</v>
      </c>
      <c r="C1899" s="153" t="s">
        <v>2104</v>
      </c>
      <c r="D1899" s="177" t="s">
        <v>7021</v>
      </c>
      <c r="E1899" s="161" t="s">
        <v>7022</v>
      </c>
      <c r="F1899" s="161" t="s">
        <v>12100</v>
      </c>
      <c r="G1899" s="161" t="s">
        <v>7023</v>
      </c>
      <c r="H1899" s="161" t="s">
        <v>6786</v>
      </c>
      <c r="I1899" s="161" t="s">
        <v>6787</v>
      </c>
      <c r="J1899" s="161" t="s">
        <v>7024</v>
      </c>
      <c r="K1899" s="161" t="s">
        <v>7025</v>
      </c>
      <c r="L1899" s="161" t="s">
        <v>7026</v>
      </c>
      <c r="M1899" s="161" t="s">
        <v>7027</v>
      </c>
      <c r="N1899" s="185" t="s">
        <v>6310</v>
      </c>
      <c r="O1899" s="161">
        <v>0</v>
      </c>
      <c r="P1899" s="161">
        <v>0</v>
      </c>
      <c r="Q1899" s="161">
        <v>0</v>
      </c>
      <c r="R1899" s="161">
        <v>0</v>
      </c>
      <c r="S1899" s="161">
        <v>0</v>
      </c>
      <c r="T1899" s="161">
        <v>0</v>
      </c>
      <c r="U1899" s="161">
        <v>0</v>
      </c>
      <c r="V1899" s="161">
        <v>0</v>
      </c>
      <c r="W1899" s="161">
        <v>0</v>
      </c>
      <c r="X1899" s="161">
        <v>0</v>
      </c>
      <c r="Y1899" s="161">
        <v>0</v>
      </c>
      <c r="Z1899" s="161">
        <v>0</v>
      </c>
      <c r="AA1899" s="161">
        <v>0</v>
      </c>
      <c r="AB1899" s="161">
        <v>0</v>
      </c>
      <c r="AC1899" s="161">
        <v>0</v>
      </c>
      <c r="AD1899" s="161">
        <v>0</v>
      </c>
      <c r="AE1899" s="161">
        <v>0</v>
      </c>
      <c r="AF1899" s="161" t="s">
        <v>6309</v>
      </c>
      <c r="AG1899" s="161" t="s">
        <v>6317</v>
      </c>
      <c r="AH1899" s="162"/>
      <c r="AI1899" s="162"/>
      <c r="AJ1899" s="162"/>
      <c r="AK1899" s="162"/>
      <c r="AL1899" s="162"/>
      <c r="AM1899" s="162"/>
      <c r="AN1899" s="162"/>
      <c r="AO1899" s="162"/>
      <c r="AP1899" s="162"/>
      <c r="AQ1899" s="162"/>
      <c r="AR1899" s="162"/>
      <c r="AS1899" s="162"/>
      <c r="AT1899" s="162"/>
      <c r="AU1899" s="162"/>
      <c r="AV1899" s="162"/>
      <c r="AW1899" s="162"/>
      <c r="AX1899" s="162"/>
    </row>
    <row r="1900" spans="1:50" hidden="1">
      <c r="A1900" s="153" t="s">
        <v>2779</v>
      </c>
      <c r="B1900" s="153" t="s">
        <v>2774</v>
      </c>
      <c r="C1900" s="153" t="s">
        <v>2780</v>
      </c>
      <c r="D1900" s="177" t="s">
        <v>10547</v>
      </c>
      <c r="E1900" s="161" t="s">
        <v>10548</v>
      </c>
      <c r="F1900" s="161" t="s">
        <v>13122</v>
      </c>
      <c r="G1900" s="161" t="s">
        <v>10549</v>
      </c>
      <c r="H1900" s="161" t="s">
        <v>6946</v>
      </c>
      <c r="I1900" s="161" t="s">
        <v>2031</v>
      </c>
      <c r="J1900" s="161" t="s">
        <v>10550</v>
      </c>
      <c r="K1900" s="161" t="s">
        <v>10551</v>
      </c>
      <c r="L1900" s="161" t="s">
        <v>10552</v>
      </c>
      <c r="M1900" s="161" t="s">
        <v>10553</v>
      </c>
      <c r="N1900" s="185" t="s">
        <v>6318</v>
      </c>
      <c r="O1900" s="161">
        <v>0</v>
      </c>
      <c r="P1900" s="161">
        <v>0</v>
      </c>
      <c r="Q1900" s="161">
        <v>0</v>
      </c>
      <c r="R1900" s="161">
        <v>0</v>
      </c>
      <c r="S1900" s="161">
        <v>0</v>
      </c>
      <c r="T1900" s="161">
        <v>0</v>
      </c>
      <c r="U1900" s="161">
        <v>0</v>
      </c>
      <c r="V1900" s="161">
        <v>0</v>
      </c>
      <c r="W1900" s="161">
        <v>0</v>
      </c>
      <c r="X1900" s="161">
        <v>0</v>
      </c>
      <c r="Y1900" s="161">
        <v>0</v>
      </c>
      <c r="Z1900" s="161">
        <v>0</v>
      </c>
      <c r="AA1900" s="161">
        <v>0</v>
      </c>
      <c r="AB1900" s="161">
        <v>0</v>
      </c>
      <c r="AC1900" s="161">
        <v>0</v>
      </c>
      <c r="AD1900" s="161">
        <v>0</v>
      </c>
      <c r="AE1900" s="161">
        <v>0</v>
      </c>
      <c r="AF1900" s="161" t="s">
        <v>11896</v>
      </c>
      <c r="AG1900" s="161" t="s">
        <v>4437</v>
      </c>
      <c r="AH1900" s="162"/>
      <c r="AI1900" s="162"/>
      <c r="AJ1900" s="162"/>
      <c r="AK1900" s="162"/>
      <c r="AL1900" s="162"/>
      <c r="AM1900" s="162"/>
      <c r="AN1900" s="162"/>
      <c r="AO1900" s="162"/>
      <c r="AP1900" s="162"/>
      <c r="AQ1900" s="162"/>
      <c r="AR1900" s="162"/>
      <c r="AS1900" s="162"/>
      <c r="AT1900" s="162"/>
      <c r="AU1900" s="162"/>
      <c r="AV1900" s="162"/>
      <c r="AW1900" s="162"/>
      <c r="AX1900" s="162"/>
    </row>
    <row r="1901" spans="1:50" hidden="1">
      <c r="A1901" s="153" t="s">
        <v>2117</v>
      </c>
      <c r="B1901" s="153" t="s">
        <v>2115</v>
      </c>
      <c r="C1901" s="153" t="s">
        <v>2118</v>
      </c>
      <c r="D1901" s="177" t="s">
        <v>11140</v>
      </c>
      <c r="E1901" s="161" t="s">
        <v>11141</v>
      </c>
      <c r="F1901" s="161" t="s">
        <v>13313</v>
      </c>
      <c r="G1901" s="161" t="s">
        <v>11142</v>
      </c>
      <c r="H1901" s="161" t="s">
        <v>6786</v>
      </c>
      <c r="I1901" s="161" t="s">
        <v>6787</v>
      </c>
      <c r="J1901" s="161" t="s">
        <v>11143</v>
      </c>
      <c r="K1901" s="161" t="s">
        <v>11144</v>
      </c>
      <c r="L1901" s="161" t="s">
        <v>6309</v>
      </c>
      <c r="M1901" s="161" t="s">
        <v>11145</v>
      </c>
      <c r="N1901" s="185" t="s">
        <v>6318</v>
      </c>
      <c r="O1901" s="161">
        <v>0</v>
      </c>
      <c r="P1901" s="161">
        <v>0</v>
      </c>
      <c r="Q1901" s="161">
        <v>0</v>
      </c>
      <c r="R1901" s="161">
        <v>0</v>
      </c>
      <c r="S1901" s="161">
        <v>0</v>
      </c>
      <c r="T1901" s="161">
        <v>0</v>
      </c>
      <c r="U1901" s="161">
        <v>0</v>
      </c>
      <c r="V1901" s="161">
        <v>0</v>
      </c>
      <c r="W1901" s="161">
        <v>0</v>
      </c>
      <c r="X1901" s="161">
        <v>0</v>
      </c>
      <c r="Y1901" s="161">
        <v>0</v>
      </c>
      <c r="Z1901" s="161">
        <v>0</v>
      </c>
      <c r="AA1901" s="161">
        <v>0</v>
      </c>
      <c r="AB1901" s="161">
        <v>0</v>
      </c>
      <c r="AC1901" s="161">
        <v>0</v>
      </c>
      <c r="AD1901" s="161">
        <v>0</v>
      </c>
      <c r="AE1901" s="161">
        <v>0</v>
      </c>
      <c r="AF1901" s="161" t="s">
        <v>4678</v>
      </c>
      <c r="AG1901" s="161" t="s">
        <v>6317</v>
      </c>
      <c r="AH1901" s="162"/>
      <c r="AI1901" s="162"/>
      <c r="AJ1901" s="162"/>
      <c r="AK1901" s="162"/>
      <c r="AL1901" s="162"/>
      <c r="AM1901" s="162"/>
      <c r="AN1901" s="162"/>
      <c r="AO1901" s="162"/>
      <c r="AP1901" s="162"/>
      <c r="AQ1901" s="162"/>
      <c r="AR1901" s="162"/>
      <c r="AS1901" s="162"/>
      <c r="AT1901" s="162"/>
      <c r="AU1901" s="162"/>
      <c r="AV1901" s="162"/>
      <c r="AW1901" s="162"/>
      <c r="AX1901" s="162"/>
    </row>
    <row r="1902" spans="1:50" hidden="1">
      <c r="A1902" s="153" t="s">
        <v>2119</v>
      </c>
      <c r="B1902" s="153" t="s">
        <v>2115</v>
      </c>
      <c r="C1902" s="153" t="s">
        <v>4538</v>
      </c>
      <c r="D1902" s="177" t="s">
        <v>11140</v>
      </c>
      <c r="E1902" s="161" t="s">
        <v>11141</v>
      </c>
      <c r="F1902" s="161" t="s">
        <v>13314</v>
      </c>
      <c r="G1902" s="161" t="s">
        <v>11142</v>
      </c>
      <c r="H1902" s="161" t="s">
        <v>6786</v>
      </c>
      <c r="I1902" s="161" t="s">
        <v>6787</v>
      </c>
      <c r="J1902" s="161" t="s">
        <v>11143</v>
      </c>
      <c r="K1902" s="161" t="s">
        <v>11144</v>
      </c>
      <c r="L1902" s="161" t="s">
        <v>6309</v>
      </c>
      <c r="M1902" s="161" t="s">
        <v>11145</v>
      </c>
      <c r="N1902" s="185" t="s">
        <v>6318</v>
      </c>
      <c r="O1902" s="161">
        <v>0</v>
      </c>
      <c r="P1902" s="161">
        <v>0</v>
      </c>
      <c r="Q1902" s="161">
        <v>0</v>
      </c>
      <c r="R1902" s="161">
        <v>0</v>
      </c>
      <c r="S1902" s="161">
        <v>0</v>
      </c>
      <c r="T1902" s="161">
        <v>0</v>
      </c>
      <c r="U1902" s="161">
        <v>0</v>
      </c>
      <c r="V1902" s="161">
        <v>0</v>
      </c>
      <c r="W1902" s="161">
        <v>0</v>
      </c>
      <c r="X1902" s="161">
        <v>0</v>
      </c>
      <c r="Y1902" s="161">
        <v>0</v>
      </c>
      <c r="Z1902" s="161">
        <v>0</v>
      </c>
      <c r="AA1902" s="161">
        <v>0</v>
      </c>
      <c r="AB1902" s="161">
        <v>0</v>
      </c>
      <c r="AC1902" s="161">
        <v>0</v>
      </c>
      <c r="AD1902" s="161">
        <v>0</v>
      </c>
      <c r="AE1902" s="161">
        <v>0</v>
      </c>
      <c r="AF1902" s="161" t="s">
        <v>4678</v>
      </c>
      <c r="AG1902" s="161" t="s">
        <v>6317</v>
      </c>
      <c r="AH1902" s="162"/>
      <c r="AI1902" s="162"/>
      <c r="AJ1902" s="162"/>
      <c r="AK1902" s="162"/>
      <c r="AL1902" s="162"/>
      <c r="AM1902" s="162"/>
      <c r="AN1902" s="162"/>
      <c r="AO1902" s="162"/>
      <c r="AP1902" s="162"/>
      <c r="AQ1902" s="162"/>
      <c r="AR1902" s="162"/>
      <c r="AS1902" s="162"/>
      <c r="AT1902" s="162"/>
      <c r="AU1902" s="162"/>
      <c r="AV1902" s="162"/>
      <c r="AW1902" s="162"/>
      <c r="AX1902" s="162"/>
    </row>
    <row r="1903" spans="1:50" hidden="1">
      <c r="A1903" s="153" t="s">
        <v>4547</v>
      </c>
      <c r="B1903" s="153" t="s">
        <v>4548</v>
      </c>
      <c r="C1903" s="153" t="s">
        <v>4549</v>
      </c>
      <c r="D1903" s="177" t="s">
        <v>11158</v>
      </c>
      <c r="E1903" s="161" t="s">
        <v>11159</v>
      </c>
      <c r="F1903" s="161" t="s">
        <v>13317</v>
      </c>
      <c r="G1903" s="161" t="s">
        <v>11160</v>
      </c>
      <c r="H1903" s="161" t="s">
        <v>1338</v>
      </c>
      <c r="I1903" s="161" t="s">
        <v>3329</v>
      </c>
      <c r="J1903" s="161" t="s">
        <v>11161</v>
      </c>
      <c r="K1903" s="161" t="s">
        <v>11162</v>
      </c>
      <c r="L1903" s="161" t="s">
        <v>6309</v>
      </c>
      <c r="M1903" s="161" t="s">
        <v>11163</v>
      </c>
      <c r="N1903" s="185" t="s">
        <v>6310</v>
      </c>
      <c r="O1903" s="161">
        <v>0</v>
      </c>
      <c r="P1903" s="161">
        <v>0</v>
      </c>
      <c r="Q1903" s="161">
        <v>0</v>
      </c>
      <c r="R1903" s="161">
        <v>0</v>
      </c>
      <c r="S1903" s="161">
        <v>0</v>
      </c>
      <c r="T1903" s="161">
        <v>0</v>
      </c>
      <c r="U1903" s="161">
        <v>0</v>
      </c>
      <c r="V1903" s="161">
        <v>0</v>
      </c>
      <c r="W1903" s="161">
        <v>0</v>
      </c>
      <c r="X1903" s="161">
        <v>0</v>
      </c>
      <c r="Y1903" s="161">
        <v>0</v>
      </c>
      <c r="Z1903" s="161">
        <v>0</v>
      </c>
      <c r="AA1903" s="161">
        <v>0</v>
      </c>
      <c r="AB1903" s="161">
        <v>0</v>
      </c>
      <c r="AC1903" s="161">
        <v>0</v>
      </c>
      <c r="AD1903" s="161">
        <v>0</v>
      </c>
      <c r="AE1903" s="161">
        <v>0</v>
      </c>
      <c r="AF1903" s="161" t="s">
        <v>6309</v>
      </c>
      <c r="AG1903" s="161" t="s">
        <v>6317</v>
      </c>
      <c r="AH1903" s="162"/>
      <c r="AI1903" s="162"/>
      <c r="AJ1903" s="162"/>
      <c r="AK1903" s="162"/>
      <c r="AL1903" s="162"/>
      <c r="AM1903" s="162"/>
      <c r="AN1903" s="162"/>
      <c r="AO1903" s="162"/>
      <c r="AP1903" s="162"/>
      <c r="AQ1903" s="162"/>
      <c r="AR1903" s="162"/>
      <c r="AS1903" s="162"/>
      <c r="AT1903" s="162"/>
      <c r="AU1903" s="162"/>
      <c r="AV1903" s="162"/>
      <c r="AW1903" s="162"/>
      <c r="AX1903" s="162"/>
    </row>
    <row r="1904" spans="1:50" hidden="1">
      <c r="A1904" s="153" t="s">
        <v>4396</v>
      </c>
      <c r="B1904" s="153" t="s">
        <v>4397</v>
      </c>
      <c r="C1904" s="153" t="s">
        <v>4398</v>
      </c>
      <c r="D1904" s="177" t="s">
        <v>6621</v>
      </c>
      <c r="E1904" s="161" t="s">
        <v>6622</v>
      </c>
      <c r="F1904" s="161" t="s">
        <v>12114</v>
      </c>
      <c r="G1904" s="161" t="s">
        <v>6623</v>
      </c>
      <c r="H1904" s="161" t="s">
        <v>3554</v>
      </c>
      <c r="I1904" s="161" t="s">
        <v>3555</v>
      </c>
      <c r="J1904" s="161" t="s">
        <v>6624</v>
      </c>
      <c r="K1904" s="161" t="s">
        <v>6625</v>
      </c>
      <c r="L1904" s="161" t="s">
        <v>4150</v>
      </c>
      <c r="M1904" s="161" t="s">
        <v>6626</v>
      </c>
      <c r="N1904" s="185" t="s">
        <v>6318</v>
      </c>
      <c r="O1904" s="161">
        <v>0</v>
      </c>
      <c r="P1904" s="161">
        <v>0</v>
      </c>
      <c r="Q1904" s="161">
        <v>0</v>
      </c>
      <c r="R1904" s="161">
        <v>0</v>
      </c>
      <c r="S1904" s="161">
        <v>0</v>
      </c>
      <c r="T1904" s="161">
        <v>0</v>
      </c>
      <c r="U1904" s="161">
        <v>0</v>
      </c>
      <c r="V1904" s="161">
        <v>0</v>
      </c>
      <c r="W1904" s="161">
        <v>0</v>
      </c>
      <c r="X1904" s="161">
        <v>0</v>
      </c>
      <c r="Y1904" s="161">
        <v>0</v>
      </c>
      <c r="Z1904" s="161">
        <v>0</v>
      </c>
      <c r="AA1904" s="161">
        <v>0</v>
      </c>
      <c r="AB1904" s="161">
        <v>0</v>
      </c>
      <c r="AC1904" s="161">
        <v>0</v>
      </c>
      <c r="AD1904" s="161">
        <v>0</v>
      </c>
      <c r="AE1904" s="161">
        <v>0</v>
      </c>
      <c r="AF1904" s="161" t="s">
        <v>4399</v>
      </c>
      <c r="AG1904" s="161" t="s">
        <v>4400</v>
      </c>
      <c r="AH1904" s="162" t="s">
        <v>14908</v>
      </c>
      <c r="AI1904" s="162" t="s">
        <v>15750</v>
      </c>
      <c r="AJ1904" s="162" t="s">
        <v>16258</v>
      </c>
      <c r="AK1904" s="162"/>
      <c r="AL1904" s="162"/>
      <c r="AM1904" s="162"/>
      <c r="AN1904" s="162"/>
      <c r="AO1904" s="162"/>
      <c r="AP1904" s="162"/>
      <c r="AQ1904" s="162"/>
      <c r="AR1904" s="162"/>
      <c r="AS1904" s="162"/>
      <c r="AT1904" s="162"/>
      <c r="AU1904" s="162"/>
      <c r="AV1904" s="162"/>
      <c r="AW1904" s="162"/>
      <c r="AX1904" s="162"/>
    </row>
    <row r="1905" spans="1:50" hidden="1">
      <c r="A1905" s="153" t="s">
        <v>4781</v>
      </c>
      <c r="B1905" s="153" t="s">
        <v>4782</v>
      </c>
      <c r="C1905" s="153" t="s">
        <v>4783</v>
      </c>
      <c r="D1905" s="177" t="s">
        <v>11524</v>
      </c>
      <c r="E1905" s="161" t="s">
        <v>11525</v>
      </c>
      <c r="F1905" s="161" t="s">
        <v>13399</v>
      </c>
      <c r="G1905" s="161" t="s">
        <v>11526</v>
      </c>
      <c r="H1905" s="161" t="s">
        <v>11299</v>
      </c>
      <c r="I1905" s="161" t="s">
        <v>11300</v>
      </c>
      <c r="J1905" s="161" t="s">
        <v>11527</v>
      </c>
      <c r="K1905" s="161" t="s">
        <v>11528</v>
      </c>
      <c r="L1905" s="161" t="s">
        <v>6309</v>
      </c>
      <c r="M1905" s="161" t="s">
        <v>11529</v>
      </c>
      <c r="N1905" s="185" t="s">
        <v>6310</v>
      </c>
      <c r="O1905" s="161" t="s">
        <v>4784</v>
      </c>
      <c r="P1905" s="161" t="s">
        <v>13869</v>
      </c>
      <c r="Q1905" s="161" t="s">
        <v>13870</v>
      </c>
      <c r="R1905" s="161" t="s">
        <v>11299</v>
      </c>
      <c r="S1905" s="161" t="s">
        <v>11300</v>
      </c>
      <c r="T1905" s="161" t="s">
        <v>11528</v>
      </c>
      <c r="U1905" s="161">
        <v>0</v>
      </c>
      <c r="V1905" s="161">
        <v>0</v>
      </c>
      <c r="W1905" s="161">
        <v>0</v>
      </c>
      <c r="X1905" s="161">
        <v>0</v>
      </c>
      <c r="Y1905" s="161">
        <v>0</v>
      </c>
      <c r="Z1905" s="161">
        <v>0</v>
      </c>
      <c r="AA1905" s="161">
        <v>0</v>
      </c>
      <c r="AB1905" s="161">
        <v>0</v>
      </c>
      <c r="AC1905" s="161">
        <v>0</v>
      </c>
      <c r="AD1905" s="161">
        <v>0</v>
      </c>
      <c r="AE1905" s="161">
        <v>0</v>
      </c>
      <c r="AF1905" s="161" t="s">
        <v>6309</v>
      </c>
      <c r="AG1905" s="161" t="s">
        <v>6317</v>
      </c>
      <c r="AH1905" s="162"/>
      <c r="AI1905" s="162"/>
      <c r="AJ1905" s="162"/>
      <c r="AK1905" s="162"/>
      <c r="AL1905" s="162"/>
      <c r="AM1905" s="162"/>
      <c r="AN1905" s="162"/>
      <c r="AO1905" s="162"/>
      <c r="AP1905" s="162"/>
      <c r="AQ1905" s="162"/>
      <c r="AR1905" s="162"/>
      <c r="AS1905" s="162"/>
      <c r="AT1905" s="162"/>
      <c r="AU1905" s="162"/>
      <c r="AV1905" s="162"/>
      <c r="AW1905" s="162"/>
      <c r="AX1905" s="162"/>
    </row>
    <row r="1906" spans="1:50" hidden="1">
      <c r="A1906" s="153" t="s">
        <v>870</v>
      </c>
      <c r="B1906" s="153" t="s">
        <v>856</v>
      </c>
      <c r="C1906" s="153" t="s">
        <v>871</v>
      </c>
      <c r="D1906" s="177" t="s">
        <v>8183</v>
      </c>
      <c r="E1906" s="161" t="s">
        <v>8184</v>
      </c>
      <c r="F1906" s="161" t="s">
        <v>12453</v>
      </c>
      <c r="G1906" s="161" t="s">
        <v>8185</v>
      </c>
      <c r="H1906" s="161" t="s">
        <v>2025</v>
      </c>
      <c r="I1906" s="161" t="s">
        <v>2026</v>
      </c>
      <c r="J1906" s="161" t="s">
        <v>8186</v>
      </c>
      <c r="K1906" s="161" t="s">
        <v>6309</v>
      </c>
      <c r="L1906" s="161" t="s">
        <v>6309</v>
      </c>
      <c r="M1906" s="161" t="s">
        <v>8187</v>
      </c>
      <c r="N1906" s="185" t="s">
        <v>6313</v>
      </c>
      <c r="O1906" s="161">
        <v>0</v>
      </c>
      <c r="P1906" s="161">
        <v>0</v>
      </c>
      <c r="Q1906" s="161">
        <v>0</v>
      </c>
      <c r="R1906" s="161">
        <v>0</v>
      </c>
      <c r="S1906" s="161">
        <v>0</v>
      </c>
      <c r="T1906" s="161">
        <v>0</v>
      </c>
      <c r="U1906" s="161">
        <v>0</v>
      </c>
      <c r="V1906" s="161">
        <v>0</v>
      </c>
      <c r="W1906" s="161">
        <v>0</v>
      </c>
      <c r="X1906" s="161">
        <v>0</v>
      </c>
      <c r="Y1906" s="161">
        <v>0</v>
      </c>
      <c r="Z1906" s="161">
        <v>0</v>
      </c>
      <c r="AA1906" s="161">
        <v>0</v>
      </c>
      <c r="AB1906" s="161">
        <v>0</v>
      </c>
      <c r="AC1906" s="161">
        <v>0</v>
      </c>
      <c r="AD1906" s="161">
        <v>0</v>
      </c>
      <c r="AE1906" s="161">
        <v>0</v>
      </c>
      <c r="AF1906" s="161" t="s">
        <v>6566</v>
      </c>
      <c r="AG1906" s="161" t="s">
        <v>4392</v>
      </c>
      <c r="AH1906" s="162"/>
      <c r="AI1906" s="162"/>
      <c r="AJ1906" s="162"/>
      <c r="AK1906" s="162"/>
      <c r="AL1906" s="162"/>
      <c r="AM1906" s="162"/>
      <c r="AN1906" s="162"/>
      <c r="AO1906" s="162"/>
      <c r="AP1906" s="162"/>
      <c r="AQ1906" s="162"/>
      <c r="AR1906" s="162"/>
      <c r="AS1906" s="162"/>
      <c r="AT1906" s="162"/>
      <c r="AU1906" s="162"/>
      <c r="AV1906" s="162"/>
      <c r="AW1906" s="162"/>
      <c r="AX1906" s="162"/>
    </row>
    <row r="1907" spans="1:50" ht="12.75" hidden="1" customHeight="1">
      <c r="A1907" s="153" t="s">
        <v>2122</v>
      </c>
      <c r="B1907" s="153" t="s">
        <v>2123</v>
      </c>
      <c r="C1907" s="153" t="s">
        <v>2124</v>
      </c>
      <c r="D1907" s="177" t="s">
        <v>11345</v>
      </c>
      <c r="E1907" s="161" t="s">
        <v>11346</v>
      </c>
      <c r="F1907" s="161" t="s">
        <v>13367</v>
      </c>
      <c r="G1907" s="161" t="s">
        <v>11347</v>
      </c>
      <c r="H1907" s="161" t="s">
        <v>2024</v>
      </c>
      <c r="I1907" s="161" t="s">
        <v>2031</v>
      </c>
      <c r="J1907" s="161" t="s">
        <v>11348</v>
      </c>
      <c r="K1907" s="161" t="s">
        <v>11349</v>
      </c>
      <c r="L1907" s="161" t="s">
        <v>11350</v>
      </c>
      <c r="M1907" s="161" t="s">
        <v>11351</v>
      </c>
      <c r="N1907" s="185" t="s">
        <v>6310</v>
      </c>
      <c r="O1907" s="161" t="s">
        <v>2125</v>
      </c>
      <c r="P1907" s="161" t="s">
        <v>13836</v>
      </c>
      <c r="Q1907" s="161" t="s">
        <v>13837</v>
      </c>
      <c r="R1907" s="161" t="s">
        <v>2024</v>
      </c>
      <c r="S1907" s="161" t="s">
        <v>2031</v>
      </c>
      <c r="T1907" s="161" t="s">
        <v>6309</v>
      </c>
      <c r="U1907" s="161">
        <v>0</v>
      </c>
      <c r="V1907" s="161">
        <v>0</v>
      </c>
      <c r="W1907" s="161">
        <v>0</v>
      </c>
      <c r="X1907" s="161">
        <v>0</v>
      </c>
      <c r="Y1907" s="161">
        <v>0</v>
      </c>
      <c r="Z1907" s="161">
        <v>0</v>
      </c>
      <c r="AA1907" s="161">
        <v>0</v>
      </c>
      <c r="AB1907" s="161">
        <v>0</v>
      </c>
      <c r="AC1907" s="161">
        <v>0</v>
      </c>
      <c r="AD1907" s="161">
        <v>0</v>
      </c>
      <c r="AE1907" s="161">
        <v>0</v>
      </c>
      <c r="AF1907" s="161" t="s">
        <v>6309</v>
      </c>
      <c r="AG1907" s="161" t="s">
        <v>6317</v>
      </c>
      <c r="AH1907" s="162"/>
      <c r="AI1907" s="162"/>
      <c r="AJ1907" s="162"/>
      <c r="AK1907" s="162"/>
      <c r="AL1907" s="162"/>
      <c r="AM1907" s="162"/>
      <c r="AN1907" s="162"/>
      <c r="AO1907" s="162"/>
      <c r="AP1907" s="162"/>
      <c r="AQ1907" s="162"/>
      <c r="AR1907" s="162"/>
      <c r="AS1907" s="162"/>
      <c r="AT1907" s="162"/>
      <c r="AU1907" s="162"/>
      <c r="AV1907" s="162"/>
      <c r="AW1907" s="162"/>
      <c r="AX1907" s="162"/>
    </row>
    <row r="1908" spans="1:50" hidden="1">
      <c r="A1908" s="153" t="s">
        <v>5095</v>
      </c>
      <c r="B1908" s="153" t="s">
        <v>5096</v>
      </c>
      <c r="C1908" s="153" t="s">
        <v>5097</v>
      </c>
      <c r="D1908" s="177" t="s">
        <v>2739</v>
      </c>
      <c r="E1908" s="161" t="s">
        <v>2740</v>
      </c>
      <c r="F1908" s="161" t="s">
        <v>2741</v>
      </c>
      <c r="G1908" s="161" t="s">
        <v>2742</v>
      </c>
      <c r="H1908" s="161" t="s">
        <v>2025</v>
      </c>
      <c r="I1908" s="161" t="s">
        <v>2026</v>
      </c>
      <c r="J1908" s="161" t="s">
        <v>2743</v>
      </c>
      <c r="K1908" s="161" t="s">
        <v>2744</v>
      </c>
      <c r="L1908" s="161" t="s">
        <v>2745</v>
      </c>
      <c r="M1908" s="161" t="s">
        <v>2746</v>
      </c>
      <c r="N1908" s="185" t="s">
        <v>6310</v>
      </c>
      <c r="O1908" s="161" t="s">
        <v>13838</v>
      </c>
      <c r="P1908" s="161" t="s">
        <v>13839</v>
      </c>
      <c r="Q1908" s="161" t="s">
        <v>13840</v>
      </c>
      <c r="R1908" s="161" t="s">
        <v>2024</v>
      </c>
      <c r="S1908" s="161" t="s">
        <v>2031</v>
      </c>
      <c r="T1908" s="161" t="s">
        <v>6309</v>
      </c>
      <c r="U1908" s="161">
        <v>0</v>
      </c>
      <c r="V1908" s="161">
        <v>0</v>
      </c>
      <c r="W1908" s="161">
        <v>0</v>
      </c>
      <c r="X1908" s="161">
        <v>0</v>
      </c>
      <c r="Y1908" s="161">
        <v>0</v>
      </c>
      <c r="Z1908" s="161">
        <v>0</v>
      </c>
      <c r="AA1908" s="161">
        <v>0</v>
      </c>
      <c r="AB1908" s="161">
        <v>0</v>
      </c>
      <c r="AC1908" s="161">
        <v>0</v>
      </c>
      <c r="AD1908" s="161">
        <v>0</v>
      </c>
      <c r="AE1908" s="161">
        <v>0</v>
      </c>
      <c r="AF1908" s="161" t="s">
        <v>6309</v>
      </c>
      <c r="AG1908" s="161" t="s">
        <v>6317</v>
      </c>
      <c r="AH1908" s="162" t="s">
        <v>4669</v>
      </c>
      <c r="AI1908" s="162" t="s">
        <v>365</v>
      </c>
      <c r="AJ1908" s="162" t="s">
        <v>5007</v>
      </c>
      <c r="AK1908" s="162" t="s">
        <v>1827</v>
      </c>
      <c r="AL1908" s="162" t="s">
        <v>6558</v>
      </c>
      <c r="AM1908" s="162" t="s">
        <v>6896</v>
      </c>
      <c r="AN1908" s="162" t="s">
        <v>7822</v>
      </c>
      <c r="AO1908" s="162" t="s">
        <v>13579</v>
      </c>
      <c r="AP1908" s="162" t="s">
        <v>14367</v>
      </c>
      <c r="AQ1908" s="162"/>
      <c r="AR1908" s="162"/>
      <c r="AS1908" s="162"/>
      <c r="AT1908" s="162"/>
      <c r="AU1908" s="162"/>
      <c r="AV1908" s="162"/>
      <c r="AW1908" s="162"/>
      <c r="AX1908" s="162"/>
    </row>
    <row r="1909" spans="1:50" hidden="1">
      <c r="A1909" s="153" t="s">
        <v>5807</v>
      </c>
      <c r="B1909" s="153" t="s">
        <v>5808</v>
      </c>
      <c r="C1909" s="153" t="s">
        <v>5809</v>
      </c>
      <c r="D1909" s="177" t="s">
        <v>10321</v>
      </c>
      <c r="E1909" s="161" t="s">
        <v>6309</v>
      </c>
      <c r="F1909" s="161" t="s">
        <v>12885</v>
      </c>
      <c r="G1909" s="161" t="s">
        <v>10322</v>
      </c>
      <c r="H1909" s="161" t="s">
        <v>2025</v>
      </c>
      <c r="I1909" s="161" t="s">
        <v>2026</v>
      </c>
      <c r="J1909" s="161" t="s">
        <v>10323</v>
      </c>
      <c r="K1909" s="161" t="s">
        <v>10324</v>
      </c>
      <c r="L1909" s="161" t="s">
        <v>6309</v>
      </c>
      <c r="M1909" s="161" t="s">
        <v>6309</v>
      </c>
      <c r="N1909" s="185" t="s">
        <v>6310</v>
      </c>
      <c r="O1909" s="161">
        <v>0</v>
      </c>
      <c r="P1909" s="161">
        <v>0</v>
      </c>
      <c r="Q1909" s="161">
        <v>0</v>
      </c>
      <c r="R1909" s="161">
        <v>0</v>
      </c>
      <c r="S1909" s="161">
        <v>0</v>
      </c>
      <c r="T1909" s="161">
        <v>0</v>
      </c>
      <c r="U1909" s="161">
        <v>0</v>
      </c>
      <c r="V1909" s="161">
        <v>0</v>
      </c>
      <c r="W1909" s="161">
        <v>0</v>
      </c>
      <c r="X1909" s="161">
        <v>0</v>
      </c>
      <c r="Y1909" s="161">
        <v>0</v>
      </c>
      <c r="Z1909" s="161">
        <v>0</v>
      </c>
      <c r="AA1909" s="161">
        <v>0</v>
      </c>
      <c r="AB1909" s="161">
        <v>0</v>
      </c>
      <c r="AC1909" s="161">
        <v>0</v>
      </c>
      <c r="AD1909" s="161">
        <v>0</v>
      </c>
      <c r="AE1909" s="161">
        <v>0</v>
      </c>
      <c r="AF1909" s="161" t="s">
        <v>6309</v>
      </c>
      <c r="AG1909" s="161" t="s">
        <v>6312</v>
      </c>
      <c r="AH1909" s="162"/>
      <c r="AI1909" s="162"/>
      <c r="AJ1909" s="162"/>
      <c r="AK1909" s="162"/>
      <c r="AL1909" s="162"/>
      <c r="AM1909" s="162"/>
      <c r="AN1909" s="162"/>
      <c r="AO1909" s="162"/>
      <c r="AP1909" s="162"/>
      <c r="AQ1909" s="162"/>
      <c r="AR1909" s="162"/>
      <c r="AS1909" s="162"/>
      <c r="AT1909" s="162"/>
      <c r="AU1909" s="162"/>
      <c r="AV1909" s="162"/>
      <c r="AW1909" s="162"/>
      <c r="AX1909" s="162"/>
    </row>
    <row r="1910" spans="1:50" hidden="1">
      <c r="A1910" s="153" t="s">
        <v>2897</v>
      </c>
      <c r="B1910" s="153" t="s">
        <v>2893</v>
      </c>
      <c r="C1910" s="153" t="s">
        <v>2898</v>
      </c>
      <c r="D1910" s="177" t="s">
        <v>7952</v>
      </c>
      <c r="E1910" s="161" t="s">
        <v>7953</v>
      </c>
      <c r="F1910" s="161" t="s">
        <v>12341</v>
      </c>
      <c r="G1910" s="161" t="s">
        <v>7954</v>
      </c>
      <c r="H1910" s="161" t="s">
        <v>7955</v>
      </c>
      <c r="I1910" s="161" t="s">
        <v>7956</v>
      </c>
      <c r="J1910" s="161" t="s">
        <v>7957</v>
      </c>
      <c r="K1910" s="161" t="s">
        <v>7958</v>
      </c>
      <c r="L1910" s="161" t="s">
        <v>7959</v>
      </c>
      <c r="M1910" s="161" t="s">
        <v>7960</v>
      </c>
      <c r="N1910" s="185" t="s">
        <v>12248</v>
      </c>
      <c r="O1910" s="161">
        <v>0</v>
      </c>
      <c r="P1910" s="161">
        <v>0</v>
      </c>
      <c r="Q1910" s="161">
        <v>0</v>
      </c>
      <c r="R1910" s="161">
        <v>0</v>
      </c>
      <c r="S1910" s="161">
        <v>0</v>
      </c>
      <c r="T1910" s="161">
        <v>0</v>
      </c>
      <c r="U1910" s="161">
        <v>0</v>
      </c>
      <c r="V1910" s="161">
        <v>0</v>
      </c>
      <c r="W1910" s="161">
        <v>0</v>
      </c>
      <c r="X1910" s="161">
        <v>0</v>
      </c>
      <c r="Y1910" s="161">
        <v>0</v>
      </c>
      <c r="Z1910" s="161">
        <v>0</v>
      </c>
      <c r="AA1910" s="161">
        <v>0</v>
      </c>
      <c r="AB1910" s="161">
        <v>0</v>
      </c>
      <c r="AC1910" s="161">
        <v>0</v>
      </c>
      <c r="AD1910" s="161">
        <v>0</v>
      </c>
      <c r="AE1910" s="161">
        <v>0</v>
      </c>
      <c r="AF1910" s="161" t="s">
        <v>1912</v>
      </c>
      <c r="AG1910" s="161" t="s">
        <v>4388</v>
      </c>
      <c r="AH1910" s="162"/>
      <c r="AI1910" s="162"/>
      <c r="AJ1910" s="162"/>
      <c r="AK1910" s="162"/>
      <c r="AL1910" s="162"/>
      <c r="AM1910" s="162"/>
      <c r="AN1910" s="162"/>
      <c r="AO1910" s="162"/>
      <c r="AP1910" s="162"/>
      <c r="AQ1910" s="162"/>
      <c r="AR1910" s="162"/>
      <c r="AS1910" s="162"/>
      <c r="AT1910" s="162"/>
      <c r="AU1910" s="162"/>
      <c r="AV1910" s="162"/>
      <c r="AW1910" s="162"/>
      <c r="AX1910" s="162"/>
    </row>
    <row r="1911" spans="1:50" hidden="1">
      <c r="A1911" s="153" t="s">
        <v>4785</v>
      </c>
      <c r="B1911" s="153" t="s">
        <v>4782</v>
      </c>
      <c r="C1911" s="153" t="s">
        <v>4783</v>
      </c>
      <c r="D1911" s="177" t="s">
        <v>11524</v>
      </c>
      <c r="E1911" s="161" t="s">
        <v>11525</v>
      </c>
      <c r="F1911" s="161" t="s">
        <v>13400</v>
      </c>
      <c r="G1911" s="161" t="s">
        <v>11526</v>
      </c>
      <c r="H1911" s="161" t="s">
        <v>11299</v>
      </c>
      <c r="I1911" s="161" t="s">
        <v>11300</v>
      </c>
      <c r="J1911" s="161" t="s">
        <v>11527</v>
      </c>
      <c r="K1911" s="161" t="s">
        <v>11528</v>
      </c>
      <c r="L1911" s="161" t="s">
        <v>6309</v>
      </c>
      <c r="M1911" s="161" t="s">
        <v>11529</v>
      </c>
      <c r="N1911" s="185" t="s">
        <v>6310</v>
      </c>
      <c r="O1911" s="161" t="s">
        <v>4784</v>
      </c>
      <c r="P1911" s="161" t="s">
        <v>13869</v>
      </c>
      <c r="Q1911" s="161" t="s">
        <v>13870</v>
      </c>
      <c r="R1911" s="161" t="s">
        <v>11299</v>
      </c>
      <c r="S1911" s="161" t="s">
        <v>11300</v>
      </c>
      <c r="T1911" s="161" t="s">
        <v>11528</v>
      </c>
      <c r="U1911" s="161">
        <v>0</v>
      </c>
      <c r="V1911" s="161">
        <v>0</v>
      </c>
      <c r="W1911" s="161">
        <v>0</v>
      </c>
      <c r="X1911" s="161">
        <v>0</v>
      </c>
      <c r="Y1911" s="161">
        <v>0</v>
      </c>
      <c r="Z1911" s="161">
        <v>0</v>
      </c>
      <c r="AA1911" s="161">
        <v>0</v>
      </c>
      <c r="AB1911" s="161">
        <v>0</v>
      </c>
      <c r="AC1911" s="161">
        <v>0</v>
      </c>
      <c r="AD1911" s="161">
        <v>0</v>
      </c>
      <c r="AE1911" s="161">
        <v>0</v>
      </c>
      <c r="AF1911" s="161" t="s">
        <v>6309</v>
      </c>
      <c r="AG1911" s="161" t="s">
        <v>6317</v>
      </c>
      <c r="AH1911" s="162"/>
      <c r="AI1911" s="162"/>
      <c r="AJ1911" s="162"/>
      <c r="AK1911" s="162"/>
      <c r="AL1911" s="162"/>
      <c r="AM1911" s="162"/>
      <c r="AN1911" s="162"/>
      <c r="AO1911" s="162"/>
      <c r="AP1911" s="162"/>
      <c r="AQ1911" s="162"/>
      <c r="AR1911" s="162"/>
      <c r="AS1911" s="162"/>
      <c r="AT1911" s="162"/>
      <c r="AU1911" s="162"/>
      <c r="AV1911" s="162"/>
      <c r="AW1911" s="162"/>
      <c r="AX1911" s="162"/>
    </row>
    <row r="1912" spans="1:50" hidden="1">
      <c r="A1912" s="153" t="s">
        <v>3292</v>
      </c>
      <c r="B1912" s="153" t="s">
        <v>3293</v>
      </c>
      <c r="C1912" s="153" t="s">
        <v>3294</v>
      </c>
      <c r="D1912" s="177" t="s">
        <v>8274</v>
      </c>
      <c r="E1912" s="161" t="s">
        <v>8275</v>
      </c>
      <c r="F1912" s="161" t="s">
        <v>12484</v>
      </c>
      <c r="G1912" s="161" t="s">
        <v>8276</v>
      </c>
      <c r="H1912" s="161" t="s">
        <v>2015</v>
      </c>
      <c r="I1912" s="161" t="s">
        <v>2016</v>
      </c>
      <c r="J1912" s="161" t="s">
        <v>8277</v>
      </c>
      <c r="K1912" s="161" t="s">
        <v>8278</v>
      </c>
      <c r="L1912" s="161" t="s">
        <v>8279</v>
      </c>
      <c r="M1912" s="161" t="s">
        <v>8280</v>
      </c>
      <c r="N1912" s="185" t="s">
        <v>7096</v>
      </c>
      <c r="O1912" s="161">
        <v>0</v>
      </c>
      <c r="P1912" s="161">
        <v>0</v>
      </c>
      <c r="Q1912" s="161">
        <v>0</v>
      </c>
      <c r="R1912" s="161">
        <v>0</v>
      </c>
      <c r="S1912" s="161">
        <v>0</v>
      </c>
      <c r="T1912" s="161">
        <v>0</v>
      </c>
      <c r="U1912" s="161">
        <v>0</v>
      </c>
      <c r="V1912" s="161">
        <v>0</v>
      </c>
      <c r="W1912" s="161">
        <v>0</v>
      </c>
      <c r="X1912" s="161">
        <v>0</v>
      </c>
      <c r="Y1912" s="161">
        <v>0</v>
      </c>
      <c r="Z1912" s="161">
        <v>0</v>
      </c>
      <c r="AA1912" s="161">
        <v>0</v>
      </c>
      <c r="AB1912" s="161">
        <v>0</v>
      </c>
      <c r="AC1912" s="161">
        <v>0</v>
      </c>
      <c r="AD1912" s="161">
        <v>0</v>
      </c>
      <c r="AE1912" s="161">
        <v>0</v>
      </c>
      <c r="AF1912" s="161" t="s">
        <v>4409</v>
      </c>
      <c r="AG1912" s="161" t="s">
        <v>4405</v>
      </c>
      <c r="AH1912" s="162"/>
      <c r="AI1912" s="162"/>
      <c r="AJ1912" s="162"/>
      <c r="AK1912" s="162"/>
      <c r="AL1912" s="162"/>
      <c r="AM1912" s="162"/>
      <c r="AN1912" s="162"/>
      <c r="AO1912" s="162"/>
      <c r="AP1912" s="162"/>
      <c r="AQ1912" s="162"/>
      <c r="AR1912" s="162"/>
      <c r="AS1912" s="162"/>
      <c r="AT1912" s="162"/>
      <c r="AU1912" s="162"/>
      <c r="AV1912" s="162"/>
      <c r="AW1912" s="162"/>
      <c r="AX1912" s="162"/>
    </row>
    <row r="1913" spans="1:50" hidden="1">
      <c r="A1913" s="153" t="s">
        <v>2605</v>
      </c>
      <c r="B1913" s="153" t="s">
        <v>2606</v>
      </c>
      <c r="C1913" s="153" t="s">
        <v>2607</v>
      </c>
      <c r="D1913" s="177" t="s">
        <v>11752</v>
      </c>
      <c r="E1913" s="161" t="s">
        <v>11753</v>
      </c>
      <c r="F1913" s="161" t="s">
        <v>12304</v>
      </c>
      <c r="G1913" s="161" t="s">
        <v>11754</v>
      </c>
      <c r="H1913" s="161" t="s">
        <v>11755</v>
      </c>
      <c r="I1913" s="161" t="s">
        <v>11756</v>
      </c>
      <c r="J1913" s="161" t="s">
        <v>11757</v>
      </c>
      <c r="K1913" s="161" t="s">
        <v>11758</v>
      </c>
      <c r="L1913" s="161" t="s">
        <v>11759</v>
      </c>
      <c r="M1913" s="161" t="s">
        <v>11760</v>
      </c>
      <c r="N1913" s="185" t="s">
        <v>6310</v>
      </c>
      <c r="O1913" s="161">
        <v>0</v>
      </c>
      <c r="P1913" s="161">
        <v>0</v>
      </c>
      <c r="Q1913" s="161">
        <v>0</v>
      </c>
      <c r="R1913" s="161">
        <v>0</v>
      </c>
      <c r="S1913" s="161">
        <v>0</v>
      </c>
      <c r="T1913" s="161">
        <v>0</v>
      </c>
      <c r="U1913" s="161">
        <v>0</v>
      </c>
      <c r="V1913" s="161">
        <v>0</v>
      </c>
      <c r="W1913" s="161">
        <v>0</v>
      </c>
      <c r="X1913" s="161">
        <v>0</v>
      </c>
      <c r="Y1913" s="161">
        <v>0</v>
      </c>
      <c r="Z1913" s="161">
        <v>0</v>
      </c>
      <c r="AA1913" s="161">
        <v>0</v>
      </c>
      <c r="AB1913" s="161">
        <v>0</v>
      </c>
      <c r="AC1913" s="161">
        <v>0</v>
      </c>
      <c r="AD1913" s="161">
        <v>0</v>
      </c>
      <c r="AE1913" s="161">
        <v>0</v>
      </c>
      <c r="AF1913" s="161" t="s">
        <v>6309</v>
      </c>
      <c r="AG1913" s="161" t="s">
        <v>6317</v>
      </c>
      <c r="AH1913" s="162"/>
      <c r="AI1913" s="162"/>
      <c r="AJ1913" s="162"/>
      <c r="AK1913" s="162"/>
      <c r="AL1913" s="162"/>
      <c r="AM1913" s="162"/>
      <c r="AN1913" s="162"/>
      <c r="AO1913" s="162"/>
      <c r="AP1913" s="162"/>
      <c r="AQ1913" s="162"/>
      <c r="AR1913" s="162"/>
      <c r="AS1913" s="162"/>
      <c r="AT1913" s="162"/>
      <c r="AU1913" s="162"/>
      <c r="AV1913" s="162"/>
      <c r="AW1913" s="162"/>
      <c r="AX1913" s="162"/>
    </row>
    <row r="1914" spans="1:50" hidden="1">
      <c r="A1914" s="153" t="s">
        <v>6182</v>
      </c>
      <c r="B1914" s="153" t="s">
        <v>6183</v>
      </c>
      <c r="C1914" s="153" t="s">
        <v>6184</v>
      </c>
      <c r="D1914" s="177" t="s">
        <v>10844</v>
      </c>
      <c r="E1914" s="161" t="s">
        <v>10845</v>
      </c>
      <c r="F1914" s="161" t="s">
        <v>13201</v>
      </c>
      <c r="G1914" s="161" t="s">
        <v>10846</v>
      </c>
      <c r="H1914" s="161" t="s">
        <v>10847</v>
      </c>
      <c r="I1914" s="161" t="s">
        <v>10848</v>
      </c>
      <c r="J1914" s="161" t="s">
        <v>10849</v>
      </c>
      <c r="K1914" s="161" t="s">
        <v>10850</v>
      </c>
      <c r="L1914" s="161" t="s">
        <v>10851</v>
      </c>
      <c r="M1914" s="161" t="s">
        <v>10852</v>
      </c>
      <c r="N1914" s="185" t="s">
        <v>6310</v>
      </c>
      <c r="O1914" s="161">
        <v>0</v>
      </c>
      <c r="P1914" s="161">
        <v>0</v>
      </c>
      <c r="Q1914" s="161">
        <v>0</v>
      </c>
      <c r="R1914" s="161">
        <v>0</v>
      </c>
      <c r="S1914" s="161">
        <v>0</v>
      </c>
      <c r="T1914" s="161">
        <v>0</v>
      </c>
      <c r="U1914" s="161">
        <v>0</v>
      </c>
      <c r="V1914" s="161">
        <v>0</v>
      </c>
      <c r="W1914" s="161">
        <v>0</v>
      </c>
      <c r="X1914" s="161">
        <v>0</v>
      </c>
      <c r="Y1914" s="161">
        <v>0</v>
      </c>
      <c r="Z1914" s="161">
        <v>0</v>
      </c>
      <c r="AA1914" s="161">
        <v>0</v>
      </c>
      <c r="AB1914" s="161">
        <v>0</v>
      </c>
      <c r="AC1914" s="161">
        <v>0</v>
      </c>
      <c r="AD1914" s="161">
        <v>0</v>
      </c>
      <c r="AE1914" s="161">
        <v>0</v>
      </c>
      <c r="AF1914" s="161" t="s">
        <v>6309</v>
      </c>
      <c r="AG1914" s="161" t="s">
        <v>6317</v>
      </c>
      <c r="AH1914" s="162"/>
      <c r="AI1914" s="162"/>
      <c r="AJ1914" s="162"/>
      <c r="AK1914" s="162"/>
      <c r="AL1914" s="162"/>
      <c r="AM1914" s="162"/>
      <c r="AN1914" s="162"/>
      <c r="AO1914" s="162"/>
      <c r="AP1914" s="162"/>
      <c r="AQ1914" s="162"/>
      <c r="AR1914" s="162"/>
      <c r="AS1914" s="162"/>
      <c r="AT1914" s="162"/>
      <c r="AU1914" s="162"/>
      <c r="AV1914" s="162"/>
      <c r="AW1914" s="162"/>
      <c r="AX1914" s="162"/>
    </row>
    <row r="1915" spans="1:50" hidden="1">
      <c r="A1915" s="153" t="s">
        <v>218</v>
      </c>
      <c r="B1915" s="153" t="s">
        <v>5265</v>
      </c>
      <c r="C1915" s="153" t="s">
        <v>219</v>
      </c>
      <c r="D1915" s="177" t="s">
        <v>6957</v>
      </c>
      <c r="E1915" s="161" t="s">
        <v>6958</v>
      </c>
      <c r="F1915" s="161" t="s">
        <v>13348</v>
      </c>
      <c r="G1915" s="161" t="s">
        <v>6959</v>
      </c>
      <c r="H1915" s="161" t="s">
        <v>2024</v>
      </c>
      <c r="I1915" s="161" t="s">
        <v>6960</v>
      </c>
      <c r="J1915" s="161" t="s">
        <v>6961</v>
      </c>
      <c r="K1915" s="161" t="s">
        <v>6962</v>
      </c>
      <c r="L1915" s="161" t="s">
        <v>6309</v>
      </c>
      <c r="M1915" s="161" t="s">
        <v>6963</v>
      </c>
      <c r="N1915" s="185" t="s">
        <v>6310</v>
      </c>
      <c r="O1915" s="161" t="s">
        <v>5266</v>
      </c>
      <c r="P1915" s="161" t="s">
        <v>12129</v>
      </c>
      <c r="Q1915" s="161" t="s">
        <v>12130</v>
      </c>
      <c r="R1915" s="161" t="s">
        <v>2025</v>
      </c>
      <c r="S1915" s="161" t="s">
        <v>2026</v>
      </c>
      <c r="T1915" s="161" t="s">
        <v>6309</v>
      </c>
      <c r="U1915" s="161">
        <v>0</v>
      </c>
      <c r="V1915" s="161">
        <v>0</v>
      </c>
      <c r="W1915" s="161">
        <v>0</v>
      </c>
      <c r="X1915" s="161">
        <v>0</v>
      </c>
      <c r="Y1915" s="161">
        <v>0</v>
      </c>
      <c r="Z1915" s="161">
        <v>0</v>
      </c>
      <c r="AA1915" s="161">
        <v>0</v>
      </c>
      <c r="AB1915" s="161">
        <v>0</v>
      </c>
      <c r="AC1915" s="161">
        <v>0</v>
      </c>
      <c r="AD1915" s="161">
        <v>0</v>
      </c>
      <c r="AE1915" s="161">
        <v>0</v>
      </c>
      <c r="AF1915" s="161" t="s">
        <v>6309</v>
      </c>
      <c r="AG1915" s="161" t="s">
        <v>6317</v>
      </c>
      <c r="AH1915" s="162" t="s">
        <v>16057</v>
      </c>
      <c r="AI1915" s="162"/>
      <c r="AJ1915" s="162"/>
      <c r="AK1915" s="162"/>
      <c r="AL1915" s="162"/>
      <c r="AM1915" s="162"/>
      <c r="AN1915" s="162"/>
      <c r="AO1915" s="162"/>
      <c r="AP1915" s="162"/>
      <c r="AQ1915" s="162"/>
      <c r="AR1915" s="162"/>
      <c r="AS1915" s="162"/>
      <c r="AT1915" s="162"/>
      <c r="AU1915" s="162"/>
      <c r="AV1915" s="162"/>
      <c r="AW1915" s="162"/>
      <c r="AX1915" s="162"/>
    </row>
    <row r="1916" spans="1:50" hidden="1">
      <c r="A1916" s="153" t="s">
        <v>220</v>
      </c>
      <c r="B1916" s="153" t="s">
        <v>5265</v>
      </c>
      <c r="C1916" s="153" t="s">
        <v>219</v>
      </c>
      <c r="D1916" s="177" t="s">
        <v>6957</v>
      </c>
      <c r="E1916" s="161" t="s">
        <v>6958</v>
      </c>
      <c r="F1916" s="161" t="s">
        <v>13349</v>
      </c>
      <c r="G1916" s="161" t="s">
        <v>6959</v>
      </c>
      <c r="H1916" s="161" t="s">
        <v>2024</v>
      </c>
      <c r="I1916" s="161" t="s">
        <v>6960</v>
      </c>
      <c r="J1916" s="161" t="s">
        <v>6961</v>
      </c>
      <c r="K1916" s="161" t="s">
        <v>6962</v>
      </c>
      <c r="L1916" s="161" t="s">
        <v>6309</v>
      </c>
      <c r="M1916" s="161" t="s">
        <v>6963</v>
      </c>
      <c r="N1916" s="185" t="s">
        <v>6310</v>
      </c>
      <c r="O1916" s="161" t="s">
        <v>5266</v>
      </c>
      <c r="P1916" s="161" t="s">
        <v>12129</v>
      </c>
      <c r="Q1916" s="161" t="s">
        <v>12130</v>
      </c>
      <c r="R1916" s="161" t="s">
        <v>2025</v>
      </c>
      <c r="S1916" s="161" t="s">
        <v>2026</v>
      </c>
      <c r="T1916" s="161" t="s">
        <v>6309</v>
      </c>
      <c r="U1916" s="161">
        <v>0</v>
      </c>
      <c r="V1916" s="161">
        <v>0</v>
      </c>
      <c r="W1916" s="161">
        <v>0</v>
      </c>
      <c r="X1916" s="161">
        <v>0</v>
      </c>
      <c r="Y1916" s="161">
        <v>0</v>
      </c>
      <c r="Z1916" s="161">
        <v>0</v>
      </c>
      <c r="AA1916" s="161">
        <v>0</v>
      </c>
      <c r="AB1916" s="161">
        <v>0</v>
      </c>
      <c r="AC1916" s="161">
        <v>0</v>
      </c>
      <c r="AD1916" s="161">
        <v>0</v>
      </c>
      <c r="AE1916" s="161">
        <v>0</v>
      </c>
      <c r="AF1916" s="161" t="s">
        <v>6309</v>
      </c>
      <c r="AG1916" s="161" t="s">
        <v>6317</v>
      </c>
      <c r="AH1916" s="162" t="s">
        <v>16057</v>
      </c>
      <c r="AI1916" s="162"/>
      <c r="AJ1916" s="162"/>
      <c r="AK1916" s="162"/>
      <c r="AL1916" s="162"/>
      <c r="AM1916" s="162"/>
      <c r="AN1916" s="162"/>
      <c r="AO1916" s="162"/>
      <c r="AP1916" s="162"/>
      <c r="AQ1916" s="162"/>
      <c r="AR1916" s="162"/>
      <c r="AS1916" s="162"/>
      <c r="AT1916" s="162"/>
      <c r="AU1916" s="162"/>
      <c r="AV1916" s="162"/>
      <c r="AW1916" s="162"/>
      <c r="AX1916" s="162"/>
    </row>
    <row r="1917" spans="1:50" hidden="1">
      <c r="A1917" s="153" t="s">
        <v>13137</v>
      </c>
      <c r="B1917" s="153" t="s">
        <v>14296</v>
      </c>
      <c r="C1917" s="153" t="s">
        <v>13138</v>
      </c>
      <c r="D1917" s="176" t="s">
        <v>13139</v>
      </c>
      <c r="E1917" s="153" t="s">
        <v>13140</v>
      </c>
      <c r="F1917" s="153" t="s">
        <v>13141</v>
      </c>
      <c r="G1917" s="153" t="s">
        <v>13142</v>
      </c>
      <c r="H1917" s="153" t="s">
        <v>1338</v>
      </c>
      <c r="I1917" s="153" t="s">
        <v>2031</v>
      </c>
      <c r="J1917" s="153" t="s">
        <v>13143</v>
      </c>
      <c r="K1917" s="153" t="s">
        <v>6309</v>
      </c>
      <c r="L1917" s="153" t="s">
        <v>6309</v>
      </c>
      <c r="M1917" s="153" t="s">
        <v>13144</v>
      </c>
      <c r="N1917" s="184" t="s">
        <v>6313</v>
      </c>
      <c r="O1917" s="153" t="s">
        <v>13681</v>
      </c>
      <c r="P1917" s="153" t="s">
        <v>13682</v>
      </c>
      <c r="Q1917" s="153" t="s">
        <v>13683</v>
      </c>
      <c r="R1917" s="153" t="s">
        <v>2025</v>
      </c>
      <c r="S1917" s="153" t="s">
        <v>2026</v>
      </c>
      <c r="T1917" s="153" t="s">
        <v>6309</v>
      </c>
      <c r="AF1917" s="153" t="s">
        <v>12232</v>
      </c>
      <c r="AG1917" s="153" t="s">
        <v>4437</v>
      </c>
      <c r="AH1917" s="162"/>
      <c r="AI1917" s="162"/>
      <c r="AJ1917" s="162"/>
      <c r="AK1917" s="162"/>
      <c r="AL1917" s="162"/>
      <c r="AM1917" s="162"/>
      <c r="AN1917" s="162"/>
      <c r="AO1917" s="162"/>
      <c r="AP1917" s="162"/>
      <c r="AQ1917" s="162"/>
      <c r="AR1917" s="162"/>
      <c r="AS1917" s="162"/>
      <c r="AT1917" s="162"/>
      <c r="AU1917" s="162"/>
      <c r="AV1917" s="162"/>
      <c r="AW1917" s="162"/>
      <c r="AX1917" s="162"/>
    </row>
    <row r="1918" spans="1:50" hidden="1">
      <c r="A1918" s="153" t="s">
        <v>2699</v>
      </c>
      <c r="B1918" s="153" t="s">
        <v>2700</v>
      </c>
      <c r="C1918" s="153" t="s">
        <v>2701</v>
      </c>
      <c r="D1918" s="177" t="s">
        <v>10189</v>
      </c>
      <c r="E1918" s="161" t="s">
        <v>6309</v>
      </c>
      <c r="F1918" s="161" t="s">
        <v>12223</v>
      </c>
      <c r="G1918" s="161" t="s">
        <v>10190</v>
      </c>
      <c r="H1918" s="161" t="s">
        <v>2024</v>
      </c>
      <c r="I1918" s="161" t="s">
        <v>2031</v>
      </c>
      <c r="J1918" s="161" t="s">
        <v>10191</v>
      </c>
      <c r="K1918" s="161" t="s">
        <v>10192</v>
      </c>
      <c r="L1918" s="161" t="s">
        <v>6309</v>
      </c>
      <c r="M1918" s="161" t="s">
        <v>10193</v>
      </c>
      <c r="N1918" s="185" t="s">
        <v>6310</v>
      </c>
      <c r="O1918" s="161">
        <v>0</v>
      </c>
      <c r="P1918" s="161">
        <v>0</v>
      </c>
      <c r="Q1918" s="161">
        <v>0</v>
      </c>
      <c r="R1918" s="161">
        <v>0</v>
      </c>
      <c r="S1918" s="161">
        <v>0</v>
      </c>
      <c r="T1918" s="161">
        <v>0</v>
      </c>
      <c r="U1918" s="161">
        <v>0</v>
      </c>
      <c r="V1918" s="161">
        <v>0</v>
      </c>
      <c r="W1918" s="161">
        <v>0</v>
      </c>
      <c r="X1918" s="161">
        <v>0</v>
      </c>
      <c r="Y1918" s="161">
        <v>0</v>
      </c>
      <c r="Z1918" s="161">
        <v>0</v>
      </c>
      <c r="AA1918" s="161">
        <v>0</v>
      </c>
      <c r="AB1918" s="161">
        <v>0</v>
      </c>
      <c r="AC1918" s="161">
        <v>0</v>
      </c>
      <c r="AD1918" s="161">
        <v>0</v>
      </c>
      <c r="AE1918" s="161">
        <v>0</v>
      </c>
      <c r="AF1918" s="161" t="s">
        <v>6309</v>
      </c>
      <c r="AG1918" s="161" t="s">
        <v>6312</v>
      </c>
      <c r="AH1918" s="162"/>
      <c r="AI1918" s="162"/>
      <c r="AJ1918" s="162"/>
      <c r="AK1918" s="162"/>
      <c r="AL1918" s="162"/>
      <c r="AM1918" s="162"/>
      <c r="AN1918" s="162"/>
      <c r="AO1918" s="162"/>
      <c r="AP1918" s="162"/>
      <c r="AQ1918" s="162"/>
      <c r="AR1918" s="162"/>
      <c r="AS1918" s="162"/>
      <c r="AT1918" s="162"/>
      <c r="AU1918" s="162"/>
      <c r="AV1918" s="162"/>
      <c r="AW1918" s="162"/>
      <c r="AX1918" s="162"/>
    </row>
    <row r="1919" spans="1:50" hidden="1">
      <c r="A1919" s="153" t="s">
        <v>5089</v>
      </c>
      <c r="B1919" s="153" t="s">
        <v>2514</v>
      </c>
      <c r="C1919" s="153" t="s">
        <v>5090</v>
      </c>
      <c r="D1919" s="177" t="s">
        <v>11269</v>
      </c>
      <c r="E1919" s="161" t="s">
        <v>11270</v>
      </c>
      <c r="F1919" s="161" t="s">
        <v>13346</v>
      </c>
      <c r="G1919" s="161" t="s">
        <v>11271</v>
      </c>
      <c r="H1919" s="161" t="s">
        <v>2025</v>
      </c>
      <c r="I1919" s="161" t="s">
        <v>2026</v>
      </c>
      <c r="J1919" s="161" t="s">
        <v>11272</v>
      </c>
      <c r="K1919" s="161" t="s">
        <v>11273</v>
      </c>
      <c r="L1919" s="161" t="s">
        <v>11274</v>
      </c>
      <c r="M1919" s="161" t="s">
        <v>11275</v>
      </c>
      <c r="N1919" s="185" t="s">
        <v>6310</v>
      </c>
      <c r="O1919" s="161">
        <v>0</v>
      </c>
      <c r="P1919" s="161">
        <v>0</v>
      </c>
      <c r="Q1919" s="161">
        <v>0</v>
      </c>
      <c r="R1919" s="161">
        <v>0</v>
      </c>
      <c r="S1919" s="161">
        <v>0</v>
      </c>
      <c r="T1919" s="161">
        <v>0</v>
      </c>
      <c r="U1919" s="161">
        <v>0</v>
      </c>
      <c r="V1919" s="161">
        <v>0</v>
      </c>
      <c r="W1919" s="161">
        <v>0</v>
      </c>
      <c r="X1919" s="161">
        <v>0</v>
      </c>
      <c r="Y1919" s="161">
        <v>0</v>
      </c>
      <c r="Z1919" s="161">
        <v>0</v>
      </c>
      <c r="AA1919" s="161">
        <v>0</v>
      </c>
      <c r="AB1919" s="161">
        <v>0</v>
      </c>
      <c r="AC1919" s="161">
        <v>0</v>
      </c>
      <c r="AD1919" s="161">
        <v>0</v>
      </c>
      <c r="AE1919" s="161">
        <v>0</v>
      </c>
      <c r="AF1919" s="161" t="s">
        <v>6309</v>
      </c>
      <c r="AG1919" s="161" t="s">
        <v>6317</v>
      </c>
      <c r="AH1919" s="162"/>
      <c r="AI1919" s="162"/>
      <c r="AJ1919" s="162"/>
      <c r="AK1919" s="162"/>
      <c r="AL1919" s="162"/>
      <c r="AM1919" s="162"/>
      <c r="AN1919" s="162"/>
      <c r="AO1919" s="162"/>
      <c r="AP1919" s="162"/>
      <c r="AQ1919" s="162"/>
      <c r="AR1919" s="162"/>
      <c r="AS1919" s="162"/>
      <c r="AT1919" s="162"/>
      <c r="AU1919" s="162"/>
      <c r="AV1919" s="162"/>
      <c r="AW1919" s="162"/>
      <c r="AX1919" s="162"/>
    </row>
    <row r="1920" spans="1:50" hidden="1">
      <c r="A1920" s="153" t="s">
        <v>3495</v>
      </c>
      <c r="B1920" s="153" t="s">
        <v>5702</v>
      </c>
      <c r="C1920" s="153" t="s">
        <v>3496</v>
      </c>
      <c r="D1920" s="177" t="s">
        <v>11040</v>
      </c>
      <c r="E1920" s="161" t="s">
        <v>11041</v>
      </c>
      <c r="F1920" s="161" t="s">
        <v>13285</v>
      </c>
      <c r="G1920" s="161" t="s">
        <v>11042</v>
      </c>
      <c r="H1920" s="161" t="s">
        <v>2024</v>
      </c>
      <c r="I1920" s="161" t="s">
        <v>9809</v>
      </c>
      <c r="J1920" s="161" t="s">
        <v>11043</v>
      </c>
      <c r="K1920" s="161" t="s">
        <v>11044</v>
      </c>
      <c r="L1920" s="161" t="s">
        <v>11045</v>
      </c>
      <c r="M1920" s="161" t="s">
        <v>11046</v>
      </c>
      <c r="N1920" s="185" t="s">
        <v>6310</v>
      </c>
      <c r="O1920" s="161">
        <v>0</v>
      </c>
      <c r="P1920" s="161">
        <v>0</v>
      </c>
      <c r="Q1920" s="161">
        <v>0</v>
      </c>
      <c r="R1920" s="161">
        <v>0</v>
      </c>
      <c r="S1920" s="161">
        <v>0</v>
      </c>
      <c r="T1920" s="161">
        <v>0</v>
      </c>
      <c r="U1920" s="161">
        <v>0</v>
      </c>
      <c r="V1920" s="161">
        <v>0</v>
      </c>
      <c r="W1920" s="161">
        <v>0</v>
      </c>
      <c r="X1920" s="161">
        <v>0</v>
      </c>
      <c r="Y1920" s="161">
        <v>0</v>
      </c>
      <c r="Z1920" s="161">
        <v>0</v>
      </c>
      <c r="AA1920" s="161">
        <v>0</v>
      </c>
      <c r="AB1920" s="161">
        <v>0</v>
      </c>
      <c r="AC1920" s="161">
        <v>0</v>
      </c>
      <c r="AD1920" s="161">
        <v>0</v>
      </c>
      <c r="AE1920" s="161">
        <v>0</v>
      </c>
      <c r="AF1920" s="161" t="s">
        <v>6309</v>
      </c>
      <c r="AG1920" s="161" t="s">
        <v>6317</v>
      </c>
      <c r="AH1920" s="162"/>
      <c r="AI1920" s="162"/>
      <c r="AJ1920" s="162"/>
      <c r="AK1920" s="162"/>
      <c r="AL1920" s="162"/>
      <c r="AM1920" s="162"/>
      <c r="AN1920" s="162"/>
      <c r="AO1920" s="162"/>
      <c r="AP1920" s="162"/>
      <c r="AQ1920" s="162"/>
      <c r="AR1920" s="162"/>
      <c r="AS1920" s="162"/>
      <c r="AT1920" s="162"/>
      <c r="AU1920" s="162"/>
      <c r="AV1920" s="162"/>
      <c r="AW1920" s="162"/>
      <c r="AX1920" s="162"/>
    </row>
    <row r="1921" spans="1:50" hidden="1">
      <c r="A1921" s="153" t="s">
        <v>5091</v>
      </c>
      <c r="B1921" s="153" t="s">
        <v>5092</v>
      </c>
      <c r="C1921" s="153" t="s">
        <v>5093</v>
      </c>
      <c r="D1921" s="177" t="s">
        <v>11419</v>
      </c>
      <c r="E1921" s="161" t="s">
        <v>11420</v>
      </c>
      <c r="F1921" s="161" t="s">
        <v>13379</v>
      </c>
      <c r="G1921" s="161" t="s">
        <v>11421</v>
      </c>
      <c r="H1921" s="161" t="s">
        <v>477</v>
      </c>
      <c r="I1921" s="161" t="s">
        <v>478</v>
      </c>
      <c r="J1921" s="161" t="s">
        <v>11422</v>
      </c>
      <c r="K1921" s="161" t="s">
        <v>11423</v>
      </c>
      <c r="L1921" s="161" t="s">
        <v>11424</v>
      </c>
      <c r="M1921" s="161" t="s">
        <v>11425</v>
      </c>
      <c r="N1921" s="185" t="s">
        <v>6310</v>
      </c>
      <c r="O1921" s="161" t="s">
        <v>5094</v>
      </c>
      <c r="P1921" s="161" t="s">
        <v>13845</v>
      </c>
      <c r="Q1921" s="161" t="s">
        <v>13846</v>
      </c>
      <c r="R1921" s="161" t="s">
        <v>13847</v>
      </c>
      <c r="S1921" s="161" t="s">
        <v>13848</v>
      </c>
      <c r="T1921" s="161" t="s">
        <v>6309</v>
      </c>
      <c r="U1921" s="161">
        <v>0</v>
      </c>
      <c r="V1921" s="161">
        <v>0</v>
      </c>
      <c r="W1921" s="161">
        <v>0</v>
      </c>
      <c r="X1921" s="161">
        <v>0</v>
      </c>
      <c r="Y1921" s="161">
        <v>0</v>
      </c>
      <c r="Z1921" s="161">
        <v>0</v>
      </c>
      <c r="AA1921" s="161">
        <v>0</v>
      </c>
      <c r="AB1921" s="161">
        <v>0</v>
      </c>
      <c r="AC1921" s="161">
        <v>0</v>
      </c>
      <c r="AD1921" s="161">
        <v>0</v>
      </c>
      <c r="AE1921" s="161">
        <v>0</v>
      </c>
      <c r="AF1921" s="161" t="s">
        <v>6309</v>
      </c>
      <c r="AG1921" s="161" t="s">
        <v>6317</v>
      </c>
      <c r="AH1921" s="162" t="s">
        <v>16089</v>
      </c>
      <c r="AI1921" s="162"/>
      <c r="AJ1921" s="162"/>
      <c r="AK1921" s="162"/>
      <c r="AL1921" s="162"/>
      <c r="AM1921" s="162"/>
      <c r="AN1921" s="162"/>
      <c r="AO1921" s="162"/>
      <c r="AP1921" s="162"/>
      <c r="AQ1921" s="162"/>
      <c r="AR1921" s="162"/>
      <c r="AS1921" s="162"/>
      <c r="AT1921" s="162"/>
      <c r="AU1921" s="162"/>
      <c r="AV1921" s="162"/>
      <c r="AW1921" s="162"/>
      <c r="AX1921" s="162"/>
    </row>
    <row r="1922" spans="1:50">
      <c r="A1922" s="153" t="s">
        <v>800</v>
      </c>
      <c r="B1922" s="153" t="s">
        <v>298</v>
      </c>
      <c r="C1922" s="153" t="s">
        <v>2882</v>
      </c>
      <c r="D1922" s="177" t="s">
        <v>6947</v>
      </c>
      <c r="E1922" s="161" t="s">
        <v>6948</v>
      </c>
      <c r="F1922" s="161" t="s">
        <v>12434</v>
      </c>
      <c r="G1922" s="161" t="s">
        <v>6949</v>
      </c>
      <c r="H1922" s="161" t="s">
        <v>6946</v>
      </c>
      <c r="I1922" s="161" t="s">
        <v>2031</v>
      </c>
      <c r="J1922" s="161" t="s">
        <v>6950</v>
      </c>
      <c r="K1922" s="161" t="s">
        <v>6951</v>
      </c>
      <c r="L1922" s="161" t="s">
        <v>6952</v>
      </c>
      <c r="M1922" s="161" t="s">
        <v>14382</v>
      </c>
      <c r="N1922" s="185" t="s">
        <v>6953</v>
      </c>
      <c r="O1922" s="161" t="s">
        <v>3754</v>
      </c>
      <c r="P1922" s="161" t="s">
        <v>6954</v>
      </c>
      <c r="Q1922" s="161" t="s">
        <v>6955</v>
      </c>
      <c r="R1922" s="161" t="s">
        <v>6207</v>
      </c>
      <c r="S1922" s="161" t="s">
        <v>6208</v>
      </c>
      <c r="T1922" s="161" t="s">
        <v>6956</v>
      </c>
      <c r="U1922" s="161">
        <v>0</v>
      </c>
      <c r="V1922" s="161">
        <v>0</v>
      </c>
      <c r="W1922" s="161">
        <v>0</v>
      </c>
      <c r="X1922" s="161">
        <v>0</v>
      </c>
      <c r="Y1922" s="161">
        <v>0</v>
      </c>
      <c r="Z1922" s="161">
        <v>0</v>
      </c>
      <c r="AA1922" s="161">
        <v>0</v>
      </c>
      <c r="AB1922" s="161">
        <v>0</v>
      </c>
      <c r="AC1922" s="161">
        <v>0</v>
      </c>
      <c r="AD1922" s="161">
        <v>0</v>
      </c>
      <c r="AE1922" s="161">
        <v>0</v>
      </c>
      <c r="AF1922" s="161" t="s">
        <v>6566</v>
      </c>
      <c r="AG1922" s="161" t="s">
        <v>4392</v>
      </c>
      <c r="AH1922" s="162"/>
      <c r="AI1922" s="162"/>
      <c r="AJ1922" s="162"/>
      <c r="AK1922" s="162"/>
      <c r="AL1922" s="162"/>
      <c r="AM1922" s="162"/>
      <c r="AN1922" s="162"/>
      <c r="AO1922" s="162"/>
      <c r="AP1922" s="162"/>
      <c r="AQ1922" s="162"/>
      <c r="AR1922" s="162"/>
      <c r="AS1922" s="162"/>
      <c r="AT1922" s="162"/>
      <c r="AU1922" s="162"/>
      <c r="AV1922" s="162"/>
      <c r="AW1922" s="162"/>
      <c r="AX1922" s="162"/>
    </row>
    <row r="1923" spans="1:50" hidden="1">
      <c r="A1923" s="153" t="s">
        <v>786</v>
      </c>
      <c r="B1923" s="153" t="s">
        <v>787</v>
      </c>
      <c r="C1923" s="153" t="s">
        <v>5748</v>
      </c>
      <c r="D1923" s="177" t="s">
        <v>11383</v>
      </c>
      <c r="E1923" s="161" t="s">
        <v>11384</v>
      </c>
      <c r="F1923" s="161" t="s">
        <v>13374</v>
      </c>
      <c r="G1923" s="161" t="s">
        <v>11385</v>
      </c>
      <c r="H1923" s="161" t="s">
        <v>11386</v>
      </c>
      <c r="I1923" s="161" t="s">
        <v>11387</v>
      </c>
      <c r="J1923" s="161" t="s">
        <v>11388</v>
      </c>
      <c r="K1923" s="161" t="s">
        <v>11389</v>
      </c>
      <c r="L1923" s="161" t="s">
        <v>11390</v>
      </c>
      <c r="M1923" s="161" t="s">
        <v>11391</v>
      </c>
      <c r="N1923" s="185" t="s">
        <v>6310</v>
      </c>
      <c r="O1923" s="161">
        <v>0</v>
      </c>
      <c r="P1923" s="161">
        <v>0</v>
      </c>
      <c r="Q1923" s="161">
        <v>0</v>
      </c>
      <c r="R1923" s="161">
        <v>0</v>
      </c>
      <c r="S1923" s="161">
        <v>0</v>
      </c>
      <c r="T1923" s="161">
        <v>0</v>
      </c>
      <c r="U1923" s="161">
        <v>0</v>
      </c>
      <c r="V1923" s="161">
        <v>0</v>
      </c>
      <c r="W1923" s="161">
        <v>0</v>
      </c>
      <c r="X1923" s="161">
        <v>0</v>
      </c>
      <c r="Y1923" s="161">
        <v>0</v>
      </c>
      <c r="Z1923" s="161">
        <v>0</v>
      </c>
      <c r="AA1923" s="161">
        <v>0</v>
      </c>
      <c r="AB1923" s="161">
        <v>0</v>
      </c>
      <c r="AC1923" s="161">
        <v>0</v>
      </c>
      <c r="AD1923" s="161">
        <v>0</v>
      </c>
      <c r="AE1923" s="161">
        <v>0</v>
      </c>
      <c r="AF1923" s="161" t="s">
        <v>6309</v>
      </c>
      <c r="AG1923" s="161" t="s">
        <v>6317</v>
      </c>
      <c r="AH1923" s="162"/>
      <c r="AI1923" s="162"/>
      <c r="AJ1923" s="162"/>
      <c r="AK1923" s="162"/>
      <c r="AL1923" s="162"/>
      <c r="AM1923" s="162"/>
      <c r="AN1923" s="162"/>
      <c r="AO1923" s="162"/>
      <c r="AP1923" s="162"/>
      <c r="AQ1923" s="162"/>
      <c r="AR1923" s="162"/>
      <c r="AS1923" s="162"/>
      <c r="AT1923" s="162"/>
      <c r="AU1923" s="162"/>
      <c r="AV1923" s="162"/>
      <c r="AW1923" s="162"/>
      <c r="AX1923" s="162"/>
    </row>
    <row r="1924" spans="1:50" hidden="1">
      <c r="A1924" s="153" t="s">
        <v>842</v>
      </c>
      <c r="B1924" s="153" t="s">
        <v>843</v>
      </c>
      <c r="C1924" s="153" t="s">
        <v>844</v>
      </c>
      <c r="D1924" s="177" t="s">
        <v>8157</v>
      </c>
      <c r="E1924" s="161" t="s">
        <v>8158</v>
      </c>
      <c r="F1924" s="161" t="s">
        <v>12439</v>
      </c>
      <c r="G1924" s="161" t="s">
        <v>8159</v>
      </c>
      <c r="H1924" s="161" t="s">
        <v>2024</v>
      </c>
      <c r="I1924" s="161" t="s">
        <v>7069</v>
      </c>
      <c r="J1924" s="161" t="s">
        <v>8160</v>
      </c>
      <c r="K1924" s="161" t="s">
        <v>8161</v>
      </c>
      <c r="L1924" s="161" t="s">
        <v>8162</v>
      </c>
      <c r="M1924" s="161" t="s">
        <v>8163</v>
      </c>
      <c r="N1924" s="185" t="s">
        <v>6313</v>
      </c>
      <c r="O1924" s="161">
        <v>0</v>
      </c>
      <c r="P1924" s="161">
        <v>0</v>
      </c>
      <c r="Q1924" s="161">
        <v>0</v>
      </c>
      <c r="R1924" s="161">
        <v>0</v>
      </c>
      <c r="S1924" s="161">
        <v>0</v>
      </c>
      <c r="T1924" s="161">
        <v>0</v>
      </c>
      <c r="U1924" s="161">
        <v>0</v>
      </c>
      <c r="V1924" s="161">
        <v>0</v>
      </c>
      <c r="W1924" s="161">
        <v>0</v>
      </c>
      <c r="X1924" s="161">
        <v>0</v>
      </c>
      <c r="Y1924" s="161">
        <v>0</v>
      </c>
      <c r="Z1924" s="161">
        <v>0</v>
      </c>
      <c r="AA1924" s="161">
        <v>0</v>
      </c>
      <c r="AB1924" s="161">
        <v>0</v>
      </c>
      <c r="AC1924" s="161">
        <v>0</v>
      </c>
      <c r="AD1924" s="161">
        <v>0</v>
      </c>
      <c r="AE1924" s="161">
        <v>0</v>
      </c>
      <c r="AF1924" s="161" t="s">
        <v>4384</v>
      </c>
      <c r="AG1924" s="161" t="s">
        <v>4392</v>
      </c>
      <c r="AH1924" s="162"/>
      <c r="AI1924" s="162"/>
      <c r="AJ1924" s="162"/>
      <c r="AK1924" s="162"/>
      <c r="AL1924" s="162"/>
      <c r="AM1924" s="162"/>
      <c r="AN1924" s="162"/>
      <c r="AO1924" s="162"/>
      <c r="AP1924" s="162"/>
      <c r="AQ1924" s="162"/>
      <c r="AR1924" s="162"/>
      <c r="AS1924" s="162"/>
      <c r="AT1924" s="162"/>
      <c r="AU1924" s="162"/>
      <c r="AV1924" s="162"/>
      <c r="AW1924" s="162"/>
      <c r="AX1924" s="162"/>
    </row>
    <row r="1925" spans="1:50" hidden="1">
      <c r="A1925" s="153" t="s">
        <v>5453</v>
      </c>
      <c r="B1925" s="153" t="s">
        <v>5449</v>
      </c>
      <c r="C1925" s="153" t="s">
        <v>5454</v>
      </c>
      <c r="D1925" s="177" t="s">
        <v>1262</v>
      </c>
      <c r="E1925" s="161" t="s">
        <v>7701</v>
      </c>
      <c r="F1925" s="161" t="s">
        <v>12227</v>
      </c>
      <c r="G1925" s="161" t="s">
        <v>1263</v>
      </c>
      <c r="H1925" s="161" t="s">
        <v>2024</v>
      </c>
      <c r="I1925" s="161" t="s">
        <v>2031</v>
      </c>
      <c r="J1925" s="161" t="s">
        <v>4071</v>
      </c>
      <c r="K1925" s="161" t="s">
        <v>6309</v>
      </c>
      <c r="L1925" s="161" t="s">
        <v>7702</v>
      </c>
      <c r="M1925" s="161" t="s">
        <v>6641</v>
      </c>
      <c r="N1925" s="185" t="s">
        <v>6953</v>
      </c>
      <c r="O1925" s="161" t="s">
        <v>5451</v>
      </c>
      <c r="P1925" s="161" t="s">
        <v>6090</v>
      </c>
      <c r="Q1925" s="161" t="s">
        <v>6091</v>
      </c>
      <c r="R1925" s="161" t="s">
        <v>3916</v>
      </c>
      <c r="S1925" s="161" t="s">
        <v>3917</v>
      </c>
      <c r="T1925" s="161" t="s">
        <v>4071</v>
      </c>
      <c r="U1925" s="161" t="s">
        <v>5452</v>
      </c>
      <c r="V1925" s="161" t="s">
        <v>7337</v>
      </c>
      <c r="W1925" s="161" t="s">
        <v>7338</v>
      </c>
      <c r="X1925" s="161" t="s">
        <v>1338</v>
      </c>
      <c r="Y1925" s="161" t="s">
        <v>2031</v>
      </c>
      <c r="Z1925" s="161" t="s">
        <v>6309</v>
      </c>
      <c r="AA1925" s="161">
        <v>0</v>
      </c>
      <c r="AB1925" s="161">
        <v>0</v>
      </c>
      <c r="AC1925" s="161">
        <v>0</v>
      </c>
      <c r="AD1925" s="161">
        <v>0</v>
      </c>
      <c r="AE1925" s="161">
        <v>0</v>
      </c>
      <c r="AF1925" s="161" t="s">
        <v>6092</v>
      </c>
      <c r="AG1925" s="161" t="s">
        <v>4437</v>
      </c>
      <c r="AH1925" s="162" t="s">
        <v>15876</v>
      </c>
      <c r="AI1925" s="162" t="s">
        <v>16053</v>
      </c>
      <c r="AJ1925" s="162" t="s">
        <v>16054</v>
      </c>
      <c r="AK1925" s="162"/>
      <c r="AL1925" s="162"/>
      <c r="AM1925" s="162"/>
      <c r="AN1925" s="162"/>
      <c r="AO1925" s="162"/>
      <c r="AP1925" s="162"/>
      <c r="AQ1925" s="162"/>
      <c r="AR1925" s="162"/>
      <c r="AS1925" s="162"/>
      <c r="AT1925" s="162"/>
      <c r="AU1925" s="162"/>
      <c r="AV1925" s="162"/>
      <c r="AW1925" s="162"/>
      <c r="AX1925" s="162"/>
    </row>
    <row r="1926" spans="1:50" hidden="1">
      <c r="A1926" s="153" t="s">
        <v>5098</v>
      </c>
      <c r="B1926" s="153" t="s">
        <v>5099</v>
      </c>
      <c r="C1926" s="153" t="s">
        <v>5100</v>
      </c>
      <c r="D1926" s="177" t="e">
        <v>#N/A</v>
      </c>
      <c r="E1926" s="161" t="e">
        <v>#N/A</v>
      </c>
      <c r="F1926" s="161" t="e">
        <v>#N/A</v>
      </c>
      <c r="G1926" s="161" t="e">
        <v>#N/A</v>
      </c>
      <c r="H1926" s="161" t="e">
        <v>#N/A</v>
      </c>
      <c r="I1926" s="161" t="e">
        <v>#N/A</v>
      </c>
      <c r="J1926" s="161" t="e">
        <v>#N/A</v>
      </c>
      <c r="K1926" s="161" t="e">
        <v>#N/A</v>
      </c>
      <c r="L1926" s="161" t="e">
        <v>#N/A</v>
      </c>
      <c r="M1926" s="161"/>
      <c r="N1926" s="185"/>
      <c r="O1926" s="161"/>
      <c r="P1926" s="161"/>
      <c r="Q1926" s="161"/>
      <c r="R1926" s="161"/>
      <c r="S1926" s="161"/>
      <c r="T1926" s="161"/>
      <c r="U1926" s="161"/>
      <c r="V1926" s="161"/>
      <c r="W1926" s="161"/>
      <c r="X1926" s="161"/>
      <c r="Y1926" s="161"/>
      <c r="Z1926" s="161"/>
      <c r="AA1926" s="161"/>
      <c r="AB1926" s="161"/>
      <c r="AC1926" s="161"/>
      <c r="AD1926" s="161"/>
      <c r="AE1926" s="161"/>
      <c r="AF1926" s="161"/>
      <c r="AG1926" s="161"/>
      <c r="AH1926" s="162"/>
      <c r="AI1926" s="162"/>
      <c r="AJ1926" s="162"/>
      <c r="AK1926" s="162"/>
      <c r="AL1926" s="162"/>
      <c r="AM1926" s="162"/>
      <c r="AN1926" s="162"/>
      <c r="AO1926" s="162"/>
      <c r="AP1926" s="162"/>
      <c r="AQ1926" s="162"/>
      <c r="AR1926" s="162"/>
      <c r="AS1926" s="162"/>
      <c r="AT1926" s="162"/>
      <c r="AU1926" s="162"/>
      <c r="AV1926" s="162"/>
      <c r="AW1926" s="162"/>
      <c r="AX1926" s="162"/>
    </row>
    <row r="1927" spans="1:50" hidden="1">
      <c r="A1927" s="153" t="s">
        <v>4786</v>
      </c>
      <c r="B1927" s="153" t="s">
        <v>4787</v>
      </c>
      <c r="C1927" s="153" t="s">
        <v>4788</v>
      </c>
      <c r="D1927" s="177" t="s">
        <v>11530</v>
      </c>
      <c r="E1927" s="161" t="s">
        <v>11531</v>
      </c>
      <c r="F1927" s="161" t="s">
        <v>13401</v>
      </c>
      <c r="G1927" s="161" t="s">
        <v>11532</v>
      </c>
      <c r="H1927" s="161" t="s">
        <v>11533</v>
      </c>
      <c r="I1927" s="161" t="s">
        <v>11534</v>
      </c>
      <c r="J1927" s="161" t="s">
        <v>11535</v>
      </c>
      <c r="K1927" s="161" t="s">
        <v>11536</v>
      </c>
      <c r="L1927" s="161" t="s">
        <v>11537</v>
      </c>
      <c r="M1927" s="161" t="s">
        <v>11538</v>
      </c>
      <c r="N1927" s="185" t="s">
        <v>6310</v>
      </c>
      <c r="O1927" s="161">
        <v>0</v>
      </c>
      <c r="P1927" s="161">
        <v>0</v>
      </c>
      <c r="Q1927" s="161">
        <v>0</v>
      </c>
      <c r="R1927" s="161">
        <v>0</v>
      </c>
      <c r="S1927" s="161">
        <v>0</v>
      </c>
      <c r="T1927" s="161">
        <v>0</v>
      </c>
      <c r="U1927" s="161">
        <v>0</v>
      </c>
      <c r="V1927" s="161">
        <v>0</v>
      </c>
      <c r="W1927" s="161">
        <v>0</v>
      </c>
      <c r="X1927" s="161">
        <v>0</v>
      </c>
      <c r="Y1927" s="161">
        <v>0</v>
      </c>
      <c r="Z1927" s="161">
        <v>0</v>
      </c>
      <c r="AA1927" s="161">
        <v>0</v>
      </c>
      <c r="AB1927" s="161">
        <v>0</v>
      </c>
      <c r="AC1927" s="161">
        <v>0</v>
      </c>
      <c r="AD1927" s="161">
        <v>0</v>
      </c>
      <c r="AE1927" s="161">
        <v>0</v>
      </c>
      <c r="AF1927" s="161" t="s">
        <v>6309</v>
      </c>
      <c r="AG1927" s="161" t="s">
        <v>6317</v>
      </c>
      <c r="AH1927" s="162"/>
      <c r="AI1927" s="162"/>
      <c r="AJ1927" s="162"/>
      <c r="AK1927" s="162"/>
      <c r="AL1927" s="162"/>
      <c r="AM1927" s="162"/>
      <c r="AN1927" s="162"/>
      <c r="AO1927" s="162"/>
      <c r="AP1927" s="162"/>
      <c r="AQ1927" s="162"/>
      <c r="AR1927" s="162"/>
      <c r="AS1927" s="162"/>
      <c r="AT1927" s="162"/>
      <c r="AU1927" s="162"/>
      <c r="AV1927" s="162"/>
      <c r="AW1927" s="162"/>
      <c r="AX1927" s="162"/>
    </row>
    <row r="1928" spans="1:50" hidden="1">
      <c r="A1928" s="153" t="s">
        <v>3269</v>
      </c>
      <c r="B1928" s="153" t="s">
        <v>3270</v>
      </c>
      <c r="C1928" s="153" t="s">
        <v>3271</v>
      </c>
      <c r="D1928" s="177" t="s">
        <v>7628</v>
      </c>
      <c r="E1928" s="161" t="s">
        <v>7629</v>
      </c>
      <c r="F1928" s="161" t="s">
        <v>12475</v>
      </c>
      <c r="G1928" s="161" t="s">
        <v>7630</v>
      </c>
      <c r="H1928" s="161" t="s">
        <v>7631</v>
      </c>
      <c r="I1928" s="161" t="s">
        <v>7632</v>
      </c>
      <c r="J1928" s="161" t="s">
        <v>7633</v>
      </c>
      <c r="K1928" s="161" t="s">
        <v>7634</v>
      </c>
      <c r="L1928" s="161" t="s">
        <v>7635</v>
      </c>
      <c r="M1928" s="161" t="s">
        <v>7636</v>
      </c>
      <c r="N1928" s="185" t="s">
        <v>6318</v>
      </c>
      <c r="O1928" s="161">
        <v>0</v>
      </c>
      <c r="P1928" s="161">
        <v>0</v>
      </c>
      <c r="Q1928" s="161">
        <v>0</v>
      </c>
      <c r="R1928" s="161">
        <v>0</v>
      </c>
      <c r="S1928" s="161">
        <v>0</v>
      </c>
      <c r="T1928" s="161">
        <v>0</v>
      </c>
      <c r="U1928" s="161">
        <v>0</v>
      </c>
      <c r="V1928" s="161">
        <v>0</v>
      </c>
      <c r="W1928" s="161">
        <v>0</v>
      </c>
      <c r="X1928" s="161">
        <v>0</v>
      </c>
      <c r="Y1928" s="161">
        <v>0</v>
      </c>
      <c r="Z1928" s="161">
        <v>0</v>
      </c>
      <c r="AA1928" s="161">
        <v>0</v>
      </c>
      <c r="AB1928" s="161">
        <v>0</v>
      </c>
      <c r="AC1928" s="161">
        <v>0</v>
      </c>
      <c r="AD1928" s="161">
        <v>0</v>
      </c>
      <c r="AE1928" s="161">
        <v>0</v>
      </c>
      <c r="AF1928" s="161" t="s">
        <v>4399</v>
      </c>
      <c r="AG1928" s="161" t="s">
        <v>4400</v>
      </c>
      <c r="AH1928" s="162"/>
      <c r="AI1928" s="162"/>
      <c r="AJ1928" s="162"/>
      <c r="AK1928" s="162"/>
      <c r="AL1928" s="162"/>
      <c r="AM1928" s="162"/>
      <c r="AN1928" s="162"/>
      <c r="AO1928" s="162"/>
      <c r="AP1928" s="162"/>
      <c r="AQ1928" s="162"/>
      <c r="AR1928" s="162"/>
      <c r="AS1928" s="162"/>
      <c r="AT1928" s="162"/>
      <c r="AU1928" s="162"/>
      <c r="AV1928" s="162"/>
      <c r="AW1928" s="162"/>
      <c r="AX1928" s="162"/>
    </row>
    <row r="1929" spans="1:50" hidden="1">
      <c r="A1929" s="153" t="s">
        <v>3272</v>
      </c>
      <c r="B1929" s="153" t="s">
        <v>3270</v>
      </c>
      <c r="C1929" s="153" t="s">
        <v>3273</v>
      </c>
      <c r="D1929" s="177" t="s">
        <v>7628</v>
      </c>
      <c r="E1929" s="161" t="s">
        <v>7629</v>
      </c>
      <c r="F1929" s="161" t="s">
        <v>12179</v>
      </c>
      <c r="G1929" s="161" t="s">
        <v>7630</v>
      </c>
      <c r="H1929" s="161" t="s">
        <v>7631</v>
      </c>
      <c r="I1929" s="161" t="s">
        <v>7632</v>
      </c>
      <c r="J1929" s="161" t="s">
        <v>7633</v>
      </c>
      <c r="K1929" s="161" t="s">
        <v>7634</v>
      </c>
      <c r="L1929" s="161" t="s">
        <v>7635</v>
      </c>
      <c r="M1929" s="161" t="s">
        <v>7636</v>
      </c>
      <c r="N1929" s="185" t="s">
        <v>6318</v>
      </c>
      <c r="O1929" s="161">
        <v>0</v>
      </c>
      <c r="P1929" s="161">
        <v>0</v>
      </c>
      <c r="Q1929" s="161">
        <v>0</v>
      </c>
      <c r="R1929" s="161">
        <v>0</v>
      </c>
      <c r="S1929" s="161">
        <v>0</v>
      </c>
      <c r="T1929" s="161">
        <v>0</v>
      </c>
      <c r="U1929" s="161">
        <v>0</v>
      </c>
      <c r="V1929" s="161">
        <v>0</v>
      </c>
      <c r="W1929" s="161">
        <v>0</v>
      </c>
      <c r="X1929" s="161">
        <v>0</v>
      </c>
      <c r="Y1929" s="161">
        <v>0</v>
      </c>
      <c r="Z1929" s="161">
        <v>0</v>
      </c>
      <c r="AA1929" s="161">
        <v>0</v>
      </c>
      <c r="AB1929" s="161">
        <v>0</v>
      </c>
      <c r="AC1929" s="161">
        <v>0</v>
      </c>
      <c r="AD1929" s="161">
        <v>0</v>
      </c>
      <c r="AE1929" s="161">
        <v>0</v>
      </c>
      <c r="AF1929" s="161" t="s">
        <v>4399</v>
      </c>
      <c r="AG1929" s="161" t="s">
        <v>4400</v>
      </c>
      <c r="AH1929" s="162"/>
      <c r="AI1929" s="162"/>
      <c r="AJ1929" s="162"/>
      <c r="AK1929" s="162"/>
      <c r="AL1929" s="162"/>
      <c r="AM1929" s="162"/>
      <c r="AN1929" s="162"/>
      <c r="AO1929" s="162"/>
      <c r="AP1929" s="162"/>
      <c r="AQ1929" s="162"/>
      <c r="AR1929" s="162"/>
      <c r="AS1929" s="162"/>
      <c r="AT1929" s="162"/>
      <c r="AU1929" s="162"/>
      <c r="AV1929" s="162"/>
      <c r="AW1929" s="162"/>
      <c r="AX1929" s="162"/>
    </row>
    <row r="1930" spans="1:50" hidden="1">
      <c r="A1930" s="153" t="s">
        <v>2906</v>
      </c>
      <c r="B1930" s="153" t="s">
        <v>2907</v>
      </c>
      <c r="C1930" s="153" t="s">
        <v>2908</v>
      </c>
      <c r="D1930" s="177" t="s">
        <v>7975</v>
      </c>
      <c r="E1930" s="161" t="s">
        <v>7976</v>
      </c>
      <c r="F1930" s="161" t="s">
        <v>12167</v>
      </c>
      <c r="G1930" s="161" t="s">
        <v>7977</v>
      </c>
      <c r="H1930" s="161" t="s">
        <v>7978</v>
      </c>
      <c r="I1930" s="161" t="s">
        <v>7979</v>
      </c>
      <c r="J1930" s="161" t="s">
        <v>7980</v>
      </c>
      <c r="K1930" s="161" t="s">
        <v>7981</v>
      </c>
      <c r="L1930" s="161" t="s">
        <v>6309</v>
      </c>
      <c r="M1930" s="161" t="s">
        <v>7982</v>
      </c>
      <c r="N1930" s="185" t="s">
        <v>6318</v>
      </c>
      <c r="O1930" s="161">
        <v>0</v>
      </c>
      <c r="P1930" s="161">
        <v>0</v>
      </c>
      <c r="Q1930" s="161">
        <v>0</v>
      </c>
      <c r="R1930" s="161">
        <v>0</v>
      </c>
      <c r="S1930" s="161">
        <v>0</v>
      </c>
      <c r="T1930" s="161">
        <v>0</v>
      </c>
      <c r="U1930" s="161">
        <v>0</v>
      </c>
      <c r="V1930" s="161">
        <v>0</v>
      </c>
      <c r="W1930" s="161">
        <v>0</v>
      </c>
      <c r="X1930" s="161">
        <v>0</v>
      </c>
      <c r="Y1930" s="161">
        <v>0</v>
      </c>
      <c r="Z1930" s="161">
        <v>0</v>
      </c>
      <c r="AA1930" s="161">
        <v>0</v>
      </c>
      <c r="AB1930" s="161">
        <v>0</v>
      </c>
      <c r="AC1930" s="161">
        <v>0</v>
      </c>
      <c r="AD1930" s="161">
        <v>0</v>
      </c>
      <c r="AE1930" s="161">
        <v>0</v>
      </c>
      <c r="AF1930" s="161" t="s">
        <v>1912</v>
      </c>
      <c r="AG1930" s="161" t="s">
        <v>4388</v>
      </c>
      <c r="AH1930" s="162"/>
      <c r="AI1930" s="162"/>
      <c r="AJ1930" s="162"/>
      <c r="AK1930" s="162"/>
      <c r="AL1930" s="162"/>
      <c r="AM1930" s="162"/>
      <c r="AN1930" s="162"/>
      <c r="AO1930" s="162"/>
      <c r="AP1930" s="162"/>
      <c r="AQ1930" s="162"/>
      <c r="AR1930" s="162"/>
      <c r="AS1930" s="162"/>
      <c r="AT1930" s="162"/>
      <c r="AU1930" s="162"/>
      <c r="AV1930" s="162"/>
      <c r="AW1930" s="162"/>
      <c r="AX1930" s="162"/>
    </row>
    <row r="1931" spans="1:50" hidden="1">
      <c r="A1931" s="153" t="s">
        <v>6021</v>
      </c>
      <c r="B1931" s="153" t="s">
        <v>6020</v>
      </c>
      <c r="C1931" s="153" t="s">
        <v>6022</v>
      </c>
      <c r="D1931" s="177" t="s">
        <v>11003</v>
      </c>
      <c r="E1931" s="161" t="s">
        <v>11004</v>
      </c>
      <c r="F1931" s="161" t="e">
        <v>#N/A</v>
      </c>
      <c r="G1931" s="161" t="s">
        <v>11005</v>
      </c>
      <c r="H1931" s="161" t="s">
        <v>2024</v>
      </c>
      <c r="I1931" s="161" t="s">
        <v>2031</v>
      </c>
      <c r="J1931" s="161" t="s">
        <v>11006</v>
      </c>
      <c r="K1931" s="161" t="s">
        <v>11007</v>
      </c>
      <c r="L1931" s="161" t="s">
        <v>11008</v>
      </c>
      <c r="M1931" s="161"/>
      <c r="N1931" s="185"/>
      <c r="O1931" s="161"/>
      <c r="P1931" s="161"/>
      <c r="Q1931" s="161"/>
      <c r="R1931" s="161"/>
      <c r="S1931" s="161"/>
      <c r="T1931" s="161"/>
      <c r="U1931" s="161"/>
      <c r="V1931" s="161"/>
      <c r="W1931" s="161"/>
      <c r="X1931" s="161"/>
      <c r="Y1931" s="161"/>
      <c r="Z1931" s="161"/>
      <c r="AA1931" s="161"/>
      <c r="AB1931" s="161"/>
      <c r="AC1931" s="161"/>
      <c r="AD1931" s="161"/>
      <c r="AE1931" s="161"/>
      <c r="AF1931" s="161"/>
      <c r="AG1931" s="161"/>
      <c r="AH1931" s="162"/>
      <c r="AI1931" s="162"/>
      <c r="AJ1931" s="162"/>
      <c r="AK1931" s="162"/>
      <c r="AL1931" s="162"/>
      <c r="AM1931" s="162"/>
      <c r="AN1931" s="162"/>
      <c r="AO1931" s="162"/>
      <c r="AP1931" s="162"/>
      <c r="AQ1931" s="162"/>
      <c r="AR1931" s="162"/>
      <c r="AS1931" s="162"/>
      <c r="AT1931" s="162"/>
      <c r="AU1931" s="162"/>
      <c r="AV1931" s="162"/>
      <c r="AW1931" s="162"/>
      <c r="AX1931" s="162"/>
    </row>
    <row r="1932" spans="1:50" hidden="1">
      <c r="A1932" s="153" t="s">
        <v>6023</v>
      </c>
      <c r="B1932" s="153" t="s">
        <v>6024</v>
      </c>
      <c r="C1932" s="153" t="s">
        <v>6025</v>
      </c>
      <c r="D1932" s="177" t="s">
        <v>11009</v>
      </c>
      <c r="E1932" s="161" t="s">
        <v>11010</v>
      </c>
      <c r="F1932" s="161" t="s">
        <v>13279</v>
      </c>
      <c r="G1932" s="161" t="s">
        <v>11011</v>
      </c>
      <c r="H1932" s="161" t="s">
        <v>2024</v>
      </c>
      <c r="I1932" s="161" t="s">
        <v>941</v>
      </c>
      <c r="J1932" s="161" t="s">
        <v>898</v>
      </c>
      <c r="K1932" s="161" t="s">
        <v>6309</v>
      </c>
      <c r="L1932" s="161" t="s">
        <v>11012</v>
      </c>
      <c r="M1932" s="161" t="s">
        <v>11013</v>
      </c>
      <c r="N1932" s="185" t="s">
        <v>6310</v>
      </c>
      <c r="O1932" s="161" t="s">
        <v>6026</v>
      </c>
      <c r="P1932" s="161" t="s">
        <v>13764</v>
      </c>
      <c r="Q1932" s="161" t="s">
        <v>13765</v>
      </c>
      <c r="R1932" s="161" t="s">
        <v>2024</v>
      </c>
      <c r="S1932" s="161" t="s">
        <v>9809</v>
      </c>
      <c r="T1932" s="161" t="s">
        <v>13766</v>
      </c>
      <c r="U1932" s="161">
        <v>0</v>
      </c>
      <c r="V1932" s="161">
        <v>0</v>
      </c>
      <c r="W1932" s="161">
        <v>0</v>
      </c>
      <c r="X1932" s="161">
        <v>0</v>
      </c>
      <c r="Y1932" s="161">
        <v>0</v>
      </c>
      <c r="Z1932" s="161">
        <v>0</v>
      </c>
      <c r="AA1932" s="161">
        <v>0</v>
      </c>
      <c r="AB1932" s="161">
        <v>0</v>
      </c>
      <c r="AC1932" s="161">
        <v>0</v>
      </c>
      <c r="AD1932" s="161">
        <v>0</v>
      </c>
      <c r="AE1932" s="161">
        <v>0</v>
      </c>
      <c r="AF1932" s="161" t="s">
        <v>6309</v>
      </c>
      <c r="AG1932" s="161" t="s">
        <v>6317</v>
      </c>
      <c r="AH1932" s="162"/>
      <c r="AI1932" s="162"/>
      <c r="AJ1932" s="162"/>
      <c r="AK1932" s="162"/>
      <c r="AL1932" s="162"/>
      <c r="AM1932" s="162"/>
      <c r="AN1932" s="162"/>
      <c r="AO1932" s="162"/>
      <c r="AP1932" s="162"/>
      <c r="AQ1932" s="162"/>
      <c r="AR1932" s="162"/>
      <c r="AS1932" s="162"/>
      <c r="AT1932" s="162"/>
      <c r="AU1932" s="162"/>
      <c r="AV1932" s="162"/>
      <c r="AW1932" s="162"/>
      <c r="AX1932" s="162"/>
    </row>
    <row r="1933" spans="1:50" hidden="1">
      <c r="A1933" s="153" t="s">
        <v>437</v>
      </c>
      <c r="B1933" s="153" t="s">
        <v>438</v>
      </c>
      <c r="C1933" s="153" t="s">
        <v>439</v>
      </c>
      <c r="D1933" s="177" t="s">
        <v>11823</v>
      </c>
      <c r="E1933" s="161" t="s">
        <v>11824</v>
      </c>
      <c r="F1933" s="161" t="s">
        <v>13552</v>
      </c>
      <c r="G1933" s="161" t="s">
        <v>11825</v>
      </c>
      <c r="H1933" s="161" t="s">
        <v>2024</v>
      </c>
      <c r="I1933" s="161" t="s">
        <v>2031</v>
      </c>
      <c r="J1933" s="161" t="s">
        <v>11826</v>
      </c>
      <c r="K1933" s="161" t="s">
        <v>11827</v>
      </c>
      <c r="L1933" s="161" t="s">
        <v>11828</v>
      </c>
      <c r="M1933" s="161" t="s">
        <v>11829</v>
      </c>
      <c r="N1933" s="185" t="s">
        <v>6310</v>
      </c>
      <c r="O1933" s="161">
        <v>0</v>
      </c>
      <c r="P1933" s="161">
        <v>0</v>
      </c>
      <c r="Q1933" s="161">
        <v>0</v>
      </c>
      <c r="R1933" s="161">
        <v>0</v>
      </c>
      <c r="S1933" s="161">
        <v>0</v>
      </c>
      <c r="T1933" s="161">
        <v>0</v>
      </c>
      <c r="U1933" s="161">
        <v>0</v>
      </c>
      <c r="V1933" s="161">
        <v>0</v>
      </c>
      <c r="W1933" s="161">
        <v>0</v>
      </c>
      <c r="X1933" s="161">
        <v>0</v>
      </c>
      <c r="Y1933" s="161">
        <v>0</v>
      </c>
      <c r="Z1933" s="161">
        <v>0</v>
      </c>
      <c r="AA1933" s="161">
        <v>0</v>
      </c>
      <c r="AB1933" s="161">
        <v>0</v>
      </c>
      <c r="AC1933" s="161">
        <v>0</v>
      </c>
      <c r="AD1933" s="161">
        <v>0</v>
      </c>
      <c r="AE1933" s="161">
        <v>0</v>
      </c>
      <c r="AF1933" s="161" t="s">
        <v>6309</v>
      </c>
      <c r="AG1933" s="161" t="s">
        <v>6317</v>
      </c>
      <c r="AH1933" s="162"/>
      <c r="AI1933" s="162"/>
      <c r="AJ1933" s="162"/>
      <c r="AK1933" s="162"/>
      <c r="AL1933" s="162"/>
      <c r="AM1933" s="162"/>
      <c r="AN1933" s="162"/>
      <c r="AO1933" s="162"/>
      <c r="AP1933" s="162"/>
      <c r="AQ1933" s="162"/>
      <c r="AR1933" s="162"/>
      <c r="AS1933" s="162"/>
      <c r="AT1933" s="162"/>
      <c r="AU1933" s="162"/>
      <c r="AV1933" s="162"/>
      <c r="AW1933" s="162"/>
      <c r="AX1933" s="162"/>
    </row>
    <row r="1934" spans="1:50" hidden="1">
      <c r="A1934" s="153" t="s">
        <v>2412</v>
      </c>
      <c r="B1934" s="160" t="s">
        <v>2413</v>
      </c>
      <c r="C1934" s="153" t="s">
        <v>2414</v>
      </c>
      <c r="D1934" s="177" t="e">
        <v>#N/A</v>
      </c>
      <c r="E1934" s="161" t="e">
        <v>#N/A</v>
      </c>
      <c r="F1934" s="161" t="e">
        <v>#N/A</v>
      </c>
      <c r="G1934" s="161" t="e">
        <v>#N/A</v>
      </c>
      <c r="H1934" s="161" t="e">
        <v>#N/A</v>
      </c>
      <c r="I1934" s="161" t="e">
        <v>#N/A</v>
      </c>
      <c r="J1934" s="161" t="e">
        <v>#N/A</v>
      </c>
      <c r="K1934" s="161" t="e">
        <v>#N/A</v>
      </c>
      <c r="L1934" s="161" t="e">
        <v>#N/A</v>
      </c>
      <c r="M1934" s="161"/>
      <c r="N1934" s="185"/>
      <c r="O1934" s="161"/>
      <c r="P1934" s="161"/>
      <c r="Q1934" s="161"/>
      <c r="R1934" s="161"/>
      <c r="S1934" s="161"/>
      <c r="T1934" s="161"/>
      <c r="U1934" s="161"/>
      <c r="V1934" s="161"/>
      <c r="W1934" s="161"/>
      <c r="X1934" s="161"/>
      <c r="Y1934" s="161"/>
      <c r="Z1934" s="161"/>
      <c r="AA1934" s="161"/>
      <c r="AB1934" s="161"/>
      <c r="AC1934" s="161"/>
      <c r="AD1934" s="161"/>
      <c r="AE1934" s="161"/>
      <c r="AF1934" s="161"/>
      <c r="AG1934" s="161"/>
      <c r="AH1934" s="162"/>
      <c r="AI1934" s="162"/>
      <c r="AJ1934" s="162"/>
      <c r="AK1934" s="162"/>
      <c r="AL1934" s="162"/>
      <c r="AM1934" s="162"/>
      <c r="AN1934" s="162"/>
      <c r="AO1934" s="162"/>
      <c r="AP1934" s="162"/>
      <c r="AQ1934" s="162"/>
      <c r="AR1934" s="162"/>
      <c r="AS1934" s="162"/>
      <c r="AT1934" s="162"/>
      <c r="AU1934" s="162"/>
      <c r="AV1934" s="162"/>
      <c r="AW1934" s="162"/>
      <c r="AX1934" s="162"/>
    </row>
    <row r="1935" spans="1:50" hidden="1">
      <c r="A1935" s="153" t="s">
        <v>4729</v>
      </c>
      <c r="B1935" s="153" t="s">
        <v>4730</v>
      </c>
      <c r="C1935" s="153" t="s">
        <v>4731</v>
      </c>
      <c r="D1935" s="177" t="s">
        <v>11426</v>
      </c>
      <c r="E1935" s="161" t="s">
        <v>11427</v>
      </c>
      <c r="F1935" s="161" t="s">
        <v>13380</v>
      </c>
      <c r="G1935" s="161" t="s">
        <v>11428</v>
      </c>
      <c r="H1935" s="161" t="s">
        <v>2025</v>
      </c>
      <c r="I1935" s="161" t="s">
        <v>2026</v>
      </c>
      <c r="J1935" s="161" t="s">
        <v>11429</v>
      </c>
      <c r="K1935" s="161" t="s">
        <v>11430</v>
      </c>
      <c r="L1935" s="161" t="s">
        <v>11431</v>
      </c>
      <c r="M1935" s="161" t="s">
        <v>11432</v>
      </c>
      <c r="N1935" s="185" t="s">
        <v>6310</v>
      </c>
      <c r="O1935" s="161" t="s">
        <v>4732</v>
      </c>
      <c r="P1935" s="161" t="s">
        <v>13849</v>
      </c>
      <c r="Q1935" s="161" t="s">
        <v>13850</v>
      </c>
      <c r="R1935" s="161" t="s">
        <v>2024</v>
      </c>
      <c r="S1935" s="161" t="s">
        <v>2031</v>
      </c>
      <c r="T1935" s="161" t="s">
        <v>6309</v>
      </c>
      <c r="U1935" s="161">
        <v>0</v>
      </c>
      <c r="V1935" s="161">
        <v>0</v>
      </c>
      <c r="W1935" s="161">
        <v>0</v>
      </c>
      <c r="X1935" s="161">
        <v>0</v>
      </c>
      <c r="Y1935" s="161">
        <v>0</v>
      </c>
      <c r="Z1935" s="161">
        <v>0</v>
      </c>
      <c r="AA1935" s="161">
        <v>0</v>
      </c>
      <c r="AB1935" s="161">
        <v>0</v>
      </c>
      <c r="AC1935" s="161">
        <v>0</v>
      </c>
      <c r="AD1935" s="161">
        <v>0</v>
      </c>
      <c r="AE1935" s="161">
        <v>0</v>
      </c>
      <c r="AF1935" s="161" t="s">
        <v>6309</v>
      </c>
      <c r="AG1935" s="161" t="s">
        <v>6317</v>
      </c>
      <c r="AH1935" s="162"/>
      <c r="AI1935" s="162"/>
      <c r="AJ1935" s="162"/>
      <c r="AK1935" s="162"/>
      <c r="AL1935" s="162"/>
      <c r="AM1935" s="162"/>
      <c r="AN1935" s="162"/>
      <c r="AO1935" s="162"/>
      <c r="AP1935" s="162"/>
      <c r="AQ1935" s="162"/>
      <c r="AR1935" s="162"/>
      <c r="AS1935" s="162"/>
      <c r="AT1935" s="162"/>
      <c r="AU1935" s="162"/>
      <c r="AV1935" s="162"/>
      <c r="AW1935" s="162"/>
      <c r="AX1935" s="162"/>
    </row>
    <row r="1936" spans="1:50" hidden="1">
      <c r="A1936" s="153" t="s">
        <v>4761</v>
      </c>
      <c r="B1936" s="153" t="s">
        <v>4762</v>
      </c>
      <c r="C1936" s="153" t="s">
        <v>4763</v>
      </c>
      <c r="D1936" s="177" t="s">
        <v>11475</v>
      </c>
      <c r="E1936" s="161" t="s">
        <v>11476</v>
      </c>
      <c r="F1936" s="161" t="s">
        <v>13394</v>
      </c>
      <c r="G1936" s="161" t="s">
        <v>11477</v>
      </c>
      <c r="H1936" s="161" t="s">
        <v>7915</v>
      </c>
      <c r="I1936" s="161" t="s">
        <v>7715</v>
      </c>
      <c r="J1936" s="161" t="s">
        <v>11478</v>
      </c>
      <c r="K1936" s="161" t="s">
        <v>11479</v>
      </c>
      <c r="L1936" s="161" t="s">
        <v>4764</v>
      </c>
      <c r="M1936" s="161" t="s">
        <v>14208</v>
      </c>
      <c r="N1936" s="185" t="s">
        <v>6310</v>
      </c>
      <c r="O1936" s="161" t="s">
        <v>4764</v>
      </c>
      <c r="P1936" s="161" t="s">
        <v>13863</v>
      </c>
      <c r="Q1936" s="161" t="s">
        <v>13864</v>
      </c>
      <c r="R1936" s="161" t="s">
        <v>2024</v>
      </c>
      <c r="S1936" s="161" t="s">
        <v>9809</v>
      </c>
      <c r="T1936" s="161" t="s">
        <v>11478</v>
      </c>
      <c r="U1936" s="161">
        <v>0</v>
      </c>
      <c r="V1936" s="161">
        <v>0</v>
      </c>
      <c r="W1936" s="161">
        <v>0</v>
      </c>
      <c r="X1936" s="161">
        <v>0</v>
      </c>
      <c r="Y1936" s="161">
        <v>0</v>
      </c>
      <c r="Z1936" s="161">
        <v>0</v>
      </c>
      <c r="AA1936" s="161">
        <v>0</v>
      </c>
      <c r="AB1936" s="161">
        <v>0</v>
      </c>
      <c r="AC1936" s="161">
        <v>0</v>
      </c>
      <c r="AD1936" s="161">
        <v>0</v>
      </c>
      <c r="AE1936" s="161">
        <v>0</v>
      </c>
      <c r="AF1936" s="161" t="s">
        <v>6309</v>
      </c>
      <c r="AG1936" s="161" t="s">
        <v>6317</v>
      </c>
      <c r="AH1936" s="162"/>
      <c r="AI1936" s="162"/>
      <c r="AJ1936" s="162"/>
      <c r="AK1936" s="162"/>
      <c r="AL1936" s="162"/>
      <c r="AM1936" s="162"/>
      <c r="AN1936" s="162"/>
      <c r="AO1936" s="162"/>
      <c r="AP1936" s="162"/>
      <c r="AQ1936" s="162"/>
      <c r="AR1936" s="162"/>
      <c r="AS1936" s="162"/>
      <c r="AT1936" s="162"/>
      <c r="AU1936" s="162"/>
      <c r="AV1936" s="162"/>
      <c r="AW1936" s="162"/>
      <c r="AX1936" s="162"/>
    </row>
    <row r="1937" spans="1:50" hidden="1">
      <c r="A1937" s="153" t="s">
        <v>851</v>
      </c>
      <c r="B1937" s="153" t="s">
        <v>852</v>
      </c>
      <c r="C1937" s="153" t="s">
        <v>853</v>
      </c>
      <c r="D1937" s="177" t="s">
        <v>8176</v>
      </c>
      <c r="E1937" s="161" t="s">
        <v>8177</v>
      </c>
      <c r="F1937" s="161" t="s">
        <v>12444</v>
      </c>
      <c r="G1937" s="161" t="s">
        <v>8178</v>
      </c>
      <c r="H1937" s="161" t="s">
        <v>2025</v>
      </c>
      <c r="I1937" s="161" t="s">
        <v>2026</v>
      </c>
      <c r="J1937" s="161" t="s">
        <v>8179</v>
      </c>
      <c r="K1937" s="161" t="s">
        <v>8180</v>
      </c>
      <c r="L1937" s="161" t="s">
        <v>8181</v>
      </c>
      <c r="M1937" s="161" t="s">
        <v>8182</v>
      </c>
      <c r="N1937" s="185" t="s">
        <v>6953</v>
      </c>
      <c r="O1937" s="161">
        <v>0</v>
      </c>
      <c r="P1937" s="161">
        <v>0</v>
      </c>
      <c r="Q1937" s="161">
        <v>0</v>
      </c>
      <c r="R1937" s="161">
        <v>0</v>
      </c>
      <c r="S1937" s="161">
        <v>0</v>
      </c>
      <c r="T1937" s="161">
        <v>0</v>
      </c>
      <c r="U1937" s="161">
        <v>0</v>
      </c>
      <c r="V1937" s="161">
        <v>0</v>
      </c>
      <c r="W1937" s="161">
        <v>0</v>
      </c>
      <c r="X1937" s="161">
        <v>0</v>
      </c>
      <c r="Y1937" s="161">
        <v>0</v>
      </c>
      <c r="Z1937" s="161">
        <v>0</v>
      </c>
      <c r="AA1937" s="161">
        <v>0</v>
      </c>
      <c r="AB1937" s="161">
        <v>0</v>
      </c>
      <c r="AC1937" s="161">
        <v>0</v>
      </c>
      <c r="AD1937" s="161">
        <v>0</v>
      </c>
      <c r="AE1937" s="161">
        <v>0</v>
      </c>
      <c r="AF1937" s="161" t="s">
        <v>6566</v>
      </c>
      <c r="AG1937" s="161" t="s">
        <v>4392</v>
      </c>
      <c r="AH1937" s="162"/>
      <c r="AI1937" s="162"/>
      <c r="AJ1937" s="162"/>
      <c r="AK1937" s="162"/>
      <c r="AL1937" s="162"/>
      <c r="AM1937" s="162"/>
      <c r="AN1937" s="162"/>
      <c r="AO1937" s="162"/>
      <c r="AP1937" s="162"/>
      <c r="AQ1937" s="162"/>
      <c r="AR1937" s="162"/>
      <c r="AS1937" s="162"/>
      <c r="AT1937" s="162"/>
      <c r="AU1937" s="162"/>
      <c r="AV1937" s="162"/>
      <c r="AW1937" s="162"/>
      <c r="AX1937" s="162"/>
    </row>
    <row r="1938" spans="1:50" hidden="1">
      <c r="A1938" s="153" t="s">
        <v>854</v>
      </c>
      <c r="B1938" s="153" t="s">
        <v>852</v>
      </c>
      <c r="C1938" s="153" t="s">
        <v>853</v>
      </c>
      <c r="D1938" s="177" t="s">
        <v>8176</v>
      </c>
      <c r="E1938" s="161" t="s">
        <v>8177</v>
      </c>
      <c r="F1938" s="161" t="s">
        <v>12445</v>
      </c>
      <c r="G1938" s="161" t="s">
        <v>8178</v>
      </c>
      <c r="H1938" s="161" t="s">
        <v>2025</v>
      </c>
      <c r="I1938" s="161" t="s">
        <v>2026</v>
      </c>
      <c r="J1938" s="161" t="s">
        <v>8179</v>
      </c>
      <c r="K1938" s="161" t="s">
        <v>8180</v>
      </c>
      <c r="L1938" s="161" t="s">
        <v>8181</v>
      </c>
      <c r="M1938" s="161" t="s">
        <v>8182</v>
      </c>
      <c r="N1938" s="185" t="s">
        <v>6953</v>
      </c>
      <c r="O1938" s="161">
        <v>0</v>
      </c>
      <c r="P1938" s="161">
        <v>0</v>
      </c>
      <c r="Q1938" s="161">
        <v>0</v>
      </c>
      <c r="R1938" s="161">
        <v>0</v>
      </c>
      <c r="S1938" s="161">
        <v>0</v>
      </c>
      <c r="T1938" s="161">
        <v>0</v>
      </c>
      <c r="U1938" s="161">
        <v>0</v>
      </c>
      <c r="V1938" s="161">
        <v>0</v>
      </c>
      <c r="W1938" s="161">
        <v>0</v>
      </c>
      <c r="X1938" s="161">
        <v>0</v>
      </c>
      <c r="Y1938" s="161">
        <v>0</v>
      </c>
      <c r="Z1938" s="161">
        <v>0</v>
      </c>
      <c r="AA1938" s="161">
        <v>0</v>
      </c>
      <c r="AB1938" s="161">
        <v>0</v>
      </c>
      <c r="AC1938" s="161">
        <v>0</v>
      </c>
      <c r="AD1938" s="161">
        <v>0</v>
      </c>
      <c r="AE1938" s="161">
        <v>0</v>
      </c>
      <c r="AF1938" s="161" t="s">
        <v>6566</v>
      </c>
      <c r="AG1938" s="161" t="s">
        <v>4392</v>
      </c>
      <c r="AH1938" s="162"/>
      <c r="AI1938" s="162"/>
      <c r="AJ1938" s="162"/>
      <c r="AK1938" s="162"/>
      <c r="AL1938" s="162"/>
      <c r="AM1938" s="162"/>
      <c r="AN1938" s="162"/>
      <c r="AO1938" s="162"/>
      <c r="AP1938" s="162"/>
      <c r="AQ1938" s="162"/>
      <c r="AR1938" s="162"/>
      <c r="AS1938" s="162"/>
      <c r="AT1938" s="162"/>
      <c r="AU1938" s="162"/>
      <c r="AV1938" s="162"/>
      <c r="AW1938" s="162"/>
      <c r="AX1938" s="162"/>
    </row>
    <row r="1939" spans="1:50" hidden="1">
      <c r="A1939" s="153" t="s">
        <v>2415</v>
      </c>
      <c r="B1939" s="160" t="s">
        <v>2413</v>
      </c>
      <c r="C1939" s="153" t="s">
        <v>2416</v>
      </c>
      <c r="D1939" s="177" t="e">
        <v>#N/A</v>
      </c>
      <c r="E1939" s="161" t="e">
        <v>#N/A</v>
      </c>
      <c r="F1939" s="161" t="e">
        <v>#N/A</v>
      </c>
      <c r="G1939" s="161" t="e">
        <v>#N/A</v>
      </c>
      <c r="H1939" s="161" t="e">
        <v>#N/A</v>
      </c>
      <c r="I1939" s="161" t="e">
        <v>#N/A</v>
      </c>
      <c r="J1939" s="161" t="e">
        <v>#N/A</v>
      </c>
      <c r="K1939" s="161" t="e">
        <v>#N/A</v>
      </c>
      <c r="L1939" s="161" t="e">
        <v>#N/A</v>
      </c>
      <c r="M1939" s="161"/>
      <c r="N1939" s="185"/>
      <c r="O1939" s="161"/>
      <c r="P1939" s="161"/>
      <c r="Q1939" s="161"/>
      <c r="R1939" s="161"/>
      <c r="S1939" s="161"/>
      <c r="T1939" s="161"/>
      <c r="U1939" s="161"/>
      <c r="V1939" s="161"/>
      <c r="W1939" s="161"/>
      <c r="X1939" s="161"/>
      <c r="Y1939" s="161"/>
      <c r="Z1939" s="161"/>
      <c r="AA1939" s="161"/>
      <c r="AB1939" s="161"/>
      <c r="AC1939" s="161"/>
      <c r="AD1939" s="161"/>
      <c r="AE1939" s="161"/>
      <c r="AF1939" s="161"/>
      <c r="AG1939" s="161"/>
      <c r="AH1939" s="162"/>
      <c r="AI1939" s="162"/>
      <c r="AJ1939" s="162"/>
      <c r="AK1939" s="162"/>
      <c r="AL1939" s="162"/>
      <c r="AM1939" s="162"/>
      <c r="AN1939" s="162"/>
      <c r="AO1939" s="162"/>
      <c r="AP1939" s="162"/>
      <c r="AQ1939" s="162"/>
      <c r="AR1939" s="162"/>
      <c r="AS1939" s="162"/>
      <c r="AT1939" s="162"/>
      <c r="AU1939" s="162"/>
      <c r="AV1939" s="162"/>
      <c r="AW1939" s="162"/>
      <c r="AX1939" s="162"/>
    </row>
    <row r="1940" spans="1:50" hidden="1">
      <c r="A1940" s="153" t="s">
        <v>5101</v>
      </c>
      <c r="B1940" s="153" t="s">
        <v>5102</v>
      </c>
      <c r="C1940" s="153" t="s">
        <v>5103</v>
      </c>
      <c r="D1940" s="177" t="s">
        <v>5761</v>
      </c>
      <c r="E1940" s="161" t="s">
        <v>7678</v>
      </c>
      <c r="F1940" s="161" t="s">
        <v>12182</v>
      </c>
      <c r="G1940" s="161" t="s">
        <v>7679</v>
      </c>
      <c r="H1940" s="161" t="s">
        <v>3525</v>
      </c>
      <c r="I1940" s="161" t="s">
        <v>3526</v>
      </c>
      <c r="J1940" s="161" t="s">
        <v>7680</v>
      </c>
      <c r="K1940" s="161" t="s">
        <v>7681</v>
      </c>
      <c r="L1940" s="161" t="s">
        <v>7682</v>
      </c>
      <c r="M1940" s="161" t="s">
        <v>7683</v>
      </c>
      <c r="N1940" s="185" t="s">
        <v>6310</v>
      </c>
      <c r="O1940" s="161" t="s">
        <v>5653</v>
      </c>
      <c r="P1940" s="161" t="s">
        <v>6340</v>
      </c>
      <c r="Q1940" s="161" t="s">
        <v>13654</v>
      </c>
      <c r="R1940" s="161" t="s">
        <v>3525</v>
      </c>
      <c r="S1940" s="161" t="s">
        <v>3526</v>
      </c>
      <c r="T1940" s="161" t="s">
        <v>7680</v>
      </c>
      <c r="U1940" s="161">
        <v>0</v>
      </c>
      <c r="V1940" s="161">
        <v>0</v>
      </c>
      <c r="W1940" s="161">
        <v>0</v>
      </c>
      <c r="X1940" s="161">
        <v>0</v>
      </c>
      <c r="Y1940" s="161">
        <v>0</v>
      </c>
      <c r="Z1940" s="161">
        <v>0</v>
      </c>
      <c r="AA1940" s="161">
        <v>0</v>
      </c>
      <c r="AB1940" s="161">
        <v>0</v>
      </c>
      <c r="AC1940" s="161">
        <v>0</v>
      </c>
      <c r="AD1940" s="161">
        <v>0</v>
      </c>
      <c r="AE1940" s="161">
        <v>0</v>
      </c>
      <c r="AF1940" s="161" t="s">
        <v>6309</v>
      </c>
      <c r="AG1940" s="161" t="s">
        <v>6497</v>
      </c>
      <c r="AH1940" s="162" t="s">
        <v>3708</v>
      </c>
      <c r="AI1940" s="162"/>
      <c r="AJ1940" s="162"/>
      <c r="AK1940" s="162"/>
      <c r="AL1940" s="162"/>
      <c r="AM1940" s="162"/>
      <c r="AN1940" s="162"/>
      <c r="AO1940" s="162"/>
      <c r="AP1940" s="162"/>
      <c r="AQ1940" s="162"/>
      <c r="AR1940" s="162"/>
      <c r="AS1940" s="162"/>
      <c r="AT1940" s="162"/>
      <c r="AU1940" s="162"/>
      <c r="AV1940" s="162"/>
      <c r="AW1940" s="162"/>
      <c r="AX1940" s="162"/>
    </row>
    <row r="1941" spans="1:50" hidden="1">
      <c r="A1941" s="153" t="s">
        <v>5199</v>
      </c>
      <c r="B1941" s="153" t="s">
        <v>5197</v>
      </c>
      <c r="C1941" s="153" t="s">
        <v>5200</v>
      </c>
      <c r="D1941" s="177" t="s">
        <v>8209</v>
      </c>
      <c r="E1941" s="161" t="s">
        <v>8210</v>
      </c>
      <c r="F1941" s="161" t="s">
        <v>12458</v>
      </c>
      <c r="G1941" s="161" t="s">
        <v>8211</v>
      </c>
      <c r="H1941" s="161" t="s">
        <v>7674</v>
      </c>
      <c r="I1941" s="161" t="s">
        <v>7675</v>
      </c>
      <c r="J1941" s="161" t="s">
        <v>8212</v>
      </c>
      <c r="K1941" s="161" t="s">
        <v>8213</v>
      </c>
      <c r="L1941" s="161" t="s">
        <v>6309</v>
      </c>
      <c r="M1941" s="161" t="s">
        <v>8214</v>
      </c>
      <c r="N1941" s="185" t="s">
        <v>6318</v>
      </c>
      <c r="O1941" s="161">
        <v>0</v>
      </c>
      <c r="P1941" s="161">
        <v>0</v>
      </c>
      <c r="Q1941" s="161">
        <v>0</v>
      </c>
      <c r="R1941" s="161">
        <v>0</v>
      </c>
      <c r="S1941" s="161">
        <v>0</v>
      </c>
      <c r="T1941" s="161">
        <v>0</v>
      </c>
      <c r="U1941" s="161">
        <v>0</v>
      </c>
      <c r="V1941" s="161">
        <v>0</v>
      </c>
      <c r="W1941" s="161">
        <v>0</v>
      </c>
      <c r="X1941" s="161">
        <v>0</v>
      </c>
      <c r="Y1941" s="161">
        <v>0</v>
      </c>
      <c r="Z1941" s="161">
        <v>0</v>
      </c>
      <c r="AA1941" s="161">
        <v>0</v>
      </c>
      <c r="AB1941" s="161">
        <v>0</v>
      </c>
      <c r="AC1941" s="161">
        <v>0</v>
      </c>
      <c r="AD1941" s="161">
        <v>0</v>
      </c>
      <c r="AE1941" s="161">
        <v>0</v>
      </c>
      <c r="AF1941" s="161" t="s">
        <v>12178</v>
      </c>
      <c r="AG1941" s="161" t="s">
        <v>5474</v>
      </c>
      <c r="AH1941" s="162"/>
      <c r="AI1941" s="162"/>
      <c r="AJ1941" s="162"/>
      <c r="AK1941" s="162"/>
      <c r="AL1941" s="162"/>
      <c r="AM1941" s="162"/>
      <c r="AN1941" s="162"/>
      <c r="AO1941" s="162"/>
      <c r="AP1941" s="162"/>
      <c r="AQ1941" s="162"/>
      <c r="AR1941" s="162"/>
      <c r="AS1941" s="162"/>
      <c r="AT1941" s="162"/>
      <c r="AU1941" s="162"/>
      <c r="AV1941" s="162"/>
      <c r="AW1941" s="162"/>
      <c r="AX1941" s="162"/>
    </row>
    <row r="1942" spans="1:50" ht="15.75" hidden="1" customHeight="1">
      <c r="A1942" s="153" t="s">
        <v>221</v>
      </c>
      <c r="B1942" s="153" t="s">
        <v>5265</v>
      </c>
      <c r="C1942" s="153" t="s">
        <v>222</v>
      </c>
      <c r="D1942" s="177" t="s">
        <v>6957</v>
      </c>
      <c r="E1942" s="161" t="s">
        <v>6958</v>
      </c>
      <c r="F1942" s="161" t="s">
        <v>13350</v>
      </c>
      <c r="G1942" s="161" t="s">
        <v>6959</v>
      </c>
      <c r="H1942" s="161" t="s">
        <v>2024</v>
      </c>
      <c r="I1942" s="161" t="s">
        <v>6960</v>
      </c>
      <c r="J1942" s="161" t="s">
        <v>6961</v>
      </c>
      <c r="K1942" s="161" t="s">
        <v>6962</v>
      </c>
      <c r="L1942" s="161" t="s">
        <v>6309</v>
      </c>
      <c r="M1942" s="161" t="s">
        <v>6963</v>
      </c>
      <c r="N1942" s="185" t="s">
        <v>6310</v>
      </c>
      <c r="O1942" s="161" t="s">
        <v>5266</v>
      </c>
      <c r="P1942" s="161" t="s">
        <v>12129</v>
      </c>
      <c r="Q1942" s="161" t="s">
        <v>12130</v>
      </c>
      <c r="R1942" s="161" t="s">
        <v>2025</v>
      </c>
      <c r="S1942" s="161" t="s">
        <v>2026</v>
      </c>
      <c r="T1942" s="161" t="s">
        <v>6309</v>
      </c>
      <c r="U1942" s="161">
        <v>0</v>
      </c>
      <c r="V1942" s="161">
        <v>0</v>
      </c>
      <c r="W1942" s="161">
        <v>0</v>
      </c>
      <c r="X1942" s="161">
        <v>0</v>
      </c>
      <c r="Y1942" s="161">
        <v>0</v>
      </c>
      <c r="Z1942" s="161">
        <v>0</v>
      </c>
      <c r="AA1942" s="161">
        <v>0</v>
      </c>
      <c r="AB1942" s="161">
        <v>0</v>
      </c>
      <c r="AC1942" s="161">
        <v>0</v>
      </c>
      <c r="AD1942" s="161">
        <v>0</v>
      </c>
      <c r="AE1942" s="161">
        <v>0</v>
      </c>
      <c r="AF1942" s="161" t="s">
        <v>6309</v>
      </c>
      <c r="AG1942" s="161" t="s">
        <v>6317</v>
      </c>
      <c r="AH1942" s="162" t="s">
        <v>16057</v>
      </c>
      <c r="AI1942" s="162"/>
      <c r="AJ1942" s="162"/>
      <c r="AK1942" s="162"/>
      <c r="AL1942" s="162"/>
      <c r="AM1942" s="162"/>
      <c r="AN1942" s="162"/>
      <c r="AO1942" s="162"/>
      <c r="AP1942" s="162"/>
      <c r="AQ1942" s="162"/>
      <c r="AR1942" s="162"/>
      <c r="AS1942" s="162"/>
      <c r="AT1942" s="162"/>
      <c r="AU1942" s="162"/>
      <c r="AV1942" s="162"/>
      <c r="AW1942" s="162"/>
      <c r="AX1942" s="162"/>
    </row>
    <row r="1943" spans="1:50" hidden="1">
      <c r="A1943" s="153" t="s">
        <v>1301</v>
      </c>
      <c r="B1943" s="153" t="s">
        <v>1302</v>
      </c>
      <c r="C1943" s="153" t="s">
        <v>1303</v>
      </c>
      <c r="D1943" s="177" t="s">
        <v>11611</v>
      </c>
      <c r="E1943" s="161" t="s">
        <v>6309</v>
      </c>
      <c r="F1943" s="161" t="s">
        <v>13503</v>
      </c>
      <c r="G1943" s="161" t="s">
        <v>11612</v>
      </c>
      <c r="H1943" s="161" t="s">
        <v>2024</v>
      </c>
      <c r="I1943" s="161" t="s">
        <v>2031</v>
      </c>
      <c r="J1943" s="161" t="s">
        <v>6309</v>
      </c>
      <c r="K1943" s="161" t="s">
        <v>11613</v>
      </c>
      <c r="L1943" s="161" t="s">
        <v>6309</v>
      </c>
      <c r="M1943" s="161" t="s">
        <v>11614</v>
      </c>
      <c r="N1943" s="185" t="s">
        <v>6310</v>
      </c>
      <c r="O1943" s="161">
        <v>0</v>
      </c>
      <c r="P1943" s="161">
        <v>0</v>
      </c>
      <c r="Q1943" s="161">
        <v>0</v>
      </c>
      <c r="R1943" s="161">
        <v>0</v>
      </c>
      <c r="S1943" s="161">
        <v>0</v>
      </c>
      <c r="T1943" s="161">
        <v>0</v>
      </c>
      <c r="U1943" s="161">
        <v>0</v>
      </c>
      <c r="V1943" s="161">
        <v>0</v>
      </c>
      <c r="W1943" s="161">
        <v>0</v>
      </c>
      <c r="X1943" s="161">
        <v>0</v>
      </c>
      <c r="Y1943" s="161">
        <v>0</v>
      </c>
      <c r="Z1943" s="161">
        <v>0</v>
      </c>
      <c r="AA1943" s="161">
        <v>0</v>
      </c>
      <c r="AB1943" s="161">
        <v>0</v>
      </c>
      <c r="AC1943" s="161">
        <v>0</v>
      </c>
      <c r="AD1943" s="161">
        <v>0</v>
      </c>
      <c r="AE1943" s="161">
        <v>0</v>
      </c>
      <c r="AF1943" s="161" t="s">
        <v>6309</v>
      </c>
      <c r="AG1943" s="161" t="s">
        <v>6497</v>
      </c>
      <c r="AH1943" s="162"/>
      <c r="AI1943" s="162"/>
      <c r="AJ1943" s="162"/>
      <c r="AK1943" s="162"/>
      <c r="AL1943" s="162"/>
      <c r="AM1943" s="162"/>
      <c r="AN1943" s="162"/>
      <c r="AO1943" s="162"/>
      <c r="AP1943" s="162"/>
      <c r="AQ1943" s="162"/>
      <c r="AR1943" s="162"/>
      <c r="AS1943" s="162"/>
      <c r="AT1943" s="162"/>
      <c r="AU1943" s="162"/>
      <c r="AV1943" s="162"/>
      <c r="AW1943" s="162"/>
      <c r="AX1943" s="162"/>
    </row>
    <row r="1944" spans="1:50" hidden="1">
      <c r="A1944" s="153" t="s">
        <v>223</v>
      </c>
      <c r="B1944" s="153" t="s">
        <v>5265</v>
      </c>
      <c r="C1944" s="153" t="s">
        <v>222</v>
      </c>
      <c r="D1944" s="177" t="s">
        <v>6957</v>
      </c>
      <c r="E1944" s="161" t="s">
        <v>6958</v>
      </c>
      <c r="F1944" s="161" t="s">
        <v>13351</v>
      </c>
      <c r="G1944" s="161" t="s">
        <v>6959</v>
      </c>
      <c r="H1944" s="161" t="s">
        <v>2024</v>
      </c>
      <c r="I1944" s="161" t="s">
        <v>6960</v>
      </c>
      <c r="J1944" s="161" t="s">
        <v>6961</v>
      </c>
      <c r="K1944" s="161" t="s">
        <v>6962</v>
      </c>
      <c r="L1944" s="161" t="s">
        <v>6309</v>
      </c>
      <c r="M1944" s="161" t="s">
        <v>6963</v>
      </c>
      <c r="N1944" s="185" t="s">
        <v>6310</v>
      </c>
      <c r="O1944" s="161" t="s">
        <v>5266</v>
      </c>
      <c r="P1944" s="161" t="s">
        <v>12129</v>
      </c>
      <c r="Q1944" s="161" t="s">
        <v>12130</v>
      </c>
      <c r="R1944" s="161" t="s">
        <v>2025</v>
      </c>
      <c r="S1944" s="161" t="s">
        <v>2026</v>
      </c>
      <c r="T1944" s="161" t="s">
        <v>6309</v>
      </c>
      <c r="U1944" s="161">
        <v>0</v>
      </c>
      <c r="V1944" s="161">
        <v>0</v>
      </c>
      <c r="W1944" s="161">
        <v>0</v>
      </c>
      <c r="X1944" s="161">
        <v>0</v>
      </c>
      <c r="Y1944" s="161">
        <v>0</v>
      </c>
      <c r="Z1944" s="161">
        <v>0</v>
      </c>
      <c r="AA1944" s="161">
        <v>0</v>
      </c>
      <c r="AB1944" s="161">
        <v>0</v>
      </c>
      <c r="AC1944" s="161">
        <v>0</v>
      </c>
      <c r="AD1944" s="161">
        <v>0</v>
      </c>
      <c r="AE1944" s="161">
        <v>0</v>
      </c>
      <c r="AF1944" s="161" t="s">
        <v>6309</v>
      </c>
      <c r="AG1944" s="161" t="s">
        <v>6317</v>
      </c>
      <c r="AH1944" s="162" t="s">
        <v>16057</v>
      </c>
      <c r="AI1944" s="162"/>
      <c r="AJ1944" s="162"/>
      <c r="AK1944" s="162"/>
      <c r="AL1944" s="162"/>
      <c r="AM1944" s="162"/>
      <c r="AN1944" s="162"/>
      <c r="AO1944" s="162"/>
      <c r="AP1944" s="162"/>
      <c r="AQ1944" s="162"/>
      <c r="AR1944" s="162"/>
      <c r="AS1944" s="162"/>
      <c r="AT1944" s="162"/>
      <c r="AU1944" s="162"/>
      <c r="AV1944" s="162"/>
      <c r="AW1944" s="162"/>
      <c r="AX1944" s="162"/>
    </row>
    <row r="1945" spans="1:50" hidden="1">
      <c r="A1945" s="153" t="s">
        <v>202</v>
      </c>
      <c r="B1945" s="153" t="s">
        <v>203</v>
      </c>
      <c r="C1945" s="153" t="s">
        <v>204</v>
      </c>
      <c r="D1945" s="177" t="s">
        <v>11261</v>
      </c>
      <c r="E1945" s="161" t="s">
        <v>11262</v>
      </c>
      <c r="F1945" s="161" t="s">
        <v>12265</v>
      </c>
      <c r="G1945" s="161" t="s">
        <v>11263</v>
      </c>
      <c r="H1945" s="161" t="s">
        <v>11264</v>
      </c>
      <c r="I1945" s="161" t="s">
        <v>11265</v>
      </c>
      <c r="J1945" s="161" t="s">
        <v>11266</v>
      </c>
      <c r="K1945" s="161" t="s">
        <v>6309</v>
      </c>
      <c r="L1945" s="161" t="s">
        <v>11267</v>
      </c>
      <c r="M1945" s="161" t="s">
        <v>11268</v>
      </c>
      <c r="N1945" s="185" t="s">
        <v>6310</v>
      </c>
      <c r="O1945" s="161">
        <v>0</v>
      </c>
      <c r="P1945" s="161">
        <v>0</v>
      </c>
      <c r="Q1945" s="161">
        <v>0</v>
      </c>
      <c r="R1945" s="161">
        <v>0</v>
      </c>
      <c r="S1945" s="161">
        <v>0</v>
      </c>
      <c r="T1945" s="161">
        <v>0</v>
      </c>
      <c r="U1945" s="161">
        <v>0</v>
      </c>
      <c r="V1945" s="161">
        <v>0</v>
      </c>
      <c r="W1945" s="161">
        <v>0</v>
      </c>
      <c r="X1945" s="161">
        <v>0</v>
      </c>
      <c r="Y1945" s="161">
        <v>0</v>
      </c>
      <c r="Z1945" s="161">
        <v>0</v>
      </c>
      <c r="AA1945" s="161">
        <v>0</v>
      </c>
      <c r="AB1945" s="161">
        <v>0</v>
      </c>
      <c r="AC1945" s="161">
        <v>0</v>
      </c>
      <c r="AD1945" s="161">
        <v>0</v>
      </c>
      <c r="AE1945" s="161">
        <v>0</v>
      </c>
      <c r="AF1945" s="161" t="s">
        <v>6309</v>
      </c>
      <c r="AG1945" s="161" t="s">
        <v>6317</v>
      </c>
      <c r="AH1945" s="162"/>
      <c r="AI1945" s="162"/>
      <c r="AJ1945" s="162"/>
      <c r="AK1945" s="162"/>
      <c r="AL1945" s="162"/>
      <c r="AM1945" s="162"/>
      <c r="AN1945" s="162"/>
      <c r="AO1945" s="162"/>
      <c r="AP1945" s="162"/>
      <c r="AQ1945" s="162"/>
      <c r="AR1945" s="162"/>
      <c r="AS1945" s="162"/>
      <c r="AT1945" s="162"/>
      <c r="AU1945" s="162"/>
      <c r="AV1945" s="162"/>
      <c r="AW1945" s="162"/>
      <c r="AX1945" s="162"/>
    </row>
    <row r="1946" spans="1:50" hidden="1">
      <c r="A1946" s="153" t="s">
        <v>689</v>
      </c>
      <c r="B1946" s="153" t="s">
        <v>690</v>
      </c>
      <c r="C1946" s="153" t="s">
        <v>691</v>
      </c>
      <c r="D1946" s="177" t="s">
        <v>8058</v>
      </c>
      <c r="E1946" s="161" t="s">
        <v>8059</v>
      </c>
      <c r="F1946" s="161" t="s">
        <v>12360</v>
      </c>
      <c r="G1946" s="161" t="s">
        <v>8060</v>
      </c>
      <c r="H1946" s="161" t="s">
        <v>6266</v>
      </c>
      <c r="I1946" s="161" t="s">
        <v>6267</v>
      </c>
      <c r="J1946" s="161" t="s">
        <v>8061</v>
      </c>
      <c r="K1946" s="161" t="s">
        <v>8062</v>
      </c>
      <c r="L1946" s="161" t="s">
        <v>692</v>
      </c>
      <c r="M1946" s="161" t="s">
        <v>8063</v>
      </c>
      <c r="N1946" s="185" t="s">
        <v>6313</v>
      </c>
      <c r="O1946" s="161" t="s">
        <v>692</v>
      </c>
      <c r="P1946" s="161" t="s">
        <v>13628</v>
      </c>
      <c r="Q1946" s="161" t="s">
        <v>13629</v>
      </c>
      <c r="R1946" s="161" t="s">
        <v>6266</v>
      </c>
      <c r="S1946" s="161" t="s">
        <v>6267</v>
      </c>
      <c r="T1946" s="161" t="s">
        <v>8061</v>
      </c>
      <c r="U1946" s="161" t="s">
        <v>693</v>
      </c>
      <c r="V1946" s="161" t="s">
        <v>13630</v>
      </c>
      <c r="W1946" s="161" t="s">
        <v>13629</v>
      </c>
      <c r="X1946" s="161" t="s">
        <v>6266</v>
      </c>
      <c r="Y1946" s="161" t="s">
        <v>6267</v>
      </c>
      <c r="Z1946" s="161" t="s">
        <v>8061</v>
      </c>
      <c r="AA1946" s="161">
        <v>0</v>
      </c>
      <c r="AB1946" s="161">
        <v>0</v>
      </c>
      <c r="AC1946" s="161">
        <v>0</v>
      </c>
      <c r="AD1946" s="161">
        <v>0</v>
      </c>
      <c r="AE1946" s="161">
        <v>0</v>
      </c>
      <c r="AF1946" s="161" t="s">
        <v>1922</v>
      </c>
      <c r="AG1946" s="161" t="s">
        <v>4388</v>
      </c>
      <c r="AH1946" s="162"/>
      <c r="AI1946" s="162"/>
      <c r="AJ1946" s="162"/>
      <c r="AK1946" s="162"/>
      <c r="AL1946" s="162"/>
      <c r="AM1946" s="162"/>
      <c r="AN1946" s="162"/>
      <c r="AO1946" s="162"/>
      <c r="AP1946" s="162"/>
      <c r="AQ1946" s="162"/>
      <c r="AR1946" s="162"/>
      <c r="AS1946" s="162"/>
      <c r="AT1946" s="162"/>
      <c r="AU1946" s="162"/>
      <c r="AV1946" s="162"/>
      <c r="AW1946" s="162"/>
      <c r="AX1946" s="162"/>
    </row>
    <row r="1947" spans="1:50" hidden="1">
      <c r="A1947" s="153" t="s">
        <v>694</v>
      </c>
      <c r="B1947" s="153" t="s">
        <v>690</v>
      </c>
      <c r="C1947" s="153" t="s">
        <v>691</v>
      </c>
      <c r="D1947" s="177" t="s">
        <v>8058</v>
      </c>
      <c r="E1947" s="161" t="s">
        <v>8059</v>
      </c>
      <c r="F1947" s="161" t="s">
        <v>12361</v>
      </c>
      <c r="G1947" s="161" t="s">
        <v>8060</v>
      </c>
      <c r="H1947" s="161" t="s">
        <v>6266</v>
      </c>
      <c r="I1947" s="161" t="s">
        <v>6267</v>
      </c>
      <c r="J1947" s="161" t="s">
        <v>8061</v>
      </c>
      <c r="K1947" s="161" t="s">
        <v>8062</v>
      </c>
      <c r="L1947" s="161" t="s">
        <v>692</v>
      </c>
      <c r="M1947" s="161" t="s">
        <v>8063</v>
      </c>
      <c r="N1947" s="185" t="s">
        <v>6313</v>
      </c>
      <c r="O1947" s="161">
        <v>0</v>
      </c>
      <c r="P1947" s="161">
        <v>0</v>
      </c>
      <c r="Q1947" s="161">
        <v>0</v>
      </c>
      <c r="R1947" s="161">
        <v>0</v>
      </c>
      <c r="S1947" s="161">
        <v>0</v>
      </c>
      <c r="T1947" s="161">
        <v>0</v>
      </c>
      <c r="U1947" s="161">
        <v>0</v>
      </c>
      <c r="V1947" s="161">
        <v>0</v>
      </c>
      <c r="W1947" s="161">
        <v>0</v>
      </c>
      <c r="X1947" s="161">
        <v>0</v>
      </c>
      <c r="Y1947" s="161">
        <v>0</v>
      </c>
      <c r="Z1947" s="161">
        <v>0</v>
      </c>
      <c r="AA1947" s="161">
        <v>0</v>
      </c>
      <c r="AB1947" s="161">
        <v>0</v>
      </c>
      <c r="AC1947" s="161">
        <v>0</v>
      </c>
      <c r="AD1947" s="161">
        <v>0</v>
      </c>
      <c r="AE1947" s="161">
        <v>0</v>
      </c>
      <c r="AF1947" s="161" t="s">
        <v>1922</v>
      </c>
      <c r="AG1947" s="161" t="s">
        <v>4388</v>
      </c>
      <c r="AH1947" s="162"/>
      <c r="AI1947" s="162"/>
      <c r="AJ1947" s="162"/>
      <c r="AK1947" s="162"/>
      <c r="AL1947" s="162"/>
      <c r="AM1947" s="162"/>
      <c r="AN1947" s="162"/>
      <c r="AO1947" s="162"/>
      <c r="AP1947" s="162"/>
      <c r="AQ1947" s="162"/>
      <c r="AR1947" s="162"/>
      <c r="AS1947" s="162"/>
      <c r="AT1947" s="162"/>
      <c r="AU1947" s="162"/>
      <c r="AV1947" s="162"/>
      <c r="AW1947" s="162"/>
      <c r="AX1947" s="162"/>
    </row>
    <row r="1948" spans="1:50" hidden="1">
      <c r="A1948" s="153" t="s">
        <v>695</v>
      </c>
      <c r="B1948" s="153" t="s">
        <v>690</v>
      </c>
      <c r="C1948" s="153" t="s">
        <v>691</v>
      </c>
      <c r="D1948" s="177" t="s">
        <v>8058</v>
      </c>
      <c r="E1948" s="161" t="s">
        <v>8059</v>
      </c>
      <c r="F1948" s="161" t="s">
        <v>12362</v>
      </c>
      <c r="G1948" s="161" t="s">
        <v>8060</v>
      </c>
      <c r="H1948" s="161" t="s">
        <v>6266</v>
      </c>
      <c r="I1948" s="161" t="s">
        <v>6267</v>
      </c>
      <c r="J1948" s="161" t="s">
        <v>8061</v>
      </c>
      <c r="K1948" s="161" t="s">
        <v>8062</v>
      </c>
      <c r="L1948" s="161" t="s">
        <v>692</v>
      </c>
      <c r="M1948" s="161" t="s">
        <v>8063</v>
      </c>
      <c r="N1948" s="185" t="s">
        <v>6313</v>
      </c>
      <c r="O1948" s="161">
        <v>0</v>
      </c>
      <c r="P1948" s="161">
        <v>0</v>
      </c>
      <c r="Q1948" s="161">
        <v>0</v>
      </c>
      <c r="R1948" s="161">
        <v>0</v>
      </c>
      <c r="S1948" s="161">
        <v>0</v>
      </c>
      <c r="T1948" s="161">
        <v>0</v>
      </c>
      <c r="U1948" s="161">
        <v>0</v>
      </c>
      <c r="V1948" s="161">
        <v>0</v>
      </c>
      <c r="W1948" s="161">
        <v>0</v>
      </c>
      <c r="X1948" s="161">
        <v>0</v>
      </c>
      <c r="Y1948" s="161">
        <v>0</v>
      </c>
      <c r="Z1948" s="161">
        <v>0</v>
      </c>
      <c r="AA1948" s="161">
        <v>0</v>
      </c>
      <c r="AB1948" s="161">
        <v>0</v>
      </c>
      <c r="AC1948" s="161">
        <v>0</v>
      </c>
      <c r="AD1948" s="161">
        <v>0</v>
      </c>
      <c r="AE1948" s="161">
        <v>0</v>
      </c>
      <c r="AF1948" s="161" t="s">
        <v>1922</v>
      </c>
      <c r="AG1948" s="161" t="s">
        <v>4388</v>
      </c>
      <c r="AH1948" s="162"/>
      <c r="AI1948" s="162"/>
      <c r="AJ1948" s="162"/>
      <c r="AK1948" s="162"/>
      <c r="AL1948" s="162"/>
      <c r="AM1948" s="162"/>
      <c r="AN1948" s="162"/>
      <c r="AO1948" s="162"/>
      <c r="AP1948" s="162"/>
      <c r="AQ1948" s="162"/>
      <c r="AR1948" s="162"/>
      <c r="AS1948" s="162"/>
      <c r="AT1948" s="162"/>
      <c r="AU1948" s="162"/>
      <c r="AV1948" s="162"/>
      <c r="AW1948" s="162"/>
      <c r="AX1948" s="162"/>
    </row>
    <row r="1949" spans="1:50" hidden="1">
      <c r="A1949" s="153" t="s">
        <v>696</v>
      </c>
      <c r="B1949" s="153" t="s">
        <v>690</v>
      </c>
      <c r="C1949" s="153" t="s">
        <v>697</v>
      </c>
      <c r="D1949" s="177" t="s">
        <v>8058</v>
      </c>
      <c r="E1949" s="161" t="s">
        <v>8059</v>
      </c>
      <c r="F1949" s="161" t="s">
        <v>12363</v>
      </c>
      <c r="G1949" s="161" t="s">
        <v>8060</v>
      </c>
      <c r="H1949" s="161" t="s">
        <v>6266</v>
      </c>
      <c r="I1949" s="161" t="s">
        <v>6267</v>
      </c>
      <c r="J1949" s="161" t="s">
        <v>8061</v>
      </c>
      <c r="K1949" s="161" t="s">
        <v>8062</v>
      </c>
      <c r="L1949" s="161" t="s">
        <v>692</v>
      </c>
      <c r="M1949" s="161" t="s">
        <v>8063</v>
      </c>
      <c r="N1949" s="185" t="s">
        <v>6313</v>
      </c>
      <c r="O1949" s="161">
        <v>0</v>
      </c>
      <c r="P1949" s="161">
        <v>0</v>
      </c>
      <c r="Q1949" s="161">
        <v>0</v>
      </c>
      <c r="R1949" s="161">
        <v>0</v>
      </c>
      <c r="S1949" s="161">
        <v>0</v>
      </c>
      <c r="T1949" s="161">
        <v>0</v>
      </c>
      <c r="U1949" s="161">
        <v>0</v>
      </c>
      <c r="V1949" s="161">
        <v>0</v>
      </c>
      <c r="W1949" s="161">
        <v>0</v>
      </c>
      <c r="X1949" s="161">
        <v>0</v>
      </c>
      <c r="Y1949" s="161">
        <v>0</v>
      </c>
      <c r="Z1949" s="161">
        <v>0</v>
      </c>
      <c r="AA1949" s="161">
        <v>0</v>
      </c>
      <c r="AB1949" s="161">
        <v>0</v>
      </c>
      <c r="AC1949" s="161">
        <v>0</v>
      </c>
      <c r="AD1949" s="161">
        <v>0</v>
      </c>
      <c r="AE1949" s="161">
        <v>0</v>
      </c>
      <c r="AF1949" s="161" t="s">
        <v>1922</v>
      </c>
      <c r="AG1949" s="161" t="s">
        <v>4388</v>
      </c>
      <c r="AH1949" s="162"/>
      <c r="AI1949" s="162"/>
      <c r="AJ1949" s="162"/>
      <c r="AK1949" s="162"/>
      <c r="AL1949" s="162"/>
      <c r="AM1949" s="162"/>
      <c r="AN1949" s="162"/>
      <c r="AO1949" s="162"/>
      <c r="AP1949" s="162"/>
      <c r="AQ1949" s="162"/>
      <c r="AR1949" s="162"/>
      <c r="AS1949" s="162"/>
      <c r="AT1949" s="162"/>
      <c r="AU1949" s="162"/>
      <c r="AV1949" s="162"/>
      <c r="AW1949" s="162"/>
      <c r="AX1949" s="162"/>
    </row>
    <row r="1950" spans="1:50" hidden="1">
      <c r="A1950" s="153" t="s">
        <v>698</v>
      </c>
      <c r="B1950" s="153" t="s">
        <v>690</v>
      </c>
      <c r="C1950" s="153" t="s">
        <v>697</v>
      </c>
      <c r="D1950" s="177" t="s">
        <v>8058</v>
      </c>
      <c r="E1950" s="161" t="s">
        <v>8059</v>
      </c>
      <c r="F1950" s="161" t="s">
        <v>12364</v>
      </c>
      <c r="G1950" s="161" t="s">
        <v>8060</v>
      </c>
      <c r="H1950" s="161" t="s">
        <v>6266</v>
      </c>
      <c r="I1950" s="161" t="s">
        <v>6267</v>
      </c>
      <c r="J1950" s="161" t="s">
        <v>8061</v>
      </c>
      <c r="K1950" s="161" t="s">
        <v>8062</v>
      </c>
      <c r="L1950" s="161" t="s">
        <v>692</v>
      </c>
      <c r="M1950" s="161" t="s">
        <v>8063</v>
      </c>
      <c r="N1950" s="185" t="s">
        <v>6313</v>
      </c>
      <c r="O1950" s="161">
        <v>0</v>
      </c>
      <c r="P1950" s="161">
        <v>0</v>
      </c>
      <c r="Q1950" s="161">
        <v>0</v>
      </c>
      <c r="R1950" s="161">
        <v>0</v>
      </c>
      <c r="S1950" s="161">
        <v>0</v>
      </c>
      <c r="T1950" s="161">
        <v>0</v>
      </c>
      <c r="U1950" s="161">
        <v>0</v>
      </c>
      <c r="V1950" s="161">
        <v>0</v>
      </c>
      <c r="W1950" s="161">
        <v>0</v>
      </c>
      <c r="X1950" s="161">
        <v>0</v>
      </c>
      <c r="Y1950" s="161">
        <v>0</v>
      </c>
      <c r="Z1950" s="161">
        <v>0</v>
      </c>
      <c r="AA1950" s="161">
        <v>0</v>
      </c>
      <c r="AB1950" s="161">
        <v>0</v>
      </c>
      <c r="AC1950" s="161">
        <v>0</v>
      </c>
      <c r="AD1950" s="161">
        <v>0</v>
      </c>
      <c r="AE1950" s="161">
        <v>0</v>
      </c>
      <c r="AF1950" s="161" t="s">
        <v>1922</v>
      </c>
      <c r="AG1950" s="161" t="s">
        <v>4388</v>
      </c>
      <c r="AH1950" s="162"/>
      <c r="AI1950" s="162"/>
      <c r="AJ1950" s="162"/>
      <c r="AK1950" s="162"/>
      <c r="AL1950" s="162"/>
      <c r="AM1950" s="162"/>
      <c r="AN1950" s="162"/>
      <c r="AO1950" s="162"/>
      <c r="AP1950" s="162"/>
      <c r="AQ1950" s="162"/>
      <c r="AR1950" s="162"/>
      <c r="AS1950" s="162"/>
      <c r="AT1950" s="162"/>
      <c r="AU1950" s="162"/>
      <c r="AV1950" s="162"/>
      <c r="AW1950" s="162"/>
      <c r="AX1950" s="162"/>
    </row>
    <row r="1951" spans="1:50" hidden="1">
      <c r="A1951" s="153" t="s">
        <v>6563</v>
      </c>
      <c r="B1951" s="153" t="s">
        <v>6564</v>
      </c>
      <c r="C1951" s="153" t="s">
        <v>6565</v>
      </c>
      <c r="D1951" s="176" t="s">
        <v>11945</v>
      </c>
      <c r="E1951" s="153" t="s">
        <v>11946</v>
      </c>
      <c r="F1951" s="153" t="s">
        <v>11947</v>
      </c>
      <c r="G1951" s="153" t="s">
        <v>11948</v>
      </c>
      <c r="H1951" s="153" t="s">
        <v>2024</v>
      </c>
      <c r="I1951" s="153" t="s">
        <v>2031</v>
      </c>
      <c r="J1951" s="153" t="s">
        <v>11949</v>
      </c>
      <c r="K1951" s="153" t="s">
        <v>11950</v>
      </c>
      <c r="L1951" s="153" t="s">
        <v>11951</v>
      </c>
      <c r="M1951" s="153" t="s">
        <v>13598</v>
      </c>
      <c r="N1951" s="184" t="s">
        <v>6318</v>
      </c>
      <c r="O1951" s="153" t="s">
        <v>13620</v>
      </c>
      <c r="P1951" s="153" t="s">
        <v>13621</v>
      </c>
      <c r="Q1951" s="153" t="s">
        <v>13622</v>
      </c>
      <c r="R1951" s="153" t="s">
        <v>2024</v>
      </c>
      <c r="S1951" s="153" t="s">
        <v>2031</v>
      </c>
      <c r="T1951" s="153" t="s">
        <v>11949</v>
      </c>
      <c r="U1951" s="153" t="s">
        <v>13623</v>
      </c>
      <c r="V1951" s="153" t="s">
        <v>13624</v>
      </c>
      <c r="W1951" s="153" t="s">
        <v>13625</v>
      </c>
      <c r="X1951" s="153" t="s">
        <v>13626</v>
      </c>
      <c r="Y1951" s="153" t="s">
        <v>13627</v>
      </c>
      <c r="Z1951" s="153" t="s">
        <v>6309</v>
      </c>
      <c r="AF1951" s="153" t="s">
        <v>1922</v>
      </c>
      <c r="AG1951" s="153" t="s">
        <v>4388</v>
      </c>
      <c r="AH1951" s="162"/>
      <c r="AI1951" s="162"/>
      <c r="AJ1951" s="162"/>
      <c r="AK1951" s="162"/>
      <c r="AL1951" s="162"/>
      <c r="AM1951" s="162"/>
      <c r="AN1951" s="162"/>
      <c r="AO1951" s="162"/>
      <c r="AP1951" s="162"/>
      <c r="AQ1951" s="162"/>
      <c r="AR1951" s="162"/>
      <c r="AS1951" s="162"/>
      <c r="AT1951" s="162"/>
      <c r="AU1951" s="162"/>
      <c r="AV1951" s="162"/>
      <c r="AW1951" s="162"/>
      <c r="AX1951" s="162"/>
    </row>
    <row r="1952" spans="1:50">
      <c r="A1952" s="153" t="s">
        <v>801</v>
      </c>
      <c r="B1952" s="153" t="s">
        <v>298</v>
      </c>
      <c r="C1952" s="153" t="s">
        <v>2882</v>
      </c>
      <c r="D1952" s="177" t="s">
        <v>6947</v>
      </c>
      <c r="E1952" s="161" t="s">
        <v>6948</v>
      </c>
      <c r="F1952" s="161" t="s">
        <v>12435</v>
      </c>
      <c r="G1952" s="161" t="s">
        <v>6949</v>
      </c>
      <c r="H1952" s="161" t="s">
        <v>6946</v>
      </c>
      <c r="I1952" s="161" t="s">
        <v>2031</v>
      </c>
      <c r="J1952" s="161" t="s">
        <v>6950</v>
      </c>
      <c r="K1952" s="161" t="s">
        <v>6951</v>
      </c>
      <c r="L1952" s="161" t="s">
        <v>6952</v>
      </c>
      <c r="M1952" s="161" t="s">
        <v>14382</v>
      </c>
      <c r="N1952" s="185" t="s">
        <v>6953</v>
      </c>
      <c r="O1952" s="161" t="s">
        <v>3754</v>
      </c>
      <c r="P1952" s="161" t="s">
        <v>6954</v>
      </c>
      <c r="Q1952" s="161" t="s">
        <v>6955</v>
      </c>
      <c r="R1952" s="161" t="s">
        <v>6207</v>
      </c>
      <c r="S1952" s="161" t="s">
        <v>6208</v>
      </c>
      <c r="T1952" s="161" t="s">
        <v>6956</v>
      </c>
      <c r="U1952" s="161">
        <v>0</v>
      </c>
      <c r="V1952" s="161">
        <v>0</v>
      </c>
      <c r="W1952" s="161">
        <v>0</v>
      </c>
      <c r="X1952" s="161">
        <v>0</v>
      </c>
      <c r="Y1952" s="161">
        <v>0</v>
      </c>
      <c r="Z1952" s="161">
        <v>0</v>
      </c>
      <c r="AA1952" s="161">
        <v>0</v>
      </c>
      <c r="AB1952" s="161">
        <v>0</v>
      </c>
      <c r="AC1952" s="161">
        <v>0</v>
      </c>
      <c r="AD1952" s="161">
        <v>0</v>
      </c>
      <c r="AE1952" s="161">
        <v>0</v>
      </c>
      <c r="AF1952" s="161" t="s">
        <v>6566</v>
      </c>
      <c r="AG1952" s="161" t="s">
        <v>4392</v>
      </c>
      <c r="AH1952" s="162"/>
      <c r="AI1952" s="162"/>
      <c r="AJ1952" s="162"/>
      <c r="AK1952" s="162"/>
      <c r="AL1952" s="162"/>
      <c r="AM1952" s="162"/>
      <c r="AN1952" s="162"/>
      <c r="AO1952" s="162"/>
      <c r="AP1952" s="162"/>
      <c r="AQ1952" s="162"/>
      <c r="AR1952" s="162"/>
      <c r="AS1952" s="162"/>
      <c r="AT1952" s="162"/>
      <c r="AU1952" s="162"/>
      <c r="AV1952" s="162"/>
      <c r="AW1952" s="162"/>
      <c r="AX1952" s="162"/>
    </row>
    <row r="1953" spans="1:50">
      <c r="A1953" s="153" t="s">
        <v>802</v>
      </c>
      <c r="B1953" s="153" t="s">
        <v>298</v>
      </c>
      <c r="C1953" s="153" t="s">
        <v>2882</v>
      </c>
      <c r="D1953" s="177" t="s">
        <v>6947</v>
      </c>
      <c r="E1953" s="161" t="s">
        <v>6948</v>
      </c>
      <c r="F1953" s="161" t="s">
        <v>12436</v>
      </c>
      <c r="G1953" s="161" t="s">
        <v>6949</v>
      </c>
      <c r="H1953" s="161" t="s">
        <v>6946</v>
      </c>
      <c r="I1953" s="161" t="s">
        <v>2031</v>
      </c>
      <c r="J1953" s="161" t="s">
        <v>6950</v>
      </c>
      <c r="K1953" s="161" t="s">
        <v>6951</v>
      </c>
      <c r="L1953" s="161" t="s">
        <v>6952</v>
      </c>
      <c r="M1953" s="161" t="s">
        <v>14382</v>
      </c>
      <c r="N1953" s="185" t="s">
        <v>6953</v>
      </c>
      <c r="O1953" s="161" t="s">
        <v>3754</v>
      </c>
      <c r="P1953" s="161" t="s">
        <v>6954</v>
      </c>
      <c r="Q1953" s="161" t="s">
        <v>6955</v>
      </c>
      <c r="R1953" s="161" t="s">
        <v>6207</v>
      </c>
      <c r="S1953" s="161" t="s">
        <v>6208</v>
      </c>
      <c r="T1953" s="161" t="s">
        <v>6956</v>
      </c>
      <c r="U1953" s="161">
        <v>0</v>
      </c>
      <c r="V1953" s="161">
        <v>0</v>
      </c>
      <c r="W1953" s="161">
        <v>0</v>
      </c>
      <c r="X1953" s="161">
        <v>0</v>
      </c>
      <c r="Y1953" s="161">
        <v>0</v>
      </c>
      <c r="Z1953" s="161">
        <v>0</v>
      </c>
      <c r="AA1953" s="161">
        <v>0</v>
      </c>
      <c r="AB1953" s="161">
        <v>0</v>
      </c>
      <c r="AC1953" s="161">
        <v>0</v>
      </c>
      <c r="AD1953" s="161">
        <v>0</v>
      </c>
      <c r="AE1953" s="161">
        <v>0</v>
      </c>
      <c r="AF1953" s="161" t="s">
        <v>6566</v>
      </c>
      <c r="AG1953" s="161" t="s">
        <v>4392</v>
      </c>
      <c r="AH1953" s="162"/>
      <c r="AI1953" s="162"/>
      <c r="AJ1953" s="162"/>
      <c r="AK1953" s="162"/>
      <c r="AL1953" s="162"/>
      <c r="AM1953" s="162"/>
      <c r="AN1953" s="162"/>
      <c r="AO1953" s="162"/>
      <c r="AP1953" s="162"/>
      <c r="AQ1953" s="162"/>
      <c r="AR1953" s="162"/>
      <c r="AS1953" s="162"/>
      <c r="AT1953" s="162"/>
      <c r="AU1953" s="162"/>
      <c r="AV1953" s="162"/>
      <c r="AW1953" s="162"/>
      <c r="AX1953" s="162"/>
    </row>
    <row r="1954" spans="1:50" hidden="1">
      <c r="A1954" s="153" t="s">
        <v>1328</v>
      </c>
      <c r="B1954" s="153" t="s">
        <v>1329</v>
      </c>
      <c r="C1954" s="153" t="s">
        <v>2227</v>
      </c>
      <c r="D1954" s="177" t="s">
        <v>11661</v>
      </c>
      <c r="E1954" s="161" t="s">
        <v>6309</v>
      </c>
      <c r="F1954" s="161" t="s">
        <v>13512</v>
      </c>
      <c r="G1954" s="161" t="s">
        <v>11662</v>
      </c>
      <c r="H1954" s="161" t="s">
        <v>4688</v>
      </c>
      <c r="I1954" s="161" t="s">
        <v>4689</v>
      </c>
      <c r="J1954" s="161" t="s">
        <v>11663</v>
      </c>
      <c r="K1954" s="161" t="s">
        <v>11664</v>
      </c>
      <c r="L1954" s="161" t="s">
        <v>6309</v>
      </c>
      <c r="M1954" s="161" t="s">
        <v>6309</v>
      </c>
      <c r="N1954" s="185" t="s">
        <v>6310</v>
      </c>
      <c r="O1954" s="161">
        <v>0</v>
      </c>
      <c r="P1954" s="161">
        <v>0</v>
      </c>
      <c r="Q1954" s="161">
        <v>0</v>
      </c>
      <c r="R1954" s="161">
        <v>0</v>
      </c>
      <c r="S1954" s="161">
        <v>0</v>
      </c>
      <c r="T1954" s="161">
        <v>0</v>
      </c>
      <c r="U1954" s="161">
        <v>0</v>
      </c>
      <c r="V1954" s="161">
        <v>0</v>
      </c>
      <c r="W1954" s="161">
        <v>0</v>
      </c>
      <c r="X1954" s="161">
        <v>0</v>
      </c>
      <c r="Y1954" s="161">
        <v>0</v>
      </c>
      <c r="Z1954" s="161">
        <v>0</v>
      </c>
      <c r="AA1954" s="161">
        <v>0</v>
      </c>
      <c r="AB1954" s="161">
        <v>0</v>
      </c>
      <c r="AC1954" s="161">
        <v>0</v>
      </c>
      <c r="AD1954" s="161">
        <v>0</v>
      </c>
      <c r="AE1954" s="161">
        <v>0</v>
      </c>
      <c r="AF1954" s="161" t="s">
        <v>6309</v>
      </c>
      <c r="AG1954" s="161" t="s">
        <v>6312</v>
      </c>
      <c r="AH1954" s="162"/>
      <c r="AI1954" s="162"/>
      <c r="AJ1954" s="162"/>
      <c r="AK1954" s="162"/>
      <c r="AL1954" s="162"/>
      <c r="AM1954" s="162"/>
      <c r="AN1954" s="162"/>
      <c r="AO1954" s="162"/>
      <c r="AP1954" s="162"/>
      <c r="AQ1954" s="162"/>
      <c r="AR1954" s="162"/>
      <c r="AS1954" s="162"/>
      <c r="AT1954" s="162"/>
      <c r="AU1954" s="162"/>
      <c r="AV1954" s="162"/>
      <c r="AW1954" s="162"/>
      <c r="AX1954" s="162"/>
    </row>
    <row r="1955" spans="1:50">
      <c r="A1955" s="153" t="s">
        <v>803</v>
      </c>
      <c r="B1955" s="153" t="s">
        <v>298</v>
      </c>
      <c r="C1955" s="153" t="s">
        <v>804</v>
      </c>
      <c r="D1955" s="177" t="s">
        <v>6947</v>
      </c>
      <c r="E1955" s="161" t="s">
        <v>6948</v>
      </c>
      <c r="F1955" s="161" t="s">
        <v>12437</v>
      </c>
      <c r="G1955" s="161" t="s">
        <v>6949</v>
      </c>
      <c r="H1955" s="161" t="s">
        <v>6946</v>
      </c>
      <c r="I1955" s="161" t="s">
        <v>2031</v>
      </c>
      <c r="J1955" s="161" t="s">
        <v>6950</v>
      </c>
      <c r="K1955" s="161" t="s">
        <v>6951</v>
      </c>
      <c r="L1955" s="161" t="s">
        <v>6952</v>
      </c>
      <c r="M1955" s="161" t="s">
        <v>14382</v>
      </c>
      <c r="N1955" s="185" t="s">
        <v>6953</v>
      </c>
      <c r="O1955" s="161" t="s">
        <v>3754</v>
      </c>
      <c r="P1955" s="161" t="s">
        <v>6954</v>
      </c>
      <c r="Q1955" s="161" t="s">
        <v>6955</v>
      </c>
      <c r="R1955" s="161" t="s">
        <v>6207</v>
      </c>
      <c r="S1955" s="161" t="s">
        <v>6208</v>
      </c>
      <c r="T1955" s="161" t="s">
        <v>6956</v>
      </c>
      <c r="U1955" s="161">
        <v>0</v>
      </c>
      <c r="V1955" s="161">
        <v>0</v>
      </c>
      <c r="W1955" s="161">
        <v>0</v>
      </c>
      <c r="X1955" s="161">
        <v>0</v>
      </c>
      <c r="Y1955" s="161">
        <v>0</v>
      </c>
      <c r="Z1955" s="161">
        <v>0</v>
      </c>
      <c r="AA1955" s="161">
        <v>0</v>
      </c>
      <c r="AB1955" s="161">
        <v>0</v>
      </c>
      <c r="AC1955" s="161">
        <v>0</v>
      </c>
      <c r="AD1955" s="161">
        <v>0</v>
      </c>
      <c r="AE1955" s="161">
        <v>0</v>
      </c>
      <c r="AF1955" s="161" t="s">
        <v>6566</v>
      </c>
      <c r="AG1955" s="161" t="s">
        <v>4392</v>
      </c>
      <c r="AH1955" s="162"/>
      <c r="AI1955" s="162"/>
      <c r="AJ1955" s="162"/>
      <c r="AK1955" s="162"/>
      <c r="AL1955" s="162"/>
      <c r="AM1955" s="162"/>
      <c r="AN1955" s="162"/>
      <c r="AO1955" s="162"/>
      <c r="AP1955" s="162"/>
      <c r="AQ1955" s="162"/>
      <c r="AR1955" s="162"/>
      <c r="AS1955" s="162"/>
      <c r="AT1955" s="162"/>
      <c r="AU1955" s="162"/>
      <c r="AV1955" s="162"/>
      <c r="AW1955" s="162"/>
      <c r="AX1955" s="162"/>
    </row>
    <row r="1956" spans="1:50">
      <c r="A1956" s="153" t="s">
        <v>805</v>
      </c>
      <c r="B1956" s="153" t="s">
        <v>298</v>
      </c>
      <c r="C1956" s="153" t="s">
        <v>2882</v>
      </c>
      <c r="D1956" s="177" t="s">
        <v>6947</v>
      </c>
      <c r="E1956" s="161" t="s">
        <v>6948</v>
      </c>
      <c r="F1956" s="161" t="s">
        <v>12438</v>
      </c>
      <c r="G1956" s="161" t="s">
        <v>6949</v>
      </c>
      <c r="H1956" s="161" t="s">
        <v>6946</v>
      </c>
      <c r="I1956" s="161" t="s">
        <v>2031</v>
      </c>
      <c r="J1956" s="161" t="s">
        <v>6950</v>
      </c>
      <c r="K1956" s="161" t="s">
        <v>6951</v>
      </c>
      <c r="L1956" s="161" t="s">
        <v>6952</v>
      </c>
      <c r="M1956" s="161" t="s">
        <v>14382</v>
      </c>
      <c r="N1956" s="185" t="s">
        <v>6953</v>
      </c>
      <c r="O1956" s="161" t="s">
        <v>3754</v>
      </c>
      <c r="P1956" s="161" t="s">
        <v>6954</v>
      </c>
      <c r="Q1956" s="161" t="s">
        <v>6955</v>
      </c>
      <c r="R1956" s="161" t="s">
        <v>6207</v>
      </c>
      <c r="S1956" s="161" t="s">
        <v>6208</v>
      </c>
      <c r="T1956" s="161" t="s">
        <v>6956</v>
      </c>
      <c r="U1956" s="161">
        <v>0</v>
      </c>
      <c r="V1956" s="161">
        <v>0</v>
      </c>
      <c r="W1956" s="161">
        <v>0</v>
      </c>
      <c r="X1956" s="161">
        <v>0</v>
      </c>
      <c r="Y1956" s="161">
        <v>0</v>
      </c>
      <c r="Z1956" s="161">
        <v>0</v>
      </c>
      <c r="AA1956" s="161">
        <v>0</v>
      </c>
      <c r="AB1956" s="161">
        <v>0</v>
      </c>
      <c r="AC1956" s="161">
        <v>0</v>
      </c>
      <c r="AD1956" s="161">
        <v>0</v>
      </c>
      <c r="AE1956" s="161">
        <v>0</v>
      </c>
      <c r="AF1956" s="161" t="s">
        <v>6566</v>
      </c>
      <c r="AG1956" s="161" t="s">
        <v>4392</v>
      </c>
      <c r="AH1956" s="162"/>
      <c r="AI1956" s="162"/>
      <c r="AJ1956" s="162"/>
      <c r="AK1956" s="162"/>
      <c r="AL1956" s="162"/>
      <c r="AM1956" s="162"/>
      <c r="AN1956" s="162"/>
      <c r="AO1956" s="162"/>
      <c r="AP1956" s="162"/>
      <c r="AQ1956" s="162"/>
      <c r="AR1956" s="162"/>
      <c r="AS1956" s="162"/>
      <c r="AT1956" s="162"/>
      <c r="AU1956" s="162"/>
      <c r="AV1956" s="162"/>
      <c r="AW1956" s="162"/>
      <c r="AX1956" s="162"/>
    </row>
    <row r="1957" spans="1:50">
      <c r="A1957" s="153" t="s">
        <v>806</v>
      </c>
      <c r="B1957" s="153" t="s">
        <v>298</v>
      </c>
      <c r="C1957" s="153" t="s">
        <v>807</v>
      </c>
      <c r="D1957" s="177" t="s">
        <v>6947</v>
      </c>
      <c r="E1957" s="161" t="s">
        <v>6948</v>
      </c>
      <c r="F1957" s="161" t="s">
        <v>11978</v>
      </c>
      <c r="G1957" s="161" t="s">
        <v>6949</v>
      </c>
      <c r="H1957" s="161" t="s">
        <v>6946</v>
      </c>
      <c r="I1957" s="161" t="s">
        <v>2031</v>
      </c>
      <c r="J1957" s="161" t="s">
        <v>6950</v>
      </c>
      <c r="K1957" s="161" t="s">
        <v>6951</v>
      </c>
      <c r="L1957" s="161" t="s">
        <v>6952</v>
      </c>
      <c r="M1957" s="161" t="s">
        <v>14382</v>
      </c>
      <c r="N1957" s="185" t="s">
        <v>6953</v>
      </c>
      <c r="O1957" s="161">
        <v>0</v>
      </c>
      <c r="P1957" s="161">
        <v>0</v>
      </c>
      <c r="Q1957" s="161">
        <v>0</v>
      </c>
      <c r="R1957" s="161">
        <v>0</v>
      </c>
      <c r="S1957" s="161">
        <v>0</v>
      </c>
      <c r="T1957" s="161">
        <v>0</v>
      </c>
      <c r="U1957" s="161">
        <v>0</v>
      </c>
      <c r="V1957" s="161">
        <v>0</v>
      </c>
      <c r="W1957" s="161">
        <v>0</v>
      </c>
      <c r="X1957" s="161">
        <v>0</v>
      </c>
      <c r="Y1957" s="161">
        <v>0</v>
      </c>
      <c r="Z1957" s="161">
        <v>0</v>
      </c>
      <c r="AA1957" s="161">
        <v>0</v>
      </c>
      <c r="AB1957" s="161">
        <v>0</v>
      </c>
      <c r="AC1957" s="161">
        <v>0</v>
      </c>
      <c r="AD1957" s="161">
        <v>0</v>
      </c>
      <c r="AE1957" s="161">
        <v>0</v>
      </c>
      <c r="AF1957" s="161" t="s">
        <v>6566</v>
      </c>
      <c r="AG1957" s="161" t="s">
        <v>4392</v>
      </c>
      <c r="AH1957" s="162"/>
      <c r="AI1957" s="162"/>
      <c r="AJ1957" s="162"/>
      <c r="AK1957" s="162"/>
      <c r="AL1957" s="162"/>
      <c r="AM1957" s="162"/>
      <c r="AN1957" s="162"/>
      <c r="AO1957" s="162"/>
      <c r="AP1957" s="162"/>
      <c r="AQ1957" s="162"/>
      <c r="AR1957" s="162"/>
      <c r="AS1957" s="162"/>
      <c r="AT1957" s="162"/>
      <c r="AU1957" s="162"/>
      <c r="AV1957" s="162"/>
      <c r="AW1957" s="162"/>
      <c r="AX1957" s="162"/>
    </row>
    <row r="1958" spans="1:50">
      <c r="A1958" s="153" t="s">
        <v>808</v>
      </c>
      <c r="B1958" s="153" t="s">
        <v>298</v>
      </c>
      <c r="C1958" s="153" t="s">
        <v>809</v>
      </c>
      <c r="D1958" s="177" t="s">
        <v>6947</v>
      </c>
      <c r="E1958" s="161" t="s">
        <v>6948</v>
      </c>
      <c r="F1958" s="161" t="s">
        <v>11979</v>
      </c>
      <c r="G1958" s="161" t="s">
        <v>6949</v>
      </c>
      <c r="H1958" s="161" t="s">
        <v>6946</v>
      </c>
      <c r="I1958" s="161" t="s">
        <v>2031</v>
      </c>
      <c r="J1958" s="161" t="s">
        <v>6950</v>
      </c>
      <c r="K1958" s="161" t="s">
        <v>6951</v>
      </c>
      <c r="L1958" s="161" t="s">
        <v>6952</v>
      </c>
      <c r="M1958" s="161" t="s">
        <v>14382</v>
      </c>
      <c r="N1958" s="185" t="s">
        <v>6953</v>
      </c>
      <c r="O1958" s="161">
        <v>0</v>
      </c>
      <c r="P1958" s="161">
        <v>0</v>
      </c>
      <c r="Q1958" s="161">
        <v>0</v>
      </c>
      <c r="R1958" s="161">
        <v>0</v>
      </c>
      <c r="S1958" s="161">
        <v>0</v>
      </c>
      <c r="T1958" s="161">
        <v>0</v>
      </c>
      <c r="U1958" s="161">
        <v>0</v>
      </c>
      <c r="V1958" s="161">
        <v>0</v>
      </c>
      <c r="W1958" s="161">
        <v>0</v>
      </c>
      <c r="X1958" s="161">
        <v>0</v>
      </c>
      <c r="Y1958" s="161">
        <v>0</v>
      </c>
      <c r="Z1958" s="161">
        <v>0</v>
      </c>
      <c r="AA1958" s="161">
        <v>0</v>
      </c>
      <c r="AB1958" s="161">
        <v>0</v>
      </c>
      <c r="AC1958" s="161">
        <v>0</v>
      </c>
      <c r="AD1958" s="161">
        <v>0</v>
      </c>
      <c r="AE1958" s="161">
        <v>0</v>
      </c>
      <c r="AF1958" s="161" t="s">
        <v>6566</v>
      </c>
      <c r="AG1958" s="161" t="s">
        <v>4392</v>
      </c>
      <c r="AH1958" s="162"/>
      <c r="AI1958" s="162"/>
      <c r="AJ1958" s="162"/>
      <c r="AK1958" s="162"/>
      <c r="AL1958" s="162"/>
      <c r="AM1958" s="162"/>
      <c r="AN1958" s="162"/>
      <c r="AO1958" s="162"/>
      <c r="AP1958" s="162"/>
      <c r="AQ1958" s="162"/>
      <c r="AR1958" s="162"/>
      <c r="AS1958" s="162"/>
      <c r="AT1958" s="162"/>
      <c r="AU1958" s="162"/>
      <c r="AV1958" s="162"/>
      <c r="AW1958" s="162"/>
      <c r="AX1958" s="162"/>
    </row>
    <row r="1959" spans="1:50" ht="13.5" customHeight="1">
      <c r="A1959" s="153" t="s">
        <v>810</v>
      </c>
      <c r="B1959" s="153" t="s">
        <v>298</v>
      </c>
      <c r="C1959" s="153" t="s">
        <v>811</v>
      </c>
      <c r="D1959" s="177" t="s">
        <v>6947</v>
      </c>
      <c r="E1959" s="161" t="s">
        <v>6948</v>
      </c>
      <c r="F1959" s="161" t="s">
        <v>11980</v>
      </c>
      <c r="G1959" s="161" t="s">
        <v>6949</v>
      </c>
      <c r="H1959" s="161" t="s">
        <v>6946</v>
      </c>
      <c r="I1959" s="161" t="s">
        <v>2031</v>
      </c>
      <c r="J1959" s="161" t="s">
        <v>6950</v>
      </c>
      <c r="K1959" s="161" t="s">
        <v>6951</v>
      </c>
      <c r="L1959" s="161" t="s">
        <v>6952</v>
      </c>
      <c r="M1959" s="161" t="s">
        <v>14382</v>
      </c>
      <c r="N1959" s="185" t="s">
        <v>6953</v>
      </c>
      <c r="O1959" s="161">
        <v>0</v>
      </c>
      <c r="P1959" s="161">
        <v>0</v>
      </c>
      <c r="Q1959" s="161">
        <v>0</v>
      </c>
      <c r="R1959" s="161">
        <v>0</v>
      </c>
      <c r="S1959" s="161">
        <v>0</v>
      </c>
      <c r="T1959" s="161">
        <v>0</v>
      </c>
      <c r="U1959" s="161">
        <v>0</v>
      </c>
      <c r="V1959" s="161">
        <v>0</v>
      </c>
      <c r="W1959" s="161">
        <v>0</v>
      </c>
      <c r="X1959" s="161">
        <v>0</v>
      </c>
      <c r="Y1959" s="161">
        <v>0</v>
      </c>
      <c r="Z1959" s="161">
        <v>0</v>
      </c>
      <c r="AA1959" s="161">
        <v>0</v>
      </c>
      <c r="AB1959" s="161">
        <v>0</v>
      </c>
      <c r="AC1959" s="161">
        <v>0</v>
      </c>
      <c r="AD1959" s="161">
        <v>0</v>
      </c>
      <c r="AE1959" s="161">
        <v>0</v>
      </c>
      <c r="AF1959" s="161" t="s">
        <v>6566</v>
      </c>
      <c r="AG1959" s="161" t="s">
        <v>4392</v>
      </c>
      <c r="AH1959" s="162"/>
      <c r="AI1959" s="162"/>
      <c r="AJ1959" s="162"/>
      <c r="AK1959" s="162"/>
      <c r="AL1959" s="162"/>
      <c r="AM1959" s="162"/>
      <c r="AN1959" s="162"/>
      <c r="AO1959" s="162"/>
      <c r="AP1959" s="162"/>
      <c r="AQ1959" s="162"/>
      <c r="AR1959" s="162"/>
      <c r="AS1959" s="162"/>
      <c r="AT1959" s="162"/>
      <c r="AU1959" s="162"/>
      <c r="AV1959" s="162"/>
      <c r="AW1959" s="162"/>
      <c r="AX1959" s="162"/>
    </row>
    <row r="1960" spans="1:50" hidden="1">
      <c r="A1960" s="153" t="s">
        <v>5201</v>
      </c>
      <c r="B1960" s="153" t="s">
        <v>5197</v>
      </c>
      <c r="C1960" s="153" t="s">
        <v>5202</v>
      </c>
      <c r="D1960" s="177" t="s">
        <v>8209</v>
      </c>
      <c r="E1960" s="161" t="s">
        <v>8210</v>
      </c>
      <c r="F1960" s="161" t="s">
        <v>12459</v>
      </c>
      <c r="G1960" s="161" t="s">
        <v>8211</v>
      </c>
      <c r="H1960" s="161" t="s">
        <v>7674</v>
      </c>
      <c r="I1960" s="161" t="s">
        <v>7675</v>
      </c>
      <c r="J1960" s="161" t="s">
        <v>8212</v>
      </c>
      <c r="K1960" s="161" t="s">
        <v>8213</v>
      </c>
      <c r="L1960" s="161" t="s">
        <v>6309</v>
      </c>
      <c r="M1960" s="161" t="s">
        <v>8214</v>
      </c>
      <c r="N1960" s="185" t="s">
        <v>6318</v>
      </c>
      <c r="O1960" s="161">
        <v>0</v>
      </c>
      <c r="P1960" s="161">
        <v>0</v>
      </c>
      <c r="Q1960" s="161">
        <v>0</v>
      </c>
      <c r="R1960" s="161">
        <v>0</v>
      </c>
      <c r="S1960" s="161">
        <v>0</v>
      </c>
      <c r="T1960" s="161">
        <v>0</v>
      </c>
      <c r="U1960" s="161">
        <v>0</v>
      </c>
      <c r="V1960" s="161">
        <v>0</v>
      </c>
      <c r="W1960" s="161">
        <v>0</v>
      </c>
      <c r="X1960" s="161">
        <v>0</v>
      </c>
      <c r="Y1960" s="161">
        <v>0</v>
      </c>
      <c r="Z1960" s="161">
        <v>0</v>
      </c>
      <c r="AA1960" s="161">
        <v>0</v>
      </c>
      <c r="AB1960" s="161">
        <v>0</v>
      </c>
      <c r="AC1960" s="161">
        <v>0</v>
      </c>
      <c r="AD1960" s="161">
        <v>0</v>
      </c>
      <c r="AE1960" s="161">
        <v>0</v>
      </c>
      <c r="AF1960" s="161" t="s">
        <v>12178</v>
      </c>
      <c r="AG1960" s="161" t="s">
        <v>5474</v>
      </c>
      <c r="AH1960" s="162"/>
      <c r="AI1960" s="162"/>
      <c r="AJ1960" s="162"/>
      <c r="AK1960" s="162"/>
      <c r="AL1960" s="162"/>
      <c r="AM1960" s="162"/>
      <c r="AN1960" s="162"/>
      <c r="AO1960" s="162"/>
      <c r="AP1960" s="162"/>
      <c r="AQ1960" s="162"/>
      <c r="AR1960" s="162"/>
      <c r="AS1960" s="162"/>
      <c r="AT1960" s="162"/>
      <c r="AU1960" s="162"/>
      <c r="AV1960" s="162"/>
      <c r="AW1960" s="162"/>
      <c r="AX1960" s="162"/>
    </row>
    <row r="1961" spans="1:50" hidden="1">
      <c r="A1961" s="153" t="s">
        <v>5455</v>
      </c>
      <c r="B1961" s="153" t="s">
        <v>5451</v>
      </c>
      <c r="C1961" s="153" t="s">
        <v>5456</v>
      </c>
      <c r="D1961" s="177" t="s">
        <v>6090</v>
      </c>
      <c r="E1961" s="161" t="s">
        <v>7336</v>
      </c>
      <c r="F1961" s="161" t="s">
        <v>12143</v>
      </c>
      <c r="G1961" s="161" t="s">
        <v>6091</v>
      </c>
      <c r="H1961" s="161" t="s">
        <v>3916</v>
      </c>
      <c r="I1961" s="161" t="s">
        <v>3917</v>
      </c>
      <c r="J1961" s="161" t="s">
        <v>4071</v>
      </c>
      <c r="K1961" s="161" t="s">
        <v>6309</v>
      </c>
      <c r="L1961" s="161" t="s">
        <v>6309</v>
      </c>
      <c r="M1961" s="161" t="s">
        <v>6641</v>
      </c>
      <c r="N1961" s="185" t="s">
        <v>6953</v>
      </c>
      <c r="O1961" s="161" t="s">
        <v>5449</v>
      </c>
      <c r="P1961" s="161" t="s">
        <v>1262</v>
      </c>
      <c r="Q1961" s="161" t="s">
        <v>1263</v>
      </c>
      <c r="R1961" s="161" t="s">
        <v>2024</v>
      </c>
      <c r="S1961" s="161" t="s">
        <v>2031</v>
      </c>
      <c r="T1961" s="161" t="s">
        <v>4071</v>
      </c>
      <c r="U1961" s="161" t="s">
        <v>5452</v>
      </c>
      <c r="V1961" s="161" t="s">
        <v>7337</v>
      </c>
      <c r="W1961" s="161" t="s">
        <v>7338</v>
      </c>
      <c r="X1961" s="161" t="s">
        <v>1338</v>
      </c>
      <c r="Y1961" s="161" t="s">
        <v>2031</v>
      </c>
      <c r="Z1961" s="161" t="s">
        <v>6309</v>
      </c>
      <c r="AA1961" s="161">
        <v>0</v>
      </c>
      <c r="AB1961" s="161">
        <v>0</v>
      </c>
      <c r="AC1961" s="161">
        <v>0</v>
      </c>
      <c r="AD1961" s="161">
        <v>0</v>
      </c>
      <c r="AE1961" s="161">
        <v>0</v>
      </c>
      <c r="AF1961" s="161" t="s">
        <v>6092</v>
      </c>
      <c r="AG1961" s="161" t="s">
        <v>4437</v>
      </c>
      <c r="AH1961" s="162" t="s">
        <v>15877</v>
      </c>
      <c r="AI1961" s="162" t="s">
        <v>16053</v>
      </c>
      <c r="AJ1961" s="162" t="s">
        <v>16054</v>
      </c>
      <c r="AK1961" s="162"/>
      <c r="AL1961" s="162"/>
      <c r="AM1961" s="162"/>
      <c r="AN1961" s="162"/>
      <c r="AO1961" s="162"/>
      <c r="AP1961" s="162"/>
      <c r="AQ1961" s="162"/>
      <c r="AR1961" s="162"/>
      <c r="AS1961" s="162"/>
      <c r="AT1961" s="162"/>
      <c r="AU1961" s="162"/>
      <c r="AV1961" s="162"/>
      <c r="AW1961" s="162"/>
      <c r="AX1961" s="162"/>
    </row>
    <row r="1962" spans="1:50">
      <c r="A1962" s="153" t="s">
        <v>812</v>
      </c>
      <c r="B1962" s="153" t="s">
        <v>298</v>
      </c>
      <c r="C1962" s="153" t="s">
        <v>809</v>
      </c>
      <c r="D1962" s="177" t="s">
        <v>6947</v>
      </c>
      <c r="E1962" s="161" t="s">
        <v>6948</v>
      </c>
      <c r="F1962" s="161" t="s">
        <v>11981</v>
      </c>
      <c r="G1962" s="161" t="s">
        <v>6949</v>
      </c>
      <c r="H1962" s="161" t="s">
        <v>6946</v>
      </c>
      <c r="I1962" s="161" t="s">
        <v>2031</v>
      </c>
      <c r="J1962" s="161" t="s">
        <v>6950</v>
      </c>
      <c r="K1962" s="161" t="s">
        <v>6951</v>
      </c>
      <c r="L1962" s="161" t="s">
        <v>6952</v>
      </c>
      <c r="M1962" s="161" t="s">
        <v>14382</v>
      </c>
      <c r="N1962" s="185" t="s">
        <v>6953</v>
      </c>
      <c r="O1962" s="161">
        <v>0</v>
      </c>
      <c r="P1962" s="161">
        <v>0</v>
      </c>
      <c r="Q1962" s="161">
        <v>0</v>
      </c>
      <c r="R1962" s="161">
        <v>0</v>
      </c>
      <c r="S1962" s="161">
        <v>0</v>
      </c>
      <c r="T1962" s="161">
        <v>0</v>
      </c>
      <c r="U1962" s="161">
        <v>0</v>
      </c>
      <c r="V1962" s="161">
        <v>0</v>
      </c>
      <c r="W1962" s="161">
        <v>0</v>
      </c>
      <c r="X1962" s="161">
        <v>0</v>
      </c>
      <c r="Y1962" s="161">
        <v>0</v>
      </c>
      <c r="Z1962" s="161">
        <v>0</v>
      </c>
      <c r="AA1962" s="161">
        <v>0</v>
      </c>
      <c r="AB1962" s="161">
        <v>0</v>
      </c>
      <c r="AC1962" s="161">
        <v>0</v>
      </c>
      <c r="AD1962" s="161">
        <v>0</v>
      </c>
      <c r="AE1962" s="161">
        <v>0</v>
      </c>
      <c r="AF1962" s="161" t="s">
        <v>6566</v>
      </c>
      <c r="AG1962" s="161" t="s">
        <v>4392</v>
      </c>
      <c r="AH1962" s="162"/>
      <c r="AI1962" s="162"/>
      <c r="AJ1962" s="162"/>
      <c r="AK1962" s="162"/>
      <c r="AL1962" s="162"/>
      <c r="AM1962" s="162"/>
      <c r="AN1962" s="162"/>
      <c r="AO1962" s="162"/>
      <c r="AP1962" s="162"/>
      <c r="AQ1962" s="162"/>
      <c r="AR1962" s="162"/>
      <c r="AS1962" s="162"/>
      <c r="AT1962" s="162"/>
      <c r="AU1962" s="162"/>
      <c r="AV1962" s="162"/>
      <c r="AW1962" s="162"/>
      <c r="AX1962" s="162"/>
    </row>
    <row r="1963" spans="1:50">
      <c r="A1963" s="153" t="s">
        <v>814</v>
      </c>
      <c r="B1963" s="153" t="s">
        <v>298</v>
      </c>
      <c r="C1963" s="153" t="s">
        <v>809</v>
      </c>
      <c r="D1963" s="177" t="s">
        <v>6947</v>
      </c>
      <c r="E1963" s="161" t="s">
        <v>6948</v>
      </c>
      <c r="F1963" s="161" t="s">
        <v>11983</v>
      </c>
      <c r="G1963" s="161" t="s">
        <v>6949</v>
      </c>
      <c r="H1963" s="161" t="s">
        <v>6946</v>
      </c>
      <c r="I1963" s="161" t="s">
        <v>2031</v>
      </c>
      <c r="J1963" s="161" t="s">
        <v>6950</v>
      </c>
      <c r="K1963" s="161" t="s">
        <v>6951</v>
      </c>
      <c r="L1963" s="161" t="s">
        <v>6952</v>
      </c>
      <c r="M1963" s="161" t="s">
        <v>14382</v>
      </c>
      <c r="N1963" s="185" t="s">
        <v>6953</v>
      </c>
      <c r="O1963" s="161">
        <v>0</v>
      </c>
      <c r="P1963" s="161">
        <v>0</v>
      </c>
      <c r="Q1963" s="161">
        <v>0</v>
      </c>
      <c r="R1963" s="161">
        <v>0</v>
      </c>
      <c r="S1963" s="161">
        <v>0</v>
      </c>
      <c r="T1963" s="161">
        <v>0</v>
      </c>
      <c r="U1963" s="161">
        <v>0</v>
      </c>
      <c r="V1963" s="161">
        <v>0</v>
      </c>
      <c r="W1963" s="161">
        <v>0</v>
      </c>
      <c r="X1963" s="161">
        <v>0</v>
      </c>
      <c r="Y1963" s="161">
        <v>0</v>
      </c>
      <c r="Z1963" s="161">
        <v>0</v>
      </c>
      <c r="AA1963" s="161">
        <v>0</v>
      </c>
      <c r="AB1963" s="161">
        <v>0</v>
      </c>
      <c r="AC1963" s="161">
        <v>0</v>
      </c>
      <c r="AD1963" s="161">
        <v>0</v>
      </c>
      <c r="AE1963" s="161">
        <v>0</v>
      </c>
      <c r="AF1963" s="161" t="s">
        <v>6566</v>
      </c>
      <c r="AG1963" s="161" t="s">
        <v>4392</v>
      </c>
      <c r="AH1963" s="162"/>
      <c r="AI1963" s="162"/>
      <c r="AJ1963" s="162"/>
      <c r="AK1963" s="162"/>
      <c r="AL1963" s="162"/>
      <c r="AM1963" s="162"/>
      <c r="AN1963" s="162"/>
      <c r="AO1963" s="162"/>
      <c r="AP1963" s="162"/>
      <c r="AQ1963" s="162"/>
      <c r="AR1963" s="162"/>
      <c r="AS1963" s="162"/>
      <c r="AT1963" s="162"/>
      <c r="AU1963" s="162"/>
      <c r="AV1963" s="162"/>
      <c r="AW1963" s="162"/>
      <c r="AX1963" s="162"/>
    </row>
    <row r="1964" spans="1:50">
      <c r="A1964" s="153" t="s">
        <v>813</v>
      </c>
      <c r="B1964" s="153" t="s">
        <v>298</v>
      </c>
      <c r="C1964" s="153" t="s">
        <v>809</v>
      </c>
      <c r="D1964" s="177" t="s">
        <v>6947</v>
      </c>
      <c r="E1964" s="161" t="s">
        <v>6948</v>
      </c>
      <c r="F1964" s="161" t="s">
        <v>11982</v>
      </c>
      <c r="G1964" s="161" t="s">
        <v>6949</v>
      </c>
      <c r="H1964" s="161" t="s">
        <v>6946</v>
      </c>
      <c r="I1964" s="161" t="s">
        <v>2031</v>
      </c>
      <c r="J1964" s="161" t="s">
        <v>6950</v>
      </c>
      <c r="K1964" s="161" t="s">
        <v>6951</v>
      </c>
      <c r="L1964" s="161" t="s">
        <v>6952</v>
      </c>
      <c r="M1964" s="161" t="s">
        <v>14382</v>
      </c>
      <c r="N1964" s="185" t="s">
        <v>6953</v>
      </c>
      <c r="O1964" s="161">
        <v>0</v>
      </c>
      <c r="P1964" s="161">
        <v>0</v>
      </c>
      <c r="Q1964" s="161">
        <v>0</v>
      </c>
      <c r="R1964" s="161">
        <v>0</v>
      </c>
      <c r="S1964" s="161">
        <v>0</v>
      </c>
      <c r="T1964" s="161">
        <v>0</v>
      </c>
      <c r="U1964" s="161">
        <v>0</v>
      </c>
      <c r="V1964" s="161">
        <v>0</v>
      </c>
      <c r="W1964" s="161">
        <v>0</v>
      </c>
      <c r="X1964" s="161">
        <v>0</v>
      </c>
      <c r="Y1964" s="161">
        <v>0</v>
      </c>
      <c r="Z1964" s="161">
        <v>0</v>
      </c>
      <c r="AA1964" s="161">
        <v>0</v>
      </c>
      <c r="AB1964" s="161">
        <v>0</v>
      </c>
      <c r="AC1964" s="161">
        <v>0</v>
      </c>
      <c r="AD1964" s="161">
        <v>0</v>
      </c>
      <c r="AE1964" s="161">
        <v>0</v>
      </c>
      <c r="AF1964" s="161" t="s">
        <v>6566</v>
      </c>
      <c r="AG1964" s="161" t="s">
        <v>4392</v>
      </c>
      <c r="AH1964" s="162"/>
      <c r="AI1964" s="162"/>
      <c r="AJ1964" s="162"/>
      <c r="AK1964" s="162"/>
      <c r="AL1964" s="162"/>
      <c r="AM1964" s="162"/>
      <c r="AN1964" s="162"/>
      <c r="AO1964" s="162"/>
      <c r="AP1964" s="162"/>
      <c r="AQ1964" s="162"/>
      <c r="AR1964" s="162"/>
      <c r="AS1964" s="162"/>
      <c r="AT1964" s="162"/>
      <c r="AU1964" s="162"/>
      <c r="AV1964" s="162"/>
      <c r="AW1964" s="162"/>
      <c r="AX1964" s="162"/>
    </row>
    <row r="1965" spans="1:50" hidden="1">
      <c r="A1965" s="153" t="s">
        <v>440</v>
      </c>
      <c r="B1965" s="153" t="s">
        <v>441</v>
      </c>
      <c r="C1965" s="153" t="s">
        <v>442</v>
      </c>
      <c r="D1965" s="177" t="s">
        <v>1544</v>
      </c>
      <c r="E1965" s="161" t="s">
        <v>1545</v>
      </c>
      <c r="F1965" s="161" t="s">
        <v>1546</v>
      </c>
      <c r="G1965" s="161" t="s">
        <v>1547</v>
      </c>
      <c r="H1965" s="161" t="s">
        <v>2024</v>
      </c>
      <c r="I1965" s="161" t="s">
        <v>2031</v>
      </c>
      <c r="J1965" s="161" t="s">
        <v>1548</v>
      </c>
      <c r="K1965" s="161" t="s">
        <v>1549</v>
      </c>
      <c r="L1965" s="161" t="s">
        <v>2567</v>
      </c>
      <c r="M1965" s="161" t="s">
        <v>2568</v>
      </c>
      <c r="N1965" s="185" t="s">
        <v>6520</v>
      </c>
      <c r="O1965" s="161">
        <v>0</v>
      </c>
      <c r="P1965" s="161">
        <v>0</v>
      </c>
      <c r="Q1965" s="161">
        <v>0</v>
      </c>
      <c r="R1965" s="161">
        <v>0</v>
      </c>
      <c r="S1965" s="161">
        <v>0</v>
      </c>
      <c r="T1965" s="161">
        <v>0</v>
      </c>
      <c r="U1965" s="161">
        <v>0</v>
      </c>
      <c r="V1965" s="161">
        <v>0</v>
      </c>
      <c r="W1965" s="161">
        <v>0</v>
      </c>
      <c r="X1965" s="161">
        <v>0</v>
      </c>
      <c r="Y1965" s="161">
        <v>0</v>
      </c>
      <c r="Z1965" s="161">
        <v>0</v>
      </c>
      <c r="AA1965" s="161">
        <v>0</v>
      </c>
      <c r="AB1965" s="161">
        <v>0</v>
      </c>
      <c r="AC1965" s="161">
        <v>0</v>
      </c>
      <c r="AD1965" s="161">
        <v>0</v>
      </c>
      <c r="AE1965" s="161">
        <v>0</v>
      </c>
      <c r="AF1965" s="161" t="s">
        <v>4285</v>
      </c>
      <c r="AG1965" s="161" t="s">
        <v>6334</v>
      </c>
      <c r="AH1965" s="162" t="s">
        <v>133</v>
      </c>
      <c r="AI1965" s="162"/>
      <c r="AJ1965" s="162"/>
      <c r="AK1965" s="162"/>
      <c r="AL1965" s="162"/>
      <c r="AM1965" s="162"/>
      <c r="AN1965" s="162"/>
      <c r="AO1965" s="162"/>
      <c r="AP1965" s="162"/>
      <c r="AQ1965" s="162"/>
      <c r="AR1965" s="162"/>
      <c r="AS1965" s="162"/>
      <c r="AT1965" s="162"/>
      <c r="AU1965" s="162"/>
      <c r="AV1965" s="162"/>
      <c r="AW1965" s="162"/>
      <c r="AX1965" s="162"/>
    </row>
    <row r="1966" spans="1:50">
      <c r="A1966" s="153" t="s">
        <v>816</v>
      </c>
      <c r="B1966" s="153" t="s">
        <v>298</v>
      </c>
      <c r="C1966" s="153" t="s">
        <v>809</v>
      </c>
      <c r="D1966" s="177" t="s">
        <v>6947</v>
      </c>
      <c r="E1966" s="161" t="s">
        <v>6948</v>
      </c>
      <c r="F1966" s="161" t="s">
        <v>11985</v>
      </c>
      <c r="G1966" s="161" t="s">
        <v>6949</v>
      </c>
      <c r="H1966" s="161" t="s">
        <v>6946</v>
      </c>
      <c r="I1966" s="161" t="s">
        <v>2031</v>
      </c>
      <c r="J1966" s="161" t="s">
        <v>6950</v>
      </c>
      <c r="K1966" s="161" t="s">
        <v>6951</v>
      </c>
      <c r="L1966" s="161" t="s">
        <v>6952</v>
      </c>
      <c r="M1966" s="161" t="s">
        <v>14382</v>
      </c>
      <c r="N1966" s="185" t="s">
        <v>6953</v>
      </c>
      <c r="O1966" s="161">
        <v>0</v>
      </c>
      <c r="P1966" s="161">
        <v>0</v>
      </c>
      <c r="Q1966" s="161">
        <v>0</v>
      </c>
      <c r="R1966" s="161">
        <v>0</v>
      </c>
      <c r="S1966" s="161">
        <v>0</v>
      </c>
      <c r="T1966" s="161">
        <v>0</v>
      </c>
      <c r="U1966" s="161">
        <v>0</v>
      </c>
      <c r="V1966" s="161">
        <v>0</v>
      </c>
      <c r="W1966" s="161">
        <v>0</v>
      </c>
      <c r="X1966" s="161">
        <v>0</v>
      </c>
      <c r="Y1966" s="161">
        <v>0</v>
      </c>
      <c r="Z1966" s="161">
        <v>0</v>
      </c>
      <c r="AA1966" s="161">
        <v>0</v>
      </c>
      <c r="AB1966" s="161">
        <v>0</v>
      </c>
      <c r="AC1966" s="161">
        <v>0</v>
      </c>
      <c r="AD1966" s="161">
        <v>0</v>
      </c>
      <c r="AE1966" s="161">
        <v>0</v>
      </c>
      <c r="AF1966" s="161" t="s">
        <v>6566</v>
      </c>
      <c r="AG1966" s="161" t="s">
        <v>4392</v>
      </c>
      <c r="AH1966" s="162"/>
      <c r="AI1966" s="162"/>
      <c r="AJ1966" s="162"/>
      <c r="AK1966" s="162"/>
      <c r="AL1966" s="162"/>
      <c r="AM1966" s="162"/>
      <c r="AN1966" s="162"/>
      <c r="AO1966" s="162"/>
      <c r="AP1966" s="162"/>
      <c r="AQ1966" s="162"/>
      <c r="AR1966" s="162"/>
      <c r="AS1966" s="162"/>
      <c r="AT1966" s="162"/>
      <c r="AU1966" s="162"/>
      <c r="AV1966" s="162"/>
      <c r="AW1966" s="162"/>
      <c r="AX1966" s="162"/>
    </row>
    <row r="1967" spans="1:50">
      <c r="A1967" s="153" t="s">
        <v>815</v>
      </c>
      <c r="B1967" s="153" t="s">
        <v>298</v>
      </c>
      <c r="C1967" s="153" t="s">
        <v>809</v>
      </c>
      <c r="D1967" s="177" t="s">
        <v>6947</v>
      </c>
      <c r="E1967" s="161" t="s">
        <v>6948</v>
      </c>
      <c r="F1967" s="161" t="s">
        <v>11984</v>
      </c>
      <c r="G1967" s="161" t="s">
        <v>6949</v>
      </c>
      <c r="H1967" s="161" t="s">
        <v>6946</v>
      </c>
      <c r="I1967" s="161" t="s">
        <v>2031</v>
      </c>
      <c r="J1967" s="161" t="s">
        <v>6950</v>
      </c>
      <c r="K1967" s="161" t="s">
        <v>6951</v>
      </c>
      <c r="L1967" s="161" t="s">
        <v>6952</v>
      </c>
      <c r="M1967" s="161" t="s">
        <v>14382</v>
      </c>
      <c r="N1967" s="185" t="s">
        <v>6953</v>
      </c>
      <c r="O1967" s="161">
        <v>0</v>
      </c>
      <c r="P1967" s="161">
        <v>0</v>
      </c>
      <c r="Q1967" s="161">
        <v>0</v>
      </c>
      <c r="R1967" s="161">
        <v>0</v>
      </c>
      <c r="S1967" s="161">
        <v>0</v>
      </c>
      <c r="T1967" s="161">
        <v>0</v>
      </c>
      <c r="U1967" s="161">
        <v>0</v>
      </c>
      <c r="V1967" s="161">
        <v>0</v>
      </c>
      <c r="W1967" s="161">
        <v>0</v>
      </c>
      <c r="X1967" s="161">
        <v>0</v>
      </c>
      <c r="Y1967" s="161">
        <v>0</v>
      </c>
      <c r="Z1967" s="161">
        <v>0</v>
      </c>
      <c r="AA1967" s="161">
        <v>0</v>
      </c>
      <c r="AB1967" s="161">
        <v>0</v>
      </c>
      <c r="AC1967" s="161">
        <v>0</v>
      </c>
      <c r="AD1967" s="161">
        <v>0</v>
      </c>
      <c r="AE1967" s="161">
        <v>0</v>
      </c>
      <c r="AF1967" s="161" t="s">
        <v>6566</v>
      </c>
      <c r="AG1967" s="161" t="s">
        <v>4392</v>
      </c>
      <c r="AH1967" s="162"/>
      <c r="AI1967" s="162"/>
      <c r="AJ1967" s="162"/>
      <c r="AK1967" s="162"/>
      <c r="AL1967" s="162"/>
      <c r="AM1967" s="162"/>
      <c r="AN1967" s="162"/>
      <c r="AO1967" s="162"/>
      <c r="AP1967" s="162"/>
      <c r="AQ1967" s="162"/>
      <c r="AR1967" s="162"/>
      <c r="AS1967" s="162"/>
      <c r="AT1967" s="162"/>
      <c r="AU1967" s="162"/>
      <c r="AV1967" s="162"/>
      <c r="AW1967" s="162"/>
      <c r="AX1967" s="162"/>
    </row>
    <row r="1968" spans="1:50">
      <c r="A1968" s="153" t="s">
        <v>817</v>
      </c>
      <c r="B1968" s="153" t="s">
        <v>298</v>
      </c>
      <c r="C1968" s="153" t="s">
        <v>818</v>
      </c>
      <c r="D1968" s="177" t="s">
        <v>6947</v>
      </c>
      <c r="E1968" s="161" t="s">
        <v>6948</v>
      </c>
      <c r="F1968" s="161" t="s">
        <v>11904</v>
      </c>
      <c r="G1968" s="161" t="s">
        <v>6949</v>
      </c>
      <c r="H1968" s="161" t="s">
        <v>6946</v>
      </c>
      <c r="I1968" s="161" t="s">
        <v>2031</v>
      </c>
      <c r="J1968" s="161" t="s">
        <v>6950</v>
      </c>
      <c r="K1968" s="161" t="s">
        <v>6951</v>
      </c>
      <c r="L1968" s="161" t="s">
        <v>6952</v>
      </c>
      <c r="M1968" s="161" t="s">
        <v>14382</v>
      </c>
      <c r="N1968" s="185" t="s">
        <v>6953</v>
      </c>
      <c r="O1968" s="161">
        <v>0</v>
      </c>
      <c r="P1968" s="161">
        <v>0</v>
      </c>
      <c r="Q1968" s="161">
        <v>0</v>
      </c>
      <c r="R1968" s="161">
        <v>0</v>
      </c>
      <c r="S1968" s="161">
        <v>0</v>
      </c>
      <c r="T1968" s="161">
        <v>0</v>
      </c>
      <c r="U1968" s="161">
        <v>0</v>
      </c>
      <c r="V1968" s="161">
        <v>0</v>
      </c>
      <c r="W1968" s="161">
        <v>0</v>
      </c>
      <c r="X1968" s="161">
        <v>0</v>
      </c>
      <c r="Y1968" s="161">
        <v>0</v>
      </c>
      <c r="Z1968" s="161">
        <v>0</v>
      </c>
      <c r="AA1968" s="161">
        <v>0</v>
      </c>
      <c r="AB1968" s="161">
        <v>0</v>
      </c>
      <c r="AC1968" s="161">
        <v>0</v>
      </c>
      <c r="AD1968" s="161">
        <v>0</v>
      </c>
      <c r="AE1968" s="161">
        <v>0</v>
      </c>
      <c r="AF1968" s="161" t="s">
        <v>6566</v>
      </c>
      <c r="AG1968" s="161" t="s">
        <v>4392</v>
      </c>
      <c r="AH1968" s="162"/>
      <c r="AI1968" s="162"/>
      <c r="AJ1968" s="162"/>
      <c r="AK1968" s="162"/>
      <c r="AL1968" s="162"/>
      <c r="AM1968" s="162"/>
      <c r="AN1968" s="162"/>
      <c r="AO1968" s="162"/>
      <c r="AP1968" s="162"/>
      <c r="AQ1968" s="162"/>
      <c r="AR1968" s="162"/>
      <c r="AS1968" s="162"/>
      <c r="AT1968" s="162"/>
      <c r="AU1968" s="162"/>
      <c r="AV1968" s="162"/>
      <c r="AW1968" s="162"/>
      <c r="AX1968" s="162"/>
    </row>
    <row r="1969" spans="1:50" hidden="1">
      <c r="A1969" s="153" t="s">
        <v>2781</v>
      </c>
      <c r="B1969" s="153" t="s">
        <v>2774</v>
      </c>
      <c r="C1969" s="153" t="s">
        <v>2782</v>
      </c>
      <c r="D1969" s="177" t="s">
        <v>10547</v>
      </c>
      <c r="E1969" s="161" t="s">
        <v>10548</v>
      </c>
      <c r="F1969" s="161" t="s">
        <v>13123</v>
      </c>
      <c r="G1969" s="161" t="s">
        <v>10549</v>
      </c>
      <c r="H1969" s="161" t="s">
        <v>6946</v>
      </c>
      <c r="I1969" s="161" t="s">
        <v>2031</v>
      </c>
      <c r="J1969" s="161" t="s">
        <v>10550</v>
      </c>
      <c r="K1969" s="161" t="s">
        <v>10551</v>
      </c>
      <c r="L1969" s="161" t="s">
        <v>10552</v>
      </c>
      <c r="M1969" s="161" t="s">
        <v>10553</v>
      </c>
      <c r="N1969" s="185" t="s">
        <v>6318</v>
      </c>
      <c r="O1969" s="161">
        <v>0</v>
      </c>
      <c r="P1969" s="161">
        <v>0</v>
      </c>
      <c r="Q1969" s="161">
        <v>0</v>
      </c>
      <c r="R1969" s="161">
        <v>0</v>
      </c>
      <c r="S1969" s="161">
        <v>0</v>
      </c>
      <c r="T1969" s="161">
        <v>0</v>
      </c>
      <c r="U1969" s="161">
        <v>0</v>
      </c>
      <c r="V1969" s="161">
        <v>0</v>
      </c>
      <c r="W1969" s="161">
        <v>0</v>
      </c>
      <c r="X1969" s="161">
        <v>0</v>
      </c>
      <c r="Y1969" s="161">
        <v>0</v>
      </c>
      <c r="Z1969" s="161">
        <v>0</v>
      </c>
      <c r="AA1969" s="161">
        <v>0</v>
      </c>
      <c r="AB1969" s="161">
        <v>0</v>
      </c>
      <c r="AC1969" s="161">
        <v>0</v>
      </c>
      <c r="AD1969" s="161">
        <v>0</v>
      </c>
      <c r="AE1969" s="161">
        <v>0</v>
      </c>
      <c r="AF1969" s="161" t="s">
        <v>11896</v>
      </c>
      <c r="AG1969" s="161" t="s">
        <v>4437</v>
      </c>
      <c r="AH1969" s="162"/>
      <c r="AI1969" s="162"/>
      <c r="AJ1969" s="162"/>
      <c r="AK1969" s="162"/>
      <c r="AL1969" s="162"/>
      <c r="AM1969" s="162"/>
      <c r="AN1969" s="162"/>
      <c r="AO1969" s="162"/>
      <c r="AP1969" s="162"/>
      <c r="AQ1969" s="162"/>
      <c r="AR1969" s="162"/>
      <c r="AS1969" s="162"/>
      <c r="AT1969" s="162"/>
      <c r="AU1969" s="162"/>
      <c r="AV1969" s="162"/>
      <c r="AW1969" s="162"/>
      <c r="AX1969" s="162"/>
    </row>
    <row r="1970" spans="1:50" hidden="1">
      <c r="A1970" s="153" t="s">
        <v>2783</v>
      </c>
      <c r="B1970" s="153" t="s">
        <v>2774</v>
      </c>
      <c r="C1970" s="153" t="s">
        <v>2784</v>
      </c>
      <c r="D1970" s="177" t="s">
        <v>10547</v>
      </c>
      <c r="E1970" s="161" t="s">
        <v>10548</v>
      </c>
      <c r="F1970" s="161" t="s">
        <v>13124</v>
      </c>
      <c r="G1970" s="161" t="s">
        <v>10549</v>
      </c>
      <c r="H1970" s="161" t="s">
        <v>6946</v>
      </c>
      <c r="I1970" s="161" t="s">
        <v>2031</v>
      </c>
      <c r="J1970" s="161" t="s">
        <v>10550</v>
      </c>
      <c r="K1970" s="161" t="s">
        <v>10551</v>
      </c>
      <c r="L1970" s="161" t="s">
        <v>10552</v>
      </c>
      <c r="M1970" s="161" t="s">
        <v>10553</v>
      </c>
      <c r="N1970" s="185" t="s">
        <v>6318</v>
      </c>
      <c r="O1970" s="161">
        <v>0</v>
      </c>
      <c r="P1970" s="161">
        <v>0</v>
      </c>
      <c r="Q1970" s="161">
        <v>0</v>
      </c>
      <c r="R1970" s="161">
        <v>0</v>
      </c>
      <c r="S1970" s="161">
        <v>0</v>
      </c>
      <c r="T1970" s="161">
        <v>0</v>
      </c>
      <c r="U1970" s="161">
        <v>0</v>
      </c>
      <c r="V1970" s="161">
        <v>0</v>
      </c>
      <c r="W1970" s="161">
        <v>0</v>
      </c>
      <c r="X1970" s="161">
        <v>0</v>
      </c>
      <c r="Y1970" s="161">
        <v>0</v>
      </c>
      <c r="Z1970" s="161">
        <v>0</v>
      </c>
      <c r="AA1970" s="161">
        <v>0</v>
      </c>
      <c r="AB1970" s="161">
        <v>0</v>
      </c>
      <c r="AC1970" s="161">
        <v>0</v>
      </c>
      <c r="AD1970" s="161">
        <v>0</v>
      </c>
      <c r="AE1970" s="161">
        <v>0</v>
      </c>
      <c r="AF1970" s="161" t="s">
        <v>11896</v>
      </c>
      <c r="AG1970" s="161" t="s">
        <v>4437</v>
      </c>
      <c r="AH1970" s="162"/>
      <c r="AI1970" s="162"/>
      <c r="AJ1970" s="162"/>
      <c r="AK1970" s="162"/>
      <c r="AL1970" s="162"/>
      <c r="AM1970" s="162"/>
      <c r="AN1970" s="162"/>
      <c r="AO1970" s="162"/>
      <c r="AP1970" s="162"/>
      <c r="AQ1970" s="162"/>
      <c r="AR1970" s="162"/>
      <c r="AS1970" s="162"/>
      <c r="AT1970" s="162"/>
      <c r="AU1970" s="162"/>
      <c r="AV1970" s="162"/>
      <c r="AW1970" s="162"/>
      <c r="AX1970" s="162"/>
    </row>
    <row r="1971" spans="1:50" hidden="1">
      <c r="A1971" s="153" t="s">
        <v>5104</v>
      </c>
      <c r="B1971" s="153" t="s">
        <v>5105</v>
      </c>
      <c r="C1971" s="153" t="s">
        <v>5106</v>
      </c>
      <c r="D1971" s="177" t="s">
        <v>6964</v>
      </c>
      <c r="E1971" s="161" t="s">
        <v>6965</v>
      </c>
      <c r="F1971" s="161" t="s">
        <v>6966</v>
      </c>
      <c r="G1971" s="161" t="s">
        <v>6967</v>
      </c>
      <c r="H1971" s="161" t="s">
        <v>6968</v>
      </c>
      <c r="I1971" s="161" t="s">
        <v>6969</v>
      </c>
      <c r="J1971" s="161" t="s">
        <v>6970</v>
      </c>
      <c r="K1971" s="161" t="s">
        <v>6971</v>
      </c>
      <c r="L1971" s="161" t="s">
        <v>6309</v>
      </c>
      <c r="M1971" s="161" t="s">
        <v>6972</v>
      </c>
      <c r="N1971" s="185" t="s">
        <v>6310</v>
      </c>
      <c r="O1971" s="161" t="s">
        <v>5107</v>
      </c>
      <c r="P1971" s="161" t="s">
        <v>13822</v>
      </c>
      <c r="Q1971" s="161" t="s">
        <v>13823</v>
      </c>
      <c r="R1971" s="161" t="s">
        <v>3554</v>
      </c>
      <c r="S1971" s="161" t="s">
        <v>3555</v>
      </c>
      <c r="T1971" s="161" t="s">
        <v>6309</v>
      </c>
      <c r="U1971" s="161">
        <v>0</v>
      </c>
      <c r="V1971" s="161">
        <v>0</v>
      </c>
      <c r="W1971" s="161">
        <v>0</v>
      </c>
      <c r="X1971" s="161">
        <v>0</v>
      </c>
      <c r="Y1971" s="161">
        <v>0</v>
      </c>
      <c r="Z1971" s="161">
        <v>0</v>
      </c>
      <c r="AA1971" s="161">
        <v>0</v>
      </c>
      <c r="AB1971" s="161">
        <v>0</v>
      </c>
      <c r="AC1971" s="161">
        <v>0</v>
      </c>
      <c r="AD1971" s="161">
        <v>0</v>
      </c>
      <c r="AE1971" s="161">
        <v>0</v>
      </c>
      <c r="AF1971" s="161" t="s">
        <v>6309</v>
      </c>
      <c r="AG1971" s="161" t="s">
        <v>6317</v>
      </c>
      <c r="AH1971" s="162"/>
      <c r="AI1971" s="162"/>
      <c r="AJ1971" s="162"/>
      <c r="AK1971" s="162"/>
      <c r="AL1971" s="162"/>
      <c r="AM1971" s="162"/>
      <c r="AN1971" s="162"/>
      <c r="AO1971" s="162"/>
      <c r="AP1971" s="162"/>
      <c r="AQ1971" s="162"/>
      <c r="AR1971" s="162"/>
      <c r="AS1971" s="162"/>
      <c r="AT1971" s="162"/>
      <c r="AU1971" s="162"/>
      <c r="AV1971" s="162"/>
      <c r="AW1971" s="162"/>
      <c r="AX1971" s="162"/>
    </row>
    <row r="1972" spans="1:50" hidden="1">
      <c r="A1972" s="153" t="s">
        <v>2785</v>
      </c>
      <c r="B1972" s="153" t="s">
        <v>2774</v>
      </c>
      <c r="C1972" s="153" t="s">
        <v>2786</v>
      </c>
      <c r="D1972" s="177" t="s">
        <v>10547</v>
      </c>
      <c r="E1972" s="161" t="s">
        <v>10548</v>
      </c>
      <c r="F1972" s="161" t="s">
        <v>13125</v>
      </c>
      <c r="G1972" s="161" t="s">
        <v>10549</v>
      </c>
      <c r="H1972" s="161" t="s">
        <v>6946</v>
      </c>
      <c r="I1972" s="161" t="s">
        <v>2031</v>
      </c>
      <c r="J1972" s="161" t="s">
        <v>10550</v>
      </c>
      <c r="K1972" s="161" t="s">
        <v>10551</v>
      </c>
      <c r="L1972" s="161" t="s">
        <v>10552</v>
      </c>
      <c r="M1972" s="161" t="s">
        <v>10553</v>
      </c>
      <c r="N1972" s="185" t="s">
        <v>6318</v>
      </c>
      <c r="O1972" s="161">
        <v>0</v>
      </c>
      <c r="P1972" s="161">
        <v>0</v>
      </c>
      <c r="Q1972" s="161">
        <v>0</v>
      </c>
      <c r="R1972" s="161">
        <v>0</v>
      </c>
      <c r="S1972" s="161">
        <v>0</v>
      </c>
      <c r="T1972" s="161">
        <v>0</v>
      </c>
      <c r="U1972" s="161">
        <v>0</v>
      </c>
      <c r="V1972" s="161">
        <v>0</v>
      </c>
      <c r="W1972" s="161">
        <v>0</v>
      </c>
      <c r="X1972" s="161">
        <v>0</v>
      </c>
      <c r="Y1972" s="161">
        <v>0</v>
      </c>
      <c r="Z1972" s="161">
        <v>0</v>
      </c>
      <c r="AA1972" s="161">
        <v>0</v>
      </c>
      <c r="AB1972" s="161">
        <v>0</v>
      </c>
      <c r="AC1972" s="161">
        <v>0</v>
      </c>
      <c r="AD1972" s="161">
        <v>0</v>
      </c>
      <c r="AE1972" s="161">
        <v>0</v>
      </c>
      <c r="AF1972" s="161" t="s">
        <v>11896</v>
      </c>
      <c r="AG1972" s="161" t="s">
        <v>4437</v>
      </c>
      <c r="AH1972" s="162"/>
      <c r="AI1972" s="162"/>
      <c r="AJ1972" s="162"/>
      <c r="AK1972" s="162"/>
      <c r="AL1972" s="162"/>
      <c r="AM1972" s="162"/>
      <c r="AN1972" s="162"/>
      <c r="AO1972" s="162"/>
      <c r="AP1972" s="162"/>
      <c r="AQ1972" s="162"/>
      <c r="AR1972" s="162"/>
      <c r="AS1972" s="162"/>
      <c r="AT1972" s="162"/>
      <c r="AU1972" s="162"/>
      <c r="AV1972" s="162"/>
      <c r="AW1972" s="162"/>
      <c r="AX1972" s="162"/>
    </row>
    <row r="1973" spans="1:50" hidden="1">
      <c r="A1973" s="153" t="s">
        <v>2161</v>
      </c>
      <c r="B1973" s="153" t="s">
        <v>4442</v>
      </c>
      <c r="C1973" s="153" t="s">
        <v>2509</v>
      </c>
      <c r="D1973" s="177" t="s">
        <v>6358</v>
      </c>
      <c r="E1973" s="161" t="s">
        <v>6359</v>
      </c>
      <c r="F1973" s="161" t="s">
        <v>4109</v>
      </c>
      <c r="G1973" s="161" t="s">
        <v>6361</v>
      </c>
      <c r="H1973" s="161" t="s">
        <v>6362</v>
      </c>
      <c r="I1973" s="161" t="s">
        <v>6363</v>
      </c>
      <c r="J1973" s="161" t="s">
        <v>6364</v>
      </c>
      <c r="K1973" s="161" t="s">
        <v>6365</v>
      </c>
      <c r="L1973" s="161" t="s">
        <v>11850</v>
      </c>
      <c r="M1973" s="161" t="s">
        <v>6366</v>
      </c>
      <c r="N1973" s="185" t="s">
        <v>6318</v>
      </c>
      <c r="O1973" s="161">
        <v>0</v>
      </c>
      <c r="P1973" s="161">
        <v>0</v>
      </c>
      <c r="Q1973" s="161">
        <v>0</v>
      </c>
      <c r="R1973" s="161">
        <v>0</v>
      </c>
      <c r="S1973" s="161">
        <v>0</v>
      </c>
      <c r="T1973" s="161">
        <v>0</v>
      </c>
      <c r="U1973" s="161">
        <v>0</v>
      </c>
      <c r="V1973" s="161">
        <v>0</v>
      </c>
      <c r="W1973" s="161">
        <v>0</v>
      </c>
      <c r="X1973" s="161">
        <v>0</v>
      </c>
      <c r="Y1973" s="161">
        <v>0</v>
      </c>
      <c r="Z1973" s="161">
        <v>0</v>
      </c>
      <c r="AA1973" s="161">
        <v>0</v>
      </c>
      <c r="AB1973" s="161">
        <v>0</v>
      </c>
      <c r="AC1973" s="161">
        <v>0</v>
      </c>
      <c r="AD1973" s="161">
        <v>0</v>
      </c>
      <c r="AE1973" s="161">
        <v>0</v>
      </c>
      <c r="AF1973" s="161" t="s">
        <v>1824</v>
      </c>
      <c r="AG1973" s="161" t="s">
        <v>4437</v>
      </c>
      <c r="AH1973" s="162"/>
      <c r="AI1973" s="162"/>
      <c r="AJ1973" s="162"/>
      <c r="AK1973" s="162"/>
      <c r="AL1973" s="162"/>
      <c r="AM1973" s="162"/>
      <c r="AN1973" s="162"/>
      <c r="AO1973" s="162"/>
      <c r="AP1973" s="162"/>
      <c r="AQ1973" s="162"/>
      <c r="AR1973" s="162"/>
      <c r="AS1973" s="162"/>
      <c r="AT1973" s="162"/>
      <c r="AU1973" s="162"/>
      <c r="AV1973" s="162"/>
      <c r="AW1973" s="162"/>
      <c r="AX1973" s="162"/>
    </row>
    <row r="1974" spans="1:50" hidden="1">
      <c r="A1974" s="153" t="s">
        <v>2162</v>
      </c>
      <c r="B1974" s="153" t="s">
        <v>4442</v>
      </c>
      <c r="C1974" s="153" t="s">
        <v>2509</v>
      </c>
      <c r="D1974" s="177" t="s">
        <v>6358</v>
      </c>
      <c r="E1974" s="161" t="s">
        <v>6359</v>
      </c>
      <c r="F1974" s="161" t="s">
        <v>4110</v>
      </c>
      <c r="G1974" s="161" t="s">
        <v>6361</v>
      </c>
      <c r="H1974" s="161" t="s">
        <v>6362</v>
      </c>
      <c r="I1974" s="161" t="s">
        <v>6363</v>
      </c>
      <c r="J1974" s="161" t="s">
        <v>6364</v>
      </c>
      <c r="K1974" s="161" t="s">
        <v>6365</v>
      </c>
      <c r="L1974" s="161" t="s">
        <v>11850</v>
      </c>
      <c r="M1974" s="161" t="s">
        <v>6366</v>
      </c>
      <c r="N1974" s="185" t="s">
        <v>6318</v>
      </c>
      <c r="O1974" s="161">
        <v>0</v>
      </c>
      <c r="P1974" s="161">
        <v>0</v>
      </c>
      <c r="Q1974" s="161">
        <v>0</v>
      </c>
      <c r="R1974" s="161">
        <v>0</v>
      </c>
      <c r="S1974" s="161">
        <v>0</v>
      </c>
      <c r="T1974" s="161">
        <v>0</v>
      </c>
      <c r="U1974" s="161">
        <v>0</v>
      </c>
      <c r="V1974" s="161">
        <v>0</v>
      </c>
      <c r="W1974" s="161">
        <v>0</v>
      </c>
      <c r="X1974" s="161">
        <v>0</v>
      </c>
      <c r="Y1974" s="161">
        <v>0</v>
      </c>
      <c r="Z1974" s="161">
        <v>0</v>
      </c>
      <c r="AA1974" s="161">
        <v>0</v>
      </c>
      <c r="AB1974" s="161">
        <v>0</v>
      </c>
      <c r="AC1974" s="161">
        <v>0</v>
      </c>
      <c r="AD1974" s="161">
        <v>0</v>
      </c>
      <c r="AE1974" s="161">
        <v>0</v>
      </c>
      <c r="AF1974" s="161" t="s">
        <v>1824</v>
      </c>
      <c r="AG1974" s="161" t="s">
        <v>4437</v>
      </c>
      <c r="AH1974" s="162"/>
      <c r="AI1974" s="162"/>
      <c r="AJ1974" s="162"/>
      <c r="AK1974" s="162"/>
      <c r="AL1974" s="162"/>
      <c r="AM1974" s="162"/>
      <c r="AN1974" s="162"/>
      <c r="AO1974" s="162"/>
      <c r="AP1974" s="162"/>
      <c r="AQ1974" s="162"/>
      <c r="AR1974" s="162"/>
      <c r="AS1974" s="162"/>
      <c r="AT1974" s="162"/>
      <c r="AU1974" s="162"/>
      <c r="AV1974" s="162"/>
      <c r="AW1974" s="162"/>
      <c r="AX1974" s="162"/>
    </row>
    <row r="1975" spans="1:50">
      <c r="A1975" s="153" t="s">
        <v>819</v>
      </c>
      <c r="B1975" s="153" t="s">
        <v>298</v>
      </c>
      <c r="C1975" s="153" t="s">
        <v>820</v>
      </c>
      <c r="D1975" s="177" t="s">
        <v>6947</v>
      </c>
      <c r="E1975" s="161" t="s">
        <v>6948</v>
      </c>
      <c r="F1975" s="161" t="s">
        <v>11905</v>
      </c>
      <c r="G1975" s="161" t="s">
        <v>6949</v>
      </c>
      <c r="H1975" s="161" t="s">
        <v>6946</v>
      </c>
      <c r="I1975" s="161" t="s">
        <v>2031</v>
      </c>
      <c r="J1975" s="161" t="s">
        <v>6950</v>
      </c>
      <c r="K1975" s="161" t="s">
        <v>6951</v>
      </c>
      <c r="L1975" s="161" t="s">
        <v>6952</v>
      </c>
      <c r="M1975" s="161" t="s">
        <v>14382</v>
      </c>
      <c r="N1975" s="185" t="s">
        <v>6953</v>
      </c>
      <c r="O1975" s="161">
        <v>0</v>
      </c>
      <c r="P1975" s="161">
        <v>0</v>
      </c>
      <c r="Q1975" s="161">
        <v>0</v>
      </c>
      <c r="R1975" s="161">
        <v>0</v>
      </c>
      <c r="S1975" s="161">
        <v>0</v>
      </c>
      <c r="T1975" s="161">
        <v>0</v>
      </c>
      <c r="U1975" s="161">
        <v>0</v>
      </c>
      <c r="V1975" s="161">
        <v>0</v>
      </c>
      <c r="W1975" s="161">
        <v>0</v>
      </c>
      <c r="X1975" s="161">
        <v>0</v>
      </c>
      <c r="Y1975" s="161">
        <v>0</v>
      </c>
      <c r="Z1975" s="161">
        <v>0</v>
      </c>
      <c r="AA1975" s="161">
        <v>0</v>
      </c>
      <c r="AB1975" s="161">
        <v>0</v>
      </c>
      <c r="AC1975" s="161">
        <v>0</v>
      </c>
      <c r="AD1975" s="161">
        <v>0</v>
      </c>
      <c r="AE1975" s="161">
        <v>0</v>
      </c>
      <c r="AF1975" s="161" t="s">
        <v>6566</v>
      </c>
      <c r="AG1975" s="161" t="s">
        <v>4392</v>
      </c>
      <c r="AH1975" s="162"/>
      <c r="AI1975" s="162"/>
      <c r="AJ1975" s="162"/>
      <c r="AK1975" s="162"/>
      <c r="AL1975" s="162"/>
      <c r="AM1975" s="162"/>
      <c r="AN1975" s="162"/>
      <c r="AO1975" s="162"/>
      <c r="AP1975" s="162"/>
      <c r="AQ1975" s="162"/>
      <c r="AR1975" s="162"/>
      <c r="AS1975" s="162"/>
      <c r="AT1975" s="162"/>
      <c r="AU1975" s="162"/>
      <c r="AV1975" s="162"/>
      <c r="AW1975" s="162"/>
      <c r="AX1975" s="162"/>
    </row>
    <row r="1976" spans="1:50">
      <c r="A1976" s="153" t="s">
        <v>821</v>
      </c>
      <c r="B1976" s="153" t="s">
        <v>298</v>
      </c>
      <c r="C1976" s="153" t="s">
        <v>1599</v>
      </c>
      <c r="D1976" s="177" t="s">
        <v>6947</v>
      </c>
      <c r="E1976" s="161" t="s">
        <v>6948</v>
      </c>
      <c r="F1976" s="161" t="s">
        <v>11906</v>
      </c>
      <c r="G1976" s="161" t="s">
        <v>6949</v>
      </c>
      <c r="H1976" s="161" t="s">
        <v>6946</v>
      </c>
      <c r="I1976" s="161" t="s">
        <v>2031</v>
      </c>
      <c r="J1976" s="161" t="s">
        <v>6950</v>
      </c>
      <c r="K1976" s="161" t="s">
        <v>6951</v>
      </c>
      <c r="L1976" s="161" t="s">
        <v>6952</v>
      </c>
      <c r="M1976" s="161" t="s">
        <v>14382</v>
      </c>
      <c r="N1976" s="185" t="s">
        <v>6953</v>
      </c>
      <c r="O1976" s="161">
        <v>0</v>
      </c>
      <c r="P1976" s="161">
        <v>0</v>
      </c>
      <c r="Q1976" s="161">
        <v>0</v>
      </c>
      <c r="R1976" s="161">
        <v>0</v>
      </c>
      <c r="S1976" s="161">
        <v>0</v>
      </c>
      <c r="T1976" s="161">
        <v>0</v>
      </c>
      <c r="U1976" s="161">
        <v>0</v>
      </c>
      <c r="V1976" s="161">
        <v>0</v>
      </c>
      <c r="W1976" s="161">
        <v>0</v>
      </c>
      <c r="X1976" s="161">
        <v>0</v>
      </c>
      <c r="Y1976" s="161">
        <v>0</v>
      </c>
      <c r="Z1976" s="161">
        <v>0</v>
      </c>
      <c r="AA1976" s="161">
        <v>0</v>
      </c>
      <c r="AB1976" s="161">
        <v>0</v>
      </c>
      <c r="AC1976" s="161">
        <v>0</v>
      </c>
      <c r="AD1976" s="161">
        <v>0</v>
      </c>
      <c r="AE1976" s="161">
        <v>0</v>
      </c>
      <c r="AF1976" s="161" t="s">
        <v>6566</v>
      </c>
      <c r="AG1976" s="161" t="s">
        <v>4392</v>
      </c>
      <c r="AH1976" s="162"/>
      <c r="AI1976" s="162"/>
      <c r="AJ1976" s="162"/>
      <c r="AK1976" s="162"/>
      <c r="AL1976" s="162"/>
      <c r="AM1976" s="162"/>
      <c r="AN1976" s="162"/>
      <c r="AO1976" s="162"/>
      <c r="AP1976" s="162"/>
      <c r="AQ1976" s="162"/>
      <c r="AR1976" s="162"/>
      <c r="AS1976" s="162"/>
      <c r="AT1976" s="162"/>
      <c r="AU1976" s="162"/>
      <c r="AV1976" s="162"/>
      <c r="AW1976" s="162"/>
      <c r="AX1976" s="162"/>
    </row>
    <row r="1977" spans="1:50">
      <c r="A1977" s="153" t="s">
        <v>822</v>
      </c>
      <c r="B1977" s="153" t="s">
        <v>298</v>
      </c>
      <c r="C1977" s="153" t="s">
        <v>820</v>
      </c>
      <c r="D1977" s="177" t="s">
        <v>6947</v>
      </c>
      <c r="E1977" s="161" t="s">
        <v>6948</v>
      </c>
      <c r="F1977" s="161" t="s">
        <v>11907</v>
      </c>
      <c r="G1977" s="161" t="s">
        <v>6949</v>
      </c>
      <c r="H1977" s="161" t="s">
        <v>6946</v>
      </c>
      <c r="I1977" s="161" t="s">
        <v>2031</v>
      </c>
      <c r="J1977" s="161" t="s">
        <v>6950</v>
      </c>
      <c r="K1977" s="161" t="s">
        <v>6951</v>
      </c>
      <c r="L1977" s="161" t="s">
        <v>6952</v>
      </c>
      <c r="M1977" s="161" t="s">
        <v>14382</v>
      </c>
      <c r="N1977" s="185" t="s">
        <v>6953</v>
      </c>
      <c r="O1977" s="161">
        <v>0</v>
      </c>
      <c r="P1977" s="161">
        <v>0</v>
      </c>
      <c r="Q1977" s="161">
        <v>0</v>
      </c>
      <c r="R1977" s="161">
        <v>0</v>
      </c>
      <c r="S1977" s="161">
        <v>0</v>
      </c>
      <c r="T1977" s="161">
        <v>0</v>
      </c>
      <c r="U1977" s="161">
        <v>0</v>
      </c>
      <c r="V1977" s="161">
        <v>0</v>
      </c>
      <c r="W1977" s="161">
        <v>0</v>
      </c>
      <c r="X1977" s="161">
        <v>0</v>
      </c>
      <c r="Y1977" s="161">
        <v>0</v>
      </c>
      <c r="Z1977" s="161">
        <v>0</v>
      </c>
      <c r="AA1977" s="161">
        <v>0</v>
      </c>
      <c r="AB1977" s="161">
        <v>0</v>
      </c>
      <c r="AC1977" s="161">
        <v>0</v>
      </c>
      <c r="AD1977" s="161">
        <v>0</v>
      </c>
      <c r="AE1977" s="161">
        <v>0</v>
      </c>
      <c r="AF1977" s="161" t="s">
        <v>6566</v>
      </c>
      <c r="AG1977" s="161" t="s">
        <v>4392</v>
      </c>
      <c r="AH1977" s="162"/>
      <c r="AI1977" s="162"/>
      <c r="AJ1977" s="162"/>
      <c r="AK1977" s="162"/>
      <c r="AL1977" s="162"/>
      <c r="AM1977" s="162"/>
      <c r="AN1977" s="162"/>
      <c r="AO1977" s="162"/>
      <c r="AP1977" s="162"/>
      <c r="AQ1977" s="162"/>
      <c r="AR1977" s="162"/>
      <c r="AS1977" s="162"/>
      <c r="AT1977" s="162"/>
      <c r="AU1977" s="162"/>
      <c r="AV1977" s="162"/>
      <c r="AW1977" s="162"/>
      <c r="AX1977" s="162"/>
    </row>
    <row r="1978" spans="1:50">
      <c r="A1978" s="153" t="s">
        <v>823</v>
      </c>
      <c r="B1978" s="153" t="s">
        <v>298</v>
      </c>
      <c r="C1978" s="153" t="s">
        <v>1599</v>
      </c>
      <c r="D1978" s="177" t="s">
        <v>6947</v>
      </c>
      <c r="E1978" s="161" t="s">
        <v>6948</v>
      </c>
      <c r="F1978" s="161" t="s">
        <v>11908</v>
      </c>
      <c r="G1978" s="161" t="s">
        <v>6949</v>
      </c>
      <c r="H1978" s="161" t="s">
        <v>6946</v>
      </c>
      <c r="I1978" s="161" t="s">
        <v>2031</v>
      </c>
      <c r="J1978" s="161" t="s">
        <v>6950</v>
      </c>
      <c r="K1978" s="161" t="s">
        <v>6951</v>
      </c>
      <c r="L1978" s="161" t="s">
        <v>6952</v>
      </c>
      <c r="M1978" s="161" t="s">
        <v>14382</v>
      </c>
      <c r="N1978" s="185" t="s">
        <v>6953</v>
      </c>
      <c r="O1978" s="161">
        <v>0</v>
      </c>
      <c r="P1978" s="161">
        <v>0</v>
      </c>
      <c r="Q1978" s="161">
        <v>0</v>
      </c>
      <c r="R1978" s="161">
        <v>0</v>
      </c>
      <c r="S1978" s="161">
        <v>0</v>
      </c>
      <c r="T1978" s="161">
        <v>0</v>
      </c>
      <c r="U1978" s="161">
        <v>0</v>
      </c>
      <c r="V1978" s="161">
        <v>0</v>
      </c>
      <c r="W1978" s="161">
        <v>0</v>
      </c>
      <c r="X1978" s="161">
        <v>0</v>
      </c>
      <c r="Y1978" s="161">
        <v>0</v>
      </c>
      <c r="Z1978" s="161">
        <v>0</v>
      </c>
      <c r="AA1978" s="161">
        <v>0</v>
      </c>
      <c r="AB1978" s="161">
        <v>0</v>
      </c>
      <c r="AC1978" s="161">
        <v>0</v>
      </c>
      <c r="AD1978" s="161">
        <v>0</v>
      </c>
      <c r="AE1978" s="161">
        <v>0</v>
      </c>
      <c r="AF1978" s="161" t="s">
        <v>6566</v>
      </c>
      <c r="AG1978" s="161" t="s">
        <v>4392</v>
      </c>
      <c r="AH1978" s="162"/>
      <c r="AI1978" s="162"/>
      <c r="AJ1978" s="162"/>
      <c r="AK1978" s="162"/>
      <c r="AL1978" s="162"/>
      <c r="AM1978" s="162"/>
      <c r="AN1978" s="162"/>
      <c r="AO1978" s="162"/>
      <c r="AP1978" s="162"/>
      <c r="AQ1978" s="162"/>
      <c r="AR1978" s="162"/>
      <c r="AS1978" s="162"/>
      <c r="AT1978" s="162"/>
      <c r="AU1978" s="162"/>
      <c r="AV1978" s="162"/>
      <c r="AW1978" s="162"/>
      <c r="AX1978" s="162"/>
    </row>
    <row r="1979" spans="1:50">
      <c r="A1979" s="153" t="s">
        <v>824</v>
      </c>
      <c r="B1979" s="153" t="s">
        <v>298</v>
      </c>
      <c r="C1979" s="153" t="s">
        <v>820</v>
      </c>
      <c r="D1979" s="177" t="s">
        <v>6947</v>
      </c>
      <c r="E1979" s="161" t="s">
        <v>6948</v>
      </c>
      <c r="F1979" s="161" t="s">
        <v>11909</v>
      </c>
      <c r="G1979" s="161" t="s">
        <v>6949</v>
      </c>
      <c r="H1979" s="161" t="s">
        <v>6946</v>
      </c>
      <c r="I1979" s="161" t="s">
        <v>2031</v>
      </c>
      <c r="J1979" s="161" t="s">
        <v>6950</v>
      </c>
      <c r="K1979" s="161" t="s">
        <v>6951</v>
      </c>
      <c r="L1979" s="161" t="s">
        <v>6952</v>
      </c>
      <c r="M1979" s="161" t="s">
        <v>14382</v>
      </c>
      <c r="N1979" s="185" t="s">
        <v>6953</v>
      </c>
      <c r="O1979" s="161">
        <v>0</v>
      </c>
      <c r="P1979" s="161">
        <v>0</v>
      </c>
      <c r="Q1979" s="161">
        <v>0</v>
      </c>
      <c r="R1979" s="161">
        <v>0</v>
      </c>
      <c r="S1979" s="161">
        <v>0</v>
      </c>
      <c r="T1979" s="161">
        <v>0</v>
      </c>
      <c r="U1979" s="161">
        <v>0</v>
      </c>
      <c r="V1979" s="161">
        <v>0</v>
      </c>
      <c r="W1979" s="161">
        <v>0</v>
      </c>
      <c r="X1979" s="161">
        <v>0</v>
      </c>
      <c r="Y1979" s="161">
        <v>0</v>
      </c>
      <c r="Z1979" s="161">
        <v>0</v>
      </c>
      <c r="AA1979" s="161">
        <v>0</v>
      </c>
      <c r="AB1979" s="161">
        <v>0</v>
      </c>
      <c r="AC1979" s="161">
        <v>0</v>
      </c>
      <c r="AD1979" s="161">
        <v>0</v>
      </c>
      <c r="AE1979" s="161">
        <v>0</v>
      </c>
      <c r="AF1979" s="161" t="s">
        <v>6566</v>
      </c>
      <c r="AG1979" s="161" t="s">
        <v>4392</v>
      </c>
      <c r="AH1979" s="162"/>
      <c r="AI1979" s="162"/>
      <c r="AJ1979" s="162"/>
      <c r="AK1979" s="162"/>
      <c r="AL1979" s="162"/>
      <c r="AM1979" s="162"/>
      <c r="AN1979" s="162"/>
      <c r="AO1979" s="162"/>
      <c r="AP1979" s="162"/>
      <c r="AQ1979" s="162"/>
      <c r="AR1979" s="162"/>
      <c r="AS1979" s="162"/>
      <c r="AT1979" s="162"/>
      <c r="AU1979" s="162"/>
      <c r="AV1979" s="162"/>
      <c r="AW1979" s="162"/>
      <c r="AX1979" s="162"/>
    </row>
    <row r="1980" spans="1:50">
      <c r="A1980" s="153" t="s">
        <v>825</v>
      </c>
      <c r="B1980" s="153" t="s">
        <v>298</v>
      </c>
      <c r="C1980" s="153" t="s">
        <v>792</v>
      </c>
      <c r="D1980" s="177" t="s">
        <v>6947</v>
      </c>
      <c r="E1980" s="161" t="s">
        <v>6948</v>
      </c>
      <c r="F1980" s="161" t="s">
        <v>11986</v>
      </c>
      <c r="G1980" s="161" t="s">
        <v>6949</v>
      </c>
      <c r="H1980" s="161" t="s">
        <v>6946</v>
      </c>
      <c r="I1980" s="161" t="s">
        <v>2031</v>
      </c>
      <c r="J1980" s="161" t="s">
        <v>6950</v>
      </c>
      <c r="K1980" s="161" t="s">
        <v>6951</v>
      </c>
      <c r="L1980" s="161" t="s">
        <v>6952</v>
      </c>
      <c r="M1980" s="161" t="s">
        <v>14382</v>
      </c>
      <c r="N1980" s="185" t="s">
        <v>6953</v>
      </c>
      <c r="O1980" s="161">
        <v>0</v>
      </c>
      <c r="P1980" s="161">
        <v>0</v>
      </c>
      <c r="Q1980" s="161">
        <v>0</v>
      </c>
      <c r="R1980" s="161">
        <v>0</v>
      </c>
      <c r="S1980" s="161">
        <v>0</v>
      </c>
      <c r="T1980" s="161">
        <v>0</v>
      </c>
      <c r="U1980" s="161">
        <v>0</v>
      </c>
      <c r="V1980" s="161">
        <v>0</v>
      </c>
      <c r="W1980" s="161">
        <v>0</v>
      </c>
      <c r="X1980" s="161">
        <v>0</v>
      </c>
      <c r="Y1980" s="161">
        <v>0</v>
      </c>
      <c r="Z1980" s="161">
        <v>0</v>
      </c>
      <c r="AA1980" s="161">
        <v>0</v>
      </c>
      <c r="AB1980" s="161">
        <v>0</v>
      </c>
      <c r="AC1980" s="161">
        <v>0</v>
      </c>
      <c r="AD1980" s="161">
        <v>0</v>
      </c>
      <c r="AE1980" s="161">
        <v>0</v>
      </c>
      <c r="AF1980" s="161" t="s">
        <v>6566</v>
      </c>
      <c r="AG1980" s="161" t="s">
        <v>4392</v>
      </c>
      <c r="AH1980" s="162"/>
      <c r="AI1980" s="162"/>
      <c r="AJ1980" s="162"/>
      <c r="AK1980" s="162"/>
      <c r="AL1980" s="162"/>
      <c r="AM1980" s="162"/>
      <c r="AN1980" s="162"/>
      <c r="AO1980" s="162"/>
      <c r="AP1980" s="162"/>
      <c r="AQ1980" s="162"/>
      <c r="AR1980" s="162"/>
      <c r="AS1980" s="162"/>
      <c r="AT1980" s="162"/>
      <c r="AU1980" s="162"/>
      <c r="AV1980" s="162"/>
      <c r="AW1980" s="162"/>
      <c r="AX1980" s="162"/>
    </row>
    <row r="1981" spans="1:50">
      <c r="A1981" s="153" t="s">
        <v>826</v>
      </c>
      <c r="B1981" s="153" t="s">
        <v>298</v>
      </c>
      <c r="C1981" s="153" t="s">
        <v>792</v>
      </c>
      <c r="D1981" s="177" t="s">
        <v>6947</v>
      </c>
      <c r="E1981" s="161" t="s">
        <v>6948</v>
      </c>
      <c r="F1981" s="161" t="s">
        <v>11987</v>
      </c>
      <c r="G1981" s="161" t="s">
        <v>6949</v>
      </c>
      <c r="H1981" s="161" t="s">
        <v>6946</v>
      </c>
      <c r="I1981" s="161" t="s">
        <v>2031</v>
      </c>
      <c r="J1981" s="161" t="s">
        <v>6950</v>
      </c>
      <c r="K1981" s="161" t="s">
        <v>6951</v>
      </c>
      <c r="L1981" s="161" t="s">
        <v>6952</v>
      </c>
      <c r="M1981" s="161" t="s">
        <v>14382</v>
      </c>
      <c r="N1981" s="185" t="s">
        <v>6953</v>
      </c>
      <c r="O1981" s="161">
        <v>0</v>
      </c>
      <c r="P1981" s="161">
        <v>0</v>
      </c>
      <c r="Q1981" s="161">
        <v>0</v>
      </c>
      <c r="R1981" s="161">
        <v>0</v>
      </c>
      <c r="S1981" s="161">
        <v>0</v>
      </c>
      <c r="T1981" s="161">
        <v>0</v>
      </c>
      <c r="U1981" s="161">
        <v>0</v>
      </c>
      <c r="V1981" s="161">
        <v>0</v>
      </c>
      <c r="W1981" s="161">
        <v>0</v>
      </c>
      <c r="X1981" s="161">
        <v>0</v>
      </c>
      <c r="Y1981" s="161">
        <v>0</v>
      </c>
      <c r="Z1981" s="161">
        <v>0</v>
      </c>
      <c r="AA1981" s="161">
        <v>0</v>
      </c>
      <c r="AB1981" s="161">
        <v>0</v>
      </c>
      <c r="AC1981" s="161">
        <v>0</v>
      </c>
      <c r="AD1981" s="161">
        <v>0</v>
      </c>
      <c r="AE1981" s="161">
        <v>0</v>
      </c>
      <c r="AF1981" s="161" t="s">
        <v>6566</v>
      </c>
      <c r="AG1981" s="161" t="s">
        <v>4392</v>
      </c>
      <c r="AH1981" s="162"/>
      <c r="AI1981" s="162"/>
      <c r="AJ1981" s="162"/>
      <c r="AK1981" s="162"/>
      <c r="AL1981" s="162"/>
      <c r="AM1981" s="162"/>
      <c r="AN1981" s="162"/>
      <c r="AO1981" s="162"/>
      <c r="AP1981" s="162"/>
      <c r="AQ1981" s="162"/>
      <c r="AR1981" s="162"/>
      <c r="AS1981" s="162"/>
      <c r="AT1981" s="162"/>
      <c r="AU1981" s="162"/>
      <c r="AV1981" s="162"/>
      <c r="AW1981" s="162"/>
      <c r="AX1981" s="162"/>
    </row>
    <row r="1982" spans="1:50">
      <c r="A1982" s="153" t="s">
        <v>827</v>
      </c>
      <c r="B1982" s="153" t="s">
        <v>298</v>
      </c>
      <c r="C1982" s="153" t="s">
        <v>792</v>
      </c>
      <c r="D1982" s="177" t="s">
        <v>6947</v>
      </c>
      <c r="E1982" s="161" t="s">
        <v>6948</v>
      </c>
      <c r="F1982" s="161" t="s">
        <v>11988</v>
      </c>
      <c r="G1982" s="161" t="s">
        <v>6949</v>
      </c>
      <c r="H1982" s="161" t="s">
        <v>6946</v>
      </c>
      <c r="I1982" s="161" t="s">
        <v>2031</v>
      </c>
      <c r="J1982" s="161" t="s">
        <v>6950</v>
      </c>
      <c r="K1982" s="161" t="s">
        <v>6951</v>
      </c>
      <c r="L1982" s="161" t="s">
        <v>6952</v>
      </c>
      <c r="M1982" s="161" t="s">
        <v>14382</v>
      </c>
      <c r="N1982" s="185" t="s">
        <v>6953</v>
      </c>
      <c r="O1982" s="161">
        <v>0</v>
      </c>
      <c r="P1982" s="161">
        <v>0</v>
      </c>
      <c r="Q1982" s="161">
        <v>0</v>
      </c>
      <c r="R1982" s="161">
        <v>0</v>
      </c>
      <c r="S1982" s="161">
        <v>0</v>
      </c>
      <c r="T1982" s="161">
        <v>0</v>
      </c>
      <c r="U1982" s="161">
        <v>0</v>
      </c>
      <c r="V1982" s="161">
        <v>0</v>
      </c>
      <c r="W1982" s="161">
        <v>0</v>
      </c>
      <c r="X1982" s="161">
        <v>0</v>
      </c>
      <c r="Y1982" s="161">
        <v>0</v>
      </c>
      <c r="Z1982" s="161">
        <v>0</v>
      </c>
      <c r="AA1982" s="161">
        <v>0</v>
      </c>
      <c r="AB1982" s="161">
        <v>0</v>
      </c>
      <c r="AC1982" s="161">
        <v>0</v>
      </c>
      <c r="AD1982" s="161">
        <v>0</v>
      </c>
      <c r="AE1982" s="161">
        <v>0</v>
      </c>
      <c r="AF1982" s="161" t="s">
        <v>6566</v>
      </c>
      <c r="AG1982" s="161" t="s">
        <v>4392</v>
      </c>
      <c r="AH1982" s="162"/>
      <c r="AI1982" s="162"/>
      <c r="AJ1982" s="162"/>
      <c r="AK1982" s="162"/>
      <c r="AL1982" s="162"/>
      <c r="AM1982" s="162"/>
      <c r="AN1982" s="162"/>
      <c r="AO1982" s="162"/>
      <c r="AP1982" s="162"/>
      <c r="AQ1982" s="162"/>
      <c r="AR1982" s="162"/>
      <c r="AS1982" s="162"/>
      <c r="AT1982" s="162"/>
      <c r="AU1982" s="162"/>
      <c r="AV1982" s="162"/>
      <c r="AW1982" s="162"/>
      <c r="AX1982" s="162"/>
    </row>
    <row r="1983" spans="1:50">
      <c r="A1983" s="153" t="s">
        <v>830</v>
      </c>
      <c r="B1983" s="153" t="s">
        <v>298</v>
      </c>
      <c r="C1983" s="153" t="s">
        <v>792</v>
      </c>
      <c r="D1983" s="177" t="s">
        <v>6947</v>
      </c>
      <c r="E1983" s="161" t="s">
        <v>6948</v>
      </c>
      <c r="F1983" s="161" t="s">
        <v>11990</v>
      </c>
      <c r="G1983" s="161" t="s">
        <v>6949</v>
      </c>
      <c r="H1983" s="161" t="s">
        <v>6946</v>
      </c>
      <c r="I1983" s="161" t="s">
        <v>2031</v>
      </c>
      <c r="J1983" s="161" t="s">
        <v>6950</v>
      </c>
      <c r="K1983" s="161" t="s">
        <v>6951</v>
      </c>
      <c r="L1983" s="161" t="s">
        <v>6952</v>
      </c>
      <c r="M1983" s="161" t="s">
        <v>14382</v>
      </c>
      <c r="N1983" s="185" t="s">
        <v>6953</v>
      </c>
      <c r="O1983" s="161">
        <v>0</v>
      </c>
      <c r="P1983" s="161">
        <v>0</v>
      </c>
      <c r="Q1983" s="161">
        <v>0</v>
      </c>
      <c r="R1983" s="161">
        <v>0</v>
      </c>
      <c r="S1983" s="161">
        <v>0</v>
      </c>
      <c r="T1983" s="161">
        <v>0</v>
      </c>
      <c r="U1983" s="161">
        <v>0</v>
      </c>
      <c r="V1983" s="161">
        <v>0</v>
      </c>
      <c r="W1983" s="161">
        <v>0</v>
      </c>
      <c r="X1983" s="161">
        <v>0</v>
      </c>
      <c r="Y1983" s="161">
        <v>0</v>
      </c>
      <c r="Z1983" s="161">
        <v>0</v>
      </c>
      <c r="AA1983" s="161">
        <v>0</v>
      </c>
      <c r="AB1983" s="161">
        <v>0</v>
      </c>
      <c r="AC1983" s="161">
        <v>0</v>
      </c>
      <c r="AD1983" s="161">
        <v>0</v>
      </c>
      <c r="AE1983" s="161">
        <v>0</v>
      </c>
      <c r="AF1983" s="161" t="s">
        <v>6566</v>
      </c>
      <c r="AG1983" s="161" t="s">
        <v>4392</v>
      </c>
      <c r="AH1983" s="162"/>
      <c r="AI1983" s="162"/>
      <c r="AJ1983" s="162"/>
      <c r="AK1983" s="162"/>
      <c r="AL1983" s="162"/>
      <c r="AM1983" s="162"/>
      <c r="AN1983" s="162"/>
      <c r="AO1983" s="162"/>
      <c r="AP1983" s="162"/>
      <c r="AQ1983" s="162"/>
      <c r="AR1983" s="162"/>
      <c r="AS1983" s="162"/>
      <c r="AT1983" s="162"/>
      <c r="AU1983" s="162"/>
      <c r="AV1983" s="162"/>
      <c r="AW1983" s="162"/>
      <c r="AX1983" s="162"/>
    </row>
    <row r="1984" spans="1:50">
      <c r="A1984" s="153" t="s">
        <v>832</v>
      </c>
      <c r="B1984" s="153" t="s">
        <v>298</v>
      </c>
      <c r="C1984" s="153" t="s">
        <v>792</v>
      </c>
      <c r="D1984" s="177" t="s">
        <v>6947</v>
      </c>
      <c r="E1984" s="161" t="s">
        <v>6948</v>
      </c>
      <c r="F1984" s="161" t="s">
        <v>11992</v>
      </c>
      <c r="G1984" s="161" t="s">
        <v>6949</v>
      </c>
      <c r="H1984" s="161" t="s">
        <v>6946</v>
      </c>
      <c r="I1984" s="161" t="s">
        <v>2031</v>
      </c>
      <c r="J1984" s="161" t="s">
        <v>6950</v>
      </c>
      <c r="K1984" s="161" t="s">
        <v>6951</v>
      </c>
      <c r="L1984" s="161" t="s">
        <v>6952</v>
      </c>
      <c r="M1984" s="161" t="s">
        <v>14382</v>
      </c>
      <c r="N1984" s="185" t="s">
        <v>6953</v>
      </c>
      <c r="O1984" s="161">
        <v>0</v>
      </c>
      <c r="P1984" s="161">
        <v>0</v>
      </c>
      <c r="Q1984" s="161">
        <v>0</v>
      </c>
      <c r="R1984" s="161">
        <v>0</v>
      </c>
      <c r="S1984" s="161">
        <v>0</v>
      </c>
      <c r="T1984" s="161">
        <v>0</v>
      </c>
      <c r="U1984" s="161">
        <v>0</v>
      </c>
      <c r="V1984" s="161">
        <v>0</v>
      </c>
      <c r="W1984" s="161">
        <v>0</v>
      </c>
      <c r="X1984" s="161">
        <v>0</v>
      </c>
      <c r="Y1984" s="161">
        <v>0</v>
      </c>
      <c r="Z1984" s="161">
        <v>0</v>
      </c>
      <c r="AA1984" s="161">
        <v>0</v>
      </c>
      <c r="AB1984" s="161">
        <v>0</v>
      </c>
      <c r="AC1984" s="161">
        <v>0</v>
      </c>
      <c r="AD1984" s="161">
        <v>0</v>
      </c>
      <c r="AE1984" s="161">
        <v>0</v>
      </c>
      <c r="AF1984" s="161" t="s">
        <v>6566</v>
      </c>
      <c r="AG1984" s="161" t="s">
        <v>4392</v>
      </c>
      <c r="AH1984" s="162"/>
      <c r="AI1984" s="162"/>
      <c r="AJ1984" s="162"/>
      <c r="AK1984" s="162"/>
      <c r="AL1984" s="162"/>
      <c r="AM1984" s="162"/>
      <c r="AN1984" s="162"/>
      <c r="AO1984" s="162"/>
      <c r="AP1984" s="162"/>
      <c r="AQ1984" s="162"/>
      <c r="AR1984" s="162"/>
      <c r="AS1984" s="162"/>
      <c r="AT1984" s="162"/>
      <c r="AU1984" s="162"/>
      <c r="AV1984" s="162"/>
      <c r="AW1984" s="162"/>
      <c r="AX1984" s="162"/>
    </row>
    <row r="1985" spans="1:50" hidden="1">
      <c r="A1985" s="153" t="s">
        <v>338</v>
      </c>
      <c r="B1985" s="153" t="s">
        <v>336</v>
      </c>
      <c r="C1985" s="153" t="s">
        <v>339</v>
      </c>
      <c r="D1985" s="177" t="s">
        <v>7357</v>
      </c>
      <c r="E1985" s="161" t="s">
        <v>7358</v>
      </c>
      <c r="F1985" s="161" t="s">
        <v>11898</v>
      </c>
      <c r="G1985" s="161" t="s">
        <v>7359</v>
      </c>
      <c r="H1985" s="161" t="s">
        <v>7360</v>
      </c>
      <c r="I1985" s="161" t="s">
        <v>7361</v>
      </c>
      <c r="J1985" s="161" t="s">
        <v>7362</v>
      </c>
      <c r="K1985" s="161" t="s">
        <v>7363</v>
      </c>
      <c r="L1985" s="161" t="s">
        <v>7364</v>
      </c>
      <c r="M1985" s="161" t="s">
        <v>7365</v>
      </c>
      <c r="N1985" s="185" t="s">
        <v>6310</v>
      </c>
      <c r="O1985" s="161" t="s">
        <v>340</v>
      </c>
      <c r="P1985" s="161" t="s">
        <v>13743</v>
      </c>
      <c r="Q1985" s="161" t="s">
        <v>7359</v>
      </c>
      <c r="R1985" s="161" t="s">
        <v>7360</v>
      </c>
      <c r="S1985" s="161" t="s">
        <v>7361</v>
      </c>
      <c r="T1985" s="161" t="s">
        <v>7362</v>
      </c>
      <c r="U1985" s="161">
        <v>0</v>
      </c>
      <c r="V1985" s="161">
        <v>0</v>
      </c>
      <c r="W1985" s="161">
        <v>0</v>
      </c>
      <c r="X1985" s="161">
        <v>0</v>
      </c>
      <c r="Y1985" s="161">
        <v>0</v>
      </c>
      <c r="Z1985" s="161">
        <v>0</v>
      </c>
      <c r="AA1985" s="161">
        <v>0</v>
      </c>
      <c r="AB1985" s="161">
        <v>0</v>
      </c>
      <c r="AC1985" s="161">
        <v>0</v>
      </c>
      <c r="AD1985" s="161">
        <v>0</v>
      </c>
      <c r="AE1985" s="161">
        <v>0</v>
      </c>
      <c r="AF1985" s="161" t="s">
        <v>6309</v>
      </c>
      <c r="AG1985" s="161" t="s">
        <v>6317</v>
      </c>
      <c r="AH1985" s="162"/>
      <c r="AI1985" s="162"/>
      <c r="AJ1985" s="162"/>
      <c r="AK1985" s="162"/>
      <c r="AL1985" s="162"/>
      <c r="AM1985" s="162"/>
      <c r="AN1985" s="162"/>
      <c r="AO1985" s="162"/>
      <c r="AP1985" s="162"/>
      <c r="AQ1985" s="162"/>
      <c r="AR1985" s="162"/>
      <c r="AS1985" s="162"/>
      <c r="AT1985" s="162"/>
      <c r="AU1985" s="162"/>
      <c r="AV1985" s="162"/>
      <c r="AW1985" s="162"/>
      <c r="AX1985" s="162"/>
    </row>
    <row r="1986" spans="1:50" hidden="1">
      <c r="A1986" s="153" t="s">
        <v>4564</v>
      </c>
      <c r="B1986" s="153" t="s">
        <v>4565</v>
      </c>
      <c r="C1986" s="153" t="s">
        <v>4566</v>
      </c>
      <c r="D1986" s="177" t="s">
        <v>11357</v>
      </c>
      <c r="E1986" s="161" t="s">
        <v>11358</v>
      </c>
      <c r="F1986" s="161" t="s">
        <v>13370</v>
      </c>
      <c r="G1986" s="161" t="s">
        <v>11359</v>
      </c>
      <c r="H1986" s="161" t="s">
        <v>2024</v>
      </c>
      <c r="I1986" s="161" t="s">
        <v>2031</v>
      </c>
      <c r="J1986" s="161" t="s">
        <v>11360</v>
      </c>
      <c r="K1986" s="161" t="s">
        <v>6309</v>
      </c>
      <c r="L1986" s="161" t="s">
        <v>6309</v>
      </c>
      <c r="M1986" s="161" t="s">
        <v>11361</v>
      </c>
      <c r="N1986" s="185" t="s">
        <v>6310</v>
      </c>
      <c r="O1986" s="161">
        <v>0</v>
      </c>
      <c r="P1986" s="161">
        <v>0</v>
      </c>
      <c r="Q1986" s="161">
        <v>0</v>
      </c>
      <c r="R1986" s="161">
        <v>0</v>
      </c>
      <c r="S1986" s="161">
        <v>0</v>
      </c>
      <c r="T1986" s="161">
        <v>0</v>
      </c>
      <c r="U1986" s="161">
        <v>0</v>
      </c>
      <c r="V1986" s="161">
        <v>0</v>
      </c>
      <c r="W1986" s="161">
        <v>0</v>
      </c>
      <c r="X1986" s="161">
        <v>0</v>
      </c>
      <c r="Y1986" s="161">
        <v>0</v>
      </c>
      <c r="Z1986" s="161">
        <v>0</v>
      </c>
      <c r="AA1986" s="161">
        <v>0</v>
      </c>
      <c r="AB1986" s="161">
        <v>0</v>
      </c>
      <c r="AC1986" s="161">
        <v>0</v>
      </c>
      <c r="AD1986" s="161">
        <v>0</v>
      </c>
      <c r="AE1986" s="161">
        <v>0</v>
      </c>
      <c r="AF1986" s="161" t="s">
        <v>6309</v>
      </c>
      <c r="AG1986" s="161" t="s">
        <v>6317</v>
      </c>
      <c r="AH1986" s="162"/>
      <c r="AI1986" s="162"/>
      <c r="AJ1986" s="162"/>
      <c r="AK1986" s="162"/>
      <c r="AL1986" s="162"/>
      <c r="AM1986" s="162"/>
      <c r="AN1986" s="162"/>
      <c r="AO1986" s="162"/>
      <c r="AP1986" s="162"/>
      <c r="AQ1986" s="162"/>
      <c r="AR1986" s="162"/>
      <c r="AS1986" s="162"/>
      <c r="AT1986" s="162"/>
      <c r="AU1986" s="162"/>
      <c r="AV1986" s="162"/>
      <c r="AW1986" s="162"/>
      <c r="AX1986" s="162"/>
    </row>
    <row r="1987" spans="1:50" hidden="1">
      <c r="A1987" s="153" t="s">
        <v>5108</v>
      </c>
      <c r="B1987" s="153" t="s">
        <v>5109</v>
      </c>
      <c r="C1987" s="153" t="s">
        <v>4918</v>
      </c>
      <c r="D1987" s="177" t="s">
        <v>10704</v>
      </c>
      <c r="E1987" s="161" t="s">
        <v>10705</v>
      </c>
      <c r="F1987" s="161" t="s">
        <v>13171</v>
      </c>
      <c r="G1987" s="161" t="s">
        <v>10706</v>
      </c>
      <c r="H1987" s="161" t="s">
        <v>2024</v>
      </c>
      <c r="I1987" s="161" t="s">
        <v>3409</v>
      </c>
      <c r="J1987" s="161" t="s">
        <v>10707</v>
      </c>
      <c r="K1987" s="161" t="s">
        <v>10708</v>
      </c>
      <c r="L1987" s="161" t="s">
        <v>5110</v>
      </c>
      <c r="M1987" s="161"/>
      <c r="N1987" s="185"/>
      <c r="O1987" s="161"/>
      <c r="P1987" s="161"/>
      <c r="Q1987" s="161"/>
      <c r="R1987" s="161"/>
      <c r="S1987" s="161"/>
      <c r="T1987" s="161"/>
      <c r="U1987" s="161"/>
      <c r="V1987" s="161"/>
      <c r="W1987" s="161"/>
      <c r="X1987" s="161"/>
      <c r="Y1987" s="161"/>
      <c r="Z1987" s="161"/>
      <c r="AA1987" s="161"/>
      <c r="AB1987" s="161"/>
      <c r="AC1987" s="161"/>
      <c r="AD1987" s="161"/>
      <c r="AE1987" s="161"/>
      <c r="AF1987" s="161"/>
      <c r="AG1987" s="161"/>
      <c r="AH1987" s="162"/>
      <c r="AI1987" s="162"/>
      <c r="AJ1987" s="162"/>
      <c r="AK1987" s="162"/>
      <c r="AL1987" s="162"/>
      <c r="AM1987" s="162"/>
      <c r="AN1987" s="162"/>
      <c r="AO1987" s="162"/>
      <c r="AP1987" s="162"/>
      <c r="AQ1987" s="162"/>
      <c r="AR1987" s="162"/>
      <c r="AS1987" s="162"/>
      <c r="AT1987" s="162"/>
      <c r="AU1987" s="162"/>
      <c r="AV1987" s="162"/>
      <c r="AW1987" s="162"/>
      <c r="AX1987" s="162"/>
    </row>
    <row r="1988" spans="1:50" hidden="1">
      <c r="A1988" s="153" t="s">
        <v>1711</v>
      </c>
      <c r="B1988" s="153" t="s">
        <v>1712</v>
      </c>
      <c r="C1988" s="153" t="s">
        <v>1713</v>
      </c>
      <c r="D1988" s="177" t="s">
        <v>7341</v>
      </c>
      <c r="E1988" s="161" t="s">
        <v>7342</v>
      </c>
      <c r="F1988" s="161" t="s">
        <v>13075</v>
      </c>
      <c r="G1988" s="161" t="s">
        <v>7343</v>
      </c>
      <c r="H1988" s="161" t="s">
        <v>2024</v>
      </c>
      <c r="I1988" s="161" t="s">
        <v>2031</v>
      </c>
      <c r="J1988" s="161" t="s">
        <v>7344</v>
      </c>
      <c r="K1988" s="161" t="s">
        <v>6309</v>
      </c>
      <c r="L1988" s="161" t="s">
        <v>6309</v>
      </c>
      <c r="M1988" s="161" t="s">
        <v>14372</v>
      </c>
      <c r="N1988" s="185" t="s">
        <v>6313</v>
      </c>
      <c r="O1988" s="161">
        <v>0</v>
      </c>
      <c r="P1988" s="161">
        <v>0</v>
      </c>
      <c r="Q1988" s="161">
        <v>0</v>
      </c>
      <c r="R1988" s="161">
        <v>0</v>
      </c>
      <c r="S1988" s="161">
        <v>0</v>
      </c>
      <c r="T1988" s="161">
        <v>0</v>
      </c>
      <c r="U1988" s="161">
        <v>0</v>
      </c>
      <c r="V1988" s="161">
        <v>0</v>
      </c>
      <c r="W1988" s="161">
        <v>0</v>
      </c>
      <c r="X1988" s="161">
        <v>0</v>
      </c>
      <c r="Y1988" s="161">
        <v>0</v>
      </c>
      <c r="Z1988" s="161">
        <v>0</v>
      </c>
      <c r="AA1988" s="161">
        <v>0</v>
      </c>
      <c r="AB1988" s="161">
        <v>0</v>
      </c>
      <c r="AC1988" s="161">
        <v>0</v>
      </c>
      <c r="AD1988" s="161">
        <v>0</v>
      </c>
      <c r="AE1988" s="161">
        <v>0</v>
      </c>
      <c r="AF1988" s="161" t="s">
        <v>6092</v>
      </c>
      <c r="AG1988" s="161" t="s">
        <v>4437</v>
      </c>
      <c r="AH1988" s="162" t="s">
        <v>15892</v>
      </c>
      <c r="AI1988" s="162" t="s">
        <v>15989</v>
      </c>
      <c r="AJ1988" s="162"/>
      <c r="AK1988" s="162"/>
      <c r="AL1988" s="162"/>
      <c r="AM1988" s="162"/>
      <c r="AN1988" s="162"/>
      <c r="AO1988" s="162"/>
      <c r="AP1988" s="162"/>
      <c r="AQ1988" s="162"/>
      <c r="AR1988" s="162"/>
      <c r="AS1988" s="162"/>
      <c r="AT1988" s="162"/>
      <c r="AU1988" s="162"/>
      <c r="AV1988" s="162"/>
      <c r="AW1988" s="162"/>
      <c r="AX1988" s="162"/>
    </row>
    <row r="1989" spans="1:50" hidden="1">
      <c r="A1989" s="153" t="s">
        <v>1714</v>
      </c>
      <c r="B1989" s="153" t="s">
        <v>1712</v>
      </c>
      <c r="C1989" s="153" t="s">
        <v>1715</v>
      </c>
      <c r="D1989" s="177" t="s">
        <v>7341</v>
      </c>
      <c r="E1989" s="161" t="s">
        <v>7342</v>
      </c>
      <c r="F1989" s="161" t="s">
        <v>12069</v>
      </c>
      <c r="G1989" s="161" t="s">
        <v>7343</v>
      </c>
      <c r="H1989" s="161" t="s">
        <v>2024</v>
      </c>
      <c r="I1989" s="161" t="s">
        <v>2031</v>
      </c>
      <c r="J1989" s="161" t="s">
        <v>7344</v>
      </c>
      <c r="K1989" s="161" t="s">
        <v>6309</v>
      </c>
      <c r="L1989" s="161" t="s">
        <v>6309</v>
      </c>
      <c r="M1989" s="161" t="s">
        <v>14372</v>
      </c>
      <c r="N1989" s="185" t="s">
        <v>6313</v>
      </c>
      <c r="O1989" s="161">
        <v>0</v>
      </c>
      <c r="P1989" s="161">
        <v>0</v>
      </c>
      <c r="Q1989" s="161">
        <v>0</v>
      </c>
      <c r="R1989" s="161">
        <v>0</v>
      </c>
      <c r="S1989" s="161">
        <v>0</v>
      </c>
      <c r="T1989" s="161">
        <v>0</v>
      </c>
      <c r="U1989" s="161">
        <v>0</v>
      </c>
      <c r="V1989" s="161">
        <v>0</v>
      </c>
      <c r="W1989" s="161">
        <v>0</v>
      </c>
      <c r="X1989" s="161">
        <v>0</v>
      </c>
      <c r="Y1989" s="161">
        <v>0</v>
      </c>
      <c r="Z1989" s="161">
        <v>0</v>
      </c>
      <c r="AA1989" s="161">
        <v>0</v>
      </c>
      <c r="AB1989" s="161">
        <v>0</v>
      </c>
      <c r="AC1989" s="161">
        <v>0</v>
      </c>
      <c r="AD1989" s="161">
        <v>0</v>
      </c>
      <c r="AE1989" s="161">
        <v>0</v>
      </c>
      <c r="AF1989" s="161" t="s">
        <v>6092</v>
      </c>
      <c r="AG1989" s="161" t="s">
        <v>4437</v>
      </c>
      <c r="AH1989" s="162" t="s">
        <v>15892</v>
      </c>
      <c r="AI1989" s="162" t="s">
        <v>15989</v>
      </c>
      <c r="AJ1989" s="162"/>
      <c r="AK1989" s="162"/>
      <c r="AL1989" s="162"/>
      <c r="AM1989" s="162"/>
      <c r="AN1989" s="162"/>
      <c r="AO1989" s="162"/>
      <c r="AP1989" s="162"/>
      <c r="AQ1989" s="162"/>
      <c r="AR1989" s="162"/>
      <c r="AS1989" s="162"/>
      <c r="AT1989" s="162"/>
      <c r="AU1989" s="162"/>
      <c r="AV1989" s="162"/>
      <c r="AW1989" s="162"/>
      <c r="AX1989" s="162"/>
    </row>
    <row r="1990" spans="1:50" ht="12" hidden="1" customHeight="1">
      <c r="A1990" s="153" t="s">
        <v>1716</v>
      </c>
      <c r="B1990" s="153" t="s">
        <v>1712</v>
      </c>
      <c r="C1990" s="153" t="s">
        <v>1715</v>
      </c>
      <c r="D1990" s="177" t="s">
        <v>7341</v>
      </c>
      <c r="E1990" s="161" t="s">
        <v>7342</v>
      </c>
      <c r="F1990" s="161" t="s">
        <v>13076</v>
      </c>
      <c r="G1990" s="161" t="s">
        <v>7343</v>
      </c>
      <c r="H1990" s="161" t="s">
        <v>2024</v>
      </c>
      <c r="I1990" s="161" t="s">
        <v>2031</v>
      </c>
      <c r="J1990" s="161" t="s">
        <v>7344</v>
      </c>
      <c r="K1990" s="161" t="s">
        <v>6309</v>
      </c>
      <c r="L1990" s="161" t="s">
        <v>6309</v>
      </c>
      <c r="M1990" s="161" t="s">
        <v>14372</v>
      </c>
      <c r="N1990" s="185" t="s">
        <v>6313</v>
      </c>
      <c r="O1990" s="161">
        <v>0</v>
      </c>
      <c r="P1990" s="161">
        <v>0</v>
      </c>
      <c r="Q1990" s="161">
        <v>0</v>
      </c>
      <c r="R1990" s="161">
        <v>0</v>
      </c>
      <c r="S1990" s="161">
        <v>0</v>
      </c>
      <c r="T1990" s="161">
        <v>0</v>
      </c>
      <c r="U1990" s="161">
        <v>0</v>
      </c>
      <c r="V1990" s="161">
        <v>0</v>
      </c>
      <c r="W1990" s="161">
        <v>0</v>
      </c>
      <c r="X1990" s="161">
        <v>0</v>
      </c>
      <c r="Y1990" s="161">
        <v>0</v>
      </c>
      <c r="Z1990" s="161">
        <v>0</v>
      </c>
      <c r="AA1990" s="161">
        <v>0</v>
      </c>
      <c r="AB1990" s="161">
        <v>0</v>
      </c>
      <c r="AC1990" s="161">
        <v>0</v>
      </c>
      <c r="AD1990" s="161">
        <v>0</v>
      </c>
      <c r="AE1990" s="161">
        <v>0</v>
      </c>
      <c r="AF1990" s="161" t="s">
        <v>6092</v>
      </c>
      <c r="AG1990" s="161" t="s">
        <v>4437</v>
      </c>
      <c r="AH1990" s="162" t="s">
        <v>15892</v>
      </c>
      <c r="AI1990" s="162" t="s">
        <v>15989</v>
      </c>
      <c r="AJ1990" s="162"/>
      <c r="AK1990" s="162"/>
      <c r="AL1990" s="162"/>
      <c r="AM1990" s="162"/>
      <c r="AN1990" s="162"/>
      <c r="AO1990" s="162"/>
      <c r="AP1990" s="162"/>
      <c r="AQ1990" s="162"/>
      <c r="AR1990" s="162"/>
      <c r="AS1990" s="162"/>
      <c r="AT1990" s="162"/>
      <c r="AU1990" s="162"/>
      <c r="AV1990" s="162"/>
      <c r="AW1990" s="162"/>
      <c r="AX1990" s="162"/>
    </row>
    <row r="1991" spans="1:50" hidden="1">
      <c r="A1991" s="153" t="s">
        <v>1717</v>
      </c>
      <c r="B1991" s="153" t="s">
        <v>1712</v>
      </c>
      <c r="C1991" s="153" t="s">
        <v>1715</v>
      </c>
      <c r="D1991" s="177" t="s">
        <v>7341</v>
      </c>
      <c r="E1991" s="161" t="s">
        <v>7342</v>
      </c>
      <c r="F1991" s="161" t="s">
        <v>13077</v>
      </c>
      <c r="G1991" s="161" t="s">
        <v>7343</v>
      </c>
      <c r="H1991" s="161" t="s">
        <v>2024</v>
      </c>
      <c r="I1991" s="161" t="s">
        <v>2031</v>
      </c>
      <c r="J1991" s="161" t="s">
        <v>7344</v>
      </c>
      <c r="K1991" s="161" t="s">
        <v>6309</v>
      </c>
      <c r="L1991" s="161" t="s">
        <v>6309</v>
      </c>
      <c r="M1991" s="161" t="s">
        <v>14372</v>
      </c>
      <c r="N1991" s="185" t="s">
        <v>6313</v>
      </c>
      <c r="O1991" s="161">
        <v>0</v>
      </c>
      <c r="P1991" s="161">
        <v>0</v>
      </c>
      <c r="Q1991" s="161">
        <v>0</v>
      </c>
      <c r="R1991" s="161">
        <v>0</v>
      </c>
      <c r="S1991" s="161">
        <v>0</v>
      </c>
      <c r="T1991" s="161">
        <v>0</v>
      </c>
      <c r="U1991" s="161">
        <v>0</v>
      </c>
      <c r="V1991" s="161">
        <v>0</v>
      </c>
      <c r="W1991" s="161">
        <v>0</v>
      </c>
      <c r="X1991" s="161">
        <v>0</v>
      </c>
      <c r="Y1991" s="161">
        <v>0</v>
      </c>
      <c r="Z1991" s="161">
        <v>0</v>
      </c>
      <c r="AA1991" s="161">
        <v>0</v>
      </c>
      <c r="AB1991" s="161">
        <v>0</v>
      </c>
      <c r="AC1991" s="161">
        <v>0</v>
      </c>
      <c r="AD1991" s="161">
        <v>0</v>
      </c>
      <c r="AE1991" s="161">
        <v>0</v>
      </c>
      <c r="AF1991" s="161" t="s">
        <v>6092</v>
      </c>
      <c r="AG1991" s="161" t="s">
        <v>4437</v>
      </c>
      <c r="AH1991" s="162" t="s">
        <v>15892</v>
      </c>
      <c r="AI1991" s="162" t="s">
        <v>15989</v>
      </c>
      <c r="AJ1991" s="162"/>
      <c r="AK1991" s="162"/>
      <c r="AL1991" s="162"/>
      <c r="AM1991" s="162"/>
      <c r="AN1991" s="162"/>
      <c r="AO1991" s="162"/>
      <c r="AP1991" s="162"/>
      <c r="AQ1991" s="162"/>
      <c r="AR1991" s="162"/>
      <c r="AS1991" s="162"/>
      <c r="AT1991" s="162"/>
      <c r="AU1991" s="162"/>
      <c r="AV1991" s="162"/>
      <c r="AW1991" s="162"/>
      <c r="AX1991" s="162"/>
    </row>
    <row r="1992" spans="1:50" hidden="1">
      <c r="A1992" s="153" t="s">
        <v>1718</v>
      </c>
      <c r="B1992" s="153" t="s">
        <v>1712</v>
      </c>
      <c r="C1992" s="153" t="s">
        <v>1715</v>
      </c>
      <c r="D1992" s="177" t="s">
        <v>7341</v>
      </c>
      <c r="E1992" s="161" t="s">
        <v>7342</v>
      </c>
      <c r="F1992" s="161" t="s">
        <v>13078</v>
      </c>
      <c r="G1992" s="161" t="s">
        <v>7343</v>
      </c>
      <c r="H1992" s="161" t="s">
        <v>2024</v>
      </c>
      <c r="I1992" s="161" t="s">
        <v>2031</v>
      </c>
      <c r="J1992" s="161" t="s">
        <v>7344</v>
      </c>
      <c r="K1992" s="161" t="s">
        <v>6309</v>
      </c>
      <c r="L1992" s="161" t="s">
        <v>6309</v>
      </c>
      <c r="M1992" s="161" t="s">
        <v>14372</v>
      </c>
      <c r="N1992" s="185" t="s">
        <v>6313</v>
      </c>
      <c r="O1992" s="161">
        <v>0</v>
      </c>
      <c r="P1992" s="161">
        <v>0</v>
      </c>
      <c r="Q1992" s="161">
        <v>0</v>
      </c>
      <c r="R1992" s="161">
        <v>0</v>
      </c>
      <c r="S1992" s="161">
        <v>0</v>
      </c>
      <c r="T1992" s="161">
        <v>0</v>
      </c>
      <c r="U1992" s="161">
        <v>0</v>
      </c>
      <c r="V1992" s="161">
        <v>0</v>
      </c>
      <c r="W1992" s="161">
        <v>0</v>
      </c>
      <c r="X1992" s="161">
        <v>0</v>
      </c>
      <c r="Y1992" s="161">
        <v>0</v>
      </c>
      <c r="Z1992" s="161">
        <v>0</v>
      </c>
      <c r="AA1992" s="161">
        <v>0</v>
      </c>
      <c r="AB1992" s="161">
        <v>0</v>
      </c>
      <c r="AC1992" s="161">
        <v>0</v>
      </c>
      <c r="AD1992" s="161">
        <v>0</v>
      </c>
      <c r="AE1992" s="161">
        <v>0</v>
      </c>
      <c r="AF1992" s="161" t="s">
        <v>6092</v>
      </c>
      <c r="AG1992" s="161" t="s">
        <v>4437</v>
      </c>
      <c r="AH1992" s="162" t="s">
        <v>15892</v>
      </c>
      <c r="AI1992" s="162" t="s">
        <v>15989</v>
      </c>
      <c r="AJ1992" s="162"/>
      <c r="AK1992" s="162"/>
      <c r="AL1992" s="162"/>
      <c r="AM1992" s="162"/>
      <c r="AN1992" s="162"/>
      <c r="AO1992" s="162"/>
      <c r="AP1992" s="162"/>
      <c r="AQ1992" s="162"/>
      <c r="AR1992" s="162"/>
      <c r="AS1992" s="162"/>
      <c r="AT1992" s="162"/>
      <c r="AU1992" s="162"/>
      <c r="AV1992" s="162"/>
      <c r="AW1992" s="162"/>
      <c r="AX1992" s="162"/>
    </row>
    <row r="1993" spans="1:50" hidden="1">
      <c r="A1993" s="153" t="s">
        <v>1719</v>
      </c>
      <c r="B1993" s="153" t="s">
        <v>1712</v>
      </c>
      <c r="C1993" s="153" t="s">
        <v>1720</v>
      </c>
      <c r="D1993" s="177" t="s">
        <v>7341</v>
      </c>
      <c r="E1993" s="161" t="s">
        <v>7342</v>
      </c>
      <c r="F1993" s="161" t="s">
        <v>13079</v>
      </c>
      <c r="G1993" s="161" t="s">
        <v>7343</v>
      </c>
      <c r="H1993" s="161" t="s">
        <v>2024</v>
      </c>
      <c r="I1993" s="161" t="s">
        <v>2031</v>
      </c>
      <c r="J1993" s="161" t="s">
        <v>7344</v>
      </c>
      <c r="K1993" s="161" t="s">
        <v>6309</v>
      </c>
      <c r="L1993" s="161" t="s">
        <v>6309</v>
      </c>
      <c r="M1993" s="161" t="s">
        <v>14372</v>
      </c>
      <c r="N1993" s="185" t="s">
        <v>6313</v>
      </c>
      <c r="O1993" s="161">
        <v>0</v>
      </c>
      <c r="P1993" s="161">
        <v>0</v>
      </c>
      <c r="Q1993" s="161">
        <v>0</v>
      </c>
      <c r="R1993" s="161">
        <v>0</v>
      </c>
      <c r="S1993" s="161">
        <v>0</v>
      </c>
      <c r="T1993" s="161">
        <v>0</v>
      </c>
      <c r="U1993" s="161">
        <v>0</v>
      </c>
      <c r="V1993" s="161">
        <v>0</v>
      </c>
      <c r="W1993" s="161">
        <v>0</v>
      </c>
      <c r="X1993" s="161">
        <v>0</v>
      </c>
      <c r="Y1993" s="161">
        <v>0</v>
      </c>
      <c r="Z1993" s="161">
        <v>0</v>
      </c>
      <c r="AA1993" s="161">
        <v>0</v>
      </c>
      <c r="AB1993" s="161">
        <v>0</v>
      </c>
      <c r="AC1993" s="161">
        <v>0</v>
      </c>
      <c r="AD1993" s="161">
        <v>0</v>
      </c>
      <c r="AE1993" s="161">
        <v>0</v>
      </c>
      <c r="AF1993" s="161" t="s">
        <v>6092</v>
      </c>
      <c r="AG1993" s="161" t="s">
        <v>4437</v>
      </c>
      <c r="AH1993" s="162" t="s">
        <v>15892</v>
      </c>
      <c r="AI1993" s="162" t="s">
        <v>15989</v>
      </c>
      <c r="AJ1993" s="162"/>
      <c r="AK1993" s="162"/>
      <c r="AL1993" s="162"/>
      <c r="AM1993" s="162"/>
      <c r="AN1993" s="162"/>
      <c r="AO1993" s="162"/>
      <c r="AP1993" s="162"/>
      <c r="AQ1993" s="162"/>
      <c r="AR1993" s="162"/>
      <c r="AS1993" s="162"/>
      <c r="AT1993" s="162"/>
      <c r="AU1993" s="162"/>
      <c r="AV1993" s="162"/>
      <c r="AW1993" s="162"/>
      <c r="AX1993" s="162"/>
    </row>
    <row r="1994" spans="1:50" hidden="1">
      <c r="A1994" s="153" t="s">
        <v>2860</v>
      </c>
      <c r="B1994" s="153" t="s">
        <v>2858</v>
      </c>
      <c r="C1994" s="153" t="s">
        <v>2861</v>
      </c>
      <c r="D1994" s="177" t="s">
        <v>7897</v>
      </c>
      <c r="E1994" s="161" t="s">
        <v>7898</v>
      </c>
      <c r="F1994" s="161" t="s">
        <v>12327</v>
      </c>
      <c r="G1994" s="161" t="s">
        <v>7899</v>
      </c>
      <c r="H1994" s="161" t="s">
        <v>2025</v>
      </c>
      <c r="I1994" s="161" t="s">
        <v>2026</v>
      </c>
      <c r="J1994" s="161" t="s">
        <v>7900</v>
      </c>
      <c r="K1994" s="161" t="s">
        <v>7901</v>
      </c>
      <c r="L1994" s="161" t="s">
        <v>6309</v>
      </c>
      <c r="M1994" s="161" t="s">
        <v>7902</v>
      </c>
      <c r="N1994" s="185" t="s">
        <v>6318</v>
      </c>
      <c r="O1994" s="161">
        <v>0</v>
      </c>
      <c r="P1994" s="161">
        <v>0</v>
      </c>
      <c r="Q1994" s="161">
        <v>0</v>
      </c>
      <c r="R1994" s="161">
        <v>0</v>
      </c>
      <c r="S1994" s="161">
        <v>0</v>
      </c>
      <c r="T1994" s="161">
        <v>0</v>
      </c>
      <c r="U1994" s="161">
        <v>0</v>
      </c>
      <c r="V1994" s="161">
        <v>0</v>
      </c>
      <c r="W1994" s="161">
        <v>0</v>
      </c>
      <c r="X1994" s="161">
        <v>0</v>
      </c>
      <c r="Y1994" s="161">
        <v>0</v>
      </c>
      <c r="Z1994" s="161">
        <v>0</v>
      </c>
      <c r="AA1994" s="161">
        <v>0</v>
      </c>
      <c r="AB1994" s="161">
        <v>0</v>
      </c>
      <c r="AC1994" s="161">
        <v>0</v>
      </c>
      <c r="AD1994" s="161">
        <v>0</v>
      </c>
      <c r="AE1994" s="161">
        <v>0</v>
      </c>
      <c r="AF1994" s="161" t="s">
        <v>6746</v>
      </c>
      <c r="AG1994" s="161" t="s">
        <v>4388</v>
      </c>
      <c r="AH1994" s="162"/>
      <c r="AI1994" s="162"/>
      <c r="AJ1994" s="162"/>
      <c r="AK1994" s="162"/>
      <c r="AL1994" s="162"/>
      <c r="AM1994" s="162"/>
      <c r="AN1994" s="162"/>
      <c r="AO1994" s="162"/>
      <c r="AP1994" s="162"/>
      <c r="AQ1994" s="162"/>
      <c r="AR1994" s="162"/>
      <c r="AS1994" s="162"/>
      <c r="AT1994" s="162"/>
      <c r="AU1994" s="162"/>
      <c r="AV1994" s="162"/>
      <c r="AW1994" s="162"/>
      <c r="AX1994" s="162"/>
    </row>
    <row r="1995" spans="1:50" hidden="1">
      <c r="A1995" s="153" t="s">
        <v>5462</v>
      </c>
      <c r="B1995" s="153" t="s">
        <v>5460</v>
      </c>
      <c r="C1995" s="153" t="s">
        <v>5463</v>
      </c>
      <c r="D1995" s="177" t="s">
        <v>6636</v>
      </c>
      <c r="E1995" s="161" t="s">
        <v>6637</v>
      </c>
      <c r="F1995" s="161" t="s">
        <v>12144</v>
      </c>
      <c r="G1995" s="161" t="s">
        <v>6638</v>
      </c>
      <c r="H1995" s="161" t="s">
        <v>2024</v>
      </c>
      <c r="I1995" s="161" t="s">
        <v>2031</v>
      </c>
      <c r="J1995" s="161" t="s">
        <v>4071</v>
      </c>
      <c r="K1995" s="161" t="s">
        <v>6639</v>
      </c>
      <c r="L1995" s="161" t="s">
        <v>6640</v>
      </c>
      <c r="M1995" s="161" t="s">
        <v>6641</v>
      </c>
      <c r="N1995" s="185" t="s">
        <v>6318</v>
      </c>
      <c r="O1995" s="161" t="s">
        <v>5449</v>
      </c>
      <c r="P1995" s="161" t="s">
        <v>1262</v>
      </c>
      <c r="Q1995" s="161" t="s">
        <v>1263</v>
      </c>
      <c r="R1995" s="161" t="s">
        <v>2024</v>
      </c>
      <c r="S1995" s="161" t="s">
        <v>2031</v>
      </c>
      <c r="T1995" s="161" t="s">
        <v>4071</v>
      </c>
      <c r="U1995" s="161">
        <v>0</v>
      </c>
      <c r="V1995" s="161">
        <v>0</v>
      </c>
      <c r="W1995" s="161">
        <v>0</v>
      </c>
      <c r="X1995" s="161">
        <v>0</v>
      </c>
      <c r="Y1995" s="161">
        <v>0</v>
      </c>
      <c r="Z1995" s="161">
        <v>0</v>
      </c>
      <c r="AA1995" s="161">
        <v>0</v>
      </c>
      <c r="AB1995" s="161">
        <v>0</v>
      </c>
      <c r="AC1995" s="161">
        <v>0</v>
      </c>
      <c r="AD1995" s="161">
        <v>0</v>
      </c>
      <c r="AE1995" s="161">
        <v>0</v>
      </c>
      <c r="AF1995" s="161" t="s">
        <v>6092</v>
      </c>
      <c r="AG1995" s="161" t="s">
        <v>4437</v>
      </c>
      <c r="AH1995" s="162" t="s">
        <v>15988</v>
      </c>
      <c r="AI1995" s="162" t="s">
        <v>16016</v>
      </c>
      <c r="AJ1995" s="162"/>
      <c r="AK1995" s="162"/>
      <c r="AL1995" s="162"/>
      <c r="AM1995" s="162"/>
      <c r="AN1995" s="162"/>
      <c r="AO1995" s="162"/>
      <c r="AP1995" s="162"/>
      <c r="AQ1995" s="162"/>
      <c r="AR1995" s="162"/>
      <c r="AS1995" s="162"/>
      <c r="AT1995" s="162"/>
      <c r="AU1995" s="162"/>
      <c r="AV1995" s="162"/>
      <c r="AW1995" s="162"/>
      <c r="AX1995" s="162"/>
    </row>
    <row r="1996" spans="1:50" hidden="1">
      <c r="A1996" s="153" t="s">
        <v>5111</v>
      </c>
      <c r="B1996" s="153" t="s">
        <v>5112</v>
      </c>
      <c r="C1996" s="153" t="s">
        <v>5113</v>
      </c>
      <c r="D1996" s="177" t="s">
        <v>2207</v>
      </c>
      <c r="E1996" s="161" t="s">
        <v>2208</v>
      </c>
      <c r="F1996" s="161" t="s">
        <v>2209</v>
      </c>
      <c r="G1996" s="161" t="s">
        <v>2210</v>
      </c>
      <c r="H1996" s="161" t="s">
        <v>2211</v>
      </c>
      <c r="I1996" s="161" t="s">
        <v>2212</v>
      </c>
      <c r="J1996" s="161" t="s">
        <v>2213</v>
      </c>
      <c r="K1996" s="161" t="s">
        <v>2214</v>
      </c>
      <c r="L1996" s="161" t="s">
        <v>6309</v>
      </c>
      <c r="M1996" s="161" t="s">
        <v>2215</v>
      </c>
      <c r="N1996" s="185" t="s">
        <v>6318</v>
      </c>
      <c r="O1996" s="161" t="s">
        <v>5114</v>
      </c>
      <c r="P1996" s="161" t="s">
        <v>2216</v>
      </c>
      <c r="Q1996" s="161" t="s">
        <v>2217</v>
      </c>
      <c r="R1996" s="161" t="s">
        <v>2211</v>
      </c>
      <c r="S1996" s="161" t="s">
        <v>2218</v>
      </c>
      <c r="T1996" s="161" t="s">
        <v>2213</v>
      </c>
      <c r="U1996" s="161">
        <v>0</v>
      </c>
      <c r="V1996" s="161">
        <v>0</v>
      </c>
      <c r="W1996" s="161">
        <v>0</v>
      </c>
      <c r="X1996" s="161">
        <v>0</v>
      </c>
      <c r="Y1996" s="161">
        <v>0</v>
      </c>
      <c r="Z1996" s="161">
        <v>0</v>
      </c>
      <c r="AA1996" s="161">
        <v>0</v>
      </c>
      <c r="AB1996" s="161">
        <v>0</v>
      </c>
      <c r="AC1996" s="161">
        <v>0</v>
      </c>
      <c r="AD1996" s="161">
        <v>0</v>
      </c>
      <c r="AE1996" s="161">
        <v>0</v>
      </c>
      <c r="AF1996" s="161" t="s">
        <v>6309</v>
      </c>
      <c r="AG1996" s="161" t="s">
        <v>6497</v>
      </c>
      <c r="AH1996" s="162"/>
      <c r="AI1996" s="162"/>
      <c r="AJ1996" s="162"/>
      <c r="AK1996" s="162"/>
      <c r="AL1996" s="162"/>
      <c r="AM1996" s="162"/>
      <c r="AN1996" s="162"/>
      <c r="AO1996" s="162"/>
      <c r="AP1996" s="162"/>
      <c r="AQ1996" s="162"/>
      <c r="AR1996" s="162"/>
      <c r="AS1996" s="162"/>
      <c r="AT1996" s="162"/>
      <c r="AU1996" s="162"/>
      <c r="AV1996" s="162"/>
      <c r="AW1996" s="162"/>
      <c r="AX1996" s="162"/>
    </row>
    <row r="1997" spans="1:50" hidden="1">
      <c r="A1997" s="153" t="s">
        <v>4857</v>
      </c>
      <c r="B1997" s="153" t="s">
        <v>4858</v>
      </c>
      <c r="C1997" s="153" t="s">
        <v>4859</v>
      </c>
      <c r="D1997" s="177" t="s">
        <v>7849</v>
      </c>
      <c r="E1997" s="161" t="s">
        <v>7850</v>
      </c>
      <c r="F1997" s="161" t="s">
        <v>12316</v>
      </c>
      <c r="G1997" s="161" t="s">
        <v>7851</v>
      </c>
      <c r="H1997" s="161" t="s">
        <v>7852</v>
      </c>
      <c r="I1997" s="161" t="s">
        <v>7853</v>
      </c>
      <c r="J1997" s="161" t="s">
        <v>7854</v>
      </c>
      <c r="K1997" s="161" t="s">
        <v>7855</v>
      </c>
      <c r="L1997" s="161" t="s">
        <v>6309</v>
      </c>
      <c r="M1997" s="161" t="s">
        <v>7856</v>
      </c>
      <c r="N1997" s="185" t="s">
        <v>6318</v>
      </c>
      <c r="O1997" s="161">
        <v>0</v>
      </c>
      <c r="P1997" s="161">
        <v>0</v>
      </c>
      <c r="Q1997" s="161">
        <v>0</v>
      </c>
      <c r="R1997" s="161">
        <v>0</v>
      </c>
      <c r="S1997" s="161">
        <v>0</v>
      </c>
      <c r="T1997" s="161">
        <v>0</v>
      </c>
      <c r="U1997" s="161">
        <v>0</v>
      </c>
      <c r="V1997" s="161">
        <v>0</v>
      </c>
      <c r="W1997" s="161">
        <v>0</v>
      </c>
      <c r="X1997" s="161">
        <v>0</v>
      </c>
      <c r="Y1997" s="161">
        <v>0</v>
      </c>
      <c r="Z1997" s="161">
        <v>0</v>
      </c>
      <c r="AA1997" s="161">
        <v>1</v>
      </c>
      <c r="AB1997" s="161" t="s">
        <v>2060</v>
      </c>
      <c r="AC1997" s="161" t="s">
        <v>2061</v>
      </c>
      <c r="AD1997" s="161" t="s">
        <v>2042</v>
      </c>
      <c r="AE1997" s="161" t="s">
        <v>2062</v>
      </c>
      <c r="AF1997" s="161" t="s">
        <v>11896</v>
      </c>
      <c r="AG1997" s="161" t="s">
        <v>4388</v>
      </c>
      <c r="AH1997" s="162"/>
      <c r="AI1997" s="162"/>
      <c r="AJ1997" s="162"/>
      <c r="AK1997" s="162"/>
      <c r="AL1997" s="162"/>
      <c r="AM1997" s="162"/>
      <c r="AN1997" s="162"/>
      <c r="AO1997" s="162"/>
      <c r="AP1997" s="162"/>
      <c r="AQ1997" s="162"/>
      <c r="AR1997" s="162"/>
      <c r="AS1997" s="162"/>
      <c r="AT1997" s="162"/>
      <c r="AU1997" s="162"/>
      <c r="AV1997" s="162"/>
      <c r="AW1997" s="162"/>
      <c r="AX1997" s="162"/>
    </row>
    <row r="1998" spans="1:50" hidden="1">
      <c r="A1998" s="153" t="s">
        <v>4860</v>
      </c>
      <c r="B1998" s="153" t="s">
        <v>4858</v>
      </c>
      <c r="C1998" s="153" t="s">
        <v>4861</v>
      </c>
      <c r="D1998" s="177" t="s">
        <v>7849</v>
      </c>
      <c r="E1998" s="161" t="s">
        <v>7850</v>
      </c>
      <c r="F1998" s="161" t="s">
        <v>12317</v>
      </c>
      <c r="G1998" s="161" t="s">
        <v>7851</v>
      </c>
      <c r="H1998" s="161" t="s">
        <v>7852</v>
      </c>
      <c r="I1998" s="161" t="s">
        <v>7853</v>
      </c>
      <c r="J1998" s="161" t="s">
        <v>7854</v>
      </c>
      <c r="K1998" s="161" t="s">
        <v>7855</v>
      </c>
      <c r="L1998" s="161" t="s">
        <v>6309</v>
      </c>
      <c r="M1998" s="161" t="s">
        <v>7856</v>
      </c>
      <c r="N1998" s="185" t="s">
        <v>6318</v>
      </c>
      <c r="O1998" s="161">
        <v>0</v>
      </c>
      <c r="P1998" s="161">
        <v>0</v>
      </c>
      <c r="Q1998" s="161">
        <v>0</v>
      </c>
      <c r="R1998" s="161">
        <v>0</v>
      </c>
      <c r="S1998" s="161">
        <v>0</v>
      </c>
      <c r="T1998" s="161">
        <v>0</v>
      </c>
      <c r="U1998" s="161">
        <v>0</v>
      </c>
      <c r="V1998" s="161">
        <v>0</v>
      </c>
      <c r="W1998" s="161">
        <v>0</v>
      </c>
      <c r="X1998" s="161">
        <v>0</v>
      </c>
      <c r="Y1998" s="161">
        <v>0</v>
      </c>
      <c r="Z1998" s="161">
        <v>0</v>
      </c>
      <c r="AA1998" s="161">
        <v>1</v>
      </c>
      <c r="AB1998" s="161" t="s">
        <v>2060</v>
      </c>
      <c r="AC1998" s="161" t="s">
        <v>2061</v>
      </c>
      <c r="AD1998" s="161" t="s">
        <v>2042</v>
      </c>
      <c r="AE1998" s="161" t="s">
        <v>2062</v>
      </c>
      <c r="AF1998" s="161" t="s">
        <v>11896</v>
      </c>
      <c r="AG1998" s="161" t="s">
        <v>4388</v>
      </c>
      <c r="AH1998" s="162"/>
      <c r="AI1998" s="162"/>
      <c r="AJ1998" s="162"/>
      <c r="AK1998" s="162"/>
      <c r="AL1998" s="162"/>
      <c r="AM1998" s="162"/>
      <c r="AN1998" s="162"/>
      <c r="AO1998" s="162"/>
      <c r="AP1998" s="162"/>
      <c r="AQ1998" s="162"/>
      <c r="AR1998" s="162"/>
      <c r="AS1998" s="162"/>
      <c r="AT1998" s="162"/>
      <c r="AU1998" s="162"/>
      <c r="AV1998" s="162"/>
      <c r="AW1998" s="162"/>
      <c r="AX1998" s="162"/>
    </row>
    <row r="1999" spans="1:50" hidden="1">
      <c r="A1999" s="153" t="s">
        <v>4862</v>
      </c>
      <c r="B1999" s="153" t="s">
        <v>4858</v>
      </c>
      <c r="C1999" s="153" t="s">
        <v>4863</v>
      </c>
      <c r="D1999" s="177" t="s">
        <v>7849</v>
      </c>
      <c r="E1999" s="161" t="s">
        <v>7850</v>
      </c>
      <c r="F1999" s="161" t="s">
        <v>12318</v>
      </c>
      <c r="G1999" s="161" t="s">
        <v>7851</v>
      </c>
      <c r="H1999" s="161" t="s">
        <v>7852</v>
      </c>
      <c r="I1999" s="161" t="s">
        <v>7853</v>
      </c>
      <c r="J1999" s="161" t="s">
        <v>7854</v>
      </c>
      <c r="K1999" s="161" t="s">
        <v>7855</v>
      </c>
      <c r="L1999" s="161" t="s">
        <v>6309</v>
      </c>
      <c r="M1999" s="161" t="s">
        <v>7856</v>
      </c>
      <c r="N1999" s="185" t="s">
        <v>6318</v>
      </c>
      <c r="O1999" s="161">
        <v>0</v>
      </c>
      <c r="P1999" s="161">
        <v>0</v>
      </c>
      <c r="Q1999" s="161">
        <v>0</v>
      </c>
      <c r="R1999" s="161">
        <v>0</v>
      </c>
      <c r="S1999" s="161">
        <v>0</v>
      </c>
      <c r="T1999" s="161">
        <v>0</v>
      </c>
      <c r="U1999" s="161">
        <v>0</v>
      </c>
      <c r="V1999" s="161">
        <v>0</v>
      </c>
      <c r="W1999" s="161">
        <v>0</v>
      </c>
      <c r="X1999" s="161">
        <v>0</v>
      </c>
      <c r="Y1999" s="161">
        <v>0</v>
      </c>
      <c r="Z1999" s="161">
        <v>0</v>
      </c>
      <c r="AA1999" s="161">
        <v>1</v>
      </c>
      <c r="AB1999" s="161" t="s">
        <v>2060</v>
      </c>
      <c r="AC1999" s="161" t="s">
        <v>2061</v>
      </c>
      <c r="AD1999" s="161" t="s">
        <v>2042</v>
      </c>
      <c r="AE1999" s="161" t="s">
        <v>2062</v>
      </c>
      <c r="AF1999" s="161" t="s">
        <v>11896</v>
      </c>
      <c r="AG1999" s="161" t="s">
        <v>4388</v>
      </c>
      <c r="AH1999" s="162"/>
      <c r="AI1999" s="162"/>
      <c r="AJ1999" s="162"/>
      <c r="AK1999" s="162"/>
      <c r="AL1999" s="162"/>
      <c r="AM1999" s="162"/>
      <c r="AN1999" s="162"/>
      <c r="AO1999" s="162"/>
      <c r="AP1999" s="162"/>
      <c r="AQ1999" s="162"/>
      <c r="AR1999" s="162"/>
      <c r="AS1999" s="162"/>
      <c r="AT1999" s="162"/>
      <c r="AU1999" s="162"/>
      <c r="AV1999" s="162"/>
      <c r="AW1999" s="162"/>
      <c r="AX1999" s="162"/>
    </row>
    <row r="2000" spans="1:50" hidden="1">
      <c r="A2000" s="153" t="s">
        <v>4864</v>
      </c>
      <c r="B2000" s="153" t="s">
        <v>4858</v>
      </c>
      <c r="C2000" s="153" t="s">
        <v>4865</v>
      </c>
      <c r="D2000" s="177" t="s">
        <v>7849</v>
      </c>
      <c r="E2000" s="161" t="s">
        <v>7850</v>
      </c>
      <c r="F2000" s="161" t="s">
        <v>12319</v>
      </c>
      <c r="G2000" s="161" t="s">
        <v>7851</v>
      </c>
      <c r="H2000" s="161" t="s">
        <v>7852</v>
      </c>
      <c r="I2000" s="161" t="s">
        <v>7853</v>
      </c>
      <c r="J2000" s="161" t="s">
        <v>7854</v>
      </c>
      <c r="K2000" s="161" t="s">
        <v>7855</v>
      </c>
      <c r="L2000" s="161" t="s">
        <v>6309</v>
      </c>
      <c r="M2000" s="161" t="s">
        <v>7856</v>
      </c>
      <c r="N2000" s="185" t="s">
        <v>6318</v>
      </c>
      <c r="O2000" s="161">
        <v>0</v>
      </c>
      <c r="P2000" s="161">
        <v>0</v>
      </c>
      <c r="Q2000" s="161">
        <v>0</v>
      </c>
      <c r="R2000" s="161">
        <v>0</v>
      </c>
      <c r="S2000" s="161">
        <v>0</v>
      </c>
      <c r="T2000" s="161">
        <v>0</v>
      </c>
      <c r="U2000" s="161">
        <v>0</v>
      </c>
      <c r="V2000" s="161">
        <v>0</v>
      </c>
      <c r="W2000" s="161">
        <v>0</v>
      </c>
      <c r="X2000" s="161">
        <v>0</v>
      </c>
      <c r="Y2000" s="161">
        <v>0</v>
      </c>
      <c r="Z2000" s="161">
        <v>0</v>
      </c>
      <c r="AA2000" s="161">
        <v>1</v>
      </c>
      <c r="AB2000" s="161" t="s">
        <v>2060</v>
      </c>
      <c r="AC2000" s="161" t="s">
        <v>2061</v>
      </c>
      <c r="AD2000" s="161" t="s">
        <v>2042</v>
      </c>
      <c r="AE2000" s="161" t="s">
        <v>2062</v>
      </c>
      <c r="AF2000" s="161" t="s">
        <v>11896</v>
      </c>
      <c r="AG2000" s="161" t="s">
        <v>4388</v>
      </c>
      <c r="AH2000" s="162"/>
      <c r="AI2000" s="162"/>
      <c r="AJ2000" s="162"/>
      <c r="AK2000" s="162"/>
      <c r="AL2000" s="162"/>
      <c r="AM2000" s="162"/>
      <c r="AN2000" s="162"/>
      <c r="AO2000" s="162"/>
      <c r="AP2000" s="162"/>
      <c r="AQ2000" s="162"/>
      <c r="AR2000" s="162"/>
      <c r="AS2000" s="162"/>
      <c r="AT2000" s="162"/>
      <c r="AU2000" s="162"/>
      <c r="AV2000" s="162"/>
      <c r="AW2000" s="162"/>
      <c r="AX2000" s="162"/>
    </row>
    <row r="2001" spans="1:50" hidden="1">
      <c r="A2001" s="153" t="s">
        <v>446</v>
      </c>
      <c r="B2001" s="153" t="s">
        <v>1594</v>
      </c>
      <c r="C2001" s="153" t="s">
        <v>447</v>
      </c>
      <c r="D2001" s="177" t="s">
        <v>3385</v>
      </c>
      <c r="E2001" s="161" t="s">
        <v>953</v>
      </c>
      <c r="F2001" s="161" t="s">
        <v>288</v>
      </c>
      <c r="G2001" s="161" t="s">
        <v>3386</v>
      </c>
      <c r="H2001" s="161" t="s">
        <v>2015</v>
      </c>
      <c r="I2001" s="161" t="s">
        <v>2016</v>
      </c>
      <c r="J2001" s="161" t="s">
        <v>3387</v>
      </c>
      <c r="K2001" s="161" t="s">
        <v>6309</v>
      </c>
      <c r="L2001" s="161" t="s">
        <v>6309</v>
      </c>
      <c r="M2001" s="161" t="s">
        <v>289</v>
      </c>
      <c r="N2001" s="185" t="s">
        <v>6520</v>
      </c>
      <c r="O2001" s="161">
        <v>0</v>
      </c>
      <c r="P2001" s="161">
        <v>0</v>
      </c>
      <c r="Q2001" s="161">
        <v>0</v>
      </c>
      <c r="R2001" s="161">
        <v>0</v>
      </c>
      <c r="S2001" s="161">
        <v>0</v>
      </c>
      <c r="T2001" s="161">
        <v>0</v>
      </c>
      <c r="U2001" s="161">
        <v>0</v>
      </c>
      <c r="V2001" s="161">
        <v>0</v>
      </c>
      <c r="W2001" s="161">
        <v>0</v>
      </c>
      <c r="X2001" s="161">
        <v>0</v>
      </c>
      <c r="Y2001" s="161">
        <v>0</v>
      </c>
      <c r="Z2001" s="161">
        <v>0</v>
      </c>
      <c r="AA2001" s="161">
        <v>0</v>
      </c>
      <c r="AB2001" s="161">
        <v>0</v>
      </c>
      <c r="AC2001" s="161">
        <v>0</v>
      </c>
      <c r="AD2001" s="161">
        <v>0</v>
      </c>
      <c r="AE2001" s="161">
        <v>0</v>
      </c>
      <c r="AF2001" s="161" t="s">
        <v>4285</v>
      </c>
      <c r="AG2001" s="161" t="s">
        <v>6334</v>
      </c>
      <c r="AH2001" s="162" t="s">
        <v>6574</v>
      </c>
      <c r="AI2001" s="162" t="s">
        <v>7821</v>
      </c>
      <c r="AJ2001" s="162" t="s">
        <v>13580</v>
      </c>
      <c r="AK2001" s="162" t="s">
        <v>14544</v>
      </c>
      <c r="AL2001" s="162" t="s">
        <v>14263</v>
      </c>
      <c r="AM2001" s="162" t="s">
        <v>14546</v>
      </c>
      <c r="AN2001" s="162" t="s">
        <v>14903</v>
      </c>
      <c r="AO2001" s="162" t="s">
        <v>15232</v>
      </c>
      <c r="AP2001" s="162"/>
      <c r="AQ2001" s="162"/>
      <c r="AR2001" s="162"/>
      <c r="AS2001" s="162"/>
      <c r="AT2001" s="162"/>
      <c r="AU2001" s="162"/>
      <c r="AV2001" s="162"/>
      <c r="AW2001" s="162"/>
      <c r="AX2001" s="162"/>
    </row>
    <row r="2002" spans="1:50">
      <c r="A2002" s="153" t="s">
        <v>828</v>
      </c>
      <c r="B2002" s="153" t="s">
        <v>298</v>
      </c>
      <c r="C2002" s="153" t="s">
        <v>829</v>
      </c>
      <c r="D2002" s="177" t="s">
        <v>6947</v>
      </c>
      <c r="E2002" s="161" t="s">
        <v>6948</v>
      </c>
      <c r="F2002" s="161" t="s">
        <v>11989</v>
      </c>
      <c r="G2002" s="161" t="s">
        <v>6949</v>
      </c>
      <c r="H2002" s="161" t="s">
        <v>6946</v>
      </c>
      <c r="I2002" s="161" t="s">
        <v>2031</v>
      </c>
      <c r="J2002" s="161" t="s">
        <v>6950</v>
      </c>
      <c r="K2002" s="161" t="s">
        <v>6951</v>
      </c>
      <c r="L2002" s="161" t="s">
        <v>6952</v>
      </c>
      <c r="M2002" s="161" t="s">
        <v>14382</v>
      </c>
      <c r="N2002" s="185" t="s">
        <v>6953</v>
      </c>
      <c r="O2002" s="161">
        <v>0</v>
      </c>
      <c r="P2002" s="161">
        <v>0</v>
      </c>
      <c r="Q2002" s="161">
        <v>0</v>
      </c>
      <c r="R2002" s="161">
        <v>0</v>
      </c>
      <c r="S2002" s="161">
        <v>0</v>
      </c>
      <c r="T2002" s="161">
        <v>0</v>
      </c>
      <c r="U2002" s="161">
        <v>0</v>
      </c>
      <c r="V2002" s="161">
        <v>0</v>
      </c>
      <c r="W2002" s="161">
        <v>0</v>
      </c>
      <c r="X2002" s="161">
        <v>0</v>
      </c>
      <c r="Y2002" s="161">
        <v>0</v>
      </c>
      <c r="Z2002" s="161">
        <v>0</v>
      </c>
      <c r="AA2002" s="161">
        <v>0</v>
      </c>
      <c r="AB2002" s="161">
        <v>0</v>
      </c>
      <c r="AC2002" s="161">
        <v>0</v>
      </c>
      <c r="AD2002" s="161">
        <v>0</v>
      </c>
      <c r="AE2002" s="161">
        <v>0</v>
      </c>
      <c r="AF2002" s="161" t="s">
        <v>6566</v>
      </c>
      <c r="AG2002" s="161" t="s">
        <v>4392</v>
      </c>
      <c r="AH2002" s="162"/>
      <c r="AI2002" s="162"/>
      <c r="AJ2002" s="162"/>
      <c r="AK2002" s="162"/>
      <c r="AL2002" s="162"/>
      <c r="AM2002" s="162"/>
      <c r="AN2002" s="162"/>
      <c r="AO2002" s="162"/>
      <c r="AP2002" s="162"/>
      <c r="AQ2002" s="162"/>
      <c r="AR2002" s="162"/>
      <c r="AS2002" s="162"/>
      <c r="AT2002" s="162"/>
      <c r="AU2002" s="162"/>
      <c r="AV2002" s="162"/>
      <c r="AW2002" s="162"/>
      <c r="AX2002" s="162"/>
    </row>
    <row r="2003" spans="1:50">
      <c r="A2003" s="153" t="s">
        <v>831</v>
      </c>
      <c r="B2003" s="153" t="s">
        <v>298</v>
      </c>
      <c r="C2003" s="153" t="s">
        <v>792</v>
      </c>
      <c r="D2003" s="177" t="s">
        <v>6947</v>
      </c>
      <c r="E2003" s="161" t="s">
        <v>6948</v>
      </c>
      <c r="F2003" s="161" t="s">
        <v>11991</v>
      </c>
      <c r="G2003" s="161" t="s">
        <v>6949</v>
      </c>
      <c r="H2003" s="161" t="s">
        <v>6946</v>
      </c>
      <c r="I2003" s="161" t="s">
        <v>2031</v>
      </c>
      <c r="J2003" s="161" t="s">
        <v>6950</v>
      </c>
      <c r="K2003" s="161" t="s">
        <v>6951</v>
      </c>
      <c r="L2003" s="161" t="s">
        <v>6952</v>
      </c>
      <c r="M2003" s="161" t="s">
        <v>14382</v>
      </c>
      <c r="N2003" s="185" t="s">
        <v>6953</v>
      </c>
      <c r="O2003" s="161">
        <v>0</v>
      </c>
      <c r="P2003" s="161">
        <v>0</v>
      </c>
      <c r="Q2003" s="161">
        <v>0</v>
      </c>
      <c r="R2003" s="161">
        <v>0</v>
      </c>
      <c r="S2003" s="161">
        <v>0</v>
      </c>
      <c r="T2003" s="161">
        <v>0</v>
      </c>
      <c r="U2003" s="161">
        <v>0</v>
      </c>
      <c r="V2003" s="161">
        <v>0</v>
      </c>
      <c r="W2003" s="161">
        <v>0</v>
      </c>
      <c r="X2003" s="161">
        <v>0</v>
      </c>
      <c r="Y2003" s="161">
        <v>0</v>
      </c>
      <c r="Z2003" s="161">
        <v>0</v>
      </c>
      <c r="AA2003" s="161">
        <v>0</v>
      </c>
      <c r="AB2003" s="161">
        <v>0</v>
      </c>
      <c r="AC2003" s="161">
        <v>0</v>
      </c>
      <c r="AD2003" s="161">
        <v>0</v>
      </c>
      <c r="AE2003" s="161">
        <v>0</v>
      </c>
      <c r="AF2003" s="161" t="s">
        <v>6566</v>
      </c>
      <c r="AG2003" s="161" t="s">
        <v>4392</v>
      </c>
      <c r="AH2003" s="162"/>
      <c r="AI2003" s="162"/>
      <c r="AJ2003" s="162"/>
      <c r="AK2003" s="162"/>
      <c r="AL2003" s="162"/>
      <c r="AM2003" s="162"/>
      <c r="AN2003" s="162"/>
      <c r="AO2003" s="162"/>
      <c r="AP2003" s="162"/>
      <c r="AQ2003" s="162"/>
      <c r="AR2003" s="162"/>
      <c r="AS2003" s="162"/>
      <c r="AT2003" s="162"/>
      <c r="AU2003" s="162"/>
      <c r="AV2003" s="162"/>
      <c r="AW2003" s="162"/>
      <c r="AX2003" s="162"/>
    </row>
    <row r="2004" spans="1:50">
      <c r="A2004" s="153" t="s">
        <v>833</v>
      </c>
      <c r="B2004" s="153" t="s">
        <v>298</v>
      </c>
      <c r="C2004" s="153" t="s">
        <v>792</v>
      </c>
      <c r="D2004" s="177" t="s">
        <v>6947</v>
      </c>
      <c r="E2004" s="161" t="s">
        <v>6948</v>
      </c>
      <c r="F2004" s="161" t="s">
        <v>11993</v>
      </c>
      <c r="G2004" s="161" t="s">
        <v>6949</v>
      </c>
      <c r="H2004" s="161" t="s">
        <v>6946</v>
      </c>
      <c r="I2004" s="161" t="s">
        <v>2031</v>
      </c>
      <c r="J2004" s="161" t="s">
        <v>6950</v>
      </c>
      <c r="K2004" s="161" t="s">
        <v>6951</v>
      </c>
      <c r="L2004" s="161" t="s">
        <v>6952</v>
      </c>
      <c r="M2004" s="161" t="s">
        <v>14382</v>
      </c>
      <c r="N2004" s="185" t="s">
        <v>6953</v>
      </c>
      <c r="O2004" s="161">
        <v>0</v>
      </c>
      <c r="P2004" s="161">
        <v>0</v>
      </c>
      <c r="Q2004" s="161">
        <v>0</v>
      </c>
      <c r="R2004" s="161">
        <v>0</v>
      </c>
      <c r="S2004" s="161">
        <v>0</v>
      </c>
      <c r="T2004" s="161">
        <v>0</v>
      </c>
      <c r="U2004" s="161">
        <v>0</v>
      </c>
      <c r="V2004" s="161">
        <v>0</v>
      </c>
      <c r="W2004" s="161">
        <v>0</v>
      </c>
      <c r="X2004" s="161">
        <v>0</v>
      </c>
      <c r="Y2004" s="161">
        <v>0</v>
      </c>
      <c r="Z2004" s="161">
        <v>0</v>
      </c>
      <c r="AA2004" s="161">
        <v>0</v>
      </c>
      <c r="AB2004" s="161">
        <v>0</v>
      </c>
      <c r="AC2004" s="161">
        <v>0</v>
      </c>
      <c r="AD2004" s="161">
        <v>0</v>
      </c>
      <c r="AE2004" s="161">
        <v>0</v>
      </c>
      <c r="AF2004" s="161" t="s">
        <v>6566</v>
      </c>
      <c r="AG2004" s="161" t="s">
        <v>4392</v>
      </c>
      <c r="AH2004" s="162"/>
      <c r="AI2004" s="162"/>
      <c r="AJ2004" s="162"/>
      <c r="AK2004" s="162"/>
      <c r="AL2004" s="162"/>
      <c r="AM2004" s="162"/>
      <c r="AN2004" s="162"/>
      <c r="AO2004" s="162"/>
      <c r="AP2004" s="162"/>
      <c r="AQ2004" s="162"/>
      <c r="AR2004" s="162"/>
      <c r="AS2004" s="162"/>
      <c r="AT2004" s="162"/>
      <c r="AU2004" s="162"/>
      <c r="AV2004" s="162"/>
      <c r="AW2004" s="162"/>
      <c r="AX2004" s="162"/>
    </row>
    <row r="2005" spans="1:50" hidden="1">
      <c r="A2005" s="153" t="s">
        <v>1721</v>
      </c>
      <c r="B2005" s="153" t="s">
        <v>1712</v>
      </c>
      <c r="C2005" s="153" t="s">
        <v>1722</v>
      </c>
      <c r="D2005" s="177" t="s">
        <v>7341</v>
      </c>
      <c r="E2005" s="161" t="s">
        <v>7342</v>
      </c>
      <c r="F2005" s="161" t="s">
        <v>13080</v>
      </c>
      <c r="G2005" s="161" t="s">
        <v>7343</v>
      </c>
      <c r="H2005" s="161" t="s">
        <v>2024</v>
      </c>
      <c r="I2005" s="161" t="s">
        <v>2031</v>
      </c>
      <c r="J2005" s="161" t="s">
        <v>7344</v>
      </c>
      <c r="K2005" s="161" t="s">
        <v>6309</v>
      </c>
      <c r="L2005" s="161" t="s">
        <v>6309</v>
      </c>
      <c r="M2005" s="161" t="s">
        <v>14372</v>
      </c>
      <c r="N2005" s="185" t="s">
        <v>6313</v>
      </c>
      <c r="O2005" s="161">
        <v>0</v>
      </c>
      <c r="P2005" s="161">
        <v>0</v>
      </c>
      <c r="Q2005" s="161">
        <v>0</v>
      </c>
      <c r="R2005" s="161">
        <v>0</v>
      </c>
      <c r="S2005" s="161">
        <v>0</v>
      </c>
      <c r="T2005" s="161">
        <v>0</v>
      </c>
      <c r="U2005" s="161">
        <v>0</v>
      </c>
      <c r="V2005" s="161">
        <v>0</v>
      </c>
      <c r="W2005" s="161">
        <v>0</v>
      </c>
      <c r="X2005" s="161">
        <v>0</v>
      </c>
      <c r="Y2005" s="161">
        <v>0</v>
      </c>
      <c r="Z2005" s="161">
        <v>0</v>
      </c>
      <c r="AA2005" s="161">
        <v>0</v>
      </c>
      <c r="AB2005" s="161">
        <v>0</v>
      </c>
      <c r="AC2005" s="161">
        <v>0</v>
      </c>
      <c r="AD2005" s="161">
        <v>0</v>
      </c>
      <c r="AE2005" s="161">
        <v>0</v>
      </c>
      <c r="AF2005" s="161" t="s">
        <v>6092</v>
      </c>
      <c r="AG2005" s="161" t="s">
        <v>4437</v>
      </c>
      <c r="AH2005" s="162" t="s">
        <v>15892</v>
      </c>
      <c r="AI2005" s="162" t="s">
        <v>15989</v>
      </c>
      <c r="AJ2005" s="162"/>
      <c r="AK2005" s="162"/>
      <c r="AL2005" s="162"/>
      <c r="AM2005" s="162"/>
      <c r="AN2005" s="162"/>
      <c r="AO2005" s="162"/>
      <c r="AP2005" s="162"/>
      <c r="AQ2005" s="162"/>
      <c r="AR2005" s="162"/>
      <c r="AS2005" s="162"/>
      <c r="AT2005" s="162"/>
      <c r="AU2005" s="162"/>
      <c r="AV2005" s="162"/>
      <c r="AW2005" s="162"/>
      <c r="AX2005" s="162"/>
    </row>
    <row r="2006" spans="1:50" hidden="1">
      <c r="A2006" s="153" t="s">
        <v>1723</v>
      </c>
      <c r="B2006" s="153" t="s">
        <v>1712</v>
      </c>
      <c r="C2006" s="153" t="s">
        <v>1724</v>
      </c>
      <c r="D2006" s="177" t="s">
        <v>7341</v>
      </c>
      <c r="E2006" s="161" t="s">
        <v>7342</v>
      </c>
      <c r="F2006" s="161" t="s">
        <v>13081</v>
      </c>
      <c r="G2006" s="161" t="s">
        <v>7343</v>
      </c>
      <c r="H2006" s="161" t="s">
        <v>2024</v>
      </c>
      <c r="I2006" s="161" t="s">
        <v>2031</v>
      </c>
      <c r="J2006" s="161" t="s">
        <v>7344</v>
      </c>
      <c r="K2006" s="161" t="s">
        <v>6309</v>
      </c>
      <c r="L2006" s="161" t="s">
        <v>6309</v>
      </c>
      <c r="M2006" s="161" t="s">
        <v>14372</v>
      </c>
      <c r="N2006" s="185" t="s">
        <v>6313</v>
      </c>
      <c r="O2006" s="161">
        <v>0</v>
      </c>
      <c r="P2006" s="161">
        <v>0</v>
      </c>
      <c r="Q2006" s="161">
        <v>0</v>
      </c>
      <c r="R2006" s="161">
        <v>0</v>
      </c>
      <c r="S2006" s="161">
        <v>0</v>
      </c>
      <c r="T2006" s="161">
        <v>0</v>
      </c>
      <c r="U2006" s="161">
        <v>0</v>
      </c>
      <c r="V2006" s="161">
        <v>0</v>
      </c>
      <c r="W2006" s="161">
        <v>0</v>
      </c>
      <c r="X2006" s="161">
        <v>0</v>
      </c>
      <c r="Y2006" s="161">
        <v>0</v>
      </c>
      <c r="Z2006" s="161">
        <v>0</v>
      </c>
      <c r="AA2006" s="161">
        <v>0</v>
      </c>
      <c r="AB2006" s="161">
        <v>0</v>
      </c>
      <c r="AC2006" s="161">
        <v>0</v>
      </c>
      <c r="AD2006" s="161">
        <v>0</v>
      </c>
      <c r="AE2006" s="161">
        <v>0</v>
      </c>
      <c r="AF2006" s="161" t="s">
        <v>6092</v>
      </c>
      <c r="AG2006" s="161" t="s">
        <v>4437</v>
      </c>
      <c r="AH2006" s="162" t="s">
        <v>15892</v>
      </c>
      <c r="AI2006" s="162" t="s">
        <v>15989</v>
      </c>
      <c r="AJ2006" s="162"/>
      <c r="AK2006" s="162"/>
      <c r="AL2006" s="162"/>
      <c r="AM2006" s="162"/>
      <c r="AN2006" s="162"/>
      <c r="AO2006" s="162"/>
      <c r="AP2006" s="162"/>
      <c r="AQ2006" s="162"/>
      <c r="AR2006" s="162"/>
      <c r="AS2006" s="162"/>
      <c r="AT2006" s="162"/>
      <c r="AU2006" s="162"/>
      <c r="AV2006" s="162"/>
      <c r="AW2006" s="162"/>
      <c r="AX2006" s="162"/>
    </row>
    <row r="2007" spans="1:50" hidden="1">
      <c r="A2007" s="153" t="s">
        <v>2451</v>
      </c>
      <c r="B2007" s="153" t="s">
        <v>2441</v>
      </c>
      <c r="C2007" s="153" t="s">
        <v>2452</v>
      </c>
      <c r="D2007" s="177" t="s">
        <v>8108</v>
      </c>
      <c r="E2007" s="161" t="s">
        <v>8109</v>
      </c>
      <c r="F2007" s="161" t="s">
        <v>12393</v>
      </c>
      <c r="G2007" s="161" t="s">
        <v>8110</v>
      </c>
      <c r="H2007" s="161" t="s">
        <v>2025</v>
      </c>
      <c r="I2007" s="161" t="s">
        <v>2026</v>
      </c>
      <c r="J2007" s="161" t="s">
        <v>8111</v>
      </c>
      <c r="K2007" s="161" t="s">
        <v>8112</v>
      </c>
      <c r="L2007" s="161" t="s">
        <v>8113</v>
      </c>
      <c r="M2007" s="161" t="s">
        <v>8114</v>
      </c>
      <c r="N2007" s="185" t="s">
        <v>6318</v>
      </c>
      <c r="O2007" s="161">
        <v>0</v>
      </c>
      <c r="P2007" s="161">
        <v>0</v>
      </c>
      <c r="Q2007" s="161">
        <v>0</v>
      </c>
      <c r="R2007" s="161">
        <v>0</v>
      </c>
      <c r="S2007" s="161">
        <v>0</v>
      </c>
      <c r="T2007" s="161">
        <v>0</v>
      </c>
      <c r="U2007" s="161">
        <v>0</v>
      </c>
      <c r="V2007" s="161">
        <v>0</v>
      </c>
      <c r="W2007" s="161">
        <v>0</v>
      </c>
      <c r="X2007" s="161">
        <v>0</v>
      </c>
      <c r="Y2007" s="161">
        <v>0</v>
      </c>
      <c r="Z2007" s="161">
        <v>0</v>
      </c>
      <c r="AA2007" s="161">
        <v>0</v>
      </c>
      <c r="AB2007" s="161">
        <v>0</v>
      </c>
      <c r="AC2007" s="161">
        <v>0</v>
      </c>
      <c r="AD2007" s="161">
        <v>0</v>
      </c>
      <c r="AE2007" s="161">
        <v>0</v>
      </c>
      <c r="AF2007" s="161" t="s">
        <v>6566</v>
      </c>
      <c r="AG2007" s="161" t="s">
        <v>4392</v>
      </c>
      <c r="AH2007" s="162"/>
      <c r="AI2007" s="162"/>
      <c r="AJ2007" s="162"/>
      <c r="AK2007" s="162"/>
      <c r="AL2007" s="162"/>
      <c r="AM2007" s="162"/>
      <c r="AN2007" s="162"/>
      <c r="AO2007" s="162"/>
      <c r="AP2007" s="162"/>
      <c r="AQ2007" s="162"/>
      <c r="AR2007" s="162"/>
      <c r="AS2007" s="162"/>
      <c r="AT2007" s="162"/>
      <c r="AU2007" s="162"/>
      <c r="AV2007" s="162"/>
      <c r="AW2007" s="162"/>
      <c r="AX2007" s="162"/>
    </row>
    <row r="2008" spans="1:50" hidden="1">
      <c r="A2008" s="153" t="s">
        <v>5433</v>
      </c>
      <c r="B2008" s="153" t="s">
        <v>5434</v>
      </c>
      <c r="C2008" s="153" t="s">
        <v>5435</v>
      </c>
      <c r="D2008" s="177" t="s">
        <v>11458</v>
      </c>
      <c r="E2008" s="161" t="s">
        <v>11459</v>
      </c>
      <c r="F2008" s="161" t="s">
        <v>13386</v>
      </c>
      <c r="G2008" s="161" t="s">
        <v>11460</v>
      </c>
      <c r="H2008" s="161" t="s">
        <v>2024</v>
      </c>
      <c r="I2008" s="161" t="s">
        <v>2031</v>
      </c>
      <c r="J2008" s="161" t="s">
        <v>11461</v>
      </c>
      <c r="K2008" s="161" t="s">
        <v>11462</v>
      </c>
      <c r="L2008" s="161" t="s">
        <v>11463</v>
      </c>
      <c r="M2008" s="161" t="s">
        <v>11464</v>
      </c>
      <c r="N2008" s="185" t="s">
        <v>6310</v>
      </c>
      <c r="O2008" s="161" t="s">
        <v>5436</v>
      </c>
      <c r="P2008" s="161" t="s">
        <v>13387</v>
      </c>
      <c r="Q2008" s="161" t="s">
        <v>11460</v>
      </c>
      <c r="R2008" s="161" t="s">
        <v>2024</v>
      </c>
      <c r="S2008" s="161" t="s">
        <v>2031</v>
      </c>
      <c r="T2008" s="161" t="s">
        <v>13388</v>
      </c>
      <c r="U2008" s="161">
        <v>0</v>
      </c>
      <c r="V2008" s="161">
        <v>0</v>
      </c>
      <c r="W2008" s="161">
        <v>0</v>
      </c>
      <c r="X2008" s="161">
        <v>0</v>
      </c>
      <c r="Y2008" s="161">
        <v>0</v>
      </c>
      <c r="Z2008" s="161">
        <v>0</v>
      </c>
      <c r="AA2008" s="161">
        <v>0</v>
      </c>
      <c r="AB2008" s="161">
        <v>0</v>
      </c>
      <c r="AC2008" s="161">
        <v>0</v>
      </c>
      <c r="AD2008" s="161">
        <v>0</v>
      </c>
      <c r="AE2008" s="161">
        <v>0</v>
      </c>
      <c r="AF2008" s="161" t="s">
        <v>6309</v>
      </c>
      <c r="AG2008" s="161" t="s">
        <v>6317</v>
      </c>
      <c r="AH2008" s="162"/>
      <c r="AI2008" s="162"/>
      <c r="AJ2008" s="162"/>
      <c r="AK2008" s="162"/>
      <c r="AL2008" s="162"/>
      <c r="AM2008" s="162"/>
      <c r="AN2008" s="162"/>
      <c r="AO2008" s="162"/>
      <c r="AP2008" s="162"/>
      <c r="AQ2008" s="162"/>
      <c r="AR2008" s="162"/>
      <c r="AS2008" s="162"/>
      <c r="AT2008" s="162"/>
      <c r="AU2008" s="162"/>
      <c r="AV2008" s="162"/>
      <c r="AW2008" s="162"/>
      <c r="AX2008" s="162"/>
    </row>
    <row r="2009" spans="1:50" hidden="1">
      <c r="A2009" s="153" t="s">
        <v>4745</v>
      </c>
      <c r="B2009" s="153" t="s">
        <v>5434</v>
      </c>
      <c r="C2009" s="153" t="s">
        <v>4746</v>
      </c>
      <c r="D2009" s="177" t="s">
        <v>11458</v>
      </c>
      <c r="E2009" s="161" t="s">
        <v>11459</v>
      </c>
      <c r="F2009" s="161" t="s">
        <v>13389</v>
      </c>
      <c r="G2009" s="161" t="s">
        <v>11460</v>
      </c>
      <c r="H2009" s="161" t="s">
        <v>2024</v>
      </c>
      <c r="I2009" s="161" t="s">
        <v>2031</v>
      </c>
      <c r="J2009" s="161" t="s">
        <v>11461</v>
      </c>
      <c r="K2009" s="161" t="s">
        <v>11462</v>
      </c>
      <c r="L2009" s="161" t="s">
        <v>11463</v>
      </c>
      <c r="M2009" s="161" t="s">
        <v>11464</v>
      </c>
      <c r="N2009" s="185" t="s">
        <v>6310</v>
      </c>
      <c r="O2009" s="161" t="s">
        <v>5436</v>
      </c>
      <c r="P2009" s="161" t="s">
        <v>13387</v>
      </c>
      <c r="Q2009" s="161" t="s">
        <v>11460</v>
      </c>
      <c r="R2009" s="161" t="s">
        <v>2024</v>
      </c>
      <c r="S2009" s="161" t="s">
        <v>2031</v>
      </c>
      <c r="T2009" s="161" t="s">
        <v>13388</v>
      </c>
      <c r="U2009" s="161">
        <v>0</v>
      </c>
      <c r="V2009" s="161">
        <v>0</v>
      </c>
      <c r="W2009" s="161">
        <v>0</v>
      </c>
      <c r="X2009" s="161">
        <v>0</v>
      </c>
      <c r="Y2009" s="161">
        <v>0</v>
      </c>
      <c r="Z2009" s="161">
        <v>0</v>
      </c>
      <c r="AA2009" s="161">
        <v>0</v>
      </c>
      <c r="AB2009" s="161">
        <v>0</v>
      </c>
      <c r="AC2009" s="161">
        <v>0</v>
      </c>
      <c r="AD2009" s="161">
        <v>0</v>
      </c>
      <c r="AE2009" s="161">
        <v>0</v>
      </c>
      <c r="AF2009" s="161" t="s">
        <v>6309</v>
      </c>
      <c r="AG2009" s="161" t="s">
        <v>6317</v>
      </c>
      <c r="AH2009" s="162"/>
      <c r="AI2009" s="162"/>
      <c r="AJ2009" s="162"/>
      <c r="AK2009" s="162"/>
      <c r="AL2009" s="162"/>
      <c r="AM2009" s="162"/>
      <c r="AN2009" s="162"/>
      <c r="AO2009" s="162"/>
      <c r="AP2009" s="162"/>
      <c r="AQ2009" s="162"/>
      <c r="AR2009" s="162"/>
      <c r="AS2009" s="162"/>
      <c r="AT2009" s="162"/>
      <c r="AU2009" s="162"/>
      <c r="AV2009" s="162"/>
      <c r="AW2009" s="162"/>
      <c r="AX2009" s="162"/>
    </row>
    <row r="2010" spans="1:50" hidden="1">
      <c r="A2010" s="153" t="s">
        <v>4747</v>
      </c>
      <c r="B2010" s="153" t="s">
        <v>5434</v>
      </c>
      <c r="C2010" s="153" t="s">
        <v>4748</v>
      </c>
      <c r="D2010" s="177" t="s">
        <v>11458</v>
      </c>
      <c r="E2010" s="161" t="s">
        <v>11459</v>
      </c>
      <c r="F2010" s="161" t="s">
        <v>13390</v>
      </c>
      <c r="G2010" s="161" t="s">
        <v>11460</v>
      </c>
      <c r="H2010" s="161" t="s">
        <v>2024</v>
      </c>
      <c r="I2010" s="161" t="s">
        <v>2031</v>
      </c>
      <c r="J2010" s="161" t="s">
        <v>11461</v>
      </c>
      <c r="K2010" s="161" t="s">
        <v>11462</v>
      </c>
      <c r="L2010" s="161" t="s">
        <v>11463</v>
      </c>
      <c r="M2010" s="161" t="s">
        <v>11464</v>
      </c>
      <c r="N2010" s="185" t="s">
        <v>6310</v>
      </c>
      <c r="O2010" s="161" t="s">
        <v>5436</v>
      </c>
      <c r="P2010" s="161" t="s">
        <v>13387</v>
      </c>
      <c r="Q2010" s="161" t="s">
        <v>11460</v>
      </c>
      <c r="R2010" s="161" t="s">
        <v>2024</v>
      </c>
      <c r="S2010" s="161" t="s">
        <v>2031</v>
      </c>
      <c r="T2010" s="161" t="s">
        <v>13388</v>
      </c>
      <c r="U2010" s="161">
        <v>0</v>
      </c>
      <c r="V2010" s="161">
        <v>0</v>
      </c>
      <c r="W2010" s="161">
        <v>0</v>
      </c>
      <c r="X2010" s="161">
        <v>0</v>
      </c>
      <c r="Y2010" s="161">
        <v>0</v>
      </c>
      <c r="Z2010" s="161">
        <v>0</v>
      </c>
      <c r="AA2010" s="161">
        <v>0</v>
      </c>
      <c r="AB2010" s="161">
        <v>0</v>
      </c>
      <c r="AC2010" s="161">
        <v>0</v>
      </c>
      <c r="AD2010" s="161">
        <v>0</v>
      </c>
      <c r="AE2010" s="161">
        <v>0</v>
      </c>
      <c r="AF2010" s="161" t="s">
        <v>6309</v>
      </c>
      <c r="AG2010" s="161" t="s">
        <v>6317</v>
      </c>
      <c r="AH2010" s="162"/>
      <c r="AI2010" s="162"/>
      <c r="AJ2010" s="162"/>
      <c r="AK2010" s="162"/>
      <c r="AL2010" s="162"/>
      <c r="AM2010" s="162"/>
      <c r="AN2010" s="162"/>
      <c r="AO2010" s="162"/>
      <c r="AP2010" s="162"/>
      <c r="AQ2010" s="162"/>
      <c r="AR2010" s="162"/>
      <c r="AS2010" s="162"/>
      <c r="AT2010" s="162"/>
      <c r="AU2010" s="162"/>
      <c r="AV2010" s="162"/>
      <c r="AW2010" s="162"/>
      <c r="AX2010" s="162"/>
    </row>
    <row r="2011" spans="1:50" hidden="1">
      <c r="A2011" s="153" t="s">
        <v>4749</v>
      </c>
      <c r="B2011" s="153" t="s">
        <v>5434</v>
      </c>
      <c r="C2011" s="153" t="s">
        <v>4750</v>
      </c>
      <c r="D2011" s="177" t="s">
        <v>11458</v>
      </c>
      <c r="E2011" s="161" t="s">
        <v>11459</v>
      </c>
      <c r="F2011" s="161" t="s">
        <v>13391</v>
      </c>
      <c r="G2011" s="161" t="s">
        <v>11460</v>
      </c>
      <c r="H2011" s="161" t="s">
        <v>2024</v>
      </c>
      <c r="I2011" s="161" t="s">
        <v>2031</v>
      </c>
      <c r="J2011" s="161" t="s">
        <v>11461</v>
      </c>
      <c r="K2011" s="161" t="s">
        <v>11462</v>
      </c>
      <c r="L2011" s="161" t="s">
        <v>11463</v>
      </c>
      <c r="M2011" s="161" t="s">
        <v>11464</v>
      </c>
      <c r="N2011" s="185" t="s">
        <v>6310</v>
      </c>
      <c r="O2011" s="161" t="s">
        <v>5436</v>
      </c>
      <c r="P2011" s="161" t="s">
        <v>13387</v>
      </c>
      <c r="Q2011" s="161" t="s">
        <v>11460</v>
      </c>
      <c r="R2011" s="161" t="s">
        <v>2024</v>
      </c>
      <c r="S2011" s="161" t="s">
        <v>2031</v>
      </c>
      <c r="T2011" s="161" t="s">
        <v>13388</v>
      </c>
      <c r="U2011" s="161">
        <v>0</v>
      </c>
      <c r="V2011" s="161">
        <v>0</v>
      </c>
      <c r="W2011" s="161">
        <v>0</v>
      </c>
      <c r="X2011" s="161">
        <v>0</v>
      </c>
      <c r="Y2011" s="161">
        <v>0</v>
      </c>
      <c r="Z2011" s="161">
        <v>0</v>
      </c>
      <c r="AA2011" s="161">
        <v>0</v>
      </c>
      <c r="AB2011" s="161">
        <v>0</v>
      </c>
      <c r="AC2011" s="161">
        <v>0</v>
      </c>
      <c r="AD2011" s="161">
        <v>0</v>
      </c>
      <c r="AE2011" s="161">
        <v>0</v>
      </c>
      <c r="AF2011" s="161" t="s">
        <v>6309</v>
      </c>
      <c r="AG2011" s="161" t="s">
        <v>6317</v>
      </c>
      <c r="AH2011" s="162"/>
      <c r="AI2011" s="162"/>
      <c r="AJ2011" s="162"/>
      <c r="AK2011" s="162"/>
      <c r="AL2011" s="162"/>
      <c r="AM2011" s="162"/>
      <c r="AN2011" s="162"/>
      <c r="AO2011" s="162"/>
      <c r="AP2011" s="162"/>
      <c r="AQ2011" s="162"/>
      <c r="AR2011" s="162"/>
      <c r="AS2011" s="162"/>
      <c r="AT2011" s="162"/>
      <c r="AU2011" s="162"/>
      <c r="AV2011" s="162"/>
      <c r="AW2011" s="162"/>
      <c r="AX2011" s="162"/>
    </row>
    <row r="2012" spans="1:50" hidden="1">
      <c r="A2012" s="153" t="s">
        <v>448</v>
      </c>
      <c r="B2012" s="153" t="s">
        <v>2070</v>
      </c>
      <c r="C2012" s="153" t="s">
        <v>449</v>
      </c>
      <c r="D2012" s="177" t="s">
        <v>3503</v>
      </c>
      <c r="E2012" s="161" t="s">
        <v>3504</v>
      </c>
      <c r="F2012" s="161" t="s">
        <v>3505</v>
      </c>
      <c r="G2012" s="161" t="s">
        <v>3506</v>
      </c>
      <c r="H2012" s="161" t="s">
        <v>3507</v>
      </c>
      <c r="I2012" s="161" t="s">
        <v>3508</v>
      </c>
      <c r="J2012" s="161" t="s">
        <v>3509</v>
      </c>
      <c r="K2012" s="161" t="s">
        <v>3510</v>
      </c>
      <c r="L2012" s="161" t="s">
        <v>6309</v>
      </c>
      <c r="M2012" s="161" t="s">
        <v>3511</v>
      </c>
      <c r="N2012" s="185" t="s">
        <v>2035</v>
      </c>
      <c r="O2012" s="161" t="s">
        <v>2072</v>
      </c>
      <c r="P2012" s="161" t="s">
        <v>3512</v>
      </c>
      <c r="Q2012" s="161" t="s">
        <v>3513</v>
      </c>
      <c r="R2012" s="161" t="s">
        <v>2024</v>
      </c>
      <c r="S2012" s="161" t="s">
        <v>2031</v>
      </c>
      <c r="T2012" s="161" t="s">
        <v>3509</v>
      </c>
      <c r="U2012" s="161" t="s">
        <v>3514</v>
      </c>
      <c r="V2012" s="161" t="s">
        <v>3515</v>
      </c>
      <c r="W2012" s="161" t="s">
        <v>3516</v>
      </c>
      <c r="X2012" s="161" t="s">
        <v>3507</v>
      </c>
      <c r="Y2012" s="161" t="s">
        <v>3508</v>
      </c>
      <c r="Z2012" s="161" t="s">
        <v>6309</v>
      </c>
      <c r="AA2012" s="161">
        <v>0</v>
      </c>
      <c r="AB2012" s="161">
        <v>0</v>
      </c>
      <c r="AC2012" s="161">
        <v>0</v>
      </c>
      <c r="AD2012" s="161">
        <v>0</v>
      </c>
      <c r="AE2012" s="161">
        <v>0</v>
      </c>
      <c r="AF2012" s="161" t="s">
        <v>6309</v>
      </c>
      <c r="AG2012" s="161" t="s">
        <v>6334</v>
      </c>
      <c r="AH2012" s="162" t="s">
        <v>2612</v>
      </c>
      <c r="AI2012" s="162" t="s">
        <v>2610</v>
      </c>
      <c r="AJ2012" s="162" t="s">
        <v>14252</v>
      </c>
      <c r="AK2012" s="162" t="s">
        <v>14836</v>
      </c>
      <c r="AL2012" s="162"/>
      <c r="AM2012" s="162"/>
      <c r="AN2012" s="162"/>
      <c r="AO2012" s="162"/>
      <c r="AP2012" s="162"/>
      <c r="AQ2012" s="162"/>
      <c r="AR2012" s="162"/>
      <c r="AS2012" s="162"/>
      <c r="AT2012" s="162"/>
      <c r="AU2012" s="162"/>
      <c r="AV2012" s="162"/>
      <c r="AW2012" s="162"/>
      <c r="AX2012" s="162"/>
    </row>
    <row r="2013" spans="1:50" hidden="1">
      <c r="A2013" s="153" t="s">
        <v>4751</v>
      </c>
      <c r="B2013" s="153" t="s">
        <v>5434</v>
      </c>
      <c r="C2013" s="153" t="s">
        <v>4752</v>
      </c>
      <c r="D2013" s="177" t="s">
        <v>11458</v>
      </c>
      <c r="E2013" s="161" t="s">
        <v>11459</v>
      </c>
      <c r="F2013" s="161" t="s">
        <v>13392</v>
      </c>
      <c r="G2013" s="161" t="s">
        <v>11460</v>
      </c>
      <c r="H2013" s="161" t="s">
        <v>2024</v>
      </c>
      <c r="I2013" s="161" t="s">
        <v>2031</v>
      </c>
      <c r="J2013" s="161" t="s">
        <v>11461</v>
      </c>
      <c r="K2013" s="161" t="s">
        <v>11462</v>
      </c>
      <c r="L2013" s="161" t="s">
        <v>11463</v>
      </c>
      <c r="M2013" s="161"/>
      <c r="N2013" s="185"/>
      <c r="O2013" s="161"/>
      <c r="P2013" s="161"/>
      <c r="Q2013" s="161"/>
      <c r="R2013" s="161"/>
      <c r="S2013" s="161"/>
      <c r="T2013" s="161"/>
      <c r="U2013" s="161"/>
      <c r="V2013" s="161"/>
      <c r="W2013" s="161"/>
      <c r="X2013" s="161"/>
      <c r="Y2013" s="161"/>
      <c r="Z2013" s="161"/>
      <c r="AA2013" s="161"/>
      <c r="AB2013" s="161"/>
      <c r="AC2013" s="161"/>
      <c r="AD2013" s="161"/>
      <c r="AE2013" s="161"/>
      <c r="AF2013" s="161"/>
      <c r="AG2013" s="161"/>
      <c r="AH2013" s="162"/>
      <c r="AI2013" s="162"/>
      <c r="AJ2013" s="162"/>
      <c r="AK2013" s="162"/>
      <c r="AL2013" s="162"/>
      <c r="AM2013" s="162"/>
      <c r="AN2013" s="162"/>
      <c r="AO2013" s="162"/>
      <c r="AP2013" s="162"/>
      <c r="AQ2013" s="162"/>
      <c r="AR2013" s="162"/>
      <c r="AS2013" s="162"/>
      <c r="AT2013" s="162"/>
      <c r="AU2013" s="162"/>
      <c r="AV2013" s="162"/>
      <c r="AW2013" s="162"/>
      <c r="AX2013" s="162"/>
    </row>
    <row r="2014" spans="1:50" hidden="1">
      <c r="A2014" s="153" t="s">
        <v>4296</v>
      </c>
      <c r="B2014" s="153" t="s">
        <v>4297</v>
      </c>
      <c r="C2014" s="153" t="s">
        <v>4298</v>
      </c>
      <c r="D2014" s="177" t="s">
        <v>8616</v>
      </c>
      <c r="E2014" s="161" t="s">
        <v>6309</v>
      </c>
      <c r="F2014" s="161" t="s">
        <v>12188</v>
      </c>
      <c r="G2014" s="161" t="s">
        <v>8617</v>
      </c>
      <c r="H2014" s="161" t="s">
        <v>2024</v>
      </c>
      <c r="I2014" s="161" t="s">
        <v>2031</v>
      </c>
      <c r="J2014" s="161" t="s">
        <v>8618</v>
      </c>
      <c r="K2014" s="161" t="s">
        <v>6309</v>
      </c>
      <c r="L2014" s="161" t="s">
        <v>6309</v>
      </c>
      <c r="M2014" s="161" t="s">
        <v>8619</v>
      </c>
      <c r="N2014" s="185" t="s">
        <v>6310</v>
      </c>
      <c r="O2014" s="161">
        <v>0</v>
      </c>
      <c r="P2014" s="161">
        <v>0</v>
      </c>
      <c r="Q2014" s="161">
        <v>0</v>
      </c>
      <c r="R2014" s="161">
        <v>0</v>
      </c>
      <c r="S2014" s="161">
        <v>0</v>
      </c>
      <c r="T2014" s="161">
        <v>0</v>
      </c>
      <c r="U2014" s="161">
        <v>0</v>
      </c>
      <c r="V2014" s="161">
        <v>0</v>
      </c>
      <c r="W2014" s="161">
        <v>0</v>
      </c>
      <c r="X2014" s="161">
        <v>0</v>
      </c>
      <c r="Y2014" s="161">
        <v>0</v>
      </c>
      <c r="Z2014" s="161">
        <v>0</v>
      </c>
      <c r="AA2014" s="161">
        <v>0</v>
      </c>
      <c r="AB2014" s="161">
        <v>0</v>
      </c>
      <c r="AC2014" s="161">
        <v>0</v>
      </c>
      <c r="AD2014" s="161">
        <v>0</v>
      </c>
      <c r="AE2014" s="161">
        <v>0</v>
      </c>
      <c r="AF2014" s="161" t="s">
        <v>6309</v>
      </c>
      <c r="AG2014" s="161" t="s">
        <v>6312</v>
      </c>
      <c r="AH2014" s="162"/>
      <c r="AI2014" s="162"/>
      <c r="AJ2014" s="162"/>
      <c r="AK2014" s="162"/>
      <c r="AL2014" s="162"/>
      <c r="AM2014" s="162"/>
      <c r="AN2014" s="162"/>
      <c r="AO2014" s="162"/>
      <c r="AP2014" s="162"/>
      <c r="AQ2014" s="162"/>
      <c r="AR2014" s="162"/>
      <c r="AS2014" s="162"/>
      <c r="AT2014" s="162"/>
      <c r="AU2014" s="162"/>
      <c r="AV2014" s="162"/>
      <c r="AW2014" s="162"/>
      <c r="AX2014" s="162"/>
    </row>
    <row r="2015" spans="1:50" hidden="1">
      <c r="A2015" s="153" t="s">
        <v>5115</v>
      </c>
      <c r="B2015" s="153" t="s">
        <v>644</v>
      </c>
      <c r="C2015" s="153" t="s">
        <v>4354</v>
      </c>
      <c r="D2015" s="177" t="s">
        <v>940</v>
      </c>
      <c r="E2015" s="161" t="s">
        <v>8396</v>
      </c>
      <c r="F2015" s="161" t="s">
        <v>12502</v>
      </c>
      <c r="G2015" s="161" t="s">
        <v>8397</v>
      </c>
      <c r="H2015" s="161" t="s">
        <v>2024</v>
      </c>
      <c r="I2015" s="161" t="s">
        <v>941</v>
      </c>
      <c r="J2015" s="161" t="s">
        <v>8398</v>
      </c>
      <c r="K2015" s="161" t="s">
        <v>8399</v>
      </c>
      <c r="L2015" s="161" t="s">
        <v>6309</v>
      </c>
      <c r="M2015" s="161" t="s">
        <v>6309</v>
      </c>
      <c r="N2015" s="185" t="s">
        <v>6520</v>
      </c>
      <c r="O2015" s="161" t="s">
        <v>646</v>
      </c>
      <c r="P2015" s="161" t="s">
        <v>3685</v>
      </c>
      <c r="Q2015" s="161" t="s">
        <v>3688</v>
      </c>
      <c r="R2015" s="161" t="s">
        <v>2024</v>
      </c>
      <c r="S2015" s="161" t="s">
        <v>2031</v>
      </c>
      <c r="T2015" s="161" t="s">
        <v>3689</v>
      </c>
      <c r="U2015" s="161">
        <v>0</v>
      </c>
      <c r="V2015" s="161">
        <v>0</v>
      </c>
      <c r="W2015" s="161">
        <v>0</v>
      </c>
      <c r="X2015" s="161">
        <v>0</v>
      </c>
      <c r="Y2015" s="161">
        <v>0</v>
      </c>
      <c r="Z2015" s="161">
        <v>0</v>
      </c>
      <c r="AA2015" s="161">
        <v>0</v>
      </c>
      <c r="AB2015" s="161">
        <v>0</v>
      </c>
      <c r="AC2015" s="161">
        <v>0</v>
      </c>
      <c r="AD2015" s="161">
        <v>0</v>
      </c>
      <c r="AE2015" s="161">
        <v>0</v>
      </c>
      <c r="AF2015" s="161" t="s">
        <v>6309</v>
      </c>
      <c r="AG2015" s="161" t="s">
        <v>6497</v>
      </c>
      <c r="AH2015" s="162" t="s">
        <v>3710</v>
      </c>
      <c r="AI2015" s="162" t="s">
        <v>6714</v>
      </c>
      <c r="AJ2015" s="162" t="s">
        <v>14814</v>
      </c>
      <c r="AK2015" s="162" t="s">
        <v>15363</v>
      </c>
      <c r="AL2015" s="162" t="s">
        <v>16034</v>
      </c>
      <c r="AM2015" s="162" t="s">
        <v>16035</v>
      </c>
      <c r="AN2015" s="162" t="s">
        <v>16146</v>
      </c>
      <c r="AO2015" s="162"/>
      <c r="AP2015" s="162"/>
      <c r="AQ2015" s="162"/>
      <c r="AR2015" s="162"/>
      <c r="AS2015" s="162"/>
      <c r="AT2015" s="162"/>
      <c r="AU2015" s="162"/>
      <c r="AV2015" s="162"/>
      <c r="AW2015" s="162"/>
      <c r="AX2015" s="162"/>
    </row>
    <row r="2016" spans="1:50" hidden="1">
      <c r="A2016" s="153" t="s">
        <v>4879</v>
      </c>
      <c r="B2016" s="153" t="s">
        <v>2382</v>
      </c>
      <c r="C2016" s="153" t="s">
        <v>4880</v>
      </c>
      <c r="D2016" s="177" t="s">
        <v>8064</v>
      </c>
      <c r="E2016" s="161" t="s">
        <v>8065</v>
      </c>
      <c r="F2016" s="161" t="s">
        <v>12374</v>
      </c>
      <c r="G2016" s="161" t="s">
        <v>8066</v>
      </c>
      <c r="H2016" s="161" t="s">
        <v>2024</v>
      </c>
      <c r="I2016" s="161" t="s">
        <v>7069</v>
      </c>
      <c r="J2016" s="161" t="s">
        <v>8067</v>
      </c>
      <c r="K2016" s="161" t="s">
        <v>8068</v>
      </c>
      <c r="L2016" s="161" t="s">
        <v>8069</v>
      </c>
      <c r="M2016" s="161" t="s">
        <v>8070</v>
      </c>
      <c r="N2016" s="185" t="s">
        <v>6318</v>
      </c>
      <c r="O2016" s="161">
        <v>0</v>
      </c>
      <c r="P2016" s="161">
        <v>0</v>
      </c>
      <c r="Q2016" s="161">
        <v>0</v>
      </c>
      <c r="R2016" s="161">
        <v>0</v>
      </c>
      <c r="S2016" s="161">
        <v>0</v>
      </c>
      <c r="T2016" s="161">
        <v>0</v>
      </c>
      <c r="U2016" s="161">
        <v>0</v>
      </c>
      <c r="V2016" s="161">
        <v>0</v>
      </c>
      <c r="W2016" s="161">
        <v>0</v>
      </c>
      <c r="X2016" s="161">
        <v>0</v>
      </c>
      <c r="Y2016" s="161">
        <v>0</v>
      </c>
      <c r="Z2016" s="161">
        <v>0</v>
      </c>
      <c r="AA2016" s="161">
        <v>0</v>
      </c>
      <c r="AB2016" s="161">
        <v>0</v>
      </c>
      <c r="AC2016" s="161">
        <v>0</v>
      </c>
      <c r="AD2016" s="161">
        <v>0</v>
      </c>
      <c r="AE2016" s="161">
        <v>0</v>
      </c>
      <c r="AF2016" s="161" t="s">
        <v>1912</v>
      </c>
      <c r="AG2016" s="161" t="s">
        <v>4388</v>
      </c>
      <c r="AH2016" s="162"/>
      <c r="AI2016" s="162"/>
      <c r="AJ2016" s="162"/>
      <c r="AK2016" s="162"/>
      <c r="AL2016" s="162"/>
      <c r="AM2016" s="162"/>
      <c r="AN2016" s="162"/>
      <c r="AO2016" s="162"/>
      <c r="AP2016" s="162"/>
      <c r="AQ2016" s="162"/>
      <c r="AR2016" s="162"/>
      <c r="AS2016" s="162"/>
      <c r="AT2016" s="162"/>
      <c r="AU2016" s="162"/>
      <c r="AV2016" s="162"/>
      <c r="AW2016" s="162"/>
      <c r="AX2016" s="162"/>
    </row>
    <row r="2017" spans="1:50" hidden="1">
      <c r="A2017" s="153" t="s">
        <v>12375</v>
      </c>
      <c r="B2017" s="153" t="s">
        <v>2382</v>
      </c>
      <c r="C2017" s="153" t="s">
        <v>12376</v>
      </c>
      <c r="D2017" s="176" t="s">
        <v>8064</v>
      </c>
      <c r="E2017" s="153" t="s">
        <v>8065</v>
      </c>
      <c r="F2017" s="153" t="s">
        <v>12377</v>
      </c>
      <c r="G2017" s="153" t="s">
        <v>8066</v>
      </c>
      <c r="H2017" s="153" t="s">
        <v>2024</v>
      </c>
      <c r="I2017" s="153" t="s">
        <v>7069</v>
      </c>
      <c r="J2017" s="153" t="s">
        <v>8067</v>
      </c>
      <c r="K2017" s="153" t="s">
        <v>8068</v>
      </c>
      <c r="L2017" s="153" t="s">
        <v>8069</v>
      </c>
      <c r="M2017" s="153" t="s">
        <v>8070</v>
      </c>
      <c r="N2017" s="184" t="s">
        <v>6318</v>
      </c>
      <c r="AF2017" s="153" t="s">
        <v>1912</v>
      </c>
      <c r="AG2017" s="160" t="s">
        <v>4388</v>
      </c>
      <c r="AH2017" s="162"/>
      <c r="AI2017" s="162"/>
      <c r="AJ2017" s="162"/>
      <c r="AK2017" s="162"/>
      <c r="AL2017" s="162"/>
      <c r="AM2017" s="162"/>
      <c r="AN2017" s="162"/>
      <c r="AO2017" s="162"/>
      <c r="AP2017" s="162"/>
      <c r="AQ2017" s="162"/>
      <c r="AR2017" s="162"/>
      <c r="AS2017" s="162"/>
      <c r="AT2017" s="162"/>
      <c r="AU2017" s="162"/>
      <c r="AV2017" s="162"/>
      <c r="AW2017" s="162"/>
      <c r="AX2017" s="162"/>
    </row>
    <row r="2018" spans="1:50" hidden="1">
      <c r="A2018" s="153" t="s">
        <v>12378</v>
      </c>
      <c r="B2018" s="153" t="s">
        <v>2382</v>
      </c>
      <c r="C2018" s="153" t="s">
        <v>12379</v>
      </c>
      <c r="D2018" s="176" t="s">
        <v>8064</v>
      </c>
      <c r="E2018" s="153" t="s">
        <v>8065</v>
      </c>
      <c r="F2018" s="153" t="s">
        <v>12380</v>
      </c>
      <c r="G2018" s="153" t="s">
        <v>8066</v>
      </c>
      <c r="H2018" s="153" t="s">
        <v>2024</v>
      </c>
      <c r="I2018" s="153" t="s">
        <v>7069</v>
      </c>
      <c r="J2018" s="153" t="s">
        <v>8067</v>
      </c>
      <c r="K2018" s="153" t="s">
        <v>8068</v>
      </c>
      <c r="L2018" s="153" t="s">
        <v>8069</v>
      </c>
      <c r="M2018" s="153" t="s">
        <v>8070</v>
      </c>
      <c r="N2018" s="184" t="s">
        <v>6318</v>
      </c>
      <c r="AF2018" s="153" t="s">
        <v>1912</v>
      </c>
      <c r="AG2018" s="153" t="s">
        <v>4388</v>
      </c>
      <c r="AH2018" s="162"/>
      <c r="AI2018" s="162"/>
      <c r="AJ2018" s="162"/>
      <c r="AK2018" s="162"/>
      <c r="AL2018" s="162"/>
      <c r="AM2018" s="162"/>
      <c r="AN2018" s="162"/>
      <c r="AO2018" s="162"/>
      <c r="AP2018" s="162"/>
      <c r="AQ2018" s="162"/>
      <c r="AR2018" s="162"/>
      <c r="AS2018" s="162"/>
      <c r="AT2018" s="162"/>
      <c r="AU2018" s="162"/>
      <c r="AV2018" s="162"/>
      <c r="AW2018" s="162"/>
      <c r="AX2018" s="162"/>
    </row>
    <row r="2019" spans="1:50">
      <c r="A2019" s="153" t="s">
        <v>834</v>
      </c>
      <c r="B2019" s="153" t="s">
        <v>298</v>
      </c>
      <c r="C2019" s="153" t="s">
        <v>792</v>
      </c>
      <c r="D2019" s="177" t="s">
        <v>6947</v>
      </c>
      <c r="E2019" s="161" t="s">
        <v>6948</v>
      </c>
      <c r="F2019" s="161" t="s">
        <v>11994</v>
      </c>
      <c r="G2019" s="161" t="s">
        <v>6949</v>
      </c>
      <c r="H2019" s="161" t="s">
        <v>6946</v>
      </c>
      <c r="I2019" s="161" t="s">
        <v>2031</v>
      </c>
      <c r="J2019" s="161" t="s">
        <v>6950</v>
      </c>
      <c r="K2019" s="161" t="s">
        <v>6951</v>
      </c>
      <c r="L2019" s="161" t="s">
        <v>6952</v>
      </c>
      <c r="M2019" s="161" t="s">
        <v>14382</v>
      </c>
      <c r="N2019" s="185" t="s">
        <v>6953</v>
      </c>
      <c r="O2019" s="161">
        <v>0</v>
      </c>
      <c r="P2019" s="161">
        <v>0</v>
      </c>
      <c r="Q2019" s="161">
        <v>0</v>
      </c>
      <c r="R2019" s="161">
        <v>0</v>
      </c>
      <c r="S2019" s="161">
        <v>0</v>
      </c>
      <c r="T2019" s="161">
        <v>0</v>
      </c>
      <c r="U2019" s="161">
        <v>0</v>
      </c>
      <c r="V2019" s="161">
        <v>0</v>
      </c>
      <c r="W2019" s="161">
        <v>0</v>
      </c>
      <c r="X2019" s="161">
        <v>0</v>
      </c>
      <c r="Y2019" s="161">
        <v>0</v>
      </c>
      <c r="Z2019" s="161">
        <v>0</v>
      </c>
      <c r="AA2019" s="161">
        <v>0</v>
      </c>
      <c r="AB2019" s="161">
        <v>0</v>
      </c>
      <c r="AC2019" s="161">
        <v>0</v>
      </c>
      <c r="AD2019" s="161">
        <v>0</v>
      </c>
      <c r="AE2019" s="161">
        <v>0</v>
      </c>
      <c r="AF2019" s="161" t="s">
        <v>6566</v>
      </c>
      <c r="AG2019" s="161" t="s">
        <v>4392</v>
      </c>
      <c r="AH2019" s="162"/>
      <c r="AI2019" s="162"/>
      <c r="AJ2019" s="162"/>
      <c r="AK2019" s="162"/>
      <c r="AL2019" s="162"/>
      <c r="AM2019" s="162"/>
      <c r="AN2019" s="162"/>
      <c r="AO2019" s="162"/>
      <c r="AP2019" s="162"/>
      <c r="AQ2019" s="162"/>
      <c r="AR2019" s="162"/>
      <c r="AS2019" s="162"/>
      <c r="AT2019" s="162"/>
      <c r="AU2019" s="162"/>
      <c r="AV2019" s="162"/>
      <c r="AW2019" s="162"/>
      <c r="AX2019" s="162"/>
    </row>
    <row r="2020" spans="1:50">
      <c r="A2020" s="153" t="s">
        <v>835</v>
      </c>
      <c r="B2020" s="153" t="s">
        <v>298</v>
      </c>
      <c r="C2020" s="153" t="s">
        <v>836</v>
      </c>
      <c r="D2020" s="177" t="s">
        <v>6947</v>
      </c>
      <c r="E2020" s="161" t="s">
        <v>6948</v>
      </c>
      <c r="F2020" s="161" t="s">
        <v>11932</v>
      </c>
      <c r="G2020" s="161" t="s">
        <v>6949</v>
      </c>
      <c r="H2020" s="161" t="s">
        <v>6946</v>
      </c>
      <c r="I2020" s="161" t="s">
        <v>2031</v>
      </c>
      <c r="J2020" s="161" t="s">
        <v>6950</v>
      </c>
      <c r="K2020" s="161" t="s">
        <v>6951</v>
      </c>
      <c r="L2020" s="161" t="s">
        <v>6952</v>
      </c>
      <c r="M2020" s="161" t="s">
        <v>14382</v>
      </c>
      <c r="N2020" s="185" t="s">
        <v>6953</v>
      </c>
      <c r="O2020" s="161">
        <v>0</v>
      </c>
      <c r="P2020" s="161">
        <v>0</v>
      </c>
      <c r="Q2020" s="161">
        <v>0</v>
      </c>
      <c r="R2020" s="161">
        <v>0</v>
      </c>
      <c r="S2020" s="161">
        <v>0</v>
      </c>
      <c r="T2020" s="161">
        <v>0</v>
      </c>
      <c r="U2020" s="161">
        <v>0</v>
      </c>
      <c r="V2020" s="161">
        <v>0</v>
      </c>
      <c r="W2020" s="161">
        <v>0</v>
      </c>
      <c r="X2020" s="161">
        <v>0</v>
      </c>
      <c r="Y2020" s="161">
        <v>0</v>
      </c>
      <c r="Z2020" s="161">
        <v>0</v>
      </c>
      <c r="AA2020" s="161">
        <v>0</v>
      </c>
      <c r="AB2020" s="161">
        <v>0</v>
      </c>
      <c r="AC2020" s="161">
        <v>0</v>
      </c>
      <c r="AD2020" s="161">
        <v>0</v>
      </c>
      <c r="AE2020" s="161">
        <v>0</v>
      </c>
      <c r="AF2020" s="161" t="s">
        <v>6566</v>
      </c>
      <c r="AG2020" s="161" t="s">
        <v>4392</v>
      </c>
      <c r="AH2020" s="162"/>
      <c r="AI2020" s="162"/>
      <c r="AJ2020" s="162"/>
      <c r="AK2020" s="162"/>
      <c r="AL2020" s="162"/>
      <c r="AM2020" s="162"/>
      <c r="AN2020" s="162"/>
      <c r="AO2020" s="162"/>
      <c r="AP2020" s="162"/>
      <c r="AQ2020" s="162"/>
      <c r="AR2020" s="162"/>
      <c r="AS2020" s="162"/>
      <c r="AT2020" s="162"/>
      <c r="AU2020" s="162"/>
      <c r="AV2020" s="162"/>
      <c r="AW2020" s="162"/>
      <c r="AX2020" s="162"/>
    </row>
    <row r="2021" spans="1:50" hidden="1">
      <c r="A2021" s="153" t="s">
        <v>4355</v>
      </c>
      <c r="B2021" s="153" t="s">
        <v>644</v>
      </c>
      <c r="C2021" s="153" t="s">
        <v>645</v>
      </c>
      <c r="D2021" s="177" t="s">
        <v>940</v>
      </c>
      <c r="E2021" s="161" t="s">
        <v>8396</v>
      </c>
      <c r="F2021" s="161" t="s">
        <v>12503</v>
      </c>
      <c r="G2021" s="161" t="s">
        <v>8397</v>
      </c>
      <c r="H2021" s="161" t="s">
        <v>2024</v>
      </c>
      <c r="I2021" s="161" t="s">
        <v>941</v>
      </c>
      <c r="J2021" s="161" t="s">
        <v>8398</v>
      </c>
      <c r="K2021" s="161" t="s">
        <v>8399</v>
      </c>
      <c r="L2021" s="161" t="s">
        <v>6309</v>
      </c>
      <c r="M2021" s="161" t="s">
        <v>6309</v>
      </c>
      <c r="N2021" s="185" t="s">
        <v>6520</v>
      </c>
      <c r="O2021" s="161" t="s">
        <v>646</v>
      </c>
      <c r="P2021" s="161" t="s">
        <v>3685</v>
      </c>
      <c r="Q2021" s="161" t="s">
        <v>3688</v>
      </c>
      <c r="R2021" s="161" t="s">
        <v>2024</v>
      </c>
      <c r="S2021" s="161" t="s">
        <v>2031</v>
      </c>
      <c r="T2021" s="161" t="s">
        <v>3689</v>
      </c>
      <c r="U2021" s="161">
        <v>0</v>
      </c>
      <c r="V2021" s="161">
        <v>0</v>
      </c>
      <c r="W2021" s="161">
        <v>0</v>
      </c>
      <c r="X2021" s="161">
        <v>0</v>
      </c>
      <c r="Y2021" s="161">
        <v>0</v>
      </c>
      <c r="Z2021" s="161">
        <v>0</v>
      </c>
      <c r="AA2021" s="161">
        <v>0</v>
      </c>
      <c r="AB2021" s="161">
        <v>0</v>
      </c>
      <c r="AC2021" s="161">
        <v>0</v>
      </c>
      <c r="AD2021" s="161">
        <v>0</v>
      </c>
      <c r="AE2021" s="161">
        <v>0</v>
      </c>
      <c r="AF2021" s="161" t="s">
        <v>6309</v>
      </c>
      <c r="AG2021" s="161" t="s">
        <v>6497</v>
      </c>
      <c r="AH2021" s="162" t="s">
        <v>3710</v>
      </c>
      <c r="AI2021" s="162" t="s">
        <v>6714</v>
      </c>
      <c r="AJ2021" s="162" t="s">
        <v>14812</v>
      </c>
      <c r="AK2021" s="162" t="s">
        <v>15362</v>
      </c>
      <c r="AL2021" s="162" t="s">
        <v>16034</v>
      </c>
      <c r="AM2021" s="162" t="s">
        <v>16035</v>
      </c>
      <c r="AN2021" s="162" t="s">
        <v>16146</v>
      </c>
      <c r="AO2021" s="162"/>
      <c r="AP2021" s="162"/>
      <c r="AQ2021" s="162"/>
      <c r="AR2021" s="162"/>
      <c r="AS2021" s="162"/>
      <c r="AT2021" s="162"/>
      <c r="AU2021" s="162"/>
      <c r="AV2021" s="162"/>
      <c r="AW2021" s="162"/>
      <c r="AX2021" s="162"/>
    </row>
    <row r="2022" spans="1:50" hidden="1">
      <c r="A2022" s="153" t="s">
        <v>4356</v>
      </c>
      <c r="B2022" s="153" t="s">
        <v>644</v>
      </c>
      <c r="C2022" s="153" t="s">
        <v>645</v>
      </c>
      <c r="D2022" s="177" t="s">
        <v>940</v>
      </c>
      <c r="E2022" s="161" t="s">
        <v>8396</v>
      </c>
      <c r="F2022" s="161" t="s">
        <v>12504</v>
      </c>
      <c r="G2022" s="161" t="s">
        <v>8397</v>
      </c>
      <c r="H2022" s="161" t="s">
        <v>2024</v>
      </c>
      <c r="I2022" s="161" t="s">
        <v>941</v>
      </c>
      <c r="J2022" s="161" t="s">
        <v>8398</v>
      </c>
      <c r="K2022" s="161" t="s">
        <v>8399</v>
      </c>
      <c r="L2022" s="161" t="s">
        <v>6309</v>
      </c>
      <c r="M2022" s="161" t="s">
        <v>6309</v>
      </c>
      <c r="N2022" s="185" t="s">
        <v>6520</v>
      </c>
      <c r="O2022" s="161" t="s">
        <v>646</v>
      </c>
      <c r="P2022" s="161" t="s">
        <v>3685</v>
      </c>
      <c r="Q2022" s="161" t="s">
        <v>3688</v>
      </c>
      <c r="R2022" s="161" t="s">
        <v>2024</v>
      </c>
      <c r="S2022" s="161" t="s">
        <v>2031</v>
      </c>
      <c r="T2022" s="161" t="s">
        <v>3689</v>
      </c>
      <c r="U2022" s="161">
        <v>0</v>
      </c>
      <c r="V2022" s="161">
        <v>0</v>
      </c>
      <c r="W2022" s="161">
        <v>0</v>
      </c>
      <c r="X2022" s="161">
        <v>0</v>
      </c>
      <c r="Y2022" s="161">
        <v>0</v>
      </c>
      <c r="Z2022" s="161">
        <v>0</v>
      </c>
      <c r="AA2022" s="161">
        <v>0</v>
      </c>
      <c r="AB2022" s="161">
        <v>0</v>
      </c>
      <c r="AC2022" s="161">
        <v>0</v>
      </c>
      <c r="AD2022" s="161">
        <v>0</v>
      </c>
      <c r="AE2022" s="161">
        <v>0</v>
      </c>
      <c r="AF2022" s="161" t="s">
        <v>6309</v>
      </c>
      <c r="AG2022" s="161" t="s">
        <v>6497</v>
      </c>
      <c r="AH2022" s="162" t="s">
        <v>3710</v>
      </c>
      <c r="AI2022" s="162" t="s">
        <v>6714</v>
      </c>
      <c r="AJ2022" s="162" t="s">
        <v>14813</v>
      </c>
      <c r="AK2022" s="162" t="s">
        <v>15362</v>
      </c>
      <c r="AL2022" s="162" t="s">
        <v>16034</v>
      </c>
      <c r="AM2022" s="162" t="s">
        <v>16035</v>
      </c>
      <c r="AN2022" s="162" t="s">
        <v>16146</v>
      </c>
      <c r="AO2022" s="162"/>
      <c r="AP2022" s="162"/>
      <c r="AQ2022" s="162"/>
      <c r="AR2022" s="162"/>
      <c r="AS2022" s="162"/>
      <c r="AT2022" s="162"/>
      <c r="AU2022" s="162"/>
      <c r="AV2022" s="162"/>
      <c r="AW2022" s="162"/>
      <c r="AX2022" s="162"/>
    </row>
    <row r="2023" spans="1:50" hidden="1">
      <c r="A2023" s="153" t="s">
        <v>450</v>
      </c>
      <c r="B2023" s="153" t="s">
        <v>2070</v>
      </c>
      <c r="C2023" s="153" t="s">
        <v>449</v>
      </c>
      <c r="D2023" s="177" t="s">
        <v>3503</v>
      </c>
      <c r="E2023" s="161" t="s">
        <v>3504</v>
      </c>
      <c r="F2023" s="161" t="s">
        <v>3517</v>
      </c>
      <c r="G2023" s="161" t="s">
        <v>3506</v>
      </c>
      <c r="H2023" s="161" t="s">
        <v>3507</v>
      </c>
      <c r="I2023" s="161" t="s">
        <v>3508</v>
      </c>
      <c r="J2023" s="161" t="s">
        <v>3509</v>
      </c>
      <c r="K2023" s="161" t="s">
        <v>3510</v>
      </c>
      <c r="L2023" s="161" t="s">
        <v>6309</v>
      </c>
      <c r="M2023" s="161" t="s">
        <v>3511</v>
      </c>
      <c r="N2023" s="185" t="s">
        <v>2035</v>
      </c>
      <c r="O2023" s="161" t="s">
        <v>2072</v>
      </c>
      <c r="P2023" s="161" t="s">
        <v>3512</v>
      </c>
      <c r="Q2023" s="161" t="s">
        <v>3513</v>
      </c>
      <c r="R2023" s="161" t="s">
        <v>2024</v>
      </c>
      <c r="S2023" s="161" t="s">
        <v>2031</v>
      </c>
      <c r="T2023" s="161" t="s">
        <v>3509</v>
      </c>
      <c r="U2023" s="161" t="s">
        <v>3514</v>
      </c>
      <c r="V2023" s="161" t="s">
        <v>3515</v>
      </c>
      <c r="W2023" s="161" t="s">
        <v>3516</v>
      </c>
      <c r="X2023" s="161" t="s">
        <v>3507</v>
      </c>
      <c r="Y2023" s="161" t="s">
        <v>3508</v>
      </c>
      <c r="Z2023" s="161" t="s">
        <v>6309</v>
      </c>
      <c r="AA2023" s="161">
        <v>0</v>
      </c>
      <c r="AB2023" s="161">
        <v>0</v>
      </c>
      <c r="AC2023" s="161">
        <v>0</v>
      </c>
      <c r="AD2023" s="161">
        <v>0</v>
      </c>
      <c r="AE2023" s="161">
        <v>0</v>
      </c>
      <c r="AF2023" s="161" t="s">
        <v>6309</v>
      </c>
      <c r="AG2023" s="161" t="s">
        <v>6334</v>
      </c>
      <c r="AH2023" s="162" t="s">
        <v>2609</v>
      </c>
      <c r="AI2023" s="162" t="s">
        <v>4848</v>
      </c>
      <c r="AJ2023" s="162" t="s">
        <v>14252</v>
      </c>
      <c r="AK2023" s="162" t="s">
        <v>14836</v>
      </c>
      <c r="AL2023" s="162"/>
      <c r="AM2023" s="162"/>
      <c r="AN2023" s="162"/>
      <c r="AO2023" s="162"/>
      <c r="AP2023" s="162"/>
      <c r="AQ2023" s="162"/>
      <c r="AR2023" s="162"/>
      <c r="AS2023" s="162"/>
      <c r="AT2023" s="162"/>
      <c r="AU2023" s="162"/>
      <c r="AV2023" s="162"/>
      <c r="AW2023" s="162"/>
      <c r="AX2023" s="162"/>
    </row>
    <row r="2024" spans="1:50" hidden="1">
      <c r="A2024" s="153" t="s">
        <v>4378</v>
      </c>
      <c r="B2024" s="153" t="s">
        <v>4379</v>
      </c>
      <c r="C2024" s="153" t="s">
        <v>4380</v>
      </c>
      <c r="D2024" s="177" t="s">
        <v>8086</v>
      </c>
      <c r="E2024" s="161" t="s">
        <v>8087</v>
      </c>
      <c r="F2024" s="161" t="s">
        <v>11952</v>
      </c>
      <c r="G2024" s="161" t="s">
        <v>8088</v>
      </c>
      <c r="H2024" s="161" t="s">
        <v>2024</v>
      </c>
      <c r="I2024" s="161" t="s">
        <v>8089</v>
      </c>
      <c r="J2024" s="161" t="s">
        <v>8090</v>
      </c>
      <c r="K2024" s="161" t="s">
        <v>8091</v>
      </c>
      <c r="L2024" s="161" t="s">
        <v>6309</v>
      </c>
      <c r="M2024" s="161" t="s">
        <v>8092</v>
      </c>
      <c r="N2024" s="185" t="s">
        <v>6313</v>
      </c>
      <c r="O2024" s="161">
        <v>0</v>
      </c>
      <c r="P2024" s="161">
        <v>0</v>
      </c>
      <c r="Q2024" s="161">
        <v>0</v>
      </c>
      <c r="R2024" s="161">
        <v>0</v>
      </c>
      <c r="S2024" s="161">
        <v>0</v>
      </c>
      <c r="T2024" s="161">
        <v>0</v>
      </c>
      <c r="U2024" s="161">
        <v>0</v>
      </c>
      <c r="V2024" s="161">
        <v>0</v>
      </c>
      <c r="W2024" s="161">
        <v>0</v>
      </c>
      <c r="X2024" s="161">
        <v>0</v>
      </c>
      <c r="Y2024" s="161">
        <v>0</v>
      </c>
      <c r="Z2024" s="161">
        <v>0</v>
      </c>
      <c r="AA2024" s="161">
        <v>0</v>
      </c>
      <c r="AB2024" s="161">
        <v>0</v>
      </c>
      <c r="AC2024" s="161">
        <v>0</v>
      </c>
      <c r="AD2024" s="161">
        <v>0</v>
      </c>
      <c r="AE2024" s="161">
        <v>0</v>
      </c>
      <c r="AF2024" s="161" t="s">
        <v>4381</v>
      </c>
      <c r="AG2024" s="161" t="s">
        <v>4388</v>
      </c>
      <c r="AH2024" s="162" t="s">
        <v>16207</v>
      </c>
      <c r="AI2024" s="162"/>
      <c r="AJ2024" s="162"/>
      <c r="AK2024" s="162"/>
      <c r="AL2024" s="162"/>
      <c r="AM2024" s="162"/>
      <c r="AN2024" s="162"/>
      <c r="AO2024" s="162"/>
      <c r="AP2024" s="162"/>
      <c r="AQ2024" s="162"/>
      <c r="AR2024" s="162"/>
      <c r="AS2024" s="162"/>
      <c r="AT2024" s="162"/>
      <c r="AU2024" s="162"/>
      <c r="AV2024" s="162"/>
      <c r="AW2024" s="162"/>
      <c r="AX2024" s="162"/>
    </row>
    <row r="2025" spans="1:50" hidden="1">
      <c r="A2025" s="153" t="s">
        <v>2903</v>
      </c>
      <c r="B2025" s="153" t="s">
        <v>2904</v>
      </c>
      <c r="C2025" s="153" t="s">
        <v>1085</v>
      </c>
      <c r="D2025" s="177" t="s">
        <v>7969</v>
      </c>
      <c r="E2025" s="161" t="s">
        <v>7970</v>
      </c>
      <c r="F2025" s="161" t="s">
        <v>12344</v>
      </c>
      <c r="G2025" s="161" t="s">
        <v>7971</v>
      </c>
      <c r="H2025" s="161" t="s">
        <v>2024</v>
      </c>
      <c r="I2025" s="161" t="s">
        <v>2031</v>
      </c>
      <c r="J2025" s="161" t="s">
        <v>7972</v>
      </c>
      <c r="K2025" s="161" t="s">
        <v>7973</v>
      </c>
      <c r="L2025" s="161" t="s">
        <v>6309</v>
      </c>
      <c r="M2025" s="161" t="s">
        <v>7974</v>
      </c>
      <c r="N2025" s="185" t="s">
        <v>6313</v>
      </c>
      <c r="O2025" s="161">
        <v>0</v>
      </c>
      <c r="P2025" s="161">
        <v>0</v>
      </c>
      <c r="Q2025" s="161">
        <v>0</v>
      </c>
      <c r="R2025" s="161">
        <v>0</v>
      </c>
      <c r="S2025" s="161">
        <v>0</v>
      </c>
      <c r="T2025" s="161">
        <v>0</v>
      </c>
      <c r="U2025" s="161">
        <v>0</v>
      </c>
      <c r="V2025" s="161">
        <v>0</v>
      </c>
      <c r="W2025" s="161">
        <v>0</v>
      </c>
      <c r="X2025" s="161">
        <v>0</v>
      </c>
      <c r="Y2025" s="161">
        <v>0</v>
      </c>
      <c r="Z2025" s="161">
        <v>0</v>
      </c>
      <c r="AA2025" s="161">
        <v>0</v>
      </c>
      <c r="AB2025" s="161">
        <v>0</v>
      </c>
      <c r="AC2025" s="161">
        <v>0</v>
      </c>
      <c r="AD2025" s="161">
        <v>0</v>
      </c>
      <c r="AE2025" s="161">
        <v>0</v>
      </c>
      <c r="AF2025" s="161" t="s">
        <v>6746</v>
      </c>
      <c r="AG2025" s="161" t="s">
        <v>4388</v>
      </c>
      <c r="AH2025" s="162"/>
      <c r="AI2025" s="162"/>
      <c r="AJ2025" s="162"/>
      <c r="AK2025" s="162"/>
      <c r="AL2025" s="162"/>
      <c r="AM2025" s="162"/>
      <c r="AN2025" s="162"/>
      <c r="AO2025" s="162"/>
      <c r="AP2025" s="162"/>
      <c r="AQ2025" s="162"/>
      <c r="AR2025" s="162"/>
      <c r="AS2025" s="162"/>
      <c r="AT2025" s="162"/>
      <c r="AU2025" s="162"/>
      <c r="AV2025" s="162"/>
      <c r="AW2025" s="162"/>
      <c r="AX2025" s="162"/>
    </row>
    <row r="2026" spans="1:50" hidden="1">
      <c r="A2026" s="153" t="s">
        <v>763</v>
      </c>
      <c r="B2026" s="153" t="s">
        <v>4357</v>
      </c>
      <c r="C2026" s="153" t="s">
        <v>4358</v>
      </c>
      <c r="D2026" s="177" t="s">
        <v>11113</v>
      </c>
      <c r="E2026" s="161" t="s">
        <v>11114</v>
      </c>
      <c r="F2026" s="161" t="s">
        <v>13304</v>
      </c>
      <c r="G2026" s="161" t="s">
        <v>11115</v>
      </c>
      <c r="H2026" s="161" t="s">
        <v>2024</v>
      </c>
      <c r="I2026" s="161" t="s">
        <v>2031</v>
      </c>
      <c r="J2026" s="161" t="s">
        <v>11116</v>
      </c>
      <c r="K2026" s="161" t="s">
        <v>11117</v>
      </c>
      <c r="L2026" s="161" t="s">
        <v>11118</v>
      </c>
      <c r="M2026" s="161" t="s">
        <v>11119</v>
      </c>
      <c r="N2026" s="185" t="s">
        <v>6310</v>
      </c>
      <c r="O2026" s="161">
        <v>0</v>
      </c>
      <c r="P2026" s="161">
        <v>0</v>
      </c>
      <c r="Q2026" s="161">
        <v>0</v>
      </c>
      <c r="R2026" s="161">
        <v>0</v>
      </c>
      <c r="S2026" s="161">
        <v>0</v>
      </c>
      <c r="T2026" s="161">
        <v>0</v>
      </c>
      <c r="U2026" s="161">
        <v>0</v>
      </c>
      <c r="V2026" s="161">
        <v>0</v>
      </c>
      <c r="W2026" s="161">
        <v>0</v>
      </c>
      <c r="X2026" s="161">
        <v>0</v>
      </c>
      <c r="Y2026" s="161">
        <v>0</v>
      </c>
      <c r="Z2026" s="161">
        <v>0</v>
      </c>
      <c r="AA2026" s="161">
        <v>0</v>
      </c>
      <c r="AB2026" s="161">
        <v>0</v>
      </c>
      <c r="AC2026" s="161">
        <v>0</v>
      </c>
      <c r="AD2026" s="161">
        <v>0</v>
      </c>
      <c r="AE2026" s="161">
        <v>0</v>
      </c>
      <c r="AF2026" s="161" t="s">
        <v>6309</v>
      </c>
      <c r="AG2026" s="161" t="s">
        <v>6317</v>
      </c>
      <c r="AH2026" s="162" t="s">
        <v>16262</v>
      </c>
      <c r="AI2026" s="162"/>
      <c r="AJ2026" s="162"/>
      <c r="AK2026" s="162"/>
      <c r="AL2026" s="162"/>
      <c r="AM2026" s="162"/>
      <c r="AN2026" s="162"/>
      <c r="AO2026" s="162"/>
      <c r="AP2026" s="162"/>
      <c r="AQ2026" s="162"/>
      <c r="AR2026" s="162"/>
      <c r="AS2026" s="162"/>
      <c r="AT2026" s="162"/>
      <c r="AU2026" s="162"/>
      <c r="AV2026" s="162"/>
      <c r="AW2026" s="162"/>
      <c r="AX2026" s="162"/>
    </row>
    <row r="2027" spans="1:50" hidden="1">
      <c r="A2027" s="153" t="s">
        <v>4871</v>
      </c>
      <c r="B2027" s="153" t="s">
        <v>235</v>
      </c>
      <c r="C2027" s="153" t="s">
        <v>4872</v>
      </c>
      <c r="D2027" s="177" t="s">
        <v>6902</v>
      </c>
      <c r="E2027" s="161" t="s">
        <v>11311</v>
      </c>
      <c r="F2027" s="161" t="s">
        <v>13356</v>
      </c>
      <c r="G2027" s="161" t="s">
        <v>11312</v>
      </c>
      <c r="H2027" s="161" t="s">
        <v>1427</v>
      </c>
      <c r="I2027" s="161" t="s">
        <v>1428</v>
      </c>
      <c r="J2027" s="161" t="s">
        <v>11313</v>
      </c>
      <c r="K2027" s="161" t="s">
        <v>11314</v>
      </c>
      <c r="L2027" s="161" t="s">
        <v>6309</v>
      </c>
      <c r="M2027" s="161" t="s">
        <v>10619</v>
      </c>
      <c r="N2027" s="185" t="s">
        <v>6310</v>
      </c>
      <c r="O2027" s="161">
        <v>0</v>
      </c>
      <c r="P2027" s="161">
        <v>0</v>
      </c>
      <c r="Q2027" s="161">
        <v>0</v>
      </c>
      <c r="R2027" s="161">
        <v>0</v>
      </c>
      <c r="S2027" s="161">
        <v>0</v>
      </c>
      <c r="T2027" s="161">
        <v>0</v>
      </c>
      <c r="U2027" s="161">
        <v>0</v>
      </c>
      <c r="V2027" s="161">
        <v>0</v>
      </c>
      <c r="W2027" s="161">
        <v>0</v>
      </c>
      <c r="X2027" s="161">
        <v>0</v>
      </c>
      <c r="Y2027" s="161">
        <v>0</v>
      </c>
      <c r="Z2027" s="161">
        <v>0</v>
      </c>
      <c r="AA2027" s="161">
        <v>1</v>
      </c>
      <c r="AB2027" s="161" t="s">
        <v>2060</v>
      </c>
      <c r="AC2027" s="161" t="s">
        <v>2061</v>
      </c>
      <c r="AD2027" s="161" t="s">
        <v>2042</v>
      </c>
      <c r="AE2027" s="161" t="s">
        <v>2062</v>
      </c>
      <c r="AF2027" s="161" t="s">
        <v>6309</v>
      </c>
      <c r="AG2027" s="161" t="s">
        <v>6317</v>
      </c>
      <c r="AH2027" s="162" t="s">
        <v>6719</v>
      </c>
      <c r="AI2027" s="162" t="s">
        <v>16123</v>
      </c>
      <c r="AJ2027" s="162" t="s">
        <v>16124</v>
      </c>
      <c r="AK2027" s="162"/>
      <c r="AL2027" s="162"/>
      <c r="AM2027" s="162"/>
      <c r="AN2027" s="162"/>
      <c r="AO2027" s="162"/>
      <c r="AP2027" s="162"/>
      <c r="AQ2027" s="162"/>
      <c r="AR2027" s="162"/>
      <c r="AS2027" s="162"/>
      <c r="AT2027" s="162"/>
      <c r="AU2027" s="162"/>
      <c r="AV2027" s="162"/>
      <c r="AW2027" s="162"/>
      <c r="AX2027" s="162"/>
    </row>
    <row r="2028" spans="1:50" hidden="1">
      <c r="A2028" s="153" t="s">
        <v>4856</v>
      </c>
      <c r="B2028" s="160" t="s">
        <v>4359</v>
      </c>
      <c r="C2028" s="153" t="s">
        <v>4360</v>
      </c>
      <c r="D2028" s="177" t="s">
        <v>10667</v>
      </c>
      <c r="E2028" s="161" t="s">
        <v>10668</v>
      </c>
      <c r="F2028" s="161" t="s">
        <v>13167</v>
      </c>
      <c r="G2028" s="161" t="s">
        <v>10669</v>
      </c>
      <c r="H2028" s="161" t="s">
        <v>2024</v>
      </c>
      <c r="I2028" s="161" t="s">
        <v>10670</v>
      </c>
      <c r="J2028" s="161" t="s">
        <v>10671</v>
      </c>
      <c r="K2028" s="161" t="s">
        <v>6309</v>
      </c>
      <c r="L2028" s="161" t="s">
        <v>6309</v>
      </c>
      <c r="M2028" s="161"/>
      <c r="N2028" s="185"/>
      <c r="O2028" s="161"/>
      <c r="P2028" s="161"/>
      <c r="Q2028" s="161"/>
      <c r="R2028" s="161"/>
      <c r="S2028" s="161"/>
      <c r="T2028" s="161"/>
      <c r="U2028" s="161"/>
      <c r="V2028" s="161"/>
      <c r="W2028" s="161"/>
      <c r="X2028" s="161"/>
      <c r="Y2028" s="161"/>
      <c r="Z2028" s="161"/>
      <c r="AA2028" s="161"/>
      <c r="AB2028" s="161"/>
      <c r="AC2028" s="161"/>
      <c r="AD2028" s="161"/>
      <c r="AE2028" s="161"/>
      <c r="AF2028" s="161"/>
      <c r="AG2028" s="161"/>
      <c r="AH2028" s="162"/>
      <c r="AI2028" s="162"/>
      <c r="AJ2028" s="162"/>
      <c r="AK2028" s="162"/>
      <c r="AL2028" s="162"/>
      <c r="AM2028" s="162"/>
      <c r="AN2028" s="162"/>
      <c r="AO2028" s="162"/>
      <c r="AP2028" s="162"/>
      <c r="AQ2028" s="162"/>
      <c r="AR2028" s="162"/>
      <c r="AS2028" s="162"/>
      <c r="AT2028" s="162"/>
      <c r="AU2028" s="162"/>
      <c r="AV2028" s="162"/>
      <c r="AW2028" s="162"/>
      <c r="AX2028" s="162"/>
    </row>
    <row r="2029" spans="1:50" hidden="1">
      <c r="A2029" s="153" t="s">
        <v>4866</v>
      </c>
      <c r="B2029" s="153" t="s">
        <v>4867</v>
      </c>
      <c r="C2029" s="153" t="s">
        <v>3749</v>
      </c>
      <c r="D2029" s="177" t="s">
        <v>7912</v>
      </c>
      <c r="E2029" s="161" t="s">
        <v>7913</v>
      </c>
      <c r="F2029" s="161" t="s">
        <v>11895</v>
      </c>
      <c r="G2029" s="161" t="s">
        <v>7914</v>
      </c>
      <c r="H2029" s="161" t="s">
        <v>7915</v>
      </c>
      <c r="I2029" s="161" t="s">
        <v>7715</v>
      </c>
      <c r="J2029" s="161" t="s">
        <v>7916</v>
      </c>
      <c r="K2029" s="161" t="s">
        <v>6309</v>
      </c>
      <c r="L2029" s="161" t="s">
        <v>7917</v>
      </c>
      <c r="M2029" s="161" t="s">
        <v>7918</v>
      </c>
      <c r="N2029" s="185" t="s">
        <v>6313</v>
      </c>
      <c r="O2029" s="161">
        <v>0</v>
      </c>
      <c r="P2029" s="161">
        <v>0</v>
      </c>
      <c r="Q2029" s="161">
        <v>0</v>
      </c>
      <c r="R2029" s="161">
        <v>0</v>
      </c>
      <c r="S2029" s="161">
        <v>0</v>
      </c>
      <c r="T2029" s="161">
        <v>0</v>
      </c>
      <c r="U2029" s="161">
        <v>0</v>
      </c>
      <c r="V2029" s="161">
        <v>0</v>
      </c>
      <c r="W2029" s="161">
        <v>0</v>
      </c>
      <c r="X2029" s="161">
        <v>0</v>
      </c>
      <c r="Y2029" s="161">
        <v>0</v>
      </c>
      <c r="Z2029" s="161">
        <v>0</v>
      </c>
      <c r="AA2029" s="161">
        <v>0</v>
      </c>
      <c r="AB2029" s="161">
        <v>0</v>
      </c>
      <c r="AC2029" s="161">
        <v>0</v>
      </c>
      <c r="AD2029" s="161">
        <v>0</v>
      </c>
      <c r="AE2029" s="161">
        <v>0</v>
      </c>
      <c r="AF2029" s="161" t="s">
        <v>11896</v>
      </c>
      <c r="AG2029" s="161" t="s">
        <v>4388</v>
      </c>
      <c r="AH2029" s="162"/>
      <c r="AI2029" s="162"/>
      <c r="AJ2029" s="162"/>
      <c r="AK2029" s="162"/>
      <c r="AL2029" s="162"/>
      <c r="AM2029" s="162"/>
      <c r="AN2029" s="162"/>
      <c r="AO2029" s="162"/>
      <c r="AP2029" s="162"/>
      <c r="AQ2029" s="162"/>
      <c r="AR2029" s="162"/>
      <c r="AS2029" s="162"/>
      <c r="AT2029" s="162"/>
      <c r="AU2029" s="162"/>
      <c r="AV2029" s="162"/>
      <c r="AW2029" s="162"/>
      <c r="AX2029" s="162"/>
    </row>
    <row r="2030" spans="1:50" hidden="1">
      <c r="A2030" s="153" t="s">
        <v>11910</v>
      </c>
      <c r="B2030" s="153" t="s">
        <v>11911</v>
      </c>
      <c r="C2030" s="153" t="s">
        <v>11912</v>
      </c>
      <c r="D2030" s="176" t="s">
        <v>11913</v>
      </c>
      <c r="E2030" s="153" t="s">
        <v>11914</v>
      </c>
      <c r="F2030" s="153" t="s">
        <v>11915</v>
      </c>
      <c r="G2030" s="153" t="s">
        <v>11916</v>
      </c>
      <c r="H2030" s="153" t="s">
        <v>3902</v>
      </c>
      <c r="I2030" s="153" t="s">
        <v>6294</v>
      </c>
      <c r="J2030" s="153" t="s">
        <v>11917</v>
      </c>
      <c r="K2030" s="153" t="s">
        <v>11918</v>
      </c>
      <c r="L2030" s="153" t="s">
        <v>6309</v>
      </c>
      <c r="M2030" s="153" t="s">
        <v>11919</v>
      </c>
      <c r="N2030" s="184" t="s">
        <v>6318</v>
      </c>
      <c r="O2030" s="153" t="s">
        <v>11920</v>
      </c>
      <c r="P2030" s="153" t="s">
        <v>11921</v>
      </c>
      <c r="Q2030" s="153" t="s">
        <v>11922</v>
      </c>
      <c r="R2030" s="153" t="s">
        <v>7106</v>
      </c>
      <c r="S2030" s="153" t="s">
        <v>7107</v>
      </c>
      <c r="T2030" s="153" t="s">
        <v>6309</v>
      </c>
      <c r="U2030" s="153" t="s">
        <v>11923</v>
      </c>
      <c r="V2030" s="153" t="s">
        <v>11924</v>
      </c>
      <c r="W2030" s="153" t="s">
        <v>11925</v>
      </c>
      <c r="X2030" s="153" t="s">
        <v>3902</v>
      </c>
      <c r="Y2030" s="153" t="s">
        <v>6294</v>
      </c>
      <c r="Z2030" s="153" t="s">
        <v>6309</v>
      </c>
      <c r="AF2030" s="153" t="s">
        <v>11926</v>
      </c>
      <c r="AG2030" s="153" t="s">
        <v>4405</v>
      </c>
      <c r="AH2030" s="162"/>
      <c r="AI2030" s="162"/>
      <c r="AJ2030" s="162"/>
      <c r="AK2030" s="162"/>
      <c r="AL2030" s="162"/>
      <c r="AM2030" s="162"/>
      <c r="AN2030" s="162"/>
      <c r="AO2030" s="162"/>
      <c r="AP2030" s="162"/>
      <c r="AQ2030" s="162"/>
      <c r="AR2030" s="162"/>
      <c r="AS2030" s="162"/>
      <c r="AT2030" s="162"/>
      <c r="AU2030" s="162"/>
      <c r="AV2030" s="162"/>
      <c r="AW2030" s="162"/>
      <c r="AX2030" s="162"/>
    </row>
    <row r="2031" spans="1:50" hidden="1">
      <c r="A2031" s="153" t="s">
        <v>451</v>
      </c>
      <c r="B2031" s="153" t="s">
        <v>2070</v>
      </c>
      <c r="C2031" s="153" t="s">
        <v>449</v>
      </c>
      <c r="D2031" s="177" t="s">
        <v>3503</v>
      </c>
      <c r="E2031" s="161" t="s">
        <v>3504</v>
      </c>
      <c r="F2031" s="161" t="s">
        <v>3518</v>
      </c>
      <c r="G2031" s="161" t="s">
        <v>3506</v>
      </c>
      <c r="H2031" s="161" t="s">
        <v>3507</v>
      </c>
      <c r="I2031" s="161" t="s">
        <v>3508</v>
      </c>
      <c r="J2031" s="161" t="s">
        <v>3509</v>
      </c>
      <c r="K2031" s="161" t="s">
        <v>3510</v>
      </c>
      <c r="L2031" s="161" t="s">
        <v>6309</v>
      </c>
      <c r="M2031" s="161" t="s">
        <v>3511</v>
      </c>
      <c r="N2031" s="185" t="s">
        <v>2035</v>
      </c>
      <c r="O2031" s="161" t="s">
        <v>2072</v>
      </c>
      <c r="P2031" s="161" t="s">
        <v>3512</v>
      </c>
      <c r="Q2031" s="161" t="s">
        <v>3513</v>
      </c>
      <c r="R2031" s="161" t="s">
        <v>2024</v>
      </c>
      <c r="S2031" s="161" t="s">
        <v>2031</v>
      </c>
      <c r="T2031" s="161" t="s">
        <v>3509</v>
      </c>
      <c r="U2031" s="161" t="s">
        <v>3514</v>
      </c>
      <c r="V2031" s="161" t="s">
        <v>3515</v>
      </c>
      <c r="W2031" s="161" t="s">
        <v>3516</v>
      </c>
      <c r="X2031" s="161" t="s">
        <v>3507</v>
      </c>
      <c r="Y2031" s="161" t="s">
        <v>3508</v>
      </c>
      <c r="Z2031" s="161" t="s">
        <v>6309</v>
      </c>
      <c r="AA2031" s="161">
        <v>0</v>
      </c>
      <c r="AB2031" s="161">
        <v>0</v>
      </c>
      <c r="AC2031" s="161">
        <v>0</v>
      </c>
      <c r="AD2031" s="161">
        <v>0</v>
      </c>
      <c r="AE2031" s="161">
        <v>0</v>
      </c>
      <c r="AF2031" s="161" t="s">
        <v>6309</v>
      </c>
      <c r="AG2031" s="161" t="s">
        <v>6334</v>
      </c>
      <c r="AH2031" s="162" t="s">
        <v>2611</v>
      </c>
      <c r="AI2031" s="162" t="s">
        <v>4847</v>
      </c>
      <c r="AJ2031" s="162" t="s">
        <v>4848</v>
      </c>
      <c r="AK2031" s="162" t="s">
        <v>14252</v>
      </c>
      <c r="AL2031" s="162" t="s">
        <v>14836</v>
      </c>
      <c r="AM2031" s="162"/>
      <c r="AN2031" s="162"/>
      <c r="AO2031" s="162"/>
      <c r="AP2031" s="162"/>
      <c r="AQ2031" s="162"/>
      <c r="AR2031" s="162"/>
      <c r="AS2031" s="162"/>
      <c r="AT2031" s="162"/>
      <c r="AU2031" s="162"/>
      <c r="AV2031" s="162"/>
      <c r="AW2031" s="162"/>
      <c r="AX2031" s="162"/>
    </row>
    <row r="2032" spans="1:50" hidden="1">
      <c r="A2032" s="153" t="s">
        <v>4868</v>
      </c>
      <c r="B2032" s="153" t="s">
        <v>4869</v>
      </c>
      <c r="C2032" s="153" t="s">
        <v>4870</v>
      </c>
      <c r="D2032" s="177" t="s">
        <v>8897</v>
      </c>
      <c r="E2032" s="161" t="s">
        <v>6309</v>
      </c>
      <c r="F2032" s="161" t="s">
        <v>12601</v>
      </c>
      <c r="G2032" s="161" t="s">
        <v>8898</v>
      </c>
      <c r="H2032" s="161" t="s">
        <v>1338</v>
      </c>
      <c r="I2032" s="161" t="s">
        <v>2031</v>
      </c>
      <c r="J2032" s="161" t="s">
        <v>8899</v>
      </c>
      <c r="K2032" s="161" t="s">
        <v>8900</v>
      </c>
      <c r="L2032" s="161" t="s">
        <v>6309</v>
      </c>
      <c r="M2032" s="161" t="s">
        <v>8901</v>
      </c>
      <c r="N2032" s="185" t="s">
        <v>6310</v>
      </c>
      <c r="O2032" s="161">
        <v>0</v>
      </c>
      <c r="P2032" s="161">
        <v>0</v>
      </c>
      <c r="Q2032" s="161">
        <v>0</v>
      </c>
      <c r="R2032" s="161">
        <v>0</v>
      </c>
      <c r="S2032" s="161">
        <v>0</v>
      </c>
      <c r="T2032" s="161">
        <v>0</v>
      </c>
      <c r="U2032" s="161">
        <v>0</v>
      </c>
      <c r="V2032" s="161">
        <v>0</v>
      </c>
      <c r="W2032" s="161">
        <v>0</v>
      </c>
      <c r="X2032" s="161">
        <v>0</v>
      </c>
      <c r="Y2032" s="161">
        <v>0</v>
      </c>
      <c r="Z2032" s="161">
        <v>0</v>
      </c>
      <c r="AA2032" s="161">
        <v>0</v>
      </c>
      <c r="AB2032" s="161">
        <v>0</v>
      </c>
      <c r="AC2032" s="161">
        <v>0</v>
      </c>
      <c r="AD2032" s="161">
        <v>0</v>
      </c>
      <c r="AE2032" s="161">
        <v>0</v>
      </c>
      <c r="AF2032" s="161" t="s">
        <v>6309</v>
      </c>
      <c r="AG2032" s="161" t="s">
        <v>6312</v>
      </c>
      <c r="AH2032" s="162"/>
      <c r="AI2032" s="162"/>
      <c r="AJ2032" s="162"/>
      <c r="AK2032" s="162"/>
      <c r="AL2032" s="162"/>
      <c r="AM2032" s="162"/>
      <c r="AN2032" s="162"/>
      <c r="AO2032" s="162"/>
      <c r="AP2032" s="162"/>
      <c r="AQ2032" s="162"/>
      <c r="AR2032" s="162"/>
      <c r="AS2032" s="162"/>
      <c r="AT2032" s="162"/>
      <c r="AU2032" s="162"/>
      <c r="AV2032" s="162"/>
      <c r="AW2032" s="162"/>
      <c r="AX2032" s="162"/>
    </row>
    <row r="2033" spans="1:50" hidden="1">
      <c r="A2033" s="153" t="s">
        <v>968</v>
      </c>
      <c r="B2033" s="153" t="s">
        <v>969</v>
      </c>
      <c r="C2033" s="153" t="s">
        <v>970</v>
      </c>
      <c r="D2033" s="177" t="s">
        <v>8052</v>
      </c>
      <c r="E2033" s="161" t="s">
        <v>8053</v>
      </c>
      <c r="F2033" s="161" t="s">
        <v>12359</v>
      </c>
      <c r="G2033" s="161" t="s">
        <v>8054</v>
      </c>
      <c r="H2033" s="161" t="s">
        <v>2024</v>
      </c>
      <c r="I2033" s="161" t="s">
        <v>2031</v>
      </c>
      <c r="J2033" s="161" t="s">
        <v>8055</v>
      </c>
      <c r="K2033" s="161" t="s">
        <v>8056</v>
      </c>
      <c r="L2033" s="161" t="s">
        <v>6309</v>
      </c>
      <c r="M2033" s="161" t="s">
        <v>8057</v>
      </c>
      <c r="N2033" s="185" t="s">
        <v>6318</v>
      </c>
      <c r="O2033" s="161">
        <v>0</v>
      </c>
      <c r="P2033" s="161">
        <v>0</v>
      </c>
      <c r="Q2033" s="161">
        <v>0</v>
      </c>
      <c r="R2033" s="161">
        <v>0</v>
      </c>
      <c r="S2033" s="161">
        <v>0</v>
      </c>
      <c r="T2033" s="161">
        <v>0</v>
      </c>
      <c r="U2033" s="161">
        <v>0</v>
      </c>
      <c r="V2033" s="161">
        <v>0</v>
      </c>
      <c r="W2033" s="161">
        <v>0</v>
      </c>
      <c r="X2033" s="161">
        <v>0</v>
      </c>
      <c r="Y2033" s="161">
        <v>0</v>
      </c>
      <c r="Z2033" s="161">
        <v>0</v>
      </c>
      <c r="AA2033" s="161">
        <v>0</v>
      </c>
      <c r="AB2033" s="161">
        <v>0</v>
      </c>
      <c r="AC2033" s="161">
        <v>0</v>
      </c>
      <c r="AD2033" s="161">
        <v>0</v>
      </c>
      <c r="AE2033" s="161">
        <v>0</v>
      </c>
      <c r="AF2033" s="161" t="s">
        <v>11896</v>
      </c>
      <c r="AG2033" s="161" t="s">
        <v>4388</v>
      </c>
      <c r="AH2033" s="162"/>
      <c r="AI2033" s="162"/>
      <c r="AJ2033" s="162"/>
      <c r="AK2033" s="162"/>
      <c r="AL2033" s="162"/>
      <c r="AM2033" s="162"/>
      <c r="AN2033" s="162"/>
      <c r="AO2033" s="162"/>
      <c r="AP2033" s="162"/>
      <c r="AQ2033" s="162"/>
      <c r="AR2033" s="162"/>
      <c r="AS2033" s="162"/>
      <c r="AT2033" s="162"/>
      <c r="AU2033" s="162"/>
      <c r="AV2033" s="162"/>
      <c r="AW2033" s="162"/>
      <c r="AX2033" s="162"/>
    </row>
    <row r="2034" spans="1:50" hidden="1">
      <c r="A2034" s="153" t="s">
        <v>4877</v>
      </c>
      <c r="B2034" s="153" t="s">
        <v>4878</v>
      </c>
      <c r="C2034" s="153" t="s">
        <v>2505</v>
      </c>
      <c r="D2034" s="177" t="s">
        <v>10032</v>
      </c>
      <c r="E2034" s="161" t="s">
        <v>6309</v>
      </c>
      <c r="F2034" s="161" t="s">
        <v>12826</v>
      </c>
      <c r="G2034" s="161" t="s">
        <v>10033</v>
      </c>
      <c r="H2034" s="161" t="s">
        <v>2024</v>
      </c>
      <c r="I2034" s="161" t="s">
        <v>2031</v>
      </c>
      <c r="J2034" s="161" t="s">
        <v>10034</v>
      </c>
      <c r="K2034" s="161" t="s">
        <v>10035</v>
      </c>
      <c r="L2034" s="161" t="s">
        <v>6309</v>
      </c>
      <c r="M2034" s="161" t="s">
        <v>10036</v>
      </c>
      <c r="N2034" s="185" t="s">
        <v>6310</v>
      </c>
      <c r="O2034" s="161">
        <v>0</v>
      </c>
      <c r="P2034" s="161">
        <v>0</v>
      </c>
      <c r="Q2034" s="161">
        <v>0</v>
      </c>
      <c r="R2034" s="161">
        <v>0</v>
      </c>
      <c r="S2034" s="161">
        <v>0</v>
      </c>
      <c r="T2034" s="161">
        <v>0</v>
      </c>
      <c r="U2034" s="161">
        <v>0</v>
      </c>
      <c r="V2034" s="161">
        <v>0</v>
      </c>
      <c r="W2034" s="161">
        <v>0</v>
      </c>
      <c r="X2034" s="161">
        <v>0</v>
      </c>
      <c r="Y2034" s="161">
        <v>0</v>
      </c>
      <c r="Z2034" s="161">
        <v>0</v>
      </c>
      <c r="AA2034" s="161">
        <v>0</v>
      </c>
      <c r="AB2034" s="161">
        <v>0</v>
      </c>
      <c r="AC2034" s="161">
        <v>0</v>
      </c>
      <c r="AD2034" s="161">
        <v>0</v>
      </c>
      <c r="AE2034" s="161">
        <v>0</v>
      </c>
      <c r="AF2034" s="161" t="s">
        <v>6309</v>
      </c>
      <c r="AG2034" s="161" t="s">
        <v>6312</v>
      </c>
      <c r="AH2034" s="162"/>
      <c r="AI2034" s="162"/>
      <c r="AJ2034" s="162"/>
      <c r="AK2034" s="162"/>
      <c r="AL2034" s="162"/>
      <c r="AM2034" s="162"/>
      <c r="AN2034" s="162"/>
      <c r="AO2034" s="162"/>
      <c r="AP2034" s="162"/>
      <c r="AQ2034" s="162"/>
      <c r="AR2034" s="162"/>
      <c r="AS2034" s="162"/>
      <c r="AT2034" s="162"/>
      <c r="AU2034" s="162"/>
      <c r="AV2034" s="162"/>
      <c r="AW2034" s="162"/>
      <c r="AX2034" s="162"/>
    </row>
    <row r="2035" spans="1:50" hidden="1">
      <c r="A2035" s="153" t="s">
        <v>500</v>
      </c>
      <c r="B2035" s="153" t="s">
        <v>5451</v>
      </c>
      <c r="C2035" s="153" t="s">
        <v>501</v>
      </c>
      <c r="D2035" s="177" t="s">
        <v>6090</v>
      </c>
      <c r="E2035" s="161" t="s">
        <v>7336</v>
      </c>
      <c r="F2035" s="161" t="s">
        <v>12228</v>
      </c>
      <c r="G2035" s="161" t="s">
        <v>6091</v>
      </c>
      <c r="H2035" s="161" t="s">
        <v>3916</v>
      </c>
      <c r="I2035" s="161" t="s">
        <v>3917</v>
      </c>
      <c r="J2035" s="161" t="s">
        <v>4071</v>
      </c>
      <c r="K2035" s="161" t="s">
        <v>6309</v>
      </c>
      <c r="L2035" s="161" t="s">
        <v>6309</v>
      </c>
      <c r="M2035" s="161" t="s">
        <v>6641</v>
      </c>
      <c r="N2035" s="185" t="s">
        <v>6953</v>
      </c>
      <c r="O2035" s="161" t="s">
        <v>5449</v>
      </c>
      <c r="P2035" s="161" t="s">
        <v>1262</v>
      </c>
      <c r="Q2035" s="161" t="s">
        <v>1263</v>
      </c>
      <c r="R2035" s="161" t="s">
        <v>2024</v>
      </c>
      <c r="S2035" s="161" t="s">
        <v>2031</v>
      </c>
      <c r="T2035" s="161" t="s">
        <v>4071</v>
      </c>
      <c r="U2035" s="161" t="s">
        <v>5452</v>
      </c>
      <c r="V2035" s="161" t="s">
        <v>7337</v>
      </c>
      <c r="W2035" s="161" t="s">
        <v>7338</v>
      </c>
      <c r="X2035" s="161" t="s">
        <v>1338</v>
      </c>
      <c r="Y2035" s="161" t="s">
        <v>2031</v>
      </c>
      <c r="Z2035" s="161" t="s">
        <v>6309</v>
      </c>
      <c r="AA2035" s="161">
        <v>0</v>
      </c>
      <c r="AB2035" s="161">
        <v>0</v>
      </c>
      <c r="AC2035" s="161">
        <v>0</v>
      </c>
      <c r="AD2035" s="161">
        <v>0</v>
      </c>
      <c r="AE2035" s="161">
        <v>0</v>
      </c>
      <c r="AF2035" s="161" t="s">
        <v>6092</v>
      </c>
      <c r="AG2035" s="161" t="s">
        <v>4437</v>
      </c>
      <c r="AH2035" s="162" t="s">
        <v>15878</v>
      </c>
      <c r="AI2035" s="162" t="s">
        <v>16053</v>
      </c>
      <c r="AJ2035" s="162" t="s">
        <v>16054</v>
      </c>
      <c r="AK2035" s="162"/>
      <c r="AL2035" s="162"/>
      <c r="AM2035" s="162"/>
      <c r="AN2035" s="162"/>
      <c r="AO2035" s="162"/>
      <c r="AP2035" s="162"/>
      <c r="AQ2035" s="162"/>
      <c r="AR2035" s="162"/>
      <c r="AS2035" s="162"/>
      <c r="AT2035" s="162"/>
      <c r="AU2035" s="162"/>
      <c r="AV2035" s="162"/>
      <c r="AW2035" s="162"/>
      <c r="AX2035" s="162"/>
    </row>
    <row r="2036" spans="1:50" hidden="1">
      <c r="A2036" s="153" t="s">
        <v>971</v>
      </c>
      <c r="B2036" s="153" t="s">
        <v>972</v>
      </c>
      <c r="C2036" s="153" t="s">
        <v>990</v>
      </c>
      <c r="D2036" s="177" t="s">
        <v>8102</v>
      </c>
      <c r="E2036" s="161" t="s">
        <v>8103</v>
      </c>
      <c r="F2036" s="161" t="s">
        <v>12388</v>
      </c>
      <c r="G2036" s="161" t="s">
        <v>8104</v>
      </c>
      <c r="H2036" s="161" t="s">
        <v>6266</v>
      </c>
      <c r="I2036" s="161" t="s">
        <v>6267</v>
      </c>
      <c r="J2036" s="161" t="s">
        <v>8105</v>
      </c>
      <c r="K2036" s="161" t="s">
        <v>6309</v>
      </c>
      <c r="L2036" s="161" t="s">
        <v>8106</v>
      </c>
      <c r="M2036" s="161" t="s">
        <v>8107</v>
      </c>
      <c r="N2036" s="185" t="s">
        <v>6313</v>
      </c>
      <c r="O2036" s="161">
        <v>0</v>
      </c>
      <c r="P2036" s="161">
        <v>0</v>
      </c>
      <c r="Q2036" s="161">
        <v>0</v>
      </c>
      <c r="R2036" s="161">
        <v>0</v>
      </c>
      <c r="S2036" s="161">
        <v>0</v>
      </c>
      <c r="T2036" s="161">
        <v>0</v>
      </c>
      <c r="U2036" s="161">
        <v>0</v>
      </c>
      <c r="V2036" s="161">
        <v>0</v>
      </c>
      <c r="W2036" s="161">
        <v>0</v>
      </c>
      <c r="X2036" s="161">
        <v>0</v>
      </c>
      <c r="Y2036" s="161">
        <v>0</v>
      </c>
      <c r="Z2036" s="161">
        <v>0</v>
      </c>
      <c r="AA2036" s="161">
        <v>0</v>
      </c>
      <c r="AB2036" s="161">
        <v>0</v>
      </c>
      <c r="AC2036" s="161">
        <v>0</v>
      </c>
      <c r="AD2036" s="161">
        <v>0</v>
      </c>
      <c r="AE2036" s="161">
        <v>0</v>
      </c>
      <c r="AF2036" s="161" t="s">
        <v>4384</v>
      </c>
      <c r="AG2036" s="161" t="s">
        <v>4392</v>
      </c>
      <c r="AH2036" s="162"/>
      <c r="AI2036" s="162"/>
      <c r="AJ2036" s="162"/>
      <c r="AK2036" s="162"/>
      <c r="AL2036" s="162"/>
      <c r="AM2036" s="162"/>
      <c r="AN2036" s="162"/>
      <c r="AO2036" s="162"/>
      <c r="AP2036" s="162"/>
      <c r="AQ2036" s="162"/>
      <c r="AR2036" s="162"/>
      <c r="AS2036" s="162"/>
      <c r="AT2036" s="162"/>
      <c r="AU2036" s="162"/>
      <c r="AV2036" s="162"/>
      <c r="AW2036" s="162"/>
      <c r="AX2036" s="162"/>
    </row>
    <row r="2037" spans="1:50" hidden="1">
      <c r="A2037" s="153" t="s">
        <v>973</v>
      </c>
      <c r="B2037" s="153" t="s">
        <v>972</v>
      </c>
      <c r="C2037" s="153" t="s">
        <v>991</v>
      </c>
      <c r="D2037" s="177" t="s">
        <v>8102</v>
      </c>
      <c r="E2037" s="161" t="s">
        <v>8103</v>
      </c>
      <c r="F2037" s="161" t="s">
        <v>12386</v>
      </c>
      <c r="G2037" s="161" t="s">
        <v>8104</v>
      </c>
      <c r="H2037" s="161" t="s">
        <v>6266</v>
      </c>
      <c r="I2037" s="161" t="s">
        <v>6267</v>
      </c>
      <c r="J2037" s="161" t="s">
        <v>8105</v>
      </c>
      <c r="K2037" s="161" t="s">
        <v>6309</v>
      </c>
      <c r="L2037" s="161" t="s">
        <v>8106</v>
      </c>
      <c r="M2037" s="161" t="s">
        <v>8107</v>
      </c>
      <c r="N2037" s="185" t="s">
        <v>6313</v>
      </c>
      <c r="O2037" s="161">
        <v>0</v>
      </c>
      <c r="P2037" s="161">
        <v>0</v>
      </c>
      <c r="Q2037" s="161">
        <v>0</v>
      </c>
      <c r="R2037" s="161">
        <v>0</v>
      </c>
      <c r="S2037" s="161">
        <v>0</v>
      </c>
      <c r="T2037" s="161">
        <v>0</v>
      </c>
      <c r="U2037" s="161">
        <v>0</v>
      </c>
      <c r="V2037" s="161">
        <v>0</v>
      </c>
      <c r="W2037" s="161">
        <v>0</v>
      </c>
      <c r="X2037" s="161">
        <v>0</v>
      </c>
      <c r="Y2037" s="161">
        <v>0</v>
      </c>
      <c r="Z2037" s="161">
        <v>0</v>
      </c>
      <c r="AA2037" s="161">
        <v>0</v>
      </c>
      <c r="AB2037" s="161">
        <v>0</v>
      </c>
      <c r="AC2037" s="161">
        <v>0</v>
      </c>
      <c r="AD2037" s="161">
        <v>0</v>
      </c>
      <c r="AE2037" s="161">
        <v>0</v>
      </c>
      <c r="AF2037" s="161" t="s">
        <v>4384</v>
      </c>
      <c r="AG2037" s="161" t="s">
        <v>4392</v>
      </c>
      <c r="AH2037" s="162"/>
      <c r="AI2037" s="162"/>
      <c r="AJ2037" s="162"/>
      <c r="AK2037" s="162"/>
      <c r="AL2037" s="162"/>
      <c r="AM2037" s="162"/>
      <c r="AN2037" s="162"/>
      <c r="AO2037" s="162"/>
      <c r="AP2037" s="162"/>
      <c r="AQ2037" s="162"/>
      <c r="AR2037" s="162"/>
      <c r="AS2037" s="162"/>
      <c r="AT2037" s="162"/>
      <c r="AU2037" s="162"/>
      <c r="AV2037" s="162"/>
      <c r="AW2037" s="162"/>
      <c r="AX2037" s="162"/>
    </row>
    <row r="2038" spans="1:50" hidden="1">
      <c r="A2038" s="153" t="s">
        <v>974</v>
      </c>
      <c r="B2038" s="153" t="s">
        <v>972</v>
      </c>
      <c r="C2038" s="153" t="s">
        <v>991</v>
      </c>
      <c r="D2038" s="177" t="s">
        <v>8102</v>
      </c>
      <c r="E2038" s="161" t="s">
        <v>8103</v>
      </c>
      <c r="F2038" s="161" t="s">
        <v>12387</v>
      </c>
      <c r="G2038" s="161" t="s">
        <v>8104</v>
      </c>
      <c r="H2038" s="161" t="s">
        <v>6266</v>
      </c>
      <c r="I2038" s="161" t="s">
        <v>6267</v>
      </c>
      <c r="J2038" s="161" t="s">
        <v>8105</v>
      </c>
      <c r="K2038" s="161" t="s">
        <v>6309</v>
      </c>
      <c r="L2038" s="161" t="s">
        <v>8106</v>
      </c>
      <c r="M2038" s="161" t="s">
        <v>8107</v>
      </c>
      <c r="N2038" s="185" t="s">
        <v>6313</v>
      </c>
      <c r="O2038" s="161">
        <v>0</v>
      </c>
      <c r="P2038" s="161">
        <v>0</v>
      </c>
      <c r="Q2038" s="161">
        <v>0</v>
      </c>
      <c r="R2038" s="161">
        <v>0</v>
      </c>
      <c r="S2038" s="161">
        <v>0</v>
      </c>
      <c r="T2038" s="161">
        <v>0</v>
      </c>
      <c r="U2038" s="161">
        <v>0</v>
      </c>
      <c r="V2038" s="161">
        <v>0</v>
      </c>
      <c r="W2038" s="161">
        <v>0</v>
      </c>
      <c r="X2038" s="161">
        <v>0</v>
      </c>
      <c r="Y2038" s="161">
        <v>0</v>
      </c>
      <c r="Z2038" s="161">
        <v>0</v>
      </c>
      <c r="AA2038" s="161">
        <v>0</v>
      </c>
      <c r="AB2038" s="161">
        <v>0</v>
      </c>
      <c r="AC2038" s="161">
        <v>0</v>
      </c>
      <c r="AD2038" s="161">
        <v>0</v>
      </c>
      <c r="AE2038" s="161">
        <v>0</v>
      </c>
      <c r="AF2038" s="161" t="s">
        <v>4384</v>
      </c>
      <c r="AG2038" s="161" t="s">
        <v>4392</v>
      </c>
      <c r="AH2038" s="162"/>
      <c r="AI2038" s="162"/>
      <c r="AJ2038" s="162"/>
      <c r="AK2038" s="162"/>
      <c r="AL2038" s="162"/>
      <c r="AM2038" s="162"/>
      <c r="AN2038" s="162"/>
      <c r="AO2038" s="162"/>
      <c r="AP2038" s="162"/>
      <c r="AQ2038" s="162"/>
      <c r="AR2038" s="162"/>
      <c r="AS2038" s="162"/>
      <c r="AT2038" s="162"/>
      <c r="AU2038" s="162"/>
      <c r="AV2038" s="162"/>
      <c r="AW2038" s="162"/>
      <c r="AX2038" s="162"/>
    </row>
    <row r="2039" spans="1:50" hidden="1">
      <c r="A2039" s="153" t="s">
        <v>502</v>
      </c>
      <c r="B2039" s="153" t="s">
        <v>503</v>
      </c>
      <c r="C2039" s="153" t="s">
        <v>4555</v>
      </c>
      <c r="D2039" s="177" t="s">
        <v>7651</v>
      </c>
      <c r="E2039" s="161" t="s">
        <v>7652</v>
      </c>
      <c r="F2039" s="161" t="s">
        <v>12183</v>
      </c>
      <c r="G2039" s="161" t="s">
        <v>7653</v>
      </c>
      <c r="H2039" s="161" t="s">
        <v>2024</v>
      </c>
      <c r="I2039" s="161" t="s">
        <v>2031</v>
      </c>
      <c r="J2039" s="161" t="s">
        <v>7654</v>
      </c>
      <c r="K2039" s="161" t="s">
        <v>6309</v>
      </c>
      <c r="L2039" s="161" t="s">
        <v>7655</v>
      </c>
      <c r="M2039" s="161" t="s">
        <v>7656</v>
      </c>
      <c r="N2039" s="185" t="s">
        <v>6318</v>
      </c>
      <c r="O2039" s="161">
        <v>0</v>
      </c>
      <c r="P2039" s="161">
        <v>0</v>
      </c>
      <c r="Q2039" s="161">
        <v>0</v>
      </c>
      <c r="R2039" s="161">
        <v>0</v>
      </c>
      <c r="S2039" s="161">
        <v>0</v>
      </c>
      <c r="T2039" s="161">
        <v>0</v>
      </c>
      <c r="U2039" s="161">
        <v>0</v>
      </c>
      <c r="V2039" s="161">
        <v>0</v>
      </c>
      <c r="W2039" s="161">
        <v>0</v>
      </c>
      <c r="X2039" s="161">
        <v>0</v>
      </c>
      <c r="Y2039" s="161">
        <v>0</v>
      </c>
      <c r="Z2039" s="161">
        <v>0</v>
      </c>
      <c r="AA2039" s="161">
        <v>0</v>
      </c>
      <c r="AB2039" s="161">
        <v>0</v>
      </c>
      <c r="AC2039" s="161">
        <v>0</v>
      </c>
      <c r="AD2039" s="161">
        <v>0</v>
      </c>
      <c r="AE2039" s="161">
        <v>0</v>
      </c>
      <c r="AF2039" s="161" t="s">
        <v>6309</v>
      </c>
      <c r="AG2039" s="161" t="s">
        <v>6497</v>
      </c>
      <c r="AH2039" s="162" t="s">
        <v>6917</v>
      </c>
      <c r="AI2039" s="162"/>
      <c r="AJ2039" s="162"/>
      <c r="AK2039" s="162"/>
      <c r="AL2039" s="162"/>
      <c r="AM2039" s="162"/>
      <c r="AN2039" s="162"/>
      <c r="AO2039" s="162"/>
      <c r="AP2039" s="162"/>
      <c r="AQ2039" s="162"/>
      <c r="AR2039" s="162"/>
      <c r="AS2039" s="162"/>
      <c r="AT2039" s="162"/>
      <c r="AU2039" s="162"/>
      <c r="AV2039" s="162"/>
      <c r="AW2039" s="162"/>
      <c r="AX2039" s="162"/>
    </row>
    <row r="2040" spans="1:50" hidden="1">
      <c r="A2040" s="153" t="s">
        <v>452</v>
      </c>
      <c r="B2040" s="153" t="s">
        <v>453</v>
      </c>
      <c r="C2040" s="153" t="s">
        <v>454</v>
      </c>
      <c r="D2040" s="177" t="s">
        <v>11761</v>
      </c>
      <c r="E2040" s="161" t="s">
        <v>11762</v>
      </c>
      <c r="F2040" s="161" t="s">
        <v>13530</v>
      </c>
      <c r="G2040" s="161" t="s">
        <v>11763</v>
      </c>
      <c r="H2040" s="161" t="s">
        <v>2015</v>
      </c>
      <c r="I2040" s="161" t="s">
        <v>2016</v>
      </c>
      <c r="J2040" s="161" t="s">
        <v>11764</v>
      </c>
      <c r="K2040" s="161" t="s">
        <v>11765</v>
      </c>
      <c r="L2040" s="161" t="s">
        <v>11766</v>
      </c>
      <c r="M2040" s="161" t="s">
        <v>11767</v>
      </c>
      <c r="N2040" s="185" t="s">
        <v>6310</v>
      </c>
      <c r="O2040" s="161">
        <v>0</v>
      </c>
      <c r="P2040" s="161">
        <v>0</v>
      </c>
      <c r="Q2040" s="161">
        <v>0</v>
      </c>
      <c r="R2040" s="161">
        <v>0</v>
      </c>
      <c r="S2040" s="161">
        <v>0</v>
      </c>
      <c r="T2040" s="161">
        <v>0</v>
      </c>
      <c r="U2040" s="161">
        <v>0</v>
      </c>
      <c r="V2040" s="161">
        <v>0</v>
      </c>
      <c r="W2040" s="161">
        <v>0</v>
      </c>
      <c r="X2040" s="161">
        <v>0</v>
      </c>
      <c r="Y2040" s="161">
        <v>0</v>
      </c>
      <c r="Z2040" s="161">
        <v>0</v>
      </c>
      <c r="AA2040" s="161">
        <v>0</v>
      </c>
      <c r="AB2040" s="161">
        <v>0</v>
      </c>
      <c r="AC2040" s="161">
        <v>0</v>
      </c>
      <c r="AD2040" s="161">
        <v>0</v>
      </c>
      <c r="AE2040" s="161">
        <v>0</v>
      </c>
      <c r="AF2040" s="161" t="s">
        <v>6309</v>
      </c>
      <c r="AG2040" s="161" t="s">
        <v>6317</v>
      </c>
      <c r="AH2040" s="162"/>
      <c r="AI2040" s="162"/>
      <c r="AJ2040" s="162"/>
      <c r="AK2040" s="162"/>
      <c r="AL2040" s="162"/>
      <c r="AM2040" s="162"/>
      <c r="AN2040" s="162"/>
      <c r="AO2040" s="162"/>
      <c r="AP2040" s="162"/>
      <c r="AQ2040" s="162"/>
      <c r="AR2040" s="162"/>
      <c r="AS2040" s="162"/>
      <c r="AT2040" s="162"/>
      <c r="AU2040" s="162"/>
      <c r="AV2040" s="162"/>
      <c r="AW2040" s="162"/>
      <c r="AX2040" s="162"/>
    </row>
    <row r="2041" spans="1:50" hidden="1">
      <c r="A2041" s="153" t="s">
        <v>4648</v>
      </c>
      <c r="B2041" s="153" t="s">
        <v>5217</v>
      </c>
      <c r="C2041" s="153" t="s">
        <v>5216</v>
      </c>
      <c r="D2041" s="177" t="s">
        <v>6242</v>
      </c>
      <c r="E2041" s="161" t="s">
        <v>6774</v>
      </c>
      <c r="F2041" s="161" t="s">
        <v>11999</v>
      </c>
      <c r="G2041" s="161" t="s">
        <v>6775</v>
      </c>
      <c r="H2041" s="161" t="s">
        <v>2025</v>
      </c>
      <c r="I2041" s="161" t="s">
        <v>2026</v>
      </c>
      <c r="J2041" s="161" t="s">
        <v>6776</v>
      </c>
      <c r="K2041" s="161" t="s">
        <v>6777</v>
      </c>
      <c r="L2041" s="161" t="s">
        <v>6778</v>
      </c>
      <c r="M2041" s="161" t="s">
        <v>6779</v>
      </c>
      <c r="N2041" s="185" t="s">
        <v>6318</v>
      </c>
      <c r="O2041" s="161" t="s">
        <v>5215</v>
      </c>
      <c r="P2041" s="161" t="s">
        <v>6241</v>
      </c>
      <c r="Q2041" s="161" t="s">
        <v>12000</v>
      </c>
      <c r="R2041" s="161" t="s">
        <v>2024</v>
      </c>
      <c r="S2041" s="161" t="s">
        <v>2031</v>
      </c>
      <c r="T2041" s="161" t="s">
        <v>12001</v>
      </c>
      <c r="U2041" s="161" t="s">
        <v>4849</v>
      </c>
      <c r="V2041" s="161" t="s">
        <v>12002</v>
      </c>
      <c r="W2041" s="161" t="s">
        <v>12003</v>
      </c>
      <c r="X2041" s="161" t="s">
        <v>2024</v>
      </c>
      <c r="Y2041" s="161" t="s">
        <v>6780</v>
      </c>
      <c r="Z2041" s="161" t="s">
        <v>12004</v>
      </c>
      <c r="AA2041" s="161">
        <v>0</v>
      </c>
      <c r="AB2041" s="161">
        <v>0</v>
      </c>
      <c r="AC2041" s="161">
        <v>0</v>
      </c>
      <c r="AD2041" s="161">
        <v>0</v>
      </c>
      <c r="AE2041" s="161">
        <v>0</v>
      </c>
      <c r="AF2041" s="161" t="s">
        <v>11956</v>
      </c>
      <c r="AG2041" s="161" t="s">
        <v>4392</v>
      </c>
      <c r="AH2041" s="162" t="s">
        <v>14423</v>
      </c>
      <c r="AI2041" s="162" t="s">
        <v>15161</v>
      </c>
      <c r="AJ2041" s="162" t="s">
        <v>15230</v>
      </c>
      <c r="AK2041" s="162" t="s">
        <v>15345</v>
      </c>
      <c r="AL2041" s="162" t="s">
        <v>15351</v>
      </c>
      <c r="AM2041" s="162" t="s">
        <v>15728</v>
      </c>
      <c r="AN2041" s="162" t="s">
        <v>15860</v>
      </c>
      <c r="AO2041" s="162" t="s">
        <v>15861</v>
      </c>
      <c r="AP2041" s="162"/>
      <c r="AQ2041" s="162"/>
      <c r="AR2041" s="162"/>
      <c r="AS2041" s="162"/>
      <c r="AT2041" s="162"/>
      <c r="AU2041" s="162"/>
      <c r="AV2041" s="162"/>
      <c r="AW2041" s="162"/>
      <c r="AX2041" s="162"/>
    </row>
    <row r="2042" spans="1:50" hidden="1">
      <c r="A2042" s="153" t="s">
        <v>975</v>
      </c>
      <c r="B2042" s="153" t="s">
        <v>3103</v>
      </c>
      <c r="C2042" s="153" t="s">
        <v>2414</v>
      </c>
      <c r="D2042" s="177" t="s">
        <v>10961</v>
      </c>
      <c r="E2042" s="161" t="s">
        <v>10962</v>
      </c>
      <c r="F2042" s="161" t="s">
        <v>13270</v>
      </c>
      <c r="G2042" s="161" t="s">
        <v>10963</v>
      </c>
      <c r="H2042" s="161" t="s">
        <v>2024</v>
      </c>
      <c r="I2042" s="161" t="s">
        <v>9809</v>
      </c>
      <c r="J2042" s="161" t="s">
        <v>10964</v>
      </c>
      <c r="K2042" s="161" t="s">
        <v>6309</v>
      </c>
      <c r="L2042" s="161" t="s">
        <v>6309</v>
      </c>
      <c r="M2042" s="161" t="s">
        <v>10965</v>
      </c>
      <c r="N2042" s="185" t="s">
        <v>6310</v>
      </c>
      <c r="O2042" s="161" t="s">
        <v>998</v>
      </c>
      <c r="P2042" s="161" t="s">
        <v>13271</v>
      </c>
      <c r="Q2042" s="161" t="s">
        <v>13272</v>
      </c>
      <c r="R2042" s="161" t="s">
        <v>2024</v>
      </c>
      <c r="S2042" s="161" t="s">
        <v>7069</v>
      </c>
      <c r="T2042" s="161" t="s">
        <v>13273</v>
      </c>
      <c r="U2042" s="161">
        <v>0</v>
      </c>
      <c r="V2042" s="161">
        <v>0</v>
      </c>
      <c r="W2042" s="161">
        <v>0</v>
      </c>
      <c r="X2042" s="161">
        <v>0</v>
      </c>
      <c r="Y2042" s="161">
        <v>0</v>
      </c>
      <c r="Z2042" s="161">
        <v>0</v>
      </c>
      <c r="AA2042" s="161">
        <v>0</v>
      </c>
      <c r="AB2042" s="161">
        <v>0</v>
      </c>
      <c r="AC2042" s="161">
        <v>0</v>
      </c>
      <c r="AD2042" s="161">
        <v>0</v>
      </c>
      <c r="AE2042" s="161">
        <v>0</v>
      </c>
      <c r="AF2042" s="161" t="s">
        <v>6309</v>
      </c>
      <c r="AG2042" s="161" t="s">
        <v>6317</v>
      </c>
      <c r="AH2042" s="162"/>
      <c r="AI2042" s="162"/>
      <c r="AJ2042" s="162"/>
      <c r="AK2042" s="162"/>
      <c r="AL2042" s="162"/>
      <c r="AM2042" s="162"/>
      <c r="AN2042" s="162"/>
      <c r="AO2042" s="162"/>
      <c r="AP2042" s="162"/>
      <c r="AQ2042" s="162"/>
      <c r="AR2042" s="162"/>
      <c r="AS2042" s="162"/>
      <c r="AT2042" s="162"/>
      <c r="AU2042" s="162"/>
      <c r="AV2042" s="162"/>
      <c r="AW2042" s="162"/>
      <c r="AX2042" s="162"/>
    </row>
    <row r="2043" spans="1:50" hidden="1">
      <c r="A2043" s="153" t="s">
        <v>3102</v>
      </c>
      <c r="B2043" s="153" t="s">
        <v>3103</v>
      </c>
      <c r="C2043" s="153" t="s">
        <v>3104</v>
      </c>
      <c r="D2043" s="177" t="s">
        <v>10961</v>
      </c>
      <c r="E2043" s="161" t="s">
        <v>10962</v>
      </c>
      <c r="F2043" s="161" t="s">
        <v>13274</v>
      </c>
      <c r="G2043" s="161" t="s">
        <v>10963</v>
      </c>
      <c r="H2043" s="161" t="s">
        <v>2024</v>
      </c>
      <c r="I2043" s="161" t="s">
        <v>9809</v>
      </c>
      <c r="J2043" s="161" t="s">
        <v>10964</v>
      </c>
      <c r="K2043" s="161" t="s">
        <v>6309</v>
      </c>
      <c r="L2043" s="161" t="s">
        <v>6309</v>
      </c>
      <c r="M2043" s="161" t="s">
        <v>10965</v>
      </c>
      <c r="N2043" s="185" t="s">
        <v>6310</v>
      </c>
      <c r="O2043" s="161" t="s">
        <v>998</v>
      </c>
      <c r="P2043" s="161" t="s">
        <v>13271</v>
      </c>
      <c r="Q2043" s="161" t="s">
        <v>13272</v>
      </c>
      <c r="R2043" s="161" t="s">
        <v>2024</v>
      </c>
      <c r="S2043" s="161" t="s">
        <v>7069</v>
      </c>
      <c r="T2043" s="161" t="s">
        <v>13273</v>
      </c>
      <c r="U2043" s="161">
        <v>0</v>
      </c>
      <c r="V2043" s="161">
        <v>0</v>
      </c>
      <c r="W2043" s="161">
        <v>0</v>
      </c>
      <c r="X2043" s="161">
        <v>0</v>
      </c>
      <c r="Y2043" s="161">
        <v>0</v>
      </c>
      <c r="Z2043" s="161">
        <v>0</v>
      </c>
      <c r="AA2043" s="161">
        <v>0</v>
      </c>
      <c r="AB2043" s="161">
        <v>0</v>
      </c>
      <c r="AC2043" s="161">
        <v>0</v>
      </c>
      <c r="AD2043" s="161">
        <v>0</v>
      </c>
      <c r="AE2043" s="161">
        <v>0</v>
      </c>
      <c r="AF2043" s="161" t="s">
        <v>6309</v>
      </c>
      <c r="AG2043" s="161" t="s">
        <v>6317</v>
      </c>
      <c r="AH2043" s="162"/>
      <c r="AI2043" s="162"/>
      <c r="AJ2043" s="162"/>
      <c r="AK2043" s="162"/>
      <c r="AL2043" s="162"/>
      <c r="AM2043" s="162"/>
      <c r="AN2043" s="162"/>
      <c r="AO2043" s="162"/>
      <c r="AP2043" s="162"/>
      <c r="AQ2043" s="162"/>
      <c r="AR2043" s="162"/>
      <c r="AS2043" s="162"/>
      <c r="AT2043" s="162"/>
      <c r="AU2043" s="162"/>
      <c r="AV2043" s="162"/>
      <c r="AW2043" s="162"/>
      <c r="AX2043" s="162"/>
    </row>
    <row r="2044" spans="1:50" hidden="1">
      <c r="A2044" s="153" t="s">
        <v>976</v>
      </c>
      <c r="B2044" s="153" t="s">
        <v>977</v>
      </c>
      <c r="C2044" s="153" t="s">
        <v>992</v>
      </c>
      <c r="D2044" s="177" t="s">
        <v>8164</v>
      </c>
      <c r="E2044" s="161" t="s">
        <v>8165</v>
      </c>
      <c r="F2044" s="161" t="s">
        <v>12440</v>
      </c>
      <c r="G2044" s="161" t="s">
        <v>8166</v>
      </c>
      <c r="H2044" s="161" t="s">
        <v>1338</v>
      </c>
      <c r="I2044" s="161" t="s">
        <v>38</v>
      </c>
      <c r="J2044" s="161" t="s">
        <v>8167</v>
      </c>
      <c r="K2044" s="161" t="s">
        <v>8168</v>
      </c>
      <c r="L2044" s="161" t="s">
        <v>6309</v>
      </c>
      <c r="M2044" s="161" t="s">
        <v>8169</v>
      </c>
      <c r="N2044" s="185" t="s">
        <v>6313</v>
      </c>
      <c r="O2044" s="161">
        <v>0</v>
      </c>
      <c r="P2044" s="161">
        <v>0</v>
      </c>
      <c r="Q2044" s="161">
        <v>0</v>
      </c>
      <c r="R2044" s="161">
        <v>0</v>
      </c>
      <c r="S2044" s="161">
        <v>0</v>
      </c>
      <c r="T2044" s="161">
        <v>0</v>
      </c>
      <c r="U2044" s="161">
        <v>0</v>
      </c>
      <c r="V2044" s="161">
        <v>0</v>
      </c>
      <c r="W2044" s="161">
        <v>0</v>
      </c>
      <c r="X2044" s="161">
        <v>0</v>
      </c>
      <c r="Y2044" s="161">
        <v>0</v>
      </c>
      <c r="Z2044" s="161">
        <v>0</v>
      </c>
      <c r="AA2044" s="161">
        <v>0</v>
      </c>
      <c r="AB2044" s="161">
        <v>0</v>
      </c>
      <c r="AC2044" s="161">
        <v>0</v>
      </c>
      <c r="AD2044" s="161">
        <v>0</v>
      </c>
      <c r="AE2044" s="161">
        <v>0</v>
      </c>
      <c r="AF2044" s="161" t="s">
        <v>6765</v>
      </c>
      <c r="AG2044" s="161" t="s">
        <v>4392</v>
      </c>
      <c r="AH2044" s="162"/>
      <c r="AI2044" s="162"/>
      <c r="AJ2044" s="162"/>
      <c r="AK2044" s="162"/>
      <c r="AL2044" s="162"/>
      <c r="AM2044" s="162"/>
      <c r="AN2044" s="162"/>
      <c r="AO2044" s="162"/>
      <c r="AP2044" s="162"/>
      <c r="AQ2044" s="162"/>
      <c r="AR2044" s="162"/>
      <c r="AS2044" s="162"/>
      <c r="AT2044" s="162"/>
      <c r="AU2044" s="162"/>
      <c r="AV2044" s="162"/>
      <c r="AW2044" s="162"/>
      <c r="AX2044" s="162"/>
    </row>
    <row r="2045" spans="1:50" hidden="1">
      <c r="A2045" s="153" t="s">
        <v>978</v>
      </c>
      <c r="B2045" s="153" t="s">
        <v>977</v>
      </c>
      <c r="C2045" s="153" t="s">
        <v>993</v>
      </c>
      <c r="D2045" s="177" t="s">
        <v>8164</v>
      </c>
      <c r="E2045" s="161" t="s">
        <v>8165</v>
      </c>
      <c r="F2045" s="161" t="s">
        <v>12441</v>
      </c>
      <c r="G2045" s="161" t="s">
        <v>8166</v>
      </c>
      <c r="H2045" s="161" t="s">
        <v>1338</v>
      </c>
      <c r="I2045" s="161" t="s">
        <v>38</v>
      </c>
      <c r="J2045" s="161" t="s">
        <v>8167</v>
      </c>
      <c r="K2045" s="161" t="s">
        <v>8168</v>
      </c>
      <c r="L2045" s="161" t="s">
        <v>6309</v>
      </c>
      <c r="M2045" s="161" t="s">
        <v>8169</v>
      </c>
      <c r="N2045" s="185" t="s">
        <v>6313</v>
      </c>
      <c r="O2045" s="161">
        <v>0</v>
      </c>
      <c r="P2045" s="161">
        <v>0</v>
      </c>
      <c r="Q2045" s="161">
        <v>0</v>
      </c>
      <c r="R2045" s="161">
        <v>0</v>
      </c>
      <c r="S2045" s="161">
        <v>0</v>
      </c>
      <c r="T2045" s="161">
        <v>0</v>
      </c>
      <c r="U2045" s="161">
        <v>0</v>
      </c>
      <c r="V2045" s="161">
        <v>0</v>
      </c>
      <c r="W2045" s="161">
        <v>0</v>
      </c>
      <c r="X2045" s="161">
        <v>0</v>
      </c>
      <c r="Y2045" s="161">
        <v>0</v>
      </c>
      <c r="Z2045" s="161">
        <v>0</v>
      </c>
      <c r="AA2045" s="161">
        <v>0</v>
      </c>
      <c r="AB2045" s="161">
        <v>0</v>
      </c>
      <c r="AC2045" s="161">
        <v>0</v>
      </c>
      <c r="AD2045" s="161">
        <v>0</v>
      </c>
      <c r="AE2045" s="161">
        <v>0</v>
      </c>
      <c r="AF2045" s="161" t="s">
        <v>6765</v>
      </c>
      <c r="AG2045" s="161" t="s">
        <v>4392</v>
      </c>
      <c r="AH2045" s="162"/>
      <c r="AI2045" s="162"/>
      <c r="AJ2045" s="162"/>
      <c r="AK2045" s="162"/>
      <c r="AL2045" s="162"/>
      <c r="AM2045" s="162"/>
      <c r="AN2045" s="162"/>
      <c r="AO2045" s="162"/>
      <c r="AP2045" s="162"/>
      <c r="AQ2045" s="162"/>
      <c r="AR2045" s="162"/>
      <c r="AS2045" s="162"/>
      <c r="AT2045" s="162"/>
      <c r="AU2045" s="162"/>
      <c r="AV2045" s="162"/>
      <c r="AW2045" s="162"/>
      <c r="AX2045" s="162"/>
    </row>
    <row r="2046" spans="1:50" hidden="1">
      <c r="A2046" s="153" t="s">
        <v>979</v>
      </c>
      <c r="B2046" s="153" t="s">
        <v>977</v>
      </c>
      <c r="C2046" s="153" t="s">
        <v>2855</v>
      </c>
      <c r="D2046" s="177" t="s">
        <v>8164</v>
      </c>
      <c r="E2046" s="161" t="s">
        <v>8165</v>
      </c>
      <c r="F2046" s="161" t="s">
        <v>12442</v>
      </c>
      <c r="G2046" s="161" t="s">
        <v>8166</v>
      </c>
      <c r="H2046" s="161" t="s">
        <v>1338</v>
      </c>
      <c r="I2046" s="161" t="s">
        <v>38</v>
      </c>
      <c r="J2046" s="161" t="s">
        <v>8167</v>
      </c>
      <c r="K2046" s="161" t="s">
        <v>8168</v>
      </c>
      <c r="L2046" s="161" t="s">
        <v>6309</v>
      </c>
      <c r="M2046" s="161" t="s">
        <v>8169</v>
      </c>
      <c r="N2046" s="185" t="s">
        <v>6313</v>
      </c>
      <c r="O2046" s="161">
        <v>0</v>
      </c>
      <c r="P2046" s="161">
        <v>0</v>
      </c>
      <c r="Q2046" s="161">
        <v>0</v>
      </c>
      <c r="R2046" s="161">
        <v>0</v>
      </c>
      <c r="S2046" s="161">
        <v>0</v>
      </c>
      <c r="T2046" s="161">
        <v>0</v>
      </c>
      <c r="U2046" s="161">
        <v>0</v>
      </c>
      <c r="V2046" s="161">
        <v>0</v>
      </c>
      <c r="W2046" s="161">
        <v>0</v>
      </c>
      <c r="X2046" s="161">
        <v>0</v>
      </c>
      <c r="Y2046" s="161">
        <v>0</v>
      </c>
      <c r="Z2046" s="161">
        <v>0</v>
      </c>
      <c r="AA2046" s="161">
        <v>0</v>
      </c>
      <c r="AB2046" s="161">
        <v>0</v>
      </c>
      <c r="AC2046" s="161">
        <v>0</v>
      </c>
      <c r="AD2046" s="161">
        <v>0</v>
      </c>
      <c r="AE2046" s="161">
        <v>0</v>
      </c>
      <c r="AF2046" s="161" t="s">
        <v>6765</v>
      </c>
      <c r="AG2046" s="161" t="s">
        <v>4392</v>
      </c>
      <c r="AH2046" s="162"/>
      <c r="AI2046" s="162"/>
      <c r="AJ2046" s="162"/>
      <c r="AK2046" s="162"/>
      <c r="AL2046" s="162"/>
      <c r="AM2046" s="162"/>
      <c r="AN2046" s="162"/>
      <c r="AO2046" s="162"/>
      <c r="AP2046" s="162"/>
      <c r="AQ2046" s="162"/>
      <c r="AR2046" s="162"/>
      <c r="AS2046" s="162"/>
      <c r="AT2046" s="162"/>
      <c r="AU2046" s="162"/>
      <c r="AV2046" s="162"/>
      <c r="AW2046" s="162"/>
      <c r="AX2046" s="162"/>
    </row>
    <row r="2047" spans="1:50" hidden="1">
      <c r="A2047" s="153" t="s">
        <v>980</v>
      </c>
      <c r="B2047" s="153" t="s">
        <v>981</v>
      </c>
      <c r="C2047" s="153" t="s">
        <v>3593</v>
      </c>
      <c r="D2047" s="177" t="s">
        <v>10954</v>
      </c>
      <c r="E2047" s="161" t="s">
        <v>10955</v>
      </c>
      <c r="F2047" s="161" t="s">
        <v>13269</v>
      </c>
      <c r="G2047" s="161" t="s">
        <v>10956</v>
      </c>
      <c r="H2047" s="161" t="s">
        <v>10957</v>
      </c>
      <c r="I2047" s="161" t="s">
        <v>10958</v>
      </c>
      <c r="J2047" s="161" t="s">
        <v>10959</v>
      </c>
      <c r="K2047" s="161" t="s">
        <v>6309</v>
      </c>
      <c r="L2047" s="161" t="s">
        <v>6309</v>
      </c>
      <c r="M2047" s="161" t="s">
        <v>10960</v>
      </c>
      <c r="N2047" s="185" t="s">
        <v>6310</v>
      </c>
      <c r="O2047" s="161">
        <v>0</v>
      </c>
      <c r="P2047" s="161">
        <v>0</v>
      </c>
      <c r="Q2047" s="161">
        <v>0</v>
      </c>
      <c r="R2047" s="161">
        <v>0</v>
      </c>
      <c r="S2047" s="161">
        <v>0</v>
      </c>
      <c r="T2047" s="161">
        <v>0</v>
      </c>
      <c r="U2047" s="161">
        <v>0</v>
      </c>
      <c r="V2047" s="161">
        <v>0</v>
      </c>
      <c r="W2047" s="161">
        <v>0</v>
      </c>
      <c r="X2047" s="161">
        <v>0</v>
      </c>
      <c r="Y2047" s="161">
        <v>0</v>
      </c>
      <c r="Z2047" s="161">
        <v>0</v>
      </c>
      <c r="AA2047" s="161">
        <v>0</v>
      </c>
      <c r="AB2047" s="161">
        <v>0</v>
      </c>
      <c r="AC2047" s="161">
        <v>0</v>
      </c>
      <c r="AD2047" s="161">
        <v>0</v>
      </c>
      <c r="AE2047" s="161">
        <v>0</v>
      </c>
      <c r="AF2047" s="161" t="s">
        <v>6309</v>
      </c>
      <c r="AG2047" s="161" t="s">
        <v>6317</v>
      </c>
      <c r="AH2047" s="162"/>
      <c r="AI2047" s="162"/>
      <c r="AJ2047" s="162"/>
      <c r="AK2047" s="162"/>
      <c r="AL2047" s="162"/>
      <c r="AM2047" s="162"/>
      <c r="AN2047" s="162"/>
      <c r="AO2047" s="162"/>
      <c r="AP2047" s="162"/>
      <c r="AQ2047" s="162"/>
      <c r="AR2047" s="162"/>
      <c r="AS2047" s="162"/>
      <c r="AT2047" s="162"/>
      <c r="AU2047" s="162"/>
      <c r="AV2047" s="162"/>
      <c r="AW2047" s="162"/>
      <c r="AX2047" s="162"/>
    </row>
    <row r="2048" spans="1:50" hidden="1">
      <c r="A2048" s="153" t="s">
        <v>982</v>
      </c>
      <c r="B2048" s="153" t="s">
        <v>503</v>
      </c>
      <c r="C2048" s="153" t="s">
        <v>994</v>
      </c>
      <c r="D2048" s="177" t="s">
        <v>7651</v>
      </c>
      <c r="E2048" s="161" t="s">
        <v>7652</v>
      </c>
      <c r="F2048" s="161" t="s">
        <v>7684</v>
      </c>
      <c r="G2048" s="161" t="s">
        <v>7653</v>
      </c>
      <c r="H2048" s="161" t="s">
        <v>2024</v>
      </c>
      <c r="I2048" s="161" t="s">
        <v>2031</v>
      </c>
      <c r="J2048" s="161" t="s">
        <v>7654</v>
      </c>
      <c r="K2048" s="161" t="s">
        <v>6309</v>
      </c>
      <c r="L2048" s="161" t="s">
        <v>7655</v>
      </c>
      <c r="M2048" s="161" t="s">
        <v>7656</v>
      </c>
      <c r="N2048" s="185" t="s">
        <v>6318</v>
      </c>
      <c r="O2048" s="161">
        <v>0</v>
      </c>
      <c r="P2048" s="161">
        <v>0</v>
      </c>
      <c r="Q2048" s="161">
        <v>0</v>
      </c>
      <c r="R2048" s="161">
        <v>0</v>
      </c>
      <c r="S2048" s="161">
        <v>0</v>
      </c>
      <c r="T2048" s="161">
        <v>0</v>
      </c>
      <c r="U2048" s="161">
        <v>0</v>
      </c>
      <c r="V2048" s="161">
        <v>0</v>
      </c>
      <c r="W2048" s="161">
        <v>0</v>
      </c>
      <c r="X2048" s="161">
        <v>0</v>
      </c>
      <c r="Y2048" s="161">
        <v>0</v>
      </c>
      <c r="Z2048" s="161">
        <v>0</v>
      </c>
      <c r="AA2048" s="161">
        <v>0</v>
      </c>
      <c r="AB2048" s="161">
        <v>0</v>
      </c>
      <c r="AC2048" s="161">
        <v>0</v>
      </c>
      <c r="AD2048" s="161">
        <v>0</v>
      </c>
      <c r="AE2048" s="161">
        <v>0</v>
      </c>
      <c r="AF2048" s="161" t="s">
        <v>6309</v>
      </c>
      <c r="AG2048" s="161" t="s">
        <v>6497</v>
      </c>
      <c r="AH2048" s="162" t="s">
        <v>6917</v>
      </c>
      <c r="AI2048" s="162"/>
      <c r="AJ2048" s="162"/>
      <c r="AK2048" s="162"/>
      <c r="AL2048" s="162"/>
      <c r="AM2048" s="162"/>
      <c r="AN2048" s="162"/>
      <c r="AO2048" s="162"/>
      <c r="AP2048" s="162"/>
      <c r="AQ2048" s="162"/>
      <c r="AR2048" s="162"/>
      <c r="AS2048" s="162"/>
      <c r="AT2048" s="162"/>
      <c r="AU2048" s="162"/>
      <c r="AV2048" s="162"/>
      <c r="AW2048" s="162"/>
      <c r="AX2048" s="162"/>
    </row>
    <row r="2049" spans="1:50" hidden="1">
      <c r="A2049" s="153" t="s">
        <v>983</v>
      </c>
      <c r="B2049" s="153" t="s">
        <v>984</v>
      </c>
      <c r="C2049" s="153" t="s">
        <v>995</v>
      </c>
      <c r="D2049" s="177" t="s">
        <v>11470</v>
      </c>
      <c r="E2049" s="161" t="s">
        <v>11471</v>
      </c>
      <c r="F2049" s="161" t="s">
        <v>13393</v>
      </c>
      <c r="G2049" s="161" t="s">
        <v>11472</v>
      </c>
      <c r="H2049" s="161" t="s">
        <v>6207</v>
      </c>
      <c r="I2049" s="161" t="s">
        <v>6208</v>
      </c>
      <c r="J2049" s="161" t="s">
        <v>11473</v>
      </c>
      <c r="K2049" s="161" t="s">
        <v>6309</v>
      </c>
      <c r="L2049" s="161" t="s">
        <v>6309</v>
      </c>
      <c r="M2049" s="161" t="s">
        <v>11474</v>
      </c>
      <c r="N2049" s="185" t="s">
        <v>6310</v>
      </c>
      <c r="O2049" s="161">
        <v>0</v>
      </c>
      <c r="P2049" s="161">
        <v>0</v>
      </c>
      <c r="Q2049" s="161">
        <v>0</v>
      </c>
      <c r="R2049" s="161">
        <v>0</v>
      </c>
      <c r="S2049" s="161">
        <v>0</v>
      </c>
      <c r="T2049" s="161">
        <v>0</v>
      </c>
      <c r="U2049" s="161">
        <v>0</v>
      </c>
      <c r="V2049" s="161">
        <v>0</v>
      </c>
      <c r="W2049" s="161">
        <v>0</v>
      </c>
      <c r="X2049" s="161">
        <v>0</v>
      </c>
      <c r="Y2049" s="161">
        <v>0</v>
      </c>
      <c r="Z2049" s="161">
        <v>0</v>
      </c>
      <c r="AA2049" s="161">
        <v>0</v>
      </c>
      <c r="AB2049" s="161">
        <v>0</v>
      </c>
      <c r="AC2049" s="161">
        <v>0</v>
      </c>
      <c r="AD2049" s="161">
        <v>0</v>
      </c>
      <c r="AE2049" s="161">
        <v>0</v>
      </c>
      <c r="AF2049" s="161" t="s">
        <v>6309</v>
      </c>
      <c r="AG2049" s="161" t="s">
        <v>6317</v>
      </c>
      <c r="AH2049" s="162"/>
      <c r="AI2049" s="162"/>
      <c r="AJ2049" s="162"/>
      <c r="AK2049" s="162"/>
      <c r="AL2049" s="162"/>
      <c r="AM2049" s="162"/>
      <c r="AN2049" s="162"/>
      <c r="AO2049" s="162"/>
      <c r="AP2049" s="162"/>
      <c r="AQ2049" s="162"/>
      <c r="AR2049" s="162"/>
      <c r="AS2049" s="162"/>
      <c r="AT2049" s="162"/>
      <c r="AU2049" s="162"/>
      <c r="AV2049" s="162"/>
      <c r="AW2049" s="162"/>
      <c r="AX2049" s="162"/>
    </row>
    <row r="2050" spans="1:50" hidden="1">
      <c r="A2050" s="153" t="s">
        <v>7505</v>
      </c>
      <c r="B2050" s="153" t="s">
        <v>7506</v>
      </c>
      <c r="C2050" s="153" t="s">
        <v>7507</v>
      </c>
      <c r="D2050" s="177" t="s">
        <v>7508</v>
      </c>
      <c r="E2050" s="161" t="s">
        <v>7509</v>
      </c>
      <c r="F2050" s="161" t="s">
        <v>7510</v>
      </c>
      <c r="G2050" s="161" t="s">
        <v>7511</v>
      </c>
      <c r="H2050" s="161" t="s">
        <v>7512</v>
      </c>
      <c r="I2050" s="161" t="s">
        <v>7513</v>
      </c>
      <c r="J2050" s="161" t="s">
        <v>7514</v>
      </c>
      <c r="K2050" s="161" t="s">
        <v>7515</v>
      </c>
      <c r="L2050" s="161" t="s">
        <v>6309</v>
      </c>
      <c r="M2050" s="161" t="s">
        <v>6309</v>
      </c>
      <c r="N2050" s="185" t="s">
        <v>6310</v>
      </c>
      <c r="O2050" s="161" t="s">
        <v>3371</v>
      </c>
      <c r="P2050" s="161" t="s">
        <v>7516</v>
      </c>
      <c r="Q2050" s="161" t="s">
        <v>7513</v>
      </c>
      <c r="R2050" s="161" t="s">
        <v>7512</v>
      </c>
      <c r="S2050" s="161" t="s">
        <v>7513</v>
      </c>
      <c r="T2050" s="161" t="s">
        <v>6309</v>
      </c>
      <c r="U2050" s="161">
        <v>0</v>
      </c>
      <c r="V2050" s="161">
        <v>0</v>
      </c>
      <c r="W2050" s="161">
        <v>0</v>
      </c>
      <c r="X2050" s="161">
        <v>0</v>
      </c>
      <c r="Y2050" s="161">
        <v>0</v>
      </c>
      <c r="Z2050" s="161">
        <v>0</v>
      </c>
      <c r="AA2050" s="161">
        <v>0</v>
      </c>
      <c r="AB2050" s="161">
        <v>0</v>
      </c>
      <c r="AC2050" s="161">
        <v>0</v>
      </c>
      <c r="AD2050" s="161">
        <v>0</v>
      </c>
      <c r="AE2050" s="161">
        <v>0</v>
      </c>
      <c r="AF2050" s="161" t="s">
        <v>6309</v>
      </c>
      <c r="AG2050" s="161" t="s">
        <v>6317</v>
      </c>
      <c r="AH2050" s="162" t="s">
        <v>13926</v>
      </c>
      <c r="AI2050" s="162"/>
      <c r="AJ2050" s="162"/>
      <c r="AK2050" s="162"/>
      <c r="AL2050" s="162"/>
      <c r="AM2050" s="162"/>
      <c r="AN2050" s="162"/>
      <c r="AO2050" s="162"/>
      <c r="AP2050" s="162"/>
      <c r="AQ2050" s="162"/>
      <c r="AR2050" s="162"/>
      <c r="AS2050" s="162"/>
      <c r="AT2050" s="162"/>
      <c r="AU2050" s="162"/>
      <c r="AV2050" s="162"/>
      <c r="AW2050" s="162"/>
      <c r="AX2050" s="162"/>
    </row>
    <row r="2051" spans="1:50" hidden="1">
      <c r="A2051" s="153" t="s">
        <v>985</v>
      </c>
      <c r="B2051" s="153" t="s">
        <v>986</v>
      </c>
      <c r="C2051" s="153" t="s">
        <v>5100</v>
      </c>
      <c r="D2051" s="177" t="s">
        <v>11577</v>
      </c>
      <c r="E2051" s="161" t="s">
        <v>11578</v>
      </c>
      <c r="F2051" s="161" t="s">
        <v>13407</v>
      </c>
      <c r="G2051" s="161" t="s">
        <v>11579</v>
      </c>
      <c r="H2051" s="161" t="s">
        <v>1338</v>
      </c>
      <c r="I2051" s="161" t="s">
        <v>38</v>
      </c>
      <c r="J2051" s="161" t="s">
        <v>11580</v>
      </c>
      <c r="K2051" s="161" t="s">
        <v>6309</v>
      </c>
      <c r="L2051" s="161" t="s">
        <v>11581</v>
      </c>
      <c r="M2051" s="161" t="s">
        <v>11582</v>
      </c>
      <c r="N2051" s="185" t="s">
        <v>6953</v>
      </c>
      <c r="O2051" s="161" t="s">
        <v>999</v>
      </c>
      <c r="P2051" s="161" t="s">
        <v>13408</v>
      </c>
      <c r="Q2051" s="161" t="s">
        <v>13409</v>
      </c>
      <c r="R2051" s="161" t="s">
        <v>2024</v>
      </c>
      <c r="S2051" s="161" t="s">
        <v>2031</v>
      </c>
      <c r="T2051" s="161" t="s">
        <v>13410</v>
      </c>
      <c r="U2051" s="161">
        <v>0</v>
      </c>
      <c r="V2051" s="161">
        <v>0</v>
      </c>
      <c r="W2051" s="161">
        <v>0</v>
      </c>
      <c r="X2051" s="161">
        <v>0</v>
      </c>
      <c r="Y2051" s="161">
        <v>0</v>
      </c>
      <c r="Z2051" s="161">
        <v>0</v>
      </c>
      <c r="AA2051" s="161">
        <v>0</v>
      </c>
      <c r="AB2051" s="161">
        <v>0</v>
      </c>
      <c r="AC2051" s="161">
        <v>0</v>
      </c>
      <c r="AD2051" s="161">
        <v>0</v>
      </c>
      <c r="AE2051" s="161">
        <v>0</v>
      </c>
      <c r="AF2051" s="161" t="s">
        <v>6309</v>
      </c>
      <c r="AG2051" s="161" t="s">
        <v>6319</v>
      </c>
      <c r="AH2051" s="162"/>
      <c r="AI2051" s="162"/>
      <c r="AJ2051" s="162"/>
      <c r="AK2051" s="162"/>
      <c r="AL2051" s="162"/>
      <c r="AM2051" s="162"/>
      <c r="AN2051" s="162"/>
      <c r="AO2051" s="162"/>
      <c r="AP2051" s="162"/>
      <c r="AQ2051" s="162"/>
      <c r="AR2051" s="162"/>
      <c r="AS2051" s="162"/>
      <c r="AT2051" s="162"/>
      <c r="AU2051" s="162"/>
      <c r="AV2051" s="162"/>
      <c r="AW2051" s="162"/>
      <c r="AX2051" s="162"/>
    </row>
    <row r="2052" spans="1:50" hidden="1">
      <c r="A2052" s="153" t="s">
        <v>6562</v>
      </c>
      <c r="B2052" s="153" t="s">
        <v>3854</v>
      </c>
      <c r="C2052" s="153" t="s">
        <v>4630</v>
      </c>
      <c r="D2052" s="177" t="s">
        <v>2810</v>
      </c>
      <c r="E2052" s="161" t="s">
        <v>2811</v>
      </c>
      <c r="F2052" s="161" t="s">
        <v>6653</v>
      </c>
      <c r="G2052" s="161" t="s">
        <v>1396</v>
      </c>
      <c r="H2052" s="161" t="s">
        <v>4688</v>
      </c>
      <c r="I2052" s="161" t="s">
        <v>4689</v>
      </c>
      <c r="J2052" s="161" t="s">
        <v>2813</v>
      </c>
      <c r="K2052" s="161" t="s">
        <v>6721</v>
      </c>
      <c r="L2052" s="161" t="s">
        <v>2814</v>
      </c>
      <c r="M2052" s="161" t="s">
        <v>2815</v>
      </c>
      <c r="N2052" s="185" t="s">
        <v>6310</v>
      </c>
      <c r="O2052" s="161" t="s">
        <v>4001</v>
      </c>
      <c r="P2052" s="161" t="s">
        <v>1395</v>
      </c>
      <c r="Q2052" s="161" t="s">
        <v>1396</v>
      </c>
      <c r="R2052" s="161" t="s">
        <v>1397</v>
      </c>
      <c r="S2052" s="161" t="s">
        <v>1398</v>
      </c>
      <c r="T2052" s="161" t="s">
        <v>1399</v>
      </c>
      <c r="U2052" s="161">
        <v>0</v>
      </c>
      <c r="V2052" s="161">
        <v>0</v>
      </c>
      <c r="W2052" s="161">
        <v>0</v>
      </c>
      <c r="X2052" s="161">
        <v>0</v>
      </c>
      <c r="Y2052" s="161">
        <v>0</v>
      </c>
      <c r="Z2052" s="161">
        <v>0</v>
      </c>
      <c r="AA2052" s="161">
        <v>1</v>
      </c>
      <c r="AB2052" s="161" t="s">
        <v>3993</v>
      </c>
      <c r="AC2052" s="161" t="s">
        <v>4680</v>
      </c>
      <c r="AD2052" s="161" t="s">
        <v>4682</v>
      </c>
      <c r="AE2052" s="161" t="s">
        <v>4683</v>
      </c>
      <c r="AF2052" s="161" t="s">
        <v>6309</v>
      </c>
      <c r="AG2052" s="161" t="s">
        <v>6497</v>
      </c>
      <c r="AH2052" s="162" t="s">
        <v>15166</v>
      </c>
      <c r="AI2052" s="162" t="s">
        <v>15884</v>
      </c>
      <c r="AJ2052" s="162"/>
      <c r="AK2052" s="162"/>
      <c r="AL2052" s="162"/>
      <c r="AM2052" s="162"/>
      <c r="AN2052" s="162"/>
      <c r="AO2052" s="162"/>
      <c r="AP2052" s="162"/>
      <c r="AQ2052" s="162"/>
      <c r="AR2052" s="162"/>
      <c r="AS2052" s="162"/>
      <c r="AT2052" s="162"/>
      <c r="AU2052" s="162"/>
      <c r="AV2052" s="162"/>
      <c r="AW2052" s="162"/>
      <c r="AX2052" s="162"/>
    </row>
    <row r="2053" spans="1:50" hidden="1">
      <c r="A2053" s="153" t="s">
        <v>12935</v>
      </c>
      <c r="B2053" s="153" t="s">
        <v>12936</v>
      </c>
      <c r="C2053" s="153" t="s">
        <v>5604</v>
      </c>
      <c r="D2053" s="177" t="s">
        <v>12937</v>
      </c>
      <c r="E2053" s="161" t="s">
        <v>12938</v>
      </c>
      <c r="F2053" s="161" t="s">
        <v>12939</v>
      </c>
      <c r="G2053" s="161" t="s">
        <v>12940</v>
      </c>
      <c r="H2053" s="161" t="s">
        <v>2025</v>
      </c>
      <c r="I2053" s="161" t="s">
        <v>2026</v>
      </c>
      <c r="J2053" s="161" t="s">
        <v>12941</v>
      </c>
      <c r="K2053" s="161" t="s">
        <v>6309</v>
      </c>
      <c r="L2053" s="161" t="s">
        <v>12942</v>
      </c>
      <c r="M2053" s="161" t="s">
        <v>12943</v>
      </c>
      <c r="N2053" s="185" t="s">
        <v>6313</v>
      </c>
      <c r="O2053" s="161">
        <v>0</v>
      </c>
      <c r="P2053" s="161">
        <v>0</v>
      </c>
      <c r="Q2053" s="161">
        <v>0</v>
      </c>
      <c r="R2053" s="161">
        <v>0</v>
      </c>
      <c r="S2053" s="161">
        <v>0</v>
      </c>
      <c r="T2053" s="161">
        <v>0</v>
      </c>
      <c r="U2053" s="161">
        <v>0</v>
      </c>
      <c r="V2053" s="161">
        <v>0</v>
      </c>
      <c r="W2053" s="161">
        <v>0</v>
      </c>
      <c r="X2053" s="161">
        <v>0</v>
      </c>
      <c r="Y2053" s="161">
        <v>0</v>
      </c>
      <c r="Z2053" s="161">
        <v>0</v>
      </c>
      <c r="AA2053" s="161">
        <v>0</v>
      </c>
      <c r="AB2053" s="161">
        <v>0</v>
      </c>
      <c r="AC2053" s="161">
        <v>0</v>
      </c>
      <c r="AD2053" s="161">
        <v>0</v>
      </c>
      <c r="AE2053" s="161">
        <v>0</v>
      </c>
      <c r="AF2053" s="161" t="s">
        <v>1823</v>
      </c>
      <c r="AG2053" s="161" t="s">
        <v>4437</v>
      </c>
      <c r="AH2053" s="162"/>
      <c r="AI2053" s="162"/>
      <c r="AJ2053" s="162"/>
      <c r="AK2053" s="162"/>
      <c r="AL2053" s="162"/>
      <c r="AM2053" s="162"/>
      <c r="AN2053" s="162"/>
      <c r="AO2053" s="162"/>
      <c r="AP2053" s="162"/>
      <c r="AQ2053" s="162"/>
      <c r="AR2053" s="162"/>
      <c r="AS2053" s="162"/>
      <c r="AT2053" s="162"/>
      <c r="AU2053" s="162"/>
      <c r="AV2053" s="162"/>
      <c r="AW2053" s="162"/>
      <c r="AX2053" s="162"/>
    </row>
    <row r="2054" spans="1:50">
      <c r="A2054" s="153" t="s">
        <v>837</v>
      </c>
      <c r="B2054" s="153" t="s">
        <v>298</v>
      </c>
      <c r="C2054" s="153" t="s">
        <v>838</v>
      </c>
      <c r="D2054" s="177" t="s">
        <v>6947</v>
      </c>
      <c r="E2054" s="161" t="s">
        <v>6948</v>
      </c>
      <c r="F2054" s="161" t="s">
        <v>11995</v>
      </c>
      <c r="G2054" s="161" t="s">
        <v>6949</v>
      </c>
      <c r="H2054" s="161" t="s">
        <v>6946</v>
      </c>
      <c r="I2054" s="161" t="s">
        <v>2031</v>
      </c>
      <c r="J2054" s="161" t="s">
        <v>6950</v>
      </c>
      <c r="K2054" s="161" t="s">
        <v>6951</v>
      </c>
      <c r="L2054" s="161" t="s">
        <v>6952</v>
      </c>
      <c r="M2054" s="161" t="s">
        <v>14382</v>
      </c>
      <c r="N2054" s="185" t="s">
        <v>6953</v>
      </c>
      <c r="O2054" s="161">
        <v>0</v>
      </c>
      <c r="P2054" s="161">
        <v>0</v>
      </c>
      <c r="Q2054" s="161">
        <v>0</v>
      </c>
      <c r="R2054" s="161">
        <v>0</v>
      </c>
      <c r="S2054" s="161">
        <v>0</v>
      </c>
      <c r="T2054" s="161">
        <v>0</v>
      </c>
      <c r="U2054" s="161">
        <v>0</v>
      </c>
      <c r="V2054" s="161">
        <v>0</v>
      </c>
      <c r="W2054" s="161">
        <v>0</v>
      </c>
      <c r="X2054" s="161">
        <v>0</v>
      </c>
      <c r="Y2054" s="161">
        <v>0</v>
      </c>
      <c r="Z2054" s="161">
        <v>0</v>
      </c>
      <c r="AA2054" s="161">
        <v>0</v>
      </c>
      <c r="AB2054" s="161">
        <v>0</v>
      </c>
      <c r="AC2054" s="161">
        <v>0</v>
      </c>
      <c r="AD2054" s="161">
        <v>0</v>
      </c>
      <c r="AE2054" s="161">
        <v>0</v>
      </c>
      <c r="AF2054" s="161" t="s">
        <v>6566</v>
      </c>
      <c r="AG2054" s="161" t="s">
        <v>4392</v>
      </c>
      <c r="AH2054" s="162"/>
      <c r="AI2054" s="162"/>
      <c r="AJ2054" s="162"/>
      <c r="AK2054" s="162"/>
      <c r="AL2054" s="162"/>
      <c r="AM2054" s="162"/>
      <c r="AN2054" s="162"/>
      <c r="AO2054" s="162"/>
      <c r="AP2054" s="162"/>
      <c r="AQ2054" s="162"/>
      <c r="AR2054" s="162"/>
      <c r="AS2054" s="162"/>
      <c r="AT2054" s="162"/>
      <c r="AU2054" s="162"/>
      <c r="AV2054" s="162"/>
      <c r="AW2054" s="162"/>
      <c r="AX2054" s="162"/>
    </row>
    <row r="2055" spans="1:50" hidden="1">
      <c r="A2055" s="153" t="s">
        <v>988</v>
      </c>
      <c r="B2055" s="153" t="s">
        <v>989</v>
      </c>
      <c r="C2055" s="153" t="s">
        <v>997</v>
      </c>
      <c r="D2055" s="177" t="s">
        <v>10606</v>
      </c>
      <c r="E2055" s="161" t="s">
        <v>10607</v>
      </c>
      <c r="F2055" s="161" t="s">
        <v>13158</v>
      </c>
      <c r="G2055" s="161" t="s">
        <v>10608</v>
      </c>
      <c r="H2055" s="161" t="s">
        <v>2025</v>
      </c>
      <c r="I2055" s="161" t="s">
        <v>2026</v>
      </c>
      <c r="J2055" s="161" t="s">
        <v>10609</v>
      </c>
      <c r="K2055" s="161" t="s">
        <v>10610</v>
      </c>
      <c r="L2055" s="161" t="s">
        <v>10611</v>
      </c>
      <c r="M2055" s="161" t="s">
        <v>10612</v>
      </c>
      <c r="N2055" s="185" t="s">
        <v>6310</v>
      </c>
      <c r="O2055" s="161">
        <v>0</v>
      </c>
      <c r="P2055" s="161">
        <v>0</v>
      </c>
      <c r="Q2055" s="161">
        <v>0</v>
      </c>
      <c r="R2055" s="161">
        <v>0</v>
      </c>
      <c r="S2055" s="161">
        <v>0</v>
      </c>
      <c r="T2055" s="161">
        <v>0</v>
      </c>
      <c r="U2055" s="161">
        <v>0</v>
      </c>
      <c r="V2055" s="161">
        <v>0</v>
      </c>
      <c r="W2055" s="161">
        <v>0</v>
      </c>
      <c r="X2055" s="161">
        <v>0</v>
      </c>
      <c r="Y2055" s="161">
        <v>0</v>
      </c>
      <c r="Z2055" s="161">
        <v>0</v>
      </c>
      <c r="AA2055" s="161">
        <v>0</v>
      </c>
      <c r="AB2055" s="161">
        <v>0</v>
      </c>
      <c r="AC2055" s="161">
        <v>0</v>
      </c>
      <c r="AD2055" s="161">
        <v>0</v>
      </c>
      <c r="AE2055" s="161">
        <v>0</v>
      </c>
      <c r="AF2055" s="161" t="s">
        <v>6309</v>
      </c>
      <c r="AG2055" s="161" t="s">
        <v>6317</v>
      </c>
      <c r="AH2055" s="162"/>
      <c r="AI2055" s="162"/>
      <c r="AJ2055" s="162"/>
      <c r="AK2055" s="162"/>
      <c r="AL2055" s="162"/>
      <c r="AM2055" s="162"/>
      <c r="AN2055" s="162"/>
      <c r="AO2055" s="162"/>
      <c r="AP2055" s="162"/>
      <c r="AQ2055" s="162"/>
      <c r="AR2055" s="162"/>
      <c r="AS2055" s="162"/>
      <c r="AT2055" s="162"/>
      <c r="AU2055" s="162"/>
      <c r="AV2055" s="162"/>
      <c r="AW2055" s="162"/>
      <c r="AX2055" s="162"/>
    </row>
    <row r="2056" spans="1:50" hidden="1">
      <c r="A2056" s="153" t="s">
        <v>12908</v>
      </c>
      <c r="B2056" s="160" t="s">
        <v>5551</v>
      </c>
      <c r="C2056" s="153" t="s">
        <v>12909</v>
      </c>
      <c r="D2056" s="177" t="s">
        <v>10430</v>
      </c>
      <c r="E2056" s="161" t="s">
        <v>10431</v>
      </c>
      <c r="F2056" s="161" t="s">
        <v>12910</v>
      </c>
      <c r="G2056" s="161" t="s">
        <v>10432</v>
      </c>
      <c r="H2056" s="161" t="s">
        <v>2024</v>
      </c>
      <c r="I2056" s="161" t="s">
        <v>2031</v>
      </c>
      <c r="J2056" s="161" t="s">
        <v>10433</v>
      </c>
      <c r="K2056" s="161" t="s">
        <v>10434</v>
      </c>
      <c r="L2056" s="161" t="s">
        <v>10435</v>
      </c>
      <c r="M2056" s="161" t="s">
        <v>10436</v>
      </c>
      <c r="N2056" s="185" t="s">
        <v>6313</v>
      </c>
      <c r="O2056" s="161" t="s">
        <v>12911</v>
      </c>
      <c r="P2056" s="161" t="s">
        <v>12912</v>
      </c>
      <c r="Q2056" s="161" t="s">
        <v>12913</v>
      </c>
      <c r="R2056" s="161" t="s">
        <v>2024</v>
      </c>
      <c r="S2056" s="161" t="s">
        <v>9566</v>
      </c>
      <c r="T2056" s="161" t="s">
        <v>12914</v>
      </c>
      <c r="U2056" s="161">
        <v>0</v>
      </c>
      <c r="V2056" s="161">
        <v>0</v>
      </c>
      <c r="W2056" s="161">
        <v>0</v>
      </c>
      <c r="X2056" s="161">
        <v>0</v>
      </c>
      <c r="Y2056" s="161">
        <v>0</v>
      </c>
      <c r="Z2056" s="161">
        <v>0</v>
      </c>
      <c r="AA2056" s="161">
        <v>0</v>
      </c>
      <c r="AB2056" s="161">
        <v>0</v>
      </c>
      <c r="AC2056" s="161">
        <v>0</v>
      </c>
      <c r="AD2056" s="161">
        <v>0</v>
      </c>
      <c r="AE2056" s="161">
        <v>0</v>
      </c>
      <c r="AF2056" s="161" t="s">
        <v>12298</v>
      </c>
      <c r="AG2056" s="161" t="s">
        <v>4437</v>
      </c>
      <c r="AH2056" s="162"/>
      <c r="AI2056" s="162"/>
      <c r="AJ2056" s="162"/>
      <c r="AK2056" s="162"/>
      <c r="AL2056" s="162"/>
      <c r="AM2056" s="162"/>
      <c r="AN2056" s="162"/>
      <c r="AO2056" s="162"/>
      <c r="AP2056" s="162"/>
      <c r="AQ2056" s="162"/>
      <c r="AR2056" s="162"/>
      <c r="AS2056" s="162"/>
      <c r="AT2056" s="162"/>
      <c r="AU2056" s="162"/>
      <c r="AV2056" s="162"/>
      <c r="AW2056" s="162"/>
      <c r="AX2056" s="162"/>
    </row>
    <row r="2057" spans="1:50">
      <c r="A2057" s="153" t="s">
        <v>839</v>
      </c>
      <c r="B2057" s="153" t="s">
        <v>298</v>
      </c>
      <c r="C2057" s="153" t="s">
        <v>838</v>
      </c>
      <c r="D2057" s="177" t="s">
        <v>6947</v>
      </c>
      <c r="E2057" s="161" t="s">
        <v>6948</v>
      </c>
      <c r="F2057" s="161" t="s">
        <v>11933</v>
      </c>
      <c r="G2057" s="161" t="s">
        <v>6949</v>
      </c>
      <c r="H2057" s="161" t="s">
        <v>6946</v>
      </c>
      <c r="I2057" s="161" t="s">
        <v>2031</v>
      </c>
      <c r="J2057" s="161" t="s">
        <v>6950</v>
      </c>
      <c r="K2057" s="161" t="s">
        <v>6951</v>
      </c>
      <c r="L2057" s="161" t="s">
        <v>6952</v>
      </c>
      <c r="M2057" s="161" t="s">
        <v>14382</v>
      </c>
      <c r="N2057" s="185" t="s">
        <v>6953</v>
      </c>
      <c r="O2057" s="161">
        <v>0</v>
      </c>
      <c r="P2057" s="161">
        <v>0</v>
      </c>
      <c r="Q2057" s="161">
        <v>0</v>
      </c>
      <c r="R2057" s="161">
        <v>0</v>
      </c>
      <c r="S2057" s="161">
        <v>0</v>
      </c>
      <c r="T2057" s="161">
        <v>0</v>
      </c>
      <c r="U2057" s="161">
        <v>0</v>
      </c>
      <c r="V2057" s="161">
        <v>0</v>
      </c>
      <c r="W2057" s="161">
        <v>0</v>
      </c>
      <c r="X2057" s="161">
        <v>0</v>
      </c>
      <c r="Y2057" s="161">
        <v>0</v>
      </c>
      <c r="Z2057" s="161">
        <v>0</v>
      </c>
      <c r="AA2057" s="161">
        <v>0</v>
      </c>
      <c r="AB2057" s="161">
        <v>0</v>
      </c>
      <c r="AC2057" s="161">
        <v>0</v>
      </c>
      <c r="AD2057" s="161">
        <v>0</v>
      </c>
      <c r="AE2057" s="161">
        <v>0</v>
      </c>
      <c r="AF2057" s="161" t="s">
        <v>6566</v>
      </c>
      <c r="AG2057" s="161" t="s">
        <v>4392</v>
      </c>
      <c r="AH2057" s="162"/>
      <c r="AI2057" s="162"/>
      <c r="AJ2057" s="162"/>
      <c r="AK2057" s="162"/>
      <c r="AL2057" s="162"/>
      <c r="AM2057" s="162"/>
      <c r="AN2057" s="162"/>
      <c r="AO2057" s="162"/>
      <c r="AP2057" s="162"/>
      <c r="AQ2057" s="162"/>
      <c r="AR2057" s="162"/>
      <c r="AS2057" s="162"/>
      <c r="AT2057" s="162"/>
      <c r="AU2057" s="162"/>
      <c r="AV2057" s="162"/>
      <c r="AW2057" s="162"/>
      <c r="AX2057" s="162"/>
    </row>
    <row r="2058" spans="1:50" hidden="1">
      <c r="A2058" s="153" t="s">
        <v>12281</v>
      </c>
      <c r="B2058" s="153" t="s">
        <v>482</v>
      </c>
      <c r="C2058" s="153" t="s">
        <v>422</v>
      </c>
      <c r="D2058" s="177" t="s">
        <v>483</v>
      </c>
      <c r="E2058" s="161" t="s">
        <v>7063</v>
      </c>
      <c r="F2058" s="161" t="s">
        <v>12282</v>
      </c>
      <c r="G2058" s="161" t="s">
        <v>7064</v>
      </c>
      <c r="H2058" s="161" t="s">
        <v>2024</v>
      </c>
      <c r="I2058" s="161" t="s">
        <v>2031</v>
      </c>
      <c r="J2058" s="161" t="s">
        <v>7065</v>
      </c>
      <c r="K2058" s="161" t="s">
        <v>7066</v>
      </c>
      <c r="L2058" s="161" t="s">
        <v>7067</v>
      </c>
      <c r="M2058" s="161" t="s">
        <v>7068</v>
      </c>
      <c r="N2058" s="185" t="s">
        <v>6313</v>
      </c>
      <c r="O2058" s="161" t="s">
        <v>5489</v>
      </c>
      <c r="P2058" s="161" t="s">
        <v>12138</v>
      </c>
      <c r="Q2058" s="161" t="s">
        <v>12139</v>
      </c>
      <c r="R2058" s="161" t="s">
        <v>2024</v>
      </c>
      <c r="S2058" s="161" t="s">
        <v>7069</v>
      </c>
      <c r="T2058" s="161" t="s">
        <v>6309</v>
      </c>
      <c r="U2058" s="161" t="s">
        <v>5490</v>
      </c>
      <c r="V2058" s="161" t="s">
        <v>12140</v>
      </c>
      <c r="W2058" s="161" t="s">
        <v>12141</v>
      </c>
      <c r="X2058" s="161" t="s">
        <v>2024</v>
      </c>
      <c r="Y2058" s="161" t="s">
        <v>941</v>
      </c>
      <c r="Z2058" s="161" t="s">
        <v>6309</v>
      </c>
      <c r="AA2058" s="161">
        <v>0</v>
      </c>
      <c r="AB2058" s="161">
        <v>0</v>
      </c>
      <c r="AC2058" s="161">
        <v>0</v>
      </c>
      <c r="AD2058" s="161">
        <v>0</v>
      </c>
      <c r="AE2058" s="161">
        <v>0</v>
      </c>
      <c r="AF2058" s="161" t="s">
        <v>6765</v>
      </c>
      <c r="AG2058" s="161" t="s">
        <v>4392</v>
      </c>
      <c r="AH2058" s="162" t="s">
        <v>15159</v>
      </c>
      <c r="AI2058" s="162"/>
      <c r="AJ2058" s="162"/>
      <c r="AK2058" s="162"/>
      <c r="AL2058" s="162"/>
      <c r="AM2058" s="162"/>
      <c r="AN2058" s="162"/>
      <c r="AO2058" s="162"/>
      <c r="AP2058" s="162"/>
      <c r="AQ2058" s="162"/>
      <c r="AR2058" s="162"/>
      <c r="AS2058" s="162"/>
      <c r="AT2058" s="162"/>
      <c r="AU2058" s="162"/>
      <c r="AV2058" s="162"/>
      <c r="AW2058" s="162"/>
      <c r="AX2058" s="162"/>
    </row>
    <row r="2059" spans="1:50" hidden="1">
      <c r="A2059" s="153" t="s">
        <v>13470</v>
      </c>
      <c r="B2059" s="153" t="s">
        <v>13471</v>
      </c>
      <c r="C2059" s="153" t="s">
        <v>5246</v>
      </c>
      <c r="D2059" s="177" t="s">
        <v>13472</v>
      </c>
      <c r="E2059" s="161" t="s">
        <v>13473</v>
      </c>
      <c r="F2059" s="161" t="s">
        <v>13474</v>
      </c>
      <c r="G2059" s="161" t="s">
        <v>13475</v>
      </c>
      <c r="H2059" s="161" t="s">
        <v>2024</v>
      </c>
      <c r="I2059" s="161" t="s">
        <v>9566</v>
      </c>
      <c r="J2059" s="161" t="s">
        <v>13476</v>
      </c>
      <c r="K2059" s="161" t="s">
        <v>13477</v>
      </c>
      <c r="L2059" s="161" t="s">
        <v>8351</v>
      </c>
      <c r="M2059" s="161" t="s">
        <v>13478</v>
      </c>
      <c r="N2059" s="185" t="s">
        <v>6318</v>
      </c>
      <c r="O2059" s="161">
        <v>0</v>
      </c>
      <c r="P2059" s="161">
        <v>0</v>
      </c>
      <c r="Q2059" s="161">
        <v>0</v>
      </c>
      <c r="R2059" s="161">
        <v>0</v>
      </c>
      <c r="S2059" s="161">
        <v>0</v>
      </c>
      <c r="T2059" s="161">
        <v>0</v>
      </c>
      <c r="U2059" s="161">
        <v>0</v>
      </c>
      <c r="V2059" s="161">
        <v>0</v>
      </c>
      <c r="W2059" s="161">
        <v>0</v>
      </c>
      <c r="X2059" s="161">
        <v>0</v>
      </c>
      <c r="Y2059" s="161">
        <v>0</v>
      </c>
      <c r="Z2059" s="161">
        <v>0</v>
      </c>
      <c r="AA2059" s="161">
        <v>0</v>
      </c>
      <c r="AB2059" s="161">
        <v>0</v>
      </c>
      <c r="AC2059" s="161">
        <v>0</v>
      </c>
      <c r="AD2059" s="161">
        <v>0</v>
      </c>
      <c r="AE2059" s="161">
        <v>0</v>
      </c>
      <c r="AF2059" s="161" t="s">
        <v>6309</v>
      </c>
      <c r="AG2059" s="161" t="s">
        <v>6497</v>
      </c>
      <c r="AH2059" s="162"/>
      <c r="AI2059" s="162"/>
      <c r="AJ2059" s="162"/>
      <c r="AK2059" s="162"/>
      <c r="AL2059" s="162"/>
      <c r="AM2059" s="162"/>
      <c r="AN2059" s="162"/>
      <c r="AO2059" s="162"/>
      <c r="AP2059" s="162"/>
      <c r="AQ2059" s="162"/>
      <c r="AR2059" s="162"/>
      <c r="AS2059" s="162"/>
      <c r="AT2059" s="162"/>
      <c r="AU2059" s="162"/>
      <c r="AV2059" s="162"/>
      <c r="AW2059" s="162"/>
      <c r="AX2059" s="162"/>
    </row>
    <row r="2060" spans="1:50" hidden="1">
      <c r="A2060" s="153" t="s">
        <v>13479</v>
      </c>
      <c r="B2060" s="153" t="s">
        <v>13471</v>
      </c>
      <c r="C2060" s="153" t="s">
        <v>5246</v>
      </c>
      <c r="D2060" s="177" t="s">
        <v>13472</v>
      </c>
      <c r="E2060" s="161" t="s">
        <v>13473</v>
      </c>
      <c r="F2060" s="161" t="s">
        <v>13480</v>
      </c>
      <c r="G2060" s="161" t="s">
        <v>13475</v>
      </c>
      <c r="H2060" s="161" t="s">
        <v>2024</v>
      </c>
      <c r="I2060" s="161" t="s">
        <v>9566</v>
      </c>
      <c r="J2060" s="161" t="s">
        <v>13476</v>
      </c>
      <c r="K2060" s="161" t="s">
        <v>13477</v>
      </c>
      <c r="L2060" s="161" t="s">
        <v>8351</v>
      </c>
      <c r="M2060" s="161" t="s">
        <v>13478</v>
      </c>
      <c r="N2060" s="185" t="s">
        <v>6318</v>
      </c>
      <c r="O2060" s="161">
        <v>0</v>
      </c>
      <c r="P2060" s="161">
        <v>0</v>
      </c>
      <c r="Q2060" s="161">
        <v>0</v>
      </c>
      <c r="R2060" s="161">
        <v>0</v>
      </c>
      <c r="S2060" s="161">
        <v>0</v>
      </c>
      <c r="T2060" s="161">
        <v>0</v>
      </c>
      <c r="U2060" s="161">
        <v>0</v>
      </c>
      <c r="V2060" s="161">
        <v>0</v>
      </c>
      <c r="W2060" s="161">
        <v>0</v>
      </c>
      <c r="X2060" s="161">
        <v>0</v>
      </c>
      <c r="Y2060" s="161">
        <v>0</v>
      </c>
      <c r="Z2060" s="161">
        <v>0</v>
      </c>
      <c r="AA2060" s="161">
        <v>0</v>
      </c>
      <c r="AB2060" s="161">
        <v>0</v>
      </c>
      <c r="AC2060" s="161">
        <v>0</v>
      </c>
      <c r="AD2060" s="161">
        <v>0</v>
      </c>
      <c r="AE2060" s="161">
        <v>0</v>
      </c>
      <c r="AF2060" s="161" t="s">
        <v>6309</v>
      </c>
      <c r="AG2060" s="161" t="s">
        <v>6497</v>
      </c>
      <c r="AH2060" s="162"/>
      <c r="AI2060" s="162"/>
      <c r="AJ2060" s="162"/>
      <c r="AK2060" s="162"/>
      <c r="AL2060" s="162"/>
      <c r="AM2060" s="162"/>
      <c r="AN2060" s="162"/>
      <c r="AO2060" s="162"/>
      <c r="AP2060" s="162"/>
      <c r="AQ2060" s="162"/>
      <c r="AR2060" s="162"/>
      <c r="AS2060" s="162"/>
      <c r="AT2060" s="162"/>
      <c r="AU2060" s="162"/>
      <c r="AV2060" s="162"/>
      <c r="AW2060" s="162"/>
      <c r="AX2060" s="162"/>
    </row>
    <row r="2061" spans="1:50" hidden="1">
      <c r="A2061" s="153" t="s">
        <v>5445</v>
      </c>
      <c r="B2061" s="153" t="s">
        <v>5446</v>
      </c>
      <c r="C2061" s="153" t="s">
        <v>5447</v>
      </c>
      <c r="D2061" s="177" t="s">
        <v>11773</v>
      </c>
      <c r="E2061" s="161" t="s">
        <v>11774</v>
      </c>
      <c r="F2061" s="161" t="s">
        <v>12306</v>
      </c>
      <c r="G2061" s="161" t="s">
        <v>11775</v>
      </c>
      <c r="H2061" s="161" t="s">
        <v>2024</v>
      </c>
      <c r="I2061" s="161" t="s">
        <v>2031</v>
      </c>
      <c r="J2061" s="161" t="s">
        <v>11776</v>
      </c>
      <c r="K2061" s="161" t="s">
        <v>11777</v>
      </c>
      <c r="L2061" s="161" t="s">
        <v>6309</v>
      </c>
      <c r="M2061" s="161" t="s">
        <v>11778</v>
      </c>
      <c r="N2061" s="185" t="s">
        <v>6310</v>
      </c>
      <c r="O2061" s="161">
        <v>0</v>
      </c>
      <c r="P2061" s="161">
        <v>0</v>
      </c>
      <c r="Q2061" s="161">
        <v>0</v>
      </c>
      <c r="R2061" s="161">
        <v>0</v>
      </c>
      <c r="S2061" s="161">
        <v>0</v>
      </c>
      <c r="T2061" s="161">
        <v>0</v>
      </c>
      <c r="U2061" s="161">
        <v>0</v>
      </c>
      <c r="V2061" s="161">
        <v>0</v>
      </c>
      <c r="W2061" s="161">
        <v>0</v>
      </c>
      <c r="X2061" s="161">
        <v>0</v>
      </c>
      <c r="Y2061" s="161">
        <v>0</v>
      </c>
      <c r="Z2061" s="161">
        <v>0</v>
      </c>
      <c r="AA2061" s="161">
        <v>0</v>
      </c>
      <c r="AB2061" s="161">
        <v>0</v>
      </c>
      <c r="AC2061" s="161">
        <v>0</v>
      </c>
      <c r="AD2061" s="161">
        <v>0</v>
      </c>
      <c r="AE2061" s="161">
        <v>0</v>
      </c>
      <c r="AF2061" s="161" t="s">
        <v>6309</v>
      </c>
      <c r="AG2061" s="161" t="s">
        <v>6317</v>
      </c>
      <c r="AH2061" s="162"/>
      <c r="AI2061" s="162"/>
      <c r="AJ2061" s="162"/>
      <c r="AK2061" s="162"/>
      <c r="AL2061" s="162"/>
      <c r="AM2061" s="162"/>
      <c r="AN2061" s="162"/>
      <c r="AO2061" s="162"/>
      <c r="AP2061" s="162"/>
      <c r="AQ2061" s="162"/>
      <c r="AR2061" s="162"/>
      <c r="AS2061" s="162"/>
      <c r="AT2061" s="162"/>
      <c r="AU2061" s="162"/>
      <c r="AV2061" s="162"/>
      <c r="AW2061" s="162"/>
      <c r="AX2061" s="162"/>
    </row>
    <row r="2062" spans="1:50" hidden="1">
      <c r="A2062" s="153" t="s">
        <v>13449</v>
      </c>
      <c r="B2062" s="153" t="s">
        <v>13450</v>
      </c>
      <c r="C2062" s="153" t="s">
        <v>151</v>
      </c>
      <c r="D2062" s="177" t="s">
        <v>13451</v>
      </c>
      <c r="E2062" s="161" t="s">
        <v>13452</v>
      </c>
      <c r="F2062" s="161" t="s">
        <v>13453</v>
      </c>
      <c r="G2062" s="161" t="s">
        <v>13454</v>
      </c>
      <c r="H2062" s="161" t="s">
        <v>1338</v>
      </c>
      <c r="I2062" s="161" t="s">
        <v>13455</v>
      </c>
      <c r="J2062" s="161" t="s">
        <v>13456</v>
      </c>
      <c r="K2062" s="161" t="s">
        <v>13457</v>
      </c>
      <c r="L2062" s="161" t="s">
        <v>13458</v>
      </c>
      <c r="M2062" s="161" t="s">
        <v>14453</v>
      </c>
      <c r="N2062" s="185" t="s">
        <v>6310</v>
      </c>
      <c r="O2062" s="161" t="s">
        <v>150</v>
      </c>
      <c r="P2062" s="161" t="s">
        <v>13459</v>
      </c>
      <c r="Q2062" s="161" t="s">
        <v>13460</v>
      </c>
      <c r="R2062" s="161" t="s">
        <v>6946</v>
      </c>
      <c r="S2062" s="161" t="s">
        <v>2031</v>
      </c>
      <c r="T2062" s="161" t="s">
        <v>13461</v>
      </c>
      <c r="U2062" s="161" t="s">
        <v>13462</v>
      </c>
      <c r="V2062" s="161" t="s">
        <v>13463</v>
      </c>
      <c r="W2062" s="161" t="s">
        <v>13464</v>
      </c>
      <c r="X2062" s="161" t="s">
        <v>2024</v>
      </c>
      <c r="Y2062" s="161" t="s">
        <v>2031</v>
      </c>
      <c r="Z2062" s="161" t="s">
        <v>13465</v>
      </c>
      <c r="AA2062" s="161">
        <v>0</v>
      </c>
      <c r="AB2062" s="161">
        <v>0</v>
      </c>
      <c r="AC2062" s="161">
        <v>0</v>
      </c>
      <c r="AD2062" s="161">
        <v>0</v>
      </c>
      <c r="AE2062" s="161">
        <v>0</v>
      </c>
      <c r="AF2062" s="161" t="s">
        <v>6309</v>
      </c>
      <c r="AG2062" s="161" t="s">
        <v>6317</v>
      </c>
      <c r="AH2062" s="162"/>
      <c r="AI2062" s="162"/>
      <c r="AJ2062" s="162"/>
      <c r="AK2062" s="162"/>
      <c r="AL2062" s="162"/>
      <c r="AM2062" s="162"/>
      <c r="AN2062" s="162"/>
      <c r="AO2062" s="162"/>
      <c r="AP2062" s="162"/>
      <c r="AQ2062" s="162"/>
      <c r="AR2062" s="162"/>
      <c r="AS2062" s="162"/>
      <c r="AT2062" s="162"/>
      <c r="AU2062" s="162"/>
      <c r="AV2062" s="162"/>
      <c r="AW2062" s="162"/>
      <c r="AX2062" s="162"/>
    </row>
    <row r="2063" spans="1:50" hidden="1">
      <c r="A2063" s="153" t="s">
        <v>13466</v>
      </c>
      <c r="B2063" s="153" t="s">
        <v>13450</v>
      </c>
      <c r="C2063" s="153" t="s">
        <v>155</v>
      </c>
      <c r="D2063" s="177" t="s">
        <v>13451</v>
      </c>
      <c r="E2063" s="161" t="s">
        <v>13452</v>
      </c>
      <c r="F2063" s="161" t="s">
        <v>13467</v>
      </c>
      <c r="G2063" s="161" t="s">
        <v>13454</v>
      </c>
      <c r="H2063" s="161" t="s">
        <v>1338</v>
      </c>
      <c r="I2063" s="161" t="s">
        <v>13455</v>
      </c>
      <c r="J2063" s="161" t="s">
        <v>13456</v>
      </c>
      <c r="K2063" s="161" t="s">
        <v>13457</v>
      </c>
      <c r="L2063" s="161" t="s">
        <v>13458</v>
      </c>
      <c r="M2063" s="161" t="s">
        <v>14453</v>
      </c>
      <c r="N2063" s="185" t="s">
        <v>6310</v>
      </c>
      <c r="O2063" s="161" t="s">
        <v>150</v>
      </c>
      <c r="P2063" s="161" t="s">
        <v>13459</v>
      </c>
      <c r="Q2063" s="161" t="s">
        <v>13460</v>
      </c>
      <c r="R2063" s="161" t="s">
        <v>6946</v>
      </c>
      <c r="S2063" s="161" t="s">
        <v>2031</v>
      </c>
      <c r="T2063" s="161" t="s">
        <v>13461</v>
      </c>
      <c r="U2063" s="161" t="s">
        <v>13462</v>
      </c>
      <c r="V2063" s="161" t="s">
        <v>13463</v>
      </c>
      <c r="W2063" s="161" t="s">
        <v>13464</v>
      </c>
      <c r="X2063" s="161" t="s">
        <v>2024</v>
      </c>
      <c r="Y2063" s="161" t="s">
        <v>2031</v>
      </c>
      <c r="Z2063" s="161" t="s">
        <v>13465</v>
      </c>
      <c r="AA2063" s="161">
        <v>0</v>
      </c>
      <c r="AB2063" s="161">
        <v>0</v>
      </c>
      <c r="AC2063" s="161">
        <v>0</v>
      </c>
      <c r="AD2063" s="161">
        <v>0</v>
      </c>
      <c r="AE2063" s="161">
        <v>0</v>
      </c>
      <c r="AF2063" s="161" t="s">
        <v>6309</v>
      </c>
      <c r="AG2063" s="161" t="s">
        <v>6317</v>
      </c>
      <c r="AH2063" s="162"/>
      <c r="AI2063" s="162"/>
      <c r="AJ2063" s="162"/>
      <c r="AK2063" s="162"/>
      <c r="AL2063" s="162"/>
      <c r="AM2063" s="162"/>
      <c r="AN2063" s="162"/>
      <c r="AO2063" s="162"/>
      <c r="AP2063" s="162"/>
      <c r="AQ2063" s="162"/>
      <c r="AR2063" s="162"/>
      <c r="AS2063" s="162"/>
      <c r="AT2063" s="162"/>
      <c r="AU2063" s="162"/>
      <c r="AV2063" s="162"/>
      <c r="AW2063" s="162"/>
      <c r="AX2063" s="162"/>
    </row>
    <row r="2064" spans="1:50" hidden="1">
      <c r="A2064" s="153" t="s">
        <v>13468</v>
      </c>
      <c r="B2064" s="153" t="s">
        <v>13450</v>
      </c>
      <c r="C2064" s="153" t="s">
        <v>153</v>
      </c>
      <c r="D2064" s="177" t="s">
        <v>13451</v>
      </c>
      <c r="E2064" s="161" t="s">
        <v>13452</v>
      </c>
      <c r="F2064" s="161" t="s">
        <v>13469</v>
      </c>
      <c r="G2064" s="161" t="s">
        <v>13454</v>
      </c>
      <c r="H2064" s="161" t="s">
        <v>1338</v>
      </c>
      <c r="I2064" s="161" t="s">
        <v>13455</v>
      </c>
      <c r="J2064" s="161" t="s">
        <v>13456</v>
      </c>
      <c r="K2064" s="161" t="s">
        <v>13457</v>
      </c>
      <c r="L2064" s="161" t="s">
        <v>13458</v>
      </c>
      <c r="M2064" s="161" t="s">
        <v>14453</v>
      </c>
      <c r="N2064" s="185" t="s">
        <v>6310</v>
      </c>
      <c r="O2064" s="161" t="s">
        <v>150</v>
      </c>
      <c r="P2064" s="161" t="s">
        <v>13459</v>
      </c>
      <c r="Q2064" s="161" t="s">
        <v>13460</v>
      </c>
      <c r="R2064" s="161" t="s">
        <v>6946</v>
      </c>
      <c r="S2064" s="161" t="s">
        <v>2031</v>
      </c>
      <c r="T2064" s="161" t="s">
        <v>13461</v>
      </c>
      <c r="U2064" s="161" t="s">
        <v>13462</v>
      </c>
      <c r="V2064" s="161" t="s">
        <v>13463</v>
      </c>
      <c r="W2064" s="161" t="s">
        <v>13464</v>
      </c>
      <c r="X2064" s="161" t="s">
        <v>2024</v>
      </c>
      <c r="Y2064" s="161" t="s">
        <v>2031</v>
      </c>
      <c r="Z2064" s="161" t="s">
        <v>13465</v>
      </c>
      <c r="AA2064" s="161">
        <v>0</v>
      </c>
      <c r="AB2064" s="161">
        <v>0</v>
      </c>
      <c r="AC2064" s="161">
        <v>0</v>
      </c>
      <c r="AD2064" s="161">
        <v>0</v>
      </c>
      <c r="AE2064" s="161">
        <v>0</v>
      </c>
      <c r="AF2064" s="161" t="s">
        <v>6309</v>
      </c>
      <c r="AG2064" s="161" t="s">
        <v>6317</v>
      </c>
      <c r="AH2064" s="162"/>
      <c r="AI2064" s="162"/>
      <c r="AJ2064" s="162"/>
      <c r="AK2064" s="162"/>
      <c r="AL2064" s="162"/>
      <c r="AM2064" s="162"/>
      <c r="AN2064" s="162"/>
      <c r="AO2064" s="162"/>
      <c r="AP2064" s="162"/>
      <c r="AQ2064" s="162"/>
      <c r="AR2064" s="162"/>
      <c r="AS2064" s="162"/>
      <c r="AT2064" s="162"/>
      <c r="AU2064" s="162"/>
      <c r="AV2064" s="162"/>
      <c r="AW2064" s="162"/>
      <c r="AX2064" s="162"/>
    </row>
    <row r="2065" spans="1:50" hidden="1">
      <c r="A2065" s="153" t="s">
        <v>12268</v>
      </c>
      <c r="B2065" s="153" t="s">
        <v>12269</v>
      </c>
      <c r="C2065" s="153" t="s">
        <v>608</v>
      </c>
      <c r="D2065" s="177" t="s">
        <v>12270</v>
      </c>
      <c r="E2065" s="161" t="s">
        <v>12271</v>
      </c>
      <c r="F2065" s="161" t="s">
        <v>12272</v>
      </c>
      <c r="G2065" s="161" t="s">
        <v>12273</v>
      </c>
      <c r="H2065" s="161" t="s">
        <v>2025</v>
      </c>
      <c r="I2065" s="161" t="s">
        <v>2026</v>
      </c>
      <c r="J2065" s="161" t="s">
        <v>12274</v>
      </c>
      <c r="K2065" s="161" t="s">
        <v>12275</v>
      </c>
      <c r="L2065" s="161" t="s">
        <v>12276</v>
      </c>
      <c r="M2065" s="161" t="s">
        <v>12277</v>
      </c>
      <c r="N2065" s="185" t="s">
        <v>6310</v>
      </c>
      <c r="O2065" s="161" t="s">
        <v>12278</v>
      </c>
      <c r="P2065" s="161" t="s">
        <v>12279</v>
      </c>
      <c r="Q2065" s="161" t="s">
        <v>12280</v>
      </c>
      <c r="R2065" s="161" t="s">
        <v>2024</v>
      </c>
      <c r="S2065" s="161" t="s">
        <v>2031</v>
      </c>
      <c r="T2065" s="161" t="s">
        <v>6309</v>
      </c>
      <c r="U2065" s="161">
        <v>0</v>
      </c>
      <c r="V2065" s="161">
        <v>0</v>
      </c>
      <c r="W2065" s="161">
        <v>0</v>
      </c>
      <c r="X2065" s="161">
        <v>0</v>
      </c>
      <c r="Y2065" s="161">
        <v>0</v>
      </c>
      <c r="Z2065" s="161">
        <v>0</v>
      </c>
      <c r="AA2065" s="161">
        <v>0</v>
      </c>
      <c r="AB2065" s="161">
        <v>0</v>
      </c>
      <c r="AC2065" s="161">
        <v>0</v>
      </c>
      <c r="AD2065" s="161">
        <v>0</v>
      </c>
      <c r="AE2065" s="161">
        <v>0</v>
      </c>
      <c r="AF2065" s="161" t="s">
        <v>6309</v>
      </c>
      <c r="AG2065" s="161" t="s">
        <v>6317</v>
      </c>
      <c r="AH2065" s="162"/>
      <c r="AI2065" s="162"/>
      <c r="AJ2065" s="162"/>
      <c r="AK2065" s="162"/>
      <c r="AL2065" s="162"/>
      <c r="AM2065" s="162"/>
      <c r="AN2065" s="162"/>
      <c r="AO2065" s="162"/>
      <c r="AP2065" s="162"/>
      <c r="AQ2065" s="162"/>
      <c r="AR2065" s="162"/>
      <c r="AS2065" s="162"/>
      <c r="AT2065" s="162"/>
      <c r="AU2065" s="162"/>
      <c r="AV2065" s="162"/>
      <c r="AW2065" s="162"/>
      <c r="AX2065" s="162"/>
    </row>
    <row r="2066" spans="1:50" hidden="1">
      <c r="A2066" s="153" t="s">
        <v>13438</v>
      </c>
      <c r="B2066" s="153" t="s">
        <v>12269</v>
      </c>
      <c r="C2066" s="153" t="s">
        <v>755</v>
      </c>
      <c r="D2066" s="177" t="s">
        <v>12270</v>
      </c>
      <c r="E2066" s="161" t="s">
        <v>12271</v>
      </c>
      <c r="F2066" s="161" t="s">
        <v>13439</v>
      </c>
      <c r="G2066" s="161" t="s">
        <v>12273</v>
      </c>
      <c r="H2066" s="161" t="s">
        <v>2025</v>
      </c>
      <c r="I2066" s="161" t="s">
        <v>2026</v>
      </c>
      <c r="J2066" s="161" t="s">
        <v>12274</v>
      </c>
      <c r="K2066" s="161" t="s">
        <v>12275</v>
      </c>
      <c r="L2066" s="161" t="s">
        <v>12276</v>
      </c>
      <c r="M2066" s="161" t="s">
        <v>12277</v>
      </c>
      <c r="N2066" s="185" t="s">
        <v>6310</v>
      </c>
      <c r="O2066" s="161" t="s">
        <v>12278</v>
      </c>
      <c r="P2066" s="161" t="s">
        <v>12279</v>
      </c>
      <c r="Q2066" s="161" t="s">
        <v>12280</v>
      </c>
      <c r="R2066" s="161" t="s">
        <v>2024</v>
      </c>
      <c r="S2066" s="161" t="s">
        <v>2031</v>
      </c>
      <c r="T2066" s="161" t="s">
        <v>6309</v>
      </c>
      <c r="U2066" s="161">
        <v>0</v>
      </c>
      <c r="V2066" s="161">
        <v>0</v>
      </c>
      <c r="W2066" s="161">
        <v>0</v>
      </c>
      <c r="X2066" s="161">
        <v>0</v>
      </c>
      <c r="Y2066" s="161">
        <v>0</v>
      </c>
      <c r="Z2066" s="161">
        <v>0</v>
      </c>
      <c r="AA2066" s="161">
        <v>0</v>
      </c>
      <c r="AB2066" s="161">
        <v>0</v>
      </c>
      <c r="AC2066" s="161">
        <v>0</v>
      </c>
      <c r="AD2066" s="161">
        <v>0</v>
      </c>
      <c r="AE2066" s="161">
        <v>0</v>
      </c>
      <c r="AF2066" s="161" t="s">
        <v>6309</v>
      </c>
      <c r="AG2066" s="161" t="s">
        <v>6317</v>
      </c>
      <c r="AH2066" s="162"/>
      <c r="AI2066" s="162"/>
      <c r="AJ2066" s="162"/>
      <c r="AK2066" s="162"/>
      <c r="AL2066" s="162"/>
      <c r="AM2066" s="162"/>
      <c r="AN2066" s="162"/>
      <c r="AO2066" s="162"/>
      <c r="AP2066" s="162"/>
      <c r="AQ2066" s="162"/>
      <c r="AR2066" s="162"/>
      <c r="AS2066" s="162"/>
      <c r="AT2066" s="162"/>
      <c r="AU2066" s="162"/>
      <c r="AV2066" s="162"/>
      <c r="AW2066" s="162"/>
      <c r="AX2066" s="162"/>
    </row>
    <row r="2067" spans="1:50" hidden="1">
      <c r="A2067" s="153" t="s">
        <v>13435</v>
      </c>
      <c r="B2067" s="153" t="s">
        <v>3103</v>
      </c>
      <c r="C2067" s="153" t="s">
        <v>13436</v>
      </c>
      <c r="D2067" s="177" t="s">
        <v>10961</v>
      </c>
      <c r="E2067" s="161" t="s">
        <v>10962</v>
      </c>
      <c r="F2067" s="161" t="s">
        <v>13437</v>
      </c>
      <c r="G2067" s="161" t="s">
        <v>10963</v>
      </c>
      <c r="H2067" s="161" t="s">
        <v>2024</v>
      </c>
      <c r="I2067" s="161" t="s">
        <v>9809</v>
      </c>
      <c r="J2067" s="161" t="s">
        <v>10964</v>
      </c>
      <c r="K2067" s="161" t="s">
        <v>6309</v>
      </c>
      <c r="L2067" s="161" t="s">
        <v>6309</v>
      </c>
      <c r="M2067" s="161" t="s">
        <v>10965</v>
      </c>
      <c r="N2067" s="185" t="s">
        <v>6310</v>
      </c>
      <c r="O2067" s="161" t="s">
        <v>998</v>
      </c>
      <c r="P2067" s="161" t="s">
        <v>13271</v>
      </c>
      <c r="Q2067" s="161" t="s">
        <v>13272</v>
      </c>
      <c r="R2067" s="161" t="s">
        <v>2024</v>
      </c>
      <c r="S2067" s="161" t="s">
        <v>7069</v>
      </c>
      <c r="T2067" s="161" t="s">
        <v>13273</v>
      </c>
      <c r="U2067" s="161">
        <v>0</v>
      </c>
      <c r="V2067" s="161">
        <v>0</v>
      </c>
      <c r="W2067" s="161">
        <v>0</v>
      </c>
      <c r="X2067" s="161">
        <v>0</v>
      </c>
      <c r="Y2067" s="161">
        <v>0</v>
      </c>
      <c r="Z2067" s="161">
        <v>0</v>
      </c>
      <c r="AA2067" s="161">
        <v>0</v>
      </c>
      <c r="AB2067" s="161">
        <v>0</v>
      </c>
      <c r="AC2067" s="161">
        <v>0</v>
      </c>
      <c r="AD2067" s="161">
        <v>0</v>
      </c>
      <c r="AE2067" s="161">
        <v>0</v>
      </c>
      <c r="AF2067" s="161" t="s">
        <v>6309</v>
      </c>
      <c r="AG2067" s="161" t="s">
        <v>6317</v>
      </c>
      <c r="AH2067" s="162"/>
      <c r="AI2067" s="162"/>
      <c r="AJ2067" s="162"/>
      <c r="AK2067" s="162"/>
      <c r="AL2067" s="162"/>
      <c r="AM2067" s="162"/>
      <c r="AN2067" s="162"/>
      <c r="AO2067" s="162"/>
      <c r="AP2067" s="162"/>
      <c r="AQ2067" s="162"/>
      <c r="AR2067" s="162"/>
      <c r="AS2067" s="162"/>
      <c r="AT2067" s="162"/>
      <c r="AU2067" s="162"/>
      <c r="AV2067" s="162"/>
      <c r="AW2067" s="162"/>
      <c r="AX2067" s="162"/>
    </row>
    <row r="2068" spans="1:50">
      <c r="A2068" s="153" t="s">
        <v>840</v>
      </c>
      <c r="B2068" s="153" t="s">
        <v>298</v>
      </c>
      <c r="C2068" s="153" t="s">
        <v>841</v>
      </c>
      <c r="D2068" s="177" t="s">
        <v>6947</v>
      </c>
      <c r="E2068" s="161" t="s">
        <v>6948</v>
      </c>
      <c r="F2068" s="161" t="s">
        <v>11934</v>
      </c>
      <c r="G2068" s="161" t="s">
        <v>6949</v>
      </c>
      <c r="H2068" s="161" t="s">
        <v>6946</v>
      </c>
      <c r="I2068" s="161" t="s">
        <v>2031</v>
      </c>
      <c r="J2068" s="161" t="s">
        <v>6950</v>
      </c>
      <c r="K2068" s="161" t="s">
        <v>6951</v>
      </c>
      <c r="L2068" s="161" t="s">
        <v>6952</v>
      </c>
      <c r="M2068" s="161" t="s">
        <v>14382</v>
      </c>
      <c r="N2068" s="185" t="s">
        <v>6953</v>
      </c>
      <c r="O2068" s="161">
        <v>0</v>
      </c>
      <c r="P2068" s="161">
        <v>0</v>
      </c>
      <c r="Q2068" s="161">
        <v>0</v>
      </c>
      <c r="R2068" s="161">
        <v>0</v>
      </c>
      <c r="S2068" s="161">
        <v>0</v>
      </c>
      <c r="T2068" s="161">
        <v>0</v>
      </c>
      <c r="U2068" s="161">
        <v>0</v>
      </c>
      <c r="V2068" s="161">
        <v>0</v>
      </c>
      <c r="W2068" s="161">
        <v>0</v>
      </c>
      <c r="X2068" s="161">
        <v>0</v>
      </c>
      <c r="Y2068" s="161">
        <v>0</v>
      </c>
      <c r="Z2068" s="161">
        <v>0</v>
      </c>
      <c r="AA2068" s="161">
        <v>0</v>
      </c>
      <c r="AB2068" s="161">
        <v>0</v>
      </c>
      <c r="AC2068" s="161">
        <v>0</v>
      </c>
      <c r="AD2068" s="161">
        <v>0</v>
      </c>
      <c r="AE2068" s="161">
        <v>0</v>
      </c>
      <c r="AF2068" s="161" t="s">
        <v>6566</v>
      </c>
      <c r="AG2068" s="161" t="s">
        <v>4392</v>
      </c>
      <c r="AH2068" s="162"/>
      <c r="AI2068" s="162"/>
      <c r="AJ2068" s="162"/>
      <c r="AK2068" s="162"/>
      <c r="AL2068" s="162"/>
      <c r="AM2068" s="162"/>
      <c r="AN2068" s="162"/>
      <c r="AO2068" s="162"/>
      <c r="AP2068" s="162"/>
      <c r="AQ2068" s="162"/>
      <c r="AR2068" s="162"/>
      <c r="AS2068" s="162"/>
      <c r="AT2068" s="162"/>
      <c r="AU2068" s="162"/>
      <c r="AV2068" s="162"/>
      <c r="AW2068" s="162"/>
      <c r="AX2068" s="162"/>
    </row>
    <row r="2069" spans="1:50" hidden="1">
      <c r="A2069" s="153" t="s">
        <v>13440</v>
      </c>
      <c r="B2069" s="153" t="s">
        <v>13441</v>
      </c>
      <c r="C2069" s="153" t="s">
        <v>5031</v>
      </c>
      <c r="D2069" s="177" t="s">
        <v>13442</v>
      </c>
      <c r="E2069" s="161" t="s">
        <v>13443</v>
      </c>
      <c r="F2069" s="161" t="s">
        <v>13444</v>
      </c>
      <c r="G2069" s="161" t="s">
        <v>13445</v>
      </c>
      <c r="H2069" s="161" t="s">
        <v>6207</v>
      </c>
      <c r="I2069" s="161" t="s">
        <v>6208</v>
      </c>
      <c r="J2069" s="161" t="s">
        <v>11123</v>
      </c>
      <c r="K2069" s="161" t="s">
        <v>13446</v>
      </c>
      <c r="L2069" s="161" t="s">
        <v>13447</v>
      </c>
      <c r="M2069" s="161" t="s">
        <v>13448</v>
      </c>
      <c r="N2069" s="185" t="s">
        <v>6310</v>
      </c>
      <c r="O2069" s="161">
        <v>0</v>
      </c>
      <c r="P2069" s="161">
        <v>0</v>
      </c>
      <c r="Q2069" s="161">
        <v>0</v>
      </c>
      <c r="R2069" s="161">
        <v>0</v>
      </c>
      <c r="S2069" s="161">
        <v>0</v>
      </c>
      <c r="T2069" s="161">
        <v>0</v>
      </c>
      <c r="U2069" s="161">
        <v>0</v>
      </c>
      <c r="V2069" s="161">
        <v>0</v>
      </c>
      <c r="W2069" s="161">
        <v>0</v>
      </c>
      <c r="X2069" s="161">
        <v>0</v>
      </c>
      <c r="Y2069" s="161">
        <v>0</v>
      </c>
      <c r="Z2069" s="161">
        <v>0</v>
      </c>
      <c r="AA2069" s="161">
        <v>0</v>
      </c>
      <c r="AB2069" s="161">
        <v>0</v>
      </c>
      <c r="AC2069" s="161">
        <v>0</v>
      </c>
      <c r="AD2069" s="161">
        <v>0</v>
      </c>
      <c r="AE2069" s="161">
        <v>0</v>
      </c>
      <c r="AF2069" s="161" t="s">
        <v>6309</v>
      </c>
      <c r="AG2069" s="161" t="s">
        <v>6317</v>
      </c>
      <c r="AH2069" s="162"/>
      <c r="AI2069" s="162"/>
      <c r="AJ2069" s="162"/>
      <c r="AK2069" s="162"/>
      <c r="AL2069" s="162"/>
      <c r="AM2069" s="162"/>
      <c r="AN2069" s="162"/>
      <c r="AO2069" s="162"/>
      <c r="AP2069" s="162"/>
      <c r="AQ2069" s="162"/>
      <c r="AR2069" s="162"/>
      <c r="AS2069" s="162"/>
      <c r="AT2069" s="162"/>
      <c r="AU2069" s="162"/>
      <c r="AV2069" s="162"/>
      <c r="AW2069" s="162"/>
      <c r="AX2069" s="162"/>
    </row>
    <row r="2070" spans="1:50" hidden="1">
      <c r="A2070" s="153" t="s">
        <v>4393</v>
      </c>
      <c r="B2070" s="153" t="s">
        <v>4394</v>
      </c>
      <c r="C2070" s="153" t="s">
        <v>4395</v>
      </c>
      <c r="D2070" s="177" t="s">
        <v>7565</v>
      </c>
      <c r="E2070" s="161" t="s">
        <v>7566</v>
      </c>
      <c r="F2070" s="161" t="s">
        <v>12113</v>
      </c>
      <c r="G2070" s="161" t="s">
        <v>7567</v>
      </c>
      <c r="H2070" s="161" t="s">
        <v>2024</v>
      </c>
      <c r="I2070" s="161" t="s">
        <v>2031</v>
      </c>
      <c r="J2070" s="161" t="s">
        <v>7568</v>
      </c>
      <c r="K2070" s="161" t="s">
        <v>7569</v>
      </c>
      <c r="L2070" s="161" t="s">
        <v>7570</v>
      </c>
      <c r="M2070" s="161"/>
      <c r="N2070" s="185"/>
      <c r="O2070" s="161"/>
      <c r="P2070" s="161"/>
      <c r="Q2070" s="161"/>
      <c r="R2070" s="161"/>
      <c r="S2070" s="161"/>
      <c r="T2070" s="161"/>
      <c r="U2070" s="161"/>
      <c r="V2070" s="161"/>
      <c r="W2070" s="161"/>
      <c r="X2070" s="161"/>
      <c r="Y2070" s="161"/>
      <c r="Z2070" s="161"/>
      <c r="AA2070" s="161"/>
      <c r="AB2070" s="161"/>
      <c r="AC2070" s="161"/>
      <c r="AD2070" s="161"/>
      <c r="AE2070" s="161"/>
      <c r="AF2070" s="161"/>
      <c r="AG2070" s="161"/>
      <c r="AH2070" s="162"/>
      <c r="AI2070" s="162"/>
      <c r="AJ2070" s="162"/>
      <c r="AK2070" s="162"/>
      <c r="AL2070" s="162"/>
      <c r="AM2070" s="162"/>
      <c r="AN2070" s="162"/>
      <c r="AO2070" s="162"/>
      <c r="AP2070" s="162"/>
      <c r="AQ2070" s="162"/>
      <c r="AR2070" s="162"/>
      <c r="AS2070" s="162"/>
      <c r="AT2070" s="162"/>
      <c r="AU2070" s="162"/>
      <c r="AV2070" s="162"/>
      <c r="AW2070" s="162"/>
      <c r="AX2070" s="162"/>
    </row>
    <row r="2071" spans="1:50" hidden="1">
      <c r="A2071" s="153" t="s">
        <v>13411</v>
      </c>
      <c r="B2071" s="153" t="s">
        <v>13412</v>
      </c>
      <c r="C2071" s="153" t="s">
        <v>13413</v>
      </c>
      <c r="D2071" s="177" t="s">
        <v>13414</v>
      </c>
      <c r="E2071" s="161" t="s">
        <v>13415</v>
      </c>
      <c r="F2071" s="161" t="s">
        <v>13416</v>
      </c>
      <c r="G2071" s="161" t="s">
        <v>13417</v>
      </c>
      <c r="H2071" s="161" t="s">
        <v>1338</v>
      </c>
      <c r="I2071" s="161" t="s">
        <v>2031</v>
      </c>
      <c r="J2071" s="161" t="s">
        <v>13418</v>
      </c>
      <c r="K2071" s="161" t="s">
        <v>13419</v>
      </c>
      <c r="L2071" s="161" t="s">
        <v>6309</v>
      </c>
      <c r="M2071" s="161" t="s">
        <v>13420</v>
      </c>
      <c r="N2071" s="185" t="s">
        <v>6313</v>
      </c>
      <c r="O2071" s="161">
        <v>0</v>
      </c>
      <c r="P2071" s="161">
        <v>0</v>
      </c>
      <c r="Q2071" s="161">
        <v>0</v>
      </c>
      <c r="R2071" s="161">
        <v>0</v>
      </c>
      <c r="S2071" s="161">
        <v>0</v>
      </c>
      <c r="T2071" s="161">
        <v>0</v>
      </c>
      <c r="U2071" s="161">
        <v>0</v>
      </c>
      <c r="V2071" s="161">
        <v>0</v>
      </c>
      <c r="W2071" s="161">
        <v>0</v>
      </c>
      <c r="X2071" s="161">
        <v>0</v>
      </c>
      <c r="Y2071" s="161">
        <v>0</v>
      </c>
      <c r="Z2071" s="161">
        <v>0</v>
      </c>
      <c r="AA2071" s="161">
        <v>0</v>
      </c>
      <c r="AB2071" s="161">
        <v>0</v>
      </c>
      <c r="AC2071" s="161">
        <v>0</v>
      </c>
      <c r="AD2071" s="161">
        <v>0</v>
      </c>
      <c r="AE2071" s="161">
        <v>0</v>
      </c>
      <c r="AF2071" s="161" t="s">
        <v>6309</v>
      </c>
      <c r="AG2071" s="161" t="s">
        <v>6317</v>
      </c>
      <c r="AH2071" s="162"/>
      <c r="AI2071" s="162"/>
      <c r="AJ2071" s="162"/>
      <c r="AK2071" s="162"/>
      <c r="AL2071" s="162"/>
      <c r="AM2071" s="162"/>
      <c r="AN2071" s="162"/>
      <c r="AO2071" s="162"/>
      <c r="AP2071" s="162"/>
      <c r="AQ2071" s="162"/>
      <c r="AR2071" s="162"/>
      <c r="AS2071" s="162"/>
      <c r="AT2071" s="162"/>
      <c r="AU2071" s="162"/>
      <c r="AV2071" s="162"/>
      <c r="AW2071" s="162"/>
      <c r="AX2071" s="162"/>
    </row>
    <row r="2072" spans="1:50" hidden="1">
      <c r="A2072" s="153" t="s">
        <v>13560</v>
      </c>
      <c r="B2072" s="153" t="s">
        <v>3754</v>
      </c>
      <c r="C2072" s="153" t="s">
        <v>13561</v>
      </c>
      <c r="D2072" s="176" t="s">
        <v>6954</v>
      </c>
      <c r="E2072" s="153" t="s">
        <v>8221</v>
      </c>
      <c r="F2072" s="153" t="s">
        <v>13562</v>
      </c>
      <c r="G2072" s="153" t="s">
        <v>6955</v>
      </c>
      <c r="H2072" s="153" t="s">
        <v>6207</v>
      </c>
      <c r="I2072" s="153" t="s">
        <v>6208</v>
      </c>
      <c r="J2072" s="153" t="s">
        <v>6956</v>
      </c>
      <c r="K2072" s="153" t="s">
        <v>8222</v>
      </c>
      <c r="L2072" s="153" t="s">
        <v>8223</v>
      </c>
      <c r="M2072" s="153" t="s">
        <v>8224</v>
      </c>
      <c r="N2072" s="184" t="s">
        <v>6953</v>
      </c>
      <c r="AF2072" s="153" t="s">
        <v>12461</v>
      </c>
      <c r="AG2072" s="153" t="s">
        <v>5474</v>
      </c>
      <c r="AH2072" s="162"/>
      <c r="AI2072" s="162"/>
      <c r="AJ2072" s="162"/>
      <c r="AK2072" s="162"/>
      <c r="AL2072" s="162"/>
      <c r="AM2072" s="162"/>
      <c r="AN2072" s="162"/>
      <c r="AO2072" s="162"/>
      <c r="AP2072" s="162"/>
      <c r="AQ2072" s="162"/>
      <c r="AR2072" s="162"/>
      <c r="AS2072" s="162"/>
      <c r="AT2072" s="162"/>
      <c r="AU2072" s="162"/>
      <c r="AV2072" s="162"/>
      <c r="AW2072" s="162"/>
      <c r="AX2072" s="162"/>
    </row>
    <row r="2073" spans="1:50" hidden="1">
      <c r="A2073" s="153" t="s">
        <v>13563</v>
      </c>
      <c r="B2073" s="153" t="s">
        <v>3754</v>
      </c>
      <c r="C2073" s="153" t="s">
        <v>13564</v>
      </c>
      <c r="D2073" s="176" t="s">
        <v>6954</v>
      </c>
      <c r="E2073" s="153" t="s">
        <v>8221</v>
      </c>
      <c r="F2073" s="153" t="s">
        <v>13565</v>
      </c>
      <c r="G2073" s="153" t="s">
        <v>6955</v>
      </c>
      <c r="H2073" s="153" t="s">
        <v>6207</v>
      </c>
      <c r="I2073" s="153" t="s">
        <v>6208</v>
      </c>
      <c r="J2073" s="153" t="s">
        <v>6956</v>
      </c>
      <c r="K2073" s="153" t="s">
        <v>8222</v>
      </c>
      <c r="L2073" s="153" t="s">
        <v>8223</v>
      </c>
      <c r="M2073" s="153" t="s">
        <v>8224</v>
      </c>
      <c r="N2073" s="184" t="s">
        <v>6953</v>
      </c>
      <c r="AF2073" s="153" t="s">
        <v>12461</v>
      </c>
      <c r="AG2073" s="153" t="s">
        <v>5474</v>
      </c>
      <c r="AH2073" s="162"/>
      <c r="AI2073" s="162"/>
      <c r="AJ2073" s="162"/>
      <c r="AK2073" s="162"/>
      <c r="AL2073" s="162"/>
      <c r="AM2073" s="162"/>
      <c r="AN2073" s="162"/>
      <c r="AO2073" s="162"/>
      <c r="AP2073" s="162"/>
      <c r="AQ2073" s="162"/>
      <c r="AR2073" s="162"/>
      <c r="AS2073" s="162"/>
      <c r="AT2073" s="162"/>
      <c r="AU2073" s="162"/>
      <c r="AV2073" s="162"/>
      <c r="AW2073" s="162"/>
      <c r="AX2073" s="162"/>
    </row>
    <row r="2074" spans="1:50" hidden="1">
      <c r="A2074" s="153" t="s">
        <v>13566</v>
      </c>
      <c r="B2074" s="153" t="s">
        <v>3754</v>
      </c>
      <c r="C2074" s="153" t="s">
        <v>13567</v>
      </c>
      <c r="D2074" s="176" t="s">
        <v>6954</v>
      </c>
      <c r="E2074" s="153" t="s">
        <v>8221</v>
      </c>
      <c r="F2074" s="153" t="s">
        <v>13568</v>
      </c>
      <c r="G2074" s="153" t="s">
        <v>6955</v>
      </c>
      <c r="H2074" s="153" t="s">
        <v>6207</v>
      </c>
      <c r="I2074" s="153" t="s">
        <v>6208</v>
      </c>
      <c r="J2074" s="153" t="s">
        <v>6956</v>
      </c>
      <c r="K2074" s="153" t="s">
        <v>8222</v>
      </c>
      <c r="L2074" s="153" t="s">
        <v>8223</v>
      </c>
      <c r="M2074" s="153" t="s">
        <v>8224</v>
      </c>
      <c r="N2074" s="184" t="s">
        <v>6953</v>
      </c>
      <c r="AF2074" s="153" t="s">
        <v>12461</v>
      </c>
      <c r="AG2074" s="153" t="s">
        <v>5474</v>
      </c>
      <c r="AH2074" s="162"/>
      <c r="AI2074" s="162"/>
      <c r="AJ2074" s="162"/>
      <c r="AK2074" s="162"/>
      <c r="AL2074" s="162"/>
      <c r="AM2074" s="162"/>
      <c r="AN2074" s="162"/>
      <c r="AO2074" s="162"/>
      <c r="AP2074" s="162"/>
      <c r="AQ2074" s="162"/>
      <c r="AR2074" s="162"/>
      <c r="AS2074" s="162"/>
      <c r="AT2074" s="162"/>
      <c r="AU2074" s="162"/>
      <c r="AV2074" s="162"/>
      <c r="AW2074" s="162"/>
      <c r="AX2074" s="162"/>
    </row>
    <row r="2075" spans="1:50" hidden="1">
      <c r="A2075" s="153" t="s">
        <v>13569</v>
      </c>
      <c r="B2075" s="153" t="s">
        <v>3754</v>
      </c>
      <c r="C2075" s="153" t="s">
        <v>13570</v>
      </c>
      <c r="D2075" s="176" t="s">
        <v>6954</v>
      </c>
      <c r="E2075" s="153" t="s">
        <v>8221</v>
      </c>
      <c r="F2075" s="153" t="s">
        <v>13571</v>
      </c>
      <c r="G2075" s="153" t="s">
        <v>6955</v>
      </c>
      <c r="H2075" s="153" t="s">
        <v>6207</v>
      </c>
      <c r="I2075" s="153" t="s">
        <v>6208</v>
      </c>
      <c r="J2075" s="153" t="s">
        <v>6956</v>
      </c>
      <c r="K2075" s="153" t="s">
        <v>8222</v>
      </c>
      <c r="L2075" s="153" t="s">
        <v>8223</v>
      </c>
      <c r="M2075" s="153" t="s">
        <v>8224</v>
      </c>
      <c r="N2075" s="184" t="s">
        <v>6953</v>
      </c>
      <c r="AF2075" s="153" t="s">
        <v>12461</v>
      </c>
      <c r="AG2075" s="153" t="s">
        <v>5474</v>
      </c>
      <c r="AH2075" s="162"/>
      <c r="AI2075" s="162"/>
      <c r="AJ2075" s="162"/>
      <c r="AK2075" s="162"/>
      <c r="AL2075" s="162"/>
      <c r="AM2075" s="162"/>
      <c r="AN2075" s="162"/>
      <c r="AO2075" s="162"/>
      <c r="AP2075" s="162"/>
      <c r="AQ2075" s="162"/>
      <c r="AR2075" s="162"/>
      <c r="AS2075" s="162"/>
      <c r="AT2075" s="162"/>
      <c r="AU2075" s="162"/>
      <c r="AV2075" s="162"/>
      <c r="AW2075" s="162"/>
      <c r="AX2075" s="162"/>
    </row>
    <row r="2076" spans="1:50" hidden="1">
      <c r="A2076" s="153" t="s">
        <v>13481</v>
      </c>
      <c r="B2076" s="153" t="s">
        <v>13482</v>
      </c>
      <c r="C2076" s="153" t="s">
        <v>3248</v>
      </c>
      <c r="D2076" s="177" t="s">
        <v>13483</v>
      </c>
      <c r="E2076" s="161" t="s">
        <v>13484</v>
      </c>
      <c r="F2076" s="161" t="s">
        <v>13485</v>
      </c>
      <c r="G2076" s="161" t="s">
        <v>13486</v>
      </c>
      <c r="H2076" s="161" t="s">
        <v>2025</v>
      </c>
      <c r="I2076" s="161" t="s">
        <v>2026</v>
      </c>
      <c r="J2076" s="161" t="s">
        <v>6309</v>
      </c>
      <c r="K2076" s="161" t="s">
        <v>6309</v>
      </c>
      <c r="L2076" s="161" t="s">
        <v>6309</v>
      </c>
      <c r="M2076" s="161" t="s">
        <v>6309</v>
      </c>
      <c r="N2076" s="185" t="s">
        <v>6310</v>
      </c>
      <c r="O2076" s="161" t="s">
        <v>13487</v>
      </c>
      <c r="P2076" s="161" t="s">
        <v>13488</v>
      </c>
      <c r="Q2076" s="161" t="s">
        <v>13489</v>
      </c>
      <c r="R2076" s="161" t="s">
        <v>7412</v>
      </c>
      <c r="S2076" s="161" t="s">
        <v>7413</v>
      </c>
      <c r="T2076" s="161" t="s">
        <v>13490</v>
      </c>
      <c r="U2076" s="161">
        <v>0</v>
      </c>
      <c r="V2076" s="161">
        <v>0</v>
      </c>
      <c r="W2076" s="161">
        <v>0</v>
      </c>
      <c r="X2076" s="161">
        <v>0</v>
      </c>
      <c r="Y2076" s="161">
        <v>0</v>
      </c>
      <c r="Z2076" s="161">
        <v>0</v>
      </c>
      <c r="AA2076" s="161">
        <v>0</v>
      </c>
      <c r="AB2076" s="161">
        <v>0</v>
      </c>
      <c r="AC2076" s="161">
        <v>0</v>
      </c>
      <c r="AD2076" s="161">
        <v>0</v>
      </c>
      <c r="AE2076" s="161">
        <v>0</v>
      </c>
      <c r="AF2076" s="161" t="s">
        <v>6309</v>
      </c>
      <c r="AG2076" s="161" t="s">
        <v>6317</v>
      </c>
      <c r="AH2076" s="162"/>
      <c r="AI2076" s="162"/>
      <c r="AJ2076" s="162"/>
      <c r="AK2076" s="162"/>
      <c r="AL2076" s="162"/>
      <c r="AM2076" s="162"/>
      <c r="AN2076" s="162"/>
      <c r="AO2076" s="162"/>
      <c r="AP2076" s="162"/>
      <c r="AQ2076" s="162"/>
      <c r="AR2076" s="162"/>
      <c r="AS2076" s="162"/>
      <c r="AT2076" s="162"/>
      <c r="AU2076" s="162"/>
      <c r="AV2076" s="162"/>
      <c r="AW2076" s="162"/>
      <c r="AX2076" s="162"/>
    </row>
    <row r="2077" spans="1:50" hidden="1">
      <c r="A2077" s="153" t="s">
        <v>1330</v>
      </c>
      <c r="B2077" s="153" t="s">
        <v>1331</v>
      </c>
      <c r="C2077" s="153" t="s">
        <v>1332</v>
      </c>
      <c r="D2077" s="177" t="e">
        <v>#N/A</v>
      </c>
      <c r="E2077" s="161" t="e">
        <v>#N/A</v>
      </c>
      <c r="F2077" s="161" t="e">
        <v>#N/A</v>
      </c>
      <c r="G2077" s="161" t="e">
        <v>#N/A</v>
      </c>
      <c r="H2077" s="161" t="e">
        <v>#N/A</v>
      </c>
      <c r="I2077" s="161" t="e">
        <v>#N/A</v>
      </c>
      <c r="J2077" s="161" t="e">
        <v>#N/A</v>
      </c>
      <c r="K2077" s="161" t="e">
        <v>#N/A</v>
      </c>
      <c r="L2077" s="161" t="e">
        <v>#N/A</v>
      </c>
      <c r="M2077" s="161"/>
      <c r="N2077" s="185"/>
      <c r="O2077" s="161"/>
      <c r="P2077" s="161"/>
      <c r="Q2077" s="161"/>
      <c r="R2077" s="161"/>
      <c r="S2077" s="161"/>
      <c r="T2077" s="161"/>
      <c r="U2077" s="161"/>
      <c r="V2077" s="161"/>
      <c r="W2077" s="161"/>
      <c r="X2077" s="161"/>
      <c r="Y2077" s="161"/>
      <c r="Z2077" s="161"/>
      <c r="AA2077" s="161"/>
      <c r="AB2077" s="161"/>
      <c r="AC2077" s="161"/>
      <c r="AD2077" s="161"/>
      <c r="AE2077" s="161"/>
      <c r="AF2077" s="161"/>
      <c r="AG2077" s="161"/>
      <c r="AH2077" s="162"/>
      <c r="AI2077" s="162"/>
      <c r="AJ2077" s="162"/>
      <c r="AK2077" s="162"/>
      <c r="AL2077" s="162"/>
      <c r="AM2077" s="162"/>
      <c r="AN2077" s="162"/>
      <c r="AO2077" s="162"/>
      <c r="AP2077" s="162"/>
      <c r="AQ2077" s="162"/>
      <c r="AR2077" s="162"/>
      <c r="AS2077" s="162"/>
      <c r="AT2077" s="162"/>
      <c r="AU2077" s="162"/>
      <c r="AV2077" s="162"/>
      <c r="AW2077" s="162"/>
      <c r="AX2077" s="162"/>
    </row>
    <row r="2078" spans="1:50" hidden="1">
      <c r="A2078" s="153" t="s">
        <v>13421</v>
      </c>
      <c r="B2078" s="153" t="s">
        <v>13422</v>
      </c>
      <c r="C2078" s="153" t="s">
        <v>13423</v>
      </c>
      <c r="D2078" s="177" t="s">
        <v>13424</v>
      </c>
      <c r="E2078" s="161" t="s">
        <v>13425</v>
      </c>
      <c r="F2078" s="161" t="s">
        <v>13426</v>
      </c>
      <c r="G2078" s="161" t="s">
        <v>13427</v>
      </c>
      <c r="H2078" s="161" t="s">
        <v>2024</v>
      </c>
      <c r="I2078" s="161" t="s">
        <v>2031</v>
      </c>
      <c r="J2078" s="161" t="s">
        <v>13428</v>
      </c>
      <c r="K2078" s="161" t="s">
        <v>6309</v>
      </c>
      <c r="L2078" s="161" t="s">
        <v>6309</v>
      </c>
      <c r="M2078" s="161" t="s">
        <v>13573</v>
      </c>
      <c r="N2078" s="185" t="s">
        <v>6318</v>
      </c>
      <c r="O2078" s="161">
        <v>0</v>
      </c>
      <c r="P2078" s="161">
        <v>0</v>
      </c>
      <c r="Q2078" s="161">
        <v>0</v>
      </c>
      <c r="R2078" s="161">
        <v>0</v>
      </c>
      <c r="S2078" s="161">
        <v>0</v>
      </c>
      <c r="T2078" s="161">
        <v>0</v>
      </c>
      <c r="U2078" s="161">
        <v>0</v>
      </c>
      <c r="V2078" s="161">
        <v>0</v>
      </c>
      <c r="W2078" s="161">
        <v>0</v>
      </c>
      <c r="X2078" s="161">
        <v>0</v>
      </c>
      <c r="Y2078" s="161">
        <v>0</v>
      </c>
      <c r="Z2078" s="161">
        <v>0</v>
      </c>
      <c r="AA2078" s="161">
        <v>0</v>
      </c>
      <c r="AB2078" s="161">
        <v>0</v>
      </c>
      <c r="AC2078" s="161">
        <v>0</v>
      </c>
      <c r="AD2078" s="161">
        <v>0</v>
      </c>
      <c r="AE2078" s="161">
        <v>0</v>
      </c>
      <c r="AF2078" s="161" t="s">
        <v>4381</v>
      </c>
      <c r="AG2078" s="161" t="s">
        <v>4388</v>
      </c>
      <c r="AH2078" s="162"/>
      <c r="AI2078" s="162"/>
      <c r="AJ2078" s="162"/>
      <c r="AK2078" s="162"/>
      <c r="AL2078" s="162"/>
      <c r="AM2078" s="162"/>
      <c r="AN2078" s="162"/>
      <c r="AO2078" s="162"/>
      <c r="AP2078" s="162"/>
      <c r="AQ2078" s="162"/>
      <c r="AR2078" s="162"/>
      <c r="AS2078" s="162"/>
      <c r="AT2078" s="162"/>
      <c r="AU2078" s="162"/>
      <c r="AV2078" s="162"/>
      <c r="AW2078" s="162"/>
      <c r="AX2078" s="162"/>
    </row>
    <row r="2079" spans="1:50" hidden="1">
      <c r="A2079" s="153" t="s">
        <v>13429</v>
      </c>
      <c r="B2079" s="153" t="s">
        <v>13422</v>
      </c>
      <c r="C2079" s="153" t="s">
        <v>13423</v>
      </c>
      <c r="D2079" s="177" t="s">
        <v>13424</v>
      </c>
      <c r="E2079" s="161" t="s">
        <v>13425</v>
      </c>
      <c r="F2079" s="161" t="s">
        <v>13430</v>
      </c>
      <c r="G2079" s="161" t="s">
        <v>13427</v>
      </c>
      <c r="H2079" s="161" t="s">
        <v>2024</v>
      </c>
      <c r="I2079" s="161" t="s">
        <v>2031</v>
      </c>
      <c r="J2079" s="161" t="s">
        <v>13428</v>
      </c>
      <c r="K2079" s="161" t="s">
        <v>6309</v>
      </c>
      <c r="L2079" s="161" t="s">
        <v>6309</v>
      </c>
      <c r="M2079" s="161" t="s">
        <v>13573</v>
      </c>
      <c r="N2079" s="185" t="s">
        <v>6318</v>
      </c>
      <c r="O2079" s="161">
        <v>0</v>
      </c>
      <c r="P2079" s="161">
        <v>0</v>
      </c>
      <c r="Q2079" s="161">
        <v>0</v>
      </c>
      <c r="R2079" s="161">
        <v>0</v>
      </c>
      <c r="S2079" s="161">
        <v>0</v>
      </c>
      <c r="T2079" s="161">
        <v>0</v>
      </c>
      <c r="U2079" s="161">
        <v>0</v>
      </c>
      <c r="V2079" s="161">
        <v>0</v>
      </c>
      <c r="W2079" s="161">
        <v>0</v>
      </c>
      <c r="X2079" s="161">
        <v>0</v>
      </c>
      <c r="Y2079" s="161">
        <v>0</v>
      </c>
      <c r="Z2079" s="161">
        <v>0</v>
      </c>
      <c r="AA2079" s="161">
        <v>0</v>
      </c>
      <c r="AB2079" s="161">
        <v>0</v>
      </c>
      <c r="AC2079" s="161">
        <v>0</v>
      </c>
      <c r="AD2079" s="161">
        <v>0</v>
      </c>
      <c r="AE2079" s="161">
        <v>0</v>
      </c>
      <c r="AF2079" s="161" t="s">
        <v>4381</v>
      </c>
      <c r="AG2079" s="161" t="s">
        <v>4388</v>
      </c>
      <c r="AH2079" s="162"/>
      <c r="AI2079" s="162"/>
      <c r="AJ2079" s="162"/>
      <c r="AK2079" s="162"/>
      <c r="AL2079" s="162"/>
      <c r="AM2079" s="162"/>
      <c r="AN2079" s="162"/>
      <c r="AO2079" s="162"/>
      <c r="AP2079" s="162"/>
      <c r="AQ2079" s="162"/>
      <c r="AR2079" s="162"/>
      <c r="AS2079" s="162"/>
      <c r="AT2079" s="162"/>
      <c r="AU2079" s="162"/>
      <c r="AV2079" s="162"/>
      <c r="AW2079" s="162"/>
      <c r="AX2079" s="162"/>
    </row>
    <row r="2080" spans="1:50" hidden="1">
      <c r="A2080" s="153" t="s">
        <v>13431</v>
      </c>
      <c r="B2080" s="153" t="s">
        <v>13422</v>
      </c>
      <c r="C2080" s="153" t="s">
        <v>13423</v>
      </c>
      <c r="D2080" s="177" t="s">
        <v>13424</v>
      </c>
      <c r="E2080" s="161" t="s">
        <v>13425</v>
      </c>
      <c r="F2080" s="161" t="s">
        <v>13432</v>
      </c>
      <c r="G2080" s="161" t="s">
        <v>13427</v>
      </c>
      <c r="H2080" s="161" t="s">
        <v>2024</v>
      </c>
      <c r="I2080" s="161" t="s">
        <v>2031</v>
      </c>
      <c r="J2080" s="161" t="s">
        <v>13428</v>
      </c>
      <c r="K2080" s="161" t="s">
        <v>6309</v>
      </c>
      <c r="L2080" s="161" t="s">
        <v>6309</v>
      </c>
      <c r="M2080" s="161" t="s">
        <v>13573</v>
      </c>
      <c r="N2080" s="185" t="s">
        <v>6318</v>
      </c>
      <c r="O2080" s="161">
        <v>0</v>
      </c>
      <c r="P2080" s="161">
        <v>0</v>
      </c>
      <c r="Q2080" s="161">
        <v>0</v>
      </c>
      <c r="R2080" s="161">
        <v>0</v>
      </c>
      <c r="S2080" s="161">
        <v>0</v>
      </c>
      <c r="T2080" s="161">
        <v>0</v>
      </c>
      <c r="U2080" s="161">
        <v>0</v>
      </c>
      <c r="V2080" s="161">
        <v>0</v>
      </c>
      <c r="W2080" s="161">
        <v>0</v>
      </c>
      <c r="X2080" s="161">
        <v>0</v>
      </c>
      <c r="Y2080" s="161">
        <v>0</v>
      </c>
      <c r="Z2080" s="161">
        <v>0</v>
      </c>
      <c r="AA2080" s="161">
        <v>0</v>
      </c>
      <c r="AB2080" s="161">
        <v>0</v>
      </c>
      <c r="AC2080" s="161">
        <v>0</v>
      </c>
      <c r="AD2080" s="161">
        <v>0</v>
      </c>
      <c r="AE2080" s="161">
        <v>0</v>
      </c>
      <c r="AF2080" s="161" t="s">
        <v>4381</v>
      </c>
      <c r="AG2080" s="161" t="s">
        <v>4388</v>
      </c>
      <c r="AH2080" s="162"/>
      <c r="AI2080" s="162"/>
      <c r="AJ2080" s="162"/>
      <c r="AK2080" s="162"/>
      <c r="AL2080" s="162"/>
      <c r="AM2080" s="162"/>
      <c r="AN2080" s="162"/>
      <c r="AO2080" s="162"/>
      <c r="AP2080" s="162"/>
      <c r="AQ2080" s="162"/>
      <c r="AR2080" s="162"/>
      <c r="AS2080" s="162"/>
      <c r="AT2080" s="162"/>
      <c r="AU2080" s="162"/>
      <c r="AV2080" s="162"/>
      <c r="AW2080" s="162"/>
      <c r="AX2080" s="162"/>
    </row>
    <row r="2081" spans="1:50" hidden="1">
      <c r="A2081" s="153" t="s">
        <v>13433</v>
      </c>
      <c r="B2081" s="153" t="s">
        <v>13422</v>
      </c>
      <c r="C2081" s="153" t="s">
        <v>13423</v>
      </c>
      <c r="D2081" s="177" t="s">
        <v>13424</v>
      </c>
      <c r="E2081" s="161" t="s">
        <v>13425</v>
      </c>
      <c r="F2081" s="161" t="s">
        <v>13434</v>
      </c>
      <c r="G2081" s="161" t="s">
        <v>13427</v>
      </c>
      <c r="H2081" s="161" t="s">
        <v>2024</v>
      </c>
      <c r="I2081" s="161" t="s">
        <v>2031</v>
      </c>
      <c r="J2081" s="161" t="s">
        <v>13428</v>
      </c>
      <c r="K2081" s="161" t="s">
        <v>6309</v>
      </c>
      <c r="L2081" s="161" t="s">
        <v>6309</v>
      </c>
      <c r="M2081" s="161" t="s">
        <v>13573</v>
      </c>
      <c r="N2081" s="185" t="s">
        <v>6318</v>
      </c>
      <c r="O2081" s="161">
        <v>0</v>
      </c>
      <c r="P2081" s="161">
        <v>0</v>
      </c>
      <c r="Q2081" s="161">
        <v>0</v>
      </c>
      <c r="R2081" s="161">
        <v>0</v>
      </c>
      <c r="S2081" s="161">
        <v>0</v>
      </c>
      <c r="T2081" s="161">
        <v>0</v>
      </c>
      <c r="U2081" s="161">
        <v>0</v>
      </c>
      <c r="V2081" s="161">
        <v>0</v>
      </c>
      <c r="W2081" s="161">
        <v>0</v>
      </c>
      <c r="X2081" s="161">
        <v>0</v>
      </c>
      <c r="Y2081" s="161">
        <v>0</v>
      </c>
      <c r="Z2081" s="161">
        <v>0</v>
      </c>
      <c r="AA2081" s="161">
        <v>0</v>
      </c>
      <c r="AB2081" s="161">
        <v>0</v>
      </c>
      <c r="AC2081" s="161">
        <v>0</v>
      </c>
      <c r="AD2081" s="161">
        <v>0</v>
      </c>
      <c r="AE2081" s="161">
        <v>0</v>
      </c>
      <c r="AF2081" s="161" t="s">
        <v>4381</v>
      </c>
      <c r="AG2081" s="161" t="s">
        <v>4388</v>
      </c>
      <c r="AH2081" s="162"/>
      <c r="AI2081" s="162"/>
      <c r="AJ2081" s="162"/>
      <c r="AK2081" s="162"/>
      <c r="AL2081" s="162"/>
      <c r="AM2081" s="162"/>
      <c r="AN2081" s="162"/>
      <c r="AO2081" s="162"/>
      <c r="AP2081" s="162"/>
      <c r="AQ2081" s="162"/>
      <c r="AR2081" s="162"/>
      <c r="AS2081" s="162"/>
      <c r="AT2081" s="162"/>
      <c r="AU2081" s="162"/>
      <c r="AV2081" s="162"/>
      <c r="AW2081" s="162"/>
      <c r="AX2081" s="162"/>
    </row>
    <row r="2082" spans="1:50" hidden="1">
      <c r="A2082" s="153" t="s">
        <v>13899</v>
      </c>
      <c r="B2082" s="153" t="s">
        <v>5451</v>
      </c>
      <c r="C2082" s="153" t="s">
        <v>13900</v>
      </c>
      <c r="D2082" s="176" t="s">
        <v>6090</v>
      </c>
      <c r="E2082" s="153" t="s">
        <v>7336</v>
      </c>
      <c r="F2082" s="161" t="s">
        <v>13901</v>
      </c>
      <c r="G2082" s="153" t="s">
        <v>6091</v>
      </c>
      <c r="H2082" s="153" t="s">
        <v>3916</v>
      </c>
      <c r="I2082" s="153" t="s">
        <v>3917</v>
      </c>
      <c r="J2082" s="153" t="s">
        <v>4071</v>
      </c>
      <c r="K2082" s="153" t="s">
        <v>6309</v>
      </c>
      <c r="L2082" s="153" t="s">
        <v>6309</v>
      </c>
      <c r="M2082" s="161" t="s">
        <v>6641</v>
      </c>
      <c r="N2082" s="185" t="s">
        <v>6953</v>
      </c>
      <c r="O2082" s="161" t="s">
        <v>5449</v>
      </c>
      <c r="P2082" s="161" t="s">
        <v>1262</v>
      </c>
      <c r="Q2082" s="161" t="s">
        <v>1263</v>
      </c>
      <c r="R2082" s="161" t="s">
        <v>2024</v>
      </c>
      <c r="S2082" s="161" t="s">
        <v>2031</v>
      </c>
      <c r="T2082" s="161" t="s">
        <v>4071</v>
      </c>
      <c r="U2082" s="161" t="s">
        <v>5452</v>
      </c>
      <c r="V2082" s="161" t="s">
        <v>7337</v>
      </c>
      <c r="W2082" s="161" t="s">
        <v>7338</v>
      </c>
      <c r="X2082" s="161" t="s">
        <v>1338</v>
      </c>
      <c r="Y2082" s="161" t="s">
        <v>2031</v>
      </c>
      <c r="Z2082" s="161" t="s">
        <v>6309</v>
      </c>
      <c r="AA2082" s="161">
        <v>0</v>
      </c>
      <c r="AB2082" s="161">
        <v>0</v>
      </c>
      <c r="AC2082" s="161">
        <v>0</v>
      </c>
      <c r="AD2082" s="161">
        <v>0</v>
      </c>
      <c r="AE2082" s="161">
        <v>0</v>
      </c>
      <c r="AF2082" s="161" t="s">
        <v>6092</v>
      </c>
      <c r="AG2082" s="161" t="s">
        <v>4437</v>
      </c>
      <c r="AH2082" s="162" t="s">
        <v>15879</v>
      </c>
      <c r="AI2082" s="162" t="s">
        <v>16053</v>
      </c>
      <c r="AJ2082" s="162" t="s">
        <v>16054</v>
      </c>
      <c r="AK2082" s="162"/>
      <c r="AL2082" s="162"/>
      <c r="AM2082" s="162"/>
      <c r="AN2082" s="162"/>
      <c r="AO2082" s="162"/>
      <c r="AP2082" s="162"/>
      <c r="AQ2082" s="162"/>
      <c r="AR2082" s="162"/>
      <c r="AS2082" s="162"/>
      <c r="AT2082" s="162"/>
      <c r="AU2082" s="162"/>
      <c r="AV2082" s="162"/>
      <c r="AW2082" s="162"/>
      <c r="AX2082" s="162"/>
    </row>
    <row r="2083" spans="1:50" hidden="1">
      <c r="A2083" s="153" t="s">
        <v>13875</v>
      </c>
      <c r="B2083" s="153" t="s">
        <v>13876</v>
      </c>
      <c r="C2083" s="153" t="s">
        <v>13877</v>
      </c>
      <c r="D2083" s="176" t="s">
        <v>13878</v>
      </c>
      <c r="E2083" s="153" t="s">
        <v>13879</v>
      </c>
      <c r="F2083" s="161" t="s">
        <v>13880</v>
      </c>
      <c r="G2083" s="153" t="s">
        <v>3033</v>
      </c>
      <c r="H2083" s="153" t="s">
        <v>889</v>
      </c>
      <c r="I2083" s="153" t="s">
        <v>13881</v>
      </c>
      <c r="J2083" s="153" t="s">
        <v>13882</v>
      </c>
      <c r="K2083" s="153" t="s">
        <v>13883</v>
      </c>
      <c r="L2083" s="153" t="s">
        <v>6309</v>
      </c>
      <c r="M2083" s="161" t="s">
        <v>6309</v>
      </c>
      <c r="N2083" s="185" t="s">
        <v>6310</v>
      </c>
      <c r="O2083" s="161" t="s">
        <v>13884</v>
      </c>
      <c r="P2083" s="161" t="s">
        <v>13885</v>
      </c>
      <c r="Q2083" s="161" t="s">
        <v>13886</v>
      </c>
      <c r="R2083" s="161" t="s">
        <v>889</v>
      </c>
      <c r="S2083" s="161" t="s">
        <v>890</v>
      </c>
      <c r="T2083" s="161" t="s">
        <v>6309</v>
      </c>
      <c r="U2083" s="161">
        <v>0</v>
      </c>
      <c r="V2083" s="161">
        <v>0</v>
      </c>
      <c r="W2083" s="161">
        <v>0</v>
      </c>
      <c r="X2083" s="161">
        <v>0</v>
      </c>
      <c r="Y2083" s="161">
        <v>0</v>
      </c>
      <c r="Z2083" s="161">
        <v>0</v>
      </c>
      <c r="AA2083" s="161">
        <v>0</v>
      </c>
      <c r="AB2083" s="161">
        <v>0</v>
      </c>
      <c r="AC2083" s="161">
        <v>0</v>
      </c>
      <c r="AD2083" s="161">
        <v>0</v>
      </c>
      <c r="AE2083" s="161">
        <v>0</v>
      </c>
      <c r="AF2083" s="161" t="s">
        <v>6309</v>
      </c>
      <c r="AG2083" s="161" t="s">
        <v>6317</v>
      </c>
      <c r="AH2083" s="162"/>
      <c r="AI2083" s="162"/>
      <c r="AJ2083" s="162"/>
      <c r="AK2083" s="162"/>
      <c r="AL2083" s="162"/>
      <c r="AM2083" s="162"/>
      <c r="AN2083" s="162"/>
      <c r="AO2083" s="162"/>
      <c r="AP2083" s="162"/>
      <c r="AQ2083" s="162"/>
      <c r="AR2083" s="162"/>
      <c r="AS2083" s="162"/>
      <c r="AT2083" s="162"/>
      <c r="AU2083" s="162"/>
      <c r="AV2083" s="162"/>
      <c r="AW2083" s="162"/>
      <c r="AX2083" s="162"/>
    </row>
    <row r="2084" spans="1:50" hidden="1">
      <c r="A2084" s="153" t="s">
        <v>13601</v>
      </c>
      <c r="B2084" s="153" t="s">
        <v>6034</v>
      </c>
      <c r="C2084" s="153" t="s">
        <v>13602</v>
      </c>
      <c r="D2084" s="176" t="s">
        <v>11033</v>
      </c>
      <c r="E2084" s="153" t="s">
        <v>11034</v>
      </c>
      <c r="F2084" s="161" t="s">
        <v>13603</v>
      </c>
      <c r="G2084" s="153" t="s">
        <v>11035</v>
      </c>
      <c r="H2084" s="153" t="s">
        <v>1338</v>
      </c>
      <c r="I2084" s="153" t="s">
        <v>9074</v>
      </c>
      <c r="J2084" s="153" t="s">
        <v>11036</v>
      </c>
      <c r="K2084" s="153" t="s">
        <v>13605</v>
      </c>
      <c r="L2084" s="153" t="s">
        <v>11038</v>
      </c>
      <c r="M2084" s="161" t="s">
        <v>11039</v>
      </c>
      <c r="N2084" s="185" t="s">
        <v>6310</v>
      </c>
      <c r="O2084" s="161">
        <v>0</v>
      </c>
      <c r="P2084" s="161">
        <v>0</v>
      </c>
      <c r="Q2084" s="161">
        <v>0</v>
      </c>
      <c r="R2084" s="161">
        <v>0</v>
      </c>
      <c r="S2084" s="161">
        <v>0</v>
      </c>
      <c r="T2084" s="161">
        <v>0</v>
      </c>
      <c r="U2084" s="161">
        <v>0</v>
      </c>
      <c r="V2084" s="161">
        <v>0</v>
      </c>
      <c r="W2084" s="161">
        <v>0</v>
      </c>
      <c r="X2084" s="161">
        <v>0</v>
      </c>
      <c r="Y2084" s="161">
        <v>0</v>
      </c>
      <c r="Z2084" s="161">
        <v>0</v>
      </c>
      <c r="AA2084" s="161">
        <v>0</v>
      </c>
      <c r="AB2084" s="161">
        <v>0</v>
      </c>
      <c r="AC2084" s="161">
        <v>0</v>
      </c>
      <c r="AD2084" s="161">
        <v>0</v>
      </c>
      <c r="AE2084" s="161">
        <v>0</v>
      </c>
      <c r="AF2084" s="161" t="s">
        <v>6309</v>
      </c>
      <c r="AG2084" s="161" t="s">
        <v>6317</v>
      </c>
      <c r="AH2084" s="162"/>
      <c r="AI2084" s="162"/>
      <c r="AJ2084" s="162"/>
      <c r="AK2084" s="162"/>
      <c r="AL2084" s="162"/>
      <c r="AM2084" s="162"/>
      <c r="AN2084" s="162"/>
      <c r="AO2084" s="162"/>
      <c r="AP2084" s="162"/>
      <c r="AQ2084" s="162"/>
      <c r="AR2084" s="162"/>
      <c r="AS2084" s="162"/>
      <c r="AT2084" s="162"/>
      <c r="AU2084" s="162"/>
      <c r="AV2084" s="162"/>
      <c r="AW2084" s="162"/>
      <c r="AX2084" s="162"/>
    </row>
    <row r="2085" spans="1:50">
      <c r="A2085" s="153" t="s">
        <v>4873</v>
      </c>
      <c r="B2085" s="153" t="s">
        <v>298</v>
      </c>
      <c r="C2085" s="153" t="s">
        <v>4874</v>
      </c>
      <c r="D2085" s="177" t="s">
        <v>6947</v>
      </c>
      <c r="E2085" s="161" t="s">
        <v>6948</v>
      </c>
      <c r="F2085" s="161" t="s">
        <v>11996</v>
      </c>
      <c r="G2085" s="161" t="s">
        <v>6949</v>
      </c>
      <c r="H2085" s="161" t="s">
        <v>6946</v>
      </c>
      <c r="I2085" s="161" t="s">
        <v>2031</v>
      </c>
      <c r="J2085" s="161" t="s">
        <v>6950</v>
      </c>
      <c r="K2085" s="161" t="s">
        <v>6951</v>
      </c>
      <c r="L2085" s="161" t="s">
        <v>6952</v>
      </c>
      <c r="M2085" s="161" t="s">
        <v>14382</v>
      </c>
      <c r="N2085" s="185" t="s">
        <v>6953</v>
      </c>
      <c r="O2085" s="161">
        <v>0</v>
      </c>
      <c r="P2085" s="161">
        <v>0</v>
      </c>
      <c r="Q2085" s="161">
        <v>0</v>
      </c>
      <c r="R2085" s="161">
        <v>0</v>
      </c>
      <c r="S2085" s="161">
        <v>0</v>
      </c>
      <c r="T2085" s="161">
        <v>0</v>
      </c>
      <c r="U2085" s="161">
        <v>0</v>
      </c>
      <c r="V2085" s="161">
        <v>0</v>
      </c>
      <c r="W2085" s="161">
        <v>0</v>
      </c>
      <c r="X2085" s="161">
        <v>0</v>
      </c>
      <c r="Y2085" s="161">
        <v>0</v>
      </c>
      <c r="Z2085" s="161">
        <v>0</v>
      </c>
      <c r="AA2085" s="161">
        <v>0</v>
      </c>
      <c r="AB2085" s="161">
        <v>0</v>
      </c>
      <c r="AC2085" s="161">
        <v>0</v>
      </c>
      <c r="AD2085" s="161">
        <v>0</v>
      </c>
      <c r="AE2085" s="161">
        <v>0</v>
      </c>
      <c r="AF2085" s="161" t="s">
        <v>6566</v>
      </c>
      <c r="AG2085" s="161" t="s">
        <v>4392</v>
      </c>
      <c r="AH2085" s="162"/>
      <c r="AI2085" s="162"/>
      <c r="AJ2085" s="162"/>
      <c r="AK2085" s="162"/>
      <c r="AL2085" s="162"/>
      <c r="AM2085" s="162"/>
      <c r="AN2085" s="162"/>
      <c r="AO2085" s="162"/>
      <c r="AP2085" s="162"/>
      <c r="AQ2085" s="162"/>
      <c r="AR2085" s="162"/>
      <c r="AS2085" s="162"/>
      <c r="AT2085" s="162"/>
      <c r="AU2085" s="162"/>
      <c r="AV2085" s="162"/>
      <c r="AW2085" s="162"/>
      <c r="AX2085" s="162"/>
    </row>
    <row r="2086" spans="1:50">
      <c r="A2086" s="153" t="s">
        <v>4875</v>
      </c>
      <c r="B2086" s="153" t="s">
        <v>298</v>
      </c>
      <c r="C2086" s="153" t="s">
        <v>4876</v>
      </c>
      <c r="D2086" s="177" t="s">
        <v>6947</v>
      </c>
      <c r="E2086" s="161" t="s">
        <v>6948</v>
      </c>
      <c r="F2086" s="161" t="s">
        <v>11997</v>
      </c>
      <c r="G2086" s="161" t="s">
        <v>6949</v>
      </c>
      <c r="H2086" s="161" t="s">
        <v>6946</v>
      </c>
      <c r="I2086" s="161" t="s">
        <v>2031</v>
      </c>
      <c r="J2086" s="161" t="s">
        <v>6950</v>
      </c>
      <c r="K2086" s="161" t="s">
        <v>6951</v>
      </c>
      <c r="L2086" s="161" t="s">
        <v>6952</v>
      </c>
      <c r="M2086" s="161" t="s">
        <v>14382</v>
      </c>
      <c r="N2086" s="185" t="s">
        <v>6953</v>
      </c>
      <c r="O2086" s="161">
        <v>0</v>
      </c>
      <c r="P2086" s="161">
        <v>0</v>
      </c>
      <c r="Q2086" s="161">
        <v>0</v>
      </c>
      <c r="R2086" s="161">
        <v>0</v>
      </c>
      <c r="S2086" s="161">
        <v>0</v>
      </c>
      <c r="T2086" s="161">
        <v>0</v>
      </c>
      <c r="U2086" s="161">
        <v>0</v>
      </c>
      <c r="V2086" s="161">
        <v>0</v>
      </c>
      <c r="W2086" s="161">
        <v>0</v>
      </c>
      <c r="X2086" s="161">
        <v>0</v>
      </c>
      <c r="Y2086" s="161">
        <v>0</v>
      </c>
      <c r="Z2086" s="161">
        <v>0</v>
      </c>
      <c r="AA2086" s="161">
        <v>0</v>
      </c>
      <c r="AB2086" s="161">
        <v>0</v>
      </c>
      <c r="AC2086" s="161">
        <v>0</v>
      </c>
      <c r="AD2086" s="161">
        <v>0</v>
      </c>
      <c r="AE2086" s="161">
        <v>0</v>
      </c>
      <c r="AF2086" s="161" t="s">
        <v>6566</v>
      </c>
      <c r="AG2086" s="161" t="s">
        <v>4392</v>
      </c>
      <c r="AH2086" s="162"/>
      <c r="AI2086" s="162"/>
      <c r="AJ2086" s="162"/>
      <c r="AK2086" s="162"/>
      <c r="AL2086" s="162"/>
      <c r="AM2086" s="162"/>
      <c r="AN2086" s="162"/>
      <c r="AO2086" s="162"/>
      <c r="AP2086" s="162"/>
      <c r="AQ2086" s="162"/>
      <c r="AR2086" s="162"/>
      <c r="AS2086" s="162"/>
      <c r="AT2086" s="162"/>
      <c r="AU2086" s="162"/>
      <c r="AV2086" s="162"/>
      <c r="AW2086" s="162"/>
      <c r="AX2086" s="162"/>
    </row>
    <row r="2087" spans="1:50">
      <c r="A2087" s="153" t="s">
        <v>987</v>
      </c>
      <c r="B2087" s="153" t="s">
        <v>298</v>
      </c>
      <c r="C2087" s="153" t="s">
        <v>996</v>
      </c>
      <c r="D2087" s="177" t="s">
        <v>6947</v>
      </c>
      <c r="E2087" s="161" t="s">
        <v>6948</v>
      </c>
      <c r="F2087" s="161" t="s">
        <v>12163</v>
      </c>
      <c r="G2087" s="161" t="s">
        <v>6949</v>
      </c>
      <c r="H2087" s="161" t="s">
        <v>6946</v>
      </c>
      <c r="I2087" s="161" t="s">
        <v>2031</v>
      </c>
      <c r="J2087" s="161" t="s">
        <v>6950</v>
      </c>
      <c r="K2087" s="161" t="s">
        <v>6951</v>
      </c>
      <c r="L2087" s="161" t="s">
        <v>6952</v>
      </c>
      <c r="M2087" s="161" t="s">
        <v>14382</v>
      </c>
      <c r="N2087" s="185" t="s">
        <v>6953</v>
      </c>
      <c r="O2087" s="161">
        <v>0</v>
      </c>
      <c r="P2087" s="161">
        <v>0</v>
      </c>
      <c r="Q2087" s="161">
        <v>0</v>
      </c>
      <c r="R2087" s="161">
        <v>0</v>
      </c>
      <c r="S2087" s="161">
        <v>0</v>
      </c>
      <c r="T2087" s="161">
        <v>0</v>
      </c>
      <c r="U2087" s="161">
        <v>0</v>
      </c>
      <c r="V2087" s="161">
        <v>0</v>
      </c>
      <c r="W2087" s="161">
        <v>0</v>
      </c>
      <c r="X2087" s="161">
        <v>0</v>
      </c>
      <c r="Y2087" s="161">
        <v>0</v>
      </c>
      <c r="Z2087" s="161">
        <v>0</v>
      </c>
      <c r="AA2087" s="161">
        <v>0</v>
      </c>
      <c r="AB2087" s="161">
        <v>0</v>
      </c>
      <c r="AC2087" s="161">
        <v>0</v>
      </c>
      <c r="AD2087" s="161">
        <v>0</v>
      </c>
      <c r="AE2087" s="161">
        <v>0</v>
      </c>
      <c r="AF2087" s="161" t="s">
        <v>6566</v>
      </c>
      <c r="AG2087" s="161" t="s">
        <v>4392</v>
      </c>
      <c r="AH2087" s="162"/>
      <c r="AI2087" s="162"/>
      <c r="AJ2087" s="162"/>
      <c r="AK2087" s="162"/>
      <c r="AL2087" s="162"/>
      <c r="AM2087" s="162"/>
      <c r="AN2087" s="162"/>
      <c r="AO2087" s="162"/>
      <c r="AP2087" s="162"/>
      <c r="AQ2087" s="162"/>
      <c r="AR2087" s="162"/>
      <c r="AS2087" s="162"/>
      <c r="AT2087" s="162"/>
      <c r="AU2087" s="162"/>
      <c r="AV2087" s="162"/>
      <c r="AW2087" s="162"/>
      <c r="AX2087" s="162"/>
    </row>
    <row r="2088" spans="1:50">
      <c r="A2088" s="153" t="s">
        <v>12173</v>
      </c>
      <c r="B2088" s="153" t="s">
        <v>298</v>
      </c>
      <c r="C2088" s="153" t="s">
        <v>12174</v>
      </c>
      <c r="D2088" s="177" t="s">
        <v>6947</v>
      </c>
      <c r="E2088" s="161" t="s">
        <v>6948</v>
      </c>
      <c r="F2088" s="161" t="s">
        <v>12175</v>
      </c>
      <c r="G2088" s="161" t="s">
        <v>6949</v>
      </c>
      <c r="H2088" s="161" t="s">
        <v>6946</v>
      </c>
      <c r="I2088" s="161" t="s">
        <v>2031</v>
      </c>
      <c r="J2088" s="161" t="s">
        <v>6950</v>
      </c>
      <c r="K2088" s="161" t="s">
        <v>6951</v>
      </c>
      <c r="L2088" s="161" t="s">
        <v>6952</v>
      </c>
      <c r="M2088" s="161" t="s">
        <v>14382</v>
      </c>
      <c r="N2088" s="185" t="s">
        <v>6953</v>
      </c>
      <c r="O2088" s="161">
        <v>0</v>
      </c>
      <c r="P2088" s="161">
        <v>0</v>
      </c>
      <c r="Q2088" s="161">
        <v>0</v>
      </c>
      <c r="R2088" s="161">
        <v>0</v>
      </c>
      <c r="S2088" s="161">
        <v>0</v>
      </c>
      <c r="T2088" s="161">
        <v>0</v>
      </c>
      <c r="U2088" s="161">
        <v>0</v>
      </c>
      <c r="V2088" s="161">
        <v>0</v>
      </c>
      <c r="W2088" s="161">
        <v>0</v>
      </c>
      <c r="X2088" s="161">
        <v>0</v>
      </c>
      <c r="Y2088" s="161">
        <v>0</v>
      </c>
      <c r="Z2088" s="161">
        <v>0</v>
      </c>
      <c r="AA2088" s="161">
        <v>0</v>
      </c>
      <c r="AB2088" s="161">
        <v>0</v>
      </c>
      <c r="AC2088" s="161">
        <v>0</v>
      </c>
      <c r="AD2088" s="161">
        <v>0</v>
      </c>
      <c r="AE2088" s="161">
        <v>0</v>
      </c>
      <c r="AF2088" s="161" t="s">
        <v>6566</v>
      </c>
      <c r="AG2088" s="161" t="s">
        <v>4392</v>
      </c>
      <c r="AH2088" s="162"/>
      <c r="AI2088" s="162"/>
      <c r="AJ2088" s="162"/>
      <c r="AK2088" s="162"/>
      <c r="AL2088" s="162"/>
      <c r="AM2088" s="162"/>
      <c r="AN2088" s="162"/>
      <c r="AO2088" s="162"/>
      <c r="AP2088" s="162"/>
      <c r="AQ2088" s="162"/>
      <c r="AR2088" s="162"/>
      <c r="AS2088" s="162"/>
      <c r="AT2088" s="162"/>
      <c r="AU2088" s="162"/>
      <c r="AV2088" s="162"/>
      <c r="AW2088" s="162"/>
      <c r="AX2088" s="162"/>
    </row>
    <row r="2089" spans="1:50" hidden="1">
      <c r="A2089" s="153" t="s">
        <v>13896</v>
      </c>
      <c r="B2089" s="153" t="s">
        <v>2540</v>
      </c>
      <c r="C2089" s="153" t="s">
        <v>13897</v>
      </c>
      <c r="D2089" s="176" t="s">
        <v>7366</v>
      </c>
      <c r="E2089" s="153" t="s">
        <v>7367</v>
      </c>
      <c r="F2089" s="161" t="s">
        <v>13898</v>
      </c>
      <c r="G2089" s="153" t="s">
        <v>7368</v>
      </c>
      <c r="H2089" s="153" t="s">
        <v>2024</v>
      </c>
      <c r="I2089" s="153" t="s">
        <v>2031</v>
      </c>
      <c r="J2089" s="153" t="s">
        <v>7369</v>
      </c>
      <c r="K2089" s="153" t="s">
        <v>7370</v>
      </c>
      <c r="L2089" s="153" t="s">
        <v>7371</v>
      </c>
      <c r="M2089" s="161" t="s">
        <v>7372</v>
      </c>
      <c r="N2089" s="185" t="s">
        <v>6310</v>
      </c>
      <c r="O2089" s="161" t="s">
        <v>2542</v>
      </c>
      <c r="P2089" s="161" t="s">
        <v>13745</v>
      </c>
      <c r="Q2089" s="161" t="s">
        <v>13746</v>
      </c>
      <c r="R2089" s="161" t="s">
        <v>1338</v>
      </c>
      <c r="S2089" s="161" t="s">
        <v>2031</v>
      </c>
      <c r="T2089" s="161" t="s">
        <v>6309</v>
      </c>
      <c r="U2089" s="161">
        <v>0</v>
      </c>
      <c r="V2089" s="161">
        <v>0</v>
      </c>
      <c r="W2089" s="161">
        <v>0</v>
      </c>
      <c r="X2089" s="161">
        <v>0</v>
      </c>
      <c r="Y2089" s="161">
        <v>0</v>
      </c>
      <c r="Z2089" s="161">
        <v>0</v>
      </c>
      <c r="AA2089" s="161">
        <v>0</v>
      </c>
      <c r="AB2089" s="161">
        <v>0</v>
      </c>
      <c r="AC2089" s="161">
        <v>0</v>
      </c>
      <c r="AD2089" s="161">
        <v>0</v>
      </c>
      <c r="AE2089" s="161">
        <v>0</v>
      </c>
      <c r="AF2089" s="161" t="s">
        <v>6309</v>
      </c>
      <c r="AG2089" s="161" t="s">
        <v>6317</v>
      </c>
      <c r="AH2089" s="162" t="s">
        <v>15688</v>
      </c>
      <c r="AI2089" s="162"/>
      <c r="AJ2089" s="162"/>
      <c r="AK2089" s="162"/>
      <c r="AL2089" s="162"/>
      <c r="AM2089" s="162"/>
      <c r="AN2089" s="162"/>
      <c r="AO2089" s="162"/>
      <c r="AP2089" s="162"/>
      <c r="AQ2089" s="162"/>
      <c r="AR2089" s="162"/>
      <c r="AS2089" s="162"/>
      <c r="AT2089" s="162"/>
      <c r="AU2089" s="162"/>
      <c r="AV2089" s="162"/>
      <c r="AW2089" s="162"/>
      <c r="AX2089" s="162"/>
    </row>
    <row r="2090" spans="1:50" hidden="1">
      <c r="A2090" s="153" t="s">
        <v>14149</v>
      </c>
      <c r="B2090" s="153" t="s">
        <v>5451</v>
      </c>
      <c r="C2090" s="153" t="s">
        <v>14150</v>
      </c>
      <c r="D2090" s="176" t="s">
        <v>6090</v>
      </c>
      <c r="E2090" s="153" t="s">
        <v>7336</v>
      </c>
      <c r="F2090" s="161" t="s">
        <v>14151</v>
      </c>
      <c r="G2090" s="153" t="s">
        <v>6091</v>
      </c>
      <c r="H2090" s="153" t="s">
        <v>3916</v>
      </c>
      <c r="I2090" s="153" t="s">
        <v>3917</v>
      </c>
      <c r="J2090" s="153" t="s">
        <v>4071</v>
      </c>
      <c r="K2090" s="153" t="s">
        <v>6309</v>
      </c>
      <c r="L2090" s="153" t="s">
        <v>6309</v>
      </c>
      <c r="M2090" s="161" t="s">
        <v>6641</v>
      </c>
      <c r="N2090" s="185" t="s">
        <v>6953</v>
      </c>
      <c r="O2090" s="161" t="s">
        <v>5449</v>
      </c>
      <c r="P2090" s="161" t="s">
        <v>1262</v>
      </c>
      <c r="Q2090" s="161" t="s">
        <v>1263</v>
      </c>
      <c r="R2090" s="161" t="s">
        <v>2024</v>
      </c>
      <c r="S2090" s="161" t="s">
        <v>2031</v>
      </c>
      <c r="T2090" s="161" t="s">
        <v>4071</v>
      </c>
      <c r="U2090" s="161" t="s">
        <v>5452</v>
      </c>
      <c r="V2090" s="161" t="s">
        <v>7337</v>
      </c>
      <c r="W2090" s="161" t="s">
        <v>7338</v>
      </c>
      <c r="X2090" s="161" t="s">
        <v>1338</v>
      </c>
      <c r="Y2090" s="161" t="s">
        <v>2031</v>
      </c>
      <c r="Z2090" s="161" t="s">
        <v>6309</v>
      </c>
      <c r="AA2090" s="161">
        <v>0</v>
      </c>
      <c r="AB2090" s="161">
        <v>0</v>
      </c>
      <c r="AC2090" s="161">
        <v>0</v>
      </c>
      <c r="AD2090" s="161">
        <v>0</v>
      </c>
      <c r="AE2090" s="161">
        <v>0</v>
      </c>
      <c r="AF2090" s="161" t="s">
        <v>6092</v>
      </c>
      <c r="AG2090" s="161" t="s">
        <v>4437</v>
      </c>
      <c r="AH2090" s="162" t="s">
        <v>15880</v>
      </c>
      <c r="AI2090" s="162" t="s">
        <v>16053</v>
      </c>
      <c r="AJ2090" s="162" t="s">
        <v>16054</v>
      </c>
      <c r="AK2090" s="162"/>
      <c r="AL2090" s="162"/>
      <c r="AM2090" s="162"/>
      <c r="AN2090" s="162"/>
      <c r="AO2090" s="162"/>
      <c r="AP2090" s="162"/>
      <c r="AQ2090" s="162"/>
      <c r="AR2090" s="162"/>
      <c r="AS2090" s="162"/>
      <c r="AT2090" s="162"/>
      <c r="AU2090" s="162"/>
      <c r="AV2090" s="162"/>
      <c r="AW2090" s="162"/>
      <c r="AX2090" s="162"/>
    </row>
    <row r="2091" spans="1:50" hidden="1">
      <c r="A2091" s="153" t="s">
        <v>14129</v>
      </c>
      <c r="B2091" s="153" t="s">
        <v>14130</v>
      </c>
      <c r="C2091" s="153" t="s">
        <v>4755</v>
      </c>
      <c r="D2091" s="176" t="s">
        <v>14131</v>
      </c>
      <c r="E2091" s="153" t="s">
        <v>14132</v>
      </c>
      <c r="F2091" s="161" t="s">
        <v>14133</v>
      </c>
      <c r="G2091" s="153" t="s">
        <v>14134</v>
      </c>
      <c r="H2091" s="153" t="s">
        <v>2024</v>
      </c>
      <c r="I2091" s="153" t="s">
        <v>13830</v>
      </c>
      <c r="J2091" s="153" t="s">
        <v>14135</v>
      </c>
      <c r="K2091" s="153" t="s">
        <v>14136</v>
      </c>
      <c r="L2091" s="153" t="s">
        <v>6309</v>
      </c>
      <c r="M2091" s="161" t="s">
        <v>14137</v>
      </c>
      <c r="N2091" s="185" t="s">
        <v>6310</v>
      </c>
      <c r="O2091" s="161" t="s">
        <v>4756</v>
      </c>
      <c r="P2091" s="161" t="s">
        <v>13860</v>
      </c>
      <c r="Q2091" s="161" t="s">
        <v>13861</v>
      </c>
      <c r="R2091" s="161" t="s">
        <v>2024</v>
      </c>
      <c r="S2091" s="161" t="s">
        <v>2031</v>
      </c>
      <c r="T2091" s="161" t="s">
        <v>6309</v>
      </c>
      <c r="U2091" s="161" t="s">
        <v>14138</v>
      </c>
      <c r="V2091" s="161" t="s">
        <v>14139</v>
      </c>
      <c r="W2091" s="161" t="s">
        <v>14134</v>
      </c>
      <c r="X2091" s="161" t="s">
        <v>2024</v>
      </c>
      <c r="Y2091" s="161" t="s">
        <v>2031</v>
      </c>
      <c r="Z2091" s="161" t="s">
        <v>6309</v>
      </c>
      <c r="AA2091" s="161">
        <v>0</v>
      </c>
      <c r="AB2091" s="161">
        <v>0</v>
      </c>
      <c r="AC2091" s="161">
        <v>0</v>
      </c>
      <c r="AD2091" s="161">
        <v>0</v>
      </c>
      <c r="AE2091" s="161">
        <v>0</v>
      </c>
      <c r="AF2091" s="161" t="s">
        <v>6309</v>
      </c>
      <c r="AG2091" s="161" t="s">
        <v>6317</v>
      </c>
      <c r="AH2091" s="162"/>
      <c r="AI2091" s="162"/>
      <c r="AJ2091" s="162"/>
      <c r="AK2091" s="162"/>
      <c r="AL2091" s="162"/>
      <c r="AM2091" s="162"/>
      <c r="AN2091" s="162"/>
      <c r="AO2091" s="162"/>
      <c r="AP2091" s="162"/>
      <c r="AQ2091" s="162"/>
      <c r="AR2091" s="162"/>
      <c r="AS2091" s="162"/>
      <c r="AT2091" s="162"/>
      <c r="AU2091" s="162"/>
      <c r="AV2091" s="162"/>
      <c r="AW2091" s="162"/>
      <c r="AX2091" s="162"/>
    </row>
    <row r="2092" spans="1:50" hidden="1">
      <c r="A2092" s="153" t="s">
        <v>13936</v>
      </c>
      <c r="B2092" s="153" t="s">
        <v>187</v>
      </c>
      <c r="C2092" s="153" t="s">
        <v>13937</v>
      </c>
      <c r="D2092" s="176" t="s">
        <v>7498</v>
      </c>
      <c r="E2092" s="153" t="s">
        <v>7499</v>
      </c>
      <c r="F2092" s="161" t="s">
        <v>13938</v>
      </c>
      <c r="G2092" s="153" t="s">
        <v>7500</v>
      </c>
      <c r="H2092" s="153" t="s">
        <v>2024</v>
      </c>
      <c r="I2092" s="153" t="s">
        <v>2031</v>
      </c>
      <c r="J2092" s="153" t="s">
        <v>7501</v>
      </c>
      <c r="K2092" s="153" t="s">
        <v>7502</v>
      </c>
      <c r="L2092" s="153" t="s">
        <v>7503</v>
      </c>
      <c r="M2092" s="161" t="s">
        <v>7504</v>
      </c>
      <c r="N2092" s="185" t="s">
        <v>6310</v>
      </c>
      <c r="O2092" s="161">
        <v>0</v>
      </c>
      <c r="P2092" s="161">
        <v>0</v>
      </c>
      <c r="Q2092" s="161">
        <v>0</v>
      </c>
      <c r="R2092" s="161">
        <v>0</v>
      </c>
      <c r="S2092" s="161">
        <v>0</v>
      </c>
      <c r="T2092" s="161">
        <v>0</v>
      </c>
      <c r="U2092" s="161">
        <v>0</v>
      </c>
      <c r="V2092" s="161">
        <v>0</v>
      </c>
      <c r="W2092" s="161">
        <v>0</v>
      </c>
      <c r="X2092" s="161">
        <v>0</v>
      </c>
      <c r="Y2092" s="161">
        <v>0</v>
      </c>
      <c r="Z2092" s="161">
        <v>0</v>
      </c>
      <c r="AA2092" s="161">
        <v>0</v>
      </c>
      <c r="AB2092" s="161">
        <v>0</v>
      </c>
      <c r="AC2092" s="161">
        <v>0</v>
      </c>
      <c r="AD2092" s="161">
        <v>0</v>
      </c>
      <c r="AE2092" s="161">
        <v>0</v>
      </c>
      <c r="AF2092" s="161" t="s">
        <v>6309</v>
      </c>
      <c r="AG2092" s="161" t="s">
        <v>6317</v>
      </c>
      <c r="AH2092" s="162"/>
      <c r="AI2092" s="162"/>
      <c r="AJ2092" s="162"/>
      <c r="AK2092" s="162"/>
      <c r="AL2092" s="162"/>
      <c r="AM2092" s="162"/>
      <c r="AN2092" s="162"/>
      <c r="AO2092" s="162"/>
      <c r="AP2092" s="162"/>
      <c r="AQ2092" s="162"/>
      <c r="AR2092" s="162"/>
      <c r="AS2092" s="162"/>
      <c r="AT2092" s="162"/>
      <c r="AU2092" s="162"/>
      <c r="AV2092" s="162"/>
      <c r="AW2092" s="162"/>
      <c r="AX2092" s="162"/>
    </row>
    <row r="2093" spans="1:50" hidden="1">
      <c r="A2093" s="153" t="s">
        <v>14163</v>
      </c>
      <c r="B2093" s="153" t="s">
        <v>4435</v>
      </c>
      <c r="C2093" s="153" t="s">
        <v>14164</v>
      </c>
      <c r="D2093" s="176" t="s">
        <v>1280</v>
      </c>
      <c r="E2093" s="153" t="s">
        <v>1281</v>
      </c>
      <c r="F2093" s="161" t="s">
        <v>14165</v>
      </c>
      <c r="G2093" s="153" t="s">
        <v>1283</v>
      </c>
      <c r="H2093" s="153" t="s">
        <v>2024</v>
      </c>
      <c r="I2093" s="153" t="s">
        <v>2031</v>
      </c>
      <c r="J2093" s="153" t="s">
        <v>1284</v>
      </c>
      <c r="K2093" s="153" t="s">
        <v>1285</v>
      </c>
      <c r="L2093" s="153" t="s">
        <v>1286</v>
      </c>
      <c r="M2093" s="161" t="s">
        <v>14465</v>
      </c>
      <c r="N2093" s="185" t="s">
        <v>6318</v>
      </c>
      <c r="O2093" s="161">
        <v>0</v>
      </c>
      <c r="P2093" s="161">
        <v>0</v>
      </c>
      <c r="Q2093" s="161">
        <v>0</v>
      </c>
      <c r="R2093" s="161">
        <v>0</v>
      </c>
      <c r="S2093" s="161">
        <v>0</v>
      </c>
      <c r="T2093" s="161">
        <v>0</v>
      </c>
      <c r="U2093" s="161">
        <v>0</v>
      </c>
      <c r="V2093" s="161">
        <v>0</v>
      </c>
      <c r="W2093" s="161">
        <v>0</v>
      </c>
      <c r="X2093" s="161">
        <v>0</v>
      </c>
      <c r="Y2093" s="161">
        <v>0</v>
      </c>
      <c r="Z2093" s="161">
        <v>0</v>
      </c>
      <c r="AA2093" s="161">
        <v>0</v>
      </c>
      <c r="AB2093" s="161">
        <v>0</v>
      </c>
      <c r="AC2093" s="161">
        <v>0</v>
      </c>
      <c r="AD2093" s="161">
        <v>0</v>
      </c>
      <c r="AE2093" s="161">
        <v>0</v>
      </c>
      <c r="AF2093" s="161" t="s">
        <v>1824</v>
      </c>
      <c r="AG2093" s="161" t="s">
        <v>4437</v>
      </c>
      <c r="AH2093" s="162"/>
      <c r="AI2093" s="162"/>
      <c r="AJ2093" s="162"/>
      <c r="AK2093" s="162"/>
      <c r="AL2093" s="162"/>
      <c r="AM2093" s="162"/>
      <c r="AN2093" s="162"/>
      <c r="AO2093" s="162"/>
      <c r="AP2093" s="162"/>
      <c r="AQ2093" s="162"/>
      <c r="AR2093" s="162"/>
      <c r="AS2093" s="162"/>
      <c r="AT2093" s="162"/>
      <c r="AU2093" s="162"/>
      <c r="AV2093" s="162"/>
      <c r="AW2093" s="162"/>
      <c r="AX2093" s="162"/>
    </row>
    <row r="2094" spans="1:50" hidden="1">
      <c r="A2094" s="153" t="s">
        <v>14175</v>
      </c>
      <c r="B2094" s="153" t="s">
        <v>1194</v>
      </c>
      <c r="C2094" s="153" t="s">
        <v>1195</v>
      </c>
      <c r="D2094" s="176" t="s">
        <v>10488</v>
      </c>
      <c r="E2094" s="153" t="s">
        <v>10489</v>
      </c>
      <c r="F2094" s="161" t="s">
        <v>14176</v>
      </c>
      <c r="G2094" s="153" t="s">
        <v>10490</v>
      </c>
      <c r="H2094" s="153" t="s">
        <v>2024</v>
      </c>
      <c r="I2094" s="153" t="s">
        <v>2031</v>
      </c>
      <c r="J2094" s="153" t="s">
        <v>10491</v>
      </c>
      <c r="K2094" s="153" t="s">
        <v>6309</v>
      </c>
      <c r="L2094" s="153" t="s">
        <v>10492</v>
      </c>
      <c r="M2094" s="161" t="s">
        <v>10493</v>
      </c>
      <c r="N2094" s="185" t="s">
        <v>12248</v>
      </c>
      <c r="O2094" s="161">
        <v>0</v>
      </c>
      <c r="P2094" s="161">
        <v>0</v>
      </c>
      <c r="Q2094" s="161">
        <v>0</v>
      </c>
      <c r="R2094" s="161">
        <v>0</v>
      </c>
      <c r="S2094" s="161">
        <v>0</v>
      </c>
      <c r="T2094" s="161">
        <v>0</v>
      </c>
      <c r="U2094" s="161">
        <v>0</v>
      </c>
      <c r="V2094" s="161">
        <v>0</v>
      </c>
      <c r="W2094" s="161">
        <v>0</v>
      </c>
      <c r="X2094" s="161">
        <v>0</v>
      </c>
      <c r="Y2094" s="161">
        <v>0</v>
      </c>
      <c r="Z2094" s="161">
        <v>0</v>
      </c>
      <c r="AA2094" s="161">
        <v>0</v>
      </c>
      <c r="AB2094" s="161">
        <v>0</v>
      </c>
      <c r="AC2094" s="161">
        <v>0</v>
      </c>
      <c r="AD2094" s="161">
        <v>0</v>
      </c>
      <c r="AE2094" s="161">
        <v>0</v>
      </c>
      <c r="AF2094" s="161" t="s">
        <v>1823</v>
      </c>
      <c r="AG2094" s="161" t="s">
        <v>4437</v>
      </c>
      <c r="AH2094" s="162" t="s">
        <v>15698</v>
      </c>
      <c r="AI2094" s="162"/>
      <c r="AJ2094" s="162"/>
      <c r="AK2094" s="162"/>
      <c r="AL2094" s="162"/>
      <c r="AM2094" s="162"/>
      <c r="AN2094" s="162"/>
      <c r="AO2094" s="162"/>
      <c r="AP2094" s="162"/>
      <c r="AQ2094" s="162"/>
      <c r="AR2094" s="162"/>
      <c r="AS2094" s="162"/>
      <c r="AT2094" s="162"/>
      <c r="AU2094" s="162"/>
      <c r="AV2094" s="162"/>
      <c r="AW2094" s="162"/>
      <c r="AX2094" s="162"/>
    </row>
    <row r="2095" spans="1:50" hidden="1">
      <c r="A2095" s="153" t="s">
        <v>14311</v>
      </c>
      <c r="B2095" s="153" t="s">
        <v>659</v>
      </c>
      <c r="C2095" s="153" t="s">
        <v>4408</v>
      </c>
      <c r="D2095" s="176" t="s">
        <v>4639</v>
      </c>
      <c r="E2095" s="153" t="s">
        <v>14312</v>
      </c>
      <c r="F2095" s="153" t="s">
        <v>14313</v>
      </c>
      <c r="G2095" s="153" t="s">
        <v>13645</v>
      </c>
      <c r="H2095" s="153" t="s">
        <v>2015</v>
      </c>
      <c r="I2095" s="153" t="s">
        <v>2016</v>
      </c>
      <c r="J2095" s="153" t="s">
        <v>14162</v>
      </c>
      <c r="K2095" s="153" t="s">
        <v>14314</v>
      </c>
      <c r="L2095" s="153" t="s">
        <v>6309</v>
      </c>
      <c r="M2095" s="161" t="s">
        <v>14315</v>
      </c>
      <c r="N2095" s="185" t="s">
        <v>6313</v>
      </c>
      <c r="O2095" s="161">
        <v>0</v>
      </c>
      <c r="P2095" s="161">
        <v>0</v>
      </c>
      <c r="Q2095" s="161">
        <v>0</v>
      </c>
      <c r="R2095" s="161">
        <v>0</v>
      </c>
      <c r="S2095" s="161">
        <v>0</v>
      </c>
      <c r="T2095" s="161">
        <v>0</v>
      </c>
      <c r="U2095" s="161">
        <v>0</v>
      </c>
      <c r="V2095" s="161">
        <v>0</v>
      </c>
      <c r="W2095" s="161">
        <v>0</v>
      </c>
      <c r="X2095" s="161">
        <v>0</v>
      </c>
      <c r="Y2095" s="161">
        <v>0</v>
      </c>
      <c r="Z2095" s="161">
        <v>0</v>
      </c>
      <c r="AA2095" s="161">
        <v>0</v>
      </c>
      <c r="AB2095" s="161">
        <v>0</v>
      </c>
      <c r="AC2095" s="161">
        <v>0</v>
      </c>
      <c r="AD2095" s="161">
        <v>0</v>
      </c>
      <c r="AE2095" s="161">
        <v>0</v>
      </c>
      <c r="AF2095" s="161" t="s">
        <v>6092</v>
      </c>
      <c r="AG2095" s="161" t="s">
        <v>4437</v>
      </c>
      <c r="AH2095" s="162"/>
      <c r="AI2095" s="162"/>
      <c r="AJ2095" s="162"/>
      <c r="AK2095" s="162"/>
      <c r="AL2095" s="162"/>
      <c r="AM2095" s="162"/>
      <c r="AN2095" s="162"/>
      <c r="AO2095" s="162"/>
      <c r="AP2095" s="162"/>
      <c r="AQ2095" s="162"/>
      <c r="AR2095" s="162"/>
      <c r="AS2095" s="162"/>
      <c r="AT2095" s="162"/>
      <c r="AU2095" s="162"/>
      <c r="AV2095" s="162"/>
      <c r="AW2095" s="162"/>
      <c r="AX2095" s="162"/>
    </row>
    <row r="2096" spans="1:50" hidden="1">
      <c r="A2096" s="153" t="s">
        <v>14316</v>
      </c>
      <c r="B2096" s="153" t="s">
        <v>659</v>
      </c>
      <c r="C2096" s="153" t="s">
        <v>14317</v>
      </c>
      <c r="D2096" s="176" t="s">
        <v>4639</v>
      </c>
      <c r="E2096" s="153" t="s">
        <v>14312</v>
      </c>
      <c r="F2096" s="153" t="s">
        <v>14318</v>
      </c>
      <c r="G2096" s="153" t="s">
        <v>13645</v>
      </c>
      <c r="H2096" s="153" t="s">
        <v>2015</v>
      </c>
      <c r="I2096" s="153" t="s">
        <v>2016</v>
      </c>
      <c r="J2096" s="153" t="s">
        <v>14162</v>
      </c>
      <c r="K2096" s="153" t="s">
        <v>14314</v>
      </c>
      <c r="L2096" s="153" t="s">
        <v>6309</v>
      </c>
      <c r="M2096" s="161" t="s">
        <v>14315</v>
      </c>
      <c r="N2096" s="185" t="s">
        <v>6313</v>
      </c>
      <c r="O2096" s="161">
        <v>0</v>
      </c>
      <c r="P2096" s="161">
        <v>0</v>
      </c>
      <c r="Q2096" s="161">
        <v>0</v>
      </c>
      <c r="R2096" s="161">
        <v>0</v>
      </c>
      <c r="S2096" s="161">
        <v>0</v>
      </c>
      <c r="T2096" s="161">
        <v>0</v>
      </c>
      <c r="U2096" s="161">
        <v>0</v>
      </c>
      <c r="V2096" s="161">
        <v>0</v>
      </c>
      <c r="W2096" s="161">
        <v>0</v>
      </c>
      <c r="X2096" s="161">
        <v>0</v>
      </c>
      <c r="Y2096" s="161">
        <v>0</v>
      </c>
      <c r="Z2096" s="161">
        <v>0</v>
      </c>
      <c r="AA2096" s="161">
        <v>0</v>
      </c>
      <c r="AB2096" s="161">
        <v>0</v>
      </c>
      <c r="AC2096" s="161">
        <v>0</v>
      </c>
      <c r="AD2096" s="161">
        <v>0</v>
      </c>
      <c r="AE2096" s="161">
        <v>0</v>
      </c>
      <c r="AF2096" s="161" t="s">
        <v>6092</v>
      </c>
      <c r="AG2096" s="161" t="s">
        <v>4437</v>
      </c>
      <c r="AH2096" s="162"/>
      <c r="AI2096" s="162"/>
      <c r="AJ2096" s="162"/>
      <c r="AK2096" s="162"/>
      <c r="AL2096" s="162"/>
      <c r="AM2096" s="162"/>
      <c r="AN2096" s="162"/>
      <c r="AO2096" s="162"/>
      <c r="AP2096" s="162"/>
      <c r="AQ2096" s="162"/>
      <c r="AR2096" s="162"/>
      <c r="AS2096" s="162"/>
      <c r="AT2096" s="162"/>
      <c r="AU2096" s="162"/>
      <c r="AV2096" s="162"/>
      <c r="AW2096" s="162"/>
      <c r="AX2096" s="162"/>
    </row>
    <row r="2097" spans="1:50" hidden="1">
      <c r="A2097" s="153" t="s">
        <v>14319</v>
      </c>
      <c r="B2097" s="153" t="s">
        <v>659</v>
      </c>
      <c r="C2097" s="153" t="s">
        <v>4413</v>
      </c>
      <c r="D2097" s="176" t="s">
        <v>4639</v>
      </c>
      <c r="E2097" s="153" t="s">
        <v>14312</v>
      </c>
      <c r="F2097" s="153" t="s">
        <v>14320</v>
      </c>
      <c r="G2097" s="153" t="s">
        <v>13645</v>
      </c>
      <c r="H2097" s="153" t="s">
        <v>2015</v>
      </c>
      <c r="I2097" s="153" t="s">
        <v>2016</v>
      </c>
      <c r="J2097" s="153" t="s">
        <v>14162</v>
      </c>
      <c r="K2097" s="153" t="s">
        <v>14314</v>
      </c>
      <c r="L2097" s="153" t="s">
        <v>6309</v>
      </c>
      <c r="M2097" s="161" t="s">
        <v>14315</v>
      </c>
      <c r="N2097" s="185" t="s">
        <v>6313</v>
      </c>
      <c r="O2097" s="161">
        <v>0</v>
      </c>
      <c r="P2097" s="161">
        <v>0</v>
      </c>
      <c r="Q2097" s="161">
        <v>0</v>
      </c>
      <c r="R2097" s="161">
        <v>0</v>
      </c>
      <c r="S2097" s="161">
        <v>0</v>
      </c>
      <c r="T2097" s="161">
        <v>0</v>
      </c>
      <c r="U2097" s="161">
        <v>0</v>
      </c>
      <c r="V2097" s="161">
        <v>0</v>
      </c>
      <c r="W2097" s="161">
        <v>0</v>
      </c>
      <c r="X2097" s="161">
        <v>0</v>
      </c>
      <c r="Y2097" s="161">
        <v>0</v>
      </c>
      <c r="Z2097" s="161">
        <v>0</v>
      </c>
      <c r="AA2097" s="161">
        <v>0</v>
      </c>
      <c r="AB2097" s="161">
        <v>0</v>
      </c>
      <c r="AC2097" s="161">
        <v>0</v>
      </c>
      <c r="AD2097" s="161">
        <v>0</v>
      </c>
      <c r="AE2097" s="161">
        <v>0</v>
      </c>
      <c r="AF2097" s="161" t="s">
        <v>6092</v>
      </c>
      <c r="AG2097" s="161" t="s">
        <v>4437</v>
      </c>
      <c r="AH2097" s="162"/>
      <c r="AI2097" s="162"/>
      <c r="AJ2097" s="162"/>
      <c r="AK2097" s="162"/>
      <c r="AL2097" s="162"/>
      <c r="AM2097" s="162"/>
      <c r="AN2097" s="162"/>
      <c r="AO2097" s="162"/>
      <c r="AP2097" s="162"/>
      <c r="AQ2097" s="162"/>
      <c r="AR2097" s="162"/>
      <c r="AS2097" s="162"/>
      <c r="AT2097" s="162"/>
      <c r="AU2097" s="162"/>
      <c r="AV2097" s="162"/>
      <c r="AW2097" s="162"/>
      <c r="AX2097" s="162"/>
    </row>
    <row r="2098" spans="1:50" hidden="1">
      <c r="A2098" s="153" t="s">
        <v>1292</v>
      </c>
      <c r="B2098" s="153" t="s">
        <v>1293</v>
      </c>
      <c r="C2098" s="153" t="s">
        <v>1294</v>
      </c>
      <c r="D2098" s="177" t="s">
        <v>11604</v>
      </c>
      <c r="E2098" s="161" t="s">
        <v>11605</v>
      </c>
      <c r="F2098" s="161" t="s">
        <v>13497</v>
      </c>
      <c r="G2098" s="161" t="s">
        <v>11606</v>
      </c>
      <c r="H2098" s="161" t="s">
        <v>3902</v>
      </c>
      <c r="I2098" s="161" t="s">
        <v>6294</v>
      </c>
      <c r="J2098" s="161" t="s">
        <v>11607</v>
      </c>
      <c r="K2098" s="161" t="s">
        <v>11608</v>
      </c>
      <c r="L2098" s="161" t="s">
        <v>11609</v>
      </c>
      <c r="M2098" s="161" t="s">
        <v>11610</v>
      </c>
      <c r="N2098" s="185" t="s">
        <v>6953</v>
      </c>
      <c r="O2098" s="161">
        <v>0</v>
      </c>
      <c r="P2098" s="161">
        <v>0</v>
      </c>
      <c r="Q2098" s="161">
        <v>0</v>
      </c>
      <c r="R2098" s="161">
        <v>0</v>
      </c>
      <c r="S2098" s="161">
        <v>0</v>
      </c>
      <c r="T2098" s="161">
        <v>0</v>
      </c>
      <c r="U2098" s="161">
        <v>0</v>
      </c>
      <c r="V2098" s="161">
        <v>0</v>
      </c>
      <c r="W2098" s="161">
        <v>0</v>
      </c>
      <c r="X2098" s="161">
        <v>0</v>
      </c>
      <c r="Y2098" s="161">
        <v>0</v>
      </c>
      <c r="Z2098" s="161">
        <v>0</v>
      </c>
      <c r="AA2098" s="161">
        <v>0</v>
      </c>
      <c r="AB2098" s="161">
        <v>0</v>
      </c>
      <c r="AC2098" s="161">
        <v>0</v>
      </c>
      <c r="AD2098" s="161">
        <v>0</v>
      </c>
      <c r="AE2098" s="161">
        <v>0</v>
      </c>
      <c r="AF2098" s="161" t="s">
        <v>4381</v>
      </c>
      <c r="AG2098" s="161" t="s">
        <v>4388</v>
      </c>
      <c r="AH2098" s="162"/>
      <c r="AI2098" s="162"/>
      <c r="AJ2098" s="162"/>
      <c r="AK2098" s="162"/>
      <c r="AL2098" s="162"/>
      <c r="AM2098" s="162"/>
      <c r="AN2098" s="162"/>
      <c r="AO2098" s="162"/>
      <c r="AP2098" s="162"/>
      <c r="AQ2098" s="162"/>
      <c r="AR2098" s="162"/>
      <c r="AS2098" s="162"/>
      <c r="AT2098" s="162"/>
      <c r="AU2098" s="162"/>
      <c r="AV2098" s="162"/>
      <c r="AW2098" s="162"/>
      <c r="AX2098" s="162"/>
    </row>
    <row r="2099" spans="1:50" hidden="1">
      <c r="A2099" s="153" t="s">
        <v>14321</v>
      </c>
      <c r="B2099" s="153" t="s">
        <v>659</v>
      </c>
      <c r="C2099" s="153" t="s">
        <v>4415</v>
      </c>
      <c r="D2099" s="176" t="s">
        <v>4639</v>
      </c>
      <c r="E2099" s="153" t="s">
        <v>14312</v>
      </c>
      <c r="F2099" s="153" t="s">
        <v>14322</v>
      </c>
      <c r="G2099" s="153" t="s">
        <v>13645</v>
      </c>
      <c r="H2099" s="153" t="s">
        <v>2015</v>
      </c>
      <c r="I2099" s="153" t="s">
        <v>2016</v>
      </c>
      <c r="J2099" s="153" t="s">
        <v>14162</v>
      </c>
      <c r="K2099" s="153" t="s">
        <v>14314</v>
      </c>
      <c r="L2099" s="153" t="s">
        <v>6309</v>
      </c>
      <c r="M2099" s="161" t="s">
        <v>14315</v>
      </c>
      <c r="N2099" s="185" t="s">
        <v>6313</v>
      </c>
      <c r="O2099" s="161">
        <v>0</v>
      </c>
      <c r="P2099" s="161">
        <v>0</v>
      </c>
      <c r="Q2099" s="161">
        <v>0</v>
      </c>
      <c r="R2099" s="161">
        <v>0</v>
      </c>
      <c r="S2099" s="161">
        <v>0</v>
      </c>
      <c r="T2099" s="161">
        <v>0</v>
      </c>
      <c r="U2099" s="161">
        <v>0</v>
      </c>
      <c r="V2099" s="161">
        <v>0</v>
      </c>
      <c r="W2099" s="161">
        <v>0</v>
      </c>
      <c r="X2099" s="161">
        <v>0</v>
      </c>
      <c r="Y2099" s="161">
        <v>0</v>
      </c>
      <c r="Z2099" s="161">
        <v>0</v>
      </c>
      <c r="AA2099" s="161">
        <v>0</v>
      </c>
      <c r="AB2099" s="161">
        <v>0</v>
      </c>
      <c r="AC2099" s="161">
        <v>0</v>
      </c>
      <c r="AD2099" s="161">
        <v>0</v>
      </c>
      <c r="AE2099" s="161">
        <v>0</v>
      </c>
      <c r="AF2099" s="161" t="s">
        <v>6092</v>
      </c>
      <c r="AG2099" s="161" t="s">
        <v>4437</v>
      </c>
      <c r="AH2099" s="162"/>
      <c r="AI2099" s="162"/>
      <c r="AJ2099" s="162"/>
      <c r="AK2099" s="162"/>
      <c r="AL2099" s="162"/>
      <c r="AM2099" s="162"/>
      <c r="AN2099" s="162"/>
      <c r="AO2099" s="162"/>
      <c r="AP2099" s="162"/>
      <c r="AQ2099" s="162"/>
      <c r="AR2099" s="162"/>
      <c r="AS2099" s="162"/>
      <c r="AT2099" s="162"/>
      <c r="AU2099" s="162"/>
      <c r="AV2099" s="162"/>
      <c r="AW2099" s="162"/>
      <c r="AX2099" s="162"/>
    </row>
    <row r="2100" spans="1:50" hidden="1">
      <c r="A2100" s="153" t="s">
        <v>14323</v>
      </c>
      <c r="B2100" s="153" t="s">
        <v>659</v>
      </c>
      <c r="C2100" s="153" t="s">
        <v>14324</v>
      </c>
      <c r="D2100" s="176" t="s">
        <v>4639</v>
      </c>
      <c r="E2100" s="153" t="s">
        <v>14312</v>
      </c>
      <c r="F2100" s="153" t="s">
        <v>14325</v>
      </c>
      <c r="G2100" s="153" t="s">
        <v>13645</v>
      </c>
      <c r="H2100" s="153" t="s">
        <v>2015</v>
      </c>
      <c r="I2100" s="153" t="s">
        <v>2016</v>
      </c>
      <c r="J2100" s="153" t="s">
        <v>14162</v>
      </c>
      <c r="K2100" s="153" t="s">
        <v>14314</v>
      </c>
      <c r="L2100" s="153" t="s">
        <v>6309</v>
      </c>
      <c r="M2100" s="161" t="s">
        <v>14315</v>
      </c>
      <c r="N2100" s="185" t="s">
        <v>6313</v>
      </c>
      <c r="O2100" s="161">
        <v>0</v>
      </c>
      <c r="P2100" s="161">
        <v>0</v>
      </c>
      <c r="Q2100" s="161">
        <v>0</v>
      </c>
      <c r="R2100" s="161">
        <v>0</v>
      </c>
      <c r="S2100" s="161">
        <v>0</v>
      </c>
      <c r="T2100" s="161">
        <v>0</v>
      </c>
      <c r="U2100" s="161">
        <v>0</v>
      </c>
      <c r="V2100" s="161">
        <v>0</v>
      </c>
      <c r="W2100" s="161">
        <v>0</v>
      </c>
      <c r="X2100" s="161">
        <v>0</v>
      </c>
      <c r="Y2100" s="161">
        <v>0</v>
      </c>
      <c r="Z2100" s="161">
        <v>0</v>
      </c>
      <c r="AA2100" s="161">
        <v>0</v>
      </c>
      <c r="AB2100" s="161">
        <v>0</v>
      </c>
      <c r="AC2100" s="161">
        <v>0</v>
      </c>
      <c r="AD2100" s="161">
        <v>0</v>
      </c>
      <c r="AE2100" s="161">
        <v>0</v>
      </c>
      <c r="AF2100" s="161" t="s">
        <v>6092</v>
      </c>
      <c r="AG2100" s="161" t="s">
        <v>4437</v>
      </c>
      <c r="AH2100" s="162"/>
      <c r="AI2100" s="162"/>
      <c r="AJ2100" s="162"/>
      <c r="AK2100" s="162"/>
      <c r="AL2100" s="162"/>
      <c r="AM2100" s="162"/>
      <c r="AN2100" s="162"/>
      <c r="AO2100" s="162"/>
      <c r="AP2100" s="162"/>
      <c r="AQ2100" s="162"/>
      <c r="AR2100" s="162"/>
      <c r="AS2100" s="162"/>
      <c r="AT2100" s="162"/>
      <c r="AU2100" s="162"/>
      <c r="AV2100" s="162"/>
      <c r="AW2100" s="162"/>
      <c r="AX2100" s="162"/>
    </row>
    <row r="2101" spans="1:50" hidden="1">
      <c r="A2101" s="153" t="s">
        <v>14326</v>
      </c>
      <c r="B2101" s="153" t="s">
        <v>659</v>
      </c>
      <c r="C2101" s="153" t="s">
        <v>14327</v>
      </c>
      <c r="D2101" s="176" t="s">
        <v>4639</v>
      </c>
      <c r="E2101" s="153" t="s">
        <v>14312</v>
      </c>
      <c r="F2101" s="153" t="s">
        <v>14328</v>
      </c>
      <c r="G2101" s="153" t="s">
        <v>13645</v>
      </c>
      <c r="H2101" s="153" t="s">
        <v>2015</v>
      </c>
      <c r="I2101" s="153" t="s">
        <v>2016</v>
      </c>
      <c r="J2101" s="153" t="s">
        <v>14162</v>
      </c>
      <c r="K2101" s="153" t="s">
        <v>14314</v>
      </c>
      <c r="L2101" s="153" t="s">
        <v>6309</v>
      </c>
      <c r="M2101" s="161" t="s">
        <v>14315</v>
      </c>
      <c r="N2101" s="185" t="s">
        <v>6313</v>
      </c>
      <c r="O2101" s="161">
        <v>0</v>
      </c>
      <c r="P2101" s="161">
        <v>0</v>
      </c>
      <c r="Q2101" s="161">
        <v>0</v>
      </c>
      <c r="R2101" s="161">
        <v>0</v>
      </c>
      <c r="S2101" s="161">
        <v>0</v>
      </c>
      <c r="T2101" s="161">
        <v>0</v>
      </c>
      <c r="U2101" s="161">
        <v>0</v>
      </c>
      <c r="V2101" s="161">
        <v>0</v>
      </c>
      <c r="W2101" s="161">
        <v>0</v>
      </c>
      <c r="X2101" s="161">
        <v>0</v>
      </c>
      <c r="Y2101" s="161">
        <v>0</v>
      </c>
      <c r="Z2101" s="161">
        <v>0</v>
      </c>
      <c r="AA2101" s="161">
        <v>0</v>
      </c>
      <c r="AB2101" s="161">
        <v>0</v>
      </c>
      <c r="AC2101" s="161">
        <v>0</v>
      </c>
      <c r="AD2101" s="161">
        <v>0</v>
      </c>
      <c r="AE2101" s="161">
        <v>0</v>
      </c>
      <c r="AF2101" s="161" t="s">
        <v>6092</v>
      </c>
      <c r="AG2101" s="161" t="s">
        <v>4437</v>
      </c>
      <c r="AH2101" s="162"/>
      <c r="AI2101" s="162"/>
      <c r="AJ2101" s="162"/>
      <c r="AK2101" s="162"/>
      <c r="AL2101" s="162"/>
      <c r="AM2101" s="162"/>
      <c r="AN2101" s="162"/>
      <c r="AO2101" s="162"/>
      <c r="AP2101" s="162"/>
      <c r="AQ2101" s="162"/>
      <c r="AR2101" s="162"/>
      <c r="AS2101" s="162"/>
      <c r="AT2101" s="162"/>
      <c r="AU2101" s="162"/>
      <c r="AV2101" s="162"/>
      <c r="AW2101" s="162"/>
      <c r="AX2101" s="162"/>
    </row>
    <row r="2102" spans="1:50" hidden="1">
      <c r="A2102" s="153" t="s">
        <v>14329</v>
      </c>
      <c r="B2102" s="153" t="s">
        <v>659</v>
      </c>
      <c r="C2102" s="153" t="s">
        <v>4419</v>
      </c>
      <c r="D2102" s="176" t="s">
        <v>4639</v>
      </c>
      <c r="E2102" s="153" t="s">
        <v>14312</v>
      </c>
      <c r="F2102" s="153" t="s">
        <v>14330</v>
      </c>
      <c r="G2102" s="153" t="s">
        <v>13645</v>
      </c>
      <c r="H2102" s="153" t="s">
        <v>2015</v>
      </c>
      <c r="I2102" s="153" t="s">
        <v>2016</v>
      </c>
      <c r="J2102" s="153" t="s">
        <v>14162</v>
      </c>
      <c r="K2102" s="153" t="s">
        <v>14314</v>
      </c>
      <c r="L2102" s="153" t="s">
        <v>6309</v>
      </c>
      <c r="M2102" s="161" t="s">
        <v>14315</v>
      </c>
      <c r="N2102" s="185" t="s">
        <v>6313</v>
      </c>
      <c r="O2102" s="161">
        <v>0</v>
      </c>
      <c r="P2102" s="161">
        <v>0</v>
      </c>
      <c r="Q2102" s="161">
        <v>0</v>
      </c>
      <c r="R2102" s="161">
        <v>0</v>
      </c>
      <c r="S2102" s="161">
        <v>0</v>
      </c>
      <c r="T2102" s="161">
        <v>0</v>
      </c>
      <c r="U2102" s="161">
        <v>0</v>
      </c>
      <c r="V2102" s="161">
        <v>0</v>
      </c>
      <c r="W2102" s="161">
        <v>0</v>
      </c>
      <c r="X2102" s="161">
        <v>0</v>
      </c>
      <c r="Y2102" s="161">
        <v>0</v>
      </c>
      <c r="Z2102" s="161">
        <v>0</v>
      </c>
      <c r="AA2102" s="161">
        <v>0</v>
      </c>
      <c r="AB2102" s="161">
        <v>0</v>
      </c>
      <c r="AC2102" s="161">
        <v>0</v>
      </c>
      <c r="AD2102" s="161">
        <v>0</v>
      </c>
      <c r="AE2102" s="161">
        <v>0</v>
      </c>
      <c r="AF2102" s="161" t="s">
        <v>6092</v>
      </c>
      <c r="AG2102" s="161" t="s">
        <v>4437</v>
      </c>
      <c r="AH2102" s="162"/>
      <c r="AI2102" s="162"/>
      <c r="AJ2102" s="162"/>
      <c r="AK2102" s="162"/>
      <c r="AL2102" s="162"/>
      <c r="AM2102" s="162"/>
      <c r="AN2102" s="162"/>
      <c r="AO2102" s="162"/>
      <c r="AP2102" s="162"/>
      <c r="AQ2102" s="162"/>
      <c r="AR2102" s="162"/>
      <c r="AS2102" s="162"/>
      <c r="AT2102" s="162"/>
      <c r="AU2102" s="162"/>
      <c r="AV2102" s="162"/>
      <c r="AW2102" s="162"/>
      <c r="AX2102" s="162"/>
    </row>
    <row r="2103" spans="1:50" hidden="1">
      <c r="A2103" s="154" t="s">
        <v>14839</v>
      </c>
      <c r="B2103" s="154" t="s">
        <v>14430</v>
      </c>
      <c r="C2103" s="154" t="s">
        <v>14840</v>
      </c>
      <c r="D2103" s="176" t="s">
        <v>14432</v>
      </c>
      <c r="E2103" s="153" t="s">
        <v>14433</v>
      </c>
      <c r="F2103" s="153" t="s">
        <v>14841</v>
      </c>
      <c r="G2103" s="153" t="s">
        <v>14435</v>
      </c>
      <c r="H2103" s="153" t="s">
        <v>14436</v>
      </c>
      <c r="I2103" s="153" t="s">
        <v>14437</v>
      </c>
      <c r="J2103" s="153" t="s">
        <v>14438</v>
      </c>
      <c r="K2103" s="153" t="s">
        <v>14439</v>
      </c>
      <c r="L2103" s="153" t="s">
        <v>6309</v>
      </c>
      <c r="M2103" s="153" t="s">
        <v>14440</v>
      </c>
      <c r="AF2103" s="153" t="s">
        <v>14459</v>
      </c>
      <c r="AG2103" s="153" t="s">
        <v>4437</v>
      </c>
      <c r="AH2103" s="162"/>
      <c r="AI2103" s="162"/>
      <c r="AJ2103" s="162"/>
      <c r="AK2103" s="162"/>
      <c r="AL2103" s="162"/>
      <c r="AM2103" s="162"/>
      <c r="AN2103" s="162"/>
      <c r="AO2103" s="162"/>
      <c r="AP2103" s="162"/>
      <c r="AQ2103" s="162"/>
      <c r="AR2103" s="162"/>
      <c r="AS2103" s="162"/>
      <c r="AT2103" s="162"/>
      <c r="AU2103" s="162"/>
      <c r="AV2103" s="162"/>
      <c r="AW2103" s="162"/>
      <c r="AX2103" s="162"/>
    </row>
    <row r="2104" spans="1:50" hidden="1">
      <c r="A2104" s="153" t="s">
        <v>14280</v>
      </c>
      <c r="B2104" s="153" t="s">
        <v>4435</v>
      </c>
      <c r="C2104" s="153" t="s">
        <v>14275</v>
      </c>
      <c r="D2104" s="176" t="s">
        <v>1280</v>
      </c>
      <c r="E2104" s="153" t="s">
        <v>1281</v>
      </c>
      <c r="F2104" s="153" t="s">
        <v>14281</v>
      </c>
      <c r="G2104" s="153" t="s">
        <v>1283</v>
      </c>
      <c r="H2104" s="153" t="s">
        <v>2024</v>
      </c>
      <c r="I2104" s="153" t="s">
        <v>2031</v>
      </c>
      <c r="J2104" s="153" t="s">
        <v>1284</v>
      </c>
      <c r="K2104" s="153" t="s">
        <v>1285</v>
      </c>
      <c r="L2104" s="153" t="s">
        <v>1286</v>
      </c>
      <c r="M2104" s="161" t="s">
        <v>14465</v>
      </c>
      <c r="N2104" s="185" t="s">
        <v>6318</v>
      </c>
      <c r="O2104" s="161">
        <v>0</v>
      </c>
      <c r="P2104" s="161">
        <v>0</v>
      </c>
      <c r="Q2104" s="161">
        <v>0</v>
      </c>
      <c r="R2104" s="161">
        <v>0</v>
      </c>
      <c r="S2104" s="161">
        <v>0</v>
      </c>
      <c r="T2104" s="161">
        <v>0</v>
      </c>
      <c r="U2104" s="161">
        <v>0</v>
      </c>
      <c r="V2104" s="161">
        <v>0</v>
      </c>
      <c r="W2104" s="161">
        <v>0</v>
      </c>
      <c r="X2104" s="161">
        <v>0</v>
      </c>
      <c r="Y2104" s="161">
        <v>0</v>
      </c>
      <c r="Z2104" s="161">
        <v>0</v>
      </c>
      <c r="AA2104" s="161">
        <v>0</v>
      </c>
      <c r="AB2104" s="161">
        <v>0</v>
      </c>
      <c r="AC2104" s="161">
        <v>0</v>
      </c>
      <c r="AD2104" s="161">
        <v>0</v>
      </c>
      <c r="AE2104" s="161">
        <v>0</v>
      </c>
      <c r="AF2104" s="161" t="s">
        <v>1824</v>
      </c>
      <c r="AG2104" s="161" t="s">
        <v>4437</v>
      </c>
      <c r="AH2104" s="162"/>
      <c r="AI2104" s="162"/>
      <c r="AJ2104" s="162"/>
      <c r="AK2104" s="162"/>
      <c r="AL2104" s="162"/>
      <c r="AM2104" s="162"/>
      <c r="AN2104" s="162"/>
      <c r="AO2104" s="162"/>
      <c r="AP2104" s="162"/>
      <c r="AQ2104" s="162"/>
      <c r="AR2104" s="162"/>
      <c r="AS2104" s="162"/>
      <c r="AT2104" s="162"/>
      <c r="AU2104" s="162"/>
      <c r="AV2104" s="162"/>
      <c r="AW2104" s="162"/>
      <c r="AX2104" s="162"/>
    </row>
    <row r="2105" spans="1:50" hidden="1">
      <c r="A2105" s="153" t="s">
        <v>14274</v>
      </c>
      <c r="B2105" s="153" t="s">
        <v>4435</v>
      </c>
      <c r="C2105" s="153" t="s">
        <v>14275</v>
      </c>
      <c r="D2105" s="176" t="s">
        <v>1280</v>
      </c>
      <c r="E2105" s="153" t="s">
        <v>1281</v>
      </c>
      <c r="F2105" s="153" t="s">
        <v>14276</v>
      </c>
      <c r="G2105" s="153" t="s">
        <v>1283</v>
      </c>
      <c r="H2105" s="153" t="s">
        <v>2024</v>
      </c>
      <c r="I2105" s="153" t="s">
        <v>2031</v>
      </c>
      <c r="J2105" s="153" t="s">
        <v>1284</v>
      </c>
      <c r="K2105" s="153" t="s">
        <v>1285</v>
      </c>
      <c r="L2105" s="153" t="s">
        <v>1286</v>
      </c>
      <c r="M2105" s="161" t="s">
        <v>14465</v>
      </c>
      <c r="N2105" s="185" t="s">
        <v>6318</v>
      </c>
      <c r="O2105" s="161">
        <v>0</v>
      </c>
      <c r="P2105" s="161">
        <v>0</v>
      </c>
      <c r="Q2105" s="161">
        <v>0</v>
      </c>
      <c r="R2105" s="161">
        <v>0</v>
      </c>
      <c r="S2105" s="161">
        <v>0</v>
      </c>
      <c r="T2105" s="161">
        <v>0</v>
      </c>
      <c r="U2105" s="161">
        <v>0</v>
      </c>
      <c r="V2105" s="161">
        <v>0</v>
      </c>
      <c r="W2105" s="161">
        <v>0</v>
      </c>
      <c r="X2105" s="161">
        <v>0</v>
      </c>
      <c r="Y2105" s="161">
        <v>0</v>
      </c>
      <c r="Z2105" s="161">
        <v>0</v>
      </c>
      <c r="AA2105" s="161">
        <v>0</v>
      </c>
      <c r="AB2105" s="161">
        <v>0</v>
      </c>
      <c r="AC2105" s="161">
        <v>0</v>
      </c>
      <c r="AD2105" s="161">
        <v>0</v>
      </c>
      <c r="AE2105" s="161">
        <v>0</v>
      </c>
      <c r="AF2105" s="161" t="s">
        <v>1824</v>
      </c>
      <c r="AG2105" s="161" t="s">
        <v>4437</v>
      </c>
      <c r="AH2105" s="162"/>
      <c r="AI2105" s="162"/>
      <c r="AJ2105" s="162"/>
      <c r="AK2105" s="162"/>
      <c r="AL2105" s="162"/>
      <c r="AM2105" s="162"/>
      <c r="AN2105" s="162"/>
      <c r="AO2105" s="162"/>
      <c r="AP2105" s="162"/>
      <c r="AQ2105" s="162"/>
      <c r="AR2105" s="162"/>
      <c r="AS2105" s="162"/>
      <c r="AT2105" s="162"/>
      <c r="AU2105" s="162"/>
      <c r="AV2105" s="162"/>
      <c r="AW2105" s="162"/>
      <c r="AX2105" s="162"/>
    </row>
    <row r="2106" spans="1:50" hidden="1">
      <c r="A2106" s="153" t="s">
        <v>14277</v>
      </c>
      <c r="B2106" s="153" t="s">
        <v>4435</v>
      </c>
      <c r="C2106" s="153" t="s">
        <v>14278</v>
      </c>
      <c r="D2106" s="176" t="s">
        <v>1280</v>
      </c>
      <c r="E2106" s="153" t="s">
        <v>1281</v>
      </c>
      <c r="F2106" s="153" t="s">
        <v>14279</v>
      </c>
      <c r="G2106" s="153" t="s">
        <v>1283</v>
      </c>
      <c r="H2106" s="153" t="s">
        <v>2024</v>
      </c>
      <c r="I2106" s="153" t="s">
        <v>2031</v>
      </c>
      <c r="J2106" s="153" t="s">
        <v>1284</v>
      </c>
      <c r="K2106" s="153" t="s">
        <v>1285</v>
      </c>
      <c r="L2106" s="153" t="s">
        <v>1286</v>
      </c>
      <c r="M2106" s="161" t="s">
        <v>14465</v>
      </c>
      <c r="N2106" s="185" t="s">
        <v>6318</v>
      </c>
      <c r="O2106" s="161">
        <v>0</v>
      </c>
      <c r="P2106" s="161">
        <v>0</v>
      </c>
      <c r="Q2106" s="161">
        <v>0</v>
      </c>
      <c r="R2106" s="161">
        <v>0</v>
      </c>
      <c r="S2106" s="161">
        <v>0</v>
      </c>
      <c r="T2106" s="161">
        <v>0</v>
      </c>
      <c r="U2106" s="161">
        <v>0</v>
      </c>
      <c r="V2106" s="161">
        <v>0</v>
      </c>
      <c r="W2106" s="161">
        <v>0</v>
      </c>
      <c r="X2106" s="161">
        <v>0</v>
      </c>
      <c r="Y2106" s="161">
        <v>0</v>
      </c>
      <c r="Z2106" s="161">
        <v>0</v>
      </c>
      <c r="AA2106" s="161">
        <v>0</v>
      </c>
      <c r="AB2106" s="161">
        <v>0</v>
      </c>
      <c r="AC2106" s="161">
        <v>0</v>
      </c>
      <c r="AD2106" s="161">
        <v>0</v>
      </c>
      <c r="AE2106" s="161">
        <v>0</v>
      </c>
      <c r="AF2106" s="161" t="s">
        <v>1824</v>
      </c>
      <c r="AG2106" s="161" t="s">
        <v>4437</v>
      </c>
      <c r="AH2106" s="162"/>
      <c r="AI2106" s="162"/>
      <c r="AJ2106" s="162"/>
      <c r="AK2106" s="162"/>
      <c r="AL2106" s="162"/>
      <c r="AM2106" s="162"/>
      <c r="AN2106" s="162"/>
      <c r="AO2106" s="162"/>
      <c r="AP2106" s="162"/>
      <c r="AQ2106" s="162"/>
      <c r="AR2106" s="162"/>
      <c r="AS2106" s="162"/>
      <c r="AT2106" s="162"/>
      <c r="AU2106" s="162"/>
      <c r="AV2106" s="162"/>
      <c r="AW2106" s="162"/>
      <c r="AX2106" s="162"/>
    </row>
    <row r="2107" spans="1:50" hidden="1">
      <c r="A2107" s="154" t="s">
        <v>14429</v>
      </c>
      <c r="B2107" s="154" t="s">
        <v>14430</v>
      </c>
      <c r="C2107" s="154" t="s">
        <v>14431</v>
      </c>
      <c r="D2107" s="176" t="s">
        <v>14432</v>
      </c>
      <c r="E2107" s="153" t="s">
        <v>14433</v>
      </c>
      <c r="F2107" s="153" t="s">
        <v>14434</v>
      </c>
      <c r="G2107" s="153" t="s">
        <v>14435</v>
      </c>
      <c r="H2107" s="153" t="s">
        <v>14436</v>
      </c>
      <c r="I2107" s="153" t="s">
        <v>14437</v>
      </c>
      <c r="J2107" s="153" t="s">
        <v>14438</v>
      </c>
      <c r="K2107" s="153" t="s">
        <v>14439</v>
      </c>
      <c r="L2107" s="153" t="s">
        <v>6309</v>
      </c>
      <c r="M2107" s="153" t="s">
        <v>14440</v>
      </c>
      <c r="AF2107" s="153" t="s">
        <v>14459</v>
      </c>
      <c r="AG2107" s="153" t="s">
        <v>4437</v>
      </c>
      <c r="AH2107" s="162"/>
      <c r="AI2107" s="162"/>
      <c r="AJ2107" s="162"/>
      <c r="AK2107" s="162"/>
      <c r="AL2107" s="162"/>
      <c r="AM2107" s="162"/>
      <c r="AN2107" s="162"/>
      <c r="AO2107" s="162"/>
      <c r="AP2107" s="162"/>
      <c r="AQ2107" s="162"/>
      <c r="AR2107" s="162"/>
      <c r="AS2107" s="162"/>
      <c r="AT2107" s="162"/>
      <c r="AU2107" s="162"/>
      <c r="AV2107" s="162"/>
      <c r="AW2107" s="162"/>
      <c r="AX2107" s="162"/>
    </row>
    <row r="2108" spans="1:50" hidden="1">
      <c r="A2108" s="153" t="s">
        <v>14234</v>
      </c>
      <c r="B2108" s="153" t="s">
        <v>14235</v>
      </c>
      <c r="C2108" s="153" t="s">
        <v>14236</v>
      </c>
      <c r="D2108" s="176" t="s">
        <v>14237</v>
      </c>
      <c r="E2108" s="153" t="s">
        <v>14238</v>
      </c>
      <c r="F2108" s="153" t="s">
        <v>14239</v>
      </c>
      <c r="G2108" s="153" t="s">
        <v>14240</v>
      </c>
      <c r="H2108" s="153" t="s">
        <v>2024</v>
      </c>
      <c r="I2108" s="153" t="s">
        <v>10670</v>
      </c>
      <c r="J2108" s="153" t="s">
        <v>14241</v>
      </c>
      <c r="K2108" s="153" t="s">
        <v>14242</v>
      </c>
      <c r="L2108" s="153" t="s">
        <v>14243</v>
      </c>
      <c r="M2108" s="161" t="s">
        <v>14244</v>
      </c>
      <c r="N2108" s="185" t="s">
        <v>6313</v>
      </c>
      <c r="O2108" s="161" t="s">
        <v>2513</v>
      </c>
      <c r="P2108" s="161" t="s">
        <v>3528</v>
      </c>
      <c r="Q2108" s="161" t="s">
        <v>3529</v>
      </c>
      <c r="R2108" s="161" t="s">
        <v>2024</v>
      </c>
      <c r="S2108" s="161" t="s">
        <v>2031</v>
      </c>
      <c r="T2108" s="161" t="s">
        <v>3530</v>
      </c>
      <c r="U2108" s="161">
        <v>0</v>
      </c>
      <c r="V2108" s="161">
        <v>0</v>
      </c>
      <c r="W2108" s="161">
        <v>0</v>
      </c>
      <c r="X2108" s="161">
        <v>0</v>
      </c>
      <c r="Y2108" s="161">
        <v>0</v>
      </c>
      <c r="Z2108" s="161">
        <v>0</v>
      </c>
      <c r="AA2108" s="161">
        <v>0</v>
      </c>
      <c r="AB2108" s="161">
        <v>0</v>
      </c>
      <c r="AC2108" s="161">
        <v>0</v>
      </c>
      <c r="AD2108" s="161">
        <v>0</v>
      </c>
      <c r="AE2108" s="161">
        <v>0</v>
      </c>
      <c r="AF2108" s="161" t="s">
        <v>6309</v>
      </c>
      <c r="AG2108" s="161" t="s">
        <v>6497</v>
      </c>
      <c r="AH2108" s="162"/>
      <c r="AI2108" s="162"/>
      <c r="AJ2108" s="162"/>
      <c r="AK2108" s="162"/>
      <c r="AL2108" s="162"/>
      <c r="AM2108" s="162"/>
      <c r="AN2108" s="162"/>
      <c r="AO2108" s="162"/>
      <c r="AP2108" s="162"/>
      <c r="AQ2108" s="162"/>
      <c r="AR2108" s="162"/>
      <c r="AS2108" s="162"/>
      <c r="AT2108" s="162"/>
      <c r="AU2108" s="162"/>
      <c r="AV2108" s="162"/>
      <c r="AW2108" s="162"/>
      <c r="AX2108" s="162"/>
    </row>
    <row r="2109" spans="1:50" hidden="1">
      <c r="A2109" s="153" t="s">
        <v>14245</v>
      </c>
      <c r="B2109" s="153" t="s">
        <v>14235</v>
      </c>
      <c r="C2109" s="153" t="s">
        <v>14236</v>
      </c>
      <c r="D2109" s="176" t="s">
        <v>14237</v>
      </c>
      <c r="E2109" s="153" t="s">
        <v>14238</v>
      </c>
      <c r="F2109" s="153" t="s">
        <v>14246</v>
      </c>
      <c r="G2109" s="153" t="s">
        <v>14240</v>
      </c>
      <c r="H2109" s="153" t="s">
        <v>2024</v>
      </c>
      <c r="I2109" s="153" t="s">
        <v>10670</v>
      </c>
      <c r="J2109" s="153" t="s">
        <v>14241</v>
      </c>
      <c r="K2109" s="153" t="s">
        <v>14242</v>
      </c>
      <c r="L2109" s="153" t="s">
        <v>14243</v>
      </c>
      <c r="M2109" s="161" t="s">
        <v>14244</v>
      </c>
      <c r="N2109" s="185" t="s">
        <v>6313</v>
      </c>
      <c r="O2109" s="161" t="s">
        <v>2513</v>
      </c>
      <c r="P2109" s="161" t="s">
        <v>3528</v>
      </c>
      <c r="Q2109" s="161" t="s">
        <v>3529</v>
      </c>
      <c r="R2109" s="161" t="s">
        <v>2024</v>
      </c>
      <c r="S2109" s="161" t="s">
        <v>2031</v>
      </c>
      <c r="T2109" s="161" t="s">
        <v>3530</v>
      </c>
      <c r="U2109" s="161">
        <v>0</v>
      </c>
      <c r="V2109" s="161">
        <v>0</v>
      </c>
      <c r="W2109" s="161">
        <v>0</v>
      </c>
      <c r="X2109" s="161">
        <v>0</v>
      </c>
      <c r="Y2109" s="161">
        <v>0</v>
      </c>
      <c r="Z2109" s="161">
        <v>0</v>
      </c>
      <c r="AA2109" s="161">
        <v>0</v>
      </c>
      <c r="AB2109" s="161">
        <v>0</v>
      </c>
      <c r="AC2109" s="161">
        <v>0</v>
      </c>
      <c r="AD2109" s="161">
        <v>0</v>
      </c>
      <c r="AE2109" s="161">
        <v>0</v>
      </c>
      <c r="AF2109" s="161" t="s">
        <v>6309</v>
      </c>
      <c r="AG2109" s="161" t="s">
        <v>6497</v>
      </c>
      <c r="AH2109" s="162"/>
      <c r="AI2109" s="162"/>
      <c r="AJ2109" s="162"/>
      <c r="AK2109" s="162"/>
      <c r="AL2109" s="162"/>
      <c r="AM2109" s="162"/>
      <c r="AN2109" s="162"/>
      <c r="AO2109" s="162"/>
      <c r="AP2109" s="162"/>
      <c r="AQ2109" s="162"/>
      <c r="AR2109" s="162"/>
      <c r="AS2109" s="162"/>
      <c r="AT2109" s="162"/>
      <c r="AU2109" s="162"/>
      <c r="AV2109" s="162"/>
      <c r="AW2109" s="162"/>
      <c r="AX2109" s="162"/>
    </row>
    <row r="2110" spans="1:50" hidden="1">
      <c r="A2110" s="153" t="s">
        <v>14287</v>
      </c>
      <c r="B2110" s="153" t="s">
        <v>5911</v>
      </c>
      <c r="C2110" s="153" t="s">
        <v>14288</v>
      </c>
      <c r="D2110" s="176" t="s">
        <v>10904</v>
      </c>
      <c r="E2110" s="153" t="s">
        <v>10905</v>
      </c>
      <c r="F2110" s="153" t="s">
        <v>14289</v>
      </c>
      <c r="G2110" s="153" t="s">
        <v>10906</v>
      </c>
      <c r="H2110" s="153" t="s">
        <v>2025</v>
      </c>
      <c r="I2110" s="153" t="s">
        <v>2026</v>
      </c>
      <c r="J2110" s="153" t="s">
        <v>10907</v>
      </c>
      <c r="K2110" s="153" t="s">
        <v>10908</v>
      </c>
      <c r="L2110" s="153" t="s">
        <v>10909</v>
      </c>
      <c r="M2110" s="161" t="s">
        <v>10910</v>
      </c>
      <c r="N2110" s="185" t="s">
        <v>6310</v>
      </c>
      <c r="O2110" s="161" t="s">
        <v>5913</v>
      </c>
      <c r="P2110" s="161" t="s">
        <v>13757</v>
      </c>
      <c r="Q2110" s="161" t="s">
        <v>14271</v>
      </c>
      <c r="R2110" s="161" t="s">
        <v>2024</v>
      </c>
      <c r="S2110" s="161" t="s">
        <v>2031</v>
      </c>
      <c r="T2110" s="161" t="s">
        <v>6309</v>
      </c>
      <c r="U2110" s="161">
        <v>0</v>
      </c>
      <c r="V2110" s="161">
        <v>0</v>
      </c>
      <c r="W2110" s="161">
        <v>0</v>
      </c>
      <c r="X2110" s="161">
        <v>0</v>
      </c>
      <c r="Y2110" s="161">
        <v>0</v>
      </c>
      <c r="Z2110" s="161">
        <v>0</v>
      </c>
      <c r="AA2110" s="161">
        <v>0</v>
      </c>
      <c r="AB2110" s="161">
        <v>0</v>
      </c>
      <c r="AC2110" s="161">
        <v>0</v>
      </c>
      <c r="AD2110" s="161">
        <v>0</v>
      </c>
      <c r="AE2110" s="161">
        <v>0</v>
      </c>
      <c r="AF2110" s="161" t="s">
        <v>6309</v>
      </c>
      <c r="AG2110" s="161" t="s">
        <v>6317</v>
      </c>
      <c r="AH2110" s="162"/>
      <c r="AI2110" s="162"/>
      <c r="AJ2110" s="162"/>
      <c r="AK2110" s="162"/>
      <c r="AL2110" s="162"/>
      <c r="AM2110" s="162"/>
      <c r="AN2110" s="162"/>
      <c r="AO2110" s="162"/>
      <c r="AP2110" s="162"/>
      <c r="AQ2110" s="162"/>
      <c r="AR2110" s="162"/>
      <c r="AS2110" s="162"/>
      <c r="AT2110" s="162"/>
      <c r="AU2110" s="162"/>
      <c r="AV2110" s="162"/>
      <c r="AW2110" s="162"/>
      <c r="AX2110" s="162"/>
    </row>
    <row r="2111" spans="1:50">
      <c r="A2111" s="153" t="s">
        <v>11901</v>
      </c>
      <c r="B2111" s="153" t="s">
        <v>298</v>
      </c>
      <c r="C2111" s="153" t="s">
        <v>11902</v>
      </c>
      <c r="D2111" s="177" t="s">
        <v>6947</v>
      </c>
      <c r="E2111" s="161" t="s">
        <v>6948</v>
      </c>
      <c r="F2111" s="161" t="s">
        <v>11903</v>
      </c>
      <c r="G2111" s="161" t="s">
        <v>6949</v>
      </c>
      <c r="H2111" s="161" t="s">
        <v>6946</v>
      </c>
      <c r="I2111" s="161" t="s">
        <v>2031</v>
      </c>
      <c r="J2111" s="161" t="s">
        <v>6950</v>
      </c>
      <c r="K2111" s="161" t="s">
        <v>6951</v>
      </c>
      <c r="L2111" s="161" t="s">
        <v>6952</v>
      </c>
      <c r="M2111" s="161" t="s">
        <v>14382</v>
      </c>
      <c r="N2111" s="185" t="s">
        <v>6953</v>
      </c>
      <c r="O2111" s="161">
        <v>0</v>
      </c>
      <c r="P2111" s="161">
        <v>0</v>
      </c>
      <c r="Q2111" s="161">
        <v>0</v>
      </c>
      <c r="R2111" s="161">
        <v>0</v>
      </c>
      <c r="S2111" s="161">
        <v>0</v>
      </c>
      <c r="T2111" s="161">
        <v>0</v>
      </c>
      <c r="U2111" s="161">
        <v>0</v>
      </c>
      <c r="V2111" s="161">
        <v>0</v>
      </c>
      <c r="W2111" s="161">
        <v>0</v>
      </c>
      <c r="X2111" s="161">
        <v>0</v>
      </c>
      <c r="Y2111" s="161">
        <v>0</v>
      </c>
      <c r="Z2111" s="161">
        <v>0</v>
      </c>
      <c r="AA2111" s="161">
        <v>0</v>
      </c>
      <c r="AB2111" s="161">
        <v>0</v>
      </c>
      <c r="AC2111" s="161">
        <v>0</v>
      </c>
      <c r="AD2111" s="161">
        <v>0</v>
      </c>
      <c r="AE2111" s="161">
        <v>0</v>
      </c>
      <c r="AF2111" s="161" t="s">
        <v>6566</v>
      </c>
      <c r="AG2111" s="161" t="s">
        <v>4392</v>
      </c>
      <c r="AH2111" s="162"/>
      <c r="AI2111" s="162"/>
      <c r="AJ2111" s="162"/>
      <c r="AK2111" s="162"/>
      <c r="AL2111" s="162"/>
      <c r="AM2111" s="162"/>
      <c r="AN2111" s="162"/>
      <c r="AO2111" s="162"/>
      <c r="AP2111" s="162"/>
      <c r="AQ2111" s="162"/>
      <c r="AR2111" s="162"/>
      <c r="AS2111" s="162"/>
      <c r="AT2111" s="162"/>
      <c r="AU2111" s="162"/>
      <c r="AV2111" s="162"/>
      <c r="AW2111" s="162"/>
      <c r="AX2111" s="162"/>
    </row>
    <row r="2112" spans="1:50" hidden="1">
      <c r="A2112" s="153" t="s">
        <v>14335</v>
      </c>
      <c r="B2112" s="153" t="s">
        <v>846</v>
      </c>
      <c r="C2112" s="153" t="s">
        <v>14336</v>
      </c>
      <c r="D2112" s="176" t="s">
        <v>8170</v>
      </c>
      <c r="E2112" s="153" t="s">
        <v>8171</v>
      </c>
      <c r="F2112" s="153" t="s">
        <v>14337</v>
      </c>
      <c r="G2112" s="153" t="s">
        <v>8172</v>
      </c>
      <c r="H2112" s="153" t="s">
        <v>2025</v>
      </c>
      <c r="I2112" s="153" t="s">
        <v>2026</v>
      </c>
      <c r="J2112" s="153" t="s">
        <v>8173</v>
      </c>
      <c r="K2112" s="153" t="s">
        <v>8174</v>
      </c>
      <c r="L2112" s="153" t="s">
        <v>6309</v>
      </c>
      <c r="M2112" s="161" t="s">
        <v>8175</v>
      </c>
      <c r="N2112" s="185" t="s">
        <v>6953</v>
      </c>
      <c r="O2112" s="161">
        <v>0</v>
      </c>
      <c r="P2112" s="161">
        <v>0</v>
      </c>
      <c r="Q2112" s="161">
        <v>0</v>
      </c>
      <c r="R2112" s="161">
        <v>0</v>
      </c>
      <c r="S2112" s="161">
        <v>0</v>
      </c>
      <c r="T2112" s="161">
        <v>0</v>
      </c>
      <c r="U2112" s="161">
        <v>0</v>
      </c>
      <c r="V2112" s="161">
        <v>0</v>
      </c>
      <c r="W2112" s="161">
        <v>0</v>
      </c>
      <c r="X2112" s="161">
        <v>0</v>
      </c>
      <c r="Y2112" s="161">
        <v>0</v>
      </c>
      <c r="Z2112" s="161">
        <v>0</v>
      </c>
      <c r="AA2112" s="161">
        <v>0</v>
      </c>
      <c r="AB2112" s="161">
        <v>0</v>
      </c>
      <c r="AC2112" s="161">
        <v>0</v>
      </c>
      <c r="AD2112" s="161">
        <v>0</v>
      </c>
      <c r="AE2112" s="161">
        <v>0</v>
      </c>
      <c r="AF2112" s="161" t="s">
        <v>6566</v>
      </c>
      <c r="AG2112" s="169" t="s">
        <v>4392</v>
      </c>
      <c r="AH2112" s="162"/>
      <c r="AI2112" s="162"/>
      <c r="AJ2112" s="162"/>
      <c r="AK2112" s="162"/>
      <c r="AL2112" s="162"/>
      <c r="AM2112" s="162"/>
      <c r="AN2112" s="162"/>
      <c r="AO2112" s="162"/>
      <c r="AP2112" s="162"/>
      <c r="AQ2112" s="162"/>
      <c r="AR2112" s="162"/>
      <c r="AS2112" s="162"/>
      <c r="AT2112" s="162"/>
      <c r="AU2112" s="162"/>
      <c r="AV2112" s="162"/>
      <c r="AW2112" s="162"/>
      <c r="AX2112" s="162"/>
    </row>
    <row r="2113" spans="1:50" hidden="1">
      <c r="A2113" s="153" t="s">
        <v>14341</v>
      </c>
      <c r="B2113" s="164" t="s">
        <v>14342</v>
      </c>
      <c r="M2113" s="161" t="s">
        <v>14348</v>
      </c>
      <c r="N2113" s="185" t="s">
        <v>6310</v>
      </c>
      <c r="O2113" s="161">
        <v>0</v>
      </c>
      <c r="P2113" s="161">
        <v>0</v>
      </c>
      <c r="Q2113" s="161">
        <v>0</v>
      </c>
      <c r="R2113" s="161">
        <v>0</v>
      </c>
      <c r="S2113" s="161">
        <v>0</v>
      </c>
      <c r="T2113" s="161">
        <v>0</v>
      </c>
      <c r="U2113" s="161">
        <v>0</v>
      </c>
      <c r="V2113" s="161">
        <v>0</v>
      </c>
      <c r="W2113" s="161">
        <v>0</v>
      </c>
      <c r="X2113" s="161">
        <v>0</v>
      </c>
      <c r="Y2113" s="161">
        <v>0</v>
      </c>
      <c r="Z2113" s="161">
        <v>0</v>
      </c>
      <c r="AA2113" s="161">
        <v>0</v>
      </c>
      <c r="AB2113" s="161">
        <v>0</v>
      </c>
      <c r="AC2113" s="161">
        <v>0</v>
      </c>
      <c r="AD2113" s="161">
        <v>0</v>
      </c>
      <c r="AE2113" s="161">
        <v>0</v>
      </c>
      <c r="AF2113" s="161" t="s">
        <v>6309</v>
      </c>
      <c r="AG2113" s="161" t="s">
        <v>6317</v>
      </c>
      <c r="AH2113" s="162"/>
      <c r="AI2113" s="162"/>
      <c r="AJ2113" s="162"/>
      <c r="AK2113" s="162"/>
      <c r="AL2113" s="162"/>
      <c r="AM2113" s="162"/>
      <c r="AN2113" s="162"/>
      <c r="AO2113" s="162"/>
      <c r="AP2113" s="162"/>
      <c r="AQ2113" s="162"/>
      <c r="AR2113" s="162"/>
      <c r="AS2113" s="162"/>
      <c r="AT2113" s="162"/>
      <c r="AU2113" s="162"/>
      <c r="AV2113" s="162"/>
      <c r="AW2113" s="162"/>
      <c r="AX2113" s="162"/>
    </row>
    <row r="2114" spans="1:50" hidden="1">
      <c r="A2114" s="153" t="s">
        <v>14444</v>
      </c>
      <c r="B2114" s="164" t="s">
        <v>1620</v>
      </c>
      <c r="C2114" s="153" t="s">
        <v>6525</v>
      </c>
      <c r="M2114" s="161" t="s">
        <v>14464</v>
      </c>
      <c r="N2114" s="185" t="s">
        <v>6310</v>
      </c>
      <c r="O2114" s="161" t="s">
        <v>6519</v>
      </c>
      <c r="P2114" s="161" t="s">
        <v>2349</v>
      </c>
      <c r="Q2114" s="161" t="s">
        <v>2350</v>
      </c>
      <c r="R2114" s="161" t="s">
        <v>2024</v>
      </c>
      <c r="S2114" s="161" t="s">
        <v>2031</v>
      </c>
      <c r="T2114" s="161" t="s">
        <v>2351</v>
      </c>
      <c r="U2114" s="161" t="s">
        <v>6522</v>
      </c>
      <c r="V2114" s="161" t="s">
        <v>894</v>
      </c>
      <c r="W2114" s="161" t="s">
        <v>897</v>
      </c>
      <c r="X2114" s="161" t="s">
        <v>2024</v>
      </c>
      <c r="Y2114" s="161" t="s">
        <v>2031</v>
      </c>
      <c r="Z2114" s="161" t="s">
        <v>898</v>
      </c>
      <c r="AA2114" s="161">
        <v>0</v>
      </c>
      <c r="AB2114" s="161">
        <v>0</v>
      </c>
      <c r="AC2114" s="161">
        <v>0</v>
      </c>
      <c r="AD2114" s="161">
        <v>0</v>
      </c>
      <c r="AE2114" s="161">
        <v>0</v>
      </c>
      <c r="AF2114" s="161" t="s">
        <v>6309</v>
      </c>
      <c r="AG2114" s="161" t="s">
        <v>6497</v>
      </c>
      <c r="AH2114" s="162"/>
      <c r="AI2114" s="162"/>
      <c r="AJ2114" s="162"/>
      <c r="AK2114" s="162"/>
      <c r="AL2114" s="162"/>
      <c r="AM2114" s="162"/>
      <c r="AN2114" s="162"/>
      <c r="AO2114" s="162"/>
      <c r="AP2114" s="162"/>
      <c r="AQ2114" s="162"/>
      <c r="AR2114" s="162"/>
      <c r="AS2114" s="162"/>
      <c r="AT2114" s="162"/>
      <c r="AU2114" s="162"/>
      <c r="AV2114" s="162"/>
      <c r="AW2114" s="162"/>
      <c r="AX2114" s="162"/>
    </row>
    <row r="2115" spans="1:50" hidden="1">
      <c r="A2115" s="153" t="s">
        <v>14446</v>
      </c>
      <c r="B2115" s="164" t="s">
        <v>1620</v>
      </c>
      <c r="C2115" s="153" t="s">
        <v>6521</v>
      </c>
      <c r="M2115" s="161" t="s">
        <v>14464</v>
      </c>
      <c r="N2115" s="185" t="s">
        <v>6310</v>
      </c>
      <c r="O2115" s="161" t="s">
        <v>6519</v>
      </c>
      <c r="P2115" s="161" t="s">
        <v>2349</v>
      </c>
      <c r="Q2115" s="161" t="s">
        <v>2350</v>
      </c>
      <c r="R2115" s="161" t="s">
        <v>2024</v>
      </c>
      <c r="S2115" s="161" t="s">
        <v>2031</v>
      </c>
      <c r="T2115" s="161" t="s">
        <v>2351</v>
      </c>
      <c r="U2115" s="161" t="s">
        <v>6522</v>
      </c>
      <c r="V2115" s="161" t="s">
        <v>894</v>
      </c>
      <c r="W2115" s="161" t="s">
        <v>897</v>
      </c>
      <c r="X2115" s="161" t="s">
        <v>2024</v>
      </c>
      <c r="Y2115" s="161" t="s">
        <v>2031</v>
      </c>
      <c r="Z2115" s="161" t="s">
        <v>898</v>
      </c>
      <c r="AA2115" s="161">
        <v>0</v>
      </c>
      <c r="AB2115" s="161">
        <v>0</v>
      </c>
      <c r="AC2115" s="161">
        <v>0</v>
      </c>
      <c r="AD2115" s="161">
        <v>0</v>
      </c>
      <c r="AE2115" s="161">
        <v>0</v>
      </c>
      <c r="AF2115" s="161" t="s">
        <v>6309</v>
      </c>
      <c r="AG2115" s="161" t="s">
        <v>6497</v>
      </c>
      <c r="AH2115" s="162"/>
      <c r="AI2115" s="162"/>
      <c r="AJ2115" s="162"/>
      <c r="AK2115" s="162"/>
      <c r="AL2115" s="162"/>
      <c r="AM2115" s="162"/>
      <c r="AN2115" s="162"/>
      <c r="AO2115" s="162"/>
      <c r="AP2115" s="162"/>
      <c r="AQ2115" s="162"/>
      <c r="AR2115" s="162"/>
      <c r="AS2115" s="162"/>
      <c r="AT2115" s="162"/>
      <c r="AU2115" s="162"/>
      <c r="AV2115" s="162"/>
      <c r="AW2115" s="162"/>
      <c r="AX2115" s="162"/>
    </row>
    <row r="2116" spans="1:50" hidden="1">
      <c r="A2116" s="153" t="s">
        <v>14447</v>
      </c>
      <c r="B2116" s="164" t="s">
        <v>1620</v>
      </c>
      <c r="C2116" s="153" t="s">
        <v>4032</v>
      </c>
      <c r="M2116" s="161" t="s">
        <v>14464</v>
      </c>
      <c r="N2116" s="185" t="s">
        <v>6310</v>
      </c>
      <c r="O2116" s="161" t="s">
        <v>6519</v>
      </c>
      <c r="P2116" s="161" t="s">
        <v>2349</v>
      </c>
      <c r="Q2116" s="161" t="s">
        <v>2350</v>
      </c>
      <c r="R2116" s="161" t="s">
        <v>2024</v>
      </c>
      <c r="S2116" s="161" t="s">
        <v>2031</v>
      </c>
      <c r="T2116" s="161" t="s">
        <v>2351</v>
      </c>
      <c r="U2116" s="161" t="s">
        <v>6522</v>
      </c>
      <c r="V2116" s="161" t="s">
        <v>894</v>
      </c>
      <c r="W2116" s="161" t="s">
        <v>897</v>
      </c>
      <c r="X2116" s="161" t="s">
        <v>2024</v>
      </c>
      <c r="Y2116" s="161" t="s">
        <v>2031</v>
      </c>
      <c r="Z2116" s="161" t="s">
        <v>898</v>
      </c>
      <c r="AA2116" s="161">
        <v>0</v>
      </c>
      <c r="AB2116" s="161">
        <v>0</v>
      </c>
      <c r="AC2116" s="161">
        <v>0</v>
      </c>
      <c r="AD2116" s="161">
        <v>0</v>
      </c>
      <c r="AE2116" s="161">
        <v>0</v>
      </c>
      <c r="AF2116" s="161" t="s">
        <v>6309</v>
      </c>
      <c r="AG2116" s="161" t="s">
        <v>6497</v>
      </c>
      <c r="AH2116" s="162"/>
      <c r="AI2116" s="162"/>
      <c r="AJ2116" s="162"/>
      <c r="AK2116" s="162"/>
      <c r="AL2116" s="162"/>
      <c r="AM2116" s="162"/>
      <c r="AN2116" s="162"/>
      <c r="AO2116" s="162"/>
      <c r="AP2116" s="162"/>
      <c r="AQ2116" s="162"/>
      <c r="AR2116" s="162"/>
      <c r="AS2116" s="162"/>
      <c r="AT2116" s="162"/>
      <c r="AU2116" s="162"/>
      <c r="AV2116" s="162"/>
      <c r="AW2116" s="162"/>
      <c r="AX2116" s="162"/>
    </row>
    <row r="2117" spans="1:50" hidden="1">
      <c r="A2117" s="153" t="s">
        <v>14449</v>
      </c>
      <c r="B2117" s="164" t="s">
        <v>1620</v>
      </c>
      <c r="C2117" s="153" t="s">
        <v>14450</v>
      </c>
      <c r="M2117" s="161" t="s">
        <v>14464</v>
      </c>
      <c r="N2117" s="185" t="s">
        <v>6310</v>
      </c>
      <c r="O2117" s="161" t="s">
        <v>6519</v>
      </c>
      <c r="P2117" s="161" t="s">
        <v>2349</v>
      </c>
      <c r="Q2117" s="161" t="s">
        <v>2350</v>
      </c>
      <c r="R2117" s="161" t="s">
        <v>2024</v>
      </c>
      <c r="S2117" s="161" t="s">
        <v>2031</v>
      </c>
      <c r="T2117" s="161" t="s">
        <v>2351</v>
      </c>
      <c r="U2117" s="161" t="s">
        <v>6522</v>
      </c>
      <c r="V2117" s="161" t="s">
        <v>894</v>
      </c>
      <c r="W2117" s="161" t="s">
        <v>897</v>
      </c>
      <c r="X2117" s="161" t="s">
        <v>2024</v>
      </c>
      <c r="Y2117" s="161" t="s">
        <v>2031</v>
      </c>
      <c r="Z2117" s="161" t="s">
        <v>898</v>
      </c>
      <c r="AA2117" s="161">
        <v>0</v>
      </c>
      <c r="AB2117" s="161">
        <v>0</v>
      </c>
      <c r="AC2117" s="161">
        <v>0</v>
      </c>
      <c r="AD2117" s="161">
        <v>0</v>
      </c>
      <c r="AE2117" s="161">
        <v>0</v>
      </c>
      <c r="AF2117" s="161" t="s">
        <v>6309</v>
      </c>
      <c r="AG2117" s="161" t="s">
        <v>6497</v>
      </c>
      <c r="AH2117" s="162"/>
      <c r="AI2117" s="162"/>
      <c r="AJ2117" s="162"/>
      <c r="AK2117" s="162"/>
      <c r="AL2117" s="162"/>
      <c r="AM2117" s="162"/>
      <c r="AN2117" s="162"/>
      <c r="AO2117" s="162"/>
      <c r="AP2117" s="162"/>
      <c r="AQ2117" s="162"/>
      <c r="AR2117" s="162"/>
      <c r="AS2117" s="162"/>
      <c r="AT2117" s="162"/>
      <c r="AU2117" s="162"/>
      <c r="AV2117" s="162"/>
      <c r="AW2117" s="162"/>
      <c r="AX2117" s="162"/>
    </row>
    <row r="2118" spans="1:50" hidden="1">
      <c r="A2118" s="153" t="s">
        <v>14363</v>
      </c>
      <c r="B2118" s="164" t="s">
        <v>977</v>
      </c>
      <c r="M2118" s="161" t="s">
        <v>8169</v>
      </c>
      <c r="N2118" s="185" t="s">
        <v>6313</v>
      </c>
      <c r="O2118" s="161">
        <v>0</v>
      </c>
      <c r="P2118" s="161">
        <v>0</v>
      </c>
      <c r="Q2118" s="161">
        <v>0</v>
      </c>
      <c r="R2118" s="161">
        <v>0</v>
      </c>
      <c r="S2118" s="161">
        <v>0</v>
      </c>
      <c r="T2118" s="161">
        <v>0</v>
      </c>
      <c r="U2118" s="161">
        <v>0</v>
      </c>
      <c r="V2118" s="161">
        <v>0</v>
      </c>
      <c r="W2118" s="161">
        <v>0</v>
      </c>
      <c r="X2118" s="161">
        <v>0</v>
      </c>
      <c r="Y2118" s="161">
        <v>0</v>
      </c>
      <c r="Z2118" s="161">
        <v>0</v>
      </c>
      <c r="AA2118" s="161">
        <v>0</v>
      </c>
      <c r="AB2118" s="161">
        <v>0</v>
      </c>
      <c r="AC2118" s="161">
        <v>0</v>
      </c>
      <c r="AD2118" s="161">
        <v>0</v>
      </c>
      <c r="AE2118" s="161">
        <v>0</v>
      </c>
      <c r="AF2118" s="161" t="s">
        <v>6765</v>
      </c>
      <c r="AG2118" s="161" t="s">
        <v>4392</v>
      </c>
      <c r="AH2118" s="162"/>
      <c r="AI2118" s="162"/>
      <c r="AJ2118" s="162"/>
      <c r="AK2118" s="162"/>
      <c r="AL2118" s="162"/>
      <c r="AM2118" s="162"/>
      <c r="AN2118" s="162"/>
      <c r="AO2118" s="162"/>
      <c r="AP2118" s="162"/>
      <c r="AQ2118" s="162"/>
      <c r="AR2118" s="162"/>
      <c r="AS2118" s="162"/>
      <c r="AT2118" s="162"/>
      <c r="AU2118" s="162"/>
      <c r="AV2118" s="162"/>
      <c r="AW2118" s="162"/>
      <c r="AX2118" s="162"/>
    </row>
    <row r="2119" spans="1:50" hidden="1">
      <c r="A2119" s="153" t="s">
        <v>14373</v>
      </c>
      <c r="B2119" s="164" t="s">
        <v>14374</v>
      </c>
      <c r="M2119" s="161" t="s">
        <v>14375</v>
      </c>
      <c r="N2119" s="185" t="s">
        <v>6310</v>
      </c>
      <c r="O2119" s="161">
        <v>0</v>
      </c>
      <c r="P2119" s="161">
        <v>0</v>
      </c>
      <c r="Q2119" s="161">
        <v>0</v>
      </c>
      <c r="R2119" s="161">
        <v>0</v>
      </c>
      <c r="S2119" s="161">
        <v>0</v>
      </c>
      <c r="T2119" s="161">
        <v>0</v>
      </c>
      <c r="U2119" s="161">
        <v>0</v>
      </c>
      <c r="V2119" s="161">
        <v>0</v>
      </c>
      <c r="W2119" s="161">
        <v>0</v>
      </c>
      <c r="X2119" s="161">
        <v>0</v>
      </c>
      <c r="Y2119" s="161">
        <v>0</v>
      </c>
      <c r="Z2119" s="161">
        <v>0</v>
      </c>
      <c r="AA2119" s="161">
        <v>0</v>
      </c>
      <c r="AB2119" s="161">
        <v>0</v>
      </c>
      <c r="AC2119" s="161">
        <v>0</v>
      </c>
      <c r="AD2119" s="161">
        <v>0</v>
      </c>
      <c r="AE2119" s="161">
        <v>0</v>
      </c>
      <c r="AF2119" s="161" t="s">
        <v>6309</v>
      </c>
      <c r="AG2119" s="161" t="s">
        <v>6497</v>
      </c>
      <c r="AH2119" s="162"/>
      <c r="AI2119" s="162"/>
      <c r="AJ2119" s="162"/>
      <c r="AK2119" s="162"/>
      <c r="AL2119" s="162"/>
      <c r="AM2119" s="162"/>
      <c r="AN2119" s="162"/>
      <c r="AO2119" s="162"/>
      <c r="AP2119" s="162"/>
      <c r="AQ2119" s="162"/>
      <c r="AR2119" s="162"/>
      <c r="AS2119" s="162"/>
      <c r="AT2119" s="162"/>
      <c r="AU2119" s="162"/>
      <c r="AV2119" s="162"/>
      <c r="AW2119" s="162"/>
      <c r="AX2119" s="162"/>
    </row>
    <row r="2120" spans="1:50" hidden="1">
      <c r="A2120" s="153" t="s">
        <v>14379</v>
      </c>
      <c r="B2120" s="164" t="s">
        <v>14377</v>
      </c>
      <c r="M2120" s="161" t="s">
        <v>14378</v>
      </c>
      <c r="N2120" s="185" t="s">
        <v>6318</v>
      </c>
      <c r="O2120" s="161">
        <v>0</v>
      </c>
      <c r="P2120" s="161">
        <v>0</v>
      </c>
      <c r="Q2120" s="161">
        <v>0</v>
      </c>
      <c r="R2120" s="161">
        <v>0</v>
      </c>
      <c r="S2120" s="161">
        <v>0</v>
      </c>
      <c r="T2120" s="161">
        <v>0</v>
      </c>
      <c r="U2120" s="161">
        <v>0</v>
      </c>
      <c r="V2120" s="161">
        <v>0</v>
      </c>
      <c r="W2120" s="161">
        <v>0</v>
      </c>
      <c r="X2120" s="161">
        <v>0</v>
      </c>
      <c r="Y2120" s="161">
        <v>0</v>
      </c>
      <c r="Z2120" s="161">
        <v>0</v>
      </c>
      <c r="AA2120" s="161">
        <v>0</v>
      </c>
      <c r="AB2120" s="161">
        <v>0</v>
      </c>
      <c r="AC2120" s="161">
        <v>0</v>
      </c>
      <c r="AD2120" s="161">
        <v>0</v>
      </c>
      <c r="AE2120" s="161">
        <v>0</v>
      </c>
      <c r="AF2120" s="161" t="s">
        <v>6309</v>
      </c>
      <c r="AG2120" s="161" t="s">
        <v>6497</v>
      </c>
      <c r="AH2120" s="162"/>
      <c r="AI2120" s="162"/>
      <c r="AJ2120" s="162"/>
      <c r="AK2120" s="162"/>
      <c r="AL2120" s="162"/>
      <c r="AM2120" s="162"/>
      <c r="AN2120" s="162"/>
      <c r="AO2120" s="162"/>
      <c r="AP2120" s="162"/>
      <c r="AQ2120" s="162"/>
      <c r="AR2120" s="162"/>
      <c r="AS2120" s="162"/>
      <c r="AT2120" s="162"/>
      <c r="AU2120" s="162"/>
      <c r="AV2120" s="162"/>
      <c r="AW2120" s="162"/>
      <c r="AX2120" s="162"/>
    </row>
    <row r="2121" spans="1:50" hidden="1">
      <c r="A2121" s="153" t="s">
        <v>14376</v>
      </c>
      <c r="B2121" s="164" t="s">
        <v>14377</v>
      </c>
      <c r="M2121" s="161" t="s">
        <v>14378</v>
      </c>
      <c r="N2121" s="185" t="s">
        <v>6318</v>
      </c>
      <c r="O2121" s="161">
        <v>0</v>
      </c>
      <c r="P2121" s="161">
        <v>0</v>
      </c>
      <c r="Q2121" s="161">
        <v>0</v>
      </c>
      <c r="R2121" s="161">
        <v>0</v>
      </c>
      <c r="S2121" s="161">
        <v>0</v>
      </c>
      <c r="T2121" s="161">
        <v>0</v>
      </c>
      <c r="U2121" s="161">
        <v>0</v>
      </c>
      <c r="V2121" s="161">
        <v>0</v>
      </c>
      <c r="W2121" s="161">
        <v>0</v>
      </c>
      <c r="X2121" s="161">
        <v>0</v>
      </c>
      <c r="Y2121" s="161">
        <v>0</v>
      </c>
      <c r="Z2121" s="161">
        <v>0</v>
      </c>
      <c r="AA2121" s="161">
        <v>0</v>
      </c>
      <c r="AB2121" s="161">
        <v>0</v>
      </c>
      <c r="AC2121" s="161">
        <v>0</v>
      </c>
      <c r="AD2121" s="161">
        <v>0</v>
      </c>
      <c r="AE2121" s="161">
        <v>0</v>
      </c>
      <c r="AF2121" s="161" t="s">
        <v>6309</v>
      </c>
      <c r="AG2121" s="161" t="s">
        <v>6497</v>
      </c>
      <c r="AH2121" s="162"/>
      <c r="AI2121" s="162"/>
      <c r="AJ2121" s="162"/>
      <c r="AK2121" s="162"/>
      <c r="AL2121" s="162"/>
      <c r="AM2121" s="162"/>
      <c r="AN2121" s="162"/>
      <c r="AO2121" s="162"/>
      <c r="AP2121" s="162"/>
      <c r="AQ2121" s="162"/>
      <c r="AR2121" s="162"/>
      <c r="AS2121" s="162"/>
      <c r="AT2121" s="162"/>
      <c r="AU2121" s="162"/>
      <c r="AV2121" s="162"/>
      <c r="AW2121" s="162"/>
      <c r="AX2121" s="162"/>
    </row>
    <row r="2122" spans="1:50">
      <c r="A2122" s="153" t="s">
        <v>14154</v>
      </c>
      <c r="B2122" s="153" t="s">
        <v>298</v>
      </c>
      <c r="C2122" s="153" t="s">
        <v>14155</v>
      </c>
      <c r="D2122" s="176" t="s">
        <v>6947</v>
      </c>
      <c r="E2122" s="153" t="s">
        <v>6948</v>
      </c>
      <c r="F2122" s="161" t="s">
        <v>14166</v>
      </c>
      <c r="G2122" s="153" t="s">
        <v>6949</v>
      </c>
      <c r="H2122" s="153" t="s">
        <v>6946</v>
      </c>
      <c r="I2122" s="153" t="s">
        <v>2031</v>
      </c>
      <c r="J2122" s="153" t="s">
        <v>14128</v>
      </c>
      <c r="K2122" s="153" t="s">
        <v>6951</v>
      </c>
      <c r="L2122" s="153" t="s">
        <v>6952</v>
      </c>
      <c r="M2122" s="161" t="s">
        <v>14382</v>
      </c>
      <c r="N2122" s="185" t="s">
        <v>6953</v>
      </c>
      <c r="O2122" s="161">
        <v>0</v>
      </c>
      <c r="P2122" s="161">
        <v>0</v>
      </c>
      <c r="Q2122" s="161">
        <v>0</v>
      </c>
      <c r="R2122" s="161">
        <v>0</v>
      </c>
      <c r="S2122" s="161">
        <v>0</v>
      </c>
      <c r="T2122" s="161">
        <v>0</v>
      </c>
      <c r="U2122" s="161">
        <v>0</v>
      </c>
      <c r="V2122" s="161">
        <v>0</v>
      </c>
      <c r="W2122" s="161">
        <v>0</v>
      </c>
      <c r="X2122" s="161">
        <v>0</v>
      </c>
      <c r="Y2122" s="161">
        <v>0</v>
      </c>
      <c r="Z2122" s="161">
        <v>0</v>
      </c>
      <c r="AA2122" s="161">
        <v>0</v>
      </c>
      <c r="AB2122" s="161">
        <v>0</v>
      </c>
      <c r="AC2122" s="161">
        <v>0</v>
      </c>
      <c r="AD2122" s="161">
        <v>0</v>
      </c>
      <c r="AE2122" s="161">
        <v>0</v>
      </c>
      <c r="AF2122" s="161" t="s">
        <v>6566</v>
      </c>
      <c r="AG2122" s="161" t="s">
        <v>4392</v>
      </c>
      <c r="AH2122" s="162"/>
      <c r="AI2122" s="162"/>
      <c r="AJ2122" s="162"/>
      <c r="AK2122" s="162"/>
      <c r="AL2122" s="162"/>
      <c r="AM2122" s="162"/>
      <c r="AN2122" s="162"/>
      <c r="AO2122" s="162"/>
      <c r="AP2122" s="162"/>
      <c r="AQ2122" s="162"/>
      <c r="AR2122" s="162"/>
      <c r="AS2122" s="162"/>
      <c r="AT2122" s="162"/>
      <c r="AU2122" s="162"/>
      <c r="AV2122" s="162"/>
      <c r="AW2122" s="162"/>
      <c r="AX2122" s="162"/>
    </row>
    <row r="2123" spans="1:50" hidden="1">
      <c r="A2123" s="153" t="s">
        <v>14498</v>
      </c>
      <c r="B2123" s="153" t="s">
        <v>2766</v>
      </c>
      <c r="C2123" s="153" t="s">
        <v>14499</v>
      </c>
      <c r="D2123" s="176" t="s">
        <v>14500</v>
      </c>
      <c r="E2123" s="153" t="s">
        <v>14501</v>
      </c>
      <c r="F2123" s="153" t="s">
        <v>14502</v>
      </c>
      <c r="G2123" s="153" t="s">
        <v>2767</v>
      </c>
      <c r="H2123" s="153" t="s">
        <v>2025</v>
      </c>
      <c r="I2123" s="153" t="s">
        <v>2026</v>
      </c>
      <c r="J2123" s="153" t="s">
        <v>2768</v>
      </c>
      <c r="K2123" s="153" t="s">
        <v>6309</v>
      </c>
      <c r="L2123" s="153" t="s">
        <v>14503</v>
      </c>
      <c r="M2123" s="161" t="s">
        <v>14598</v>
      </c>
      <c r="N2123" s="185" t="s">
        <v>6318</v>
      </c>
      <c r="O2123" s="161">
        <v>0</v>
      </c>
      <c r="P2123" s="161">
        <v>0</v>
      </c>
      <c r="Q2123" s="161">
        <v>0</v>
      </c>
      <c r="R2123" s="161">
        <v>0</v>
      </c>
      <c r="S2123" s="161">
        <v>0</v>
      </c>
      <c r="T2123" s="161">
        <v>0</v>
      </c>
      <c r="U2123" s="161">
        <v>0</v>
      </c>
      <c r="V2123" s="161">
        <v>0</v>
      </c>
      <c r="W2123" s="161">
        <v>0</v>
      </c>
      <c r="X2123" s="161">
        <v>0</v>
      </c>
      <c r="Y2123" s="161">
        <v>0</v>
      </c>
      <c r="Z2123" s="161">
        <v>0</v>
      </c>
      <c r="AA2123" s="161">
        <v>0</v>
      </c>
      <c r="AB2123" s="161">
        <v>0</v>
      </c>
      <c r="AC2123" s="161">
        <v>0</v>
      </c>
      <c r="AD2123" s="161">
        <v>0</v>
      </c>
      <c r="AE2123" s="161">
        <v>0</v>
      </c>
      <c r="AF2123" s="161" t="s">
        <v>14681</v>
      </c>
      <c r="AG2123" s="161" t="s">
        <v>4437</v>
      </c>
      <c r="AH2123" s="162"/>
      <c r="AI2123" s="162"/>
      <c r="AJ2123" s="162"/>
      <c r="AK2123" s="162"/>
      <c r="AL2123" s="162"/>
      <c r="AM2123" s="162"/>
      <c r="AN2123" s="162"/>
      <c r="AO2123" s="162"/>
      <c r="AP2123" s="162"/>
      <c r="AQ2123" s="162"/>
      <c r="AR2123" s="162"/>
      <c r="AS2123" s="162"/>
      <c r="AT2123" s="162"/>
      <c r="AU2123" s="162"/>
      <c r="AV2123" s="162"/>
      <c r="AW2123" s="162"/>
      <c r="AX2123" s="162"/>
    </row>
    <row r="2124" spans="1:50" hidden="1">
      <c r="A2124" s="153" t="s">
        <v>14504</v>
      </c>
      <c r="B2124" s="153" t="s">
        <v>2766</v>
      </c>
      <c r="C2124" s="153" t="s">
        <v>14505</v>
      </c>
      <c r="D2124" s="176" t="s">
        <v>14500</v>
      </c>
      <c r="E2124" s="153" t="s">
        <v>14501</v>
      </c>
      <c r="F2124" s="153" t="s">
        <v>14506</v>
      </c>
      <c r="G2124" s="153" t="s">
        <v>2767</v>
      </c>
      <c r="H2124" s="153" t="s">
        <v>2025</v>
      </c>
      <c r="I2124" s="153" t="s">
        <v>2026</v>
      </c>
      <c r="J2124" s="153" t="s">
        <v>2768</v>
      </c>
      <c r="K2124" s="153" t="s">
        <v>6309</v>
      </c>
      <c r="L2124" s="153" t="s">
        <v>14503</v>
      </c>
      <c r="M2124" s="161" t="s">
        <v>14598</v>
      </c>
      <c r="N2124" s="185" t="s">
        <v>6318</v>
      </c>
      <c r="O2124" s="161">
        <v>0</v>
      </c>
      <c r="P2124" s="161">
        <v>0</v>
      </c>
      <c r="Q2124" s="161">
        <v>0</v>
      </c>
      <c r="R2124" s="161">
        <v>0</v>
      </c>
      <c r="S2124" s="161">
        <v>0</v>
      </c>
      <c r="T2124" s="161">
        <v>0</v>
      </c>
      <c r="U2124" s="161">
        <v>0</v>
      </c>
      <c r="V2124" s="161">
        <v>0</v>
      </c>
      <c r="W2124" s="161">
        <v>0</v>
      </c>
      <c r="X2124" s="161">
        <v>0</v>
      </c>
      <c r="Y2124" s="161">
        <v>0</v>
      </c>
      <c r="Z2124" s="161">
        <v>0</v>
      </c>
      <c r="AA2124" s="161">
        <v>0</v>
      </c>
      <c r="AB2124" s="161">
        <v>0</v>
      </c>
      <c r="AC2124" s="161">
        <v>0</v>
      </c>
      <c r="AD2124" s="161">
        <v>0</v>
      </c>
      <c r="AE2124" s="161">
        <v>0</v>
      </c>
      <c r="AF2124" s="161" t="s">
        <v>14681</v>
      </c>
      <c r="AG2124" s="161" t="s">
        <v>4437</v>
      </c>
      <c r="AH2124" s="162"/>
      <c r="AI2124" s="162"/>
      <c r="AJ2124" s="162"/>
      <c r="AK2124" s="162"/>
      <c r="AL2124" s="162"/>
      <c r="AM2124" s="162"/>
      <c r="AN2124" s="162"/>
      <c r="AO2124" s="162"/>
      <c r="AP2124" s="162"/>
      <c r="AQ2124" s="162"/>
      <c r="AR2124" s="162"/>
      <c r="AS2124" s="162"/>
      <c r="AT2124" s="162"/>
      <c r="AU2124" s="162"/>
      <c r="AV2124" s="162"/>
      <c r="AW2124" s="162"/>
      <c r="AX2124" s="162"/>
    </row>
    <row r="2125" spans="1:50" hidden="1">
      <c r="A2125" s="153" t="s">
        <v>14507</v>
      </c>
      <c r="B2125" s="153" t="s">
        <v>2766</v>
      </c>
      <c r="C2125" s="153" t="s">
        <v>14508</v>
      </c>
      <c r="D2125" s="176" t="s">
        <v>14500</v>
      </c>
      <c r="E2125" s="153" t="s">
        <v>14501</v>
      </c>
      <c r="F2125" s="153" t="s">
        <v>14509</v>
      </c>
      <c r="G2125" s="153" t="s">
        <v>2767</v>
      </c>
      <c r="H2125" s="153" t="s">
        <v>2025</v>
      </c>
      <c r="I2125" s="153" t="s">
        <v>2026</v>
      </c>
      <c r="J2125" s="153" t="s">
        <v>2768</v>
      </c>
      <c r="K2125" s="153" t="s">
        <v>6309</v>
      </c>
      <c r="L2125" s="153" t="s">
        <v>14503</v>
      </c>
      <c r="M2125" s="161" t="s">
        <v>14598</v>
      </c>
      <c r="N2125" s="185" t="s">
        <v>6318</v>
      </c>
      <c r="O2125" s="161">
        <v>0</v>
      </c>
      <c r="P2125" s="161">
        <v>0</v>
      </c>
      <c r="Q2125" s="161">
        <v>0</v>
      </c>
      <c r="R2125" s="161">
        <v>0</v>
      </c>
      <c r="S2125" s="161">
        <v>0</v>
      </c>
      <c r="T2125" s="161">
        <v>0</v>
      </c>
      <c r="U2125" s="161">
        <v>0</v>
      </c>
      <c r="V2125" s="161">
        <v>0</v>
      </c>
      <c r="W2125" s="161">
        <v>0</v>
      </c>
      <c r="X2125" s="161">
        <v>0</v>
      </c>
      <c r="Y2125" s="161">
        <v>0</v>
      </c>
      <c r="Z2125" s="161">
        <v>0</v>
      </c>
      <c r="AA2125" s="161">
        <v>0</v>
      </c>
      <c r="AB2125" s="161">
        <v>0</v>
      </c>
      <c r="AC2125" s="161">
        <v>0</v>
      </c>
      <c r="AD2125" s="161">
        <v>0</v>
      </c>
      <c r="AE2125" s="161">
        <v>0</v>
      </c>
      <c r="AF2125" s="161" t="s">
        <v>14681</v>
      </c>
      <c r="AG2125" s="161" t="s">
        <v>4437</v>
      </c>
      <c r="AH2125" s="162"/>
      <c r="AI2125" s="162"/>
      <c r="AJ2125" s="162"/>
      <c r="AK2125" s="162"/>
      <c r="AL2125" s="162"/>
      <c r="AM2125" s="162"/>
      <c r="AN2125" s="162"/>
      <c r="AO2125" s="162"/>
      <c r="AP2125" s="162"/>
      <c r="AQ2125" s="162"/>
      <c r="AR2125" s="162"/>
      <c r="AS2125" s="162"/>
      <c r="AT2125" s="162"/>
      <c r="AU2125" s="162"/>
      <c r="AV2125" s="162"/>
      <c r="AW2125" s="162"/>
      <c r="AX2125" s="162"/>
    </row>
    <row r="2126" spans="1:50" hidden="1">
      <c r="A2126" s="153" t="s">
        <v>14510</v>
      </c>
      <c r="B2126" s="153" t="s">
        <v>2766</v>
      </c>
      <c r="C2126" s="153" t="s">
        <v>14505</v>
      </c>
      <c r="D2126" s="176" t="s">
        <v>14500</v>
      </c>
      <c r="E2126" s="153" t="s">
        <v>14501</v>
      </c>
      <c r="F2126" s="153" t="s">
        <v>14511</v>
      </c>
      <c r="G2126" s="153" t="s">
        <v>2767</v>
      </c>
      <c r="H2126" s="153" t="s">
        <v>2025</v>
      </c>
      <c r="I2126" s="153" t="s">
        <v>2026</v>
      </c>
      <c r="J2126" s="153" t="s">
        <v>2768</v>
      </c>
      <c r="K2126" s="153" t="s">
        <v>6309</v>
      </c>
      <c r="L2126" s="153" t="s">
        <v>14503</v>
      </c>
      <c r="M2126" s="161" t="s">
        <v>14598</v>
      </c>
      <c r="N2126" s="185" t="s">
        <v>6318</v>
      </c>
      <c r="O2126" s="161">
        <v>0</v>
      </c>
      <c r="P2126" s="161">
        <v>0</v>
      </c>
      <c r="Q2126" s="161">
        <v>0</v>
      </c>
      <c r="R2126" s="161">
        <v>0</v>
      </c>
      <c r="S2126" s="161">
        <v>0</v>
      </c>
      <c r="T2126" s="161">
        <v>0</v>
      </c>
      <c r="U2126" s="161">
        <v>0</v>
      </c>
      <c r="V2126" s="161">
        <v>0</v>
      </c>
      <c r="W2126" s="161">
        <v>0</v>
      </c>
      <c r="X2126" s="161">
        <v>0</v>
      </c>
      <c r="Y2126" s="161">
        <v>0</v>
      </c>
      <c r="Z2126" s="161">
        <v>0</v>
      </c>
      <c r="AA2126" s="161">
        <v>0</v>
      </c>
      <c r="AB2126" s="161">
        <v>0</v>
      </c>
      <c r="AC2126" s="161">
        <v>0</v>
      </c>
      <c r="AD2126" s="161">
        <v>0</v>
      </c>
      <c r="AE2126" s="161">
        <v>0</v>
      </c>
      <c r="AF2126" s="161" t="s">
        <v>14681</v>
      </c>
      <c r="AG2126" s="161" t="s">
        <v>4437</v>
      </c>
      <c r="AH2126" s="162"/>
      <c r="AI2126" s="162"/>
      <c r="AJ2126" s="162"/>
      <c r="AK2126" s="162"/>
      <c r="AL2126" s="162"/>
      <c r="AM2126" s="162"/>
      <c r="AN2126" s="162"/>
      <c r="AO2126" s="162"/>
      <c r="AP2126" s="162"/>
      <c r="AQ2126" s="162"/>
      <c r="AR2126" s="162"/>
      <c r="AS2126" s="162"/>
      <c r="AT2126" s="162"/>
      <c r="AU2126" s="162"/>
      <c r="AV2126" s="162"/>
      <c r="AW2126" s="162"/>
      <c r="AX2126" s="162"/>
    </row>
    <row r="2127" spans="1:50" hidden="1">
      <c r="A2127" s="153" t="s">
        <v>14512</v>
      </c>
      <c r="B2127" s="153" t="s">
        <v>2766</v>
      </c>
      <c r="C2127" s="153" t="s">
        <v>14513</v>
      </c>
      <c r="D2127" s="176" t="s">
        <v>14500</v>
      </c>
      <c r="E2127" s="153" t="s">
        <v>14501</v>
      </c>
      <c r="F2127" s="153" t="s">
        <v>14514</v>
      </c>
      <c r="G2127" s="153" t="s">
        <v>2767</v>
      </c>
      <c r="H2127" s="153" t="s">
        <v>2025</v>
      </c>
      <c r="I2127" s="153" t="s">
        <v>2026</v>
      </c>
      <c r="J2127" s="153" t="s">
        <v>2768</v>
      </c>
      <c r="K2127" s="153" t="s">
        <v>6309</v>
      </c>
      <c r="L2127" s="153" t="s">
        <v>14503</v>
      </c>
      <c r="M2127" s="161" t="s">
        <v>14598</v>
      </c>
      <c r="N2127" s="185" t="s">
        <v>6318</v>
      </c>
      <c r="O2127" s="161">
        <v>0</v>
      </c>
      <c r="P2127" s="161">
        <v>0</v>
      </c>
      <c r="Q2127" s="161">
        <v>0</v>
      </c>
      <c r="R2127" s="161">
        <v>0</v>
      </c>
      <c r="S2127" s="161">
        <v>0</v>
      </c>
      <c r="T2127" s="161">
        <v>0</v>
      </c>
      <c r="U2127" s="161">
        <v>0</v>
      </c>
      <c r="V2127" s="161">
        <v>0</v>
      </c>
      <c r="W2127" s="161">
        <v>0</v>
      </c>
      <c r="X2127" s="161">
        <v>0</v>
      </c>
      <c r="Y2127" s="161">
        <v>0</v>
      </c>
      <c r="Z2127" s="161">
        <v>0</v>
      </c>
      <c r="AA2127" s="161">
        <v>0</v>
      </c>
      <c r="AB2127" s="161">
        <v>0</v>
      </c>
      <c r="AC2127" s="161">
        <v>0</v>
      </c>
      <c r="AD2127" s="161">
        <v>0</v>
      </c>
      <c r="AE2127" s="161">
        <v>0</v>
      </c>
      <c r="AF2127" s="161" t="s">
        <v>14681</v>
      </c>
      <c r="AG2127" s="161" t="s">
        <v>4437</v>
      </c>
      <c r="AH2127" s="162"/>
      <c r="AI2127" s="162"/>
      <c r="AJ2127" s="162"/>
      <c r="AK2127" s="162"/>
      <c r="AL2127" s="162"/>
      <c r="AM2127" s="162"/>
      <c r="AN2127" s="162"/>
      <c r="AO2127" s="162"/>
      <c r="AP2127" s="162"/>
      <c r="AQ2127" s="162"/>
      <c r="AR2127" s="162"/>
      <c r="AS2127" s="162"/>
      <c r="AT2127" s="162"/>
      <c r="AU2127" s="162"/>
      <c r="AV2127" s="162"/>
      <c r="AW2127" s="162"/>
      <c r="AX2127" s="162"/>
    </row>
    <row r="2128" spans="1:50" hidden="1">
      <c r="A2128" s="153" t="s">
        <v>14515</v>
      </c>
      <c r="B2128" s="153" t="s">
        <v>2766</v>
      </c>
      <c r="C2128" s="153" t="s">
        <v>14513</v>
      </c>
      <c r="D2128" s="176" t="s">
        <v>14500</v>
      </c>
      <c r="E2128" s="153" t="s">
        <v>14501</v>
      </c>
      <c r="F2128" s="153" t="s">
        <v>14516</v>
      </c>
      <c r="G2128" s="153" t="s">
        <v>2767</v>
      </c>
      <c r="H2128" s="153" t="s">
        <v>2025</v>
      </c>
      <c r="I2128" s="153" t="s">
        <v>2026</v>
      </c>
      <c r="J2128" s="153" t="s">
        <v>2768</v>
      </c>
      <c r="K2128" s="153" t="s">
        <v>6309</v>
      </c>
      <c r="L2128" s="153" t="s">
        <v>14503</v>
      </c>
      <c r="M2128" s="161" t="s">
        <v>14598</v>
      </c>
      <c r="N2128" s="185" t="s">
        <v>6318</v>
      </c>
      <c r="O2128" s="161">
        <v>0</v>
      </c>
      <c r="P2128" s="161">
        <v>0</v>
      </c>
      <c r="Q2128" s="161">
        <v>0</v>
      </c>
      <c r="R2128" s="161">
        <v>0</v>
      </c>
      <c r="S2128" s="161">
        <v>0</v>
      </c>
      <c r="T2128" s="161">
        <v>0</v>
      </c>
      <c r="U2128" s="161">
        <v>0</v>
      </c>
      <c r="V2128" s="161">
        <v>0</v>
      </c>
      <c r="W2128" s="161">
        <v>0</v>
      </c>
      <c r="X2128" s="161">
        <v>0</v>
      </c>
      <c r="Y2128" s="161">
        <v>0</v>
      </c>
      <c r="Z2128" s="161">
        <v>0</v>
      </c>
      <c r="AA2128" s="161">
        <v>0</v>
      </c>
      <c r="AB2128" s="161">
        <v>0</v>
      </c>
      <c r="AC2128" s="161">
        <v>0</v>
      </c>
      <c r="AD2128" s="161">
        <v>0</v>
      </c>
      <c r="AE2128" s="161">
        <v>0</v>
      </c>
      <c r="AF2128" s="161" t="s">
        <v>14681</v>
      </c>
      <c r="AG2128" s="161" t="s">
        <v>4437</v>
      </c>
      <c r="AH2128" s="162"/>
      <c r="AI2128" s="162"/>
      <c r="AJ2128" s="162"/>
      <c r="AK2128" s="162"/>
      <c r="AL2128" s="162"/>
      <c r="AM2128" s="162"/>
      <c r="AN2128" s="162"/>
      <c r="AO2128" s="162"/>
      <c r="AP2128" s="162"/>
      <c r="AQ2128" s="162"/>
      <c r="AR2128" s="162"/>
      <c r="AS2128" s="162"/>
      <c r="AT2128" s="162"/>
      <c r="AU2128" s="162"/>
      <c r="AV2128" s="162"/>
      <c r="AW2128" s="162"/>
      <c r="AX2128" s="162"/>
    </row>
    <row r="2129" spans="1:50" hidden="1">
      <c r="A2129" s="153" t="s">
        <v>14517</v>
      </c>
      <c r="B2129" s="153" t="s">
        <v>2766</v>
      </c>
      <c r="C2129" s="153" t="s">
        <v>14518</v>
      </c>
      <c r="D2129" s="176" t="s">
        <v>14500</v>
      </c>
      <c r="E2129" s="153" t="s">
        <v>14501</v>
      </c>
      <c r="F2129" s="153" t="s">
        <v>14519</v>
      </c>
      <c r="G2129" s="153" t="s">
        <v>2767</v>
      </c>
      <c r="H2129" s="153" t="s">
        <v>2025</v>
      </c>
      <c r="I2129" s="153" t="s">
        <v>2026</v>
      </c>
      <c r="J2129" s="153" t="s">
        <v>2768</v>
      </c>
      <c r="K2129" s="153" t="s">
        <v>6309</v>
      </c>
      <c r="L2129" s="153" t="s">
        <v>14503</v>
      </c>
      <c r="M2129" s="161" t="s">
        <v>14598</v>
      </c>
      <c r="N2129" s="185" t="s">
        <v>6318</v>
      </c>
      <c r="O2129" s="161">
        <v>0</v>
      </c>
      <c r="P2129" s="161">
        <v>0</v>
      </c>
      <c r="Q2129" s="161">
        <v>0</v>
      </c>
      <c r="R2129" s="161">
        <v>0</v>
      </c>
      <c r="S2129" s="161">
        <v>0</v>
      </c>
      <c r="T2129" s="161">
        <v>0</v>
      </c>
      <c r="U2129" s="161">
        <v>0</v>
      </c>
      <c r="V2129" s="161">
        <v>0</v>
      </c>
      <c r="W2129" s="161">
        <v>0</v>
      </c>
      <c r="X2129" s="161">
        <v>0</v>
      </c>
      <c r="Y2129" s="161">
        <v>0</v>
      </c>
      <c r="Z2129" s="161">
        <v>0</v>
      </c>
      <c r="AA2129" s="161">
        <v>0</v>
      </c>
      <c r="AB2129" s="161">
        <v>0</v>
      </c>
      <c r="AC2129" s="161">
        <v>0</v>
      </c>
      <c r="AD2129" s="161">
        <v>0</v>
      </c>
      <c r="AE2129" s="161">
        <v>0</v>
      </c>
      <c r="AF2129" s="161" t="s">
        <v>14681</v>
      </c>
      <c r="AG2129" s="161" t="s">
        <v>4437</v>
      </c>
      <c r="AH2129" s="162"/>
      <c r="AI2129" s="162"/>
      <c r="AJ2129" s="162"/>
      <c r="AK2129" s="162"/>
      <c r="AL2129" s="162"/>
      <c r="AM2129" s="162"/>
      <c r="AN2129" s="162"/>
      <c r="AO2129" s="162"/>
      <c r="AP2129" s="162"/>
      <c r="AQ2129" s="162"/>
      <c r="AR2129" s="162"/>
      <c r="AS2129" s="162"/>
      <c r="AT2129" s="162"/>
      <c r="AU2129" s="162"/>
      <c r="AV2129" s="162"/>
      <c r="AW2129" s="162"/>
      <c r="AX2129" s="162"/>
    </row>
    <row r="2130" spans="1:50" hidden="1">
      <c r="A2130" s="153" t="s">
        <v>14520</v>
      </c>
      <c r="B2130" s="153" t="s">
        <v>2766</v>
      </c>
      <c r="C2130" s="153" t="s">
        <v>14518</v>
      </c>
      <c r="D2130" s="176" t="s">
        <v>14500</v>
      </c>
      <c r="E2130" s="153" t="s">
        <v>14501</v>
      </c>
      <c r="F2130" s="153" t="s">
        <v>14521</v>
      </c>
      <c r="G2130" s="153" t="s">
        <v>2767</v>
      </c>
      <c r="H2130" s="153" t="s">
        <v>2025</v>
      </c>
      <c r="I2130" s="153" t="s">
        <v>2026</v>
      </c>
      <c r="J2130" s="153" t="s">
        <v>2768</v>
      </c>
      <c r="K2130" s="153" t="s">
        <v>6309</v>
      </c>
      <c r="L2130" s="153" t="s">
        <v>14503</v>
      </c>
      <c r="M2130" s="161" t="s">
        <v>14598</v>
      </c>
      <c r="N2130" s="185" t="s">
        <v>6318</v>
      </c>
      <c r="O2130" s="161">
        <v>0</v>
      </c>
      <c r="P2130" s="161">
        <v>0</v>
      </c>
      <c r="Q2130" s="161">
        <v>0</v>
      </c>
      <c r="R2130" s="161">
        <v>0</v>
      </c>
      <c r="S2130" s="161">
        <v>0</v>
      </c>
      <c r="T2130" s="161">
        <v>0</v>
      </c>
      <c r="U2130" s="161">
        <v>0</v>
      </c>
      <c r="V2130" s="161">
        <v>0</v>
      </c>
      <c r="W2130" s="161">
        <v>0</v>
      </c>
      <c r="X2130" s="161">
        <v>0</v>
      </c>
      <c r="Y2130" s="161">
        <v>0</v>
      </c>
      <c r="Z2130" s="161">
        <v>0</v>
      </c>
      <c r="AA2130" s="161">
        <v>0</v>
      </c>
      <c r="AB2130" s="161">
        <v>0</v>
      </c>
      <c r="AC2130" s="161">
        <v>0</v>
      </c>
      <c r="AD2130" s="161">
        <v>0</v>
      </c>
      <c r="AE2130" s="161">
        <v>0</v>
      </c>
      <c r="AF2130" s="161" t="s">
        <v>14681</v>
      </c>
      <c r="AG2130" s="161" t="s">
        <v>4437</v>
      </c>
      <c r="AH2130" s="162"/>
      <c r="AI2130" s="162"/>
      <c r="AJ2130" s="162"/>
      <c r="AK2130" s="162"/>
      <c r="AL2130" s="162"/>
      <c r="AM2130" s="162"/>
      <c r="AN2130" s="162"/>
      <c r="AO2130" s="162"/>
      <c r="AP2130" s="162"/>
      <c r="AQ2130" s="162"/>
      <c r="AR2130" s="162"/>
      <c r="AS2130" s="162"/>
      <c r="AT2130" s="162"/>
      <c r="AU2130" s="162"/>
      <c r="AV2130" s="162"/>
      <c r="AW2130" s="162"/>
      <c r="AX2130" s="162"/>
    </row>
    <row r="2131" spans="1:50" hidden="1">
      <c r="A2131" s="153" t="s">
        <v>5531</v>
      </c>
      <c r="B2131" s="153" t="s">
        <v>5532</v>
      </c>
      <c r="C2131" s="153" t="s">
        <v>4959</v>
      </c>
      <c r="D2131" s="177" t="s">
        <v>11712</v>
      </c>
      <c r="E2131" s="161" t="s">
        <v>6309</v>
      </c>
      <c r="F2131" s="161" t="s">
        <v>13522</v>
      </c>
      <c r="G2131" s="161" t="s">
        <v>11713</v>
      </c>
      <c r="H2131" s="161" t="s">
        <v>2024</v>
      </c>
      <c r="I2131" s="161" t="s">
        <v>2031</v>
      </c>
      <c r="J2131" s="161" t="s">
        <v>11714</v>
      </c>
      <c r="K2131" s="161" t="s">
        <v>11715</v>
      </c>
      <c r="L2131" s="161" t="s">
        <v>6309</v>
      </c>
      <c r="M2131" s="161" t="s">
        <v>6309</v>
      </c>
      <c r="N2131" s="185" t="s">
        <v>6310</v>
      </c>
      <c r="O2131" s="161">
        <v>0</v>
      </c>
      <c r="P2131" s="161">
        <v>0</v>
      </c>
      <c r="Q2131" s="161">
        <v>0</v>
      </c>
      <c r="R2131" s="161">
        <v>0</v>
      </c>
      <c r="S2131" s="161">
        <v>0</v>
      </c>
      <c r="T2131" s="161">
        <v>0</v>
      </c>
      <c r="U2131" s="161">
        <v>0</v>
      </c>
      <c r="V2131" s="161">
        <v>0</v>
      </c>
      <c r="W2131" s="161">
        <v>0</v>
      </c>
      <c r="X2131" s="161">
        <v>0</v>
      </c>
      <c r="Y2131" s="161">
        <v>0</v>
      </c>
      <c r="Z2131" s="161">
        <v>0</v>
      </c>
      <c r="AA2131" s="161">
        <v>0</v>
      </c>
      <c r="AB2131" s="161">
        <v>0</v>
      </c>
      <c r="AC2131" s="161">
        <v>0</v>
      </c>
      <c r="AD2131" s="161">
        <v>0</v>
      </c>
      <c r="AE2131" s="161">
        <v>0</v>
      </c>
      <c r="AF2131" s="161" t="s">
        <v>6309</v>
      </c>
      <c r="AG2131" s="161" t="s">
        <v>6312</v>
      </c>
      <c r="AH2131" s="162"/>
      <c r="AI2131" s="162"/>
      <c r="AJ2131" s="162"/>
      <c r="AK2131" s="162"/>
      <c r="AL2131" s="162"/>
      <c r="AM2131" s="162"/>
      <c r="AN2131" s="162"/>
      <c r="AO2131" s="162"/>
      <c r="AP2131" s="162"/>
      <c r="AQ2131" s="162"/>
      <c r="AR2131" s="162"/>
      <c r="AS2131" s="162"/>
      <c r="AT2131" s="162"/>
      <c r="AU2131" s="162"/>
      <c r="AV2131" s="162"/>
      <c r="AW2131" s="162"/>
      <c r="AX2131" s="162"/>
    </row>
    <row r="2132" spans="1:50" hidden="1">
      <c r="A2132" s="153" t="s">
        <v>14522</v>
      </c>
      <c r="B2132" s="153" t="s">
        <v>2766</v>
      </c>
      <c r="C2132" s="153" t="s">
        <v>14505</v>
      </c>
      <c r="D2132" s="176" t="s">
        <v>14500</v>
      </c>
      <c r="E2132" s="153" t="s">
        <v>14501</v>
      </c>
      <c r="F2132" s="153" t="s">
        <v>14523</v>
      </c>
      <c r="G2132" s="153" t="s">
        <v>2767</v>
      </c>
      <c r="H2132" s="153" t="s">
        <v>2025</v>
      </c>
      <c r="I2132" s="153" t="s">
        <v>2026</v>
      </c>
      <c r="J2132" s="153" t="s">
        <v>2768</v>
      </c>
      <c r="K2132" s="153" t="s">
        <v>6309</v>
      </c>
      <c r="L2132" s="153" t="s">
        <v>14503</v>
      </c>
      <c r="M2132" s="161" t="s">
        <v>14598</v>
      </c>
      <c r="N2132" s="185" t="s">
        <v>6318</v>
      </c>
      <c r="O2132" s="161">
        <v>0</v>
      </c>
      <c r="P2132" s="161">
        <v>0</v>
      </c>
      <c r="Q2132" s="161">
        <v>0</v>
      </c>
      <c r="R2132" s="161">
        <v>0</v>
      </c>
      <c r="S2132" s="161">
        <v>0</v>
      </c>
      <c r="T2132" s="161">
        <v>0</v>
      </c>
      <c r="U2132" s="161">
        <v>0</v>
      </c>
      <c r="V2132" s="161">
        <v>0</v>
      </c>
      <c r="W2132" s="161">
        <v>0</v>
      </c>
      <c r="X2132" s="161">
        <v>0</v>
      </c>
      <c r="Y2132" s="161">
        <v>0</v>
      </c>
      <c r="Z2132" s="161">
        <v>0</v>
      </c>
      <c r="AA2132" s="161">
        <v>0</v>
      </c>
      <c r="AB2132" s="161">
        <v>0</v>
      </c>
      <c r="AC2132" s="161">
        <v>0</v>
      </c>
      <c r="AD2132" s="161">
        <v>0</v>
      </c>
      <c r="AE2132" s="161">
        <v>0</v>
      </c>
      <c r="AF2132" s="161" t="s">
        <v>14681</v>
      </c>
      <c r="AG2132" s="161" t="s">
        <v>4437</v>
      </c>
      <c r="AH2132" s="162"/>
      <c r="AI2132" s="162"/>
      <c r="AJ2132" s="162"/>
      <c r="AK2132" s="162"/>
      <c r="AL2132" s="162"/>
      <c r="AM2132" s="162"/>
      <c r="AN2132" s="162"/>
      <c r="AO2132" s="162"/>
      <c r="AP2132" s="162"/>
      <c r="AQ2132" s="162"/>
      <c r="AR2132" s="162"/>
      <c r="AS2132" s="162"/>
      <c r="AT2132" s="162"/>
      <c r="AU2132" s="162"/>
      <c r="AV2132" s="162"/>
      <c r="AW2132" s="162"/>
      <c r="AX2132" s="162"/>
    </row>
    <row r="2133" spans="1:50">
      <c r="A2133" s="153" t="s">
        <v>14156</v>
      </c>
      <c r="B2133" s="153" t="s">
        <v>298</v>
      </c>
      <c r="C2133" s="153" t="s">
        <v>14157</v>
      </c>
      <c r="D2133" s="176" t="s">
        <v>6947</v>
      </c>
      <c r="E2133" s="153" t="s">
        <v>6948</v>
      </c>
      <c r="F2133" s="161" t="s">
        <v>14167</v>
      </c>
      <c r="G2133" s="153" t="s">
        <v>6949</v>
      </c>
      <c r="H2133" s="153" t="s">
        <v>6946</v>
      </c>
      <c r="I2133" s="153" t="s">
        <v>2031</v>
      </c>
      <c r="J2133" s="153" t="s">
        <v>14128</v>
      </c>
      <c r="K2133" s="153" t="s">
        <v>6951</v>
      </c>
      <c r="L2133" s="153" t="s">
        <v>6952</v>
      </c>
      <c r="M2133" s="161" t="s">
        <v>14382</v>
      </c>
      <c r="N2133" s="185" t="s">
        <v>6953</v>
      </c>
      <c r="O2133" s="161">
        <v>0</v>
      </c>
      <c r="P2133" s="161">
        <v>0</v>
      </c>
      <c r="Q2133" s="161">
        <v>0</v>
      </c>
      <c r="R2133" s="161">
        <v>0</v>
      </c>
      <c r="S2133" s="161">
        <v>0</v>
      </c>
      <c r="T2133" s="161">
        <v>0</v>
      </c>
      <c r="U2133" s="161">
        <v>0</v>
      </c>
      <c r="V2133" s="161">
        <v>0</v>
      </c>
      <c r="W2133" s="161">
        <v>0</v>
      </c>
      <c r="X2133" s="161">
        <v>0</v>
      </c>
      <c r="Y2133" s="161">
        <v>0</v>
      </c>
      <c r="Z2133" s="161">
        <v>0</v>
      </c>
      <c r="AA2133" s="161">
        <v>0</v>
      </c>
      <c r="AB2133" s="161">
        <v>0</v>
      </c>
      <c r="AC2133" s="161">
        <v>0</v>
      </c>
      <c r="AD2133" s="161">
        <v>0</v>
      </c>
      <c r="AE2133" s="161">
        <v>0</v>
      </c>
      <c r="AF2133" s="161" t="s">
        <v>6566</v>
      </c>
      <c r="AG2133" s="161" t="s">
        <v>4392</v>
      </c>
      <c r="AH2133" s="162"/>
      <c r="AI2133" s="162"/>
      <c r="AJ2133" s="162"/>
      <c r="AK2133" s="162"/>
      <c r="AL2133" s="162"/>
      <c r="AM2133" s="162"/>
      <c r="AN2133" s="162"/>
      <c r="AO2133" s="162"/>
      <c r="AP2133" s="162"/>
      <c r="AQ2133" s="162"/>
      <c r="AR2133" s="162"/>
      <c r="AS2133" s="162"/>
      <c r="AT2133" s="162"/>
      <c r="AU2133" s="162"/>
      <c r="AV2133" s="162"/>
      <c r="AW2133" s="162"/>
      <c r="AX2133" s="162"/>
    </row>
    <row r="2134" spans="1:50" hidden="1">
      <c r="A2134" s="153" t="s">
        <v>14524</v>
      </c>
      <c r="B2134" s="153" t="s">
        <v>2766</v>
      </c>
      <c r="C2134" s="153" t="s">
        <v>14525</v>
      </c>
      <c r="D2134" s="176" t="s">
        <v>14500</v>
      </c>
      <c r="E2134" s="153" t="s">
        <v>14501</v>
      </c>
      <c r="F2134" s="153" t="s">
        <v>14526</v>
      </c>
      <c r="G2134" s="153" t="s">
        <v>2767</v>
      </c>
      <c r="H2134" s="153" t="s">
        <v>2025</v>
      </c>
      <c r="I2134" s="153" t="s">
        <v>2026</v>
      </c>
      <c r="J2134" s="153" t="s">
        <v>2768</v>
      </c>
      <c r="K2134" s="153" t="s">
        <v>6309</v>
      </c>
      <c r="L2134" s="153" t="s">
        <v>14503</v>
      </c>
      <c r="M2134" s="161" t="s">
        <v>14598</v>
      </c>
      <c r="N2134" s="185" t="s">
        <v>6318</v>
      </c>
      <c r="O2134" s="161">
        <v>0</v>
      </c>
      <c r="P2134" s="161">
        <v>0</v>
      </c>
      <c r="Q2134" s="161">
        <v>0</v>
      </c>
      <c r="R2134" s="161">
        <v>0</v>
      </c>
      <c r="S2134" s="161">
        <v>0</v>
      </c>
      <c r="T2134" s="161">
        <v>0</v>
      </c>
      <c r="U2134" s="161">
        <v>0</v>
      </c>
      <c r="V2134" s="161">
        <v>0</v>
      </c>
      <c r="W2134" s="161">
        <v>0</v>
      </c>
      <c r="X2134" s="161">
        <v>0</v>
      </c>
      <c r="Y2134" s="161">
        <v>0</v>
      </c>
      <c r="Z2134" s="161">
        <v>0</v>
      </c>
      <c r="AA2134" s="161">
        <v>0</v>
      </c>
      <c r="AB2134" s="161">
        <v>0</v>
      </c>
      <c r="AC2134" s="161">
        <v>0</v>
      </c>
      <c r="AD2134" s="161">
        <v>0</v>
      </c>
      <c r="AE2134" s="161">
        <v>0</v>
      </c>
      <c r="AF2134" s="161" t="s">
        <v>14681</v>
      </c>
      <c r="AG2134" s="161" t="s">
        <v>4437</v>
      </c>
      <c r="AH2134" s="162"/>
      <c r="AI2134" s="162"/>
      <c r="AJ2134" s="162"/>
      <c r="AK2134" s="162"/>
      <c r="AL2134" s="162"/>
      <c r="AM2134" s="162"/>
      <c r="AN2134" s="162"/>
      <c r="AO2134" s="162"/>
      <c r="AP2134" s="162"/>
      <c r="AQ2134" s="162"/>
      <c r="AR2134" s="162"/>
      <c r="AS2134" s="162"/>
      <c r="AT2134" s="162"/>
      <c r="AU2134" s="162"/>
      <c r="AV2134" s="162"/>
      <c r="AW2134" s="162"/>
      <c r="AX2134" s="162"/>
    </row>
    <row r="2135" spans="1:50" hidden="1">
      <c r="A2135" s="153" t="s">
        <v>14527</v>
      </c>
      <c r="B2135" s="153" t="s">
        <v>2766</v>
      </c>
      <c r="C2135" s="153" t="s">
        <v>14528</v>
      </c>
      <c r="D2135" s="176" t="s">
        <v>14500</v>
      </c>
      <c r="E2135" s="153" t="s">
        <v>14501</v>
      </c>
      <c r="F2135" s="153" t="s">
        <v>14529</v>
      </c>
      <c r="G2135" s="153" t="s">
        <v>2767</v>
      </c>
      <c r="H2135" s="153" t="s">
        <v>2025</v>
      </c>
      <c r="I2135" s="153" t="s">
        <v>2026</v>
      </c>
      <c r="J2135" s="153" t="s">
        <v>2768</v>
      </c>
      <c r="K2135" s="153" t="s">
        <v>6309</v>
      </c>
      <c r="L2135" s="153" t="s">
        <v>14503</v>
      </c>
      <c r="M2135" s="161" t="s">
        <v>14598</v>
      </c>
      <c r="N2135" s="185" t="s">
        <v>6318</v>
      </c>
      <c r="O2135" s="161">
        <v>0</v>
      </c>
      <c r="P2135" s="161">
        <v>0</v>
      </c>
      <c r="Q2135" s="161">
        <v>0</v>
      </c>
      <c r="R2135" s="161">
        <v>0</v>
      </c>
      <c r="S2135" s="161">
        <v>0</v>
      </c>
      <c r="T2135" s="161">
        <v>0</v>
      </c>
      <c r="U2135" s="161">
        <v>0</v>
      </c>
      <c r="V2135" s="161">
        <v>0</v>
      </c>
      <c r="W2135" s="161">
        <v>0</v>
      </c>
      <c r="X2135" s="161">
        <v>0</v>
      </c>
      <c r="Y2135" s="161">
        <v>0</v>
      </c>
      <c r="Z2135" s="161">
        <v>0</v>
      </c>
      <c r="AA2135" s="161">
        <v>0</v>
      </c>
      <c r="AB2135" s="161">
        <v>0</v>
      </c>
      <c r="AC2135" s="161">
        <v>0</v>
      </c>
      <c r="AD2135" s="161">
        <v>0</v>
      </c>
      <c r="AE2135" s="161">
        <v>0</v>
      </c>
      <c r="AF2135" s="161" t="s">
        <v>14681</v>
      </c>
      <c r="AG2135" s="161" t="s">
        <v>4437</v>
      </c>
      <c r="AH2135" s="162"/>
      <c r="AI2135" s="162"/>
      <c r="AJ2135" s="162"/>
      <c r="AK2135" s="162"/>
      <c r="AL2135" s="162"/>
      <c r="AM2135" s="162"/>
      <c r="AN2135" s="162"/>
      <c r="AO2135" s="162"/>
      <c r="AP2135" s="162"/>
      <c r="AQ2135" s="162"/>
      <c r="AR2135" s="162"/>
      <c r="AS2135" s="162"/>
      <c r="AT2135" s="162"/>
      <c r="AU2135" s="162"/>
      <c r="AV2135" s="162"/>
      <c r="AW2135" s="162"/>
      <c r="AX2135" s="162"/>
    </row>
    <row r="2136" spans="1:50" hidden="1">
      <c r="A2136" s="153" t="s">
        <v>14530</v>
      </c>
      <c r="B2136" s="153" t="s">
        <v>2766</v>
      </c>
      <c r="C2136" s="153" t="s">
        <v>14531</v>
      </c>
      <c r="D2136" s="176" t="s">
        <v>14500</v>
      </c>
      <c r="E2136" s="153" t="s">
        <v>14501</v>
      </c>
      <c r="F2136" s="153" t="s">
        <v>14532</v>
      </c>
      <c r="G2136" s="153" t="s">
        <v>2767</v>
      </c>
      <c r="H2136" s="153" t="s">
        <v>2025</v>
      </c>
      <c r="I2136" s="153" t="s">
        <v>2026</v>
      </c>
      <c r="J2136" s="153" t="s">
        <v>2768</v>
      </c>
      <c r="K2136" s="153" t="s">
        <v>6309</v>
      </c>
      <c r="L2136" s="153" t="s">
        <v>14503</v>
      </c>
      <c r="M2136" s="161" t="s">
        <v>14598</v>
      </c>
      <c r="N2136" s="185" t="s">
        <v>6318</v>
      </c>
      <c r="O2136" s="161">
        <v>0</v>
      </c>
      <c r="P2136" s="161">
        <v>0</v>
      </c>
      <c r="Q2136" s="161">
        <v>0</v>
      </c>
      <c r="R2136" s="161">
        <v>0</v>
      </c>
      <c r="S2136" s="161">
        <v>0</v>
      </c>
      <c r="T2136" s="161">
        <v>0</v>
      </c>
      <c r="U2136" s="161">
        <v>0</v>
      </c>
      <c r="V2136" s="161">
        <v>0</v>
      </c>
      <c r="W2136" s="161">
        <v>0</v>
      </c>
      <c r="X2136" s="161">
        <v>0</v>
      </c>
      <c r="Y2136" s="161">
        <v>0</v>
      </c>
      <c r="Z2136" s="161">
        <v>0</v>
      </c>
      <c r="AA2136" s="161">
        <v>0</v>
      </c>
      <c r="AB2136" s="161">
        <v>0</v>
      </c>
      <c r="AC2136" s="161">
        <v>0</v>
      </c>
      <c r="AD2136" s="161">
        <v>0</v>
      </c>
      <c r="AE2136" s="161">
        <v>0</v>
      </c>
      <c r="AF2136" s="161" t="s">
        <v>14681</v>
      </c>
      <c r="AG2136" s="161" t="s">
        <v>4437</v>
      </c>
      <c r="AH2136" s="162"/>
      <c r="AI2136" s="162"/>
      <c r="AJ2136" s="162"/>
      <c r="AK2136" s="162"/>
      <c r="AL2136" s="162"/>
      <c r="AM2136" s="162"/>
      <c r="AN2136" s="162"/>
      <c r="AO2136" s="162"/>
      <c r="AP2136" s="162"/>
      <c r="AQ2136" s="162"/>
      <c r="AR2136" s="162"/>
      <c r="AS2136" s="162"/>
      <c r="AT2136" s="162"/>
      <c r="AU2136" s="162"/>
      <c r="AV2136" s="162"/>
      <c r="AW2136" s="162"/>
      <c r="AX2136" s="162"/>
    </row>
    <row r="2137" spans="1:50" hidden="1">
      <c r="A2137" s="153" t="s">
        <v>14533</v>
      </c>
      <c r="B2137" s="153" t="s">
        <v>2766</v>
      </c>
      <c r="C2137" s="153" t="s">
        <v>14534</v>
      </c>
      <c r="D2137" s="176" t="s">
        <v>14500</v>
      </c>
      <c r="E2137" s="153" t="s">
        <v>14501</v>
      </c>
      <c r="F2137" s="153" t="s">
        <v>14535</v>
      </c>
      <c r="G2137" s="153" t="s">
        <v>2767</v>
      </c>
      <c r="H2137" s="153" t="s">
        <v>2025</v>
      </c>
      <c r="I2137" s="153" t="s">
        <v>2026</v>
      </c>
      <c r="J2137" s="153" t="s">
        <v>2768</v>
      </c>
      <c r="K2137" s="153" t="s">
        <v>6309</v>
      </c>
      <c r="L2137" s="153" t="s">
        <v>14503</v>
      </c>
      <c r="M2137" s="161" t="s">
        <v>14598</v>
      </c>
      <c r="N2137" s="185" t="s">
        <v>6318</v>
      </c>
      <c r="O2137" s="161">
        <v>0</v>
      </c>
      <c r="P2137" s="161">
        <v>0</v>
      </c>
      <c r="Q2137" s="161">
        <v>0</v>
      </c>
      <c r="R2137" s="161">
        <v>0</v>
      </c>
      <c r="S2137" s="161">
        <v>0</v>
      </c>
      <c r="T2137" s="161">
        <v>0</v>
      </c>
      <c r="U2137" s="161">
        <v>0</v>
      </c>
      <c r="V2137" s="161">
        <v>0</v>
      </c>
      <c r="W2137" s="161">
        <v>0</v>
      </c>
      <c r="X2137" s="161">
        <v>0</v>
      </c>
      <c r="Y2137" s="161">
        <v>0</v>
      </c>
      <c r="Z2137" s="161">
        <v>0</v>
      </c>
      <c r="AA2137" s="161">
        <v>0</v>
      </c>
      <c r="AB2137" s="161">
        <v>0</v>
      </c>
      <c r="AC2137" s="161">
        <v>0</v>
      </c>
      <c r="AD2137" s="161">
        <v>0</v>
      </c>
      <c r="AE2137" s="161">
        <v>0</v>
      </c>
      <c r="AF2137" s="161" t="s">
        <v>14681</v>
      </c>
      <c r="AG2137" s="161" t="s">
        <v>4437</v>
      </c>
      <c r="AH2137" s="162"/>
      <c r="AI2137" s="162"/>
      <c r="AJ2137" s="162"/>
      <c r="AK2137" s="162"/>
      <c r="AL2137" s="162"/>
      <c r="AM2137" s="162"/>
      <c r="AN2137" s="162"/>
      <c r="AO2137" s="162"/>
      <c r="AP2137" s="162"/>
      <c r="AQ2137" s="162"/>
      <c r="AR2137" s="162"/>
      <c r="AS2137" s="162"/>
      <c r="AT2137" s="162"/>
      <c r="AU2137" s="162"/>
      <c r="AV2137" s="162"/>
      <c r="AW2137" s="162"/>
      <c r="AX2137" s="162"/>
    </row>
    <row r="2138" spans="1:50" hidden="1">
      <c r="A2138" s="153" t="s">
        <v>14536</v>
      </c>
      <c r="B2138" s="153" t="s">
        <v>2766</v>
      </c>
      <c r="C2138" s="153" t="s">
        <v>14537</v>
      </c>
      <c r="D2138" s="176" t="s">
        <v>14500</v>
      </c>
      <c r="E2138" s="153" t="s">
        <v>14501</v>
      </c>
      <c r="F2138" s="153" t="s">
        <v>14538</v>
      </c>
      <c r="G2138" s="153" t="s">
        <v>2767</v>
      </c>
      <c r="H2138" s="153" t="s">
        <v>2025</v>
      </c>
      <c r="I2138" s="153" t="s">
        <v>2026</v>
      </c>
      <c r="J2138" s="153" t="s">
        <v>2768</v>
      </c>
      <c r="K2138" s="153" t="s">
        <v>6309</v>
      </c>
      <c r="L2138" s="153" t="s">
        <v>14503</v>
      </c>
      <c r="M2138" s="161" t="s">
        <v>14598</v>
      </c>
      <c r="N2138" s="185" t="s">
        <v>6318</v>
      </c>
      <c r="O2138" s="161">
        <v>0</v>
      </c>
      <c r="P2138" s="161">
        <v>0</v>
      </c>
      <c r="Q2138" s="161">
        <v>0</v>
      </c>
      <c r="R2138" s="161">
        <v>0</v>
      </c>
      <c r="S2138" s="161">
        <v>0</v>
      </c>
      <c r="T2138" s="161">
        <v>0</v>
      </c>
      <c r="U2138" s="161">
        <v>0</v>
      </c>
      <c r="V2138" s="161">
        <v>0</v>
      </c>
      <c r="W2138" s="161">
        <v>0</v>
      </c>
      <c r="X2138" s="161">
        <v>0</v>
      </c>
      <c r="Y2138" s="161">
        <v>0</v>
      </c>
      <c r="Z2138" s="161">
        <v>0</v>
      </c>
      <c r="AA2138" s="161">
        <v>0</v>
      </c>
      <c r="AB2138" s="161">
        <v>0</v>
      </c>
      <c r="AC2138" s="161">
        <v>0</v>
      </c>
      <c r="AD2138" s="161">
        <v>0</v>
      </c>
      <c r="AE2138" s="161">
        <v>0</v>
      </c>
      <c r="AF2138" s="161" t="s">
        <v>14681</v>
      </c>
      <c r="AG2138" s="161" t="s">
        <v>4437</v>
      </c>
      <c r="AH2138" s="162"/>
      <c r="AI2138" s="162"/>
      <c r="AJ2138" s="162"/>
      <c r="AK2138" s="162"/>
      <c r="AL2138" s="162"/>
      <c r="AM2138" s="162"/>
      <c r="AN2138" s="162"/>
      <c r="AO2138" s="162"/>
      <c r="AP2138" s="162"/>
      <c r="AQ2138" s="162"/>
      <c r="AR2138" s="162"/>
      <c r="AS2138" s="162"/>
      <c r="AT2138" s="162"/>
      <c r="AU2138" s="162"/>
      <c r="AV2138" s="162"/>
      <c r="AW2138" s="162"/>
      <c r="AX2138" s="162"/>
    </row>
    <row r="2139" spans="1:50" hidden="1">
      <c r="A2139" s="153" t="s">
        <v>14539</v>
      </c>
      <c r="B2139" s="153" t="s">
        <v>2766</v>
      </c>
      <c r="C2139" s="153" t="s">
        <v>14540</v>
      </c>
      <c r="D2139" s="176" t="s">
        <v>14500</v>
      </c>
      <c r="E2139" s="153" t="s">
        <v>14501</v>
      </c>
      <c r="F2139" s="153" t="s">
        <v>14541</v>
      </c>
      <c r="G2139" s="153" t="s">
        <v>2767</v>
      </c>
      <c r="H2139" s="153" t="s">
        <v>2025</v>
      </c>
      <c r="I2139" s="153" t="s">
        <v>2026</v>
      </c>
      <c r="J2139" s="153" t="s">
        <v>2768</v>
      </c>
      <c r="K2139" s="153" t="s">
        <v>6309</v>
      </c>
      <c r="L2139" s="153" t="s">
        <v>14503</v>
      </c>
      <c r="M2139" s="161" t="s">
        <v>14598</v>
      </c>
      <c r="N2139" s="185" t="s">
        <v>6318</v>
      </c>
      <c r="O2139" s="161">
        <v>0</v>
      </c>
      <c r="P2139" s="161">
        <v>0</v>
      </c>
      <c r="Q2139" s="161">
        <v>0</v>
      </c>
      <c r="R2139" s="161">
        <v>0</v>
      </c>
      <c r="S2139" s="161">
        <v>0</v>
      </c>
      <c r="T2139" s="161">
        <v>0</v>
      </c>
      <c r="U2139" s="161">
        <v>0</v>
      </c>
      <c r="V2139" s="161">
        <v>0</v>
      </c>
      <c r="W2139" s="161">
        <v>0</v>
      </c>
      <c r="X2139" s="161">
        <v>0</v>
      </c>
      <c r="Y2139" s="161">
        <v>0</v>
      </c>
      <c r="Z2139" s="161">
        <v>0</v>
      </c>
      <c r="AA2139" s="161">
        <v>0</v>
      </c>
      <c r="AB2139" s="161">
        <v>0</v>
      </c>
      <c r="AC2139" s="161">
        <v>0</v>
      </c>
      <c r="AD2139" s="161">
        <v>0</v>
      </c>
      <c r="AE2139" s="161">
        <v>0</v>
      </c>
      <c r="AF2139" s="161" t="s">
        <v>14681</v>
      </c>
      <c r="AG2139" s="161" t="s">
        <v>4437</v>
      </c>
      <c r="AH2139" s="162"/>
      <c r="AI2139" s="162"/>
      <c r="AJ2139" s="162"/>
      <c r="AK2139" s="162"/>
      <c r="AL2139" s="162"/>
      <c r="AM2139" s="162"/>
      <c r="AN2139" s="162"/>
      <c r="AO2139" s="162"/>
      <c r="AP2139" s="162"/>
      <c r="AQ2139" s="162"/>
      <c r="AR2139" s="162"/>
      <c r="AS2139" s="162"/>
      <c r="AT2139" s="162"/>
      <c r="AU2139" s="162"/>
      <c r="AV2139" s="162"/>
      <c r="AW2139" s="162"/>
      <c r="AX2139" s="162"/>
    </row>
    <row r="2140" spans="1:50" hidden="1">
      <c r="A2140" s="153" t="s">
        <v>14542</v>
      </c>
      <c r="B2140" s="153" t="s">
        <v>2766</v>
      </c>
      <c r="C2140" s="153" t="s">
        <v>14540</v>
      </c>
      <c r="D2140" s="176" t="s">
        <v>14500</v>
      </c>
      <c r="E2140" s="153" t="s">
        <v>14501</v>
      </c>
      <c r="F2140" s="153" t="s">
        <v>14543</v>
      </c>
      <c r="G2140" s="153" t="s">
        <v>2767</v>
      </c>
      <c r="H2140" s="153" t="s">
        <v>2025</v>
      </c>
      <c r="I2140" s="153" t="s">
        <v>2026</v>
      </c>
      <c r="J2140" s="153" t="s">
        <v>2768</v>
      </c>
      <c r="K2140" s="153" t="s">
        <v>6309</v>
      </c>
      <c r="L2140" s="153" t="s">
        <v>14503</v>
      </c>
      <c r="M2140" s="161" t="s">
        <v>14598</v>
      </c>
      <c r="N2140" s="185" t="s">
        <v>6318</v>
      </c>
      <c r="O2140" s="161">
        <v>0</v>
      </c>
      <c r="P2140" s="161">
        <v>0</v>
      </c>
      <c r="Q2140" s="161">
        <v>0</v>
      </c>
      <c r="R2140" s="161">
        <v>0</v>
      </c>
      <c r="S2140" s="161">
        <v>0</v>
      </c>
      <c r="T2140" s="161">
        <v>0</v>
      </c>
      <c r="U2140" s="161">
        <v>0</v>
      </c>
      <c r="V2140" s="161">
        <v>0</v>
      </c>
      <c r="W2140" s="161">
        <v>0</v>
      </c>
      <c r="X2140" s="161">
        <v>0</v>
      </c>
      <c r="Y2140" s="161">
        <v>0</v>
      </c>
      <c r="Z2140" s="161">
        <v>0</v>
      </c>
      <c r="AA2140" s="161">
        <v>0</v>
      </c>
      <c r="AB2140" s="161">
        <v>0</v>
      </c>
      <c r="AC2140" s="161">
        <v>0</v>
      </c>
      <c r="AD2140" s="161">
        <v>0</v>
      </c>
      <c r="AE2140" s="161">
        <v>0</v>
      </c>
      <c r="AF2140" s="161" t="s">
        <v>14681</v>
      </c>
      <c r="AG2140" s="161" t="s">
        <v>4437</v>
      </c>
      <c r="AH2140" s="162"/>
      <c r="AI2140" s="162"/>
      <c r="AJ2140" s="162"/>
      <c r="AK2140" s="162"/>
      <c r="AL2140" s="162"/>
      <c r="AM2140" s="162"/>
      <c r="AN2140" s="162"/>
      <c r="AO2140" s="162"/>
      <c r="AP2140" s="162"/>
      <c r="AQ2140" s="162"/>
      <c r="AR2140" s="162"/>
      <c r="AS2140" s="162"/>
      <c r="AT2140" s="162"/>
      <c r="AU2140" s="162"/>
      <c r="AV2140" s="162"/>
      <c r="AW2140" s="162"/>
      <c r="AX2140" s="162"/>
    </row>
    <row r="2141" spans="1:50" hidden="1">
      <c r="A2141" s="153" t="s">
        <v>14559</v>
      </c>
      <c r="B2141" s="153" t="s">
        <v>14560</v>
      </c>
      <c r="C2141" s="153" t="s">
        <v>15053</v>
      </c>
      <c r="E2141" s="153" t="s">
        <v>15054</v>
      </c>
      <c r="F2141" s="153" t="s">
        <v>15056</v>
      </c>
      <c r="G2141" s="153" t="s">
        <v>15057</v>
      </c>
      <c r="H2141" s="153" t="s">
        <v>8609</v>
      </c>
      <c r="I2141" s="153" t="s">
        <v>8610</v>
      </c>
      <c r="J2141" s="153" t="s">
        <v>15058</v>
      </c>
      <c r="K2141" s="153" t="s">
        <v>15059</v>
      </c>
      <c r="L2141" s="153" t="s">
        <v>6309</v>
      </c>
      <c r="M2141" s="153" t="s">
        <v>15060</v>
      </c>
      <c r="N2141" s="184" t="s">
        <v>6310</v>
      </c>
      <c r="AG2141" s="153" t="s">
        <v>6319</v>
      </c>
      <c r="AH2141" s="162"/>
      <c r="AI2141" s="162"/>
      <c r="AJ2141" s="162"/>
      <c r="AK2141" s="162"/>
      <c r="AL2141" s="162"/>
      <c r="AM2141" s="162"/>
      <c r="AN2141" s="162"/>
      <c r="AO2141" s="162"/>
      <c r="AP2141" s="162"/>
      <c r="AQ2141" s="162"/>
      <c r="AR2141" s="162"/>
      <c r="AS2141" s="162"/>
      <c r="AT2141" s="162"/>
      <c r="AU2141" s="162"/>
      <c r="AV2141" s="162"/>
      <c r="AW2141" s="162"/>
      <c r="AX2141" s="162"/>
    </row>
    <row r="2142" spans="1:50" hidden="1">
      <c r="A2142" s="153" t="s">
        <v>14559</v>
      </c>
      <c r="B2142" s="153" t="s">
        <v>14560</v>
      </c>
      <c r="C2142" s="153" t="e">
        <v>#N/A</v>
      </c>
      <c r="M2142" s="161"/>
      <c r="N2142" s="185"/>
      <c r="O2142" s="161"/>
      <c r="P2142" s="161"/>
      <c r="Q2142" s="161"/>
      <c r="R2142" s="161"/>
      <c r="S2142" s="161"/>
      <c r="T2142" s="161"/>
      <c r="U2142" s="161"/>
      <c r="V2142" s="161"/>
      <c r="W2142" s="161"/>
      <c r="X2142" s="161"/>
      <c r="Y2142" s="161"/>
      <c r="Z2142" s="161"/>
      <c r="AA2142" s="161"/>
      <c r="AB2142" s="161"/>
      <c r="AC2142" s="161"/>
      <c r="AD2142" s="161"/>
      <c r="AE2142" s="161"/>
      <c r="AF2142" s="161"/>
      <c r="AG2142" s="161"/>
      <c r="AH2142" s="162"/>
      <c r="AI2142" s="162"/>
      <c r="AJ2142" s="162"/>
      <c r="AK2142" s="162"/>
      <c r="AL2142" s="162"/>
      <c r="AM2142" s="162"/>
      <c r="AN2142" s="162"/>
      <c r="AO2142" s="162"/>
      <c r="AP2142" s="162"/>
      <c r="AQ2142" s="162"/>
      <c r="AR2142" s="162"/>
      <c r="AS2142" s="162"/>
      <c r="AT2142" s="162"/>
      <c r="AU2142" s="162"/>
      <c r="AV2142" s="162"/>
      <c r="AW2142" s="162"/>
      <c r="AX2142" s="162"/>
    </row>
    <row r="2143" spans="1:50" hidden="1">
      <c r="A2143" s="153" t="s">
        <v>701</v>
      </c>
      <c r="B2143" s="153" t="s">
        <v>702</v>
      </c>
      <c r="C2143" s="153" t="s">
        <v>703</v>
      </c>
      <c r="D2143" s="177" t="s">
        <v>11768</v>
      </c>
      <c r="E2143" s="161" t="s">
        <v>11769</v>
      </c>
      <c r="F2143" s="161" t="s">
        <v>13532</v>
      </c>
      <c r="G2143" s="161" t="s">
        <v>11770</v>
      </c>
      <c r="H2143" s="161" t="s">
        <v>2024</v>
      </c>
      <c r="I2143" s="161" t="s">
        <v>2031</v>
      </c>
      <c r="J2143" s="161" t="s">
        <v>11771</v>
      </c>
      <c r="K2143" s="161" t="s">
        <v>11772</v>
      </c>
      <c r="L2143" s="161" t="s">
        <v>1346</v>
      </c>
      <c r="M2143" s="161"/>
      <c r="N2143" s="185"/>
      <c r="O2143" s="161"/>
      <c r="P2143" s="161"/>
      <c r="Q2143" s="161"/>
      <c r="R2143" s="161"/>
      <c r="S2143" s="161"/>
      <c r="T2143" s="161"/>
      <c r="U2143" s="161"/>
      <c r="V2143" s="161"/>
      <c r="W2143" s="161"/>
      <c r="X2143" s="161"/>
      <c r="Y2143" s="161"/>
      <c r="Z2143" s="161"/>
      <c r="AA2143" s="161"/>
      <c r="AB2143" s="161"/>
      <c r="AC2143" s="161"/>
      <c r="AD2143" s="161"/>
      <c r="AE2143" s="161"/>
      <c r="AF2143" s="161"/>
      <c r="AG2143" s="161"/>
      <c r="AH2143" s="162"/>
      <c r="AI2143" s="162"/>
      <c r="AJ2143" s="162"/>
      <c r="AK2143" s="162"/>
      <c r="AL2143" s="162"/>
      <c r="AM2143" s="162"/>
      <c r="AN2143" s="162"/>
      <c r="AO2143" s="162"/>
      <c r="AP2143" s="162"/>
      <c r="AQ2143" s="162"/>
      <c r="AR2143" s="162"/>
      <c r="AS2143" s="162"/>
      <c r="AT2143" s="162"/>
      <c r="AU2143" s="162"/>
      <c r="AV2143" s="162"/>
      <c r="AW2143" s="162"/>
      <c r="AX2143" s="162"/>
    </row>
    <row r="2144" spans="1:50" hidden="1">
      <c r="A2144" s="153" t="s">
        <v>14475</v>
      </c>
      <c r="B2144" s="153" t="s">
        <v>2458</v>
      </c>
      <c r="C2144" s="153" t="s">
        <v>14476</v>
      </c>
      <c r="D2144" s="176" t="s">
        <v>8128</v>
      </c>
      <c r="E2144" s="153" t="s">
        <v>8129</v>
      </c>
      <c r="F2144" s="153" t="s">
        <v>14477</v>
      </c>
      <c r="G2144" s="153" t="s">
        <v>8130</v>
      </c>
      <c r="H2144" s="153" t="s">
        <v>8131</v>
      </c>
      <c r="I2144" s="153" t="s">
        <v>8132</v>
      </c>
      <c r="J2144" s="153" t="s">
        <v>8133</v>
      </c>
      <c r="K2144" s="153" t="s">
        <v>8134</v>
      </c>
      <c r="L2144" s="153" t="s">
        <v>8135</v>
      </c>
      <c r="M2144" s="161" t="s">
        <v>8136</v>
      </c>
      <c r="N2144" s="185" t="s">
        <v>6313</v>
      </c>
      <c r="O2144" s="161">
        <v>0</v>
      </c>
      <c r="P2144" s="161">
        <v>0</v>
      </c>
      <c r="Q2144" s="161">
        <v>0</v>
      </c>
      <c r="R2144" s="161">
        <v>0</v>
      </c>
      <c r="S2144" s="161">
        <v>0</v>
      </c>
      <c r="T2144" s="161">
        <v>0</v>
      </c>
      <c r="U2144" s="161">
        <v>0</v>
      </c>
      <c r="V2144" s="161">
        <v>0</v>
      </c>
      <c r="W2144" s="161">
        <v>0</v>
      </c>
      <c r="X2144" s="161">
        <v>0</v>
      </c>
      <c r="Y2144" s="161">
        <v>0</v>
      </c>
      <c r="Z2144" s="161">
        <v>0</v>
      </c>
      <c r="AA2144" s="161">
        <v>0</v>
      </c>
      <c r="AB2144" s="161">
        <v>0</v>
      </c>
      <c r="AC2144" s="161">
        <v>0</v>
      </c>
      <c r="AD2144" s="161">
        <v>0</v>
      </c>
      <c r="AE2144" s="161">
        <v>0</v>
      </c>
      <c r="AF2144" s="161" t="s">
        <v>6309</v>
      </c>
      <c r="AG2144" s="161" t="s">
        <v>6497</v>
      </c>
      <c r="AH2144" s="162"/>
      <c r="AI2144" s="162"/>
      <c r="AJ2144" s="162"/>
      <c r="AK2144" s="162"/>
      <c r="AL2144" s="162"/>
      <c r="AM2144" s="162"/>
      <c r="AN2144" s="162"/>
      <c r="AO2144" s="162"/>
      <c r="AP2144" s="162"/>
      <c r="AQ2144" s="162"/>
      <c r="AR2144" s="162"/>
      <c r="AS2144" s="162"/>
      <c r="AT2144" s="162"/>
      <c r="AU2144" s="162"/>
      <c r="AV2144" s="162"/>
      <c r="AW2144" s="162"/>
      <c r="AX2144" s="162"/>
    </row>
    <row r="2145" spans="1:50" hidden="1">
      <c r="A2145" s="153" t="s">
        <v>14478</v>
      </c>
      <c r="B2145" s="153" t="s">
        <v>2458</v>
      </c>
      <c r="C2145" s="153" t="s">
        <v>14476</v>
      </c>
      <c r="D2145" s="176" t="s">
        <v>8128</v>
      </c>
      <c r="E2145" s="153" t="s">
        <v>8129</v>
      </c>
      <c r="F2145" s="153" t="s">
        <v>14479</v>
      </c>
      <c r="G2145" s="153" t="s">
        <v>8130</v>
      </c>
      <c r="H2145" s="153" t="s">
        <v>8131</v>
      </c>
      <c r="I2145" s="153" t="s">
        <v>8132</v>
      </c>
      <c r="J2145" s="153" t="s">
        <v>8133</v>
      </c>
      <c r="K2145" s="153" t="s">
        <v>8134</v>
      </c>
      <c r="L2145" s="153" t="s">
        <v>8135</v>
      </c>
      <c r="M2145" s="161" t="s">
        <v>8136</v>
      </c>
      <c r="N2145" s="185" t="s">
        <v>6313</v>
      </c>
      <c r="O2145" s="161">
        <v>0</v>
      </c>
      <c r="P2145" s="161">
        <v>0</v>
      </c>
      <c r="Q2145" s="161">
        <v>0</v>
      </c>
      <c r="R2145" s="161">
        <v>0</v>
      </c>
      <c r="S2145" s="161">
        <v>0</v>
      </c>
      <c r="T2145" s="161">
        <v>0</v>
      </c>
      <c r="U2145" s="161">
        <v>0</v>
      </c>
      <c r="V2145" s="161">
        <v>0</v>
      </c>
      <c r="W2145" s="161">
        <v>0</v>
      </c>
      <c r="X2145" s="161">
        <v>0</v>
      </c>
      <c r="Y2145" s="161">
        <v>0</v>
      </c>
      <c r="Z2145" s="161">
        <v>0</v>
      </c>
      <c r="AA2145" s="161">
        <v>0</v>
      </c>
      <c r="AB2145" s="161">
        <v>0</v>
      </c>
      <c r="AC2145" s="161">
        <v>0</v>
      </c>
      <c r="AD2145" s="161">
        <v>0</v>
      </c>
      <c r="AE2145" s="161">
        <v>0</v>
      </c>
      <c r="AF2145" s="161" t="s">
        <v>6309</v>
      </c>
      <c r="AG2145" s="161" t="s">
        <v>6497</v>
      </c>
      <c r="AH2145" s="162"/>
      <c r="AI2145" s="162"/>
      <c r="AJ2145" s="162"/>
      <c r="AK2145" s="162"/>
      <c r="AL2145" s="162"/>
      <c r="AM2145" s="162"/>
      <c r="AN2145" s="162"/>
      <c r="AO2145" s="162"/>
      <c r="AP2145" s="162"/>
      <c r="AQ2145" s="162"/>
      <c r="AR2145" s="162"/>
      <c r="AS2145" s="162"/>
      <c r="AT2145" s="162"/>
      <c r="AU2145" s="162"/>
      <c r="AV2145" s="162"/>
      <c r="AW2145" s="162"/>
      <c r="AX2145" s="162"/>
    </row>
    <row r="2146" spans="1:50">
      <c r="A2146" s="153" t="s">
        <v>14158</v>
      </c>
      <c r="B2146" s="153" t="s">
        <v>298</v>
      </c>
      <c r="C2146" s="153" t="s">
        <v>14159</v>
      </c>
      <c r="D2146" s="176" t="s">
        <v>6947</v>
      </c>
      <c r="E2146" s="153" t="s">
        <v>6948</v>
      </c>
      <c r="F2146" s="161" t="s">
        <v>14168</v>
      </c>
      <c r="G2146" s="153" t="s">
        <v>6949</v>
      </c>
      <c r="H2146" s="153" t="s">
        <v>6946</v>
      </c>
      <c r="I2146" s="153" t="s">
        <v>2031</v>
      </c>
      <c r="J2146" s="153" t="s">
        <v>14128</v>
      </c>
      <c r="K2146" s="153" t="s">
        <v>6951</v>
      </c>
      <c r="L2146" s="153" t="s">
        <v>6952</v>
      </c>
      <c r="M2146" s="161" t="s">
        <v>14382</v>
      </c>
      <c r="N2146" s="185" t="s">
        <v>6953</v>
      </c>
      <c r="O2146" s="161">
        <v>0</v>
      </c>
      <c r="P2146" s="161">
        <v>0</v>
      </c>
      <c r="Q2146" s="161">
        <v>0</v>
      </c>
      <c r="R2146" s="161">
        <v>0</v>
      </c>
      <c r="S2146" s="161">
        <v>0</v>
      </c>
      <c r="T2146" s="161">
        <v>0</v>
      </c>
      <c r="U2146" s="161">
        <v>0</v>
      </c>
      <c r="V2146" s="161">
        <v>0</v>
      </c>
      <c r="W2146" s="161">
        <v>0</v>
      </c>
      <c r="X2146" s="161">
        <v>0</v>
      </c>
      <c r="Y2146" s="161">
        <v>0</v>
      </c>
      <c r="Z2146" s="161">
        <v>0</v>
      </c>
      <c r="AA2146" s="161">
        <v>0</v>
      </c>
      <c r="AB2146" s="161">
        <v>0</v>
      </c>
      <c r="AC2146" s="161">
        <v>0</v>
      </c>
      <c r="AD2146" s="161">
        <v>0</v>
      </c>
      <c r="AE2146" s="161">
        <v>0</v>
      </c>
      <c r="AF2146" s="161" t="s">
        <v>6566</v>
      </c>
      <c r="AG2146" s="161" t="s">
        <v>4392</v>
      </c>
      <c r="AH2146" s="162"/>
      <c r="AI2146" s="162"/>
      <c r="AJ2146" s="162"/>
      <c r="AK2146" s="162"/>
      <c r="AL2146" s="162"/>
      <c r="AM2146" s="162"/>
      <c r="AN2146" s="162"/>
      <c r="AO2146" s="162"/>
      <c r="AP2146" s="162"/>
      <c r="AQ2146" s="162"/>
      <c r="AR2146" s="162"/>
      <c r="AS2146" s="162"/>
      <c r="AT2146" s="162"/>
      <c r="AU2146" s="162"/>
      <c r="AV2146" s="162"/>
      <c r="AW2146" s="162"/>
      <c r="AX2146" s="162"/>
    </row>
    <row r="2147" spans="1:50" hidden="1">
      <c r="A2147" s="153" t="s">
        <v>14486</v>
      </c>
      <c r="B2147" s="153" t="s">
        <v>13422</v>
      </c>
      <c r="C2147" s="153" t="s">
        <v>14487</v>
      </c>
      <c r="D2147" s="176" t="s">
        <v>13424</v>
      </c>
      <c r="E2147" s="153" t="s">
        <v>13425</v>
      </c>
      <c r="F2147" s="153" t="s">
        <v>14488</v>
      </c>
      <c r="G2147" s="153" t="s">
        <v>13427</v>
      </c>
      <c r="H2147" s="153" t="s">
        <v>2024</v>
      </c>
      <c r="I2147" s="153" t="s">
        <v>2031</v>
      </c>
      <c r="J2147" s="153" t="s">
        <v>13428</v>
      </c>
      <c r="K2147" s="153" t="s">
        <v>13572</v>
      </c>
      <c r="L2147" s="153" t="s">
        <v>6309</v>
      </c>
      <c r="M2147" s="161" t="s">
        <v>13573</v>
      </c>
      <c r="N2147" s="185" t="s">
        <v>6318</v>
      </c>
      <c r="O2147" s="161">
        <v>0</v>
      </c>
      <c r="P2147" s="161">
        <v>0</v>
      </c>
      <c r="Q2147" s="161">
        <v>0</v>
      </c>
      <c r="R2147" s="161">
        <v>0</v>
      </c>
      <c r="S2147" s="161">
        <v>0</v>
      </c>
      <c r="T2147" s="161">
        <v>0</v>
      </c>
      <c r="U2147" s="161">
        <v>0</v>
      </c>
      <c r="V2147" s="161">
        <v>0</v>
      </c>
      <c r="W2147" s="161">
        <v>0</v>
      </c>
      <c r="X2147" s="161">
        <v>0</v>
      </c>
      <c r="Y2147" s="161">
        <v>0</v>
      </c>
      <c r="Z2147" s="161">
        <v>0</v>
      </c>
      <c r="AA2147" s="161">
        <v>0</v>
      </c>
      <c r="AB2147" s="161">
        <v>0</v>
      </c>
      <c r="AC2147" s="161">
        <v>0</v>
      </c>
      <c r="AD2147" s="161">
        <v>0</v>
      </c>
      <c r="AE2147" s="161">
        <v>0</v>
      </c>
      <c r="AF2147" s="161" t="s">
        <v>4381</v>
      </c>
      <c r="AG2147" s="161" t="s">
        <v>4388</v>
      </c>
      <c r="AH2147" s="162"/>
      <c r="AI2147" s="162"/>
      <c r="AJ2147" s="162"/>
      <c r="AK2147" s="162"/>
      <c r="AL2147" s="162"/>
      <c r="AM2147" s="162"/>
      <c r="AN2147" s="162"/>
      <c r="AO2147" s="162"/>
      <c r="AP2147" s="162"/>
      <c r="AQ2147" s="162"/>
      <c r="AR2147" s="162"/>
      <c r="AS2147" s="162"/>
      <c r="AT2147" s="162"/>
      <c r="AU2147" s="162"/>
      <c r="AV2147" s="162"/>
      <c r="AW2147" s="162"/>
      <c r="AX2147" s="162"/>
    </row>
    <row r="2148" spans="1:50" hidden="1">
      <c r="A2148" s="153" t="s">
        <v>14489</v>
      </c>
      <c r="B2148" s="153" t="s">
        <v>13422</v>
      </c>
      <c r="C2148" s="153" t="s">
        <v>14487</v>
      </c>
      <c r="D2148" s="176" t="s">
        <v>13424</v>
      </c>
      <c r="E2148" s="153" t="s">
        <v>13425</v>
      </c>
      <c r="F2148" s="153" t="s">
        <v>14490</v>
      </c>
      <c r="G2148" s="153" t="s">
        <v>13427</v>
      </c>
      <c r="H2148" s="153" t="s">
        <v>2024</v>
      </c>
      <c r="I2148" s="153" t="s">
        <v>2031</v>
      </c>
      <c r="J2148" s="153" t="s">
        <v>13428</v>
      </c>
      <c r="K2148" s="153" t="s">
        <v>13572</v>
      </c>
      <c r="L2148" s="153" t="s">
        <v>6309</v>
      </c>
      <c r="M2148" s="161" t="s">
        <v>13573</v>
      </c>
      <c r="N2148" s="185" t="s">
        <v>6318</v>
      </c>
      <c r="O2148" s="161">
        <v>0</v>
      </c>
      <c r="P2148" s="161">
        <v>0</v>
      </c>
      <c r="Q2148" s="161">
        <v>0</v>
      </c>
      <c r="R2148" s="161">
        <v>0</v>
      </c>
      <c r="S2148" s="161">
        <v>0</v>
      </c>
      <c r="T2148" s="161">
        <v>0</v>
      </c>
      <c r="U2148" s="161">
        <v>0</v>
      </c>
      <c r="V2148" s="161">
        <v>0</v>
      </c>
      <c r="W2148" s="161">
        <v>0</v>
      </c>
      <c r="X2148" s="161">
        <v>0</v>
      </c>
      <c r="Y2148" s="161">
        <v>0</v>
      </c>
      <c r="Z2148" s="161">
        <v>0</v>
      </c>
      <c r="AA2148" s="161">
        <v>0</v>
      </c>
      <c r="AB2148" s="161">
        <v>0</v>
      </c>
      <c r="AC2148" s="161">
        <v>0</v>
      </c>
      <c r="AD2148" s="161">
        <v>0</v>
      </c>
      <c r="AE2148" s="161">
        <v>0</v>
      </c>
      <c r="AF2148" s="161" t="s">
        <v>4381</v>
      </c>
      <c r="AG2148" s="161" t="s">
        <v>4388</v>
      </c>
      <c r="AH2148" s="162"/>
      <c r="AI2148" s="162"/>
      <c r="AJ2148" s="162"/>
      <c r="AK2148" s="162"/>
      <c r="AL2148" s="162"/>
      <c r="AM2148" s="162"/>
      <c r="AN2148" s="162"/>
      <c r="AO2148" s="162"/>
      <c r="AP2148" s="162"/>
      <c r="AQ2148" s="162"/>
      <c r="AR2148" s="162"/>
      <c r="AS2148" s="162"/>
      <c r="AT2148" s="162"/>
      <c r="AU2148" s="162"/>
      <c r="AV2148" s="162"/>
      <c r="AW2148" s="162"/>
      <c r="AX2148" s="162"/>
    </row>
    <row r="2149" spans="1:50" hidden="1">
      <c r="A2149" s="153" t="s">
        <v>14491</v>
      </c>
      <c r="B2149" s="153" t="s">
        <v>13422</v>
      </c>
      <c r="C2149" s="153" t="s">
        <v>14492</v>
      </c>
      <c r="D2149" s="176" t="s">
        <v>13424</v>
      </c>
      <c r="E2149" s="153" t="s">
        <v>13425</v>
      </c>
      <c r="F2149" s="153" t="s">
        <v>14493</v>
      </c>
      <c r="G2149" s="153" t="s">
        <v>13427</v>
      </c>
      <c r="H2149" s="153" t="s">
        <v>2024</v>
      </c>
      <c r="I2149" s="153" t="s">
        <v>2031</v>
      </c>
      <c r="J2149" s="153" t="s">
        <v>13428</v>
      </c>
      <c r="K2149" s="153" t="s">
        <v>13572</v>
      </c>
      <c r="L2149" s="153" t="s">
        <v>6309</v>
      </c>
      <c r="M2149" s="161" t="s">
        <v>13573</v>
      </c>
      <c r="N2149" s="185" t="s">
        <v>6318</v>
      </c>
      <c r="O2149" s="161">
        <v>0</v>
      </c>
      <c r="P2149" s="161">
        <v>0</v>
      </c>
      <c r="Q2149" s="161">
        <v>0</v>
      </c>
      <c r="R2149" s="161">
        <v>0</v>
      </c>
      <c r="S2149" s="161">
        <v>0</v>
      </c>
      <c r="T2149" s="161">
        <v>0</v>
      </c>
      <c r="U2149" s="161">
        <v>0</v>
      </c>
      <c r="V2149" s="161">
        <v>0</v>
      </c>
      <c r="W2149" s="161">
        <v>0</v>
      </c>
      <c r="X2149" s="161">
        <v>0</v>
      </c>
      <c r="Y2149" s="161">
        <v>0</v>
      </c>
      <c r="Z2149" s="161">
        <v>0</v>
      </c>
      <c r="AA2149" s="161">
        <v>0</v>
      </c>
      <c r="AB2149" s="161">
        <v>0</v>
      </c>
      <c r="AC2149" s="161">
        <v>0</v>
      </c>
      <c r="AD2149" s="161">
        <v>0</v>
      </c>
      <c r="AE2149" s="161">
        <v>0</v>
      </c>
      <c r="AF2149" s="161" t="s">
        <v>4381</v>
      </c>
      <c r="AG2149" s="161" t="s">
        <v>4388</v>
      </c>
      <c r="AH2149" s="162"/>
      <c r="AI2149" s="162"/>
      <c r="AJ2149" s="162"/>
      <c r="AK2149" s="162"/>
      <c r="AL2149" s="162"/>
      <c r="AM2149" s="162"/>
      <c r="AN2149" s="162"/>
      <c r="AO2149" s="162"/>
      <c r="AP2149" s="162"/>
      <c r="AQ2149" s="162"/>
      <c r="AR2149" s="162"/>
      <c r="AS2149" s="162"/>
      <c r="AT2149" s="162"/>
      <c r="AU2149" s="162"/>
      <c r="AV2149" s="162"/>
      <c r="AW2149" s="162"/>
      <c r="AX2149" s="162"/>
    </row>
    <row r="2150" spans="1:50" hidden="1">
      <c r="A2150" s="153" t="s">
        <v>14494</v>
      </c>
      <c r="B2150" s="153" t="s">
        <v>13422</v>
      </c>
      <c r="C2150" s="153" t="s">
        <v>14492</v>
      </c>
      <c r="D2150" s="176" t="s">
        <v>13424</v>
      </c>
      <c r="E2150" s="153" t="s">
        <v>13425</v>
      </c>
      <c r="F2150" s="153" t="s">
        <v>14495</v>
      </c>
      <c r="G2150" s="153" t="s">
        <v>13427</v>
      </c>
      <c r="H2150" s="153" t="s">
        <v>2024</v>
      </c>
      <c r="I2150" s="153" t="s">
        <v>2031</v>
      </c>
      <c r="J2150" s="153" t="s">
        <v>13428</v>
      </c>
      <c r="K2150" s="153" t="s">
        <v>13572</v>
      </c>
      <c r="L2150" s="153" t="s">
        <v>6309</v>
      </c>
      <c r="M2150" s="161" t="s">
        <v>13573</v>
      </c>
      <c r="N2150" s="185" t="s">
        <v>6318</v>
      </c>
      <c r="O2150" s="161">
        <v>0</v>
      </c>
      <c r="P2150" s="161">
        <v>0</v>
      </c>
      <c r="Q2150" s="161">
        <v>0</v>
      </c>
      <c r="R2150" s="161">
        <v>0</v>
      </c>
      <c r="S2150" s="161">
        <v>0</v>
      </c>
      <c r="T2150" s="161">
        <v>0</v>
      </c>
      <c r="U2150" s="161">
        <v>0</v>
      </c>
      <c r="V2150" s="161">
        <v>0</v>
      </c>
      <c r="W2150" s="161">
        <v>0</v>
      </c>
      <c r="X2150" s="161">
        <v>0</v>
      </c>
      <c r="Y2150" s="161">
        <v>0</v>
      </c>
      <c r="Z2150" s="161">
        <v>0</v>
      </c>
      <c r="AA2150" s="161">
        <v>0</v>
      </c>
      <c r="AB2150" s="161">
        <v>0</v>
      </c>
      <c r="AC2150" s="161">
        <v>0</v>
      </c>
      <c r="AD2150" s="161">
        <v>0</v>
      </c>
      <c r="AE2150" s="161">
        <v>0</v>
      </c>
      <c r="AF2150" s="161" t="s">
        <v>4381</v>
      </c>
      <c r="AG2150" s="161" t="s">
        <v>4388</v>
      </c>
      <c r="AH2150" s="162"/>
      <c r="AI2150" s="162"/>
      <c r="AJ2150" s="162"/>
      <c r="AK2150" s="162"/>
      <c r="AL2150" s="162"/>
      <c r="AM2150" s="162"/>
      <c r="AN2150" s="162"/>
      <c r="AO2150" s="162"/>
      <c r="AP2150" s="162"/>
      <c r="AQ2150" s="162"/>
      <c r="AR2150" s="162"/>
      <c r="AS2150" s="162"/>
      <c r="AT2150" s="162"/>
      <c r="AU2150" s="162"/>
      <c r="AV2150" s="162"/>
      <c r="AW2150" s="162"/>
      <c r="AX2150" s="162"/>
    </row>
    <row r="2151" spans="1:50" hidden="1">
      <c r="A2151" s="153" t="s">
        <v>14561</v>
      </c>
      <c r="B2151" s="153" t="s">
        <v>2766</v>
      </c>
      <c r="C2151" s="153" t="s">
        <v>14599</v>
      </c>
      <c r="D2151" s="176" t="s">
        <v>14500</v>
      </c>
      <c r="E2151" s="153" t="s">
        <v>14501</v>
      </c>
      <c r="F2151" s="153" t="s">
        <v>14600</v>
      </c>
      <c r="G2151" s="153" t="s">
        <v>2767</v>
      </c>
      <c r="H2151" s="153" t="s">
        <v>2025</v>
      </c>
      <c r="I2151" s="153" t="s">
        <v>2026</v>
      </c>
      <c r="J2151" s="153" t="s">
        <v>2768</v>
      </c>
      <c r="K2151" s="153" t="s">
        <v>6309</v>
      </c>
      <c r="L2151" s="153" t="s">
        <v>14503</v>
      </c>
      <c r="M2151" s="161" t="s">
        <v>14598</v>
      </c>
      <c r="N2151" s="185" t="s">
        <v>6318</v>
      </c>
      <c r="O2151" s="161">
        <v>0</v>
      </c>
      <c r="P2151" s="161">
        <v>0</v>
      </c>
      <c r="Q2151" s="161">
        <v>0</v>
      </c>
      <c r="R2151" s="161">
        <v>0</v>
      </c>
      <c r="S2151" s="161">
        <v>0</v>
      </c>
      <c r="T2151" s="161">
        <v>0</v>
      </c>
      <c r="U2151" s="161">
        <v>0</v>
      </c>
      <c r="V2151" s="161">
        <v>0</v>
      </c>
      <c r="W2151" s="161">
        <v>0</v>
      </c>
      <c r="X2151" s="161">
        <v>0</v>
      </c>
      <c r="Y2151" s="161">
        <v>0</v>
      </c>
      <c r="Z2151" s="161">
        <v>0</v>
      </c>
      <c r="AA2151" s="161">
        <v>0</v>
      </c>
      <c r="AB2151" s="161">
        <v>0</v>
      </c>
      <c r="AC2151" s="161">
        <v>0</v>
      </c>
      <c r="AD2151" s="161">
        <v>0</v>
      </c>
      <c r="AE2151" s="161">
        <v>0</v>
      </c>
      <c r="AF2151" s="161" t="s">
        <v>14681</v>
      </c>
      <c r="AG2151" s="161" t="s">
        <v>4437</v>
      </c>
      <c r="AH2151" s="162"/>
      <c r="AI2151" s="162"/>
      <c r="AJ2151" s="162"/>
      <c r="AK2151" s="162"/>
      <c r="AL2151" s="162"/>
      <c r="AM2151" s="162"/>
      <c r="AN2151" s="162"/>
      <c r="AO2151" s="162"/>
      <c r="AP2151" s="162"/>
      <c r="AQ2151" s="162"/>
      <c r="AR2151" s="162"/>
      <c r="AS2151" s="162"/>
      <c r="AT2151" s="162"/>
      <c r="AU2151" s="162"/>
      <c r="AV2151" s="162"/>
      <c r="AW2151" s="162"/>
      <c r="AX2151" s="162"/>
    </row>
    <row r="2152" spans="1:50" hidden="1">
      <c r="A2152" s="153" t="s">
        <v>14562</v>
      </c>
      <c r="B2152" s="153" t="s">
        <v>2766</v>
      </c>
      <c r="C2152" s="153" t="s">
        <v>14601</v>
      </c>
      <c r="D2152" s="176" t="s">
        <v>14500</v>
      </c>
      <c r="E2152" s="153" t="s">
        <v>14501</v>
      </c>
      <c r="F2152" s="153" t="s">
        <v>14602</v>
      </c>
      <c r="G2152" s="153" t="s">
        <v>2767</v>
      </c>
      <c r="H2152" s="153" t="s">
        <v>2025</v>
      </c>
      <c r="I2152" s="153" t="s">
        <v>2026</v>
      </c>
      <c r="J2152" s="153" t="s">
        <v>2768</v>
      </c>
      <c r="K2152" s="153" t="s">
        <v>6309</v>
      </c>
      <c r="L2152" s="153" t="s">
        <v>14503</v>
      </c>
      <c r="M2152" s="161" t="s">
        <v>14598</v>
      </c>
      <c r="N2152" s="185" t="s">
        <v>6318</v>
      </c>
      <c r="O2152" s="161">
        <v>0</v>
      </c>
      <c r="P2152" s="161">
        <v>0</v>
      </c>
      <c r="Q2152" s="161">
        <v>0</v>
      </c>
      <c r="R2152" s="161">
        <v>0</v>
      </c>
      <c r="S2152" s="161">
        <v>0</v>
      </c>
      <c r="T2152" s="161">
        <v>0</v>
      </c>
      <c r="U2152" s="161">
        <v>0</v>
      </c>
      <c r="V2152" s="161">
        <v>0</v>
      </c>
      <c r="W2152" s="161">
        <v>0</v>
      </c>
      <c r="X2152" s="161">
        <v>0</v>
      </c>
      <c r="Y2152" s="161">
        <v>0</v>
      </c>
      <c r="Z2152" s="161">
        <v>0</v>
      </c>
      <c r="AA2152" s="161">
        <v>0</v>
      </c>
      <c r="AB2152" s="161">
        <v>0</v>
      </c>
      <c r="AC2152" s="161">
        <v>0</v>
      </c>
      <c r="AD2152" s="161">
        <v>0</v>
      </c>
      <c r="AE2152" s="161">
        <v>0</v>
      </c>
      <c r="AF2152" s="161" t="s">
        <v>14681</v>
      </c>
      <c r="AG2152" s="161" t="s">
        <v>4437</v>
      </c>
      <c r="AH2152" s="162"/>
      <c r="AI2152" s="162"/>
      <c r="AJ2152" s="162"/>
      <c r="AK2152" s="162"/>
      <c r="AL2152" s="162"/>
      <c r="AM2152" s="162"/>
      <c r="AN2152" s="162"/>
      <c r="AO2152" s="162"/>
      <c r="AP2152" s="162"/>
      <c r="AQ2152" s="162"/>
      <c r="AR2152" s="162"/>
      <c r="AS2152" s="162"/>
      <c r="AT2152" s="162"/>
      <c r="AU2152" s="162"/>
      <c r="AV2152" s="162"/>
      <c r="AW2152" s="162"/>
      <c r="AX2152" s="162"/>
    </row>
    <row r="2153" spans="1:50" hidden="1">
      <c r="A2153" s="153" t="s">
        <v>14563</v>
      </c>
      <c r="B2153" s="153" t="s">
        <v>2766</v>
      </c>
      <c r="C2153" s="153" t="s">
        <v>14603</v>
      </c>
      <c r="D2153" s="176" t="s">
        <v>14500</v>
      </c>
      <c r="E2153" s="153" t="s">
        <v>14501</v>
      </c>
      <c r="F2153" s="153" t="s">
        <v>14604</v>
      </c>
      <c r="G2153" s="153" t="s">
        <v>2767</v>
      </c>
      <c r="H2153" s="153" t="s">
        <v>2025</v>
      </c>
      <c r="I2153" s="153" t="s">
        <v>2026</v>
      </c>
      <c r="J2153" s="153" t="s">
        <v>2768</v>
      </c>
      <c r="K2153" s="153" t="s">
        <v>6309</v>
      </c>
      <c r="L2153" s="153" t="s">
        <v>14503</v>
      </c>
      <c r="M2153" s="161" t="s">
        <v>14598</v>
      </c>
      <c r="N2153" s="185" t="s">
        <v>6318</v>
      </c>
      <c r="O2153" s="161">
        <v>0</v>
      </c>
      <c r="P2153" s="161">
        <v>0</v>
      </c>
      <c r="Q2153" s="161">
        <v>0</v>
      </c>
      <c r="R2153" s="161">
        <v>0</v>
      </c>
      <c r="S2153" s="161">
        <v>0</v>
      </c>
      <c r="T2153" s="161">
        <v>0</v>
      </c>
      <c r="U2153" s="161">
        <v>0</v>
      </c>
      <c r="V2153" s="161">
        <v>0</v>
      </c>
      <c r="W2153" s="161">
        <v>0</v>
      </c>
      <c r="X2153" s="161">
        <v>0</v>
      </c>
      <c r="Y2153" s="161">
        <v>0</v>
      </c>
      <c r="Z2153" s="161">
        <v>0</v>
      </c>
      <c r="AA2153" s="161">
        <v>0</v>
      </c>
      <c r="AB2153" s="161">
        <v>0</v>
      </c>
      <c r="AC2153" s="161">
        <v>0</v>
      </c>
      <c r="AD2153" s="161">
        <v>0</v>
      </c>
      <c r="AE2153" s="161">
        <v>0</v>
      </c>
      <c r="AF2153" s="161" t="s">
        <v>14681</v>
      </c>
      <c r="AG2153" s="161" t="s">
        <v>4437</v>
      </c>
      <c r="AH2153" s="162"/>
      <c r="AI2153" s="162"/>
      <c r="AJ2153" s="162"/>
      <c r="AK2153" s="162"/>
      <c r="AL2153" s="162"/>
      <c r="AM2153" s="162"/>
      <c r="AN2153" s="162"/>
      <c r="AO2153" s="162"/>
      <c r="AP2153" s="162"/>
      <c r="AQ2153" s="162"/>
      <c r="AR2153" s="162"/>
      <c r="AS2153" s="162"/>
      <c r="AT2153" s="162"/>
      <c r="AU2153" s="162"/>
      <c r="AV2153" s="162"/>
      <c r="AW2153" s="162"/>
      <c r="AX2153" s="162"/>
    </row>
    <row r="2154" spans="1:50" hidden="1">
      <c r="A2154" s="153" t="s">
        <v>704</v>
      </c>
      <c r="B2154" s="153" t="s">
        <v>702</v>
      </c>
      <c r="C2154" s="153" t="s">
        <v>703</v>
      </c>
      <c r="D2154" s="177" t="s">
        <v>11768</v>
      </c>
      <c r="E2154" s="161" t="s">
        <v>11769</v>
      </c>
      <c r="F2154" s="161" t="s">
        <v>13533</v>
      </c>
      <c r="G2154" s="161" t="s">
        <v>11770</v>
      </c>
      <c r="H2154" s="161" t="s">
        <v>2024</v>
      </c>
      <c r="I2154" s="161" t="s">
        <v>2031</v>
      </c>
      <c r="J2154" s="161" t="s">
        <v>11771</v>
      </c>
      <c r="K2154" s="161" t="s">
        <v>11772</v>
      </c>
      <c r="L2154" s="161" t="s">
        <v>1346</v>
      </c>
      <c r="M2154" s="161"/>
      <c r="N2154" s="185"/>
      <c r="O2154" s="161"/>
      <c r="P2154" s="161"/>
      <c r="Q2154" s="161"/>
      <c r="R2154" s="161"/>
      <c r="S2154" s="161"/>
      <c r="T2154" s="161"/>
      <c r="U2154" s="161"/>
      <c r="V2154" s="161"/>
      <c r="W2154" s="161"/>
      <c r="X2154" s="161"/>
      <c r="Y2154" s="161"/>
      <c r="Z2154" s="161"/>
      <c r="AA2154" s="161"/>
      <c r="AB2154" s="161"/>
      <c r="AC2154" s="161"/>
      <c r="AD2154" s="161"/>
      <c r="AE2154" s="161"/>
      <c r="AF2154" s="161"/>
      <c r="AG2154" s="161"/>
      <c r="AH2154" s="162"/>
      <c r="AI2154" s="162"/>
      <c r="AJ2154" s="162"/>
      <c r="AK2154" s="162"/>
      <c r="AL2154" s="162"/>
      <c r="AM2154" s="162"/>
      <c r="AN2154" s="162"/>
      <c r="AO2154" s="162"/>
      <c r="AP2154" s="162"/>
      <c r="AQ2154" s="162"/>
      <c r="AR2154" s="162"/>
      <c r="AS2154" s="162"/>
      <c r="AT2154" s="162"/>
      <c r="AU2154" s="162"/>
      <c r="AV2154" s="162"/>
      <c r="AW2154" s="162"/>
      <c r="AX2154" s="162"/>
    </row>
    <row r="2155" spans="1:50" hidden="1">
      <c r="A2155" s="153" t="s">
        <v>14564</v>
      </c>
      <c r="B2155" s="153" t="s">
        <v>2766</v>
      </c>
      <c r="C2155" s="153" t="s">
        <v>14603</v>
      </c>
      <c r="D2155" s="176" t="s">
        <v>14500</v>
      </c>
      <c r="E2155" s="153" t="s">
        <v>14501</v>
      </c>
      <c r="F2155" s="153" t="s">
        <v>14605</v>
      </c>
      <c r="G2155" s="153" t="s">
        <v>2767</v>
      </c>
      <c r="H2155" s="153" t="s">
        <v>2025</v>
      </c>
      <c r="I2155" s="153" t="s">
        <v>2026</v>
      </c>
      <c r="J2155" s="153" t="s">
        <v>2768</v>
      </c>
      <c r="K2155" s="153" t="s">
        <v>6309</v>
      </c>
      <c r="L2155" s="153" t="s">
        <v>14503</v>
      </c>
      <c r="M2155" s="161" t="s">
        <v>14598</v>
      </c>
      <c r="N2155" s="185" t="s">
        <v>6318</v>
      </c>
      <c r="O2155" s="161">
        <v>0</v>
      </c>
      <c r="P2155" s="161">
        <v>0</v>
      </c>
      <c r="Q2155" s="161">
        <v>0</v>
      </c>
      <c r="R2155" s="161">
        <v>0</v>
      </c>
      <c r="S2155" s="161">
        <v>0</v>
      </c>
      <c r="T2155" s="161">
        <v>0</v>
      </c>
      <c r="U2155" s="161">
        <v>0</v>
      </c>
      <c r="V2155" s="161">
        <v>0</v>
      </c>
      <c r="W2155" s="161">
        <v>0</v>
      </c>
      <c r="X2155" s="161">
        <v>0</v>
      </c>
      <c r="Y2155" s="161">
        <v>0</v>
      </c>
      <c r="Z2155" s="161">
        <v>0</v>
      </c>
      <c r="AA2155" s="161">
        <v>0</v>
      </c>
      <c r="AB2155" s="161">
        <v>0</v>
      </c>
      <c r="AC2155" s="161">
        <v>0</v>
      </c>
      <c r="AD2155" s="161">
        <v>0</v>
      </c>
      <c r="AE2155" s="161">
        <v>0</v>
      </c>
      <c r="AF2155" s="161" t="s">
        <v>14681</v>
      </c>
      <c r="AG2155" s="161" t="s">
        <v>4437</v>
      </c>
      <c r="AH2155" s="162"/>
      <c r="AI2155" s="162"/>
      <c r="AJ2155" s="162"/>
      <c r="AK2155" s="162"/>
      <c r="AL2155" s="162"/>
      <c r="AM2155" s="162"/>
      <c r="AN2155" s="162"/>
      <c r="AO2155" s="162"/>
      <c r="AP2155" s="162"/>
      <c r="AQ2155" s="162"/>
      <c r="AR2155" s="162"/>
      <c r="AS2155" s="162"/>
      <c r="AT2155" s="162"/>
      <c r="AU2155" s="162"/>
      <c r="AV2155" s="162"/>
      <c r="AW2155" s="162"/>
      <c r="AX2155" s="162"/>
    </row>
    <row r="2156" spans="1:50" hidden="1">
      <c r="A2156" s="153" t="s">
        <v>14565</v>
      </c>
      <c r="B2156" s="153" t="s">
        <v>2766</v>
      </c>
      <c r="C2156" s="153" t="s">
        <v>14603</v>
      </c>
      <c r="D2156" s="176" t="s">
        <v>14500</v>
      </c>
      <c r="E2156" s="153" t="s">
        <v>14501</v>
      </c>
      <c r="F2156" s="153" t="s">
        <v>14606</v>
      </c>
      <c r="G2156" s="153" t="s">
        <v>2767</v>
      </c>
      <c r="H2156" s="153" t="s">
        <v>2025</v>
      </c>
      <c r="I2156" s="153" t="s">
        <v>2026</v>
      </c>
      <c r="J2156" s="153" t="s">
        <v>2768</v>
      </c>
      <c r="K2156" s="153" t="s">
        <v>6309</v>
      </c>
      <c r="L2156" s="153" t="s">
        <v>14503</v>
      </c>
      <c r="M2156" s="161" t="s">
        <v>14598</v>
      </c>
      <c r="N2156" s="185" t="s">
        <v>6318</v>
      </c>
      <c r="O2156" s="161">
        <v>0</v>
      </c>
      <c r="P2156" s="161">
        <v>0</v>
      </c>
      <c r="Q2156" s="161">
        <v>0</v>
      </c>
      <c r="R2156" s="161">
        <v>0</v>
      </c>
      <c r="S2156" s="161">
        <v>0</v>
      </c>
      <c r="T2156" s="161">
        <v>0</v>
      </c>
      <c r="U2156" s="161">
        <v>0</v>
      </c>
      <c r="V2156" s="161">
        <v>0</v>
      </c>
      <c r="W2156" s="161">
        <v>0</v>
      </c>
      <c r="X2156" s="161">
        <v>0</v>
      </c>
      <c r="Y2156" s="161">
        <v>0</v>
      </c>
      <c r="Z2156" s="161">
        <v>0</v>
      </c>
      <c r="AA2156" s="161">
        <v>0</v>
      </c>
      <c r="AB2156" s="161">
        <v>0</v>
      </c>
      <c r="AC2156" s="161">
        <v>0</v>
      </c>
      <c r="AD2156" s="161">
        <v>0</v>
      </c>
      <c r="AE2156" s="161">
        <v>0</v>
      </c>
      <c r="AF2156" s="161" t="s">
        <v>14681</v>
      </c>
      <c r="AG2156" s="161" t="s">
        <v>4437</v>
      </c>
      <c r="AH2156" s="162"/>
      <c r="AI2156" s="162"/>
      <c r="AJ2156" s="162"/>
      <c r="AK2156" s="162"/>
      <c r="AL2156" s="162"/>
      <c r="AM2156" s="162"/>
      <c r="AN2156" s="162"/>
      <c r="AO2156" s="162"/>
      <c r="AP2156" s="162"/>
      <c r="AQ2156" s="162"/>
      <c r="AR2156" s="162"/>
      <c r="AS2156" s="162"/>
      <c r="AT2156" s="162"/>
      <c r="AU2156" s="162"/>
      <c r="AV2156" s="162"/>
      <c r="AW2156" s="162"/>
      <c r="AX2156" s="162"/>
    </row>
    <row r="2157" spans="1:50" hidden="1">
      <c r="A2157" s="153" t="s">
        <v>14566</v>
      </c>
      <c r="B2157" s="153" t="s">
        <v>2766</v>
      </c>
      <c r="C2157" s="153" t="s">
        <v>14607</v>
      </c>
      <c r="D2157" s="176" t="s">
        <v>14500</v>
      </c>
      <c r="E2157" s="153" t="s">
        <v>14501</v>
      </c>
      <c r="F2157" s="153" t="s">
        <v>14608</v>
      </c>
      <c r="G2157" s="153" t="s">
        <v>2767</v>
      </c>
      <c r="H2157" s="153" t="s">
        <v>2025</v>
      </c>
      <c r="I2157" s="153" t="s">
        <v>2026</v>
      </c>
      <c r="J2157" s="153" t="s">
        <v>2768</v>
      </c>
      <c r="K2157" s="153" t="s">
        <v>6309</v>
      </c>
      <c r="L2157" s="153" t="s">
        <v>14503</v>
      </c>
      <c r="M2157" s="161" t="s">
        <v>14598</v>
      </c>
      <c r="N2157" s="185" t="s">
        <v>6318</v>
      </c>
      <c r="O2157" s="161">
        <v>0</v>
      </c>
      <c r="P2157" s="161">
        <v>0</v>
      </c>
      <c r="Q2157" s="161">
        <v>0</v>
      </c>
      <c r="R2157" s="161">
        <v>0</v>
      </c>
      <c r="S2157" s="161">
        <v>0</v>
      </c>
      <c r="T2157" s="161">
        <v>0</v>
      </c>
      <c r="U2157" s="161">
        <v>0</v>
      </c>
      <c r="V2157" s="161">
        <v>0</v>
      </c>
      <c r="W2157" s="161">
        <v>0</v>
      </c>
      <c r="X2157" s="161">
        <v>0</v>
      </c>
      <c r="Y2157" s="161">
        <v>0</v>
      </c>
      <c r="Z2157" s="161">
        <v>0</v>
      </c>
      <c r="AA2157" s="161">
        <v>0</v>
      </c>
      <c r="AB2157" s="161">
        <v>0</v>
      </c>
      <c r="AC2157" s="161">
        <v>0</v>
      </c>
      <c r="AD2157" s="161">
        <v>0</v>
      </c>
      <c r="AE2157" s="161">
        <v>0</v>
      </c>
      <c r="AF2157" s="161" t="s">
        <v>14681</v>
      </c>
      <c r="AG2157" s="161" t="s">
        <v>4437</v>
      </c>
      <c r="AH2157" s="162"/>
      <c r="AI2157" s="162"/>
      <c r="AJ2157" s="162"/>
      <c r="AK2157" s="162"/>
      <c r="AL2157" s="162"/>
      <c r="AM2157" s="162"/>
      <c r="AN2157" s="162"/>
      <c r="AO2157" s="162"/>
      <c r="AP2157" s="162"/>
      <c r="AQ2157" s="162"/>
      <c r="AR2157" s="162"/>
      <c r="AS2157" s="162"/>
      <c r="AT2157" s="162"/>
      <c r="AU2157" s="162"/>
      <c r="AV2157" s="162"/>
      <c r="AW2157" s="162"/>
      <c r="AX2157" s="162"/>
    </row>
    <row r="2158" spans="1:50" hidden="1">
      <c r="A2158" s="153" t="s">
        <v>14567</v>
      </c>
      <c r="B2158" s="153" t="s">
        <v>2766</v>
      </c>
      <c r="C2158" s="153" t="s">
        <v>14607</v>
      </c>
      <c r="D2158" s="176" t="s">
        <v>14500</v>
      </c>
      <c r="E2158" s="153" t="s">
        <v>14501</v>
      </c>
      <c r="F2158" s="153" t="s">
        <v>14609</v>
      </c>
      <c r="G2158" s="153" t="s">
        <v>2767</v>
      </c>
      <c r="H2158" s="153" t="s">
        <v>2025</v>
      </c>
      <c r="I2158" s="153" t="s">
        <v>2026</v>
      </c>
      <c r="J2158" s="153" t="s">
        <v>2768</v>
      </c>
      <c r="K2158" s="153" t="s">
        <v>6309</v>
      </c>
      <c r="L2158" s="153" t="s">
        <v>14503</v>
      </c>
      <c r="M2158" s="161" t="s">
        <v>14598</v>
      </c>
      <c r="N2158" s="185" t="s">
        <v>6318</v>
      </c>
      <c r="O2158" s="161">
        <v>0</v>
      </c>
      <c r="P2158" s="161">
        <v>0</v>
      </c>
      <c r="Q2158" s="161">
        <v>0</v>
      </c>
      <c r="R2158" s="161">
        <v>0</v>
      </c>
      <c r="S2158" s="161">
        <v>0</v>
      </c>
      <c r="T2158" s="161">
        <v>0</v>
      </c>
      <c r="U2158" s="161">
        <v>0</v>
      </c>
      <c r="V2158" s="161">
        <v>0</v>
      </c>
      <c r="W2158" s="161">
        <v>0</v>
      </c>
      <c r="X2158" s="161">
        <v>0</v>
      </c>
      <c r="Y2158" s="161">
        <v>0</v>
      </c>
      <c r="Z2158" s="161">
        <v>0</v>
      </c>
      <c r="AA2158" s="161">
        <v>0</v>
      </c>
      <c r="AB2158" s="161">
        <v>0</v>
      </c>
      <c r="AC2158" s="161">
        <v>0</v>
      </c>
      <c r="AD2158" s="161">
        <v>0</v>
      </c>
      <c r="AE2158" s="161">
        <v>0</v>
      </c>
      <c r="AF2158" s="161" t="s">
        <v>14681</v>
      </c>
      <c r="AG2158" s="161" t="s">
        <v>4437</v>
      </c>
      <c r="AH2158" s="162"/>
      <c r="AI2158" s="162"/>
      <c r="AJ2158" s="162"/>
      <c r="AK2158" s="162"/>
      <c r="AL2158" s="162"/>
      <c r="AM2158" s="162"/>
      <c r="AN2158" s="162"/>
      <c r="AO2158" s="162"/>
      <c r="AP2158" s="162"/>
      <c r="AQ2158" s="162"/>
      <c r="AR2158" s="162"/>
      <c r="AS2158" s="162"/>
      <c r="AT2158" s="162"/>
      <c r="AU2158" s="162"/>
      <c r="AV2158" s="162"/>
      <c r="AW2158" s="162"/>
      <c r="AX2158" s="162"/>
    </row>
    <row r="2159" spans="1:50" hidden="1">
      <c r="A2159" s="153" t="s">
        <v>14568</v>
      </c>
      <c r="B2159" s="153" t="s">
        <v>2766</v>
      </c>
      <c r="C2159" s="153" t="s">
        <v>14610</v>
      </c>
      <c r="D2159" s="176" t="s">
        <v>14500</v>
      </c>
      <c r="E2159" s="153" t="s">
        <v>14501</v>
      </c>
      <c r="F2159" s="153" t="s">
        <v>14611</v>
      </c>
      <c r="G2159" s="153" t="s">
        <v>2767</v>
      </c>
      <c r="H2159" s="153" t="s">
        <v>2025</v>
      </c>
      <c r="I2159" s="153" t="s">
        <v>2026</v>
      </c>
      <c r="J2159" s="153" t="s">
        <v>2768</v>
      </c>
      <c r="K2159" s="153" t="s">
        <v>6309</v>
      </c>
      <c r="L2159" s="153" t="s">
        <v>14503</v>
      </c>
      <c r="M2159" s="161" t="s">
        <v>14598</v>
      </c>
      <c r="N2159" s="185" t="s">
        <v>6318</v>
      </c>
      <c r="O2159" s="161">
        <v>0</v>
      </c>
      <c r="P2159" s="161">
        <v>0</v>
      </c>
      <c r="Q2159" s="161">
        <v>0</v>
      </c>
      <c r="R2159" s="161">
        <v>0</v>
      </c>
      <c r="S2159" s="161">
        <v>0</v>
      </c>
      <c r="T2159" s="161">
        <v>0</v>
      </c>
      <c r="U2159" s="161">
        <v>0</v>
      </c>
      <c r="V2159" s="161">
        <v>0</v>
      </c>
      <c r="W2159" s="161">
        <v>0</v>
      </c>
      <c r="X2159" s="161">
        <v>0</v>
      </c>
      <c r="Y2159" s="161">
        <v>0</v>
      </c>
      <c r="Z2159" s="161">
        <v>0</v>
      </c>
      <c r="AA2159" s="161">
        <v>0</v>
      </c>
      <c r="AB2159" s="161">
        <v>0</v>
      </c>
      <c r="AC2159" s="161">
        <v>0</v>
      </c>
      <c r="AD2159" s="161">
        <v>0</v>
      </c>
      <c r="AE2159" s="161">
        <v>0</v>
      </c>
      <c r="AF2159" s="161" t="s">
        <v>14681</v>
      </c>
      <c r="AG2159" s="161" t="s">
        <v>4437</v>
      </c>
      <c r="AH2159" s="162"/>
      <c r="AI2159" s="162"/>
      <c r="AJ2159" s="162"/>
      <c r="AK2159" s="162"/>
      <c r="AL2159" s="162"/>
      <c r="AM2159" s="162"/>
      <c r="AN2159" s="162"/>
      <c r="AO2159" s="162"/>
      <c r="AP2159" s="162"/>
      <c r="AQ2159" s="162"/>
      <c r="AR2159" s="162"/>
      <c r="AS2159" s="162"/>
      <c r="AT2159" s="162"/>
      <c r="AU2159" s="162"/>
      <c r="AV2159" s="162"/>
      <c r="AW2159" s="162"/>
      <c r="AX2159" s="162"/>
    </row>
    <row r="2160" spans="1:50" hidden="1">
      <c r="A2160" s="153" t="s">
        <v>14569</v>
      </c>
      <c r="B2160" s="153" t="s">
        <v>2766</v>
      </c>
      <c r="C2160" s="153" t="s">
        <v>14612</v>
      </c>
      <c r="D2160" s="176" t="s">
        <v>14500</v>
      </c>
      <c r="E2160" s="153" t="s">
        <v>14501</v>
      </c>
      <c r="F2160" s="153" t="s">
        <v>14613</v>
      </c>
      <c r="G2160" s="153" t="s">
        <v>2767</v>
      </c>
      <c r="H2160" s="153" t="s">
        <v>2025</v>
      </c>
      <c r="I2160" s="153" t="s">
        <v>2026</v>
      </c>
      <c r="J2160" s="153" t="s">
        <v>2768</v>
      </c>
      <c r="K2160" s="153" t="s">
        <v>6309</v>
      </c>
      <c r="L2160" s="153" t="s">
        <v>14503</v>
      </c>
      <c r="M2160" s="161" t="s">
        <v>14598</v>
      </c>
      <c r="N2160" s="185" t="s">
        <v>6318</v>
      </c>
      <c r="O2160" s="161">
        <v>0</v>
      </c>
      <c r="P2160" s="161">
        <v>0</v>
      </c>
      <c r="Q2160" s="161">
        <v>0</v>
      </c>
      <c r="R2160" s="161">
        <v>0</v>
      </c>
      <c r="S2160" s="161">
        <v>0</v>
      </c>
      <c r="T2160" s="161">
        <v>0</v>
      </c>
      <c r="U2160" s="161">
        <v>0</v>
      </c>
      <c r="V2160" s="161">
        <v>0</v>
      </c>
      <c r="W2160" s="161">
        <v>0</v>
      </c>
      <c r="X2160" s="161">
        <v>0</v>
      </c>
      <c r="Y2160" s="161">
        <v>0</v>
      </c>
      <c r="Z2160" s="161">
        <v>0</v>
      </c>
      <c r="AA2160" s="161">
        <v>0</v>
      </c>
      <c r="AB2160" s="161">
        <v>0</v>
      </c>
      <c r="AC2160" s="161">
        <v>0</v>
      </c>
      <c r="AD2160" s="161">
        <v>0</v>
      </c>
      <c r="AE2160" s="161">
        <v>0</v>
      </c>
      <c r="AF2160" s="161" t="s">
        <v>14681</v>
      </c>
      <c r="AG2160" s="161" t="s">
        <v>4437</v>
      </c>
      <c r="AH2160" s="162"/>
      <c r="AI2160" s="162"/>
      <c r="AJ2160" s="162"/>
      <c r="AK2160" s="162"/>
      <c r="AL2160" s="162"/>
      <c r="AM2160" s="162"/>
      <c r="AN2160" s="162"/>
      <c r="AO2160" s="162"/>
      <c r="AP2160" s="162"/>
      <c r="AQ2160" s="162"/>
      <c r="AR2160" s="162"/>
      <c r="AS2160" s="162"/>
      <c r="AT2160" s="162"/>
      <c r="AU2160" s="162"/>
      <c r="AV2160" s="162"/>
      <c r="AW2160" s="162"/>
      <c r="AX2160" s="162"/>
    </row>
    <row r="2161" spans="1:50" hidden="1">
      <c r="A2161" s="153" t="s">
        <v>14570</v>
      </c>
      <c r="B2161" s="153" t="s">
        <v>2766</v>
      </c>
      <c r="C2161" s="153" t="s">
        <v>14603</v>
      </c>
      <c r="D2161" s="176" t="s">
        <v>14500</v>
      </c>
      <c r="E2161" s="153" t="s">
        <v>14501</v>
      </c>
      <c r="F2161" s="153" t="s">
        <v>14614</v>
      </c>
      <c r="G2161" s="153" t="s">
        <v>2767</v>
      </c>
      <c r="H2161" s="153" t="s">
        <v>2025</v>
      </c>
      <c r="I2161" s="153" t="s">
        <v>2026</v>
      </c>
      <c r="J2161" s="153" t="s">
        <v>2768</v>
      </c>
      <c r="K2161" s="153" t="s">
        <v>6309</v>
      </c>
      <c r="L2161" s="153" t="s">
        <v>14503</v>
      </c>
      <c r="M2161" s="161" t="s">
        <v>14598</v>
      </c>
      <c r="N2161" s="185" t="s">
        <v>6318</v>
      </c>
      <c r="O2161" s="161">
        <v>0</v>
      </c>
      <c r="P2161" s="161">
        <v>0</v>
      </c>
      <c r="Q2161" s="161">
        <v>0</v>
      </c>
      <c r="R2161" s="161">
        <v>0</v>
      </c>
      <c r="S2161" s="161">
        <v>0</v>
      </c>
      <c r="T2161" s="161">
        <v>0</v>
      </c>
      <c r="U2161" s="161">
        <v>0</v>
      </c>
      <c r="V2161" s="161">
        <v>0</v>
      </c>
      <c r="W2161" s="161">
        <v>0</v>
      </c>
      <c r="X2161" s="161">
        <v>0</v>
      </c>
      <c r="Y2161" s="161">
        <v>0</v>
      </c>
      <c r="Z2161" s="161">
        <v>0</v>
      </c>
      <c r="AA2161" s="161">
        <v>0</v>
      </c>
      <c r="AB2161" s="161">
        <v>0</v>
      </c>
      <c r="AC2161" s="161">
        <v>0</v>
      </c>
      <c r="AD2161" s="161">
        <v>0</v>
      </c>
      <c r="AE2161" s="161">
        <v>0</v>
      </c>
      <c r="AF2161" s="161" t="s">
        <v>14681</v>
      </c>
      <c r="AG2161" s="161" t="s">
        <v>4437</v>
      </c>
      <c r="AH2161" s="162"/>
      <c r="AI2161" s="162"/>
      <c r="AJ2161" s="162"/>
      <c r="AK2161" s="162"/>
      <c r="AL2161" s="162"/>
      <c r="AM2161" s="162"/>
      <c r="AN2161" s="162"/>
      <c r="AO2161" s="162"/>
      <c r="AP2161" s="162"/>
      <c r="AQ2161" s="162"/>
      <c r="AR2161" s="162"/>
      <c r="AS2161" s="162"/>
      <c r="AT2161" s="162"/>
      <c r="AU2161" s="162"/>
      <c r="AV2161" s="162"/>
      <c r="AW2161" s="162"/>
      <c r="AX2161" s="162"/>
    </row>
    <row r="2162" spans="1:50" hidden="1">
      <c r="A2162" s="153" t="s">
        <v>14571</v>
      </c>
      <c r="B2162" s="153" t="s">
        <v>2766</v>
      </c>
      <c r="C2162" s="153" t="s">
        <v>14612</v>
      </c>
      <c r="D2162" s="176" t="s">
        <v>14500</v>
      </c>
      <c r="E2162" s="153" t="s">
        <v>14501</v>
      </c>
      <c r="F2162" s="153" t="s">
        <v>14615</v>
      </c>
      <c r="G2162" s="153" t="s">
        <v>2767</v>
      </c>
      <c r="H2162" s="153" t="s">
        <v>2025</v>
      </c>
      <c r="I2162" s="153" t="s">
        <v>2026</v>
      </c>
      <c r="J2162" s="153" t="s">
        <v>2768</v>
      </c>
      <c r="K2162" s="153" t="s">
        <v>6309</v>
      </c>
      <c r="L2162" s="153" t="s">
        <v>14503</v>
      </c>
      <c r="M2162" s="161" t="s">
        <v>14598</v>
      </c>
      <c r="N2162" s="185" t="s">
        <v>6318</v>
      </c>
      <c r="O2162" s="161">
        <v>0</v>
      </c>
      <c r="P2162" s="161">
        <v>0</v>
      </c>
      <c r="Q2162" s="161">
        <v>0</v>
      </c>
      <c r="R2162" s="161">
        <v>0</v>
      </c>
      <c r="S2162" s="161">
        <v>0</v>
      </c>
      <c r="T2162" s="161">
        <v>0</v>
      </c>
      <c r="U2162" s="161">
        <v>0</v>
      </c>
      <c r="V2162" s="161">
        <v>0</v>
      </c>
      <c r="W2162" s="161">
        <v>0</v>
      </c>
      <c r="X2162" s="161">
        <v>0</v>
      </c>
      <c r="Y2162" s="161">
        <v>0</v>
      </c>
      <c r="Z2162" s="161">
        <v>0</v>
      </c>
      <c r="AA2162" s="161">
        <v>0</v>
      </c>
      <c r="AB2162" s="161">
        <v>0</v>
      </c>
      <c r="AC2162" s="161">
        <v>0</v>
      </c>
      <c r="AD2162" s="161">
        <v>0</v>
      </c>
      <c r="AE2162" s="161">
        <v>0</v>
      </c>
      <c r="AF2162" s="161" t="s">
        <v>14681</v>
      </c>
      <c r="AG2162" s="161" t="s">
        <v>4437</v>
      </c>
      <c r="AH2162" s="162"/>
      <c r="AI2162" s="162"/>
      <c r="AJ2162" s="162"/>
      <c r="AK2162" s="162"/>
      <c r="AL2162" s="162"/>
      <c r="AM2162" s="162"/>
      <c r="AN2162" s="162"/>
      <c r="AO2162" s="162"/>
      <c r="AP2162" s="162"/>
      <c r="AQ2162" s="162"/>
      <c r="AR2162" s="162"/>
      <c r="AS2162" s="162"/>
      <c r="AT2162" s="162"/>
      <c r="AU2162" s="162"/>
      <c r="AV2162" s="162"/>
      <c r="AW2162" s="162"/>
      <c r="AX2162" s="162"/>
    </row>
    <row r="2163" spans="1:50" hidden="1">
      <c r="A2163" s="153" t="s">
        <v>14572</v>
      </c>
      <c r="B2163" s="153" t="s">
        <v>2766</v>
      </c>
      <c r="C2163" s="153" t="s">
        <v>14610</v>
      </c>
      <c r="D2163" s="176" t="s">
        <v>14500</v>
      </c>
      <c r="E2163" s="153" t="s">
        <v>14501</v>
      </c>
      <c r="F2163" s="153" t="s">
        <v>14616</v>
      </c>
      <c r="G2163" s="153" t="s">
        <v>2767</v>
      </c>
      <c r="H2163" s="153" t="s">
        <v>2025</v>
      </c>
      <c r="I2163" s="153" t="s">
        <v>2026</v>
      </c>
      <c r="J2163" s="153" t="s">
        <v>2768</v>
      </c>
      <c r="K2163" s="153" t="s">
        <v>6309</v>
      </c>
      <c r="L2163" s="153" t="s">
        <v>14503</v>
      </c>
      <c r="M2163" s="161" t="s">
        <v>14598</v>
      </c>
      <c r="N2163" s="185" t="s">
        <v>6318</v>
      </c>
      <c r="O2163" s="161">
        <v>0</v>
      </c>
      <c r="P2163" s="161">
        <v>0</v>
      </c>
      <c r="Q2163" s="161">
        <v>0</v>
      </c>
      <c r="R2163" s="161">
        <v>0</v>
      </c>
      <c r="S2163" s="161">
        <v>0</v>
      </c>
      <c r="T2163" s="161">
        <v>0</v>
      </c>
      <c r="U2163" s="161">
        <v>0</v>
      </c>
      <c r="V2163" s="161">
        <v>0</v>
      </c>
      <c r="W2163" s="161">
        <v>0</v>
      </c>
      <c r="X2163" s="161">
        <v>0</v>
      </c>
      <c r="Y2163" s="161">
        <v>0</v>
      </c>
      <c r="Z2163" s="161">
        <v>0</v>
      </c>
      <c r="AA2163" s="161">
        <v>0</v>
      </c>
      <c r="AB2163" s="161">
        <v>0</v>
      </c>
      <c r="AC2163" s="161">
        <v>0</v>
      </c>
      <c r="AD2163" s="161">
        <v>0</v>
      </c>
      <c r="AE2163" s="161">
        <v>0</v>
      </c>
      <c r="AF2163" s="161" t="s">
        <v>14681</v>
      </c>
      <c r="AG2163" s="161" t="s">
        <v>4437</v>
      </c>
      <c r="AH2163" s="162"/>
      <c r="AI2163" s="162"/>
      <c r="AJ2163" s="162"/>
      <c r="AK2163" s="162"/>
      <c r="AL2163" s="162"/>
      <c r="AM2163" s="162"/>
      <c r="AN2163" s="162"/>
      <c r="AO2163" s="162"/>
      <c r="AP2163" s="162"/>
      <c r="AQ2163" s="162"/>
      <c r="AR2163" s="162"/>
      <c r="AS2163" s="162"/>
      <c r="AT2163" s="162"/>
      <c r="AU2163" s="162"/>
      <c r="AV2163" s="162"/>
      <c r="AW2163" s="162"/>
      <c r="AX2163" s="162"/>
    </row>
    <row r="2164" spans="1:50" hidden="1">
      <c r="A2164" s="153" t="s">
        <v>14573</v>
      </c>
      <c r="B2164" s="153" t="s">
        <v>2766</v>
      </c>
      <c r="C2164" s="153" t="s">
        <v>14610</v>
      </c>
      <c r="D2164" s="176" t="s">
        <v>14500</v>
      </c>
      <c r="E2164" s="153" t="s">
        <v>14501</v>
      </c>
      <c r="F2164" s="153" t="s">
        <v>14617</v>
      </c>
      <c r="G2164" s="153" t="s">
        <v>2767</v>
      </c>
      <c r="H2164" s="153" t="s">
        <v>2025</v>
      </c>
      <c r="I2164" s="153" t="s">
        <v>2026</v>
      </c>
      <c r="J2164" s="153" t="s">
        <v>2768</v>
      </c>
      <c r="K2164" s="153" t="s">
        <v>6309</v>
      </c>
      <c r="L2164" s="153" t="s">
        <v>14503</v>
      </c>
      <c r="M2164" s="161" t="s">
        <v>14598</v>
      </c>
      <c r="N2164" s="185" t="s">
        <v>6318</v>
      </c>
      <c r="O2164" s="161">
        <v>0</v>
      </c>
      <c r="P2164" s="161">
        <v>0</v>
      </c>
      <c r="Q2164" s="161">
        <v>0</v>
      </c>
      <c r="R2164" s="161">
        <v>0</v>
      </c>
      <c r="S2164" s="161">
        <v>0</v>
      </c>
      <c r="T2164" s="161">
        <v>0</v>
      </c>
      <c r="U2164" s="161">
        <v>0</v>
      </c>
      <c r="V2164" s="161">
        <v>0</v>
      </c>
      <c r="W2164" s="161">
        <v>0</v>
      </c>
      <c r="X2164" s="161">
        <v>0</v>
      </c>
      <c r="Y2164" s="161">
        <v>0</v>
      </c>
      <c r="Z2164" s="161">
        <v>0</v>
      </c>
      <c r="AA2164" s="161">
        <v>0</v>
      </c>
      <c r="AB2164" s="161">
        <v>0</v>
      </c>
      <c r="AC2164" s="161">
        <v>0</v>
      </c>
      <c r="AD2164" s="161">
        <v>0</v>
      </c>
      <c r="AE2164" s="161">
        <v>0</v>
      </c>
      <c r="AF2164" s="161" t="s">
        <v>14681</v>
      </c>
      <c r="AG2164" s="161" t="s">
        <v>4437</v>
      </c>
      <c r="AH2164" s="162"/>
      <c r="AI2164" s="162"/>
      <c r="AJ2164" s="162"/>
      <c r="AK2164" s="162"/>
      <c r="AL2164" s="162"/>
      <c r="AM2164" s="162"/>
      <c r="AN2164" s="162"/>
      <c r="AO2164" s="162"/>
      <c r="AP2164" s="162"/>
      <c r="AQ2164" s="162"/>
      <c r="AR2164" s="162"/>
      <c r="AS2164" s="162"/>
      <c r="AT2164" s="162"/>
      <c r="AU2164" s="162"/>
      <c r="AV2164" s="162"/>
      <c r="AW2164" s="162"/>
      <c r="AX2164" s="162"/>
    </row>
    <row r="2165" spans="1:50" hidden="1">
      <c r="A2165" s="153" t="s">
        <v>705</v>
      </c>
      <c r="B2165" s="153" t="s">
        <v>702</v>
      </c>
      <c r="C2165" s="153" t="s">
        <v>703</v>
      </c>
      <c r="D2165" s="177" t="s">
        <v>11768</v>
      </c>
      <c r="E2165" s="161" t="s">
        <v>11769</v>
      </c>
      <c r="F2165" s="161" t="s">
        <v>13534</v>
      </c>
      <c r="G2165" s="161" t="s">
        <v>11770</v>
      </c>
      <c r="H2165" s="161" t="s">
        <v>2024</v>
      </c>
      <c r="I2165" s="161" t="s">
        <v>2031</v>
      </c>
      <c r="J2165" s="161" t="s">
        <v>11771</v>
      </c>
      <c r="K2165" s="161" t="s">
        <v>11772</v>
      </c>
      <c r="L2165" s="161" t="s">
        <v>1346</v>
      </c>
      <c r="M2165" s="161"/>
      <c r="N2165" s="185"/>
      <c r="O2165" s="161"/>
      <c r="P2165" s="161"/>
      <c r="Q2165" s="161"/>
      <c r="R2165" s="161"/>
      <c r="S2165" s="161"/>
      <c r="T2165" s="161"/>
      <c r="U2165" s="161"/>
      <c r="V2165" s="161"/>
      <c r="W2165" s="161"/>
      <c r="X2165" s="161"/>
      <c r="Y2165" s="161"/>
      <c r="Z2165" s="161"/>
      <c r="AA2165" s="161"/>
      <c r="AB2165" s="161"/>
      <c r="AC2165" s="161"/>
      <c r="AD2165" s="161"/>
      <c r="AE2165" s="161"/>
      <c r="AF2165" s="161"/>
      <c r="AG2165" s="161"/>
      <c r="AH2165" s="162"/>
      <c r="AI2165" s="162"/>
      <c r="AJ2165" s="162"/>
      <c r="AK2165" s="162"/>
      <c r="AL2165" s="162"/>
      <c r="AM2165" s="162"/>
      <c r="AN2165" s="162"/>
      <c r="AO2165" s="162"/>
      <c r="AP2165" s="162"/>
      <c r="AQ2165" s="162"/>
      <c r="AR2165" s="162"/>
      <c r="AS2165" s="162"/>
      <c r="AT2165" s="162"/>
      <c r="AU2165" s="162"/>
      <c r="AV2165" s="162"/>
      <c r="AW2165" s="162"/>
      <c r="AX2165" s="162"/>
    </row>
    <row r="2166" spans="1:50" hidden="1">
      <c r="A2166" s="153" t="s">
        <v>14574</v>
      </c>
      <c r="B2166" s="153" t="s">
        <v>2766</v>
      </c>
      <c r="C2166" s="153" t="s">
        <v>14607</v>
      </c>
      <c r="D2166" s="176" t="s">
        <v>14500</v>
      </c>
      <c r="E2166" s="153" t="s">
        <v>14501</v>
      </c>
      <c r="F2166" s="153" t="s">
        <v>14618</v>
      </c>
      <c r="G2166" s="153" t="s">
        <v>2767</v>
      </c>
      <c r="H2166" s="153" t="s">
        <v>2025</v>
      </c>
      <c r="I2166" s="153" t="s">
        <v>2026</v>
      </c>
      <c r="J2166" s="153" t="s">
        <v>2768</v>
      </c>
      <c r="K2166" s="153" t="s">
        <v>6309</v>
      </c>
      <c r="L2166" s="153" t="s">
        <v>14503</v>
      </c>
      <c r="M2166" s="161" t="s">
        <v>14598</v>
      </c>
      <c r="N2166" s="185" t="s">
        <v>6318</v>
      </c>
      <c r="O2166" s="161">
        <v>0</v>
      </c>
      <c r="P2166" s="161">
        <v>0</v>
      </c>
      <c r="Q2166" s="161">
        <v>0</v>
      </c>
      <c r="R2166" s="161">
        <v>0</v>
      </c>
      <c r="S2166" s="161">
        <v>0</v>
      </c>
      <c r="T2166" s="161">
        <v>0</v>
      </c>
      <c r="U2166" s="161">
        <v>0</v>
      </c>
      <c r="V2166" s="161">
        <v>0</v>
      </c>
      <c r="W2166" s="161">
        <v>0</v>
      </c>
      <c r="X2166" s="161">
        <v>0</v>
      </c>
      <c r="Y2166" s="161">
        <v>0</v>
      </c>
      <c r="Z2166" s="161">
        <v>0</v>
      </c>
      <c r="AA2166" s="161">
        <v>0</v>
      </c>
      <c r="AB2166" s="161">
        <v>0</v>
      </c>
      <c r="AC2166" s="161">
        <v>0</v>
      </c>
      <c r="AD2166" s="161">
        <v>0</v>
      </c>
      <c r="AE2166" s="161">
        <v>0</v>
      </c>
      <c r="AF2166" s="161" t="s">
        <v>14681</v>
      </c>
      <c r="AG2166" s="161" t="s">
        <v>4437</v>
      </c>
      <c r="AH2166" s="162"/>
      <c r="AI2166" s="162"/>
      <c r="AJ2166" s="162"/>
      <c r="AK2166" s="162"/>
      <c r="AL2166" s="162"/>
      <c r="AM2166" s="162"/>
      <c r="AN2166" s="162"/>
      <c r="AO2166" s="162"/>
      <c r="AP2166" s="162"/>
      <c r="AQ2166" s="162"/>
      <c r="AR2166" s="162"/>
      <c r="AS2166" s="162"/>
      <c r="AT2166" s="162"/>
      <c r="AU2166" s="162"/>
      <c r="AV2166" s="162"/>
      <c r="AW2166" s="162"/>
      <c r="AX2166" s="162"/>
    </row>
    <row r="2167" spans="1:50" hidden="1">
      <c r="A2167" s="153" t="s">
        <v>14496</v>
      </c>
      <c r="B2167" s="153" t="s">
        <v>2458</v>
      </c>
      <c r="C2167" s="153" t="s">
        <v>14476</v>
      </c>
      <c r="D2167" s="176" t="s">
        <v>8128</v>
      </c>
      <c r="E2167" s="153" t="s">
        <v>8129</v>
      </c>
      <c r="F2167" s="153" t="s">
        <v>14497</v>
      </c>
      <c r="G2167" s="153" t="s">
        <v>8130</v>
      </c>
      <c r="H2167" s="153" t="s">
        <v>8131</v>
      </c>
      <c r="I2167" s="153" t="s">
        <v>8132</v>
      </c>
      <c r="J2167" s="153" t="s">
        <v>8133</v>
      </c>
      <c r="K2167" s="153" t="s">
        <v>8134</v>
      </c>
      <c r="L2167" s="153" t="s">
        <v>8135</v>
      </c>
      <c r="M2167" s="161" t="s">
        <v>8136</v>
      </c>
      <c r="N2167" s="185" t="s">
        <v>6313</v>
      </c>
      <c r="O2167" s="161">
        <v>0</v>
      </c>
      <c r="P2167" s="161">
        <v>0</v>
      </c>
      <c r="Q2167" s="161">
        <v>0</v>
      </c>
      <c r="R2167" s="161">
        <v>0</v>
      </c>
      <c r="S2167" s="161">
        <v>0</v>
      </c>
      <c r="T2167" s="161">
        <v>0</v>
      </c>
      <c r="U2167" s="161">
        <v>0</v>
      </c>
      <c r="V2167" s="161">
        <v>0</v>
      </c>
      <c r="W2167" s="161">
        <v>0</v>
      </c>
      <c r="X2167" s="161">
        <v>0</v>
      </c>
      <c r="Y2167" s="161">
        <v>0</v>
      </c>
      <c r="Z2167" s="161">
        <v>0</v>
      </c>
      <c r="AA2167" s="161">
        <v>0</v>
      </c>
      <c r="AB2167" s="161">
        <v>0</v>
      </c>
      <c r="AC2167" s="161">
        <v>0</v>
      </c>
      <c r="AD2167" s="161">
        <v>0</v>
      </c>
      <c r="AE2167" s="161">
        <v>0</v>
      </c>
      <c r="AF2167" s="161" t="s">
        <v>6309</v>
      </c>
      <c r="AG2167" s="161" t="s">
        <v>6497</v>
      </c>
      <c r="AH2167" s="162"/>
      <c r="AI2167" s="162"/>
      <c r="AJ2167" s="162"/>
      <c r="AK2167" s="162"/>
      <c r="AL2167" s="162"/>
      <c r="AM2167" s="162"/>
      <c r="AN2167" s="162"/>
      <c r="AO2167" s="162"/>
      <c r="AP2167" s="162"/>
      <c r="AQ2167" s="162"/>
      <c r="AR2167" s="162"/>
      <c r="AS2167" s="162"/>
      <c r="AT2167" s="162"/>
      <c r="AU2167" s="162"/>
      <c r="AV2167" s="162"/>
      <c r="AW2167" s="162"/>
      <c r="AX2167" s="162"/>
    </row>
    <row r="2168" spans="1:50" hidden="1">
      <c r="A2168" s="153" t="s">
        <v>14575</v>
      </c>
      <c r="B2168" s="153" t="s">
        <v>856</v>
      </c>
      <c r="C2168" s="153" t="s">
        <v>14782</v>
      </c>
      <c r="D2168" s="176" t="s">
        <v>8183</v>
      </c>
      <c r="E2168" s="153" t="s">
        <v>8184</v>
      </c>
      <c r="F2168" s="153" t="s">
        <v>14798</v>
      </c>
      <c r="G2168" s="153" t="s">
        <v>8185</v>
      </c>
      <c r="H2168" s="153" t="s">
        <v>2025</v>
      </c>
      <c r="I2168" s="153" t="s">
        <v>2026</v>
      </c>
      <c r="J2168" s="153" t="s">
        <v>8186</v>
      </c>
      <c r="K2168" s="153" t="s">
        <v>6309</v>
      </c>
      <c r="L2168" s="153" t="s">
        <v>6309</v>
      </c>
      <c r="M2168" s="161" t="s">
        <v>8187</v>
      </c>
      <c r="N2168" s="185" t="s">
        <v>6313</v>
      </c>
      <c r="O2168" s="161">
        <v>0</v>
      </c>
      <c r="P2168" s="161">
        <v>0</v>
      </c>
      <c r="Q2168" s="161">
        <v>0</v>
      </c>
      <c r="R2168" s="161">
        <v>0</v>
      </c>
      <c r="S2168" s="161">
        <v>0</v>
      </c>
      <c r="T2168" s="161">
        <v>0</v>
      </c>
      <c r="U2168" s="161">
        <v>0</v>
      </c>
      <c r="V2168" s="161">
        <v>0</v>
      </c>
      <c r="W2168" s="161">
        <v>0</v>
      </c>
      <c r="X2168" s="161">
        <v>0</v>
      </c>
      <c r="Y2168" s="161">
        <v>0</v>
      </c>
      <c r="Z2168" s="161">
        <v>0</v>
      </c>
      <c r="AA2168" s="161">
        <v>0</v>
      </c>
      <c r="AB2168" s="161">
        <v>0</v>
      </c>
      <c r="AC2168" s="161">
        <v>0</v>
      </c>
      <c r="AD2168" s="161">
        <v>0</v>
      </c>
      <c r="AE2168" s="161">
        <v>0</v>
      </c>
      <c r="AF2168" s="161">
        <v>0</v>
      </c>
      <c r="AG2168" s="161">
        <v>0</v>
      </c>
      <c r="AH2168" s="162"/>
      <c r="AI2168" s="162"/>
      <c r="AJ2168" s="162"/>
      <c r="AK2168" s="162"/>
      <c r="AL2168" s="162"/>
      <c r="AM2168" s="162"/>
      <c r="AN2168" s="162"/>
      <c r="AO2168" s="162"/>
      <c r="AP2168" s="162"/>
      <c r="AQ2168" s="162"/>
      <c r="AR2168" s="162"/>
      <c r="AS2168" s="162"/>
      <c r="AT2168" s="162"/>
      <c r="AU2168" s="162"/>
      <c r="AV2168" s="162"/>
      <c r="AW2168" s="162"/>
      <c r="AX2168" s="162"/>
    </row>
    <row r="2169" spans="1:50" hidden="1">
      <c r="A2169" s="154" t="s">
        <v>14576</v>
      </c>
      <c r="B2169" s="154" t="s">
        <v>856</v>
      </c>
      <c r="C2169" s="154" t="s">
        <v>14846</v>
      </c>
      <c r="M2169" s="161"/>
      <c r="N2169" s="185"/>
      <c r="O2169" s="161"/>
      <c r="P2169" s="161"/>
      <c r="Q2169" s="161"/>
      <c r="R2169" s="161"/>
      <c r="S2169" s="161"/>
      <c r="T2169" s="161"/>
      <c r="U2169" s="161"/>
      <c r="V2169" s="161"/>
      <c r="W2169" s="161"/>
      <c r="X2169" s="161"/>
      <c r="Y2169" s="161"/>
      <c r="Z2169" s="161"/>
      <c r="AA2169" s="161"/>
      <c r="AB2169" s="161"/>
      <c r="AC2169" s="161"/>
      <c r="AD2169" s="161"/>
      <c r="AE2169" s="161"/>
      <c r="AF2169" s="161"/>
      <c r="AG2169" s="161"/>
      <c r="AH2169" s="162"/>
      <c r="AI2169" s="162"/>
      <c r="AJ2169" s="162"/>
      <c r="AK2169" s="162"/>
      <c r="AL2169" s="162"/>
      <c r="AM2169" s="162"/>
      <c r="AN2169" s="162"/>
      <c r="AO2169" s="162"/>
      <c r="AP2169" s="162"/>
      <c r="AQ2169" s="162"/>
      <c r="AR2169" s="162"/>
      <c r="AS2169" s="162"/>
      <c r="AT2169" s="162"/>
      <c r="AU2169" s="162"/>
      <c r="AV2169" s="162"/>
      <c r="AW2169" s="162"/>
      <c r="AX2169" s="162"/>
    </row>
    <row r="2170" spans="1:50" hidden="1">
      <c r="A2170" s="154" t="s">
        <v>14577</v>
      </c>
      <c r="B2170" s="154" t="s">
        <v>856</v>
      </c>
      <c r="C2170" s="154" t="s">
        <v>14822</v>
      </c>
      <c r="M2170" s="161"/>
      <c r="N2170" s="185"/>
      <c r="O2170" s="161"/>
      <c r="P2170" s="161"/>
      <c r="Q2170" s="161"/>
      <c r="R2170" s="161"/>
      <c r="S2170" s="161"/>
      <c r="T2170" s="161"/>
      <c r="U2170" s="161"/>
      <c r="V2170" s="161"/>
      <c r="W2170" s="161"/>
      <c r="X2170" s="161"/>
      <c r="Y2170" s="161"/>
      <c r="Z2170" s="161"/>
      <c r="AA2170" s="161"/>
      <c r="AB2170" s="161"/>
      <c r="AC2170" s="161"/>
      <c r="AD2170" s="161"/>
      <c r="AE2170" s="161"/>
      <c r="AF2170" s="161"/>
      <c r="AG2170" s="161"/>
      <c r="AH2170" s="162"/>
      <c r="AI2170" s="162"/>
      <c r="AJ2170" s="162"/>
      <c r="AK2170" s="162"/>
      <c r="AL2170" s="162"/>
      <c r="AM2170" s="162"/>
      <c r="AN2170" s="162"/>
      <c r="AO2170" s="162"/>
      <c r="AP2170" s="162"/>
      <c r="AQ2170" s="162"/>
      <c r="AR2170" s="162"/>
      <c r="AS2170" s="162"/>
      <c r="AT2170" s="162"/>
      <c r="AU2170" s="162"/>
      <c r="AV2170" s="162"/>
      <c r="AW2170" s="162"/>
      <c r="AX2170" s="162"/>
    </row>
    <row r="2171" spans="1:50" hidden="1">
      <c r="A2171" s="153" t="s">
        <v>14578</v>
      </c>
      <c r="B2171" s="153" t="s">
        <v>2766</v>
      </c>
      <c r="C2171" s="153" t="s">
        <v>14619</v>
      </c>
      <c r="D2171" s="176" t="s">
        <v>14500</v>
      </c>
      <c r="E2171" s="153" t="s">
        <v>14501</v>
      </c>
      <c r="F2171" s="153" t="s">
        <v>14620</v>
      </c>
      <c r="G2171" s="153" t="s">
        <v>2767</v>
      </c>
      <c r="H2171" s="153" t="s">
        <v>2025</v>
      </c>
      <c r="I2171" s="153" t="s">
        <v>2026</v>
      </c>
      <c r="J2171" s="153" t="s">
        <v>2768</v>
      </c>
      <c r="K2171" s="153" t="s">
        <v>6309</v>
      </c>
      <c r="L2171" s="153" t="s">
        <v>14503</v>
      </c>
      <c r="M2171" s="161" t="s">
        <v>14598</v>
      </c>
      <c r="N2171" s="185" t="s">
        <v>6318</v>
      </c>
      <c r="O2171" s="161">
        <v>0</v>
      </c>
      <c r="P2171" s="161">
        <v>0</v>
      </c>
      <c r="Q2171" s="161">
        <v>0</v>
      </c>
      <c r="R2171" s="161">
        <v>0</v>
      </c>
      <c r="S2171" s="161">
        <v>0</v>
      </c>
      <c r="T2171" s="161">
        <v>0</v>
      </c>
      <c r="U2171" s="161">
        <v>0</v>
      </c>
      <c r="V2171" s="161">
        <v>0</v>
      </c>
      <c r="W2171" s="161">
        <v>0</v>
      </c>
      <c r="X2171" s="161">
        <v>0</v>
      </c>
      <c r="Y2171" s="161">
        <v>0</v>
      </c>
      <c r="Z2171" s="161">
        <v>0</v>
      </c>
      <c r="AA2171" s="161">
        <v>0</v>
      </c>
      <c r="AB2171" s="161">
        <v>0</v>
      </c>
      <c r="AC2171" s="161">
        <v>0</v>
      </c>
      <c r="AD2171" s="161">
        <v>0</v>
      </c>
      <c r="AE2171" s="161">
        <v>0</v>
      </c>
      <c r="AF2171" s="161" t="s">
        <v>14681</v>
      </c>
      <c r="AG2171" s="161" t="s">
        <v>4437</v>
      </c>
      <c r="AH2171" s="162"/>
      <c r="AI2171" s="162"/>
      <c r="AJ2171" s="162"/>
      <c r="AK2171" s="162"/>
      <c r="AL2171" s="162"/>
      <c r="AM2171" s="162"/>
      <c r="AN2171" s="162"/>
      <c r="AO2171" s="162"/>
      <c r="AP2171" s="162"/>
      <c r="AQ2171" s="162"/>
      <c r="AR2171" s="162"/>
      <c r="AS2171" s="162"/>
      <c r="AT2171" s="162"/>
      <c r="AU2171" s="162"/>
      <c r="AV2171" s="162"/>
      <c r="AW2171" s="162"/>
      <c r="AX2171" s="162"/>
    </row>
    <row r="2172" spans="1:50" hidden="1">
      <c r="A2172" s="153" t="s">
        <v>14579</v>
      </c>
      <c r="B2172" s="153" t="s">
        <v>2766</v>
      </c>
      <c r="C2172" s="153" t="s">
        <v>14621</v>
      </c>
      <c r="D2172" s="176" t="s">
        <v>14500</v>
      </c>
      <c r="E2172" s="153" t="s">
        <v>14501</v>
      </c>
      <c r="F2172" s="153" t="s">
        <v>14622</v>
      </c>
      <c r="G2172" s="153" t="s">
        <v>2767</v>
      </c>
      <c r="H2172" s="153" t="s">
        <v>2025</v>
      </c>
      <c r="I2172" s="153" t="s">
        <v>2026</v>
      </c>
      <c r="J2172" s="153" t="s">
        <v>2768</v>
      </c>
      <c r="K2172" s="153" t="s">
        <v>6309</v>
      </c>
      <c r="L2172" s="153" t="s">
        <v>14503</v>
      </c>
      <c r="M2172" s="161" t="s">
        <v>14598</v>
      </c>
      <c r="N2172" s="185" t="s">
        <v>6318</v>
      </c>
      <c r="O2172" s="161">
        <v>0</v>
      </c>
      <c r="P2172" s="161">
        <v>0</v>
      </c>
      <c r="Q2172" s="161">
        <v>0</v>
      </c>
      <c r="R2172" s="161">
        <v>0</v>
      </c>
      <c r="S2172" s="161">
        <v>0</v>
      </c>
      <c r="T2172" s="161">
        <v>0</v>
      </c>
      <c r="U2172" s="161">
        <v>0</v>
      </c>
      <c r="V2172" s="161">
        <v>0</v>
      </c>
      <c r="W2172" s="161">
        <v>0</v>
      </c>
      <c r="X2172" s="161">
        <v>0</v>
      </c>
      <c r="Y2172" s="161">
        <v>0</v>
      </c>
      <c r="Z2172" s="161">
        <v>0</v>
      </c>
      <c r="AA2172" s="161">
        <v>0</v>
      </c>
      <c r="AB2172" s="161">
        <v>0</v>
      </c>
      <c r="AC2172" s="161">
        <v>0</v>
      </c>
      <c r="AD2172" s="161">
        <v>0</v>
      </c>
      <c r="AE2172" s="161">
        <v>0</v>
      </c>
      <c r="AF2172" s="161" t="s">
        <v>14681</v>
      </c>
      <c r="AG2172" s="161" t="s">
        <v>4437</v>
      </c>
      <c r="AH2172" s="162"/>
      <c r="AI2172" s="162"/>
      <c r="AJ2172" s="162"/>
      <c r="AK2172" s="162"/>
      <c r="AL2172" s="162"/>
      <c r="AM2172" s="162"/>
      <c r="AN2172" s="162"/>
      <c r="AO2172" s="162"/>
      <c r="AP2172" s="162"/>
      <c r="AQ2172" s="162"/>
      <c r="AR2172" s="162"/>
      <c r="AS2172" s="162"/>
      <c r="AT2172" s="162"/>
      <c r="AU2172" s="162"/>
      <c r="AV2172" s="162"/>
      <c r="AW2172" s="162"/>
      <c r="AX2172" s="162"/>
    </row>
    <row r="2173" spans="1:50" hidden="1">
      <c r="A2173" s="153" t="s">
        <v>14580</v>
      </c>
      <c r="B2173" s="153" t="s">
        <v>2766</v>
      </c>
      <c r="C2173" s="153" t="s">
        <v>14623</v>
      </c>
      <c r="D2173" s="176" t="s">
        <v>14500</v>
      </c>
      <c r="E2173" s="153" t="s">
        <v>14501</v>
      </c>
      <c r="F2173" s="153" t="s">
        <v>14624</v>
      </c>
      <c r="G2173" s="153" t="s">
        <v>2767</v>
      </c>
      <c r="H2173" s="153" t="s">
        <v>2025</v>
      </c>
      <c r="I2173" s="153" t="s">
        <v>2026</v>
      </c>
      <c r="J2173" s="153" t="s">
        <v>2768</v>
      </c>
      <c r="K2173" s="153" t="s">
        <v>6309</v>
      </c>
      <c r="L2173" s="153" t="s">
        <v>14503</v>
      </c>
      <c r="M2173" s="161" t="s">
        <v>14598</v>
      </c>
      <c r="N2173" s="185" t="s">
        <v>6318</v>
      </c>
      <c r="O2173" s="161">
        <v>0</v>
      </c>
      <c r="P2173" s="161">
        <v>0</v>
      </c>
      <c r="Q2173" s="161">
        <v>0</v>
      </c>
      <c r="R2173" s="161">
        <v>0</v>
      </c>
      <c r="S2173" s="161">
        <v>0</v>
      </c>
      <c r="T2173" s="161">
        <v>0</v>
      </c>
      <c r="U2173" s="161">
        <v>0</v>
      </c>
      <c r="V2173" s="161">
        <v>0</v>
      </c>
      <c r="W2173" s="161">
        <v>0</v>
      </c>
      <c r="X2173" s="161">
        <v>0</v>
      </c>
      <c r="Y2173" s="161">
        <v>0</v>
      </c>
      <c r="Z2173" s="161">
        <v>0</v>
      </c>
      <c r="AA2173" s="161">
        <v>0</v>
      </c>
      <c r="AB2173" s="161">
        <v>0</v>
      </c>
      <c r="AC2173" s="161">
        <v>0</v>
      </c>
      <c r="AD2173" s="161">
        <v>0</v>
      </c>
      <c r="AE2173" s="161">
        <v>0</v>
      </c>
      <c r="AF2173" s="161" t="s">
        <v>14681</v>
      </c>
      <c r="AG2173" s="161" t="s">
        <v>4437</v>
      </c>
      <c r="AH2173" s="162"/>
      <c r="AI2173" s="162"/>
      <c r="AJ2173" s="162"/>
      <c r="AK2173" s="162"/>
      <c r="AL2173" s="162"/>
      <c r="AM2173" s="162"/>
      <c r="AN2173" s="162"/>
      <c r="AO2173" s="162"/>
      <c r="AP2173" s="162"/>
      <c r="AQ2173" s="162"/>
      <c r="AR2173" s="162"/>
      <c r="AS2173" s="162"/>
      <c r="AT2173" s="162"/>
      <c r="AU2173" s="162"/>
      <c r="AV2173" s="162"/>
      <c r="AW2173" s="162"/>
      <c r="AX2173" s="162"/>
    </row>
    <row r="2174" spans="1:50" hidden="1">
      <c r="A2174" s="153" t="s">
        <v>14581</v>
      </c>
      <c r="B2174" s="153" t="s">
        <v>2766</v>
      </c>
      <c r="C2174" s="153" t="s">
        <v>14621</v>
      </c>
      <c r="D2174" s="176" t="s">
        <v>14500</v>
      </c>
      <c r="E2174" s="153" t="s">
        <v>14501</v>
      </c>
      <c r="F2174" s="153" t="s">
        <v>14625</v>
      </c>
      <c r="G2174" s="153" t="s">
        <v>2767</v>
      </c>
      <c r="H2174" s="153" t="s">
        <v>2025</v>
      </c>
      <c r="I2174" s="153" t="s">
        <v>2026</v>
      </c>
      <c r="J2174" s="153" t="s">
        <v>2768</v>
      </c>
      <c r="K2174" s="153" t="s">
        <v>6309</v>
      </c>
      <c r="L2174" s="153" t="s">
        <v>14503</v>
      </c>
      <c r="M2174" s="161" t="s">
        <v>14598</v>
      </c>
      <c r="N2174" s="185" t="s">
        <v>6318</v>
      </c>
      <c r="O2174" s="161">
        <v>0</v>
      </c>
      <c r="P2174" s="161">
        <v>0</v>
      </c>
      <c r="Q2174" s="161">
        <v>0</v>
      </c>
      <c r="R2174" s="161">
        <v>0</v>
      </c>
      <c r="S2174" s="161">
        <v>0</v>
      </c>
      <c r="T2174" s="161">
        <v>0</v>
      </c>
      <c r="U2174" s="161">
        <v>0</v>
      </c>
      <c r="V2174" s="161">
        <v>0</v>
      </c>
      <c r="W2174" s="161">
        <v>0</v>
      </c>
      <c r="X2174" s="161">
        <v>0</v>
      </c>
      <c r="Y2174" s="161">
        <v>0</v>
      </c>
      <c r="Z2174" s="161">
        <v>0</v>
      </c>
      <c r="AA2174" s="161">
        <v>0</v>
      </c>
      <c r="AB2174" s="161">
        <v>0</v>
      </c>
      <c r="AC2174" s="161">
        <v>0</v>
      </c>
      <c r="AD2174" s="161">
        <v>0</v>
      </c>
      <c r="AE2174" s="161">
        <v>0</v>
      </c>
      <c r="AF2174" s="161" t="s">
        <v>14681</v>
      </c>
      <c r="AG2174" s="161" t="s">
        <v>4437</v>
      </c>
      <c r="AH2174" s="162"/>
      <c r="AI2174" s="162"/>
      <c r="AJ2174" s="162"/>
      <c r="AK2174" s="162"/>
      <c r="AL2174" s="162"/>
      <c r="AM2174" s="162"/>
      <c r="AN2174" s="162"/>
      <c r="AO2174" s="162"/>
      <c r="AP2174" s="162"/>
      <c r="AQ2174" s="162"/>
      <c r="AR2174" s="162"/>
      <c r="AS2174" s="162"/>
      <c r="AT2174" s="162"/>
      <c r="AU2174" s="162"/>
      <c r="AV2174" s="162"/>
      <c r="AW2174" s="162"/>
      <c r="AX2174" s="162"/>
    </row>
    <row r="2175" spans="1:50" hidden="1">
      <c r="A2175" s="153" t="s">
        <v>14582</v>
      </c>
      <c r="B2175" s="153" t="s">
        <v>2766</v>
      </c>
      <c r="C2175" s="153" t="s">
        <v>14621</v>
      </c>
      <c r="D2175" s="176" t="s">
        <v>14500</v>
      </c>
      <c r="E2175" s="153" t="s">
        <v>14501</v>
      </c>
      <c r="F2175" s="153" t="s">
        <v>14626</v>
      </c>
      <c r="G2175" s="153" t="s">
        <v>2767</v>
      </c>
      <c r="H2175" s="153" t="s">
        <v>2025</v>
      </c>
      <c r="I2175" s="153" t="s">
        <v>2026</v>
      </c>
      <c r="J2175" s="153" t="s">
        <v>2768</v>
      </c>
      <c r="K2175" s="153" t="s">
        <v>6309</v>
      </c>
      <c r="L2175" s="153" t="s">
        <v>14503</v>
      </c>
      <c r="M2175" s="161" t="s">
        <v>14598</v>
      </c>
      <c r="N2175" s="185" t="s">
        <v>6318</v>
      </c>
      <c r="O2175" s="161">
        <v>0</v>
      </c>
      <c r="P2175" s="161">
        <v>0</v>
      </c>
      <c r="Q2175" s="161">
        <v>0</v>
      </c>
      <c r="R2175" s="161">
        <v>0</v>
      </c>
      <c r="S2175" s="161">
        <v>0</v>
      </c>
      <c r="T2175" s="161">
        <v>0</v>
      </c>
      <c r="U2175" s="161">
        <v>0</v>
      </c>
      <c r="V2175" s="161">
        <v>0</v>
      </c>
      <c r="W2175" s="161">
        <v>0</v>
      </c>
      <c r="X2175" s="161">
        <v>0</v>
      </c>
      <c r="Y2175" s="161">
        <v>0</v>
      </c>
      <c r="Z2175" s="161">
        <v>0</v>
      </c>
      <c r="AA2175" s="161">
        <v>0</v>
      </c>
      <c r="AB2175" s="161">
        <v>0</v>
      </c>
      <c r="AC2175" s="161">
        <v>0</v>
      </c>
      <c r="AD2175" s="161">
        <v>0</v>
      </c>
      <c r="AE2175" s="161">
        <v>0</v>
      </c>
      <c r="AF2175" s="161" t="s">
        <v>14681</v>
      </c>
      <c r="AG2175" s="161" t="s">
        <v>4437</v>
      </c>
      <c r="AH2175" s="162"/>
      <c r="AI2175" s="162"/>
      <c r="AJ2175" s="162"/>
      <c r="AK2175" s="162"/>
      <c r="AL2175" s="162"/>
      <c r="AM2175" s="162"/>
      <c r="AN2175" s="162"/>
      <c r="AO2175" s="162"/>
      <c r="AP2175" s="162"/>
      <c r="AQ2175" s="162"/>
      <c r="AR2175" s="162"/>
      <c r="AS2175" s="162"/>
      <c r="AT2175" s="162"/>
      <c r="AU2175" s="162"/>
      <c r="AV2175" s="162"/>
      <c r="AW2175" s="162"/>
      <c r="AX2175" s="162"/>
    </row>
    <row r="2176" spans="1:50" hidden="1">
      <c r="A2176" s="153" t="s">
        <v>706</v>
      </c>
      <c r="B2176" s="153" t="s">
        <v>702</v>
      </c>
      <c r="C2176" s="153" t="s">
        <v>2228</v>
      </c>
      <c r="D2176" s="177" t="s">
        <v>11768</v>
      </c>
      <c r="E2176" s="161" t="s">
        <v>11769</v>
      </c>
      <c r="F2176" s="161" t="s">
        <v>13535</v>
      </c>
      <c r="G2176" s="161" t="s">
        <v>11770</v>
      </c>
      <c r="H2176" s="161" t="s">
        <v>2024</v>
      </c>
      <c r="I2176" s="161" t="s">
        <v>2031</v>
      </c>
      <c r="J2176" s="161" t="s">
        <v>11771</v>
      </c>
      <c r="K2176" s="161" t="s">
        <v>11772</v>
      </c>
      <c r="L2176" s="161" t="s">
        <v>1346</v>
      </c>
      <c r="M2176" s="161"/>
      <c r="N2176" s="185"/>
      <c r="O2176" s="161"/>
      <c r="P2176" s="161"/>
      <c r="Q2176" s="161"/>
      <c r="R2176" s="161"/>
      <c r="S2176" s="161"/>
      <c r="T2176" s="161"/>
      <c r="U2176" s="161"/>
      <c r="V2176" s="161"/>
      <c r="W2176" s="161"/>
      <c r="X2176" s="161"/>
      <c r="Y2176" s="161"/>
      <c r="Z2176" s="161"/>
      <c r="AA2176" s="161"/>
      <c r="AB2176" s="161"/>
      <c r="AC2176" s="161"/>
      <c r="AD2176" s="161"/>
      <c r="AE2176" s="161"/>
      <c r="AF2176" s="161"/>
      <c r="AG2176" s="161"/>
      <c r="AH2176" s="162"/>
      <c r="AI2176" s="162"/>
      <c r="AJ2176" s="162"/>
      <c r="AK2176" s="162"/>
      <c r="AL2176" s="162"/>
      <c r="AM2176" s="162"/>
      <c r="AN2176" s="162"/>
      <c r="AO2176" s="162"/>
      <c r="AP2176" s="162"/>
      <c r="AQ2176" s="162"/>
      <c r="AR2176" s="162"/>
      <c r="AS2176" s="162"/>
      <c r="AT2176" s="162"/>
      <c r="AU2176" s="162"/>
      <c r="AV2176" s="162"/>
      <c r="AW2176" s="162"/>
      <c r="AX2176" s="162"/>
    </row>
    <row r="2177" spans="1:50" hidden="1">
      <c r="A2177" s="153" t="s">
        <v>14583</v>
      </c>
      <c r="B2177" s="153" t="s">
        <v>2766</v>
      </c>
      <c r="C2177" s="153" t="s">
        <v>14621</v>
      </c>
      <c r="D2177" s="176" t="s">
        <v>14500</v>
      </c>
      <c r="E2177" s="153" t="s">
        <v>14501</v>
      </c>
      <c r="F2177" s="153" t="s">
        <v>14627</v>
      </c>
      <c r="G2177" s="153" t="s">
        <v>2767</v>
      </c>
      <c r="H2177" s="153" t="s">
        <v>2025</v>
      </c>
      <c r="I2177" s="153" t="s">
        <v>2026</v>
      </c>
      <c r="J2177" s="153" t="s">
        <v>2768</v>
      </c>
      <c r="K2177" s="153" t="s">
        <v>6309</v>
      </c>
      <c r="L2177" s="153" t="s">
        <v>14503</v>
      </c>
      <c r="M2177" s="161" t="s">
        <v>14598</v>
      </c>
      <c r="N2177" s="185" t="s">
        <v>6318</v>
      </c>
      <c r="O2177" s="161">
        <v>0</v>
      </c>
      <c r="P2177" s="161">
        <v>0</v>
      </c>
      <c r="Q2177" s="161">
        <v>0</v>
      </c>
      <c r="R2177" s="161">
        <v>0</v>
      </c>
      <c r="S2177" s="161">
        <v>0</v>
      </c>
      <c r="T2177" s="161">
        <v>0</v>
      </c>
      <c r="U2177" s="161">
        <v>0</v>
      </c>
      <c r="V2177" s="161">
        <v>0</v>
      </c>
      <c r="W2177" s="161">
        <v>0</v>
      </c>
      <c r="X2177" s="161">
        <v>0</v>
      </c>
      <c r="Y2177" s="161">
        <v>0</v>
      </c>
      <c r="Z2177" s="161">
        <v>0</v>
      </c>
      <c r="AA2177" s="161">
        <v>0</v>
      </c>
      <c r="AB2177" s="161">
        <v>0</v>
      </c>
      <c r="AC2177" s="161">
        <v>0</v>
      </c>
      <c r="AD2177" s="161">
        <v>0</v>
      </c>
      <c r="AE2177" s="161">
        <v>0</v>
      </c>
      <c r="AF2177" s="161" t="s">
        <v>14681</v>
      </c>
      <c r="AG2177" s="161" t="s">
        <v>4437</v>
      </c>
      <c r="AH2177" s="162"/>
      <c r="AI2177" s="162"/>
      <c r="AJ2177" s="162"/>
      <c r="AK2177" s="162"/>
      <c r="AL2177" s="162"/>
      <c r="AM2177" s="162"/>
      <c r="AN2177" s="162"/>
      <c r="AO2177" s="162"/>
      <c r="AP2177" s="162"/>
      <c r="AQ2177" s="162"/>
      <c r="AR2177" s="162"/>
      <c r="AS2177" s="162"/>
      <c r="AT2177" s="162"/>
      <c r="AU2177" s="162"/>
      <c r="AV2177" s="162"/>
      <c r="AW2177" s="162"/>
      <c r="AX2177" s="162"/>
    </row>
    <row r="2178" spans="1:50" hidden="1">
      <c r="A2178" s="153" t="s">
        <v>14584</v>
      </c>
      <c r="B2178" s="153" t="s">
        <v>2766</v>
      </c>
      <c r="C2178" s="153" t="s">
        <v>14628</v>
      </c>
      <c r="D2178" s="176" t="s">
        <v>14500</v>
      </c>
      <c r="E2178" s="153" t="s">
        <v>14501</v>
      </c>
      <c r="F2178" s="153" t="s">
        <v>14629</v>
      </c>
      <c r="G2178" s="153" t="s">
        <v>2767</v>
      </c>
      <c r="H2178" s="153" t="s">
        <v>2025</v>
      </c>
      <c r="I2178" s="153" t="s">
        <v>2026</v>
      </c>
      <c r="J2178" s="153" t="s">
        <v>2768</v>
      </c>
      <c r="K2178" s="153" t="s">
        <v>6309</v>
      </c>
      <c r="L2178" s="153" t="s">
        <v>14503</v>
      </c>
      <c r="M2178" s="161" t="s">
        <v>14598</v>
      </c>
      <c r="N2178" s="185" t="s">
        <v>6318</v>
      </c>
      <c r="O2178" s="161">
        <v>0</v>
      </c>
      <c r="P2178" s="161">
        <v>0</v>
      </c>
      <c r="Q2178" s="161">
        <v>0</v>
      </c>
      <c r="R2178" s="161">
        <v>0</v>
      </c>
      <c r="S2178" s="161">
        <v>0</v>
      </c>
      <c r="T2178" s="161">
        <v>0</v>
      </c>
      <c r="U2178" s="161">
        <v>0</v>
      </c>
      <c r="V2178" s="161">
        <v>0</v>
      </c>
      <c r="W2178" s="161">
        <v>0</v>
      </c>
      <c r="X2178" s="161">
        <v>0</v>
      </c>
      <c r="Y2178" s="161">
        <v>0</v>
      </c>
      <c r="Z2178" s="161">
        <v>0</v>
      </c>
      <c r="AA2178" s="161">
        <v>0</v>
      </c>
      <c r="AB2178" s="161">
        <v>0</v>
      </c>
      <c r="AC2178" s="161">
        <v>0</v>
      </c>
      <c r="AD2178" s="161">
        <v>0</v>
      </c>
      <c r="AE2178" s="161">
        <v>0</v>
      </c>
      <c r="AF2178" s="161" t="s">
        <v>14681</v>
      </c>
      <c r="AG2178" s="161" t="s">
        <v>4437</v>
      </c>
      <c r="AH2178" s="162"/>
      <c r="AI2178" s="162"/>
      <c r="AJ2178" s="162"/>
      <c r="AK2178" s="162"/>
      <c r="AL2178" s="162"/>
      <c r="AM2178" s="162"/>
      <c r="AN2178" s="162"/>
      <c r="AO2178" s="162"/>
      <c r="AP2178" s="162"/>
      <c r="AQ2178" s="162"/>
      <c r="AR2178" s="162"/>
      <c r="AS2178" s="162"/>
      <c r="AT2178" s="162"/>
      <c r="AU2178" s="162"/>
      <c r="AV2178" s="162"/>
      <c r="AW2178" s="162"/>
      <c r="AX2178" s="162"/>
    </row>
    <row r="2179" spans="1:50" hidden="1">
      <c r="A2179" s="153" t="s">
        <v>14585</v>
      </c>
      <c r="B2179" s="153" t="s">
        <v>2766</v>
      </c>
      <c r="C2179" s="153" t="s">
        <v>14628</v>
      </c>
      <c r="D2179" s="176" t="s">
        <v>14500</v>
      </c>
      <c r="E2179" s="153" t="s">
        <v>14501</v>
      </c>
      <c r="F2179" s="153" t="s">
        <v>14630</v>
      </c>
      <c r="G2179" s="153" t="s">
        <v>2767</v>
      </c>
      <c r="H2179" s="153" t="s">
        <v>2025</v>
      </c>
      <c r="I2179" s="153" t="s">
        <v>2026</v>
      </c>
      <c r="J2179" s="153" t="s">
        <v>2768</v>
      </c>
      <c r="K2179" s="153" t="s">
        <v>6309</v>
      </c>
      <c r="L2179" s="153" t="s">
        <v>14503</v>
      </c>
      <c r="M2179" s="161" t="s">
        <v>14598</v>
      </c>
      <c r="N2179" s="185" t="s">
        <v>6318</v>
      </c>
      <c r="O2179" s="161">
        <v>0</v>
      </c>
      <c r="P2179" s="161">
        <v>0</v>
      </c>
      <c r="Q2179" s="161">
        <v>0</v>
      </c>
      <c r="R2179" s="161">
        <v>0</v>
      </c>
      <c r="S2179" s="161">
        <v>0</v>
      </c>
      <c r="T2179" s="161">
        <v>0</v>
      </c>
      <c r="U2179" s="161">
        <v>0</v>
      </c>
      <c r="V2179" s="161">
        <v>0</v>
      </c>
      <c r="W2179" s="161">
        <v>0</v>
      </c>
      <c r="X2179" s="161">
        <v>0</v>
      </c>
      <c r="Y2179" s="161">
        <v>0</v>
      </c>
      <c r="Z2179" s="161">
        <v>0</v>
      </c>
      <c r="AA2179" s="161">
        <v>0</v>
      </c>
      <c r="AB2179" s="161">
        <v>0</v>
      </c>
      <c r="AC2179" s="161">
        <v>0</v>
      </c>
      <c r="AD2179" s="161">
        <v>0</v>
      </c>
      <c r="AE2179" s="161">
        <v>0</v>
      </c>
      <c r="AF2179" s="161" t="s">
        <v>14681</v>
      </c>
      <c r="AG2179" s="161" t="s">
        <v>4437</v>
      </c>
      <c r="AH2179" s="162"/>
      <c r="AI2179" s="162"/>
      <c r="AJ2179" s="162"/>
      <c r="AK2179" s="162"/>
      <c r="AL2179" s="162"/>
      <c r="AM2179" s="162"/>
      <c r="AN2179" s="162"/>
      <c r="AO2179" s="162"/>
      <c r="AP2179" s="162"/>
      <c r="AQ2179" s="162"/>
      <c r="AR2179" s="162"/>
      <c r="AS2179" s="162"/>
      <c r="AT2179" s="162"/>
      <c r="AU2179" s="162"/>
      <c r="AV2179" s="162"/>
      <c r="AW2179" s="162"/>
      <c r="AX2179" s="162"/>
    </row>
    <row r="2180" spans="1:50" hidden="1">
      <c r="A2180" s="153" t="s">
        <v>14586</v>
      </c>
      <c r="B2180" s="153" t="s">
        <v>2766</v>
      </c>
      <c r="C2180" s="153" t="s">
        <v>14631</v>
      </c>
      <c r="D2180" s="176" t="s">
        <v>14500</v>
      </c>
      <c r="E2180" s="153" t="s">
        <v>14501</v>
      </c>
      <c r="F2180" s="153" t="s">
        <v>14632</v>
      </c>
      <c r="G2180" s="153" t="s">
        <v>2767</v>
      </c>
      <c r="H2180" s="153" t="s">
        <v>2025</v>
      </c>
      <c r="I2180" s="153" t="s">
        <v>2026</v>
      </c>
      <c r="J2180" s="153" t="s">
        <v>2768</v>
      </c>
      <c r="K2180" s="153" t="s">
        <v>6309</v>
      </c>
      <c r="L2180" s="153" t="s">
        <v>14503</v>
      </c>
      <c r="M2180" s="161" t="s">
        <v>14598</v>
      </c>
      <c r="N2180" s="185" t="s">
        <v>6318</v>
      </c>
      <c r="O2180" s="161">
        <v>0</v>
      </c>
      <c r="P2180" s="161">
        <v>0</v>
      </c>
      <c r="Q2180" s="161">
        <v>0</v>
      </c>
      <c r="R2180" s="161">
        <v>0</v>
      </c>
      <c r="S2180" s="161">
        <v>0</v>
      </c>
      <c r="T2180" s="161">
        <v>0</v>
      </c>
      <c r="U2180" s="161">
        <v>0</v>
      </c>
      <c r="V2180" s="161">
        <v>0</v>
      </c>
      <c r="W2180" s="161">
        <v>0</v>
      </c>
      <c r="X2180" s="161">
        <v>0</v>
      </c>
      <c r="Y2180" s="161">
        <v>0</v>
      </c>
      <c r="Z2180" s="161">
        <v>0</v>
      </c>
      <c r="AA2180" s="161">
        <v>0</v>
      </c>
      <c r="AB2180" s="161">
        <v>0</v>
      </c>
      <c r="AC2180" s="161">
        <v>0</v>
      </c>
      <c r="AD2180" s="161">
        <v>0</v>
      </c>
      <c r="AE2180" s="161">
        <v>0</v>
      </c>
      <c r="AF2180" s="161" t="s">
        <v>14681</v>
      </c>
      <c r="AG2180" s="161" t="s">
        <v>4437</v>
      </c>
      <c r="AH2180" s="162"/>
      <c r="AI2180" s="162"/>
      <c r="AJ2180" s="162"/>
      <c r="AK2180" s="162"/>
      <c r="AL2180" s="162"/>
      <c r="AM2180" s="162"/>
      <c r="AN2180" s="162"/>
      <c r="AO2180" s="162"/>
      <c r="AP2180" s="162"/>
      <c r="AQ2180" s="162"/>
      <c r="AR2180" s="162"/>
      <c r="AS2180" s="162"/>
      <c r="AT2180" s="162"/>
      <c r="AU2180" s="162"/>
      <c r="AV2180" s="162"/>
      <c r="AW2180" s="162"/>
      <c r="AX2180" s="162"/>
    </row>
    <row r="2181" spans="1:50" hidden="1">
      <c r="A2181" s="153" t="s">
        <v>14587</v>
      </c>
      <c r="B2181" s="153" t="s">
        <v>2766</v>
      </c>
      <c r="C2181" s="153" t="s">
        <v>14633</v>
      </c>
      <c r="D2181" s="176" t="s">
        <v>14500</v>
      </c>
      <c r="E2181" s="153" t="s">
        <v>14501</v>
      </c>
      <c r="F2181" s="153" t="s">
        <v>14634</v>
      </c>
      <c r="G2181" s="153" t="s">
        <v>2767</v>
      </c>
      <c r="H2181" s="153" t="s">
        <v>2025</v>
      </c>
      <c r="I2181" s="153" t="s">
        <v>2026</v>
      </c>
      <c r="J2181" s="153" t="s">
        <v>2768</v>
      </c>
      <c r="K2181" s="153" t="s">
        <v>6309</v>
      </c>
      <c r="L2181" s="153" t="s">
        <v>14503</v>
      </c>
      <c r="M2181" s="161" t="s">
        <v>14598</v>
      </c>
      <c r="N2181" s="185" t="s">
        <v>6318</v>
      </c>
      <c r="O2181" s="161">
        <v>0</v>
      </c>
      <c r="P2181" s="161">
        <v>0</v>
      </c>
      <c r="Q2181" s="161">
        <v>0</v>
      </c>
      <c r="R2181" s="161">
        <v>0</v>
      </c>
      <c r="S2181" s="161">
        <v>0</v>
      </c>
      <c r="T2181" s="161">
        <v>0</v>
      </c>
      <c r="U2181" s="161">
        <v>0</v>
      </c>
      <c r="V2181" s="161">
        <v>0</v>
      </c>
      <c r="W2181" s="161">
        <v>0</v>
      </c>
      <c r="X2181" s="161">
        <v>0</v>
      </c>
      <c r="Y2181" s="161">
        <v>0</v>
      </c>
      <c r="Z2181" s="161">
        <v>0</v>
      </c>
      <c r="AA2181" s="161">
        <v>0</v>
      </c>
      <c r="AB2181" s="161">
        <v>0</v>
      </c>
      <c r="AC2181" s="161">
        <v>0</v>
      </c>
      <c r="AD2181" s="161">
        <v>0</v>
      </c>
      <c r="AE2181" s="161">
        <v>0</v>
      </c>
      <c r="AF2181" s="161" t="s">
        <v>14681</v>
      </c>
      <c r="AG2181" s="161" t="s">
        <v>4437</v>
      </c>
      <c r="AH2181" s="162"/>
      <c r="AI2181" s="162"/>
      <c r="AJ2181" s="162"/>
      <c r="AK2181" s="162"/>
      <c r="AL2181" s="162"/>
      <c r="AM2181" s="162"/>
      <c r="AN2181" s="162"/>
      <c r="AO2181" s="162"/>
      <c r="AP2181" s="162"/>
      <c r="AQ2181" s="162"/>
      <c r="AR2181" s="162"/>
      <c r="AS2181" s="162"/>
      <c r="AT2181" s="162"/>
      <c r="AU2181" s="162"/>
      <c r="AV2181" s="162"/>
      <c r="AW2181" s="162"/>
      <c r="AX2181" s="162"/>
    </row>
    <row r="2182" spans="1:50" hidden="1">
      <c r="A2182" s="153" t="s">
        <v>14588</v>
      </c>
      <c r="B2182" s="153" t="s">
        <v>2766</v>
      </c>
      <c r="C2182" s="153" t="s">
        <v>14635</v>
      </c>
      <c r="D2182" s="176" t="s">
        <v>14500</v>
      </c>
      <c r="E2182" s="153" t="s">
        <v>14501</v>
      </c>
      <c r="F2182" s="153" t="s">
        <v>14636</v>
      </c>
      <c r="G2182" s="153" t="s">
        <v>2767</v>
      </c>
      <c r="H2182" s="153" t="s">
        <v>2025</v>
      </c>
      <c r="I2182" s="153" t="s">
        <v>2026</v>
      </c>
      <c r="J2182" s="153" t="s">
        <v>2768</v>
      </c>
      <c r="K2182" s="153" t="s">
        <v>6309</v>
      </c>
      <c r="L2182" s="153" t="s">
        <v>14503</v>
      </c>
      <c r="M2182" s="161" t="s">
        <v>14598</v>
      </c>
      <c r="N2182" s="185" t="s">
        <v>6318</v>
      </c>
      <c r="O2182" s="161">
        <v>0</v>
      </c>
      <c r="P2182" s="161">
        <v>0</v>
      </c>
      <c r="Q2182" s="161">
        <v>0</v>
      </c>
      <c r="R2182" s="161">
        <v>0</v>
      </c>
      <c r="S2182" s="161">
        <v>0</v>
      </c>
      <c r="T2182" s="161">
        <v>0</v>
      </c>
      <c r="U2182" s="161">
        <v>0</v>
      </c>
      <c r="V2182" s="161">
        <v>0</v>
      </c>
      <c r="W2182" s="161">
        <v>0</v>
      </c>
      <c r="X2182" s="161">
        <v>0</v>
      </c>
      <c r="Y2182" s="161">
        <v>0</v>
      </c>
      <c r="Z2182" s="161">
        <v>0</v>
      </c>
      <c r="AA2182" s="161">
        <v>0</v>
      </c>
      <c r="AB2182" s="161">
        <v>0</v>
      </c>
      <c r="AC2182" s="161">
        <v>0</v>
      </c>
      <c r="AD2182" s="161">
        <v>0</v>
      </c>
      <c r="AE2182" s="161">
        <v>0</v>
      </c>
      <c r="AF2182" s="161" t="s">
        <v>14681</v>
      </c>
      <c r="AG2182" s="161" t="s">
        <v>4437</v>
      </c>
      <c r="AH2182" s="162"/>
      <c r="AI2182" s="162"/>
      <c r="AJ2182" s="162"/>
      <c r="AK2182" s="162"/>
      <c r="AL2182" s="162"/>
      <c r="AM2182" s="162"/>
      <c r="AN2182" s="162"/>
      <c r="AO2182" s="162"/>
      <c r="AP2182" s="162"/>
      <c r="AQ2182" s="162"/>
      <c r="AR2182" s="162"/>
      <c r="AS2182" s="162"/>
      <c r="AT2182" s="162"/>
      <c r="AU2182" s="162"/>
      <c r="AV2182" s="162"/>
      <c r="AW2182" s="162"/>
      <c r="AX2182" s="162"/>
    </row>
    <row r="2183" spans="1:50" hidden="1">
      <c r="A2183" s="153" t="s">
        <v>14589</v>
      </c>
      <c r="B2183" s="153" t="s">
        <v>2766</v>
      </c>
      <c r="C2183" s="153" t="s">
        <v>14633</v>
      </c>
      <c r="D2183" s="176" t="s">
        <v>14500</v>
      </c>
      <c r="E2183" s="153" t="s">
        <v>14501</v>
      </c>
      <c r="F2183" s="153" t="s">
        <v>14637</v>
      </c>
      <c r="G2183" s="153" t="s">
        <v>2767</v>
      </c>
      <c r="H2183" s="153" t="s">
        <v>2025</v>
      </c>
      <c r="I2183" s="153" t="s">
        <v>2026</v>
      </c>
      <c r="J2183" s="153" t="s">
        <v>2768</v>
      </c>
      <c r="K2183" s="153" t="s">
        <v>6309</v>
      </c>
      <c r="L2183" s="153" t="s">
        <v>14503</v>
      </c>
      <c r="M2183" s="161" t="s">
        <v>14598</v>
      </c>
      <c r="N2183" s="185" t="s">
        <v>6318</v>
      </c>
      <c r="O2183" s="161">
        <v>0</v>
      </c>
      <c r="P2183" s="161">
        <v>0</v>
      </c>
      <c r="Q2183" s="161">
        <v>0</v>
      </c>
      <c r="R2183" s="161">
        <v>0</v>
      </c>
      <c r="S2183" s="161">
        <v>0</v>
      </c>
      <c r="T2183" s="161">
        <v>0</v>
      </c>
      <c r="U2183" s="161">
        <v>0</v>
      </c>
      <c r="V2183" s="161">
        <v>0</v>
      </c>
      <c r="W2183" s="161">
        <v>0</v>
      </c>
      <c r="X2183" s="161">
        <v>0</v>
      </c>
      <c r="Y2183" s="161">
        <v>0</v>
      </c>
      <c r="Z2183" s="161">
        <v>0</v>
      </c>
      <c r="AA2183" s="161">
        <v>0</v>
      </c>
      <c r="AB2183" s="161">
        <v>0</v>
      </c>
      <c r="AC2183" s="161">
        <v>0</v>
      </c>
      <c r="AD2183" s="161">
        <v>0</v>
      </c>
      <c r="AE2183" s="161">
        <v>0</v>
      </c>
      <c r="AF2183" s="161" t="s">
        <v>14681</v>
      </c>
      <c r="AG2183" s="161" t="s">
        <v>4437</v>
      </c>
      <c r="AH2183" s="162"/>
      <c r="AI2183" s="162"/>
      <c r="AJ2183" s="162"/>
      <c r="AK2183" s="162"/>
      <c r="AL2183" s="162"/>
      <c r="AM2183" s="162"/>
      <c r="AN2183" s="162"/>
      <c r="AO2183" s="162"/>
      <c r="AP2183" s="162"/>
      <c r="AQ2183" s="162"/>
      <c r="AR2183" s="162"/>
      <c r="AS2183" s="162"/>
      <c r="AT2183" s="162"/>
      <c r="AU2183" s="162"/>
      <c r="AV2183" s="162"/>
      <c r="AW2183" s="162"/>
      <c r="AX2183" s="162"/>
    </row>
    <row r="2184" spans="1:50" hidden="1">
      <c r="A2184" s="153" t="s">
        <v>14590</v>
      </c>
      <c r="B2184" s="153" t="s">
        <v>2766</v>
      </c>
      <c r="C2184" s="153" t="s">
        <v>14638</v>
      </c>
      <c r="D2184" s="176" t="s">
        <v>14500</v>
      </c>
      <c r="E2184" s="153" t="s">
        <v>14501</v>
      </c>
      <c r="F2184" s="153" t="s">
        <v>14639</v>
      </c>
      <c r="G2184" s="153" t="s">
        <v>2767</v>
      </c>
      <c r="H2184" s="153" t="s">
        <v>2025</v>
      </c>
      <c r="I2184" s="153" t="s">
        <v>2026</v>
      </c>
      <c r="J2184" s="153" t="s">
        <v>2768</v>
      </c>
      <c r="K2184" s="153" t="s">
        <v>6309</v>
      </c>
      <c r="L2184" s="153" t="s">
        <v>14503</v>
      </c>
      <c r="M2184" s="161" t="s">
        <v>14598</v>
      </c>
      <c r="N2184" s="185" t="s">
        <v>6318</v>
      </c>
      <c r="O2184" s="161">
        <v>0</v>
      </c>
      <c r="P2184" s="161">
        <v>0</v>
      </c>
      <c r="Q2184" s="161">
        <v>0</v>
      </c>
      <c r="R2184" s="161">
        <v>0</v>
      </c>
      <c r="S2184" s="161">
        <v>0</v>
      </c>
      <c r="T2184" s="161">
        <v>0</v>
      </c>
      <c r="U2184" s="161">
        <v>0</v>
      </c>
      <c r="V2184" s="161">
        <v>0</v>
      </c>
      <c r="W2184" s="161">
        <v>0</v>
      </c>
      <c r="X2184" s="161">
        <v>0</v>
      </c>
      <c r="Y2184" s="161">
        <v>0</v>
      </c>
      <c r="Z2184" s="161">
        <v>0</v>
      </c>
      <c r="AA2184" s="161">
        <v>0</v>
      </c>
      <c r="AB2184" s="161">
        <v>0</v>
      </c>
      <c r="AC2184" s="161">
        <v>0</v>
      </c>
      <c r="AD2184" s="161">
        <v>0</v>
      </c>
      <c r="AE2184" s="161">
        <v>0</v>
      </c>
      <c r="AF2184" s="161" t="s">
        <v>14681</v>
      </c>
      <c r="AG2184" s="161" t="s">
        <v>4437</v>
      </c>
      <c r="AH2184" s="162"/>
      <c r="AI2184" s="162"/>
      <c r="AJ2184" s="162"/>
      <c r="AK2184" s="162"/>
      <c r="AL2184" s="162"/>
      <c r="AM2184" s="162"/>
      <c r="AN2184" s="162"/>
      <c r="AO2184" s="162"/>
      <c r="AP2184" s="162"/>
      <c r="AQ2184" s="162"/>
      <c r="AR2184" s="162"/>
      <c r="AS2184" s="162"/>
      <c r="AT2184" s="162"/>
      <c r="AU2184" s="162"/>
      <c r="AV2184" s="162"/>
      <c r="AW2184" s="162"/>
      <c r="AX2184" s="162"/>
    </row>
    <row r="2185" spans="1:50" hidden="1">
      <c r="A2185" s="153" t="s">
        <v>14591</v>
      </c>
      <c r="B2185" s="153" t="s">
        <v>2766</v>
      </c>
      <c r="C2185" s="153" t="s">
        <v>14638</v>
      </c>
      <c r="D2185" s="176" t="s">
        <v>14500</v>
      </c>
      <c r="E2185" s="153" t="s">
        <v>14501</v>
      </c>
      <c r="F2185" s="153" t="s">
        <v>14640</v>
      </c>
      <c r="G2185" s="153" t="s">
        <v>2767</v>
      </c>
      <c r="H2185" s="153" t="s">
        <v>2025</v>
      </c>
      <c r="I2185" s="153" t="s">
        <v>2026</v>
      </c>
      <c r="J2185" s="153" t="s">
        <v>2768</v>
      </c>
      <c r="K2185" s="153" t="s">
        <v>6309</v>
      </c>
      <c r="L2185" s="153" t="s">
        <v>14503</v>
      </c>
      <c r="M2185" s="161" t="s">
        <v>14598</v>
      </c>
      <c r="N2185" s="185" t="s">
        <v>6318</v>
      </c>
      <c r="O2185" s="161">
        <v>0</v>
      </c>
      <c r="P2185" s="161">
        <v>0</v>
      </c>
      <c r="Q2185" s="161">
        <v>0</v>
      </c>
      <c r="R2185" s="161">
        <v>0</v>
      </c>
      <c r="S2185" s="161">
        <v>0</v>
      </c>
      <c r="T2185" s="161">
        <v>0</v>
      </c>
      <c r="U2185" s="161">
        <v>0</v>
      </c>
      <c r="V2185" s="161">
        <v>0</v>
      </c>
      <c r="W2185" s="161">
        <v>0</v>
      </c>
      <c r="X2185" s="161">
        <v>0</v>
      </c>
      <c r="Y2185" s="161">
        <v>0</v>
      </c>
      <c r="Z2185" s="161">
        <v>0</v>
      </c>
      <c r="AA2185" s="161">
        <v>0</v>
      </c>
      <c r="AB2185" s="161">
        <v>0</v>
      </c>
      <c r="AC2185" s="161">
        <v>0</v>
      </c>
      <c r="AD2185" s="161">
        <v>0</v>
      </c>
      <c r="AE2185" s="161">
        <v>0</v>
      </c>
      <c r="AF2185" s="161" t="s">
        <v>14681</v>
      </c>
      <c r="AG2185" s="161" t="s">
        <v>4437</v>
      </c>
      <c r="AH2185" s="162"/>
      <c r="AI2185" s="162"/>
      <c r="AJ2185" s="162"/>
      <c r="AK2185" s="162"/>
      <c r="AL2185" s="162"/>
      <c r="AM2185" s="162"/>
      <c r="AN2185" s="162"/>
      <c r="AO2185" s="162"/>
      <c r="AP2185" s="162"/>
      <c r="AQ2185" s="162"/>
      <c r="AR2185" s="162"/>
      <c r="AS2185" s="162"/>
      <c r="AT2185" s="162"/>
      <c r="AU2185" s="162"/>
      <c r="AV2185" s="162"/>
      <c r="AW2185" s="162"/>
      <c r="AX2185" s="162"/>
    </row>
    <row r="2186" spans="1:50" hidden="1">
      <c r="A2186" s="153" t="s">
        <v>14592</v>
      </c>
      <c r="B2186" s="153" t="s">
        <v>2766</v>
      </c>
      <c r="C2186" s="153" t="s">
        <v>14638</v>
      </c>
      <c r="D2186" s="176" t="s">
        <v>14500</v>
      </c>
      <c r="E2186" s="153" t="s">
        <v>14501</v>
      </c>
      <c r="F2186" s="153" t="s">
        <v>14641</v>
      </c>
      <c r="G2186" s="153" t="s">
        <v>2767</v>
      </c>
      <c r="H2186" s="153" t="s">
        <v>2025</v>
      </c>
      <c r="I2186" s="153" t="s">
        <v>2026</v>
      </c>
      <c r="J2186" s="153" t="s">
        <v>2768</v>
      </c>
      <c r="K2186" s="153" t="s">
        <v>6309</v>
      </c>
      <c r="L2186" s="153" t="s">
        <v>14503</v>
      </c>
      <c r="M2186" s="161" t="s">
        <v>14598</v>
      </c>
      <c r="N2186" s="185" t="s">
        <v>6318</v>
      </c>
      <c r="O2186" s="161">
        <v>0</v>
      </c>
      <c r="P2186" s="161">
        <v>0</v>
      </c>
      <c r="Q2186" s="161">
        <v>0</v>
      </c>
      <c r="R2186" s="161">
        <v>0</v>
      </c>
      <c r="S2186" s="161">
        <v>0</v>
      </c>
      <c r="T2186" s="161">
        <v>0</v>
      </c>
      <c r="U2186" s="161">
        <v>0</v>
      </c>
      <c r="V2186" s="161">
        <v>0</v>
      </c>
      <c r="W2186" s="161">
        <v>0</v>
      </c>
      <c r="X2186" s="161">
        <v>0</v>
      </c>
      <c r="Y2186" s="161">
        <v>0</v>
      </c>
      <c r="Z2186" s="161">
        <v>0</v>
      </c>
      <c r="AA2186" s="161">
        <v>0</v>
      </c>
      <c r="AB2186" s="161">
        <v>0</v>
      </c>
      <c r="AC2186" s="161">
        <v>0</v>
      </c>
      <c r="AD2186" s="161">
        <v>0</v>
      </c>
      <c r="AE2186" s="161">
        <v>0</v>
      </c>
      <c r="AF2186" s="161" t="s">
        <v>14681</v>
      </c>
      <c r="AG2186" s="161" t="s">
        <v>4437</v>
      </c>
      <c r="AH2186" s="162" t="s">
        <v>15573</v>
      </c>
      <c r="AI2186" s="162"/>
      <c r="AJ2186" s="162"/>
      <c r="AK2186" s="162"/>
      <c r="AL2186" s="162"/>
      <c r="AM2186" s="162"/>
      <c r="AN2186" s="162"/>
      <c r="AO2186" s="162"/>
      <c r="AP2186" s="162"/>
      <c r="AQ2186" s="162"/>
      <c r="AR2186" s="162"/>
      <c r="AS2186" s="162"/>
      <c r="AT2186" s="162"/>
      <c r="AU2186" s="162"/>
      <c r="AV2186" s="162"/>
      <c r="AW2186" s="162"/>
      <c r="AX2186" s="162"/>
    </row>
    <row r="2187" spans="1:50" hidden="1">
      <c r="A2187" s="153" t="s">
        <v>707</v>
      </c>
      <c r="B2187" s="153" t="s">
        <v>702</v>
      </c>
      <c r="C2187" s="153" t="s">
        <v>2228</v>
      </c>
      <c r="D2187" s="177" t="s">
        <v>11768</v>
      </c>
      <c r="E2187" s="161" t="s">
        <v>11769</v>
      </c>
      <c r="F2187" s="161" t="s">
        <v>13536</v>
      </c>
      <c r="G2187" s="161" t="s">
        <v>11770</v>
      </c>
      <c r="H2187" s="161" t="s">
        <v>2024</v>
      </c>
      <c r="I2187" s="161" t="s">
        <v>2031</v>
      </c>
      <c r="J2187" s="161" t="s">
        <v>11771</v>
      </c>
      <c r="K2187" s="161" t="s">
        <v>11772</v>
      </c>
      <c r="L2187" s="161" t="s">
        <v>1346</v>
      </c>
      <c r="M2187" s="161"/>
      <c r="N2187" s="185"/>
      <c r="O2187" s="161"/>
      <c r="P2187" s="161"/>
      <c r="Q2187" s="161"/>
      <c r="R2187" s="161"/>
      <c r="S2187" s="161"/>
      <c r="T2187" s="161"/>
      <c r="U2187" s="161"/>
      <c r="V2187" s="161"/>
      <c r="W2187" s="161"/>
      <c r="X2187" s="161"/>
      <c r="Y2187" s="161"/>
      <c r="Z2187" s="161"/>
      <c r="AA2187" s="161"/>
      <c r="AB2187" s="161"/>
      <c r="AC2187" s="161"/>
      <c r="AD2187" s="161"/>
      <c r="AE2187" s="161"/>
      <c r="AF2187" s="161"/>
      <c r="AG2187" s="161"/>
      <c r="AH2187" s="162"/>
      <c r="AI2187" s="162"/>
      <c r="AJ2187" s="162"/>
      <c r="AK2187" s="162"/>
      <c r="AL2187" s="162"/>
      <c r="AM2187" s="162"/>
      <c r="AN2187" s="162"/>
      <c r="AO2187" s="162"/>
      <c r="AP2187" s="162"/>
      <c r="AQ2187" s="162"/>
      <c r="AR2187" s="162"/>
      <c r="AS2187" s="162"/>
      <c r="AT2187" s="162"/>
      <c r="AU2187" s="162"/>
      <c r="AV2187" s="162"/>
      <c r="AW2187" s="162"/>
      <c r="AX2187" s="162"/>
    </row>
    <row r="2188" spans="1:50" hidden="1">
      <c r="A2188" s="153" t="s">
        <v>14593</v>
      </c>
      <c r="B2188" s="153" t="s">
        <v>2766</v>
      </c>
      <c r="C2188" s="153" t="s">
        <v>14642</v>
      </c>
      <c r="D2188" s="176" t="s">
        <v>14500</v>
      </c>
      <c r="E2188" s="153" t="s">
        <v>14501</v>
      </c>
      <c r="F2188" s="153" t="s">
        <v>14643</v>
      </c>
      <c r="G2188" s="153" t="s">
        <v>2767</v>
      </c>
      <c r="H2188" s="153" t="s">
        <v>2025</v>
      </c>
      <c r="I2188" s="153" t="s">
        <v>2026</v>
      </c>
      <c r="J2188" s="153" t="s">
        <v>2768</v>
      </c>
      <c r="K2188" s="153" t="s">
        <v>6309</v>
      </c>
      <c r="L2188" s="153" t="s">
        <v>14503</v>
      </c>
      <c r="M2188" s="161" t="s">
        <v>14598</v>
      </c>
      <c r="N2188" s="185" t="s">
        <v>6318</v>
      </c>
      <c r="O2188" s="161">
        <v>0</v>
      </c>
      <c r="P2188" s="161">
        <v>0</v>
      </c>
      <c r="Q2188" s="161">
        <v>0</v>
      </c>
      <c r="R2188" s="161">
        <v>0</v>
      </c>
      <c r="S2188" s="161">
        <v>0</v>
      </c>
      <c r="T2188" s="161">
        <v>0</v>
      </c>
      <c r="U2188" s="161">
        <v>0</v>
      </c>
      <c r="V2188" s="161">
        <v>0</v>
      </c>
      <c r="W2188" s="161">
        <v>0</v>
      </c>
      <c r="X2188" s="161">
        <v>0</v>
      </c>
      <c r="Y2188" s="161">
        <v>0</v>
      </c>
      <c r="Z2188" s="161">
        <v>0</v>
      </c>
      <c r="AA2188" s="161">
        <v>0</v>
      </c>
      <c r="AB2188" s="161">
        <v>0</v>
      </c>
      <c r="AC2188" s="161">
        <v>0</v>
      </c>
      <c r="AD2188" s="161">
        <v>0</v>
      </c>
      <c r="AE2188" s="161">
        <v>0</v>
      </c>
      <c r="AF2188" s="161" t="s">
        <v>14681</v>
      </c>
      <c r="AG2188" s="161" t="s">
        <v>4437</v>
      </c>
      <c r="AH2188" s="162"/>
      <c r="AI2188" s="162"/>
      <c r="AJ2188" s="162"/>
      <c r="AK2188" s="162"/>
      <c r="AL2188" s="162"/>
      <c r="AM2188" s="162"/>
      <c r="AN2188" s="162"/>
      <c r="AO2188" s="162"/>
      <c r="AP2188" s="162"/>
      <c r="AQ2188" s="162"/>
      <c r="AR2188" s="162"/>
      <c r="AS2188" s="162"/>
      <c r="AT2188" s="162"/>
      <c r="AU2188" s="162"/>
      <c r="AV2188" s="162"/>
      <c r="AW2188" s="162"/>
      <c r="AX2188" s="162"/>
    </row>
    <row r="2189" spans="1:50" hidden="1">
      <c r="A2189" s="153" t="s">
        <v>14594</v>
      </c>
      <c r="B2189" s="153" t="s">
        <v>2766</v>
      </c>
      <c r="C2189" s="153" t="s">
        <v>14642</v>
      </c>
      <c r="D2189" s="176" t="s">
        <v>14500</v>
      </c>
      <c r="E2189" s="153" t="s">
        <v>14501</v>
      </c>
      <c r="F2189" s="153" t="s">
        <v>14644</v>
      </c>
      <c r="G2189" s="153" t="s">
        <v>2767</v>
      </c>
      <c r="H2189" s="153" t="s">
        <v>2025</v>
      </c>
      <c r="I2189" s="153" t="s">
        <v>2026</v>
      </c>
      <c r="J2189" s="153" t="s">
        <v>2768</v>
      </c>
      <c r="K2189" s="153" t="s">
        <v>6309</v>
      </c>
      <c r="L2189" s="153" t="s">
        <v>14503</v>
      </c>
      <c r="M2189" s="161" t="s">
        <v>14598</v>
      </c>
      <c r="N2189" s="185" t="s">
        <v>6318</v>
      </c>
      <c r="O2189" s="161">
        <v>0</v>
      </c>
      <c r="P2189" s="161">
        <v>0</v>
      </c>
      <c r="Q2189" s="161">
        <v>0</v>
      </c>
      <c r="R2189" s="161">
        <v>0</v>
      </c>
      <c r="S2189" s="161">
        <v>0</v>
      </c>
      <c r="T2189" s="161">
        <v>0</v>
      </c>
      <c r="U2189" s="161">
        <v>0</v>
      </c>
      <c r="V2189" s="161">
        <v>0</v>
      </c>
      <c r="W2189" s="161">
        <v>0</v>
      </c>
      <c r="X2189" s="161">
        <v>0</v>
      </c>
      <c r="Y2189" s="161">
        <v>0</v>
      </c>
      <c r="Z2189" s="161">
        <v>0</v>
      </c>
      <c r="AA2189" s="161">
        <v>0</v>
      </c>
      <c r="AB2189" s="161">
        <v>0</v>
      </c>
      <c r="AC2189" s="161">
        <v>0</v>
      </c>
      <c r="AD2189" s="161">
        <v>0</v>
      </c>
      <c r="AE2189" s="161">
        <v>0</v>
      </c>
      <c r="AF2189" s="161" t="s">
        <v>14681</v>
      </c>
      <c r="AG2189" s="161" t="s">
        <v>4437</v>
      </c>
      <c r="AH2189" s="162"/>
      <c r="AI2189" s="162"/>
      <c r="AJ2189" s="162"/>
      <c r="AK2189" s="162"/>
      <c r="AL2189" s="162"/>
      <c r="AM2189" s="162"/>
      <c r="AN2189" s="162"/>
      <c r="AO2189" s="162"/>
      <c r="AP2189" s="162"/>
      <c r="AQ2189" s="162"/>
      <c r="AR2189" s="162"/>
      <c r="AS2189" s="162"/>
      <c r="AT2189" s="162"/>
      <c r="AU2189" s="162"/>
      <c r="AV2189" s="162"/>
      <c r="AW2189" s="162"/>
      <c r="AX2189" s="162"/>
    </row>
    <row r="2190" spans="1:50" hidden="1">
      <c r="A2190" s="153" t="s">
        <v>14595</v>
      </c>
      <c r="B2190" s="153" t="s">
        <v>2766</v>
      </c>
      <c r="C2190" s="153" t="s">
        <v>14645</v>
      </c>
      <c r="D2190" s="176" t="s">
        <v>14500</v>
      </c>
      <c r="E2190" s="153" t="s">
        <v>14501</v>
      </c>
      <c r="F2190" s="153" t="s">
        <v>14646</v>
      </c>
      <c r="G2190" s="153" t="s">
        <v>2767</v>
      </c>
      <c r="H2190" s="153" t="s">
        <v>2025</v>
      </c>
      <c r="I2190" s="153" t="s">
        <v>2026</v>
      </c>
      <c r="J2190" s="153" t="s">
        <v>2768</v>
      </c>
      <c r="K2190" s="153" t="s">
        <v>6309</v>
      </c>
      <c r="L2190" s="153" t="s">
        <v>14503</v>
      </c>
      <c r="M2190" s="161" t="s">
        <v>14598</v>
      </c>
      <c r="N2190" s="185" t="s">
        <v>6318</v>
      </c>
      <c r="O2190" s="161">
        <v>0</v>
      </c>
      <c r="P2190" s="161">
        <v>0</v>
      </c>
      <c r="Q2190" s="161">
        <v>0</v>
      </c>
      <c r="R2190" s="161">
        <v>0</v>
      </c>
      <c r="S2190" s="161">
        <v>0</v>
      </c>
      <c r="T2190" s="161">
        <v>0</v>
      </c>
      <c r="U2190" s="161">
        <v>0</v>
      </c>
      <c r="V2190" s="161">
        <v>0</v>
      </c>
      <c r="W2190" s="161">
        <v>0</v>
      </c>
      <c r="X2190" s="161">
        <v>0</v>
      </c>
      <c r="Y2190" s="161">
        <v>0</v>
      </c>
      <c r="Z2190" s="161">
        <v>0</v>
      </c>
      <c r="AA2190" s="161">
        <v>0</v>
      </c>
      <c r="AB2190" s="161">
        <v>0</v>
      </c>
      <c r="AC2190" s="161">
        <v>0</v>
      </c>
      <c r="AD2190" s="161">
        <v>0</v>
      </c>
      <c r="AE2190" s="161">
        <v>0</v>
      </c>
      <c r="AF2190" s="161" t="s">
        <v>14681</v>
      </c>
      <c r="AG2190" s="161" t="s">
        <v>4437</v>
      </c>
      <c r="AH2190" s="162"/>
      <c r="AI2190" s="162"/>
      <c r="AJ2190" s="162"/>
      <c r="AK2190" s="162"/>
      <c r="AL2190" s="162"/>
      <c r="AM2190" s="162"/>
      <c r="AN2190" s="162"/>
      <c r="AO2190" s="162"/>
      <c r="AP2190" s="162"/>
      <c r="AQ2190" s="162"/>
      <c r="AR2190" s="162"/>
      <c r="AS2190" s="162"/>
      <c r="AT2190" s="162"/>
      <c r="AU2190" s="162"/>
      <c r="AV2190" s="162"/>
      <c r="AW2190" s="162"/>
      <c r="AX2190" s="162"/>
    </row>
    <row r="2191" spans="1:50" hidden="1">
      <c r="A2191" s="153" t="s">
        <v>14596</v>
      </c>
      <c r="B2191" s="153" t="s">
        <v>2766</v>
      </c>
      <c r="C2191" s="153" t="s">
        <v>14647</v>
      </c>
      <c r="D2191" s="176" t="s">
        <v>14500</v>
      </c>
      <c r="E2191" s="153" t="s">
        <v>14501</v>
      </c>
      <c r="F2191" s="153" t="s">
        <v>14648</v>
      </c>
      <c r="G2191" s="153" t="s">
        <v>2767</v>
      </c>
      <c r="H2191" s="153" t="s">
        <v>2025</v>
      </c>
      <c r="I2191" s="153" t="s">
        <v>2026</v>
      </c>
      <c r="J2191" s="153" t="s">
        <v>2768</v>
      </c>
      <c r="K2191" s="153" t="s">
        <v>6309</v>
      </c>
      <c r="L2191" s="153" t="s">
        <v>14503</v>
      </c>
      <c r="M2191" s="161" t="s">
        <v>14598</v>
      </c>
      <c r="N2191" s="185" t="s">
        <v>6318</v>
      </c>
      <c r="O2191" s="161">
        <v>0</v>
      </c>
      <c r="P2191" s="161">
        <v>0</v>
      </c>
      <c r="Q2191" s="161">
        <v>0</v>
      </c>
      <c r="R2191" s="161">
        <v>0</v>
      </c>
      <c r="S2191" s="161">
        <v>0</v>
      </c>
      <c r="T2191" s="161">
        <v>0</v>
      </c>
      <c r="U2191" s="161">
        <v>0</v>
      </c>
      <c r="V2191" s="161">
        <v>0</v>
      </c>
      <c r="W2191" s="161">
        <v>0</v>
      </c>
      <c r="X2191" s="161">
        <v>0</v>
      </c>
      <c r="Y2191" s="161">
        <v>0</v>
      </c>
      <c r="Z2191" s="161">
        <v>0</v>
      </c>
      <c r="AA2191" s="161">
        <v>0</v>
      </c>
      <c r="AB2191" s="161">
        <v>0</v>
      </c>
      <c r="AC2191" s="161">
        <v>0</v>
      </c>
      <c r="AD2191" s="161">
        <v>0</v>
      </c>
      <c r="AE2191" s="161">
        <v>0</v>
      </c>
      <c r="AF2191" s="161" t="s">
        <v>14681</v>
      </c>
      <c r="AG2191" s="161" t="s">
        <v>4437</v>
      </c>
      <c r="AH2191" s="162"/>
      <c r="AI2191" s="162"/>
      <c r="AJ2191" s="162"/>
      <c r="AK2191" s="162"/>
      <c r="AL2191" s="162"/>
      <c r="AM2191" s="162"/>
      <c r="AN2191" s="162"/>
      <c r="AO2191" s="162"/>
      <c r="AP2191" s="162"/>
      <c r="AQ2191" s="162"/>
      <c r="AR2191" s="162"/>
      <c r="AS2191" s="162"/>
      <c r="AT2191" s="162"/>
      <c r="AU2191" s="162"/>
      <c r="AV2191" s="162"/>
      <c r="AW2191" s="162"/>
      <c r="AX2191" s="162"/>
    </row>
    <row r="2192" spans="1:50" hidden="1">
      <c r="A2192" s="153" t="s">
        <v>14692</v>
      </c>
      <c r="B2192" s="153" t="s">
        <v>14679</v>
      </c>
      <c r="C2192" s="153" t="s">
        <v>14693</v>
      </c>
      <c r="D2192" s="176" t="s">
        <v>8290</v>
      </c>
      <c r="E2192" s="153" t="s">
        <v>8291</v>
      </c>
      <c r="F2192" s="153" t="s">
        <v>14694</v>
      </c>
      <c r="G2192" s="153" t="s">
        <v>14680</v>
      </c>
      <c r="H2192" s="153" t="s">
        <v>2015</v>
      </c>
      <c r="I2192" s="153" t="s">
        <v>2016</v>
      </c>
      <c r="J2192" s="153" t="s">
        <v>8293</v>
      </c>
      <c r="K2192" s="153" t="s">
        <v>8294</v>
      </c>
      <c r="L2192" s="153" t="s">
        <v>8295</v>
      </c>
      <c r="M2192" s="161" t="s">
        <v>8296</v>
      </c>
      <c r="N2192" s="185" t="s">
        <v>6313</v>
      </c>
      <c r="O2192" s="161">
        <v>0</v>
      </c>
      <c r="P2192" s="161">
        <v>0</v>
      </c>
      <c r="Q2192" s="161">
        <v>0</v>
      </c>
      <c r="R2192" s="161">
        <v>0</v>
      </c>
      <c r="S2192" s="161">
        <v>0</v>
      </c>
      <c r="T2192" s="161">
        <v>0</v>
      </c>
      <c r="U2192" s="161">
        <v>0</v>
      </c>
      <c r="V2192" s="161">
        <v>0</v>
      </c>
      <c r="W2192" s="161">
        <v>0</v>
      </c>
      <c r="X2192" s="161">
        <v>0</v>
      </c>
      <c r="Y2192" s="161">
        <v>0</v>
      </c>
      <c r="Z2192" s="161">
        <v>0</v>
      </c>
      <c r="AA2192" s="161">
        <v>0</v>
      </c>
      <c r="AB2192" s="161">
        <v>0</v>
      </c>
      <c r="AC2192" s="161">
        <v>0</v>
      </c>
      <c r="AD2192" s="161">
        <v>0</v>
      </c>
      <c r="AE2192" s="161">
        <v>0</v>
      </c>
      <c r="AF2192" s="161">
        <v>0</v>
      </c>
      <c r="AG2192" s="161">
        <v>0</v>
      </c>
      <c r="AH2192" s="162"/>
      <c r="AI2192" s="162"/>
      <c r="AJ2192" s="162"/>
      <c r="AK2192" s="162"/>
      <c r="AL2192" s="162"/>
      <c r="AM2192" s="162"/>
      <c r="AN2192" s="162"/>
      <c r="AO2192" s="162"/>
      <c r="AP2192" s="162"/>
      <c r="AQ2192" s="162"/>
      <c r="AR2192" s="162"/>
      <c r="AS2192" s="162"/>
      <c r="AT2192" s="162"/>
      <c r="AU2192" s="162"/>
      <c r="AV2192" s="162"/>
      <c r="AW2192" s="162"/>
      <c r="AX2192" s="162"/>
    </row>
    <row r="2193" spans="1:50" hidden="1">
      <c r="A2193" s="153" t="s">
        <v>14784</v>
      </c>
      <c r="B2193" s="153" t="s">
        <v>14785</v>
      </c>
      <c r="C2193" s="153" t="s">
        <v>14786</v>
      </c>
      <c r="D2193" s="176" t="s">
        <v>14787</v>
      </c>
      <c r="E2193" s="153" t="s">
        <v>14788</v>
      </c>
      <c r="F2193" s="153" t="s">
        <v>14789</v>
      </c>
      <c r="G2193" s="153" t="s">
        <v>14790</v>
      </c>
      <c r="H2193" s="153" t="s">
        <v>2024</v>
      </c>
      <c r="I2193" s="153" t="s">
        <v>2031</v>
      </c>
      <c r="J2193" s="153" t="s">
        <v>14791</v>
      </c>
      <c r="K2193" s="153" t="s">
        <v>14792</v>
      </c>
      <c r="L2193" s="153" t="s">
        <v>7400</v>
      </c>
      <c r="M2193" s="161" t="s">
        <v>14793</v>
      </c>
      <c r="N2193" s="185" t="s">
        <v>6310</v>
      </c>
      <c r="O2193" s="161" t="s">
        <v>14794</v>
      </c>
      <c r="P2193" s="161" t="s">
        <v>14795</v>
      </c>
      <c r="Q2193" s="161" t="s">
        <v>14796</v>
      </c>
      <c r="R2193" s="161" t="s">
        <v>2024</v>
      </c>
      <c r="S2193" s="161" t="s">
        <v>2031</v>
      </c>
      <c r="T2193" s="161" t="s">
        <v>14797</v>
      </c>
      <c r="U2193" s="161">
        <v>0</v>
      </c>
      <c r="V2193" s="161">
        <v>0</v>
      </c>
      <c r="W2193" s="161">
        <v>0</v>
      </c>
      <c r="X2193" s="161">
        <v>0</v>
      </c>
      <c r="Y2193" s="161">
        <v>0</v>
      </c>
      <c r="Z2193" s="161">
        <v>0</v>
      </c>
      <c r="AA2193" s="161">
        <v>0</v>
      </c>
      <c r="AB2193" s="161">
        <v>0</v>
      </c>
      <c r="AC2193" s="161">
        <v>0</v>
      </c>
      <c r="AD2193" s="161">
        <v>0</v>
      </c>
      <c r="AE2193" s="161">
        <v>0</v>
      </c>
      <c r="AF2193" s="161">
        <v>0</v>
      </c>
      <c r="AG2193" s="161">
        <v>0</v>
      </c>
      <c r="AH2193" s="162"/>
      <c r="AI2193" s="162"/>
      <c r="AJ2193" s="162"/>
      <c r="AK2193" s="162"/>
      <c r="AL2193" s="162"/>
      <c r="AM2193" s="162"/>
      <c r="AN2193" s="162"/>
      <c r="AO2193" s="162"/>
      <c r="AP2193" s="162"/>
      <c r="AQ2193" s="162"/>
      <c r="AR2193" s="162"/>
      <c r="AS2193" s="162"/>
      <c r="AT2193" s="162"/>
      <c r="AU2193" s="162"/>
      <c r="AV2193" s="162"/>
      <c r="AW2193" s="162"/>
      <c r="AX2193" s="162"/>
    </row>
    <row r="2194" spans="1:50" hidden="1">
      <c r="A2194" s="153" t="s">
        <v>14740</v>
      </c>
      <c r="B2194" s="153" t="s">
        <v>14741</v>
      </c>
      <c r="C2194" s="153" t="s">
        <v>14742</v>
      </c>
      <c r="D2194" s="176" t="s">
        <v>14743</v>
      </c>
      <c r="E2194" s="153" t="s">
        <v>14744</v>
      </c>
      <c r="F2194" s="153" t="s">
        <v>14745</v>
      </c>
      <c r="G2194" s="153" t="s">
        <v>14746</v>
      </c>
      <c r="H2194" s="153" t="s">
        <v>2024</v>
      </c>
      <c r="I2194" s="153" t="s">
        <v>2031</v>
      </c>
      <c r="J2194" s="153" t="s">
        <v>14747</v>
      </c>
      <c r="K2194" s="153" t="s">
        <v>14748</v>
      </c>
      <c r="L2194" s="153" t="s">
        <v>6309</v>
      </c>
      <c r="M2194" s="161" t="s">
        <v>14749</v>
      </c>
      <c r="N2194" s="185" t="s">
        <v>6310</v>
      </c>
      <c r="O2194" s="161" t="s">
        <v>14750</v>
      </c>
      <c r="P2194" s="161" t="s">
        <v>14751</v>
      </c>
      <c r="Q2194" s="161" t="s">
        <v>14752</v>
      </c>
      <c r="R2194" s="161" t="s">
        <v>2024</v>
      </c>
      <c r="S2194" s="161" t="s">
        <v>2031</v>
      </c>
      <c r="T2194" s="161" t="s">
        <v>6309</v>
      </c>
      <c r="U2194" s="161" t="s">
        <v>14753</v>
      </c>
      <c r="V2194" s="161" t="s">
        <v>14754</v>
      </c>
      <c r="W2194" s="161" t="s">
        <v>14755</v>
      </c>
      <c r="X2194" s="161" t="s">
        <v>2024</v>
      </c>
      <c r="Y2194" s="161" t="s">
        <v>2031</v>
      </c>
      <c r="Z2194" s="161" t="s">
        <v>6309</v>
      </c>
      <c r="AA2194" s="161">
        <v>0</v>
      </c>
      <c r="AB2194" s="161">
        <v>0</v>
      </c>
      <c r="AC2194" s="161">
        <v>0</v>
      </c>
      <c r="AD2194" s="161">
        <v>0</v>
      </c>
      <c r="AE2194" s="161">
        <v>0</v>
      </c>
      <c r="AF2194" s="161">
        <v>0</v>
      </c>
      <c r="AG2194" s="161">
        <v>0</v>
      </c>
      <c r="AH2194" s="162"/>
      <c r="AI2194" s="162"/>
      <c r="AJ2194" s="162"/>
      <c r="AK2194" s="162"/>
      <c r="AL2194" s="162"/>
      <c r="AM2194" s="162"/>
      <c r="AN2194" s="162"/>
      <c r="AO2194" s="162"/>
      <c r="AP2194" s="162"/>
      <c r="AQ2194" s="162"/>
      <c r="AR2194" s="162"/>
      <c r="AS2194" s="162"/>
      <c r="AT2194" s="162"/>
      <c r="AU2194" s="162"/>
      <c r="AV2194" s="162"/>
      <c r="AW2194" s="162"/>
      <c r="AX2194" s="162"/>
    </row>
    <row r="2195" spans="1:50" hidden="1">
      <c r="A2195" s="153" t="s">
        <v>14772</v>
      </c>
      <c r="B2195" s="153" t="s">
        <v>14773</v>
      </c>
      <c r="C2195" s="153" t="s">
        <v>14774</v>
      </c>
      <c r="D2195" s="176" t="s">
        <v>14775</v>
      </c>
      <c r="E2195" s="153" t="s">
        <v>14776</v>
      </c>
      <c r="F2195" s="153" t="s">
        <v>14777</v>
      </c>
      <c r="G2195" s="153" t="s">
        <v>14778</v>
      </c>
      <c r="H2195" s="153" t="s">
        <v>11210</v>
      </c>
      <c r="I2195" s="153" t="s">
        <v>11211</v>
      </c>
      <c r="J2195" s="153" t="s">
        <v>14779</v>
      </c>
      <c r="K2195" s="153" t="s">
        <v>14780</v>
      </c>
      <c r="L2195" s="153" t="s">
        <v>6309</v>
      </c>
      <c r="M2195" s="161" t="s">
        <v>14781</v>
      </c>
      <c r="N2195" s="185" t="s">
        <v>6310</v>
      </c>
      <c r="O2195" s="161">
        <v>0</v>
      </c>
      <c r="P2195" s="161">
        <v>0</v>
      </c>
      <c r="Q2195" s="161">
        <v>0</v>
      </c>
      <c r="R2195" s="161">
        <v>0</v>
      </c>
      <c r="S2195" s="161">
        <v>0</v>
      </c>
      <c r="T2195" s="161">
        <v>0</v>
      </c>
      <c r="U2195" s="161">
        <v>0</v>
      </c>
      <c r="V2195" s="161">
        <v>0</v>
      </c>
      <c r="W2195" s="161">
        <v>0</v>
      </c>
      <c r="X2195" s="161">
        <v>0</v>
      </c>
      <c r="Y2195" s="161">
        <v>0</v>
      </c>
      <c r="Z2195" s="161">
        <v>0</v>
      </c>
      <c r="AA2195" s="161">
        <v>0</v>
      </c>
      <c r="AB2195" s="161">
        <v>0</v>
      </c>
      <c r="AC2195" s="161">
        <v>0</v>
      </c>
      <c r="AD2195" s="161">
        <v>0</v>
      </c>
      <c r="AE2195" s="161">
        <v>0</v>
      </c>
      <c r="AF2195" s="161">
        <v>0</v>
      </c>
      <c r="AG2195" s="161">
        <v>0</v>
      </c>
      <c r="AH2195" s="162"/>
      <c r="AI2195" s="162"/>
      <c r="AJ2195" s="162"/>
      <c r="AK2195" s="162"/>
      <c r="AL2195" s="162"/>
      <c r="AM2195" s="162"/>
      <c r="AN2195" s="162"/>
      <c r="AO2195" s="162"/>
      <c r="AP2195" s="162"/>
      <c r="AQ2195" s="162"/>
      <c r="AR2195" s="162"/>
      <c r="AS2195" s="162"/>
      <c r="AT2195" s="162"/>
      <c r="AU2195" s="162"/>
      <c r="AV2195" s="162"/>
      <c r="AW2195" s="162"/>
      <c r="AX2195" s="162"/>
    </row>
    <row r="2196" spans="1:50" hidden="1">
      <c r="A2196" s="154" t="s">
        <v>14866</v>
      </c>
      <c r="B2196" s="154" t="s">
        <v>14838</v>
      </c>
      <c r="C2196" s="154" t="s">
        <v>14867</v>
      </c>
      <c r="D2196" s="176" t="s">
        <v>474</v>
      </c>
      <c r="E2196" s="153" t="s">
        <v>475</v>
      </c>
      <c r="F2196" s="153" t="s">
        <v>14868</v>
      </c>
      <c r="G2196" s="153" t="s">
        <v>476</v>
      </c>
      <c r="H2196" s="153" t="s">
        <v>477</v>
      </c>
      <c r="I2196" s="153" t="s">
        <v>478</v>
      </c>
      <c r="J2196" s="153" t="s">
        <v>479</v>
      </c>
      <c r="K2196" s="153" t="s">
        <v>480</v>
      </c>
      <c r="L2196" s="153" t="s">
        <v>481</v>
      </c>
      <c r="M2196" s="153" t="s">
        <v>6309</v>
      </c>
      <c r="AF2196" s="153" t="s">
        <v>6309</v>
      </c>
      <c r="AG2196" s="153" t="s">
        <v>6497</v>
      </c>
      <c r="AH2196" s="162"/>
      <c r="AI2196" s="162"/>
      <c r="AJ2196" s="162"/>
      <c r="AK2196" s="162"/>
      <c r="AL2196" s="162"/>
      <c r="AM2196" s="162"/>
      <c r="AN2196" s="162"/>
      <c r="AO2196" s="162"/>
      <c r="AP2196" s="162"/>
      <c r="AQ2196" s="162"/>
      <c r="AR2196" s="162"/>
      <c r="AS2196" s="162"/>
      <c r="AT2196" s="162"/>
      <c r="AU2196" s="162"/>
      <c r="AV2196" s="162"/>
      <c r="AW2196" s="162"/>
      <c r="AX2196" s="162"/>
    </row>
    <row r="2197" spans="1:50" hidden="1">
      <c r="A2197" s="154" t="s">
        <v>14848</v>
      </c>
      <c r="B2197" s="154" t="s">
        <v>14849</v>
      </c>
      <c r="C2197" s="154" t="s">
        <v>14850</v>
      </c>
      <c r="D2197" s="176" t="s">
        <v>14851</v>
      </c>
      <c r="E2197" s="153" t="s">
        <v>14852</v>
      </c>
      <c r="F2197" s="153" t="s">
        <v>14853</v>
      </c>
      <c r="G2197" s="153" t="s">
        <v>14854</v>
      </c>
      <c r="H2197" s="153" t="s">
        <v>2024</v>
      </c>
      <c r="I2197" s="153" t="s">
        <v>14855</v>
      </c>
      <c r="J2197" s="153" t="s">
        <v>14856</v>
      </c>
      <c r="K2197" s="153" t="s">
        <v>14857</v>
      </c>
      <c r="L2197" s="153" t="s">
        <v>6309</v>
      </c>
      <c r="M2197" s="153" t="s">
        <v>14858</v>
      </c>
      <c r="O2197" s="153" t="s">
        <v>14859</v>
      </c>
      <c r="P2197" s="153" t="s">
        <v>14860</v>
      </c>
      <c r="Q2197" s="153" t="s">
        <v>14861</v>
      </c>
      <c r="R2197" s="153" t="s">
        <v>2024</v>
      </c>
      <c r="S2197" s="153" t="s">
        <v>2031</v>
      </c>
      <c r="T2197" s="153" t="s">
        <v>14862</v>
      </c>
      <c r="AF2197" s="153" t="s">
        <v>6309</v>
      </c>
      <c r="AG2197" s="153" t="s">
        <v>6317</v>
      </c>
      <c r="AH2197" s="162"/>
      <c r="AI2197" s="162"/>
      <c r="AJ2197" s="162"/>
      <c r="AK2197" s="162"/>
      <c r="AL2197" s="162"/>
      <c r="AM2197" s="162"/>
      <c r="AN2197" s="162"/>
      <c r="AO2197" s="162"/>
      <c r="AP2197" s="162"/>
      <c r="AQ2197" s="162"/>
      <c r="AR2197" s="162"/>
      <c r="AS2197" s="162"/>
      <c r="AT2197" s="162"/>
      <c r="AU2197" s="162"/>
      <c r="AV2197" s="162"/>
      <c r="AW2197" s="162"/>
      <c r="AX2197" s="162"/>
    </row>
    <row r="2198" spans="1:50" hidden="1">
      <c r="A2198" s="153" t="s">
        <v>708</v>
      </c>
      <c r="B2198" s="153" t="s">
        <v>702</v>
      </c>
      <c r="C2198" s="153" t="s">
        <v>2228</v>
      </c>
      <c r="D2198" s="177" t="s">
        <v>11768</v>
      </c>
      <c r="E2198" s="161" t="s">
        <v>11769</v>
      </c>
      <c r="F2198" s="161" t="s">
        <v>13537</v>
      </c>
      <c r="G2198" s="161" t="s">
        <v>11770</v>
      </c>
      <c r="H2198" s="161" t="s">
        <v>2024</v>
      </c>
      <c r="I2198" s="161" t="s">
        <v>2031</v>
      </c>
      <c r="J2198" s="161" t="s">
        <v>11771</v>
      </c>
      <c r="K2198" s="161" t="s">
        <v>11772</v>
      </c>
      <c r="L2198" s="161" t="s">
        <v>1346</v>
      </c>
      <c r="M2198" s="161"/>
      <c r="N2198" s="185"/>
      <c r="O2198" s="161"/>
      <c r="P2198" s="161"/>
      <c r="Q2198" s="161"/>
      <c r="R2198" s="161"/>
      <c r="S2198" s="161"/>
      <c r="T2198" s="161"/>
      <c r="U2198" s="161"/>
      <c r="V2198" s="161"/>
      <c r="W2198" s="161"/>
      <c r="X2198" s="161"/>
      <c r="Y2198" s="161"/>
      <c r="Z2198" s="161"/>
      <c r="AA2198" s="161"/>
      <c r="AB2198" s="161"/>
      <c r="AC2198" s="161"/>
      <c r="AD2198" s="161"/>
      <c r="AE2198" s="161"/>
      <c r="AF2198" s="161"/>
      <c r="AG2198" s="161"/>
      <c r="AH2198" s="162"/>
      <c r="AI2198" s="162"/>
      <c r="AJ2198" s="162"/>
      <c r="AK2198" s="162"/>
      <c r="AL2198" s="162"/>
      <c r="AM2198" s="162"/>
      <c r="AN2198" s="162"/>
      <c r="AO2198" s="162"/>
      <c r="AP2198" s="162"/>
      <c r="AQ2198" s="162"/>
      <c r="AR2198" s="162"/>
      <c r="AS2198" s="162"/>
      <c r="AT2198" s="162"/>
      <c r="AU2198" s="162"/>
      <c r="AV2198" s="162"/>
      <c r="AW2198" s="162"/>
      <c r="AX2198" s="162"/>
    </row>
    <row r="2199" spans="1:50" hidden="1">
      <c r="A2199" s="153" t="s">
        <v>709</v>
      </c>
      <c r="B2199" s="153" t="s">
        <v>702</v>
      </c>
      <c r="C2199" s="153" t="s">
        <v>2228</v>
      </c>
      <c r="D2199" s="177" t="s">
        <v>11768</v>
      </c>
      <c r="E2199" s="161" t="s">
        <v>11769</v>
      </c>
      <c r="F2199" s="161" t="s">
        <v>13538</v>
      </c>
      <c r="G2199" s="161" t="s">
        <v>11770</v>
      </c>
      <c r="H2199" s="161" t="s">
        <v>2024</v>
      </c>
      <c r="I2199" s="161" t="s">
        <v>2031</v>
      </c>
      <c r="J2199" s="161" t="s">
        <v>11771</v>
      </c>
      <c r="K2199" s="161" t="s">
        <v>11772</v>
      </c>
      <c r="L2199" s="161" t="s">
        <v>1346</v>
      </c>
      <c r="M2199" s="161"/>
      <c r="N2199" s="185"/>
      <c r="O2199" s="161"/>
      <c r="P2199" s="161"/>
      <c r="Q2199" s="161"/>
      <c r="R2199" s="161"/>
      <c r="S2199" s="161"/>
      <c r="T2199" s="161"/>
      <c r="U2199" s="161"/>
      <c r="V2199" s="161"/>
      <c r="W2199" s="161"/>
      <c r="X2199" s="161"/>
      <c r="Y2199" s="161"/>
      <c r="Z2199" s="161"/>
      <c r="AA2199" s="161"/>
      <c r="AB2199" s="161"/>
      <c r="AC2199" s="161"/>
      <c r="AD2199" s="161"/>
      <c r="AE2199" s="161"/>
      <c r="AF2199" s="161"/>
      <c r="AG2199" s="161"/>
      <c r="AH2199" s="162"/>
      <c r="AI2199" s="162"/>
      <c r="AJ2199" s="162"/>
      <c r="AK2199" s="162"/>
      <c r="AL2199" s="162"/>
      <c r="AM2199" s="162"/>
      <c r="AN2199" s="162"/>
      <c r="AO2199" s="162"/>
      <c r="AP2199" s="162"/>
      <c r="AQ2199" s="162"/>
      <c r="AR2199" s="162"/>
      <c r="AS2199" s="162"/>
      <c r="AT2199" s="162"/>
      <c r="AU2199" s="162"/>
      <c r="AV2199" s="162"/>
      <c r="AW2199" s="162"/>
      <c r="AX2199" s="162"/>
    </row>
    <row r="2200" spans="1:50" hidden="1">
      <c r="A2200" s="153" t="s">
        <v>4831</v>
      </c>
      <c r="B2200" s="153" t="s">
        <v>4832</v>
      </c>
      <c r="C2200" s="153" t="s">
        <v>4833</v>
      </c>
      <c r="D2200" s="177" t="s">
        <v>4692</v>
      </c>
      <c r="E2200" s="161" t="s">
        <v>4693</v>
      </c>
      <c r="F2200" s="161" t="s">
        <v>4694</v>
      </c>
      <c r="G2200" s="161" t="s">
        <v>4695</v>
      </c>
      <c r="H2200" s="161" t="s">
        <v>2024</v>
      </c>
      <c r="I2200" s="161" t="s">
        <v>2031</v>
      </c>
      <c r="J2200" s="161" t="s">
        <v>4696</v>
      </c>
      <c r="K2200" s="161" t="s">
        <v>6737</v>
      </c>
      <c r="L2200" s="161" t="s">
        <v>4697</v>
      </c>
      <c r="M2200" s="161" t="s">
        <v>4698</v>
      </c>
      <c r="N2200" s="185" t="s">
        <v>6520</v>
      </c>
      <c r="O2200" s="161">
        <v>0</v>
      </c>
      <c r="P2200" s="161">
        <v>0</v>
      </c>
      <c r="Q2200" s="161">
        <v>0</v>
      </c>
      <c r="R2200" s="161">
        <v>0</v>
      </c>
      <c r="S2200" s="161">
        <v>0</v>
      </c>
      <c r="T2200" s="161">
        <v>0</v>
      </c>
      <c r="U2200" s="161">
        <v>0</v>
      </c>
      <c r="V2200" s="161">
        <v>0</v>
      </c>
      <c r="W2200" s="161">
        <v>0</v>
      </c>
      <c r="X2200" s="161">
        <v>0</v>
      </c>
      <c r="Y2200" s="161">
        <v>0</v>
      </c>
      <c r="Z2200" s="161">
        <v>0</v>
      </c>
      <c r="AA2200" s="161">
        <v>0</v>
      </c>
      <c r="AB2200" s="161">
        <v>0</v>
      </c>
      <c r="AC2200" s="161">
        <v>0</v>
      </c>
      <c r="AD2200" s="161">
        <v>0</v>
      </c>
      <c r="AE2200" s="161">
        <v>0</v>
      </c>
      <c r="AF2200" s="161" t="s">
        <v>4381</v>
      </c>
      <c r="AG2200" s="161" t="s">
        <v>6334</v>
      </c>
      <c r="AH2200" s="162" t="s">
        <v>4844</v>
      </c>
      <c r="AI2200" s="162" t="s">
        <v>3317</v>
      </c>
      <c r="AJ2200" s="162" t="s">
        <v>364</v>
      </c>
      <c r="AK2200" s="162" t="s">
        <v>376</v>
      </c>
      <c r="AL2200" s="162" t="s">
        <v>932</v>
      </c>
      <c r="AM2200" s="162" t="s">
        <v>1526</v>
      </c>
      <c r="AN2200" s="162" t="s">
        <v>3819</v>
      </c>
      <c r="AO2200" s="162" t="s">
        <v>4852</v>
      </c>
      <c r="AP2200" s="162"/>
      <c r="AQ2200" s="162"/>
      <c r="AR2200" s="162"/>
      <c r="AS2200" s="162"/>
      <c r="AT2200" s="162"/>
      <c r="AU2200" s="162"/>
      <c r="AV2200" s="162"/>
      <c r="AW2200" s="162"/>
      <c r="AX2200" s="162"/>
    </row>
    <row r="2201" spans="1:50" hidden="1">
      <c r="A2201" s="153" t="s">
        <v>710</v>
      </c>
      <c r="B2201" s="153" t="s">
        <v>702</v>
      </c>
      <c r="C2201" s="153" t="s">
        <v>703</v>
      </c>
      <c r="D2201" s="177" t="s">
        <v>11768</v>
      </c>
      <c r="E2201" s="161" t="s">
        <v>11769</v>
      </c>
      <c r="F2201" s="161" t="s">
        <v>13539</v>
      </c>
      <c r="G2201" s="161" t="s">
        <v>11770</v>
      </c>
      <c r="H2201" s="161" t="s">
        <v>2024</v>
      </c>
      <c r="I2201" s="161" t="s">
        <v>2031</v>
      </c>
      <c r="J2201" s="161" t="s">
        <v>11771</v>
      </c>
      <c r="K2201" s="161" t="s">
        <v>11772</v>
      </c>
      <c r="L2201" s="161" t="s">
        <v>1346</v>
      </c>
      <c r="M2201" s="161"/>
      <c r="N2201" s="185"/>
      <c r="O2201" s="161"/>
      <c r="P2201" s="161"/>
      <c r="Q2201" s="161"/>
      <c r="R2201" s="161"/>
      <c r="S2201" s="161"/>
      <c r="T2201" s="161"/>
      <c r="U2201" s="161"/>
      <c r="V2201" s="161"/>
      <c r="W2201" s="161"/>
      <c r="X2201" s="161"/>
      <c r="Y2201" s="161"/>
      <c r="Z2201" s="161"/>
      <c r="AA2201" s="161"/>
      <c r="AB2201" s="161"/>
      <c r="AC2201" s="161"/>
      <c r="AD2201" s="161"/>
      <c r="AE2201" s="161"/>
      <c r="AF2201" s="161"/>
      <c r="AG2201" s="161"/>
      <c r="AH2201" s="162"/>
      <c r="AI2201" s="162"/>
      <c r="AJ2201" s="162"/>
      <c r="AK2201" s="162"/>
      <c r="AL2201" s="162"/>
      <c r="AM2201" s="162"/>
      <c r="AN2201" s="162"/>
      <c r="AO2201" s="162"/>
      <c r="AP2201" s="162"/>
      <c r="AQ2201" s="162"/>
      <c r="AR2201" s="162"/>
      <c r="AS2201" s="162"/>
      <c r="AT2201" s="162"/>
      <c r="AU2201" s="162"/>
      <c r="AV2201" s="162"/>
      <c r="AW2201" s="162"/>
      <c r="AX2201" s="162"/>
    </row>
    <row r="2202" spans="1:50" hidden="1">
      <c r="A2202" s="153" t="s">
        <v>711</v>
      </c>
      <c r="B2202" s="153" t="s">
        <v>702</v>
      </c>
      <c r="C2202" s="153" t="s">
        <v>703</v>
      </c>
      <c r="D2202" s="177" t="s">
        <v>11768</v>
      </c>
      <c r="E2202" s="161" t="s">
        <v>11769</v>
      </c>
      <c r="F2202" s="161" t="s">
        <v>13540</v>
      </c>
      <c r="G2202" s="161" t="s">
        <v>11770</v>
      </c>
      <c r="H2202" s="161" t="s">
        <v>2024</v>
      </c>
      <c r="I2202" s="161" t="s">
        <v>2031</v>
      </c>
      <c r="J2202" s="161" t="s">
        <v>11771</v>
      </c>
      <c r="K2202" s="161" t="s">
        <v>11772</v>
      </c>
      <c r="L2202" s="161" t="s">
        <v>1346</v>
      </c>
      <c r="M2202" s="161"/>
      <c r="N2202" s="185"/>
      <c r="O2202" s="161"/>
      <c r="P2202" s="161"/>
      <c r="Q2202" s="161"/>
      <c r="R2202" s="161"/>
      <c r="S2202" s="161"/>
      <c r="T2202" s="161"/>
      <c r="U2202" s="161"/>
      <c r="V2202" s="161"/>
      <c r="W2202" s="161"/>
      <c r="X2202" s="161"/>
      <c r="Y2202" s="161"/>
      <c r="Z2202" s="161"/>
      <c r="AA2202" s="161"/>
      <c r="AB2202" s="161"/>
      <c r="AC2202" s="161"/>
      <c r="AD2202" s="161"/>
      <c r="AE2202" s="161"/>
      <c r="AF2202" s="161"/>
      <c r="AG2202" s="161"/>
      <c r="AH2202" s="162"/>
      <c r="AI2202" s="162"/>
      <c r="AJ2202" s="162"/>
      <c r="AK2202" s="162"/>
      <c r="AL2202" s="162"/>
      <c r="AM2202" s="162"/>
      <c r="AN2202" s="162"/>
      <c r="AO2202" s="162"/>
      <c r="AP2202" s="162"/>
      <c r="AQ2202" s="162"/>
      <c r="AR2202" s="162"/>
      <c r="AS2202" s="162"/>
      <c r="AT2202" s="162"/>
      <c r="AU2202" s="162"/>
      <c r="AV2202" s="162"/>
      <c r="AW2202" s="162"/>
      <c r="AX2202" s="162"/>
    </row>
    <row r="2203" spans="1:50" hidden="1">
      <c r="A2203" s="153" t="s">
        <v>5515</v>
      </c>
      <c r="B2203" s="153" t="s">
        <v>5516</v>
      </c>
      <c r="C2203" s="153" t="s">
        <v>2227</v>
      </c>
      <c r="D2203" s="177" t="s">
        <v>11673</v>
      </c>
      <c r="E2203" s="161" t="s">
        <v>6309</v>
      </c>
      <c r="F2203" s="161" t="s">
        <v>13515</v>
      </c>
      <c r="G2203" s="161" t="s">
        <v>11674</v>
      </c>
      <c r="H2203" s="161" t="s">
        <v>2024</v>
      </c>
      <c r="I2203" s="161" t="s">
        <v>2031</v>
      </c>
      <c r="J2203" s="161" t="s">
        <v>11675</v>
      </c>
      <c r="K2203" s="161" t="s">
        <v>11676</v>
      </c>
      <c r="L2203" s="161" t="s">
        <v>6309</v>
      </c>
      <c r="M2203" s="161" t="s">
        <v>11677</v>
      </c>
      <c r="N2203" s="185" t="s">
        <v>6310</v>
      </c>
      <c r="O2203" s="161">
        <v>0</v>
      </c>
      <c r="P2203" s="161">
        <v>0</v>
      </c>
      <c r="Q2203" s="161">
        <v>0</v>
      </c>
      <c r="R2203" s="161">
        <v>0</v>
      </c>
      <c r="S2203" s="161">
        <v>0</v>
      </c>
      <c r="T2203" s="161">
        <v>0</v>
      </c>
      <c r="U2203" s="161">
        <v>0</v>
      </c>
      <c r="V2203" s="161">
        <v>0</v>
      </c>
      <c r="W2203" s="161">
        <v>0</v>
      </c>
      <c r="X2203" s="161">
        <v>0</v>
      </c>
      <c r="Y2203" s="161">
        <v>0</v>
      </c>
      <c r="Z2203" s="161">
        <v>0</v>
      </c>
      <c r="AA2203" s="161">
        <v>0</v>
      </c>
      <c r="AB2203" s="161">
        <v>0</v>
      </c>
      <c r="AC2203" s="161">
        <v>0</v>
      </c>
      <c r="AD2203" s="161">
        <v>0</v>
      </c>
      <c r="AE2203" s="161">
        <v>0</v>
      </c>
      <c r="AF2203" s="161" t="s">
        <v>6309</v>
      </c>
      <c r="AG2203" s="161" t="s">
        <v>6312</v>
      </c>
      <c r="AH2203" s="162"/>
      <c r="AI2203" s="162"/>
      <c r="AJ2203" s="162"/>
      <c r="AK2203" s="162"/>
      <c r="AL2203" s="162"/>
      <c r="AM2203" s="162"/>
      <c r="AN2203" s="162"/>
      <c r="AO2203" s="162"/>
      <c r="AP2203" s="162"/>
      <c r="AQ2203" s="162"/>
      <c r="AR2203" s="162"/>
      <c r="AS2203" s="162"/>
      <c r="AT2203" s="162"/>
      <c r="AU2203" s="162"/>
      <c r="AV2203" s="162"/>
      <c r="AW2203" s="162"/>
      <c r="AX2203" s="162"/>
    </row>
    <row r="2204" spans="1:50" hidden="1">
      <c r="A2204" s="153" t="s">
        <v>455</v>
      </c>
      <c r="B2204" s="153" t="s">
        <v>456</v>
      </c>
      <c r="C2204" s="153" t="s">
        <v>457</v>
      </c>
      <c r="D2204" s="177" t="s">
        <v>1413</v>
      </c>
      <c r="E2204" s="161" t="s">
        <v>1414</v>
      </c>
      <c r="F2204" s="161" t="s">
        <v>1415</v>
      </c>
      <c r="G2204" s="161" t="s">
        <v>1416</v>
      </c>
      <c r="H2204" s="161" t="s">
        <v>1417</v>
      </c>
      <c r="I2204" s="161" t="s">
        <v>1418</v>
      </c>
      <c r="J2204" s="161" t="s">
        <v>1419</v>
      </c>
      <c r="K2204" s="161" t="s">
        <v>1420</v>
      </c>
      <c r="L2204" s="161" t="s">
        <v>1421</v>
      </c>
      <c r="M2204" s="161" t="s">
        <v>1422</v>
      </c>
      <c r="N2204" s="185" t="s">
        <v>6310</v>
      </c>
      <c r="O2204" s="161">
        <v>0</v>
      </c>
      <c r="P2204" s="161">
        <v>0</v>
      </c>
      <c r="Q2204" s="161">
        <v>0</v>
      </c>
      <c r="R2204" s="161">
        <v>0</v>
      </c>
      <c r="S2204" s="161">
        <v>0</v>
      </c>
      <c r="T2204" s="161">
        <v>0</v>
      </c>
      <c r="U2204" s="161">
        <v>0</v>
      </c>
      <c r="V2204" s="161">
        <v>0</v>
      </c>
      <c r="W2204" s="161">
        <v>0</v>
      </c>
      <c r="X2204" s="161">
        <v>0</v>
      </c>
      <c r="Y2204" s="161">
        <v>0</v>
      </c>
      <c r="Z2204" s="161">
        <v>0</v>
      </c>
      <c r="AA2204" s="161">
        <v>0</v>
      </c>
      <c r="AB2204" s="161">
        <v>0</v>
      </c>
      <c r="AC2204" s="161">
        <v>0</v>
      </c>
      <c r="AD2204" s="161">
        <v>0</v>
      </c>
      <c r="AE2204" s="161">
        <v>0</v>
      </c>
      <c r="AF2204" s="161" t="s">
        <v>6333</v>
      </c>
      <c r="AG2204" s="161" t="s">
        <v>6334</v>
      </c>
      <c r="AH2204" s="162" t="s">
        <v>1854</v>
      </c>
      <c r="AI2204" s="162" t="s">
        <v>5630</v>
      </c>
      <c r="AJ2204" s="162" t="s">
        <v>7796</v>
      </c>
      <c r="AK2204" s="162" t="s">
        <v>14765</v>
      </c>
      <c r="AL2204" s="162" t="s">
        <v>14764</v>
      </c>
      <c r="AM2204" s="162"/>
      <c r="AN2204" s="162"/>
      <c r="AO2204" s="162"/>
      <c r="AP2204" s="162"/>
      <c r="AQ2204" s="162"/>
      <c r="AR2204" s="162"/>
      <c r="AS2204" s="162"/>
      <c r="AT2204" s="162"/>
      <c r="AU2204" s="162"/>
      <c r="AV2204" s="162"/>
      <c r="AW2204" s="162"/>
      <c r="AX2204" s="162"/>
    </row>
    <row r="2205" spans="1:50" hidden="1">
      <c r="A2205" s="153" t="s">
        <v>14863</v>
      </c>
      <c r="B2205" s="153" t="s">
        <v>178</v>
      </c>
      <c r="C2205" s="154" t="s">
        <v>14864</v>
      </c>
      <c r="D2205" s="176" t="s">
        <v>7490</v>
      </c>
      <c r="E2205" s="153" t="s">
        <v>7491</v>
      </c>
      <c r="F2205" s="153" t="s">
        <v>14865</v>
      </c>
      <c r="G2205" s="153" t="s">
        <v>7492</v>
      </c>
      <c r="H2205" s="153" t="s">
        <v>7493</v>
      </c>
      <c r="I2205" s="153" t="s">
        <v>2031</v>
      </c>
      <c r="J2205" s="153" t="s">
        <v>7494</v>
      </c>
      <c r="K2205" s="153" t="s">
        <v>7495</v>
      </c>
      <c r="L2205" s="153" t="s">
        <v>7496</v>
      </c>
      <c r="M2205" s="153" t="s">
        <v>7497</v>
      </c>
      <c r="AF2205" s="153" t="s">
        <v>6309</v>
      </c>
      <c r="AG2205" s="153" t="s">
        <v>6317</v>
      </c>
      <c r="AH2205" s="162" t="s">
        <v>16027</v>
      </c>
      <c r="AI2205" s="162"/>
      <c r="AJ2205" s="162"/>
      <c r="AK2205" s="162"/>
      <c r="AL2205" s="162"/>
      <c r="AM2205" s="162"/>
      <c r="AN2205" s="162"/>
      <c r="AO2205" s="162"/>
      <c r="AP2205" s="162"/>
      <c r="AQ2205" s="162"/>
      <c r="AR2205" s="162"/>
      <c r="AS2205" s="162"/>
      <c r="AT2205" s="162"/>
      <c r="AU2205" s="162"/>
      <c r="AV2205" s="162"/>
      <c r="AW2205" s="162"/>
      <c r="AX2205" s="162"/>
    </row>
    <row r="2206" spans="1:50" hidden="1">
      <c r="A2206" s="154" t="s">
        <v>14913</v>
      </c>
      <c r="B2206" s="154" t="s">
        <v>962</v>
      </c>
      <c r="C2206" s="154" t="s">
        <v>14914</v>
      </c>
      <c r="D2206" s="179" t="s">
        <v>10514</v>
      </c>
      <c r="E2206" s="154" t="s">
        <v>10515</v>
      </c>
      <c r="F2206" s="154" t="s">
        <v>14915</v>
      </c>
      <c r="G2206" s="154" t="s">
        <v>10516</v>
      </c>
      <c r="H2206" s="154" t="s">
        <v>8995</v>
      </c>
      <c r="I2206" s="154" t="s">
        <v>10517</v>
      </c>
      <c r="J2206" s="154" t="s">
        <v>10518</v>
      </c>
      <c r="K2206" s="154" t="s">
        <v>10519</v>
      </c>
      <c r="L2206" s="154" t="s">
        <v>10520</v>
      </c>
      <c r="M2206" s="154" t="s">
        <v>10521</v>
      </c>
      <c r="N2206" s="186" t="s">
        <v>7096</v>
      </c>
      <c r="O2206" s="154"/>
      <c r="P2206" s="154"/>
      <c r="Q2206" s="154"/>
      <c r="R2206" s="154"/>
      <c r="S2206" s="154"/>
      <c r="T2206" s="154"/>
      <c r="U2206" s="154"/>
      <c r="V2206" s="154"/>
      <c r="W2206" s="154"/>
      <c r="X2206" s="154"/>
      <c r="Y2206" s="154"/>
      <c r="Z2206" s="154"/>
      <c r="AA2206" s="154"/>
      <c r="AB2206" s="154"/>
      <c r="AC2206" s="154"/>
      <c r="AD2206" s="154"/>
      <c r="AE2206" s="154"/>
      <c r="AF2206" s="154"/>
      <c r="AG2206" s="154" t="s">
        <v>4437</v>
      </c>
      <c r="AH2206" s="162"/>
      <c r="AI2206" s="162"/>
      <c r="AJ2206" s="162"/>
      <c r="AK2206" s="162"/>
      <c r="AL2206" s="162"/>
      <c r="AM2206" s="162"/>
      <c r="AN2206" s="162"/>
      <c r="AO2206" s="162"/>
      <c r="AP2206" s="162"/>
      <c r="AQ2206" s="162"/>
      <c r="AR2206" s="162"/>
      <c r="AS2206" s="162"/>
      <c r="AT2206" s="162"/>
      <c r="AU2206" s="162"/>
      <c r="AV2206" s="162"/>
      <c r="AW2206" s="162"/>
      <c r="AX2206" s="162"/>
    </row>
    <row r="2207" spans="1:50" hidden="1">
      <c r="A2207" s="154" t="s">
        <v>14916</v>
      </c>
      <c r="B2207" s="154" t="s">
        <v>962</v>
      </c>
      <c r="C2207" s="154" t="s">
        <v>14917</v>
      </c>
      <c r="D2207" s="179" t="s">
        <v>10514</v>
      </c>
      <c r="E2207" s="154" t="s">
        <v>10515</v>
      </c>
      <c r="F2207" s="154" t="s">
        <v>14918</v>
      </c>
      <c r="G2207" s="154" t="s">
        <v>10516</v>
      </c>
      <c r="H2207" s="154" t="s">
        <v>8995</v>
      </c>
      <c r="I2207" s="154" t="s">
        <v>10517</v>
      </c>
      <c r="J2207" s="154" t="s">
        <v>10518</v>
      </c>
      <c r="K2207" s="154" t="s">
        <v>10519</v>
      </c>
      <c r="L2207" s="154" t="s">
        <v>10520</v>
      </c>
      <c r="M2207" s="154" t="s">
        <v>10521</v>
      </c>
      <c r="N2207" s="186" t="s">
        <v>7096</v>
      </c>
      <c r="O2207" s="154"/>
      <c r="P2207" s="154"/>
      <c r="Q2207" s="154"/>
      <c r="R2207" s="154"/>
      <c r="S2207" s="154"/>
      <c r="T2207" s="154"/>
      <c r="U2207" s="154"/>
      <c r="V2207" s="154"/>
      <c r="W2207" s="154"/>
      <c r="X2207" s="154"/>
      <c r="Y2207" s="154"/>
      <c r="Z2207" s="154"/>
      <c r="AA2207" s="154"/>
      <c r="AB2207" s="154"/>
      <c r="AC2207" s="154"/>
      <c r="AD2207" s="154"/>
      <c r="AE2207" s="154"/>
      <c r="AF2207" s="154"/>
      <c r="AG2207" s="154" t="s">
        <v>4437</v>
      </c>
      <c r="AH2207" s="162"/>
      <c r="AI2207" s="162"/>
      <c r="AJ2207" s="162"/>
      <c r="AK2207" s="162"/>
      <c r="AL2207" s="162"/>
      <c r="AM2207" s="162"/>
      <c r="AN2207" s="162"/>
      <c r="AO2207" s="162"/>
      <c r="AP2207" s="162"/>
      <c r="AQ2207" s="162"/>
      <c r="AR2207" s="162"/>
      <c r="AS2207" s="162"/>
      <c r="AT2207" s="162"/>
      <c r="AU2207" s="162"/>
      <c r="AV2207" s="162"/>
      <c r="AW2207" s="162"/>
      <c r="AX2207" s="162"/>
    </row>
    <row r="2208" spans="1:50" hidden="1">
      <c r="A2208" s="154" t="s">
        <v>14919</v>
      </c>
      <c r="B2208" s="154" t="s">
        <v>962</v>
      </c>
      <c r="C2208" s="154" t="s">
        <v>14920</v>
      </c>
      <c r="D2208" s="179" t="s">
        <v>10514</v>
      </c>
      <c r="E2208" s="154" t="s">
        <v>10515</v>
      </c>
      <c r="F2208" s="154" t="s">
        <v>14921</v>
      </c>
      <c r="G2208" s="154" t="s">
        <v>10516</v>
      </c>
      <c r="H2208" s="154" t="s">
        <v>8995</v>
      </c>
      <c r="I2208" s="154" t="s">
        <v>10517</v>
      </c>
      <c r="J2208" s="154" t="s">
        <v>10518</v>
      </c>
      <c r="K2208" s="154" t="s">
        <v>10519</v>
      </c>
      <c r="L2208" s="154" t="s">
        <v>10520</v>
      </c>
      <c r="M2208" s="154" t="s">
        <v>10521</v>
      </c>
      <c r="N2208" s="186" t="s">
        <v>7096</v>
      </c>
      <c r="O2208" s="154"/>
      <c r="P2208" s="154"/>
      <c r="Q2208" s="154"/>
      <c r="R2208" s="154"/>
      <c r="S2208" s="154"/>
      <c r="T2208" s="154"/>
      <c r="U2208" s="154"/>
      <c r="V2208" s="154"/>
      <c r="W2208" s="154"/>
      <c r="X2208" s="154"/>
      <c r="Y2208" s="154"/>
      <c r="Z2208" s="154"/>
      <c r="AA2208" s="154"/>
      <c r="AB2208" s="154"/>
      <c r="AC2208" s="154"/>
      <c r="AD2208" s="154"/>
      <c r="AE2208" s="154"/>
      <c r="AF2208" s="154"/>
      <c r="AG2208" s="154" t="s">
        <v>4437</v>
      </c>
      <c r="AH2208" s="162"/>
      <c r="AI2208" s="162"/>
      <c r="AJ2208" s="162"/>
      <c r="AK2208" s="162"/>
      <c r="AL2208" s="162"/>
      <c r="AM2208" s="162"/>
      <c r="AN2208" s="162"/>
      <c r="AO2208" s="162"/>
      <c r="AP2208" s="162"/>
      <c r="AQ2208" s="162"/>
      <c r="AR2208" s="162"/>
      <c r="AS2208" s="162"/>
      <c r="AT2208" s="162"/>
      <c r="AU2208" s="162"/>
      <c r="AV2208" s="162"/>
      <c r="AW2208" s="162"/>
      <c r="AX2208" s="162"/>
    </row>
    <row r="2209" spans="1:50" hidden="1">
      <c r="A2209" s="154" t="s">
        <v>14922</v>
      </c>
      <c r="B2209" s="154" t="s">
        <v>962</v>
      </c>
      <c r="C2209" s="154" t="s">
        <v>14923</v>
      </c>
      <c r="D2209" s="179" t="s">
        <v>10514</v>
      </c>
      <c r="E2209" s="154" t="s">
        <v>10515</v>
      </c>
      <c r="F2209" s="154" t="s">
        <v>14924</v>
      </c>
      <c r="G2209" s="154" t="s">
        <v>10516</v>
      </c>
      <c r="H2209" s="154" t="s">
        <v>8995</v>
      </c>
      <c r="I2209" s="154" t="s">
        <v>10517</v>
      </c>
      <c r="J2209" s="154" t="s">
        <v>10518</v>
      </c>
      <c r="K2209" s="154" t="s">
        <v>10519</v>
      </c>
      <c r="L2209" s="154" t="s">
        <v>10520</v>
      </c>
      <c r="M2209" s="154" t="s">
        <v>10521</v>
      </c>
      <c r="N2209" s="186" t="s">
        <v>7096</v>
      </c>
      <c r="O2209" s="154"/>
      <c r="P2209" s="154"/>
      <c r="Q2209" s="154"/>
      <c r="R2209" s="154"/>
      <c r="S2209" s="154"/>
      <c r="T2209" s="154"/>
      <c r="U2209" s="154"/>
      <c r="V2209" s="154"/>
      <c r="W2209" s="154"/>
      <c r="X2209" s="154"/>
      <c r="Y2209" s="154"/>
      <c r="Z2209" s="154"/>
      <c r="AA2209" s="154"/>
      <c r="AB2209" s="154"/>
      <c r="AC2209" s="154"/>
      <c r="AD2209" s="154"/>
      <c r="AE2209" s="154"/>
      <c r="AF2209" s="154"/>
      <c r="AG2209" s="154" t="s">
        <v>4437</v>
      </c>
      <c r="AH2209" s="162"/>
      <c r="AI2209" s="162"/>
      <c r="AJ2209" s="162"/>
      <c r="AK2209" s="162"/>
      <c r="AL2209" s="162"/>
      <c r="AM2209" s="162"/>
      <c r="AN2209" s="162"/>
      <c r="AO2209" s="162"/>
      <c r="AP2209" s="162"/>
      <c r="AQ2209" s="162"/>
      <c r="AR2209" s="162"/>
      <c r="AS2209" s="162"/>
      <c r="AT2209" s="162"/>
      <c r="AU2209" s="162"/>
      <c r="AV2209" s="162"/>
      <c r="AW2209" s="162"/>
      <c r="AX2209" s="162"/>
    </row>
    <row r="2210" spans="1:50" hidden="1">
      <c r="A2210" s="154" t="s">
        <v>14943</v>
      </c>
      <c r="B2210" s="154" t="s">
        <v>14944</v>
      </c>
      <c r="C2210" s="154" t="s">
        <v>14945</v>
      </c>
      <c r="D2210" s="179" t="s">
        <v>14946</v>
      </c>
      <c r="E2210" s="154" t="s">
        <v>14947</v>
      </c>
      <c r="F2210" s="154" t="s">
        <v>14948</v>
      </c>
      <c r="G2210" s="154" t="s">
        <v>14949</v>
      </c>
      <c r="H2210" s="154" t="s">
        <v>1338</v>
      </c>
      <c r="I2210" s="154" t="s">
        <v>13455</v>
      </c>
      <c r="J2210" s="154" t="s">
        <v>14950</v>
      </c>
      <c r="K2210" s="154" t="s">
        <v>14951</v>
      </c>
      <c r="L2210" s="154" t="s">
        <v>14952</v>
      </c>
      <c r="M2210" s="154" t="s">
        <v>14953</v>
      </c>
      <c r="N2210" s="186" t="s">
        <v>6310</v>
      </c>
      <c r="O2210" s="154"/>
      <c r="P2210" s="154"/>
      <c r="Q2210" s="154"/>
      <c r="R2210" s="154"/>
      <c r="S2210" s="154"/>
      <c r="T2210" s="154"/>
      <c r="U2210" s="154"/>
      <c r="V2210" s="154"/>
      <c r="W2210" s="154"/>
      <c r="X2210" s="154"/>
      <c r="Y2210" s="154"/>
      <c r="Z2210" s="154"/>
      <c r="AA2210" s="154"/>
      <c r="AB2210" s="154"/>
      <c r="AC2210" s="154"/>
      <c r="AD2210" s="154"/>
      <c r="AE2210" s="154"/>
      <c r="AF2210" s="154"/>
      <c r="AG2210" s="154" t="s">
        <v>14975</v>
      </c>
      <c r="AH2210" s="162"/>
      <c r="AI2210" s="162"/>
      <c r="AJ2210" s="162"/>
      <c r="AK2210" s="162"/>
      <c r="AL2210" s="162"/>
      <c r="AM2210" s="162"/>
      <c r="AN2210" s="162"/>
      <c r="AO2210" s="162"/>
      <c r="AP2210" s="162"/>
      <c r="AQ2210" s="162"/>
      <c r="AR2210" s="162"/>
      <c r="AS2210" s="162"/>
      <c r="AT2210" s="162"/>
      <c r="AU2210" s="162"/>
      <c r="AV2210" s="162"/>
      <c r="AW2210" s="162"/>
      <c r="AX2210" s="162"/>
    </row>
    <row r="2211" spans="1:50" hidden="1">
      <c r="A2211" s="154" t="s">
        <v>14954</v>
      </c>
      <c r="B2211" s="154" t="s">
        <v>14944</v>
      </c>
      <c r="C2211" s="154" t="s">
        <v>14955</v>
      </c>
      <c r="D2211" s="179" t="s">
        <v>14946</v>
      </c>
      <c r="E2211" s="154" t="s">
        <v>14947</v>
      </c>
      <c r="F2211" s="154" t="s">
        <v>14956</v>
      </c>
      <c r="G2211" s="154" t="s">
        <v>14949</v>
      </c>
      <c r="H2211" s="154" t="s">
        <v>1338</v>
      </c>
      <c r="I2211" s="154" t="s">
        <v>13455</v>
      </c>
      <c r="J2211" s="154" t="s">
        <v>14950</v>
      </c>
      <c r="K2211" s="154" t="s">
        <v>14951</v>
      </c>
      <c r="L2211" s="154" t="s">
        <v>14952</v>
      </c>
      <c r="M2211" s="154" t="s">
        <v>14953</v>
      </c>
      <c r="N2211" s="186" t="s">
        <v>6310</v>
      </c>
      <c r="O2211" s="154"/>
      <c r="P2211" s="154"/>
      <c r="Q2211" s="154"/>
      <c r="R2211" s="154"/>
      <c r="S2211" s="154"/>
      <c r="T2211" s="154"/>
      <c r="U2211" s="154"/>
      <c r="V2211" s="154"/>
      <c r="W2211" s="154"/>
      <c r="X2211" s="154"/>
      <c r="Y2211" s="154"/>
      <c r="Z2211" s="154"/>
      <c r="AA2211" s="154"/>
      <c r="AB2211" s="154"/>
      <c r="AC2211" s="154"/>
      <c r="AD2211" s="154"/>
      <c r="AE2211" s="154"/>
      <c r="AF2211" s="154"/>
      <c r="AG2211" s="154" t="s">
        <v>14975</v>
      </c>
      <c r="AH2211" s="162"/>
      <c r="AI2211" s="162"/>
      <c r="AJ2211" s="162"/>
      <c r="AK2211" s="162"/>
      <c r="AL2211" s="162"/>
      <c r="AM2211" s="162"/>
      <c r="AN2211" s="162"/>
      <c r="AO2211" s="162"/>
      <c r="AP2211" s="162"/>
      <c r="AQ2211" s="162"/>
      <c r="AR2211" s="162"/>
      <c r="AS2211" s="162"/>
      <c r="AT2211" s="162"/>
      <c r="AU2211" s="162"/>
      <c r="AV2211" s="162"/>
      <c r="AW2211" s="162"/>
      <c r="AX2211" s="162"/>
    </row>
    <row r="2212" spans="1:50" hidden="1">
      <c r="A2212" s="154" t="s">
        <v>14957</v>
      </c>
      <c r="B2212" s="154" t="s">
        <v>14944</v>
      </c>
      <c r="C2212" s="154" t="s">
        <v>14955</v>
      </c>
      <c r="D2212" s="179" t="s">
        <v>14946</v>
      </c>
      <c r="E2212" s="154" t="s">
        <v>14947</v>
      </c>
      <c r="F2212" s="154" t="s">
        <v>14958</v>
      </c>
      <c r="G2212" s="154" t="s">
        <v>14949</v>
      </c>
      <c r="H2212" s="154" t="s">
        <v>1338</v>
      </c>
      <c r="I2212" s="154" t="s">
        <v>13455</v>
      </c>
      <c r="J2212" s="154" t="s">
        <v>14950</v>
      </c>
      <c r="K2212" s="154" t="s">
        <v>14951</v>
      </c>
      <c r="L2212" s="154" t="s">
        <v>14952</v>
      </c>
      <c r="M2212" s="154" t="s">
        <v>14953</v>
      </c>
      <c r="N2212" s="186" t="s">
        <v>6310</v>
      </c>
      <c r="O2212" s="154"/>
      <c r="P2212" s="154"/>
      <c r="Q2212" s="154"/>
      <c r="R2212" s="154"/>
      <c r="S2212" s="154"/>
      <c r="T2212" s="154"/>
      <c r="U2212" s="154"/>
      <c r="V2212" s="154"/>
      <c r="W2212" s="154"/>
      <c r="X2212" s="154"/>
      <c r="Y2212" s="154"/>
      <c r="Z2212" s="154"/>
      <c r="AA2212" s="154"/>
      <c r="AB2212" s="154"/>
      <c r="AC2212" s="154"/>
      <c r="AD2212" s="154"/>
      <c r="AE2212" s="154"/>
      <c r="AF2212" s="154"/>
      <c r="AG2212" s="154" t="s">
        <v>14975</v>
      </c>
      <c r="AH2212" s="162"/>
      <c r="AI2212" s="162"/>
      <c r="AJ2212" s="162"/>
      <c r="AK2212" s="162"/>
      <c r="AL2212" s="162"/>
      <c r="AM2212" s="162"/>
      <c r="AN2212" s="162"/>
      <c r="AO2212" s="162"/>
      <c r="AP2212" s="162"/>
      <c r="AQ2212" s="162"/>
      <c r="AR2212" s="162"/>
      <c r="AS2212" s="162"/>
      <c r="AT2212" s="162"/>
      <c r="AU2212" s="162"/>
      <c r="AV2212" s="162"/>
      <c r="AW2212" s="162"/>
      <c r="AX2212" s="162"/>
    </row>
    <row r="2213" spans="1:50" hidden="1">
      <c r="A2213" s="154" t="s">
        <v>14969</v>
      </c>
      <c r="B2213" s="154" t="s">
        <v>14961</v>
      </c>
      <c r="C2213" s="154" t="s">
        <v>14970</v>
      </c>
      <c r="D2213" s="179" t="s">
        <v>14963</v>
      </c>
      <c r="E2213" s="154" t="s">
        <v>14964</v>
      </c>
      <c r="F2213" s="154" t="s">
        <v>14971</v>
      </c>
      <c r="G2213" s="154" t="s">
        <v>14966</v>
      </c>
      <c r="H2213" s="154" t="s">
        <v>3525</v>
      </c>
      <c r="I2213" s="154" t="s">
        <v>3526</v>
      </c>
      <c r="J2213" s="154" t="s">
        <v>14967</v>
      </c>
      <c r="K2213" s="154" t="s">
        <v>6309</v>
      </c>
      <c r="L2213" s="154" t="s">
        <v>6309</v>
      </c>
      <c r="M2213" s="154" t="s">
        <v>14968</v>
      </c>
      <c r="N2213" s="186" t="s">
        <v>6310</v>
      </c>
      <c r="O2213" s="154" t="s">
        <v>5271</v>
      </c>
      <c r="P2213" s="154" t="s">
        <v>2965</v>
      </c>
      <c r="Q2213" s="154" t="s">
        <v>2967</v>
      </c>
      <c r="R2213" s="154" t="s">
        <v>3525</v>
      </c>
      <c r="S2213" s="154" t="s">
        <v>3526</v>
      </c>
      <c r="T2213" s="154" t="s">
        <v>2968</v>
      </c>
      <c r="U2213" s="154" t="s">
        <v>2974</v>
      </c>
      <c r="V2213" s="154" t="s">
        <v>13767</v>
      </c>
      <c r="W2213" s="154" t="s">
        <v>13768</v>
      </c>
      <c r="X2213" s="154" t="s">
        <v>13769</v>
      </c>
      <c r="Y2213" s="154" t="s">
        <v>13770</v>
      </c>
      <c r="Z2213" s="154" t="s">
        <v>6309</v>
      </c>
      <c r="AA2213" s="154"/>
      <c r="AB2213" s="154"/>
      <c r="AC2213" s="154"/>
      <c r="AD2213" s="154"/>
      <c r="AE2213" s="154"/>
      <c r="AF2213" s="154"/>
      <c r="AG2213" s="154" t="s">
        <v>14975</v>
      </c>
      <c r="AH2213" s="162"/>
      <c r="AI2213" s="162"/>
      <c r="AJ2213" s="162"/>
      <c r="AK2213" s="162"/>
      <c r="AL2213" s="162"/>
      <c r="AM2213" s="162"/>
      <c r="AN2213" s="162"/>
      <c r="AO2213" s="162"/>
      <c r="AP2213" s="162"/>
      <c r="AQ2213" s="162"/>
      <c r="AR2213" s="162"/>
      <c r="AS2213" s="162"/>
      <c r="AT2213" s="162"/>
      <c r="AU2213" s="162"/>
      <c r="AV2213" s="162"/>
      <c r="AW2213" s="162"/>
      <c r="AX2213" s="162"/>
    </row>
    <row r="2214" spans="1:50" hidden="1">
      <c r="A2214" s="154" t="s">
        <v>14960</v>
      </c>
      <c r="B2214" s="154" t="s">
        <v>14961</v>
      </c>
      <c r="C2214" s="154" t="s">
        <v>14962</v>
      </c>
      <c r="D2214" s="179" t="s">
        <v>14963</v>
      </c>
      <c r="E2214" s="154" t="s">
        <v>14964</v>
      </c>
      <c r="F2214" s="154" t="s">
        <v>14965</v>
      </c>
      <c r="G2214" s="154" t="s">
        <v>14966</v>
      </c>
      <c r="H2214" s="154" t="s">
        <v>3525</v>
      </c>
      <c r="I2214" s="154" t="s">
        <v>3526</v>
      </c>
      <c r="J2214" s="154" t="s">
        <v>14967</v>
      </c>
      <c r="K2214" s="154" t="s">
        <v>6309</v>
      </c>
      <c r="L2214" s="154" t="s">
        <v>6309</v>
      </c>
      <c r="M2214" s="154" t="s">
        <v>14968</v>
      </c>
      <c r="N2214" s="186" t="s">
        <v>6310</v>
      </c>
      <c r="O2214" s="154" t="s">
        <v>5271</v>
      </c>
      <c r="P2214" s="154" t="s">
        <v>2965</v>
      </c>
      <c r="Q2214" s="154" t="s">
        <v>2967</v>
      </c>
      <c r="R2214" s="154" t="s">
        <v>3525</v>
      </c>
      <c r="S2214" s="154" t="s">
        <v>3526</v>
      </c>
      <c r="T2214" s="154" t="s">
        <v>2968</v>
      </c>
      <c r="U2214" s="154" t="s">
        <v>2974</v>
      </c>
      <c r="V2214" s="154" t="s">
        <v>13767</v>
      </c>
      <c r="W2214" s="154" t="s">
        <v>13768</v>
      </c>
      <c r="X2214" s="154" t="s">
        <v>13769</v>
      </c>
      <c r="Y2214" s="154" t="s">
        <v>13770</v>
      </c>
      <c r="Z2214" s="154" t="s">
        <v>6309</v>
      </c>
      <c r="AA2214" s="154"/>
      <c r="AB2214" s="154"/>
      <c r="AC2214" s="154"/>
      <c r="AD2214" s="154"/>
      <c r="AE2214" s="154"/>
      <c r="AF2214" s="154"/>
      <c r="AG2214" s="154" t="s">
        <v>14975</v>
      </c>
      <c r="AH2214" s="162"/>
      <c r="AI2214" s="162"/>
      <c r="AJ2214" s="162"/>
      <c r="AK2214" s="162"/>
      <c r="AL2214" s="162"/>
      <c r="AM2214" s="162"/>
      <c r="AN2214" s="162"/>
      <c r="AO2214" s="162"/>
      <c r="AP2214" s="162"/>
      <c r="AQ2214" s="162"/>
      <c r="AR2214" s="162"/>
      <c r="AS2214" s="162"/>
      <c r="AT2214" s="162"/>
      <c r="AU2214" s="162"/>
      <c r="AV2214" s="162"/>
      <c r="AW2214" s="162"/>
      <c r="AX2214" s="162"/>
    </row>
    <row r="2215" spans="1:50" hidden="1">
      <c r="A2215" s="153" t="s">
        <v>4827</v>
      </c>
      <c r="B2215" s="153" t="s">
        <v>4828</v>
      </c>
      <c r="C2215" s="153" t="s">
        <v>4829</v>
      </c>
      <c r="D2215" s="177" t="s">
        <v>6867</v>
      </c>
      <c r="E2215" s="161" t="s">
        <v>6309</v>
      </c>
      <c r="F2215" s="161" t="s">
        <v>6868</v>
      </c>
      <c r="G2215" s="161" t="s">
        <v>6869</v>
      </c>
      <c r="H2215" s="161" t="s">
        <v>2024</v>
      </c>
      <c r="I2215" s="161" t="s">
        <v>6758</v>
      </c>
      <c r="J2215" s="161" t="s">
        <v>6309</v>
      </c>
      <c r="K2215" s="161" t="s">
        <v>6870</v>
      </c>
      <c r="L2215" s="161" t="s">
        <v>6309</v>
      </c>
      <c r="M2215" s="161" t="s">
        <v>6871</v>
      </c>
      <c r="N2215" s="185" t="s">
        <v>6310</v>
      </c>
      <c r="O2215" s="161">
        <v>0</v>
      </c>
      <c r="P2215" s="161">
        <v>0</v>
      </c>
      <c r="Q2215" s="161">
        <v>0</v>
      </c>
      <c r="R2215" s="161">
        <v>0</v>
      </c>
      <c r="S2215" s="161">
        <v>0</v>
      </c>
      <c r="T2215" s="161">
        <v>0</v>
      </c>
      <c r="U2215" s="161">
        <v>0</v>
      </c>
      <c r="V2215" s="161">
        <v>0</v>
      </c>
      <c r="W2215" s="161">
        <v>0</v>
      </c>
      <c r="X2215" s="161">
        <v>0</v>
      </c>
      <c r="Y2215" s="161">
        <v>0</v>
      </c>
      <c r="Z2215" s="161">
        <v>0</v>
      </c>
      <c r="AA2215" s="161">
        <v>0</v>
      </c>
      <c r="AB2215" s="161">
        <v>0</v>
      </c>
      <c r="AC2215" s="161">
        <v>0</v>
      </c>
      <c r="AD2215" s="161">
        <v>0</v>
      </c>
      <c r="AE2215" s="161">
        <v>0</v>
      </c>
      <c r="AF2215" s="161" t="s">
        <v>6309</v>
      </c>
      <c r="AG2215" s="161" t="s">
        <v>6312</v>
      </c>
      <c r="AH2215" s="162" t="s">
        <v>14819</v>
      </c>
      <c r="AI2215" s="162" t="s">
        <v>15365</v>
      </c>
      <c r="AJ2215" s="162"/>
      <c r="AK2215" s="162"/>
      <c r="AL2215" s="162"/>
      <c r="AM2215" s="162"/>
      <c r="AN2215" s="162"/>
      <c r="AO2215" s="162"/>
      <c r="AP2215" s="162"/>
      <c r="AQ2215" s="162"/>
      <c r="AR2215" s="162"/>
      <c r="AS2215" s="162"/>
      <c r="AT2215" s="162"/>
      <c r="AU2215" s="162"/>
      <c r="AV2215" s="162"/>
      <c r="AW2215" s="162"/>
      <c r="AX2215" s="162"/>
    </row>
    <row r="2216" spans="1:50" hidden="1">
      <c r="A2216" s="153" t="s">
        <v>15070</v>
      </c>
      <c r="B2216" s="153" t="s">
        <v>977</v>
      </c>
      <c r="C2216" s="153" t="s">
        <v>15071</v>
      </c>
      <c r="D2216" s="176" t="s">
        <v>8164</v>
      </c>
      <c r="E2216" s="153" t="s">
        <v>8165</v>
      </c>
      <c r="F2216" s="153" t="s">
        <v>15072</v>
      </c>
      <c r="G2216" s="153" t="s">
        <v>8166</v>
      </c>
      <c r="H2216" s="153" t="s">
        <v>1338</v>
      </c>
      <c r="I2216" s="153" t="s">
        <v>38</v>
      </c>
      <c r="J2216" s="153" t="s">
        <v>8167</v>
      </c>
      <c r="K2216" s="153" t="s">
        <v>8168</v>
      </c>
      <c r="L2216" s="153" t="s">
        <v>6309</v>
      </c>
      <c r="M2216" s="153" t="s">
        <v>8169</v>
      </c>
      <c r="N2216" s="184" t="s">
        <v>6313</v>
      </c>
      <c r="AG2216" s="153" t="s">
        <v>6319</v>
      </c>
      <c r="AH2216" s="162"/>
      <c r="AI2216" s="162"/>
      <c r="AJ2216" s="162"/>
      <c r="AK2216" s="162"/>
      <c r="AL2216" s="162"/>
      <c r="AM2216" s="162"/>
      <c r="AN2216" s="162"/>
      <c r="AO2216" s="162"/>
      <c r="AP2216" s="162"/>
      <c r="AQ2216" s="162"/>
      <c r="AR2216" s="162"/>
      <c r="AS2216" s="162"/>
      <c r="AT2216" s="162"/>
      <c r="AU2216" s="162"/>
      <c r="AV2216" s="162"/>
      <c r="AW2216" s="162"/>
      <c r="AX2216" s="162"/>
    </row>
    <row r="2217" spans="1:50" hidden="1">
      <c r="A2217" s="153" t="s">
        <v>15073</v>
      </c>
      <c r="B2217" s="153" t="s">
        <v>977</v>
      </c>
      <c r="C2217" s="153" t="s">
        <v>15071</v>
      </c>
      <c r="D2217" s="176" t="s">
        <v>8164</v>
      </c>
      <c r="E2217" s="153" t="s">
        <v>8165</v>
      </c>
      <c r="F2217" s="153" t="s">
        <v>15074</v>
      </c>
      <c r="G2217" s="153" t="s">
        <v>8166</v>
      </c>
      <c r="H2217" s="153" t="s">
        <v>1338</v>
      </c>
      <c r="I2217" s="153" t="s">
        <v>38</v>
      </c>
      <c r="J2217" s="153" t="s">
        <v>8167</v>
      </c>
      <c r="K2217" s="153" t="s">
        <v>8168</v>
      </c>
      <c r="L2217" s="153" t="s">
        <v>6309</v>
      </c>
      <c r="M2217" s="153" t="s">
        <v>8169</v>
      </c>
      <c r="N2217" s="184" t="s">
        <v>6313</v>
      </c>
      <c r="AG2217" s="153" t="s">
        <v>6319</v>
      </c>
      <c r="AH2217" s="162"/>
      <c r="AI2217" s="162"/>
      <c r="AJ2217" s="162"/>
      <c r="AK2217" s="162"/>
      <c r="AL2217" s="162"/>
      <c r="AM2217" s="162"/>
      <c r="AN2217" s="162"/>
      <c r="AO2217" s="162"/>
      <c r="AP2217" s="162"/>
      <c r="AQ2217" s="162"/>
      <c r="AR2217" s="162"/>
      <c r="AS2217" s="162"/>
      <c r="AT2217" s="162"/>
      <c r="AU2217" s="162"/>
      <c r="AV2217" s="162"/>
      <c r="AW2217" s="162"/>
      <c r="AX2217" s="162"/>
    </row>
    <row r="2218" spans="1:50" hidden="1">
      <c r="A2218" s="153" t="s">
        <v>14972</v>
      </c>
      <c r="B2218" s="153" t="s">
        <v>5265</v>
      </c>
      <c r="C2218" s="154" t="s">
        <v>14973</v>
      </c>
      <c r="D2218" s="180">
        <v>20405996</v>
      </c>
      <c r="E2218" s="154" t="s">
        <v>6958</v>
      </c>
      <c r="F2218" s="154" t="s">
        <v>14974</v>
      </c>
      <c r="G2218" s="154" t="s">
        <v>6959</v>
      </c>
      <c r="H2218" s="154" t="s">
        <v>2024</v>
      </c>
      <c r="I2218" s="154" t="s">
        <v>6960</v>
      </c>
      <c r="J2218" s="154" t="s">
        <v>14942</v>
      </c>
      <c r="K2218" s="154" t="s">
        <v>6962</v>
      </c>
      <c r="L2218" s="154" t="s">
        <v>6309</v>
      </c>
      <c r="M2218" s="154" t="s">
        <v>6963</v>
      </c>
      <c r="N2218" s="186" t="s">
        <v>6310</v>
      </c>
      <c r="O2218" s="154"/>
      <c r="P2218" s="154"/>
      <c r="Q2218" s="154"/>
      <c r="R2218" s="154"/>
      <c r="S2218" s="154"/>
      <c r="T2218" s="154"/>
      <c r="U2218" s="154"/>
      <c r="V2218" s="154"/>
      <c r="W2218" s="154"/>
      <c r="X2218" s="154"/>
      <c r="Y2218" s="154"/>
      <c r="Z2218" s="154"/>
      <c r="AA2218" s="154"/>
      <c r="AB2218" s="154"/>
      <c r="AC2218" s="154"/>
      <c r="AD2218" s="154"/>
      <c r="AE2218" s="154"/>
      <c r="AF2218" s="154"/>
      <c r="AG2218" s="154" t="s">
        <v>6317</v>
      </c>
      <c r="AH2218" s="162" t="s">
        <v>16057</v>
      </c>
      <c r="AI2218" s="162"/>
      <c r="AJ2218" s="162"/>
      <c r="AK2218" s="162"/>
      <c r="AL2218" s="162"/>
      <c r="AM2218" s="162"/>
      <c r="AN2218" s="162"/>
      <c r="AO2218" s="162"/>
      <c r="AP2218" s="162"/>
      <c r="AQ2218" s="162"/>
      <c r="AR2218" s="162"/>
      <c r="AS2218" s="162"/>
      <c r="AT2218" s="162"/>
      <c r="AU2218" s="162"/>
      <c r="AV2218" s="162"/>
      <c r="AW2218" s="162"/>
      <c r="AX2218" s="162"/>
    </row>
    <row r="2219" spans="1:50" hidden="1">
      <c r="A2219" s="153" t="s">
        <v>14980</v>
      </c>
      <c r="B2219" s="153" t="s">
        <v>14981</v>
      </c>
      <c r="C2219" s="153" t="s">
        <v>92</v>
      </c>
      <c r="D2219" s="176" t="s">
        <v>14982</v>
      </c>
      <c r="E2219" s="153" t="s">
        <v>14982</v>
      </c>
      <c r="F2219" s="153" t="s">
        <v>14983</v>
      </c>
      <c r="G2219" s="153" t="s">
        <v>14984</v>
      </c>
      <c r="H2219" s="153" t="s">
        <v>2024</v>
      </c>
      <c r="I2219" s="153" t="s">
        <v>2031</v>
      </c>
      <c r="J2219" s="153" t="s">
        <v>14985</v>
      </c>
      <c r="K2219" s="153" t="s">
        <v>14986</v>
      </c>
      <c r="L2219" s="153" t="s">
        <v>6309</v>
      </c>
      <c r="M2219" s="153" t="s">
        <v>14987</v>
      </c>
      <c r="N2219" s="184" t="s">
        <v>6310</v>
      </c>
      <c r="AG2219" s="153" t="s">
        <v>14975</v>
      </c>
      <c r="AH2219" s="162"/>
      <c r="AI2219" s="162"/>
      <c r="AJ2219" s="162"/>
      <c r="AK2219" s="162"/>
      <c r="AL2219" s="162"/>
      <c r="AM2219" s="162"/>
      <c r="AN2219" s="162"/>
      <c r="AO2219" s="162"/>
      <c r="AP2219" s="162"/>
      <c r="AQ2219" s="162"/>
      <c r="AR2219" s="162"/>
      <c r="AS2219" s="162"/>
      <c r="AT2219" s="162"/>
      <c r="AU2219" s="162"/>
      <c r="AV2219" s="162"/>
      <c r="AW2219" s="162"/>
      <c r="AX2219" s="162"/>
    </row>
    <row r="2220" spans="1:50" hidden="1">
      <c r="A2220" s="153" t="s">
        <v>14995</v>
      </c>
      <c r="B2220" s="153" t="s">
        <v>14996</v>
      </c>
      <c r="C2220" s="153" t="s">
        <v>14997</v>
      </c>
      <c r="D2220" s="176" t="s">
        <v>14998</v>
      </c>
      <c r="E2220" s="153" t="s">
        <v>14999</v>
      </c>
      <c r="F2220" s="153" t="s">
        <v>15000</v>
      </c>
      <c r="G2220" s="153" t="s">
        <v>15001</v>
      </c>
      <c r="H2220" s="153" t="s">
        <v>2024</v>
      </c>
      <c r="I2220" s="153" t="s">
        <v>15002</v>
      </c>
      <c r="J2220" s="153" t="s">
        <v>15003</v>
      </c>
      <c r="K2220" s="153" t="s">
        <v>15004</v>
      </c>
      <c r="L2220" s="153" t="s">
        <v>6309</v>
      </c>
      <c r="M2220" s="153" t="s">
        <v>15005</v>
      </c>
      <c r="N2220" s="184" t="s">
        <v>6310</v>
      </c>
      <c r="AG2220" s="153" t="s">
        <v>14975</v>
      </c>
      <c r="AH2220" s="162"/>
      <c r="AI2220" s="162"/>
      <c r="AJ2220" s="162"/>
      <c r="AK2220" s="162"/>
      <c r="AL2220" s="162"/>
      <c r="AM2220" s="162"/>
      <c r="AN2220" s="162"/>
      <c r="AO2220" s="162"/>
      <c r="AP2220" s="162"/>
      <c r="AQ2220" s="162"/>
      <c r="AR2220" s="162"/>
      <c r="AS2220" s="162"/>
      <c r="AT2220" s="162"/>
      <c r="AU2220" s="162"/>
      <c r="AV2220" s="162"/>
      <c r="AW2220" s="162"/>
      <c r="AX2220" s="162"/>
    </row>
    <row r="2221" spans="1:50" hidden="1">
      <c r="A2221" s="153" t="s">
        <v>14990</v>
      </c>
      <c r="B2221" s="153" t="s">
        <v>5911</v>
      </c>
      <c r="C2221" s="153" t="s">
        <v>14991</v>
      </c>
      <c r="D2221" s="176" t="s">
        <v>10904</v>
      </c>
      <c r="E2221" s="153" t="s">
        <v>10905</v>
      </c>
      <c r="F2221" s="153" t="s">
        <v>14992</v>
      </c>
      <c r="G2221" s="153" t="s">
        <v>10906</v>
      </c>
      <c r="H2221" s="153" t="s">
        <v>2025</v>
      </c>
      <c r="I2221" s="153" t="s">
        <v>2026</v>
      </c>
      <c r="J2221" s="153" t="s">
        <v>10907</v>
      </c>
      <c r="K2221" s="153" t="s">
        <v>10908</v>
      </c>
      <c r="L2221" s="153" t="s">
        <v>10909</v>
      </c>
      <c r="M2221" s="153" t="s">
        <v>10910</v>
      </c>
      <c r="N2221" s="184" t="s">
        <v>6310</v>
      </c>
      <c r="O2221" s="153" t="s">
        <v>5913</v>
      </c>
      <c r="P2221" s="153" t="s">
        <v>13757</v>
      </c>
      <c r="Q2221" s="153" t="s">
        <v>14271</v>
      </c>
      <c r="R2221" s="153" t="s">
        <v>2024</v>
      </c>
      <c r="S2221" s="153" t="s">
        <v>2031</v>
      </c>
      <c r="T2221" s="153" t="s">
        <v>6309</v>
      </c>
      <c r="AG2221" s="153" t="s">
        <v>6319</v>
      </c>
      <c r="AH2221" s="162"/>
      <c r="AI2221" s="162"/>
      <c r="AJ2221" s="162"/>
      <c r="AK2221" s="162"/>
      <c r="AL2221" s="162"/>
      <c r="AM2221" s="162"/>
      <c r="AN2221" s="162"/>
      <c r="AO2221" s="162"/>
      <c r="AP2221" s="162"/>
      <c r="AQ2221" s="162"/>
      <c r="AR2221" s="162"/>
      <c r="AS2221" s="162"/>
      <c r="AT2221" s="162"/>
      <c r="AU2221" s="162"/>
      <c r="AV2221" s="162"/>
      <c r="AW2221" s="162"/>
      <c r="AX2221" s="162"/>
    </row>
    <row r="2222" spans="1:50" hidden="1">
      <c r="A2222" s="153" t="s">
        <v>15033</v>
      </c>
      <c r="B2222" s="153" t="s">
        <v>14977</v>
      </c>
      <c r="C2222" s="153" t="s">
        <v>15034</v>
      </c>
      <c r="D2222" s="176" t="s">
        <v>8369</v>
      </c>
      <c r="E2222" s="153" t="s">
        <v>8370</v>
      </c>
      <c r="F2222" s="153" t="s">
        <v>15035</v>
      </c>
      <c r="G2222" s="153" t="s">
        <v>8371</v>
      </c>
      <c r="H2222" s="153" t="s">
        <v>4646</v>
      </c>
      <c r="I2222" s="153" t="s">
        <v>4647</v>
      </c>
      <c r="J2222" s="153" t="s">
        <v>14978</v>
      </c>
      <c r="K2222" s="153" t="s">
        <v>14979</v>
      </c>
      <c r="L2222" s="153" t="s">
        <v>6309</v>
      </c>
      <c r="M2222" s="153" t="s">
        <v>14771</v>
      </c>
      <c r="N2222" s="184" t="s">
        <v>6313</v>
      </c>
      <c r="AG2222" s="153" t="s">
        <v>6319</v>
      </c>
      <c r="AH2222" s="162"/>
      <c r="AI2222" s="162"/>
      <c r="AJ2222" s="162"/>
      <c r="AK2222" s="162"/>
      <c r="AL2222" s="162"/>
      <c r="AM2222" s="162"/>
      <c r="AN2222" s="162"/>
      <c r="AO2222" s="162"/>
      <c r="AP2222" s="162"/>
      <c r="AQ2222" s="162"/>
      <c r="AR2222" s="162"/>
      <c r="AS2222" s="162"/>
      <c r="AT2222" s="162"/>
      <c r="AU2222" s="162"/>
      <c r="AV2222" s="162"/>
      <c r="AW2222" s="162"/>
      <c r="AX2222" s="162"/>
    </row>
    <row r="2223" spans="1:50" hidden="1">
      <c r="A2223" s="153" t="s">
        <v>15036</v>
      </c>
      <c r="B2223" s="153" t="s">
        <v>14977</v>
      </c>
      <c r="C2223" s="153" t="s">
        <v>15037</v>
      </c>
      <c r="D2223" s="176" t="s">
        <v>8369</v>
      </c>
      <c r="E2223" s="153" t="s">
        <v>8370</v>
      </c>
      <c r="F2223" s="153" t="s">
        <v>15038</v>
      </c>
      <c r="G2223" s="153" t="s">
        <v>8371</v>
      </c>
      <c r="H2223" s="153" t="s">
        <v>4646</v>
      </c>
      <c r="I2223" s="153" t="s">
        <v>4647</v>
      </c>
      <c r="J2223" s="153" t="s">
        <v>14978</v>
      </c>
      <c r="K2223" s="153" t="s">
        <v>14979</v>
      </c>
      <c r="L2223" s="153" t="s">
        <v>6309</v>
      </c>
      <c r="M2223" s="153" t="s">
        <v>14771</v>
      </c>
      <c r="N2223" s="184" t="s">
        <v>6313</v>
      </c>
      <c r="AG2223" s="153" t="s">
        <v>6319</v>
      </c>
      <c r="AH2223" s="162"/>
      <c r="AI2223" s="162"/>
      <c r="AJ2223" s="162"/>
      <c r="AK2223" s="162"/>
      <c r="AL2223" s="162"/>
      <c r="AM2223" s="162"/>
      <c r="AN2223" s="162"/>
      <c r="AO2223" s="162"/>
      <c r="AP2223" s="162"/>
      <c r="AQ2223" s="162"/>
      <c r="AR2223" s="162"/>
      <c r="AS2223" s="162"/>
      <c r="AT2223" s="162"/>
      <c r="AU2223" s="162"/>
      <c r="AV2223" s="162"/>
      <c r="AW2223" s="162"/>
      <c r="AX2223" s="162"/>
    </row>
    <row r="2224" spans="1:50" hidden="1">
      <c r="A2224" s="153" t="s">
        <v>15367</v>
      </c>
      <c r="B2224" s="153" t="s">
        <v>15354</v>
      </c>
      <c r="C2224" s="153" t="s">
        <v>3596</v>
      </c>
      <c r="D2224" s="176" t="s">
        <v>15355</v>
      </c>
      <c r="E2224" s="153" t="s">
        <v>15356</v>
      </c>
      <c r="F2224" s="153" t="s">
        <v>15368</v>
      </c>
      <c r="G2224" s="153" t="s">
        <v>15358</v>
      </c>
      <c r="H2224" s="153" t="s">
        <v>1427</v>
      </c>
      <c r="I2224" s="153" t="s">
        <v>1428</v>
      </c>
      <c r="J2224" s="153" t="s">
        <v>15359</v>
      </c>
      <c r="K2224" s="153" t="s">
        <v>15360</v>
      </c>
      <c r="L2224" s="153" t="s">
        <v>6309</v>
      </c>
      <c r="M2224" s="153" t="s">
        <v>15361</v>
      </c>
      <c r="N2224" s="184" t="s">
        <v>6318</v>
      </c>
      <c r="AH2224" s="162"/>
      <c r="AI2224" s="162"/>
      <c r="AJ2224" s="162"/>
      <c r="AK2224" s="162"/>
      <c r="AL2224" s="162"/>
      <c r="AM2224" s="162"/>
      <c r="AN2224" s="162"/>
      <c r="AO2224" s="162"/>
      <c r="AP2224" s="162"/>
      <c r="AQ2224" s="162"/>
      <c r="AR2224" s="162"/>
      <c r="AS2224" s="162"/>
      <c r="AT2224" s="162"/>
      <c r="AU2224" s="162"/>
      <c r="AV2224" s="162"/>
      <c r="AW2224" s="162"/>
      <c r="AX2224" s="162"/>
    </row>
    <row r="2225" spans="1:50" hidden="1">
      <c r="A2225" s="153" t="s">
        <v>15353</v>
      </c>
      <c r="B2225" s="153" t="s">
        <v>15354</v>
      </c>
      <c r="C2225" s="153" t="s">
        <v>3599</v>
      </c>
      <c r="D2225" s="176" t="s">
        <v>15355</v>
      </c>
      <c r="E2225" s="153" t="s">
        <v>15356</v>
      </c>
      <c r="F2225" s="153" t="s">
        <v>15357</v>
      </c>
      <c r="G2225" s="153" t="s">
        <v>15358</v>
      </c>
      <c r="H2225" s="153" t="s">
        <v>1427</v>
      </c>
      <c r="I2225" s="153" t="s">
        <v>1428</v>
      </c>
      <c r="J2225" s="153" t="s">
        <v>15359</v>
      </c>
      <c r="K2225" s="153" t="s">
        <v>15360</v>
      </c>
      <c r="L2225" s="153" t="s">
        <v>6309</v>
      </c>
      <c r="M2225" s="153" t="s">
        <v>15361</v>
      </c>
      <c r="N2225" s="184" t="s">
        <v>6318</v>
      </c>
      <c r="AG2225" s="160"/>
      <c r="AH2225" s="162"/>
      <c r="AI2225" s="162"/>
      <c r="AJ2225" s="162"/>
      <c r="AK2225" s="162"/>
      <c r="AL2225" s="162"/>
      <c r="AM2225" s="162"/>
      <c r="AN2225" s="162"/>
      <c r="AO2225" s="162"/>
      <c r="AP2225" s="162"/>
      <c r="AQ2225" s="162"/>
      <c r="AR2225" s="162"/>
      <c r="AS2225" s="162"/>
      <c r="AT2225" s="162"/>
      <c r="AU2225" s="162"/>
      <c r="AV2225" s="162"/>
      <c r="AW2225" s="162"/>
      <c r="AX2225" s="162"/>
    </row>
    <row r="2226" spans="1:50" hidden="1">
      <c r="A2226" s="153" t="s">
        <v>15195</v>
      </c>
      <c r="B2226" s="153" t="s">
        <v>15196</v>
      </c>
      <c r="C2226" s="153" t="s">
        <v>5680</v>
      </c>
      <c r="D2226" s="177" t="s">
        <v>15197</v>
      </c>
      <c r="E2226" s="153" t="s">
        <v>15198</v>
      </c>
      <c r="F2226" s="153" t="s">
        <v>15199</v>
      </c>
      <c r="G2226" s="153" t="s">
        <v>15200</v>
      </c>
      <c r="H2226" s="153" t="s">
        <v>4072</v>
      </c>
      <c r="I2226" s="153" t="s">
        <v>4073</v>
      </c>
      <c r="J2226" s="153" t="s">
        <v>15201</v>
      </c>
      <c r="K2226" s="153" t="s">
        <v>15202</v>
      </c>
      <c r="L2226" s="153" t="s">
        <v>15203</v>
      </c>
      <c r="M2226" s="153" t="s">
        <v>15204</v>
      </c>
      <c r="N2226" s="184" t="s">
        <v>6310</v>
      </c>
      <c r="AG2226" s="160"/>
      <c r="AH2226" s="162"/>
      <c r="AI2226" s="162"/>
      <c r="AJ2226" s="162"/>
      <c r="AK2226" s="162"/>
      <c r="AL2226" s="162"/>
      <c r="AM2226" s="162"/>
      <c r="AN2226" s="162"/>
      <c r="AO2226" s="162"/>
      <c r="AP2226" s="162"/>
      <c r="AQ2226" s="162"/>
      <c r="AR2226" s="162"/>
      <c r="AS2226" s="162"/>
      <c r="AT2226" s="162"/>
      <c r="AU2226" s="162"/>
      <c r="AV2226" s="162"/>
      <c r="AW2226" s="162"/>
      <c r="AX2226" s="162"/>
    </row>
    <row r="2227" spans="1:50" hidden="1">
      <c r="A2227" s="153" t="s">
        <v>15061</v>
      </c>
      <c r="B2227" s="153" t="s">
        <v>15062</v>
      </c>
      <c r="C2227" s="153" t="s">
        <v>15063</v>
      </c>
      <c r="D2227" s="176" t="s">
        <v>15064</v>
      </c>
      <c r="E2227" s="153" t="s">
        <v>15064</v>
      </c>
      <c r="F2227" s="153" t="s">
        <v>15065</v>
      </c>
      <c r="G2227" s="153" t="s">
        <v>15066</v>
      </c>
      <c r="H2227" s="153" t="s">
        <v>6286</v>
      </c>
      <c r="I2227" s="153" t="s">
        <v>6287</v>
      </c>
      <c r="J2227" s="153" t="s">
        <v>15067</v>
      </c>
      <c r="K2227" s="153" t="s">
        <v>15068</v>
      </c>
      <c r="L2227" s="153" t="s">
        <v>6309</v>
      </c>
      <c r="M2227" s="153" t="s">
        <v>15069</v>
      </c>
      <c r="N2227" s="184" t="s">
        <v>6310</v>
      </c>
      <c r="AG2227" s="160" t="s">
        <v>14975</v>
      </c>
      <c r="AH2227" s="162"/>
      <c r="AI2227" s="162"/>
      <c r="AJ2227" s="162"/>
      <c r="AK2227" s="162"/>
      <c r="AL2227" s="162"/>
      <c r="AM2227" s="162"/>
      <c r="AN2227" s="162"/>
      <c r="AO2227" s="162"/>
      <c r="AP2227" s="162"/>
      <c r="AQ2227" s="162"/>
      <c r="AR2227" s="162"/>
      <c r="AS2227" s="162"/>
      <c r="AT2227" s="162"/>
      <c r="AU2227" s="162"/>
      <c r="AV2227" s="162"/>
      <c r="AW2227" s="162"/>
      <c r="AX2227" s="162"/>
    </row>
    <row r="2228" spans="1:50" hidden="1">
      <c r="A2228" s="154" t="s">
        <v>15082</v>
      </c>
      <c r="B2228" s="154" t="s">
        <v>4603</v>
      </c>
      <c r="C2228" s="153" t="s">
        <v>3997</v>
      </c>
      <c r="D2228" s="178">
        <v>57206250</v>
      </c>
      <c r="E2228" s="153" t="s">
        <v>1872</v>
      </c>
      <c r="F2228" s="153" t="s">
        <v>15083</v>
      </c>
      <c r="G2228" s="153" t="s">
        <v>1873</v>
      </c>
      <c r="H2228" s="153" t="s">
        <v>2015</v>
      </c>
      <c r="I2228" s="153" t="s">
        <v>1874</v>
      </c>
      <c r="J2228" s="153" t="s">
        <v>1875</v>
      </c>
      <c r="K2228" s="153" t="s">
        <v>13911</v>
      </c>
      <c r="L2228" s="153" t="s">
        <v>6309</v>
      </c>
      <c r="M2228" s="153" t="s">
        <v>1877</v>
      </c>
      <c r="N2228" s="184" t="s">
        <v>6310</v>
      </c>
      <c r="AG2228" s="160" t="s">
        <v>6317</v>
      </c>
      <c r="AH2228" s="162" t="s">
        <v>15403</v>
      </c>
      <c r="AI2228" s="162"/>
      <c r="AJ2228" s="162"/>
      <c r="AK2228" s="162"/>
      <c r="AL2228" s="162"/>
      <c r="AM2228" s="162"/>
      <c r="AN2228" s="162"/>
      <c r="AO2228" s="162"/>
      <c r="AP2228" s="162"/>
      <c r="AQ2228" s="162"/>
      <c r="AR2228" s="162"/>
      <c r="AS2228" s="162"/>
      <c r="AT2228" s="162"/>
      <c r="AU2228" s="162"/>
      <c r="AV2228" s="162"/>
      <c r="AW2228" s="162"/>
      <c r="AX2228" s="162"/>
    </row>
    <row r="2229" spans="1:50" hidden="1">
      <c r="A2229" s="154" t="s">
        <v>15093</v>
      </c>
      <c r="B2229" s="154" t="s">
        <v>15094</v>
      </c>
      <c r="C2229" s="153" t="s">
        <v>627</v>
      </c>
      <c r="D2229" s="178">
        <v>20475412</v>
      </c>
      <c r="E2229" s="153" t="s">
        <v>15095</v>
      </c>
      <c r="F2229" s="153" t="s">
        <v>15096</v>
      </c>
      <c r="G2229" s="153" t="s">
        <v>15097</v>
      </c>
      <c r="H2229" s="153" t="s">
        <v>15098</v>
      </c>
      <c r="I2229" s="153" t="s">
        <v>15099</v>
      </c>
      <c r="J2229" s="153" t="s">
        <v>15100</v>
      </c>
      <c r="K2229" s="153" t="s">
        <v>15101</v>
      </c>
      <c r="L2229" s="153" t="s">
        <v>15102</v>
      </c>
      <c r="M2229" s="153" t="s">
        <v>15103</v>
      </c>
      <c r="N2229" s="184" t="s">
        <v>6310</v>
      </c>
      <c r="AG2229" s="160" t="s">
        <v>6317</v>
      </c>
      <c r="AH2229" s="162"/>
      <c r="AI2229" s="162"/>
      <c r="AJ2229" s="162"/>
      <c r="AK2229" s="162"/>
      <c r="AL2229" s="162"/>
      <c r="AM2229" s="162"/>
      <c r="AN2229" s="162"/>
      <c r="AO2229" s="162"/>
      <c r="AP2229" s="162"/>
      <c r="AQ2229" s="162"/>
      <c r="AR2229" s="162"/>
      <c r="AS2229" s="162"/>
      <c r="AT2229" s="162"/>
      <c r="AU2229" s="162"/>
      <c r="AV2229" s="162"/>
      <c r="AW2229" s="162"/>
      <c r="AX2229" s="162"/>
    </row>
    <row r="2230" spans="1:50" hidden="1">
      <c r="A2230" s="154" t="s">
        <v>15109</v>
      </c>
      <c r="B2230" s="154" t="s">
        <v>15110</v>
      </c>
      <c r="C2230" s="153" t="s">
        <v>15111</v>
      </c>
      <c r="D2230" s="178">
        <v>7026129</v>
      </c>
      <c r="E2230" s="153" t="s">
        <v>10438</v>
      </c>
      <c r="F2230" s="153" t="s">
        <v>15112</v>
      </c>
      <c r="G2230" s="153" t="s">
        <v>15113</v>
      </c>
      <c r="H2230" s="153" t="s">
        <v>2024</v>
      </c>
      <c r="I2230" s="153" t="s">
        <v>14855</v>
      </c>
      <c r="J2230" s="153" t="s">
        <v>10440</v>
      </c>
      <c r="K2230" s="153" t="s">
        <v>15114</v>
      </c>
      <c r="L2230" s="153" t="s">
        <v>10441</v>
      </c>
      <c r="M2230" s="153" t="s">
        <v>15115</v>
      </c>
      <c r="N2230" s="184" t="s">
        <v>6313</v>
      </c>
      <c r="AG2230" s="161" t="s">
        <v>4437</v>
      </c>
      <c r="AH2230" s="162"/>
      <c r="AI2230" s="162"/>
      <c r="AJ2230" s="162"/>
      <c r="AK2230" s="162"/>
      <c r="AL2230" s="162"/>
      <c r="AM2230" s="162"/>
      <c r="AN2230" s="162"/>
      <c r="AO2230" s="162"/>
      <c r="AP2230" s="162"/>
      <c r="AQ2230" s="162"/>
      <c r="AR2230" s="162"/>
      <c r="AS2230" s="162"/>
      <c r="AT2230" s="162"/>
      <c r="AU2230" s="162"/>
      <c r="AV2230" s="162"/>
      <c r="AW2230" s="162"/>
      <c r="AX2230" s="162"/>
    </row>
    <row r="2231" spans="1:50" hidden="1">
      <c r="A2231" s="154" t="s">
        <v>15106</v>
      </c>
      <c r="B2231" s="154" t="s">
        <v>962</v>
      </c>
      <c r="C2231" s="153" t="s">
        <v>15107</v>
      </c>
      <c r="D2231" s="178">
        <v>7042701</v>
      </c>
      <c r="E2231" s="153" t="s">
        <v>10515</v>
      </c>
      <c r="F2231" s="153" t="s">
        <v>15108</v>
      </c>
      <c r="G2231" s="153" t="s">
        <v>10516</v>
      </c>
      <c r="H2231" s="153" t="s">
        <v>8995</v>
      </c>
      <c r="I2231" s="153" t="s">
        <v>10517</v>
      </c>
      <c r="J2231" s="153" t="s">
        <v>10518</v>
      </c>
      <c r="K2231" s="153" t="s">
        <v>10519</v>
      </c>
      <c r="L2231" s="153" t="s">
        <v>10520</v>
      </c>
      <c r="M2231" s="153" t="s">
        <v>10521</v>
      </c>
      <c r="N2231" s="184" t="s">
        <v>7096</v>
      </c>
      <c r="AG2231" s="161" t="s">
        <v>4437</v>
      </c>
      <c r="AH2231" s="162"/>
      <c r="AI2231" s="162"/>
      <c r="AJ2231" s="162"/>
      <c r="AK2231" s="162"/>
      <c r="AL2231" s="162"/>
      <c r="AM2231" s="162"/>
      <c r="AN2231" s="162"/>
      <c r="AO2231" s="162"/>
      <c r="AP2231" s="162"/>
      <c r="AQ2231" s="162"/>
      <c r="AR2231" s="162"/>
      <c r="AS2231" s="162"/>
      <c r="AT2231" s="162"/>
      <c r="AU2231" s="162"/>
      <c r="AV2231" s="162"/>
      <c r="AW2231" s="162"/>
      <c r="AX2231" s="162"/>
    </row>
    <row r="2232" spans="1:50" hidden="1">
      <c r="A2232" s="153" t="s">
        <v>15143</v>
      </c>
      <c r="B2232" s="153" t="s">
        <v>15144</v>
      </c>
      <c r="C2232" s="153" t="s">
        <v>15145</v>
      </c>
      <c r="D2232" s="176" t="s">
        <v>15146</v>
      </c>
      <c r="E2232" s="153" t="s">
        <v>15147</v>
      </c>
      <c r="F2232" s="153" t="s">
        <v>15148</v>
      </c>
      <c r="G2232" s="153" t="s">
        <v>2061</v>
      </c>
      <c r="H2232" s="153" t="s">
        <v>2041</v>
      </c>
      <c r="I2232" s="153" t="s">
        <v>2042</v>
      </c>
      <c r="J2232" s="153" t="s">
        <v>15149</v>
      </c>
      <c r="K2232" s="153" t="s">
        <v>15150</v>
      </c>
      <c r="L2232" s="153" t="s">
        <v>6309</v>
      </c>
      <c r="M2232" s="153" t="s">
        <v>15151</v>
      </c>
      <c r="N2232" s="184" t="s">
        <v>6310</v>
      </c>
      <c r="AH2232" s="162" t="s">
        <v>15366</v>
      </c>
      <c r="AI2232" s="162"/>
      <c r="AJ2232" s="162"/>
      <c r="AK2232" s="162"/>
      <c r="AL2232" s="162"/>
      <c r="AM2232" s="162"/>
      <c r="AN2232" s="162"/>
      <c r="AO2232" s="162"/>
      <c r="AP2232" s="162"/>
      <c r="AQ2232" s="162"/>
      <c r="AR2232" s="162"/>
      <c r="AS2232" s="162"/>
      <c r="AT2232" s="162"/>
      <c r="AU2232" s="162"/>
      <c r="AV2232" s="162"/>
      <c r="AW2232" s="162"/>
      <c r="AX2232" s="162"/>
    </row>
    <row r="2233" spans="1:50" hidden="1">
      <c r="A2233" s="153" t="s">
        <v>15152</v>
      </c>
      <c r="B2233" s="153" t="s">
        <v>15144</v>
      </c>
      <c r="C2233" s="153" t="s">
        <v>15153</v>
      </c>
      <c r="D2233" s="176" t="s">
        <v>15146</v>
      </c>
      <c r="E2233" s="153" t="s">
        <v>15147</v>
      </c>
      <c r="F2233" s="153" t="s">
        <v>15154</v>
      </c>
      <c r="G2233" s="153" t="s">
        <v>2061</v>
      </c>
      <c r="H2233" s="153" t="s">
        <v>2041</v>
      </c>
      <c r="I2233" s="153" t="s">
        <v>2042</v>
      </c>
      <c r="J2233" s="153" t="s">
        <v>15149</v>
      </c>
      <c r="K2233" s="153" t="s">
        <v>15150</v>
      </c>
      <c r="L2233" s="153" t="s">
        <v>6309</v>
      </c>
      <c r="M2233" s="153" t="s">
        <v>15151</v>
      </c>
      <c r="N2233" s="184" t="s">
        <v>6310</v>
      </c>
      <c r="AH2233" s="162" t="s">
        <v>15366</v>
      </c>
      <c r="AI2233" s="162"/>
      <c r="AJ2233" s="162"/>
      <c r="AK2233" s="162"/>
      <c r="AL2233" s="162"/>
      <c r="AM2233" s="162"/>
      <c r="AN2233" s="162"/>
      <c r="AO2233" s="162"/>
      <c r="AP2233" s="162"/>
      <c r="AQ2233" s="162"/>
      <c r="AR2233" s="162"/>
      <c r="AS2233" s="162"/>
      <c r="AT2233" s="162"/>
      <c r="AU2233" s="162"/>
      <c r="AV2233" s="162"/>
      <c r="AW2233" s="162"/>
      <c r="AX2233" s="162"/>
    </row>
    <row r="2234" spans="1:50" hidden="1">
      <c r="A2234" s="153" t="s">
        <v>15117</v>
      </c>
      <c r="B2234" s="153" t="s">
        <v>15118</v>
      </c>
      <c r="C2234" s="153" t="s">
        <v>15119</v>
      </c>
      <c r="D2234" s="176" t="s">
        <v>15120</v>
      </c>
      <c r="E2234" s="153" t="s">
        <v>6309</v>
      </c>
      <c r="F2234" s="153" t="s">
        <v>15121</v>
      </c>
      <c r="G2234" s="153" t="s">
        <v>15122</v>
      </c>
      <c r="H2234" s="153" t="s">
        <v>2024</v>
      </c>
      <c r="I2234" s="153" t="s">
        <v>2031</v>
      </c>
      <c r="J2234" s="153" t="s">
        <v>15123</v>
      </c>
      <c r="K2234" s="153" t="s">
        <v>6309</v>
      </c>
      <c r="L2234" s="153" t="s">
        <v>6309</v>
      </c>
      <c r="M2234" s="153" t="s">
        <v>15124</v>
      </c>
      <c r="N2234" s="184" t="s">
        <v>6310</v>
      </c>
      <c r="AH2234" s="162"/>
      <c r="AI2234" s="162"/>
      <c r="AJ2234" s="162"/>
      <c r="AK2234" s="162"/>
      <c r="AL2234" s="162"/>
      <c r="AM2234" s="162"/>
      <c r="AN2234" s="162"/>
      <c r="AO2234" s="162"/>
      <c r="AP2234" s="162"/>
      <c r="AQ2234" s="162"/>
      <c r="AR2234" s="162"/>
      <c r="AS2234" s="162"/>
      <c r="AT2234" s="162"/>
      <c r="AU2234" s="162"/>
      <c r="AV2234" s="162"/>
      <c r="AW2234" s="162"/>
      <c r="AX2234" s="162"/>
    </row>
    <row r="2235" spans="1:50" hidden="1">
      <c r="A2235" s="153" t="s">
        <v>15126</v>
      </c>
      <c r="B2235" s="153" t="s">
        <v>15127</v>
      </c>
      <c r="C2235" s="153" t="s">
        <v>15128</v>
      </c>
      <c r="D2235" s="176" t="s">
        <v>15129</v>
      </c>
      <c r="E2235" s="153" t="s">
        <v>6309</v>
      </c>
      <c r="F2235" s="153" t="s">
        <v>15130</v>
      </c>
      <c r="G2235" s="153" t="s">
        <v>15131</v>
      </c>
      <c r="H2235" s="153" t="s">
        <v>2024</v>
      </c>
      <c r="I2235" s="153" t="s">
        <v>2031</v>
      </c>
      <c r="J2235" s="153" t="s">
        <v>15132</v>
      </c>
      <c r="K2235" s="153" t="s">
        <v>15133</v>
      </c>
      <c r="L2235" s="153" t="s">
        <v>6309</v>
      </c>
      <c r="M2235" s="153" t="s">
        <v>15134</v>
      </c>
      <c r="N2235" s="184" t="s">
        <v>6310</v>
      </c>
      <c r="AH2235" s="162"/>
      <c r="AI2235" s="162"/>
      <c r="AJ2235" s="162"/>
      <c r="AK2235" s="162"/>
      <c r="AL2235" s="162"/>
      <c r="AM2235" s="162"/>
      <c r="AN2235" s="162"/>
      <c r="AO2235" s="162"/>
      <c r="AP2235" s="162"/>
      <c r="AQ2235" s="162"/>
      <c r="AR2235" s="162"/>
      <c r="AS2235" s="162"/>
      <c r="AT2235" s="162"/>
      <c r="AU2235" s="162"/>
      <c r="AV2235" s="162"/>
      <c r="AW2235" s="162"/>
      <c r="AX2235" s="162"/>
    </row>
    <row r="2236" spans="1:50" hidden="1">
      <c r="A2236" s="153" t="s">
        <v>15256</v>
      </c>
      <c r="B2236" s="153" t="s">
        <v>15257</v>
      </c>
      <c r="C2236" s="153" t="s">
        <v>15258</v>
      </c>
      <c r="D2236" s="176" t="s">
        <v>15259</v>
      </c>
      <c r="E2236" s="153" t="s">
        <v>15260</v>
      </c>
      <c r="F2236" s="153" t="s">
        <v>15261</v>
      </c>
      <c r="G2236" s="153" t="s">
        <v>15262</v>
      </c>
      <c r="H2236" s="153" t="s">
        <v>15263</v>
      </c>
      <c r="I2236" s="153" t="s">
        <v>15264</v>
      </c>
      <c r="J2236" s="153" t="s">
        <v>15265</v>
      </c>
      <c r="K2236" s="153" t="s">
        <v>15266</v>
      </c>
      <c r="L2236" s="153" t="s">
        <v>6309</v>
      </c>
      <c r="M2236" s="153" t="s">
        <v>15267</v>
      </c>
      <c r="N2236" s="184" t="s">
        <v>6310</v>
      </c>
      <c r="O2236" s="153" t="s">
        <v>15268</v>
      </c>
      <c r="P2236" s="153" t="s">
        <v>15259</v>
      </c>
      <c r="Q2236" s="153" t="s">
        <v>15269</v>
      </c>
      <c r="R2236" s="153" t="s">
        <v>15263</v>
      </c>
      <c r="S2236" s="153" t="s">
        <v>15264</v>
      </c>
      <c r="T2236" s="153" t="s">
        <v>15265</v>
      </c>
      <c r="AA2236" s="153">
        <v>1</v>
      </c>
      <c r="AB2236" s="153" t="s">
        <v>2060</v>
      </c>
      <c r="AC2236" s="153" t="s">
        <v>15135</v>
      </c>
      <c r="AD2236" s="153" t="s">
        <v>2042</v>
      </c>
      <c r="AE2236" s="153" t="s">
        <v>2062</v>
      </c>
      <c r="AG2236" s="160" t="s">
        <v>6319</v>
      </c>
      <c r="AH2236" s="162"/>
      <c r="AI2236" s="162"/>
      <c r="AJ2236" s="162"/>
      <c r="AK2236" s="162"/>
      <c r="AL2236" s="162"/>
      <c r="AM2236" s="162"/>
      <c r="AN2236" s="162"/>
      <c r="AO2236" s="162"/>
      <c r="AP2236" s="162"/>
      <c r="AQ2236" s="162"/>
      <c r="AR2236" s="162"/>
      <c r="AS2236" s="162"/>
      <c r="AT2236" s="162"/>
      <c r="AU2236" s="162"/>
      <c r="AV2236" s="162"/>
      <c r="AW2236" s="162"/>
      <c r="AX2236" s="162"/>
    </row>
    <row r="2237" spans="1:50" hidden="1">
      <c r="A2237" s="153" t="s">
        <v>15270</v>
      </c>
      <c r="B2237" s="153" t="s">
        <v>15257</v>
      </c>
      <c r="C2237" s="153" t="s">
        <v>15193</v>
      </c>
      <c r="D2237" s="176" t="s">
        <v>15259</v>
      </c>
      <c r="E2237" s="153" t="s">
        <v>15260</v>
      </c>
      <c r="F2237" s="153" t="s">
        <v>15271</v>
      </c>
      <c r="G2237" s="153" t="s">
        <v>15262</v>
      </c>
      <c r="H2237" s="153" t="s">
        <v>15263</v>
      </c>
      <c r="I2237" s="153" t="s">
        <v>15264</v>
      </c>
      <c r="J2237" s="153" t="s">
        <v>15265</v>
      </c>
      <c r="K2237" s="153" t="s">
        <v>15266</v>
      </c>
      <c r="L2237" s="153" t="s">
        <v>6309</v>
      </c>
      <c r="M2237" s="153" t="s">
        <v>15267</v>
      </c>
      <c r="N2237" s="184" t="s">
        <v>6310</v>
      </c>
      <c r="O2237" s="153" t="s">
        <v>15268</v>
      </c>
      <c r="P2237" s="153" t="s">
        <v>15259</v>
      </c>
      <c r="Q2237" s="153" t="s">
        <v>15269</v>
      </c>
      <c r="R2237" s="153" t="s">
        <v>15263</v>
      </c>
      <c r="S2237" s="153" t="s">
        <v>15264</v>
      </c>
      <c r="T2237" s="153" t="s">
        <v>15265</v>
      </c>
      <c r="AA2237" s="153">
        <v>1</v>
      </c>
      <c r="AB2237" s="153" t="s">
        <v>2060</v>
      </c>
      <c r="AC2237" s="153" t="s">
        <v>15135</v>
      </c>
      <c r="AD2237" s="153" t="s">
        <v>2042</v>
      </c>
      <c r="AE2237" s="153" t="s">
        <v>2062</v>
      </c>
      <c r="AG2237" s="160" t="s">
        <v>6319</v>
      </c>
      <c r="AH2237" s="162"/>
      <c r="AI2237" s="162"/>
      <c r="AJ2237" s="162"/>
      <c r="AK2237" s="162"/>
      <c r="AL2237" s="162"/>
      <c r="AM2237" s="162"/>
      <c r="AN2237" s="162"/>
      <c r="AO2237" s="162"/>
      <c r="AP2237" s="162"/>
      <c r="AQ2237" s="162"/>
      <c r="AR2237" s="162"/>
      <c r="AS2237" s="162"/>
      <c r="AT2237" s="162"/>
      <c r="AU2237" s="162"/>
      <c r="AV2237" s="162"/>
      <c r="AW2237" s="162"/>
      <c r="AX2237" s="162"/>
    </row>
    <row r="2238" spans="1:50" hidden="1">
      <c r="A2238" s="153" t="s">
        <v>15181</v>
      </c>
      <c r="B2238" s="153" t="s">
        <v>15182</v>
      </c>
      <c r="C2238" s="153" t="s">
        <v>15183</v>
      </c>
      <c r="D2238" s="176" t="s">
        <v>15184</v>
      </c>
      <c r="E2238" s="153" t="s">
        <v>15185</v>
      </c>
      <c r="F2238" s="153" t="s">
        <v>15186</v>
      </c>
      <c r="G2238" s="153" t="s">
        <v>15187</v>
      </c>
      <c r="H2238" s="153" t="s">
        <v>9732</v>
      </c>
      <c r="I2238" s="153" t="s">
        <v>9733</v>
      </c>
      <c r="J2238" s="153" t="s">
        <v>15188</v>
      </c>
      <c r="K2238" s="153" t="s">
        <v>15189</v>
      </c>
      <c r="L2238" s="153" t="s">
        <v>6309</v>
      </c>
      <c r="M2238" s="153" t="s">
        <v>15190</v>
      </c>
      <c r="N2238" s="184" t="s">
        <v>6310</v>
      </c>
      <c r="O2238" s="153" t="s">
        <v>15191</v>
      </c>
      <c r="P2238" s="153" t="s">
        <v>15184</v>
      </c>
      <c r="Q2238" s="153" t="s">
        <v>15187</v>
      </c>
      <c r="R2238" s="153" t="s">
        <v>9732</v>
      </c>
      <c r="S2238" s="153" t="s">
        <v>9733</v>
      </c>
      <c r="T2238" s="153" t="s">
        <v>15188</v>
      </c>
      <c r="AA2238" s="153">
        <v>1</v>
      </c>
      <c r="AB2238" s="153" t="s">
        <v>2060</v>
      </c>
      <c r="AC2238" s="153" t="s">
        <v>15135</v>
      </c>
      <c r="AD2238" s="153" t="s">
        <v>2042</v>
      </c>
      <c r="AE2238" s="153" t="s">
        <v>2062</v>
      </c>
      <c r="AG2238" s="160"/>
      <c r="AH2238" s="162"/>
      <c r="AI2238" s="162"/>
      <c r="AJ2238" s="162"/>
      <c r="AK2238" s="162"/>
      <c r="AL2238" s="162"/>
      <c r="AM2238" s="162"/>
      <c r="AN2238" s="162"/>
      <c r="AO2238" s="162"/>
      <c r="AP2238" s="162"/>
      <c r="AQ2238" s="162"/>
      <c r="AR2238" s="162"/>
      <c r="AS2238" s="162"/>
      <c r="AT2238" s="162"/>
      <c r="AU2238" s="162"/>
      <c r="AV2238" s="162"/>
      <c r="AW2238" s="162"/>
      <c r="AX2238" s="162"/>
    </row>
    <row r="2239" spans="1:50" hidden="1">
      <c r="A2239" s="153" t="s">
        <v>15192</v>
      </c>
      <c r="B2239" s="153" t="s">
        <v>15182</v>
      </c>
      <c r="C2239" s="153" t="s">
        <v>15193</v>
      </c>
      <c r="D2239" s="176" t="s">
        <v>15184</v>
      </c>
      <c r="E2239" s="153" t="s">
        <v>15185</v>
      </c>
      <c r="F2239" s="153" t="s">
        <v>15194</v>
      </c>
      <c r="G2239" s="153" t="s">
        <v>15187</v>
      </c>
      <c r="H2239" s="153" t="s">
        <v>9732</v>
      </c>
      <c r="I2239" s="153" t="s">
        <v>9733</v>
      </c>
      <c r="J2239" s="153" t="s">
        <v>15188</v>
      </c>
      <c r="K2239" s="153" t="s">
        <v>15189</v>
      </c>
      <c r="L2239" s="153" t="s">
        <v>6309</v>
      </c>
      <c r="M2239" s="153" t="s">
        <v>15190</v>
      </c>
      <c r="N2239" s="184" t="s">
        <v>6310</v>
      </c>
      <c r="O2239" s="153" t="s">
        <v>15191</v>
      </c>
      <c r="P2239" s="153" t="s">
        <v>15184</v>
      </c>
      <c r="Q2239" s="153" t="s">
        <v>15187</v>
      </c>
      <c r="R2239" s="153" t="s">
        <v>9732</v>
      </c>
      <c r="S2239" s="153" t="s">
        <v>9733</v>
      </c>
      <c r="T2239" s="153" t="s">
        <v>15188</v>
      </c>
      <c r="AA2239" s="153">
        <v>1</v>
      </c>
      <c r="AB2239" s="153" t="s">
        <v>2060</v>
      </c>
      <c r="AC2239" s="153" t="s">
        <v>15135</v>
      </c>
      <c r="AD2239" s="153" t="s">
        <v>2042</v>
      </c>
      <c r="AE2239" s="153" t="s">
        <v>2062</v>
      </c>
      <c r="AG2239" s="160"/>
      <c r="AH2239" s="162"/>
      <c r="AI2239" s="162"/>
      <c r="AJ2239" s="162"/>
      <c r="AK2239" s="162"/>
      <c r="AL2239" s="162"/>
      <c r="AM2239" s="162"/>
      <c r="AN2239" s="162"/>
      <c r="AO2239" s="162"/>
      <c r="AP2239" s="162"/>
      <c r="AQ2239" s="162"/>
      <c r="AR2239" s="162"/>
      <c r="AS2239" s="162"/>
      <c r="AT2239" s="162"/>
      <c r="AU2239" s="162"/>
      <c r="AV2239" s="162"/>
      <c r="AW2239" s="162"/>
      <c r="AX2239" s="162"/>
    </row>
    <row r="2240" spans="1:50" hidden="1">
      <c r="A2240" s="153" t="s">
        <v>15170</v>
      </c>
      <c r="B2240" s="153" t="s">
        <v>15171</v>
      </c>
      <c r="C2240" s="153" t="s">
        <v>15172</v>
      </c>
      <c r="D2240" s="176" t="s">
        <v>15173</v>
      </c>
      <c r="E2240" s="153" t="s">
        <v>15174</v>
      </c>
      <c r="F2240" s="153" t="s">
        <v>15175</v>
      </c>
      <c r="G2240" s="153" t="s">
        <v>15176</v>
      </c>
      <c r="H2240" s="153" t="s">
        <v>2024</v>
      </c>
      <c r="I2240" s="153" t="s">
        <v>15177</v>
      </c>
      <c r="J2240" s="153" t="s">
        <v>15178</v>
      </c>
      <c r="K2240" s="153" t="s">
        <v>15179</v>
      </c>
      <c r="L2240" s="153" t="s">
        <v>6309</v>
      </c>
      <c r="M2240" s="153" t="s">
        <v>15180</v>
      </c>
      <c r="N2240" s="184" t="s">
        <v>6310</v>
      </c>
      <c r="AG2240" s="160"/>
      <c r="AH2240" s="162"/>
      <c r="AI2240" s="162"/>
      <c r="AJ2240" s="162"/>
      <c r="AK2240" s="162"/>
      <c r="AL2240" s="162"/>
      <c r="AM2240" s="162"/>
      <c r="AN2240" s="162"/>
      <c r="AO2240" s="162"/>
      <c r="AP2240" s="162"/>
      <c r="AQ2240" s="162"/>
      <c r="AR2240" s="162"/>
      <c r="AS2240" s="162"/>
      <c r="AT2240" s="162"/>
      <c r="AU2240" s="162"/>
      <c r="AV2240" s="162"/>
      <c r="AW2240" s="162"/>
      <c r="AX2240" s="162"/>
    </row>
    <row r="2241" spans="1:50" hidden="1">
      <c r="A2241" s="153" t="s">
        <v>15235</v>
      </c>
      <c r="B2241" s="153" t="s">
        <v>15236</v>
      </c>
      <c r="C2241" s="153" t="s">
        <v>15237</v>
      </c>
      <c r="D2241" s="176" t="s">
        <v>15238</v>
      </c>
      <c r="E2241" s="153" t="s">
        <v>6309</v>
      </c>
      <c r="F2241" s="153" t="s">
        <v>15239</v>
      </c>
      <c r="G2241" s="153" t="s">
        <v>15240</v>
      </c>
      <c r="H2241" s="153" t="s">
        <v>8958</v>
      </c>
      <c r="I2241" s="153" t="s">
        <v>8959</v>
      </c>
      <c r="J2241" s="153" t="s">
        <v>15241</v>
      </c>
      <c r="K2241" s="153" t="s">
        <v>6309</v>
      </c>
      <c r="L2241" s="153" t="s">
        <v>6309</v>
      </c>
      <c r="M2241" s="153" t="s">
        <v>6309</v>
      </c>
      <c r="N2241" s="184" t="s">
        <v>6310</v>
      </c>
      <c r="AG2241" s="160"/>
      <c r="AH2241" s="162"/>
      <c r="AI2241" s="162"/>
      <c r="AJ2241" s="162"/>
      <c r="AK2241" s="162"/>
      <c r="AL2241" s="162"/>
      <c r="AM2241" s="162"/>
      <c r="AN2241" s="162"/>
      <c r="AO2241" s="162"/>
      <c r="AP2241" s="162"/>
      <c r="AQ2241" s="162"/>
      <c r="AR2241" s="162"/>
      <c r="AS2241" s="162"/>
      <c r="AT2241" s="162"/>
      <c r="AU2241" s="162"/>
      <c r="AV2241" s="162"/>
      <c r="AW2241" s="162"/>
      <c r="AX2241" s="162"/>
    </row>
    <row r="2242" spans="1:50" hidden="1">
      <c r="A2242" s="153" t="s">
        <v>15220</v>
      </c>
      <c r="B2242" s="153" t="s">
        <v>15221</v>
      </c>
      <c r="C2242" s="153" t="s">
        <v>15222</v>
      </c>
      <c r="D2242" s="176" t="s">
        <v>15223</v>
      </c>
      <c r="E2242" s="153" t="s">
        <v>15224</v>
      </c>
      <c r="F2242" s="153" t="s">
        <v>15225</v>
      </c>
      <c r="G2242" s="153" t="s">
        <v>15226</v>
      </c>
      <c r="H2242" s="153" t="s">
        <v>11210</v>
      </c>
      <c r="I2242" s="153" t="s">
        <v>11211</v>
      </c>
      <c r="J2242" s="153" t="s">
        <v>15227</v>
      </c>
      <c r="K2242" s="153" t="s">
        <v>15228</v>
      </c>
      <c r="L2242" s="153" t="s">
        <v>6309</v>
      </c>
      <c r="M2242" s="153" t="s">
        <v>15229</v>
      </c>
      <c r="N2242" s="184" t="s">
        <v>6310</v>
      </c>
      <c r="AF2242" s="153" t="s">
        <v>6309</v>
      </c>
      <c r="AG2242" s="160" t="s">
        <v>6319</v>
      </c>
      <c r="AH2242" s="162"/>
      <c r="AI2242" s="162"/>
      <c r="AJ2242" s="162"/>
      <c r="AK2242" s="162"/>
      <c r="AL2242" s="162"/>
      <c r="AM2242" s="162"/>
      <c r="AN2242" s="162"/>
      <c r="AO2242" s="162"/>
      <c r="AP2242" s="162"/>
      <c r="AQ2242" s="162"/>
      <c r="AR2242" s="162"/>
      <c r="AS2242" s="162"/>
      <c r="AT2242" s="162"/>
      <c r="AU2242" s="162"/>
      <c r="AV2242" s="162"/>
      <c r="AW2242" s="162"/>
      <c r="AX2242" s="162"/>
    </row>
    <row r="2243" spans="1:50" hidden="1">
      <c r="A2243" s="153" t="s">
        <v>15208</v>
      </c>
      <c r="B2243" s="153" t="s">
        <v>15209</v>
      </c>
      <c r="C2243" s="153" t="s">
        <v>422</v>
      </c>
      <c r="D2243" s="176" t="s">
        <v>15210</v>
      </c>
      <c r="E2243" s="153" t="s">
        <v>15211</v>
      </c>
      <c r="F2243" s="153" t="s">
        <v>15212</v>
      </c>
      <c r="G2243" s="153" t="s">
        <v>15213</v>
      </c>
      <c r="H2243" s="153" t="s">
        <v>15214</v>
      </c>
      <c r="I2243" s="153" t="s">
        <v>15215</v>
      </c>
      <c r="J2243" s="153" t="s">
        <v>15216</v>
      </c>
      <c r="K2243" s="153" t="s">
        <v>15217</v>
      </c>
      <c r="L2243" s="153" t="s">
        <v>15218</v>
      </c>
      <c r="M2243" s="153" t="s">
        <v>15219</v>
      </c>
      <c r="N2243" s="184" t="s">
        <v>6310</v>
      </c>
      <c r="AF2243" s="153" t="s">
        <v>6309</v>
      </c>
      <c r="AG2243" s="153" t="s">
        <v>6319</v>
      </c>
      <c r="AH2243" s="162"/>
      <c r="AI2243" s="162"/>
      <c r="AJ2243" s="162"/>
      <c r="AK2243" s="162"/>
      <c r="AL2243" s="162"/>
      <c r="AM2243" s="162"/>
      <c r="AN2243" s="162"/>
      <c r="AO2243" s="162"/>
      <c r="AP2243" s="162"/>
      <c r="AQ2243" s="162"/>
      <c r="AR2243" s="162"/>
      <c r="AS2243" s="162"/>
      <c r="AT2243" s="162"/>
      <c r="AU2243" s="162"/>
      <c r="AV2243" s="162"/>
      <c r="AW2243" s="162"/>
      <c r="AX2243" s="162"/>
    </row>
    <row r="2244" spans="1:50">
      <c r="A2244" s="153" t="s">
        <v>14160</v>
      </c>
      <c r="B2244" s="153" t="s">
        <v>298</v>
      </c>
      <c r="C2244" s="153" t="s">
        <v>14161</v>
      </c>
      <c r="D2244" s="176" t="s">
        <v>6947</v>
      </c>
      <c r="E2244" s="153" t="s">
        <v>6948</v>
      </c>
      <c r="F2244" s="161" t="s">
        <v>14169</v>
      </c>
      <c r="G2244" s="153" t="s">
        <v>6949</v>
      </c>
      <c r="H2244" s="153" t="s">
        <v>6946</v>
      </c>
      <c r="I2244" s="153" t="s">
        <v>2031</v>
      </c>
      <c r="J2244" s="153" t="s">
        <v>14128</v>
      </c>
      <c r="K2244" s="153" t="s">
        <v>6951</v>
      </c>
      <c r="L2244" s="153" t="s">
        <v>6952</v>
      </c>
      <c r="M2244" s="161" t="s">
        <v>14382</v>
      </c>
      <c r="N2244" s="185" t="s">
        <v>6953</v>
      </c>
      <c r="O2244" s="161">
        <v>0</v>
      </c>
      <c r="P2244" s="161">
        <v>0</v>
      </c>
      <c r="Q2244" s="161">
        <v>0</v>
      </c>
      <c r="R2244" s="161">
        <v>0</v>
      </c>
      <c r="S2244" s="161">
        <v>0</v>
      </c>
      <c r="T2244" s="161">
        <v>0</v>
      </c>
      <c r="U2244" s="161">
        <v>0</v>
      </c>
      <c r="V2244" s="161">
        <v>0</v>
      </c>
      <c r="W2244" s="161">
        <v>0</v>
      </c>
      <c r="X2244" s="161">
        <v>0</v>
      </c>
      <c r="Y2244" s="161">
        <v>0</v>
      </c>
      <c r="Z2244" s="161">
        <v>0</v>
      </c>
      <c r="AA2244" s="161">
        <v>0</v>
      </c>
      <c r="AB2244" s="161">
        <v>0</v>
      </c>
      <c r="AC2244" s="161">
        <v>0</v>
      </c>
      <c r="AD2244" s="161">
        <v>0</v>
      </c>
      <c r="AE2244" s="161">
        <v>0</v>
      </c>
      <c r="AF2244" s="161" t="s">
        <v>6566</v>
      </c>
      <c r="AG2244" s="161" t="s">
        <v>4392</v>
      </c>
      <c r="AH2244" s="162"/>
      <c r="AI2244" s="162"/>
      <c r="AJ2244" s="162"/>
      <c r="AK2244" s="162"/>
      <c r="AL2244" s="162"/>
      <c r="AM2244" s="162"/>
      <c r="AN2244" s="162"/>
      <c r="AO2244" s="162"/>
      <c r="AP2244" s="162"/>
      <c r="AQ2244" s="162"/>
      <c r="AR2244" s="162"/>
      <c r="AS2244" s="162"/>
      <c r="AT2244" s="162"/>
      <c r="AU2244" s="162"/>
      <c r="AV2244" s="162"/>
      <c r="AW2244" s="162"/>
      <c r="AX2244" s="162"/>
    </row>
    <row r="2245" spans="1:50">
      <c r="A2245" s="153" t="s">
        <v>14303</v>
      </c>
      <c r="B2245" s="153" t="s">
        <v>298</v>
      </c>
      <c r="C2245" s="153" t="s">
        <v>14304</v>
      </c>
      <c r="D2245" s="176" t="s">
        <v>6947</v>
      </c>
      <c r="E2245" s="153" t="s">
        <v>6948</v>
      </c>
      <c r="F2245" s="153" t="s">
        <v>14305</v>
      </c>
      <c r="G2245" s="153" t="s">
        <v>6949</v>
      </c>
      <c r="H2245" s="153" t="s">
        <v>6946</v>
      </c>
      <c r="I2245" s="153" t="s">
        <v>2031</v>
      </c>
      <c r="J2245" s="153" t="s">
        <v>14128</v>
      </c>
      <c r="K2245" s="153" t="s">
        <v>6951</v>
      </c>
      <c r="L2245" s="153" t="s">
        <v>6952</v>
      </c>
      <c r="M2245" s="161" t="s">
        <v>14382</v>
      </c>
      <c r="N2245" s="185" t="s">
        <v>6953</v>
      </c>
      <c r="O2245" s="161">
        <v>0</v>
      </c>
      <c r="P2245" s="161">
        <v>0</v>
      </c>
      <c r="Q2245" s="161">
        <v>0</v>
      </c>
      <c r="R2245" s="161">
        <v>0</v>
      </c>
      <c r="S2245" s="161">
        <v>0</v>
      </c>
      <c r="T2245" s="161">
        <v>0</v>
      </c>
      <c r="U2245" s="161">
        <v>0</v>
      </c>
      <c r="V2245" s="161">
        <v>0</v>
      </c>
      <c r="W2245" s="161">
        <v>0</v>
      </c>
      <c r="X2245" s="161">
        <v>0</v>
      </c>
      <c r="Y2245" s="161">
        <v>0</v>
      </c>
      <c r="Z2245" s="161">
        <v>0</v>
      </c>
      <c r="AA2245" s="161">
        <v>0</v>
      </c>
      <c r="AB2245" s="161">
        <v>0</v>
      </c>
      <c r="AC2245" s="161">
        <v>0</v>
      </c>
      <c r="AD2245" s="161">
        <v>0</v>
      </c>
      <c r="AE2245" s="161">
        <v>0</v>
      </c>
      <c r="AF2245" s="161" t="s">
        <v>6566</v>
      </c>
      <c r="AG2245" s="161" t="s">
        <v>4392</v>
      </c>
      <c r="AH2245" s="162"/>
      <c r="AI2245" s="162"/>
      <c r="AJ2245" s="162"/>
      <c r="AK2245" s="162"/>
      <c r="AL2245" s="162"/>
      <c r="AM2245" s="162"/>
      <c r="AN2245" s="162"/>
      <c r="AO2245" s="162"/>
      <c r="AP2245" s="162"/>
      <c r="AQ2245" s="162"/>
      <c r="AR2245" s="162"/>
      <c r="AS2245" s="162"/>
      <c r="AT2245" s="162"/>
      <c r="AU2245" s="162"/>
      <c r="AV2245" s="162"/>
      <c r="AW2245" s="162"/>
      <c r="AX2245" s="162"/>
    </row>
    <row r="2246" spans="1:50" hidden="1">
      <c r="A2246" s="153" t="s">
        <v>15247</v>
      </c>
      <c r="B2246" s="153" t="s">
        <v>1949</v>
      </c>
      <c r="C2246" s="153" t="s">
        <v>15248</v>
      </c>
      <c r="D2246" s="176" t="s">
        <v>7727</v>
      </c>
      <c r="E2246" s="153" t="s">
        <v>7728</v>
      </c>
      <c r="F2246" s="153" t="s">
        <v>15249</v>
      </c>
      <c r="G2246" s="153" t="s">
        <v>7730</v>
      </c>
      <c r="H2246" s="153" t="s">
        <v>2024</v>
      </c>
      <c r="I2246" s="153" t="s">
        <v>2031</v>
      </c>
      <c r="J2246" s="153" t="s">
        <v>7731</v>
      </c>
      <c r="K2246" s="153" t="s">
        <v>7732</v>
      </c>
      <c r="L2246" s="153" t="s">
        <v>7733</v>
      </c>
      <c r="M2246" s="153" t="s">
        <v>7734</v>
      </c>
      <c r="N2246" s="184" t="s">
        <v>6310</v>
      </c>
      <c r="AF2246" s="153" t="s">
        <v>6309</v>
      </c>
      <c r="AG2246" s="153" t="s">
        <v>6497</v>
      </c>
      <c r="AH2246" s="162"/>
      <c r="AI2246" s="162"/>
      <c r="AJ2246" s="162"/>
      <c r="AK2246" s="162"/>
      <c r="AL2246" s="162"/>
      <c r="AM2246" s="162"/>
      <c r="AN2246" s="162"/>
      <c r="AO2246" s="162"/>
      <c r="AP2246" s="162"/>
      <c r="AQ2246" s="162"/>
      <c r="AR2246" s="162"/>
      <c r="AS2246" s="162"/>
      <c r="AT2246" s="162"/>
      <c r="AU2246" s="162"/>
      <c r="AV2246" s="162"/>
      <c r="AW2246" s="162"/>
      <c r="AX2246" s="162"/>
    </row>
    <row r="2247" spans="1:50" hidden="1">
      <c r="A2247" s="153" t="s">
        <v>15272</v>
      </c>
      <c r="B2247" s="153" t="s">
        <v>5265</v>
      </c>
      <c r="C2247" s="153" t="s">
        <v>5648</v>
      </c>
      <c r="D2247" s="176" t="s">
        <v>6957</v>
      </c>
      <c r="E2247" s="153" t="s">
        <v>6958</v>
      </c>
      <c r="F2247" s="153" t="s">
        <v>15273</v>
      </c>
      <c r="G2247" s="153" t="s">
        <v>6959</v>
      </c>
      <c r="H2247" s="153" t="s">
        <v>2024</v>
      </c>
      <c r="I2247" s="153" t="s">
        <v>6960</v>
      </c>
      <c r="J2247" s="153" t="s">
        <v>14942</v>
      </c>
      <c r="K2247" s="153" t="s">
        <v>6962</v>
      </c>
      <c r="L2247" s="153" t="s">
        <v>6309</v>
      </c>
      <c r="M2247" s="153" t="s">
        <v>6963</v>
      </c>
      <c r="N2247" s="184" t="s">
        <v>6310</v>
      </c>
      <c r="AG2247" s="153" t="s">
        <v>14975</v>
      </c>
      <c r="AH2247" s="162" t="s">
        <v>16057</v>
      </c>
      <c r="AI2247" s="162" t="s">
        <v>16058</v>
      </c>
      <c r="AJ2247" s="162"/>
      <c r="AK2247" s="162"/>
      <c r="AL2247" s="162"/>
      <c r="AM2247" s="162"/>
      <c r="AN2247" s="162"/>
      <c r="AO2247" s="162"/>
      <c r="AP2247" s="162"/>
      <c r="AQ2247" s="162"/>
      <c r="AR2247" s="162"/>
      <c r="AS2247" s="162"/>
      <c r="AT2247" s="162"/>
      <c r="AU2247" s="162"/>
      <c r="AV2247" s="162"/>
      <c r="AW2247" s="162"/>
      <c r="AX2247" s="162"/>
    </row>
    <row r="2248" spans="1:50" hidden="1">
      <c r="A2248" s="153" t="s">
        <v>15274</v>
      </c>
      <c r="B2248" s="153" t="s">
        <v>5265</v>
      </c>
      <c r="C2248" s="153" t="s">
        <v>5648</v>
      </c>
      <c r="D2248" s="176" t="s">
        <v>6957</v>
      </c>
      <c r="E2248" s="153" t="s">
        <v>6958</v>
      </c>
      <c r="F2248" s="153" t="s">
        <v>15275</v>
      </c>
      <c r="G2248" s="153" t="s">
        <v>6959</v>
      </c>
      <c r="H2248" s="153" t="s">
        <v>2024</v>
      </c>
      <c r="I2248" s="153" t="s">
        <v>6960</v>
      </c>
      <c r="J2248" s="153" t="s">
        <v>14942</v>
      </c>
      <c r="K2248" s="153" t="s">
        <v>6962</v>
      </c>
      <c r="L2248" s="153" t="s">
        <v>6309</v>
      </c>
      <c r="M2248" s="153" t="s">
        <v>6963</v>
      </c>
      <c r="N2248" s="184" t="s">
        <v>6310</v>
      </c>
      <c r="AG2248" s="153" t="s">
        <v>14975</v>
      </c>
      <c r="AH2248" s="162" t="s">
        <v>16057</v>
      </c>
      <c r="AI2248" s="162" t="s">
        <v>16058</v>
      </c>
      <c r="AJ2248" s="162"/>
      <c r="AK2248" s="162"/>
      <c r="AL2248" s="162"/>
      <c r="AM2248" s="162"/>
      <c r="AN2248" s="162"/>
      <c r="AO2248" s="162"/>
      <c r="AP2248" s="162"/>
      <c r="AQ2248" s="162"/>
      <c r="AR2248" s="162"/>
      <c r="AS2248" s="162"/>
      <c r="AT2248" s="162"/>
      <c r="AU2248" s="162"/>
      <c r="AV2248" s="162"/>
      <c r="AW2248" s="162"/>
      <c r="AX2248" s="162"/>
    </row>
    <row r="2249" spans="1:50" hidden="1">
      <c r="A2249" s="153" t="s">
        <v>15276</v>
      </c>
      <c r="B2249" s="153" t="s">
        <v>5265</v>
      </c>
      <c r="C2249" s="153" t="s">
        <v>5648</v>
      </c>
      <c r="D2249" s="176" t="s">
        <v>6957</v>
      </c>
      <c r="E2249" s="153" t="s">
        <v>6958</v>
      </c>
      <c r="F2249" s="153" t="s">
        <v>15277</v>
      </c>
      <c r="G2249" s="153" t="s">
        <v>6959</v>
      </c>
      <c r="H2249" s="153" t="s">
        <v>2024</v>
      </c>
      <c r="I2249" s="153" t="s">
        <v>6960</v>
      </c>
      <c r="J2249" s="153" t="s">
        <v>14942</v>
      </c>
      <c r="K2249" s="153" t="s">
        <v>6962</v>
      </c>
      <c r="L2249" s="153" t="s">
        <v>6309</v>
      </c>
      <c r="M2249" s="153" t="s">
        <v>6963</v>
      </c>
      <c r="N2249" s="184" t="s">
        <v>6310</v>
      </c>
      <c r="AG2249" s="153" t="s">
        <v>14975</v>
      </c>
      <c r="AH2249" s="162" t="s">
        <v>16057</v>
      </c>
      <c r="AI2249" s="162" t="s">
        <v>16058</v>
      </c>
      <c r="AJ2249" s="162"/>
      <c r="AK2249" s="162"/>
      <c r="AL2249" s="162"/>
      <c r="AM2249" s="162"/>
      <c r="AN2249" s="162"/>
      <c r="AO2249" s="162"/>
      <c r="AP2249" s="162"/>
      <c r="AQ2249" s="162"/>
      <c r="AR2249" s="162"/>
      <c r="AS2249" s="162"/>
      <c r="AT2249" s="162"/>
      <c r="AU2249" s="162"/>
      <c r="AV2249" s="162"/>
      <c r="AW2249" s="162"/>
      <c r="AX2249" s="162"/>
    </row>
    <row r="2250" spans="1:50" hidden="1">
      <c r="A2250" s="153" t="s">
        <v>15288</v>
      </c>
      <c r="B2250" s="153" t="s">
        <v>15289</v>
      </c>
      <c r="C2250" s="153" t="s">
        <v>15290</v>
      </c>
      <c r="D2250" s="176" t="s">
        <v>15291</v>
      </c>
      <c r="E2250" s="153" t="s">
        <v>6309</v>
      </c>
      <c r="F2250" s="153" t="s">
        <v>15292</v>
      </c>
      <c r="G2250" s="153" t="s">
        <v>15293</v>
      </c>
      <c r="H2250" s="153" t="s">
        <v>2025</v>
      </c>
      <c r="I2250" s="153" t="s">
        <v>2026</v>
      </c>
      <c r="J2250" s="153" t="s">
        <v>15294</v>
      </c>
      <c r="K2250" s="153" t="s">
        <v>15295</v>
      </c>
      <c r="L2250" s="153" t="s">
        <v>6309</v>
      </c>
      <c r="M2250" s="153" t="s">
        <v>6309</v>
      </c>
      <c r="N2250" s="184" t="s">
        <v>6310</v>
      </c>
      <c r="AG2250" s="153" t="s">
        <v>14975</v>
      </c>
      <c r="AH2250" s="162"/>
      <c r="AI2250" s="162"/>
      <c r="AJ2250" s="162"/>
      <c r="AK2250" s="162"/>
      <c r="AL2250" s="162"/>
      <c r="AM2250" s="162"/>
      <c r="AN2250" s="162"/>
      <c r="AO2250" s="162"/>
      <c r="AP2250" s="162"/>
      <c r="AQ2250" s="162"/>
      <c r="AR2250" s="162"/>
      <c r="AS2250" s="162"/>
      <c r="AT2250" s="162"/>
      <c r="AU2250" s="162"/>
      <c r="AV2250" s="162"/>
      <c r="AW2250" s="162"/>
      <c r="AX2250" s="162"/>
    </row>
    <row r="2251" spans="1:50" hidden="1">
      <c r="A2251" s="153" t="s">
        <v>15280</v>
      </c>
      <c r="B2251" s="153" t="s">
        <v>2458</v>
      </c>
      <c r="C2251" s="153" t="s">
        <v>15281</v>
      </c>
      <c r="D2251" s="176" t="s">
        <v>8128</v>
      </c>
      <c r="E2251" s="153" t="s">
        <v>8129</v>
      </c>
      <c r="F2251" s="153" t="s">
        <v>15282</v>
      </c>
      <c r="G2251" s="153" t="s">
        <v>8130</v>
      </c>
      <c r="H2251" s="153" t="s">
        <v>8131</v>
      </c>
      <c r="I2251" s="153" t="s">
        <v>8132</v>
      </c>
      <c r="J2251" s="153" t="s">
        <v>8133</v>
      </c>
      <c r="K2251" s="153" t="s">
        <v>8134</v>
      </c>
      <c r="L2251" s="153" t="s">
        <v>8135</v>
      </c>
      <c r="M2251" s="153" t="s">
        <v>8136</v>
      </c>
      <c r="N2251" s="184" t="s">
        <v>6313</v>
      </c>
      <c r="AG2251" s="153" t="s">
        <v>6319</v>
      </c>
      <c r="AH2251" s="162"/>
      <c r="AI2251" s="162"/>
      <c r="AJ2251" s="162"/>
      <c r="AK2251" s="162"/>
      <c r="AL2251" s="162"/>
      <c r="AM2251" s="162"/>
      <c r="AN2251" s="162"/>
      <c r="AO2251" s="162"/>
      <c r="AP2251" s="162"/>
      <c r="AQ2251" s="162"/>
      <c r="AR2251" s="162"/>
      <c r="AS2251" s="162"/>
      <c r="AT2251" s="162"/>
      <c r="AU2251" s="162"/>
      <c r="AV2251" s="162"/>
      <c r="AW2251" s="162"/>
      <c r="AX2251" s="162"/>
    </row>
    <row r="2252" spans="1:50" hidden="1">
      <c r="A2252" s="153" t="s">
        <v>15283</v>
      </c>
      <c r="B2252" s="153" t="s">
        <v>2458</v>
      </c>
      <c r="C2252" s="153" t="s">
        <v>15281</v>
      </c>
      <c r="D2252" s="176" t="s">
        <v>8128</v>
      </c>
      <c r="E2252" s="153" t="s">
        <v>8129</v>
      </c>
      <c r="F2252" s="153" t="s">
        <v>15284</v>
      </c>
      <c r="G2252" s="153" t="s">
        <v>8130</v>
      </c>
      <c r="H2252" s="153" t="s">
        <v>8131</v>
      </c>
      <c r="I2252" s="153" t="s">
        <v>8132</v>
      </c>
      <c r="J2252" s="153" t="s">
        <v>8133</v>
      </c>
      <c r="K2252" s="153" t="s">
        <v>8134</v>
      </c>
      <c r="L2252" s="153" t="s">
        <v>8135</v>
      </c>
      <c r="M2252" s="153" t="s">
        <v>8136</v>
      </c>
      <c r="N2252" s="184" t="s">
        <v>6313</v>
      </c>
      <c r="AG2252" s="153" t="s">
        <v>6319</v>
      </c>
      <c r="AH2252" s="162"/>
      <c r="AI2252" s="162"/>
      <c r="AJ2252" s="162"/>
      <c r="AK2252" s="162"/>
      <c r="AL2252" s="162"/>
      <c r="AM2252" s="162"/>
      <c r="AN2252" s="162"/>
      <c r="AO2252" s="162"/>
      <c r="AP2252" s="162"/>
      <c r="AQ2252" s="162"/>
      <c r="AR2252" s="162"/>
      <c r="AS2252" s="162"/>
      <c r="AT2252" s="162"/>
      <c r="AU2252" s="162"/>
      <c r="AV2252" s="162"/>
      <c r="AW2252" s="162"/>
      <c r="AX2252" s="162"/>
    </row>
    <row r="2253" spans="1:50" hidden="1">
      <c r="A2253" s="153" t="s">
        <v>15285</v>
      </c>
      <c r="B2253" s="153" t="s">
        <v>2458</v>
      </c>
      <c r="C2253" s="153" t="s">
        <v>15286</v>
      </c>
      <c r="D2253" s="176" t="s">
        <v>8128</v>
      </c>
      <c r="E2253" s="153" t="s">
        <v>8129</v>
      </c>
      <c r="F2253" s="153" t="s">
        <v>15287</v>
      </c>
      <c r="G2253" s="153" t="s">
        <v>8130</v>
      </c>
      <c r="H2253" s="153" t="s">
        <v>8131</v>
      </c>
      <c r="I2253" s="153" t="s">
        <v>8132</v>
      </c>
      <c r="J2253" s="153" t="s">
        <v>8133</v>
      </c>
      <c r="K2253" s="153" t="s">
        <v>8134</v>
      </c>
      <c r="L2253" s="153" t="s">
        <v>8135</v>
      </c>
      <c r="M2253" s="153" t="s">
        <v>8136</v>
      </c>
      <c r="N2253" s="184" t="s">
        <v>6313</v>
      </c>
      <c r="AG2253" s="153" t="s">
        <v>6319</v>
      </c>
      <c r="AH2253" s="162"/>
      <c r="AI2253" s="162"/>
      <c r="AJ2253" s="162"/>
      <c r="AK2253" s="162"/>
      <c r="AL2253" s="162"/>
      <c r="AM2253" s="162"/>
      <c r="AN2253" s="162"/>
      <c r="AO2253" s="162"/>
      <c r="AP2253" s="162"/>
      <c r="AQ2253" s="162"/>
      <c r="AR2253" s="162"/>
      <c r="AS2253" s="162"/>
      <c r="AT2253" s="162"/>
      <c r="AU2253" s="162"/>
      <c r="AV2253" s="162"/>
      <c r="AW2253" s="162"/>
      <c r="AX2253" s="162"/>
    </row>
    <row r="2254" spans="1:50" hidden="1">
      <c r="A2254" s="153" t="s">
        <v>4830</v>
      </c>
      <c r="B2254" s="153" t="s">
        <v>3870</v>
      </c>
      <c r="C2254" s="153" t="s">
        <v>3855</v>
      </c>
      <c r="D2254" s="177" t="s">
        <v>3527</v>
      </c>
      <c r="E2254" s="161" t="s">
        <v>7155</v>
      </c>
      <c r="F2254" s="161" t="s">
        <v>12289</v>
      </c>
      <c r="G2254" s="161" t="s">
        <v>6782</v>
      </c>
      <c r="H2254" s="161" t="s">
        <v>6783</v>
      </c>
      <c r="I2254" s="161" t="s">
        <v>6784</v>
      </c>
      <c r="J2254" s="161" t="s">
        <v>6785</v>
      </c>
      <c r="K2254" s="161" t="s">
        <v>7156</v>
      </c>
      <c r="L2254" s="161" t="s">
        <v>7157</v>
      </c>
      <c r="M2254" s="161" t="s">
        <v>7158</v>
      </c>
      <c r="N2254" s="185" t="s">
        <v>6322</v>
      </c>
      <c r="O2254" s="161">
        <v>0</v>
      </c>
      <c r="P2254" s="161">
        <v>0</v>
      </c>
      <c r="Q2254" s="161">
        <v>0</v>
      </c>
      <c r="R2254" s="161">
        <v>0</v>
      </c>
      <c r="S2254" s="161">
        <v>0</v>
      </c>
      <c r="T2254" s="161">
        <v>0</v>
      </c>
      <c r="U2254" s="161">
        <v>0</v>
      </c>
      <c r="V2254" s="161">
        <v>0</v>
      </c>
      <c r="W2254" s="161">
        <v>0</v>
      </c>
      <c r="X2254" s="161">
        <v>0</v>
      </c>
      <c r="Y2254" s="161">
        <v>0</v>
      </c>
      <c r="Z2254" s="161">
        <v>0</v>
      </c>
      <c r="AA2254" s="161">
        <v>0</v>
      </c>
      <c r="AB2254" s="161">
        <v>0</v>
      </c>
      <c r="AC2254" s="161">
        <v>0</v>
      </c>
      <c r="AD2254" s="161">
        <v>0</v>
      </c>
      <c r="AE2254" s="161">
        <v>0</v>
      </c>
      <c r="AF2254" s="161" t="s">
        <v>6309</v>
      </c>
      <c r="AG2254" s="161" t="s">
        <v>6497</v>
      </c>
      <c r="AH2254" s="162"/>
      <c r="AI2254" s="162"/>
      <c r="AJ2254" s="162"/>
      <c r="AK2254" s="162"/>
      <c r="AL2254" s="162"/>
      <c r="AM2254" s="162"/>
      <c r="AN2254" s="162"/>
      <c r="AO2254" s="162"/>
      <c r="AP2254" s="162"/>
      <c r="AQ2254" s="162"/>
      <c r="AR2254" s="162"/>
      <c r="AS2254" s="162"/>
      <c r="AT2254" s="162"/>
      <c r="AU2254" s="162"/>
      <c r="AV2254" s="162"/>
      <c r="AW2254" s="162"/>
      <c r="AX2254" s="162"/>
    </row>
    <row r="2255" spans="1:50" hidden="1">
      <c r="A2255" s="153" t="s">
        <v>15311</v>
      </c>
      <c r="B2255" s="153" t="s">
        <v>15312</v>
      </c>
      <c r="C2255" s="153" t="s">
        <v>15313</v>
      </c>
      <c r="D2255" s="176" t="s">
        <v>15314</v>
      </c>
      <c r="E2255" s="153" t="s">
        <v>15315</v>
      </c>
      <c r="F2255" s="153" t="s">
        <v>15316</v>
      </c>
      <c r="G2255" s="153" t="s">
        <v>15317</v>
      </c>
      <c r="H2255" s="153" t="s">
        <v>3916</v>
      </c>
      <c r="I2255" s="153" t="s">
        <v>3917</v>
      </c>
      <c r="J2255" s="153" t="s">
        <v>6309</v>
      </c>
      <c r="K2255" s="153" t="s">
        <v>15318</v>
      </c>
      <c r="L2255" s="153" t="s">
        <v>6309</v>
      </c>
      <c r="M2255" s="153" t="s">
        <v>15319</v>
      </c>
      <c r="N2255" s="184" t="s">
        <v>6310</v>
      </c>
      <c r="O2255" s="153" t="s">
        <v>15320</v>
      </c>
      <c r="P2255" s="153" t="s">
        <v>15314</v>
      </c>
      <c r="Q2255" s="153" t="s">
        <v>15317</v>
      </c>
      <c r="R2255" s="153" t="s">
        <v>3916</v>
      </c>
      <c r="S2255" s="153" t="s">
        <v>3917</v>
      </c>
      <c r="T2255" s="153" t="s">
        <v>6309</v>
      </c>
      <c r="AA2255" s="153">
        <v>1</v>
      </c>
      <c r="AB2255" s="153" t="s">
        <v>2060</v>
      </c>
      <c r="AC2255" s="153" t="s">
        <v>15135</v>
      </c>
      <c r="AD2255" s="153" t="s">
        <v>2042</v>
      </c>
      <c r="AE2255" s="153" t="s">
        <v>2062</v>
      </c>
      <c r="AG2255" s="153" t="s">
        <v>14975</v>
      </c>
      <c r="AH2255" s="162"/>
      <c r="AI2255" s="162"/>
      <c r="AJ2255" s="162"/>
      <c r="AK2255" s="162"/>
      <c r="AL2255" s="162"/>
      <c r="AM2255" s="162"/>
      <c r="AN2255" s="162"/>
      <c r="AO2255" s="162"/>
      <c r="AP2255" s="162"/>
      <c r="AQ2255" s="162"/>
      <c r="AR2255" s="162"/>
      <c r="AS2255" s="162"/>
      <c r="AT2255" s="162"/>
      <c r="AU2255" s="162"/>
      <c r="AV2255" s="162"/>
      <c r="AW2255" s="162"/>
      <c r="AX2255" s="162"/>
    </row>
    <row r="2256" spans="1:50" hidden="1">
      <c r="A2256" s="153" t="s">
        <v>15321</v>
      </c>
      <c r="B2256" s="153" t="s">
        <v>15312</v>
      </c>
      <c r="C2256" s="153" t="s">
        <v>15322</v>
      </c>
      <c r="D2256" s="176" t="s">
        <v>15314</v>
      </c>
      <c r="E2256" s="153" t="s">
        <v>15315</v>
      </c>
      <c r="F2256" s="153" t="s">
        <v>15323</v>
      </c>
      <c r="G2256" s="153" t="s">
        <v>15317</v>
      </c>
      <c r="H2256" s="153" t="s">
        <v>3916</v>
      </c>
      <c r="I2256" s="153" t="s">
        <v>3917</v>
      </c>
      <c r="J2256" s="153" t="s">
        <v>6309</v>
      </c>
      <c r="K2256" s="153" t="s">
        <v>15318</v>
      </c>
      <c r="L2256" s="153" t="s">
        <v>6309</v>
      </c>
      <c r="M2256" s="153" t="s">
        <v>15319</v>
      </c>
      <c r="N2256" s="184" t="s">
        <v>6310</v>
      </c>
      <c r="O2256" s="153" t="s">
        <v>15320</v>
      </c>
      <c r="P2256" s="153" t="s">
        <v>15314</v>
      </c>
      <c r="Q2256" s="153" t="s">
        <v>15317</v>
      </c>
      <c r="R2256" s="153" t="s">
        <v>3916</v>
      </c>
      <c r="S2256" s="153" t="s">
        <v>3917</v>
      </c>
      <c r="T2256" s="153" t="s">
        <v>6309</v>
      </c>
      <c r="AA2256" s="153">
        <v>1</v>
      </c>
      <c r="AB2256" s="153" t="s">
        <v>2060</v>
      </c>
      <c r="AC2256" s="153" t="s">
        <v>15135</v>
      </c>
      <c r="AD2256" s="153" t="s">
        <v>2042</v>
      </c>
      <c r="AE2256" s="153" t="s">
        <v>2062</v>
      </c>
      <c r="AG2256" s="153" t="s">
        <v>14975</v>
      </c>
      <c r="AH2256" s="162"/>
      <c r="AI2256" s="162"/>
      <c r="AJ2256" s="162"/>
      <c r="AK2256" s="162"/>
      <c r="AL2256" s="162"/>
      <c r="AM2256" s="162"/>
      <c r="AN2256" s="162"/>
      <c r="AO2256" s="162"/>
      <c r="AP2256" s="162"/>
      <c r="AQ2256" s="162"/>
      <c r="AR2256" s="162"/>
      <c r="AS2256" s="162"/>
      <c r="AT2256" s="162"/>
      <c r="AU2256" s="162"/>
      <c r="AV2256" s="162"/>
      <c r="AW2256" s="162"/>
      <c r="AX2256" s="162"/>
    </row>
    <row r="2257" spans="1:50" hidden="1">
      <c r="A2257" s="153" t="s">
        <v>15324</v>
      </c>
      <c r="B2257" s="153" t="s">
        <v>15312</v>
      </c>
      <c r="C2257" s="344" t="s">
        <v>15438</v>
      </c>
      <c r="D2257" s="176" t="s">
        <v>15314</v>
      </c>
      <c r="E2257" s="153" t="s">
        <v>15315</v>
      </c>
      <c r="F2257" s="153" t="s">
        <v>15626</v>
      </c>
      <c r="G2257" s="153" t="s">
        <v>15627</v>
      </c>
      <c r="H2257" s="153" t="s">
        <v>15628</v>
      </c>
      <c r="I2257" s="153" t="s">
        <v>3917</v>
      </c>
      <c r="J2257" s="153" t="s">
        <v>6309</v>
      </c>
      <c r="K2257" s="153" t="s">
        <v>15629</v>
      </c>
      <c r="L2257" s="153" t="s">
        <v>6309</v>
      </c>
      <c r="M2257" s="153" t="s">
        <v>15319</v>
      </c>
      <c r="N2257" s="184" t="s">
        <v>15630</v>
      </c>
      <c r="O2257" s="153" t="s">
        <v>15320</v>
      </c>
      <c r="P2257" s="153" t="s">
        <v>15314</v>
      </c>
      <c r="Q2257" s="153" t="s">
        <v>15627</v>
      </c>
      <c r="R2257" s="153" t="s">
        <v>15628</v>
      </c>
      <c r="S2257" s="153" t="s">
        <v>3917</v>
      </c>
      <c r="T2257" s="153" t="s">
        <v>6309</v>
      </c>
      <c r="AA2257" s="153">
        <v>2</v>
      </c>
      <c r="AB2257" s="153" t="s">
        <v>2060</v>
      </c>
      <c r="AC2257" s="153" t="s">
        <v>15631</v>
      </c>
      <c r="AD2257" s="153" t="s">
        <v>2042</v>
      </c>
      <c r="AE2257" s="153" t="s">
        <v>15632</v>
      </c>
      <c r="AG2257" s="153" t="s">
        <v>14975</v>
      </c>
      <c r="AH2257" s="162"/>
      <c r="AI2257" s="162"/>
      <c r="AJ2257" s="162"/>
      <c r="AK2257" s="162"/>
      <c r="AL2257" s="162"/>
      <c r="AM2257" s="162"/>
      <c r="AN2257" s="162"/>
      <c r="AO2257" s="162"/>
      <c r="AP2257" s="162"/>
      <c r="AQ2257" s="162"/>
      <c r="AR2257" s="162"/>
      <c r="AS2257" s="162"/>
      <c r="AT2257" s="162"/>
      <c r="AU2257" s="162"/>
      <c r="AV2257" s="162"/>
      <c r="AW2257" s="162"/>
      <c r="AX2257" s="162"/>
    </row>
    <row r="2258" spans="1:50" hidden="1">
      <c r="A2258" s="153" t="s">
        <v>15326</v>
      </c>
      <c r="B2258" s="153" t="s">
        <v>2458</v>
      </c>
      <c r="C2258" s="153" t="s">
        <v>15286</v>
      </c>
      <c r="D2258" s="176" t="s">
        <v>8128</v>
      </c>
      <c r="E2258" s="153" t="s">
        <v>8129</v>
      </c>
      <c r="F2258" s="153" t="s">
        <v>15327</v>
      </c>
      <c r="G2258" s="153" t="s">
        <v>8130</v>
      </c>
      <c r="H2258" s="153" t="s">
        <v>8131</v>
      </c>
      <c r="I2258" s="153" t="s">
        <v>8132</v>
      </c>
      <c r="J2258" s="153" t="s">
        <v>8133</v>
      </c>
      <c r="K2258" s="153" t="s">
        <v>8134</v>
      </c>
      <c r="L2258" s="153" t="s">
        <v>8135</v>
      </c>
      <c r="M2258" s="153" t="s">
        <v>8136</v>
      </c>
      <c r="AF2258" s="153" t="s">
        <v>6566</v>
      </c>
      <c r="AG2258" s="153" t="s">
        <v>6319</v>
      </c>
      <c r="AH2258" s="162"/>
      <c r="AI2258" s="162"/>
      <c r="AJ2258" s="162"/>
      <c r="AK2258" s="162"/>
      <c r="AL2258" s="162"/>
      <c r="AM2258" s="162"/>
      <c r="AN2258" s="162"/>
      <c r="AO2258" s="162"/>
      <c r="AP2258" s="162"/>
      <c r="AQ2258" s="162"/>
      <c r="AR2258" s="162"/>
      <c r="AS2258" s="162"/>
      <c r="AT2258" s="162"/>
      <c r="AU2258" s="162"/>
      <c r="AV2258" s="162"/>
      <c r="AW2258" s="162"/>
      <c r="AX2258" s="162"/>
    </row>
    <row r="2259" spans="1:50" hidden="1">
      <c r="A2259" s="153" t="s">
        <v>15328</v>
      </c>
      <c r="B2259" s="153" t="s">
        <v>2458</v>
      </c>
      <c r="C2259" s="153" t="s">
        <v>15329</v>
      </c>
      <c r="D2259" s="176" t="s">
        <v>8128</v>
      </c>
      <c r="E2259" s="153" t="s">
        <v>8129</v>
      </c>
      <c r="F2259" s="153" t="s">
        <v>15330</v>
      </c>
      <c r="G2259" s="153" t="s">
        <v>8130</v>
      </c>
      <c r="H2259" s="153" t="s">
        <v>8131</v>
      </c>
      <c r="I2259" s="153" t="s">
        <v>8132</v>
      </c>
      <c r="J2259" s="153" t="s">
        <v>8133</v>
      </c>
      <c r="K2259" s="153" t="s">
        <v>8134</v>
      </c>
      <c r="L2259" s="153" t="s">
        <v>8135</v>
      </c>
      <c r="M2259" s="153" t="s">
        <v>8136</v>
      </c>
      <c r="AF2259" s="153" t="s">
        <v>6566</v>
      </c>
      <c r="AG2259" s="153" t="s">
        <v>6319</v>
      </c>
      <c r="AH2259" s="162"/>
      <c r="AI2259" s="162"/>
      <c r="AJ2259" s="162"/>
      <c r="AK2259" s="162"/>
      <c r="AL2259" s="162"/>
      <c r="AM2259" s="162"/>
      <c r="AN2259" s="162"/>
      <c r="AO2259" s="162"/>
      <c r="AP2259" s="162"/>
      <c r="AQ2259" s="162"/>
      <c r="AR2259" s="162"/>
      <c r="AS2259" s="162"/>
      <c r="AT2259" s="162"/>
      <c r="AU2259" s="162"/>
      <c r="AV2259" s="162"/>
      <c r="AW2259" s="162"/>
      <c r="AX2259" s="162"/>
    </row>
    <row r="2260" spans="1:50" hidden="1">
      <c r="A2260" s="153" t="s">
        <v>15332</v>
      </c>
      <c r="B2260" s="153" t="s">
        <v>15333</v>
      </c>
      <c r="C2260" s="153" t="s">
        <v>15334</v>
      </c>
      <c r="D2260" s="176" t="s">
        <v>15335</v>
      </c>
      <c r="E2260" s="153" t="s">
        <v>6309</v>
      </c>
      <c r="F2260" s="153" t="s">
        <v>15336</v>
      </c>
      <c r="G2260" s="153" t="s">
        <v>15337</v>
      </c>
      <c r="H2260" s="153" t="s">
        <v>2024</v>
      </c>
      <c r="I2260" s="153" t="s">
        <v>2031</v>
      </c>
      <c r="J2260" s="153" t="s">
        <v>6309</v>
      </c>
      <c r="K2260" s="153" t="s">
        <v>15349</v>
      </c>
      <c r="L2260" s="153" t="s">
        <v>6309</v>
      </c>
      <c r="M2260" s="153" t="s">
        <v>15339</v>
      </c>
      <c r="AG2260" s="153" t="s">
        <v>14975</v>
      </c>
      <c r="AH2260" s="162"/>
      <c r="AI2260" s="162"/>
      <c r="AJ2260" s="162"/>
      <c r="AK2260" s="162"/>
      <c r="AL2260" s="162"/>
      <c r="AM2260" s="162"/>
      <c r="AN2260" s="162"/>
      <c r="AO2260" s="162"/>
      <c r="AP2260" s="162"/>
      <c r="AQ2260" s="162"/>
      <c r="AR2260" s="162"/>
      <c r="AS2260" s="162"/>
      <c r="AT2260" s="162"/>
      <c r="AU2260" s="162"/>
      <c r="AV2260" s="162"/>
      <c r="AW2260" s="162"/>
      <c r="AX2260" s="162"/>
    </row>
    <row r="2261" spans="1:50" hidden="1">
      <c r="A2261" s="153" t="s">
        <v>15440</v>
      </c>
      <c r="B2261" s="153" t="s">
        <v>15182</v>
      </c>
      <c r="C2261" s="153" t="s">
        <v>15441</v>
      </c>
      <c r="D2261" s="176" t="s">
        <v>15184</v>
      </c>
      <c r="E2261" s="153" t="s">
        <v>15185</v>
      </c>
      <c r="F2261" s="153" t="s">
        <v>15442</v>
      </c>
      <c r="G2261" s="153" t="s">
        <v>15187</v>
      </c>
      <c r="H2261" s="153" t="s">
        <v>9732</v>
      </c>
      <c r="I2261" s="153" t="s">
        <v>9733</v>
      </c>
      <c r="J2261" s="153" t="s">
        <v>15188</v>
      </c>
      <c r="K2261" s="153" t="s">
        <v>15189</v>
      </c>
      <c r="L2261" s="153" t="s">
        <v>6309</v>
      </c>
      <c r="M2261" s="153" t="s">
        <v>15190</v>
      </c>
      <c r="N2261" s="184" t="s">
        <v>6310</v>
      </c>
      <c r="O2261" s="153" t="s">
        <v>15191</v>
      </c>
      <c r="P2261" s="153" t="s">
        <v>15184</v>
      </c>
      <c r="Q2261" s="153" t="s">
        <v>15187</v>
      </c>
      <c r="R2261" s="153" t="s">
        <v>9732</v>
      </c>
      <c r="S2261" s="153" t="s">
        <v>9733</v>
      </c>
      <c r="T2261" s="153" t="s">
        <v>15188</v>
      </c>
      <c r="AA2261" s="153">
        <v>1</v>
      </c>
      <c r="AB2261" s="153" t="s">
        <v>2060</v>
      </c>
      <c r="AC2261" s="153" t="s">
        <v>15135</v>
      </c>
      <c r="AD2261" s="153" t="s">
        <v>2042</v>
      </c>
      <c r="AE2261" s="153" t="s">
        <v>2062</v>
      </c>
      <c r="AH2261" s="162"/>
      <c r="AI2261" s="162"/>
      <c r="AJ2261" s="162"/>
      <c r="AK2261" s="162"/>
      <c r="AL2261" s="162"/>
      <c r="AM2261" s="162"/>
      <c r="AN2261" s="162"/>
      <c r="AO2261" s="162"/>
      <c r="AP2261" s="162"/>
      <c r="AQ2261" s="162"/>
      <c r="AR2261" s="162"/>
      <c r="AS2261" s="162"/>
      <c r="AT2261" s="162"/>
      <c r="AU2261" s="162"/>
      <c r="AV2261" s="162"/>
      <c r="AW2261" s="162"/>
      <c r="AX2261" s="162"/>
    </row>
    <row r="2262" spans="1:50" hidden="1">
      <c r="A2262" s="153" t="s">
        <v>15369</v>
      </c>
      <c r="B2262" s="153" t="s">
        <v>15370</v>
      </c>
      <c r="C2262" s="153" t="s">
        <v>4602</v>
      </c>
      <c r="D2262" s="176" t="s">
        <v>15371</v>
      </c>
      <c r="E2262" s="153" t="s">
        <v>15372</v>
      </c>
      <c r="F2262" s="153" t="s">
        <v>15373</v>
      </c>
      <c r="G2262" s="153" t="s">
        <v>15374</v>
      </c>
      <c r="H2262" s="153" t="s">
        <v>11299</v>
      </c>
      <c r="I2262" s="153" t="s">
        <v>11300</v>
      </c>
      <c r="J2262" s="153" t="s">
        <v>15375</v>
      </c>
      <c r="K2262" s="153" t="s">
        <v>6309</v>
      </c>
      <c r="L2262" s="153" t="s">
        <v>6309</v>
      </c>
      <c r="M2262" s="153" t="s">
        <v>15376</v>
      </c>
      <c r="N2262" s="184" t="s">
        <v>6953</v>
      </c>
      <c r="AH2262" s="162"/>
      <c r="AI2262" s="162"/>
      <c r="AJ2262" s="162"/>
      <c r="AK2262" s="162"/>
      <c r="AL2262" s="162"/>
      <c r="AM2262" s="162"/>
      <c r="AN2262" s="162"/>
      <c r="AO2262" s="162"/>
      <c r="AP2262" s="162"/>
      <c r="AQ2262" s="162"/>
      <c r="AR2262" s="162"/>
      <c r="AS2262" s="162"/>
      <c r="AT2262" s="162"/>
      <c r="AU2262" s="162"/>
      <c r="AV2262" s="162"/>
      <c r="AW2262" s="162"/>
      <c r="AX2262" s="162"/>
    </row>
    <row r="2263" spans="1:50" hidden="1">
      <c r="A2263" s="153" t="s">
        <v>15460</v>
      </c>
      <c r="B2263" s="153" t="s">
        <v>15461</v>
      </c>
      <c r="C2263" s="153" t="s">
        <v>15445</v>
      </c>
      <c r="D2263" s="176" t="s">
        <v>15462</v>
      </c>
      <c r="E2263" s="153" t="s">
        <v>15463</v>
      </c>
      <c r="F2263" s="153" t="s">
        <v>15464</v>
      </c>
      <c r="G2263" s="153" t="s">
        <v>15465</v>
      </c>
      <c r="H2263" s="153" t="s">
        <v>1427</v>
      </c>
      <c r="I2263" s="153" t="s">
        <v>1428</v>
      </c>
      <c r="J2263" s="153" t="s">
        <v>6309</v>
      </c>
      <c r="K2263" s="153" t="s">
        <v>6309</v>
      </c>
      <c r="L2263" s="153" t="s">
        <v>3597</v>
      </c>
      <c r="M2263" s="153" t="s">
        <v>15472</v>
      </c>
      <c r="N2263" s="184" t="s">
        <v>6310</v>
      </c>
      <c r="O2263" s="153" t="s">
        <v>3597</v>
      </c>
      <c r="P2263" s="153" t="s">
        <v>13730</v>
      </c>
      <c r="Q2263" s="153" t="s">
        <v>13731</v>
      </c>
      <c r="R2263" s="153" t="s">
        <v>1427</v>
      </c>
      <c r="S2263" s="153" t="s">
        <v>1428</v>
      </c>
      <c r="T2263" s="153" t="s">
        <v>6309</v>
      </c>
      <c r="AA2263" s="153">
        <v>1</v>
      </c>
      <c r="AB2263" s="153" t="s">
        <v>2060</v>
      </c>
      <c r="AC2263" s="153" t="s">
        <v>15135</v>
      </c>
      <c r="AD2263" s="153" t="s">
        <v>2042</v>
      </c>
      <c r="AE2263" s="153" t="s">
        <v>2062</v>
      </c>
      <c r="AH2263" s="162" t="s">
        <v>16047</v>
      </c>
      <c r="AI2263" s="162" t="s">
        <v>16049</v>
      </c>
      <c r="AJ2263" s="162" t="s">
        <v>16145</v>
      </c>
      <c r="AK2263" s="162"/>
      <c r="AL2263" s="162"/>
      <c r="AM2263" s="162"/>
      <c r="AN2263" s="162"/>
      <c r="AO2263" s="162"/>
      <c r="AP2263" s="162"/>
      <c r="AQ2263" s="162"/>
      <c r="AR2263" s="162"/>
      <c r="AS2263" s="162"/>
      <c r="AT2263" s="162"/>
      <c r="AU2263" s="162"/>
      <c r="AV2263" s="162"/>
      <c r="AW2263" s="162"/>
      <c r="AX2263" s="162"/>
    </row>
    <row r="2264" spans="1:50" hidden="1">
      <c r="A2264" s="153" t="s">
        <v>15466</v>
      </c>
      <c r="B2264" s="153" t="s">
        <v>15461</v>
      </c>
      <c r="C2264" s="153" t="s">
        <v>15467</v>
      </c>
      <c r="D2264" s="176" t="s">
        <v>15462</v>
      </c>
      <c r="E2264" s="153" t="s">
        <v>15463</v>
      </c>
      <c r="F2264" s="153" t="s">
        <v>15468</v>
      </c>
      <c r="G2264" s="153" t="s">
        <v>15465</v>
      </c>
      <c r="H2264" s="153" t="s">
        <v>1427</v>
      </c>
      <c r="I2264" s="153" t="s">
        <v>1428</v>
      </c>
      <c r="J2264" s="153" t="s">
        <v>6309</v>
      </c>
      <c r="K2264" s="153" t="s">
        <v>6309</v>
      </c>
      <c r="L2264" s="153" t="s">
        <v>3597</v>
      </c>
      <c r="M2264" s="153" t="s">
        <v>15472</v>
      </c>
      <c r="N2264" s="184" t="s">
        <v>6310</v>
      </c>
      <c r="O2264" s="153" t="s">
        <v>3597</v>
      </c>
      <c r="P2264" s="153" t="s">
        <v>13730</v>
      </c>
      <c r="Q2264" s="153" t="s">
        <v>13731</v>
      </c>
      <c r="R2264" s="153" t="s">
        <v>1427</v>
      </c>
      <c r="S2264" s="153" t="s">
        <v>1428</v>
      </c>
      <c r="T2264" s="153" t="s">
        <v>6309</v>
      </c>
      <c r="AA2264" s="153">
        <v>1</v>
      </c>
      <c r="AB2264" s="153" t="s">
        <v>2060</v>
      </c>
      <c r="AC2264" s="153" t="s">
        <v>15135</v>
      </c>
      <c r="AD2264" s="153" t="s">
        <v>2042</v>
      </c>
      <c r="AE2264" s="153" t="s">
        <v>2062</v>
      </c>
      <c r="AH2264" s="162" t="s">
        <v>16047</v>
      </c>
      <c r="AI2264" s="162" t="s">
        <v>16049</v>
      </c>
      <c r="AJ2264" s="162" t="s">
        <v>16145</v>
      </c>
      <c r="AK2264" s="162"/>
      <c r="AL2264" s="162"/>
      <c r="AM2264" s="162"/>
      <c r="AN2264" s="162"/>
      <c r="AO2264" s="162"/>
      <c r="AP2264" s="162"/>
      <c r="AQ2264" s="162"/>
      <c r="AR2264" s="162"/>
      <c r="AS2264" s="162"/>
      <c r="AT2264" s="162"/>
      <c r="AU2264" s="162"/>
      <c r="AV2264" s="162"/>
      <c r="AW2264" s="162"/>
      <c r="AX2264" s="162"/>
    </row>
    <row r="2265" spans="1:50" hidden="1">
      <c r="A2265" s="153" t="s">
        <v>733</v>
      </c>
      <c r="B2265" s="153" t="s">
        <v>731</v>
      </c>
      <c r="C2265" s="153" t="s">
        <v>734</v>
      </c>
      <c r="D2265" s="177" t="s">
        <v>11792</v>
      </c>
      <c r="E2265" s="161" t="s">
        <v>11793</v>
      </c>
      <c r="F2265" s="161" t="s">
        <v>13545</v>
      </c>
      <c r="G2265" s="161" t="s">
        <v>11794</v>
      </c>
      <c r="H2265" s="161" t="s">
        <v>2024</v>
      </c>
      <c r="I2265" s="161" t="s">
        <v>2031</v>
      </c>
      <c r="J2265" s="161" t="s">
        <v>11795</v>
      </c>
      <c r="K2265" s="161" t="s">
        <v>11796</v>
      </c>
      <c r="L2265" s="161" t="s">
        <v>11797</v>
      </c>
      <c r="M2265" s="161" t="s">
        <v>11798</v>
      </c>
      <c r="N2265" s="185" t="s">
        <v>7096</v>
      </c>
      <c r="O2265" s="161">
        <v>0</v>
      </c>
      <c r="P2265" s="161">
        <v>0</v>
      </c>
      <c r="Q2265" s="161">
        <v>0</v>
      </c>
      <c r="R2265" s="161">
        <v>0</v>
      </c>
      <c r="S2265" s="161">
        <v>0</v>
      </c>
      <c r="T2265" s="161">
        <v>0</v>
      </c>
      <c r="U2265" s="161">
        <v>0</v>
      </c>
      <c r="V2265" s="161">
        <v>0</v>
      </c>
      <c r="W2265" s="161">
        <v>0</v>
      </c>
      <c r="X2265" s="161">
        <v>0</v>
      </c>
      <c r="Y2265" s="161">
        <v>0</v>
      </c>
      <c r="Z2265" s="161">
        <v>0</v>
      </c>
      <c r="AA2265" s="161">
        <v>0</v>
      </c>
      <c r="AB2265" s="161">
        <v>0</v>
      </c>
      <c r="AC2265" s="161">
        <v>0</v>
      </c>
      <c r="AD2265" s="161">
        <v>0</v>
      </c>
      <c r="AE2265" s="161">
        <v>0</v>
      </c>
      <c r="AF2265" s="161" t="s">
        <v>4678</v>
      </c>
      <c r="AG2265" s="161" t="s">
        <v>6317</v>
      </c>
      <c r="AH2265" s="162"/>
      <c r="AI2265" s="162"/>
      <c r="AJ2265" s="162"/>
      <c r="AK2265" s="162"/>
      <c r="AL2265" s="162"/>
      <c r="AM2265" s="162"/>
      <c r="AN2265" s="162"/>
      <c r="AO2265" s="162"/>
      <c r="AP2265" s="162"/>
      <c r="AQ2265" s="162"/>
      <c r="AR2265" s="162"/>
      <c r="AS2265" s="162"/>
      <c r="AT2265" s="162"/>
      <c r="AU2265" s="162"/>
      <c r="AV2265" s="162"/>
      <c r="AW2265" s="162"/>
      <c r="AX2265" s="162"/>
    </row>
    <row r="2266" spans="1:50" hidden="1">
      <c r="A2266" s="153" t="s">
        <v>15469</v>
      </c>
      <c r="B2266" s="153" t="s">
        <v>15461</v>
      </c>
      <c r="C2266" s="153" t="s">
        <v>15470</v>
      </c>
      <c r="D2266" s="176" t="s">
        <v>15462</v>
      </c>
      <c r="E2266" s="153" t="s">
        <v>15463</v>
      </c>
      <c r="F2266" s="153" t="s">
        <v>15471</v>
      </c>
      <c r="G2266" s="153" t="s">
        <v>15465</v>
      </c>
      <c r="H2266" s="153" t="s">
        <v>1427</v>
      </c>
      <c r="I2266" s="153" t="s">
        <v>1428</v>
      </c>
      <c r="J2266" s="153" t="s">
        <v>6309</v>
      </c>
      <c r="K2266" s="153" t="s">
        <v>6309</v>
      </c>
      <c r="L2266" s="153" t="s">
        <v>3597</v>
      </c>
      <c r="M2266" s="153" t="s">
        <v>15472</v>
      </c>
      <c r="N2266" s="184" t="s">
        <v>6310</v>
      </c>
      <c r="O2266" s="153" t="s">
        <v>3597</v>
      </c>
      <c r="P2266" s="153" t="s">
        <v>13730</v>
      </c>
      <c r="Q2266" s="153" t="s">
        <v>13731</v>
      </c>
      <c r="R2266" s="153" t="s">
        <v>1427</v>
      </c>
      <c r="S2266" s="153" t="s">
        <v>1428</v>
      </c>
      <c r="T2266" s="153" t="s">
        <v>6309</v>
      </c>
      <c r="AA2266" s="153">
        <v>1</v>
      </c>
      <c r="AB2266" s="153" t="s">
        <v>2060</v>
      </c>
      <c r="AC2266" s="153" t="s">
        <v>15135</v>
      </c>
      <c r="AD2266" s="153" t="s">
        <v>2042</v>
      </c>
      <c r="AE2266" s="153" t="s">
        <v>2062</v>
      </c>
      <c r="AH2266" s="162" t="s">
        <v>16047</v>
      </c>
      <c r="AI2266" s="162" t="s">
        <v>16049</v>
      </c>
      <c r="AJ2266" s="162" t="s">
        <v>16145</v>
      </c>
      <c r="AK2266" s="162"/>
      <c r="AL2266" s="162"/>
      <c r="AM2266" s="162"/>
      <c r="AN2266" s="162"/>
      <c r="AO2266" s="162"/>
      <c r="AP2266" s="162"/>
      <c r="AQ2266" s="162"/>
      <c r="AR2266" s="162"/>
      <c r="AS2266" s="162"/>
      <c r="AT2266" s="162"/>
      <c r="AU2266" s="162"/>
      <c r="AV2266" s="162"/>
      <c r="AW2266" s="162"/>
      <c r="AX2266" s="162"/>
    </row>
    <row r="2267" spans="1:50" hidden="1">
      <c r="A2267" s="153" t="s">
        <v>15380</v>
      </c>
      <c r="B2267" s="153" t="s">
        <v>15381</v>
      </c>
      <c r="C2267" s="153" t="s">
        <v>15382</v>
      </c>
      <c r="D2267" s="176" t="s">
        <v>15383</v>
      </c>
      <c r="E2267" s="153" t="s">
        <v>15384</v>
      </c>
      <c r="F2267" s="153" t="s">
        <v>15385</v>
      </c>
      <c r="G2267" s="153" t="s">
        <v>15386</v>
      </c>
      <c r="H2267" s="153" t="s">
        <v>6946</v>
      </c>
      <c r="I2267" s="153" t="s">
        <v>2031</v>
      </c>
      <c r="J2267" s="153" t="s">
        <v>15387</v>
      </c>
      <c r="K2267" s="153" t="s">
        <v>15388</v>
      </c>
      <c r="L2267" s="153" t="s">
        <v>15389</v>
      </c>
      <c r="M2267" s="153" t="s">
        <v>15390</v>
      </c>
      <c r="N2267" s="184" t="s">
        <v>6310</v>
      </c>
      <c r="O2267" s="153" t="s">
        <v>15391</v>
      </c>
      <c r="P2267" s="153" t="s">
        <v>15392</v>
      </c>
      <c r="Q2267" s="153" t="s">
        <v>15393</v>
      </c>
      <c r="R2267" s="153" t="s">
        <v>6946</v>
      </c>
      <c r="S2267" s="153" t="s">
        <v>2031</v>
      </c>
      <c r="T2267" s="153" t="s">
        <v>15387</v>
      </c>
      <c r="AH2267" s="162"/>
      <c r="AI2267" s="162"/>
      <c r="AJ2267" s="162"/>
      <c r="AK2267" s="162"/>
      <c r="AL2267" s="162"/>
      <c r="AM2267" s="162"/>
      <c r="AN2267" s="162"/>
      <c r="AO2267" s="162"/>
      <c r="AP2267" s="162"/>
      <c r="AQ2267" s="162"/>
      <c r="AR2267" s="162"/>
      <c r="AS2267" s="162"/>
      <c r="AT2267" s="162"/>
      <c r="AU2267" s="162"/>
      <c r="AV2267" s="162"/>
      <c r="AW2267" s="162"/>
      <c r="AX2267" s="162"/>
    </row>
    <row r="2268" spans="1:50" hidden="1">
      <c r="A2268" s="153" t="s">
        <v>15443</v>
      </c>
      <c r="B2268" s="153" t="s">
        <v>15444</v>
      </c>
      <c r="C2268" s="153" t="s">
        <v>15445</v>
      </c>
      <c r="D2268" s="176" t="s">
        <v>15446</v>
      </c>
      <c r="E2268" s="153" t="s">
        <v>15447</v>
      </c>
      <c r="F2268" s="153" t="s">
        <v>15448</v>
      </c>
      <c r="G2268" s="153" t="s">
        <v>15449</v>
      </c>
      <c r="H2268" s="153" t="s">
        <v>8029</v>
      </c>
      <c r="I2268" s="153" t="s">
        <v>8030</v>
      </c>
      <c r="J2268" s="153" t="s">
        <v>15450</v>
      </c>
      <c r="K2268" s="153" t="s">
        <v>6309</v>
      </c>
      <c r="L2268" s="153" t="s">
        <v>6309</v>
      </c>
      <c r="M2268" s="153" t="s">
        <v>6309</v>
      </c>
      <c r="N2268" s="184" t="s">
        <v>6310</v>
      </c>
      <c r="O2268" s="153" t="s">
        <v>15451</v>
      </c>
      <c r="P2268" s="153" t="s">
        <v>15446</v>
      </c>
      <c r="Q2268" s="153" t="s">
        <v>15452</v>
      </c>
      <c r="R2268" s="153" t="s">
        <v>15453</v>
      </c>
      <c r="S2268" s="153" t="s">
        <v>15454</v>
      </c>
      <c r="T2268" s="153" t="s">
        <v>6309</v>
      </c>
      <c r="U2268" s="153" t="s">
        <v>15455</v>
      </c>
      <c r="V2268" s="153" t="s">
        <v>15456</v>
      </c>
      <c r="W2268" s="153" t="s">
        <v>15449</v>
      </c>
      <c r="X2268" s="153" t="s">
        <v>8029</v>
      </c>
      <c r="Y2268" s="153" t="s">
        <v>8030</v>
      </c>
      <c r="Z2268" s="153" t="s">
        <v>6309</v>
      </c>
      <c r="AA2268" s="153">
        <v>1</v>
      </c>
      <c r="AB2268" s="153" t="s">
        <v>2060</v>
      </c>
      <c r="AC2268" s="153" t="s">
        <v>15135</v>
      </c>
      <c r="AD2268" s="153" t="s">
        <v>2042</v>
      </c>
      <c r="AE2268" s="153" t="s">
        <v>2062</v>
      </c>
      <c r="AH2268" s="162"/>
      <c r="AI2268" s="162"/>
      <c r="AJ2268" s="162"/>
      <c r="AK2268" s="162"/>
      <c r="AL2268" s="162"/>
      <c r="AM2268" s="162"/>
      <c r="AN2268" s="162"/>
      <c r="AO2268" s="162"/>
      <c r="AP2268" s="162"/>
      <c r="AQ2268" s="162"/>
      <c r="AR2268" s="162"/>
      <c r="AS2268" s="162"/>
      <c r="AT2268" s="162"/>
      <c r="AU2268" s="162"/>
      <c r="AV2268" s="162"/>
      <c r="AW2268" s="162"/>
      <c r="AX2268" s="162"/>
    </row>
    <row r="2269" spans="1:50" hidden="1">
      <c r="A2269" s="153" t="s">
        <v>15457</v>
      </c>
      <c r="B2269" s="153" t="s">
        <v>15444</v>
      </c>
      <c r="C2269" s="153" t="s">
        <v>15458</v>
      </c>
      <c r="D2269" s="176" t="s">
        <v>15446</v>
      </c>
      <c r="E2269" s="153" t="s">
        <v>15447</v>
      </c>
      <c r="F2269" s="153" t="s">
        <v>15459</v>
      </c>
      <c r="G2269" s="153" t="s">
        <v>15449</v>
      </c>
      <c r="H2269" s="153" t="s">
        <v>8029</v>
      </c>
      <c r="I2269" s="153" t="s">
        <v>8030</v>
      </c>
      <c r="J2269" s="153" t="s">
        <v>15450</v>
      </c>
      <c r="K2269" s="153" t="s">
        <v>6309</v>
      </c>
      <c r="L2269" s="153" t="s">
        <v>6309</v>
      </c>
      <c r="M2269" s="153" t="s">
        <v>6309</v>
      </c>
      <c r="N2269" s="184" t="s">
        <v>6310</v>
      </c>
      <c r="O2269" s="153" t="s">
        <v>15451</v>
      </c>
      <c r="P2269" s="153" t="s">
        <v>15446</v>
      </c>
      <c r="Q2269" s="153" t="s">
        <v>15452</v>
      </c>
      <c r="R2269" s="153" t="s">
        <v>15453</v>
      </c>
      <c r="S2269" s="153" t="s">
        <v>15454</v>
      </c>
      <c r="T2269" s="153" t="s">
        <v>6309</v>
      </c>
      <c r="U2269" s="153" t="s">
        <v>15455</v>
      </c>
      <c r="V2269" s="153" t="s">
        <v>15456</v>
      </c>
      <c r="W2269" s="153" t="s">
        <v>15449</v>
      </c>
      <c r="X2269" s="153" t="s">
        <v>8029</v>
      </c>
      <c r="Y2269" s="153" t="s">
        <v>8030</v>
      </c>
      <c r="Z2269" s="153" t="s">
        <v>6309</v>
      </c>
      <c r="AA2269" s="153">
        <v>1</v>
      </c>
      <c r="AB2269" s="153" t="s">
        <v>2060</v>
      </c>
      <c r="AC2269" s="153" t="s">
        <v>15135</v>
      </c>
      <c r="AD2269" s="153" t="s">
        <v>2042</v>
      </c>
      <c r="AE2269" s="153" t="s">
        <v>2062</v>
      </c>
      <c r="AH2269" s="162"/>
      <c r="AI2269" s="162"/>
      <c r="AJ2269" s="162"/>
      <c r="AK2269" s="162"/>
      <c r="AL2269" s="162"/>
      <c r="AM2269" s="162"/>
      <c r="AN2269" s="162"/>
      <c r="AO2269" s="162"/>
      <c r="AP2269" s="162"/>
      <c r="AQ2269" s="162"/>
      <c r="AR2269" s="162"/>
      <c r="AS2269" s="162"/>
      <c r="AT2269" s="162"/>
      <c r="AU2269" s="162"/>
      <c r="AV2269" s="162"/>
      <c r="AW2269" s="162"/>
      <c r="AX2269" s="162"/>
    </row>
    <row r="2270" spans="1:50" hidden="1">
      <c r="A2270" s="153" t="s">
        <v>15421</v>
      </c>
      <c r="B2270" s="153" t="s">
        <v>962</v>
      </c>
      <c r="C2270" s="153" t="s">
        <v>15422</v>
      </c>
      <c r="D2270" s="176" t="s">
        <v>10514</v>
      </c>
      <c r="E2270" s="153" t="s">
        <v>10515</v>
      </c>
      <c r="F2270" s="153" t="s">
        <v>15423</v>
      </c>
      <c r="G2270" s="153" t="s">
        <v>10516</v>
      </c>
      <c r="H2270" s="153" t="s">
        <v>8995</v>
      </c>
      <c r="I2270" s="153" t="s">
        <v>10517</v>
      </c>
      <c r="J2270" s="153" t="s">
        <v>10518</v>
      </c>
      <c r="K2270" s="153" t="s">
        <v>10519</v>
      </c>
      <c r="L2270" s="153" t="s">
        <v>10520</v>
      </c>
      <c r="M2270" s="153" t="s">
        <v>15543</v>
      </c>
      <c r="N2270" s="184" t="s">
        <v>7096</v>
      </c>
      <c r="AH2270" s="162"/>
      <c r="AI2270" s="162"/>
      <c r="AJ2270" s="162"/>
      <c r="AK2270" s="162"/>
      <c r="AL2270" s="162"/>
      <c r="AM2270" s="162"/>
      <c r="AN2270" s="162"/>
      <c r="AO2270" s="162"/>
      <c r="AP2270" s="162"/>
      <c r="AQ2270" s="162"/>
      <c r="AR2270" s="162"/>
      <c r="AS2270" s="162"/>
      <c r="AT2270" s="162"/>
      <c r="AU2270" s="162"/>
      <c r="AV2270" s="162"/>
      <c r="AW2270" s="162"/>
      <c r="AX2270" s="162"/>
    </row>
    <row r="2271" spans="1:50" hidden="1">
      <c r="A2271" s="153" t="s">
        <v>15429</v>
      </c>
      <c r="B2271" s="153" t="s">
        <v>15430</v>
      </c>
      <c r="C2271" s="153" t="s">
        <v>15431</v>
      </c>
      <c r="D2271" s="176" t="s">
        <v>15432</v>
      </c>
      <c r="E2271" s="153" t="s">
        <v>15433</v>
      </c>
      <c r="F2271" s="153" t="s">
        <v>15434</v>
      </c>
      <c r="G2271" s="153" t="s">
        <v>7359</v>
      </c>
      <c r="H2271" s="153" t="s">
        <v>7360</v>
      </c>
      <c r="I2271" s="153" t="s">
        <v>7361</v>
      </c>
      <c r="J2271" s="153" t="s">
        <v>6309</v>
      </c>
      <c r="K2271" s="153" t="s">
        <v>15435</v>
      </c>
      <c r="L2271" s="153" t="s">
        <v>340</v>
      </c>
      <c r="M2271" s="153" t="s">
        <v>15436</v>
      </c>
      <c r="N2271" s="184" t="s">
        <v>6310</v>
      </c>
      <c r="AG2271" s="160"/>
      <c r="AH2271" s="162"/>
      <c r="AI2271" s="162"/>
      <c r="AJ2271" s="162"/>
      <c r="AK2271" s="162"/>
      <c r="AL2271" s="162"/>
      <c r="AM2271" s="162"/>
      <c r="AN2271" s="162"/>
      <c r="AO2271" s="162"/>
      <c r="AP2271" s="162"/>
      <c r="AQ2271" s="162"/>
      <c r="AR2271" s="162"/>
      <c r="AS2271" s="162"/>
      <c r="AT2271" s="162"/>
      <c r="AU2271" s="162"/>
      <c r="AV2271" s="162"/>
      <c r="AW2271" s="162"/>
      <c r="AX2271" s="162"/>
    </row>
    <row r="2272" spans="1:50" hidden="1">
      <c r="A2272" s="153" t="s">
        <v>15424</v>
      </c>
      <c r="B2272" s="153" t="s">
        <v>977</v>
      </c>
      <c r="C2272" s="153" t="s">
        <v>15425</v>
      </c>
      <c r="D2272" s="176" t="s">
        <v>8164</v>
      </c>
      <c r="E2272" s="153" t="s">
        <v>8165</v>
      </c>
      <c r="F2272" s="153" t="s">
        <v>15426</v>
      </c>
      <c r="G2272" s="153" t="s">
        <v>8166</v>
      </c>
      <c r="H2272" s="153" t="s">
        <v>1338</v>
      </c>
      <c r="I2272" s="153" t="s">
        <v>38</v>
      </c>
      <c r="J2272" s="153" t="s">
        <v>8167</v>
      </c>
      <c r="K2272" s="153" t="s">
        <v>8168</v>
      </c>
      <c r="L2272" s="153" t="s">
        <v>6309</v>
      </c>
      <c r="M2272" s="153" t="s">
        <v>8169</v>
      </c>
      <c r="N2272" s="184" t="s">
        <v>6313</v>
      </c>
      <c r="AH2272" s="162"/>
      <c r="AI2272" s="162"/>
      <c r="AJ2272" s="162"/>
      <c r="AK2272" s="162"/>
      <c r="AL2272" s="162"/>
      <c r="AM2272" s="162"/>
      <c r="AN2272" s="162"/>
      <c r="AO2272" s="162"/>
      <c r="AP2272" s="162"/>
      <c r="AQ2272" s="162"/>
      <c r="AR2272" s="162"/>
      <c r="AS2272" s="162"/>
      <c r="AT2272" s="162"/>
      <c r="AU2272" s="162"/>
      <c r="AV2272" s="162"/>
      <c r="AW2272" s="162"/>
      <c r="AX2272" s="162"/>
    </row>
    <row r="2273" spans="1:50" hidden="1">
      <c r="A2273" s="153" t="s">
        <v>15427</v>
      </c>
      <c r="B2273" s="153" t="s">
        <v>977</v>
      </c>
      <c r="C2273" s="153" t="s">
        <v>15425</v>
      </c>
      <c r="D2273" s="176" t="s">
        <v>8164</v>
      </c>
      <c r="E2273" s="153" t="s">
        <v>8165</v>
      </c>
      <c r="F2273" s="153" t="s">
        <v>15428</v>
      </c>
      <c r="G2273" s="153" t="s">
        <v>8166</v>
      </c>
      <c r="H2273" s="153" t="s">
        <v>1338</v>
      </c>
      <c r="I2273" s="153" t="s">
        <v>38</v>
      </c>
      <c r="J2273" s="153" t="s">
        <v>8167</v>
      </c>
      <c r="K2273" s="153" t="s">
        <v>8168</v>
      </c>
      <c r="L2273" s="153" t="s">
        <v>6309</v>
      </c>
      <c r="M2273" s="153" t="s">
        <v>8169</v>
      </c>
      <c r="N2273" s="184" t="s">
        <v>6313</v>
      </c>
      <c r="AH2273" s="162"/>
      <c r="AI2273" s="162"/>
      <c r="AJ2273" s="162"/>
      <c r="AK2273" s="162"/>
      <c r="AL2273" s="162"/>
      <c r="AM2273" s="162"/>
      <c r="AN2273" s="162"/>
      <c r="AO2273" s="162"/>
      <c r="AP2273" s="162"/>
      <c r="AQ2273" s="162"/>
      <c r="AR2273" s="162"/>
      <c r="AS2273" s="162"/>
      <c r="AT2273" s="162"/>
      <c r="AU2273" s="162"/>
      <c r="AV2273" s="162"/>
      <c r="AW2273" s="162"/>
      <c r="AX2273" s="162"/>
    </row>
    <row r="2274" spans="1:50" hidden="1">
      <c r="A2274" s="153" t="s">
        <v>15473</v>
      </c>
      <c r="B2274" s="153" t="s">
        <v>2904</v>
      </c>
      <c r="C2274" s="153" t="s">
        <v>15474</v>
      </c>
      <c r="D2274" s="176" t="s">
        <v>7969</v>
      </c>
      <c r="E2274" s="153" t="s">
        <v>7970</v>
      </c>
      <c r="F2274" s="153" t="s">
        <v>15475</v>
      </c>
      <c r="G2274" s="153" t="s">
        <v>7971</v>
      </c>
      <c r="H2274" s="153" t="s">
        <v>2024</v>
      </c>
      <c r="I2274" s="153" t="s">
        <v>2031</v>
      </c>
      <c r="J2274" s="153" t="s">
        <v>7972</v>
      </c>
      <c r="K2274" s="153" t="s">
        <v>7973</v>
      </c>
      <c r="L2274" s="153" t="s">
        <v>6309</v>
      </c>
      <c r="M2274" s="153" t="s">
        <v>7974</v>
      </c>
      <c r="N2274" s="184" t="s">
        <v>6313</v>
      </c>
      <c r="AH2274" s="162"/>
      <c r="AI2274" s="162"/>
      <c r="AJ2274" s="162"/>
      <c r="AK2274" s="162"/>
      <c r="AL2274" s="162"/>
      <c r="AM2274" s="162"/>
      <c r="AN2274" s="162"/>
      <c r="AO2274" s="162"/>
      <c r="AP2274" s="162"/>
      <c r="AQ2274" s="162"/>
      <c r="AR2274" s="162"/>
      <c r="AS2274" s="162"/>
      <c r="AT2274" s="162"/>
      <c r="AU2274" s="162"/>
      <c r="AV2274" s="162"/>
      <c r="AW2274" s="162"/>
      <c r="AX2274" s="162"/>
    </row>
    <row r="2275" spans="1:50" hidden="1">
      <c r="A2275" s="153" t="s">
        <v>15477</v>
      </c>
      <c r="B2275" s="153" t="s">
        <v>2904</v>
      </c>
      <c r="C2275" s="153" t="s">
        <v>15478</v>
      </c>
      <c r="D2275" s="176" t="s">
        <v>7969</v>
      </c>
      <c r="E2275" s="153" t="s">
        <v>7970</v>
      </c>
      <c r="F2275" s="153" t="s">
        <v>15479</v>
      </c>
      <c r="G2275" s="153" t="s">
        <v>7971</v>
      </c>
      <c r="H2275" s="153" t="s">
        <v>2024</v>
      </c>
      <c r="I2275" s="153" t="s">
        <v>2031</v>
      </c>
      <c r="J2275" s="153" t="s">
        <v>7972</v>
      </c>
      <c r="K2275" s="153" t="s">
        <v>7973</v>
      </c>
      <c r="L2275" s="153" t="s">
        <v>6309</v>
      </c>
      <c r="M2275" s="153" t="s">
        <v>7974</v>
      </c>
      <c r="N2275" s="184" t="s">
        <v>6313</v>
      </c>
      <c r="AH2275" s="162"/>
      <c r="AI2275" s="162"/>
      <c r="AJ2275" s="162"/>
      <c r="AK2275" s="162"/>
      <c r="AL2275" s="162"/>
      <c r="AM2275" s="162"/>
      <c r="AN2275" s="162"/>
      <c r="AO2275" s="162"/>
      <c r="AP2275" s="162"/>
      <c r="AQ2275" s="162"/>
      <c r="AR2275" s="162"/>
      <c r="AS2275" s="162"/>
      <c r="AT2275" s="162"/>
      <c r="AU2275" s="162"/>
      <c r="AV2275" s="162"/>
      <c r="AW2275" s="162"/>
      <c r="AX2275" s="162"/>
    </row>
    <row r="2276" spans="1:50" hidden="1">
      <c r="A2276" s="153" t="s">
        <v>15505</v>
      </c>
      <c r="B2276" s="153" t="s">
        <v>15506</v>
      </c>
      <c r="C2276" s="153" t="s">
        <v>15507</v>
      </c>
      <c r="D2276" s="176" t="s">
        <v>15508</v>
      </c>
      <c r="E2276" s="153" t="s">
        <v>15509</v>
      </c>
      <c r="F2276" s="153" t="s">
        <v>15510</v>
      </c>
      <c r="G2276" s="153" t="s">
        <v>15511</v>
      </c>
      <c r="H2276" s="153" t="s">
        <v>15512</v>
      </c>
      <c r="I2276" s="153" t="s">
        <v>15513</v>
      </c>
      <c r="J2276" s="153" t="s">
        <v>15514</v>
      </c>
      <c r="K2276" s="153" t="s">
        <v>15515</v>
      </c>
      <c r="L2276" s="153" t="s">
        <v>6309</v>
      </c>
      <c r="M2276" s="153" t="s">
        <v>15516</v>
      </c>
      <c r="N2276" s="184" t="s">
        <v>6310</v>
      </c>
      <c r="O2276" s="153" t="s">
        <v>15517</v>
      </c>
      <c r="P2276" s="153" t="s">
        <v>15508</v>
      </c>
      <c r="Q2276" s="153" t="s">
        <v>15511</v>
      </c>
      <c r="R2276" s="153" t="s">
        <v>15512</v>
      </c>
      <c r="S2276" s="153" t="s">
        <v>15513</v>
      </c>
      <c r="T2276" s="153" t="s">
        <v>15514</v>
      </c>
      <c r="AA2276" s="153">
        <v>1</v>
      </c>
      <c r="AB2276" s="153" t="s">
        <v>2060</v>
      </c>
      <c r="AC2276" s="153" t="s">
        <v>15135</v>
      </c>
      <c r="AD2276" s="153" t="s">
        <v>2042</v>
      </c>
      <c r="AE2276" s="153" t="s">
        <v>2062</v>
      </c>
      <c r="AH2276" s="162"/>
      <c r="AI2276" s="162"/>
      <c r="AJ2276" s="162"/>
      <c r="AK2276" s="162"/>
      <c r="AL2276" s="162"/>
      <c r="AM2276" s="162"/>
      <c r="AN2276" s="162"/>
      <c r="AO2276" s="162"/>
      <c r="AP2276" s="162"/>
      <c r="AQ2276" s="162"/>
      <c r="AR2276" s="162"/>
      <c r="AS2276" s="162"/>
      <c r="AT2276" s="162"/>
      <c r="AU2276" s="162"/>
      <c r="AV2276" s="162"/>
      <c r="AW2276" s="162"/>
      <c r="AX2276" s="162"/>
    </row>
    <row r="2277" spans="1:50" hidden="1">
      <c r="A2277" s="153" t="s">
        <v>15535</v>
      </c>
      <c r="B2277" s="153" t="s">
        <v>15536</v>
      </c>
      <c r="C2277" s="153" t="s">
        <v>15537</v>
      </c>
      <c r="D2277" s="176" t="s">
        <v>7644</v>
      </c>
      <c r="E2277" s="153" t="s">
        <v>15538</v>
      </c>
      <c r="F2277" s="153" t="s">
        <v>15539</v>
      </c>
      <c r="G2277" s="153" t="s">
        <v>7646</v>
      </c>
      <c r="H2277" s="153" t="s">
        <v>7647</v>
      </c>
      <c r="I2277" s="153" t="s">
        <v>7648</v>
      </c>
      <c r="J2277" s="153" t="s">
        <v>7649</v>
      </c>
      <c r="K2277" s="153" t="s">
        <v>7650</v>
      </c>
      <c r="L2277" s="153" t="s">
        <v>6309</v>
      </c>
      <c r="M2277" s="153" t="s">
        <v>15540</v>
      </c>
      <c r="N2277" s="184" t="s">
        <v>6310</v>
      </c>
      <c r="O2277" s="153" t="s">
        <v>4793</v>
      </c>
      <c r="P2277" s="153" t="s">
        <v>7644</v>
      </c>
      <c r="Q2277" s="153" t="s">
        <v>13871</v>
      </c>
      <c r="R2277" s="153" t="s">
        <v>7647</v>
      </c>
      <c r="S2277" s="153" t="s">
        <v>7648</v>
      </c>
      <c r="T2277" s="153" t="s">
        <v>7649</v>
      </c>
      <c r="AA2277" s="153">
        <v>1</v>
      </c>
      <c r="AB2277" s="153" t="s">
        <v>2060</v>
      </c>
      <c r="AC2277" s="153" t="s">
        <v>15135</v>
      </c>
      <c r="AD2277" s="153" t="s">
        <v>2042</v>
      </c>
      <c r="AE2277" s="153" t="s">
        <v>2062</v>
      </c>
      <c r="AH2277" s="162"/>
      <c r="AI2277" s="162"/>
      <c r="AJ2277" s="162"/>
      <c r="AK2277" s="162"/>
      <c r="AL2277" s="162"/>
      <c r="AM2277" s="162"/>
      <c r="AN2277" s="162"/>
      <c r="AO2277" s="162"/>
      <c r="AP2277" s="162"/>
      <c r="AQ2277" s="162"/>
      <c r="AR2277" s="162"/>
      <c r="AS2277" s="162"/>
      <c r="AT2277" s="162"/>
      <c r="AU2277" s="162"/>
      <c r="AV2277" s="162"/>
      <c r="AW2277" s="162"/>
      <c r="AX2277" s="162"/>
    </row>
    <row r="2278" spans="1:50" hidden="1">
      <c r="A2278" s="153" t="s">
        <v>15559</v>
      </c>
      <c r="B2278" s="153" t="s">
        <v>15519</v>
      </c>
      <c r="C2278" s="153" t="s">
        <v>15560</v>
      </c>
      <c r="D2278" s="176" t="s">
        <v>15521</v>
      </c>
      <c r="E2278" s="153" t="s">
        <v>15522</v>
      </c>
      <c r="F2278" s="153" t="s">
        <v>15561</v>
      </c>
      <c r="G2278" s="153" t="s">
        <v>15524</v>
      </c>
      <c r="H2278" s="153" t="s">
        <v>15525</v>
      </c>
      <c r="I2278" s="153" t="s">
        <v>15526</v>
      </c>
      <c r="J2278" s="153" t="s">
        <v>15527</v>
      </c>
      <c r="K2278" s="153" t="s">
        <v>15528</v>
      </c>
      <c r="L2278" s="153" t="s">
        <v>6309</v>
      </c>
      <c r="M2278" s="153" t="s">
        <v>15529</v>
      </c>
      <c r="N2278" s="184" t="s">
        <v>6310</v>
      </c>
      <c r="O2278" s="153" t="s">
        <v>15530</v>
      </c>
      <c r="P2278" s="153" t="s">
        <v>15521</v>
      </c>
      <c r="Q2278" s="153" t="s">
        <v>15531</v>
      </c>
      <c r="R2278" s="153" t="s">
        <v>15525</v>
      </c>
      <c r="S2278" s="153" t="s">
        <v>15526</v>
      </c>
      <c r="T2278" s="153" t="s">
        <v>15527</v>
      </c>
      <c r="AA2278" s="153">
        <v>1</v>
      </c>
      <c r="AB2278" s="153" t="s">
        <v>15519</v>
      </c>
      <c r="AC2278" s="153" t="s">
        <v>15524</v>
      </c>
      <c r="AD2278" s="153" t="s">
        <v>15526</v>
      </c>
      <c r="AE2278" s="153" t="s">
        <v>15527</v>
      </c>
      <c r="AH2278" s="162"/>
      <c r="AI2278" s="162"/>
      <c r="AJ2278" s="162"/>
      <c r="AK2278" s="162"/>
      <c r="AL2278" s="162"/>
      <c r="AM2278" s="162"/>
      <c r="AN2278" s="162"/>
      <c r="AO2278" s="162"/>
      <c r="AP2278" s="162"/>
      <c r="AQ2278" s="162"/>
      <c r="AR2278" s="162"/>
      <c r="AS2278" s="162"/>
      <c r="AT2278" s="162"/>
      <c r="AU2278" s="162"/>
      <c r="AV2278" s="162"/>
      <c r="AW2278" s="162"/>
      <c r="AX2278" s="162"/>
    </row>
    <row r="2279" spans="1:50" hidden="1">
      <c r="A2279" s="153" t="s">
        <v>15518</v>
      </c>
      <c r="B2279" s="153" t="s">
        <v>15519</v>
      </c>
      <c r="C2279" s="153" t="s">
        <v>15520</v>
      </c>
      <c r="D2279" s="176" t="s">
        <v>15521</v>
      </c>
      <c r="E2279" s="153" t="s">
        <v>15522</v>
      </c>
      <c r="F2279" s="153" t="s">
        <v>15523</v>
      </c>
      <c r="G2279" s="153" t="s">
        <v>15524</v>
      </c>
      <c r="H2279" s="153" t="s">
        <v>15525</v>
      </c>
      <c r="I2279" s="153" t="s">
        <v>15526</v>
      </c>
      <c r="J2279" s="153" t="s">
        <v>15527</v>
      </c>
      <c r="K2279" s="153" t="s">
        <v>15528</v>
      </c>
      <c r="L2279" s="153" t="s">
        <v>6309</v>
      </c>
      <c r="M2279" s="153" t="s">
        <v>15529</v>
      </c>
      <c r="N2279" s="184" t="s">
        <v>6310</v>
      </c>
      <c r="O2279" s="153" t="s">
        <v>15530</v>
      </c>
      <c r="P2279" s="153" t="s">
        <v>15521</v>
      </c>
      <c r="Q2279" s="153" t="s">
        <v>15531</v>
      </c>
      <c r="R2279" s="153" t="s">
        <v>15525</v>
      </c>
      <c r="S2279" s="153" t="s">
        <v>15526</v>
      </c>
      <c r="T2279" s="153" t="s">
        <v>15527</v>
      </c>
      <c r="AA2279" s="153">
        <v>1</v>
      </c>
      <c r="AB2279" s="153" t="s">
        <v>2060</v>
      </c>
      <c r="AC2279" s="153" t="s">
        <v>15135</v>
      </c>
      <c r="AD2279" s="153" t="s">
        <v>2042</v>
      </c>
      <c r="AE2279" s="153" t="s">
        <v>2062</v>
      </c>
      <c r="AH2279" s="162"/>
      <c r="AI2279" s="162"/>
      <c r="AJ2279" s="162"/>
      <c r="AK2279" s="162"/>
      <c r="AL2279" s="162"/>
      <c r="AM2279" s="162"/>
      <c r="AN2279" s="162"/>
      <c r="AO2279" s="162"/>
      <c r="AP2279" s="162"/>
      <c r="AQ2279" s="162"/>
      <c r="AR2279" s="162"/>
      <c r="AS2279" s="162"/>
      <c r="AT2279" s="162"/>
      <c r="AU2279" s="162"/>
      <c r="AV2279" s="162"/>
      <c r="AW2279" s="162"/>
      <c r="AX2279" s="162"/>
    </row>
    <row r="2280" spans="1:50" hidden="1">
      <c r="A2280" s="153" t="s">
        <v>15532</v>
      </c>
      <c r="B2280" s="153" t="s">
        <v>15519</v>
      </c>
      <c r="C2280" s="153" t="s">
        <v>15533</v>
      </c>
      <c r="D2280" s="176" t="s">
        <v>15521</v>
      </c>
      <c r="E2280" s="153" t="s">
        <v>15522</v>
      </c>
      <c r="F2280" s="153" t="s">
        <v>15534</v>
      </c>
      <c r="G2280" s="153" t="s">
        <v>15524</v>
      </c>
      <c r="H2280" s="153" t="s">
        <v>15525</v>
      </c>
      <c r="I2280" s="153" t="s">
        <v>15526</v>
      </c>
      <c r="J2280" s="153" t="s">
        <v>15527</v>
      </c>
      <c r="K2280" s="153" t="s">
        <v>15528</v>
      </c>
      <c r="L2280" s="153" t="s">
        <v>6309</v>
      </c>
      <c r="M2280" s="153" t="s">
        <v>15529</v>
      </c>
      <c r="N2280" s="184" t="s">
        <v>6310</v>
      </c>
      <c r="O2280" s="153" t="s">
        <v>15530</v>
      </c>
      <c r="P2280" s="153" t="s">
        <v>15521</v>
      </c>
      <c r="Q2280" s="153" t="s">
        <v>15531</v>
      </c>
      <c r="R2280" s="153" t="s">
        <v>15525</v>
      </c>
      <c r="S2280" s="153" t="s">
        <v>15526</v>
      </c>
      <c r="T2280" s="153" t="s">
        <v>15527</v>
      </c>
      <c r="AA2280" s="153">
        <v>1</v>
      </c>
      <c r="AB2280" s="153" t="s">
        <v>2060</v>
      </c>
      <c r="AC2280" s="153" t="s">
        <v>15135</v>
      </c>
      <c r="AD2280" s="153" t="s">
        <v>2042</v>
      </c>
      <c r="AE2280" s="153" t="s">
        <v>2062</v>
      </c>
      <c r="AH2280" s="162"/>
      <c r="AI2280" s="162"/>
      <c r="AJ2280" s="162"/>
      <c r="AK2280" s="162"/>
      <c r="AL2280" s="162"/>
      <c r="AM2280" s="162"/>
      <c r="AN2280" s="162"/>
      <c r="AO2280" s="162"/>
      <c r="AP2280" s="162"/>
      <c r="AQ2280" s="162"/>
      <c r="AR2280" s="162"/>
      <c r="AS2280" s="162"/>
      <c r="AT2280" s="162"/>
      <c r="AU2280" s="162"/>
      <c r="AV2280" s="162"/>
      <c r="AW2280" s="162"/>
      <c r="AX2280" s="162"/>
    </row>
    <row r="2281" spans="1:50" hidden="1">
      <c r="A2281" s="153" t="s">
        <v>15481</v>
      </c>
      <c r="B2281" s="153" t="s">
        <v>15482</v>
      </c>
      <c r="C2281" s="153" t="s">
        <v>15483</v>
      </c>
      <c r="D2281" s="176" t="s">
        <v>15484</v>
      </c>
      <c r="E2281" s="153" t="s">
        <v>15485</v>
      </c>
      <c r="F2281" s="153" t="s">
        <v>15486</v>
      </c>
      <c r="G2281" s="153" t="s">
        <v>15487</v>
      </c>
      <c r="H2281" s="153" t="s">
        <v>7360</v>
      </c>
      <c r="I2281" s="153" t="s">
        <v>7361</v>
      </c>
      <c r="J2281" s="153" t="s">
        <v>15488</v>
      </c>
      <c r="K2281" s="153" t="s">
        <v>15489</v>
      </c>
      <c r="L2281" s="153" t="s">
        <v>15490</v>
      </c>
      <c r="M2281" s="153" t="s">
        <v>15491</v>
      </c>
      <c r="N2281" s="184" t="s">
        <v>6310</v>
      </c>
      <c r="AH2281" s="162"/>
      <c r="AI2281" s="162"/>
      <c r="AJ2281" s="162"/>
      <c r="AK2281" s="162"/>
      <c r="AL2281" s="162"/>
      <c r="AM2281" s="162"/>
      <c r="AN2281" s="162"/>
      <c r="AO2281" s="162"/>
      <c r="AP2281" s="162"/>
      <c r="AQ2281" s="162"/>
      <c r="AR2281" s="162"/>
      <c r="AS2281" s="162"/>
      <c r="AT2281" s="162"/>
      <c r="AU2281" s="162"/>
      <c r="AV2281" s="162"/>
      <c r="AW2281" s="162"/>
      <c r="AX2281" s="162"/>
    </row>
    <row r="2282" spans="1:50" hidden="1">
      <c r="A2282" s="153" t="s">
        <v>15544</v>
      </c>
      <c r="B2282" s="153" t="s">
        <v>15545</v>
      </c>
      <c r="C2282" s="153" t="s">
        <v>15546</v>
      </c>
      <c r="D2282" s="176" t="s">
        <v>15547</v>
      </c>
      <c r="E2282" s="153" t="s">
        <v>15548</v>
      </c>
      <c r="F2282" s="153" t="s">
        <v>15549</v>
      </c>
      <c r="G2282" s="153" t="s">
        <v>15550</v>
      </c>
      <c r="H2282" s="153" t="s">
        <v>6886</v>
      </c>
      <c r="I2282" s="153" t="s">
        <v>6887</v>
      </c>
      <c r="J2282" s="153" t="s">
        <v>15551</v>
      </c>
      <c r="K2282" s="153" t="s">
        <v>15552</v>
      </c>
      <c r="L2282" s="153" t="s">
        <v>6309</v>
      </c>
      <c r="M2282" s="153" t="s">
        <v>6309</v>
      </c>
      <c r="N2282" s="184" t="s">
        <v>6310</v>
      </c>
      <c r="O2282" s="153" t="s">
        <v>15553</v>
      </c>
      <c r="P2282" s="153" t="s">
        <v>15547</v>
      </c>
      <c r="Q2282" s="153" t="s">
        <v>15550</v>
      </c>
      <c r="R2282" s="153" t="s">
        <v>6886</v>
      </c>
      <c r="S2282" s="153" t="s">
        <v>6887</v>
      </c>
      <c r="T2282" s="153" t="s">
        <v>6309</v>
      </c>
      <c r="U2282" s="153" t="s">
        <v>15554</v>
      </c>
      <c r="V2282" s="153" t="s">
        <v>15555</v>
      </c>
      <c r="W2282" s="153" t="s">
        <v>15550</v>
      </c>
      <c r="X2282" s="153" t="s">
        <v>6886</v>
      </c>
      <c r="Y2282" s="153" t="s">
        <v>6887</v>
      </c>
      <c r="Z2282" s="153" t="s">
        <v>6309</v>
      </c>
      <c r="AA2282" s="153">
        <v>1</v>
      </c>
      <c r="AB2282" s="153" t="s">
        <v>2060</v>
      </c>
      <c r="AC2282" s="153" t="s">
        <v>15135</v>
      </c>
      <c r="AD2282" s="153" t="s">
        <v>2042</v>
      </c>
      <c r="AE2282" s="153" t="s">
        <v>2062</v>
      </c>
      <c r="AH2282" s="162"/>
      <c r="AI2282" s="162"/>
      <c r="AJ2282" s="162"/>
      <c r="AK2282" s="162"/>
      <c r="AL2282" s="162"/>
      <c r="AM2282" s="162"/>
      <c r="AN2282" s="162"/>
      <c r="AO2282" s="162"/>
      <c r="AP2282" s="162"/>
      <c r="AQ2282" s="162"/>
      <c r="AR2282" s="162"/>
      <c r="AS2282" s="162"/>
      <c r="AT2282" s="162"/>
      <c r="AU2282" s="162"/>
      <c r="AV2282" s="162"/>
      <c r="AW2282" s="162"/>
      <c r="AX2282" s="162"/>
    </row>
    <row r="2283" spans="1:50" hidden="1">
      <c r="A2283" s="153" t="s">
        <v>16091</v>
      </c>
      <c r="B2283" s="153" t="s">
        <v>15545</v>
      </c>
      <c r="C2283" s="153" t="s">
        <v>16092</v>
      </c>
      <c r="D2283" s="176" t="s">
        <v>15547</v>
      </c>
      <c r="E2283" s="153" t="s">
        <v>15548</v>
      </c>
      <c r="F2283" s="153" t="s">
        <v>16093</v>
      </c>
      <c r="G2283" s="153" t="s">
        <v>15550</v>
      </c>
      <c r="H2283" s="153" t="s">
        <v>6886</v>
      </c>
      <c r="I2283" s="153" t="s">
        <v>6887</v>
      </c>
      <c r="J2283" s="153" t="s">
        <v>15551</v>
      </c>
      <c r="K2283" s="153" t="s">
        <v>15552</v>
      </c>
      <c r="L2283" s="153" t="s">
        <v>6309</v>
      </c>
      <c r="M2283" s="153" t="s">
        <v>6309</v>
      </c>
      <c r="N2283" s="184" t="s">
        <v>6310</v>
      </c>
      <c r="O2283" s="153" t="s">
        <v>15553</v>
      </c>
      <c r="P2283" s="153" t="s">
        <v>15547</v>
      </c>
      <c r="Q2283" s="153" t="s">
        <v>15550</v>
      </c>
      <c r="R2283" s="153" t="s">
        <v>6886</v>
      </c>
      <c r="S2283" s="153" t="s">
        <v>6887</v>
      </c>
      <c r="T2283" s="153" t="s">
        <v>6309</v>
      </c>
      <c r="U2283" s="153" t="s">
        <v>15554</v>
      </c>
      <c r="V2283" s="153" t="s">
        <v>15555</v>
      </c>
      <c r="W2283" s="153" t="s">
        <v>15550</v>
      </c>
      <c r="X2283" s="153" t="s">
        <v>6886</v>
      </c>
      <c r="Y2283" s="153" t="s">
        <v>6887</v>
      </c>
      <c r="Z2283" s="153" t="s">
        <v>6309</v>
      </c>
      <c r="AA2283" s="153">
        <v>1</v>
      </c>
      <c r="AB2283" s="153" t="s">
        <v>2060</v>
      </c>
      <c r="AC2283" s="153" t="s">
        <v>15135</v>
      </c>
      <c r="AD2283" s="153" t="s">
        <v>2042</v>
      </c>
      <c r="AE2283" s="153" t="s">
        <v>2062</v>
      </c>
      <c r="AH2283" s="162"/>
      <c r="AI2283" s="162"/>
      <c r="AJ2283" s="162"/>
      <c r="AK2283" s="162"/>
      <c r="AL2283" s="162"/>
      <c r="AM2283" s="162"/>
      <c r="AN2283" s="162"/>
      <c r="AO2283" s="162"/>
      <c r="AP2283" s="162"/>
      <c r="AQ2283" s="162"/>
      <c r="AR2283" s="162"/>
      <c r="AS2283" s="162"/>
      <c r="AT2283" s="162"/>
      <c r="AU2283" s="162"/>
      <c r="AV2283" s="162"/>
      <c r="AW2283" s="162"/>
      <c r="AX2283" s="162"/>
    </row>
    <row r="2284" spans="1:50" hidden="1">
      <c r="A2284" s="153" t="s">
        <v>15556</v>
      </c>
      <c r="B2284" s="153" t="s">
        <v>15545</v>
      </c>
      <c r="C2284" s="153" t="s">
        <v>15557</v>
      </c>
      <c r="D2284" s="176" t="s">
        <v>15547</v>
      </c>
      <c r="E2284" s="153" t="s">
        <v>15548</v>
      </c>
      <c r="F2284" s="153" t="s">
        <v>15558</v>
      </c>
      <c r="G2284" s="153" t="s">
        <v>15550</v>
      </c>
      <c r="H2284" s="153" t="s">
        <v>6886</v>
      </c>
      <c r="I2284" s="153" t="s">
        <v>6887</v>
      </c>
      <c r="J2284" s="153" t="s">
        <v>15551</v>
      </c>
      <c r="K2284" s="153" t="s">
        <v>15552</v>
      </c>
      <c r="L2284" s="153" t="s">
        <v>6309</v>
      </c>
      <c r="M2284" s="153" t="s">
        <v>6309</v>
      </c>
      <c r="N2284" s="184" t="s">
        <v>6310</v>
      </c>
      <c r="O2284" s="153" t="s">
        <v>15553</v>
      </c>
      <c r="P2284" s="153" t="s">
        <v>15547</v>
      </c>
      <c r="Q2284" s="153" t="s">
        <v>15550</v>
      </c>
      <c r="R2284" s="153" t="s">
        <v>6886</v>
      </c>
      <c r="S2284" s="153" t="s">
        <v>6887</v>
      </c>
      <c r="T2284" s="153" t="s">
        <v>6309</v>
      </c>
      <c r="U2284" s="153" t="s">
        <v>15554</v>
      </c>
      <c r="V2284" s="153" t="s">
        <v>15555</v>
      </c>
      <c r="W2284" s="153" t="s">
        <v>15550</v>
      </c>
      <c r="X2284" s="153" t="s">
        <v>6886</v>
      </c>
      <c r="Y2284" s="153" t="s">
        <v>6887</v>
      </c>
      <c r="Z2284" s="153" t="s">
        <v>6309</v>
      </c>
      <c r="AA2284" s="153">
        <v>1</v>
      </c>
      <c r="AB2284" s="153" t="s">
        <v>2060</v>
      </c>
      <c r="AC2284" s="153" t="s">
        <v>15135</v>
      </c>
      <c r="AD2284" s="153" t="s">
        <v>2042</v>
      </c>
      <c r="AE2284" s="153" t="s">
        <v>2062</v>
      </c>
      <c r="AH2284" s="162"/>
      <c r="AI2284" s="162"/>
      <c r="AJ2284" s="162"/>
      <c r="AK2284" s="162"/>
      <c r="AL2284" s="162"/>
      <c r="AM2284" s="162"/>
      <c r="AN2284" s="162"/>
      <c r="AO2284" s="162"/>
      <c r="AP2284" s="162"/>
      <c r="AQ2284" s="162"/>
      <c r="AR2284" s="162"/>
      <c r="AS2284" s="162"/>
      <c r="AT2284" s="162"/>
      <c r="AU2284" s="162"/>
      <c r="AV2284" s="162"/>
      <c r="AW2284" s="162"/>
      <c r="AX2284" s="162"/>
    </row>
    <row r="2285" spans="1:50" hidden="1">
      <c r="A2285" s="153" t="s">
        <v>15496</v>
      </c>
      <c r="B2285" s="153" t="s">
        <v>14235</v>
      </c>
      <c r="C2285" s="153" t="s">
        <v>15497</v>
      </c>
      <c r="D2285" s="176" t="s">
        <v>14237</v>
      </c>
      <c r="E2285" s="153" t="s">
        <v>14238</v>
      </c>
      <c r="F2285" s="153" t="s">
        <v>15498</v>
      </c>
      <c r="G2285" s="153" t="s">
        <v>14240</v>
      </c>
      <c r="H2285" s="153" t="s">
        <v>2024</v>
      </c>
      <c r="I2285" s="153" t="s">
        <v>10670</v>
      </c>
      <c r="J2285" s="153" t="s">
        <v>14241</v>
      </c>
      <c r="K2285" s="153" t="s">
        <v>14242</v>
      </c>
      <c r="L2285" s="153" t="s">
        <v>14243</v>
      </c>
      <c r="M2285" s="153" t="s">
        <v>14244</v>
      </c>
      <c r="N2285" s="184" t="s">
        <v>6313</v>
      </c>
      <c r="AH2285" s="162"/>
      <c r="AI2285" s="162"/>
      <c r="AJ2285" s="162"/>
      <c r="AK2285" s="162"/>
      <c r="AL2285" s="162"/>
      <c r="AM2285" s="162"/>
      <c r="AN2285" s="162"/>
      <c r="AO2285" s="162"/>
      <c r="AP2285" s="162"/>
      <c r="AQ2285" s="162"/>
      <c r="AR2285" s="162"/>
      <c r="AS2285" s="162"/>
      <c r="AT2285" s="162"/>
      <c r="AU2285" s="162"/>
      <c r="AV2285" s="162"/>
      <c r="AW2285" s="162"/>
      <c r="AX2285" s="162"/>
    </row>
    <row r="2286" spans="1:50">
      <c r="A2286" s="153" t="s">
        <v>14441</v>
      </c>
      <c r="B2286" s="153" t="s">
        <v>298</v>
      </c>
      <c r="M2286" s="161" t="s">
        <v>14382</v>
      </c>
      <c r="N2286" s="185" t="s">
        <v>6953</v>
      </c>
      <c r="O2286" s="161">
        <v>0</v>
      </c>
      <c r="P2286" s="161">
        <v>0</v>
      </c>
      <c r="Q2286" s="161">
        <v>0</v>
      </c>
      <c r="R2286" s="161">
        <v>0</v>
      </c>
      <c r="S2286" s="161">
        <v>0</v>
      </c>
      <c r="T2286" s="161">
        <v>0</v>
      </c>
      <c r="U2286" s="161">
        <v>0</v>
      </c>
      <c r="V2286" s="161">
        <v>0</v>
      </c>
      <c r="W2286" s="161">
        <v>0</v>
      </c>
      <c r="X2286" s="161">
        <v>0</v>
      </c>
      <c r="Y2286" s="161">
        <v>0</v>
      </c>
      <c r="Z2286" s="161">
        <v>0</v>
      </c>
      <c r="AA2286" s="161">
        <v>0</v>
      </c>
      <c r="AB2286" s="161">
        <v>0</v>
      </c>
      <c r="AC2286" s="161">
        <v>0</v>
      </c>
      <c r="AD2286" s="161">
        <v>0</v>
      </c>
      <c r="AE2286" s="161">
        <v>0</v>
      </c>
      <c r="AF2286" s="161" t="s">
        <v>6566</v>
      </c>
      <c r="AG2286" s="161" t="s">
        <v>4392</v>
      </c>
      <c r="AH2286" s="162"/>
      <c r="AI2286" s="162"/>
      <c r="AJ2286" s="162"/>
      <c r="AK2286" s="162"/>
      <c r="AL2286" s="162"/>
      <c r="AM2286" s="162"/>
      <c r="AN2286" s="162"/>
      <c r="AO2286" s="162"/>
      <c r="AP2286" s="162"/>
      <c r="AQ2286" s="162"/>
      <c r="AR2286" s="162"/>
      <c r="AS2286" s="162"/>
      <c r="AT2286" s="162"/>
      <c r="AU2286" s="162"/>
      <c r="AV2286" s="162"/>
      <c r="AW2286" s="162"/>
      <c r="AX2286" s="162"/>
    </row>
    <row r="2287" spans="1:50">
      <c r="A2287" s="153" t="s">
        <v>14550</v>
      </c>
      <c r="B2287" s="153" t="s">
        <v>298</v>
      </c>
      <c r="C2287" s="153" t="s">
        <v>14551</v>
      </c>
      <c r="D2287" s="176" t="s">
        <v>6947</v>
      </c>
      <c r="E2287" s="153" t="s">
        <v>6948</v>
      </c>
      <c r="F2287" s="153" t="s">
        <v>14552</v>
      </c>
      <c r="G2287" s="153" t="s">
        <v>6949</v>
      </c>
      <c r="H2287" s="153" t="s">
        <v>6946</v>
      </c>
      <c r="I2287" s="153" t="s">
        <v>2031</v>
      </c>
      <c r="J2287" s="153" t="s">
        <v>14128</v>
      </c>
      <c r="K2287" s="153" t="s">
        <v>6951</v>
      </c>
      <c r="L2287" s="153" t="s">
        <v>6952</v>
      </c>
      <c r="M2287" s="161" t="s">
        <v>14382</v>
      </c>
      <c r="N2287" s="185" t="s">
        <v>6953</v>
      </c>
      <c r="O2287" s="161">
        <v>0</v>
      </c>
      <c r="P2287" s="161">
        <v>0</v>
      </c>
      <c r="Q2287" s="161">
        <v>0</v>
      </c>
      <c r="R2287" s="161">
        <v>0</v>
      </c>
      <c r="S2287" s="161">
        <v>0</v>
      </c>
      <c r="T2287" s="161">
        <v>0</v>
      </c>
      <c r="U2287" s="161">
        <v>0</v>
      </c>
      <c r="V2287" s="161">
        <v>0</v>
      </c>
      <c r="W2287" s="161">
        <v>0</v>
      </c>
      <c r="X2287" s="161">
        <v>0</v>
      </c>
      <c r="Y2287" s="161">
        <v>0</v>
      </c>
      <c r="Z2287" s="161">
        <v>0</v>
      </c>
      <c r="AA2287" s="161">
        <v>0</v>
      </c>
      <c r="AB2287" s="161">
        <v>0</v>
      </c>
      <c r="AC2287" s="161">
        <v>0</v>
      </c>
      <c r="AD2287" s="161">
        <v>0</v>
      </c>
      <c r="AE2287" s="161">
        <v>0</v>
      </c>
      <c r="AF2287" s="161" t="s">
        <v>6566</v>
      </c>
      <c r="AG2287" s="161" t="s">
        <v>4392</v>
      </c>
      <c r="AH2287" s="162"/>
      <c r="AI2287" s="162"/>
      <c r="AJ2287" s="162"/>
      <c r="AK2287" s="162"/>
      <c r="AL2287" s="162"/>
      <c r="AM2287" s="162"/>
      <c r="AN2287" s="162"/>
      <c r="AO2287" s="162"/>
      <c r="AP2287" s="162"/>
      <c r="AQ2287" s="162"/>
      <c r="AR2287" s="162"/>
      <c r="AS2287" s="162"/>
      <c r="AT2287" s="162"/>
      <c r="AU2287" s="162"/>
      <c r="AV2287" s="162"/>
      <c r="AW2287" s="162"/>
      <c r="AX2287" s="162"/>
    </row>
    <row r="2288" spans="1:50">
      <c r="A2288" s="153" t="s">
        <v>14553</v>
      </c>
      <c r="B2288" s="153" t="s">
        <v>298</v>
      </c>
      <c r="C2288" s="153" t="s">
        <v>14554</v>
      </c>
      <c r="D2288" s="176" t="s">
        <v>6947</v>
      </c>
      <c r="E2288" s="153" t="s">
        <v>6948</v>
      </c>
      <c r="F2288" s="153" t="s">
        <v>14555</v>
      </c>
      <c r="G2288" s="153" t="s">
        <v>6949</v>
      </c>
      <c r="H2288" s="153" t="s">
        <v>6946</v>
      </c>
      <c r="I2288" s="153" t="s">
        <v>2031</v>
      </c>
      <c r="J2288" s="153" t="s">
        <v>14128</v>
      </c>
      <c r="K2288" s="153" t="s">
        <v>6951</v>
      </c>
      <c r="L2288" s="153" t="s">
        <v>6952</v>
      </c>
      <c r="M2288" s="161" t="s">
        <v>14382</v>
      </c>
      <c r="N2288" s="185" t="s">
        <v>6953</v>
      </c>
      <c r="O2288" s="161">
        <v>0</v>
      </c>
      <c r="P2288" s="161">
        <v>0</v>
      </c>
      <c r="Q2288" s="161">
        <v>0</v>
      </c>
      <c r="R2288" s="161">
        <v>0</v>
      </c>
      <c r="S2288" s="161">
        <v>0</v>
      </c>
      <c r="T2288" s="161">
        <v>0</v>
      </c>
      <c r="U2288" s="161">
        <v>0</v>
      </c>
      <c r="V2288" s="161">
        <v>0</v>
      </c>
      <c r="W2288" s="161">
        <v>0</v>
      </c>
      <c r="X2288" s="161">
        <v>0</v>
      </c>
      <c r="Y2288" s="161">
        <v>0</v>
      </c>
      <c r="Z2288" s="161">
        <v>0</v>
      </c>
      <c r="AA2288" s="161">
        <v>0</v>
      </c>
      <c r="AB2288" s="161">
        <v>0</v>
      </c>
      <c r="AC2288" s="161">
        <v>0</v>
      </c>
      <c r="AD2288" s="161">
        <v>0</v>
      </c>
      <c r="AE2288" s="161">
        <v>0</v>
      </c>
      <c r="AF2288" s="161" t="s">
        <v>6566</v>
      </c>
      <c r="AG2288" s="161" t="s">
        <v>4392</v>
      </c>
      <c r="AH2288" s="162"/>
      <c r="AI2288" s="162"/>
      <c r="AJ2288" s="162"/>
      <c r="AK2288" s="162"/>
      <c r="AL2288" s="162"/>
      <c r="AM2288" s="162"/>
      <c r="AN2288" s="162"/>
      <c r="AO2288" s="162"/>
      <c r="AP2288" s="162"/>
      <c r="AQ2288" s="162"/>
      <c r="AR2288" s="162"/>
      <c r="AS2288" s="162"/>
      <c r="AT2288" s="162"/>
      <c r="AU2288" s="162"/>
      <c r="AV2288" s="162"/>
      <c r="AW2288" s="162"/>
      <c r="AX2288" s="162"/>
    </row>
    <row r="2289" spans="1:50">
      <c r="A2289" s="153" t="s">
        <v>15566</v>
      </c>
      <c r="B2289" s="153" t="s">
        <v>298</v>
      </c>
      <c r="C2289" s="153" t="s">
        <v>15567</v>
      </c>
      <c r="D2289" s="176" t="s">
        <v>6947</v>
      </c>
      <c r="E2289" s="153" t="s">
        <v>6948</v>
      </c>
      <c r="F2289" s="153" t="s">
        <v>15568</v>
      </c>
      <c r="G2289" s="153" t="s">
        <v>6949</v>
      </c>
      <c r="H2289" s="153" t="s">
        <v>6946</v>
      </c>
      <c r="I2289" s="153" t="s">
        <v>2031</v>
      </c>
      <c r="J2289" s="153" t="s">
        <v>14128</v>
      </c>
      <c r="K2289" s="153" t="s">
        <v>6951</v>
      </c>
      <c r="L2289" s="153" t="s">
        <v>6952</v>
      </c>
      <c r="M2289" s="153" t="s">
        <v>14382</v>
      </c>
      <c r="N2289" s="184" t="s">
        <v>6313</v>
      </c>
      <c r="AH2289" s="162"/>
      <c r="AI2289" s="162"/>
      <c r="AJ2289" s="162"/>
      <c r="AK2289" s="162"/>
      <c r="AL2289" s="162"/>
      <c r="AM2289" s="162"/>
      <c r="AN2289" s="162"/>
      <c r="AO2289" s="162"/>
      <c r="AP2289" s="162"/>
      <c r="AQ2289" s="162"/>
      <c r="AR2289" s="162"/>
      <c r="AS2289" s="162"/>
      <c r="AT2289" s="162"/>
      <c r="AU2289" s="162"/>
      <c r="AV2289" s="162"/>
      <c r="AW2289" s="162"/>
      <c r="AX2289" s="162"/>
    </row>
    <row r="2290" spans="1:50" hidden="1">
      <c r="A2290" s="153" t="s">
        <v>15652</v>
      </c>
      <c r="B2290" s="153" t="s">
        <v>15653</v>
      </c>
      <c r="C2290" s="153" t="s">
        <v>15654</v>
      </c>
      <c r="D2290" s="176" t="s">
        <v>15655</v>
      </c>
      <c r="E2290" s="153" t="s">
        <v>15656</v>
      </c>
      <c r="F2290" s="153" t="s">
        <v>15657</v>
      </c>
      <c r="G2290" s="153" t="s">
        <v>15658</v>
      </c>
      <c r="H2290" s="153" t="s">
        <v>10575</v>
      </c>
      <c r="I2290" s="153" t="s">
        <v>10576</v>
      </c>
      <c r="J2290" s="153" t="s">
        <v>15659</v>
      </c>
      <c r="K2290" s="153" t="s">
        <v>15660</v>
      </c>
      <c r="L2290" s="153" t="s">
        <v>15661</v>
      </c>
      <c r="M2290" s="153" t="s">
        <v>15662</v>
      </c>
      <c r="N2290" s="184" t="s">
        <v>6310</v>
      </c>
      <c r="O2290" s="153" t="s">
        <v>15661</v>
      </c>
      <c r="P2290" s="153" t="s">
        <v>15663</v>
      </c>
      <c r="Q2290" s="153" t="s">
        <v>15664</v>
      </c>
      <c r="R2290" s="153" t="s">
        <v>10575</v>
      </c>
      <c r="S2290" s="153" t="s">
        <v>10576</v>
      </c>
      <c r="T2290" s="153" t="s">
        <v>15665</v>
      </c>
      <c r="AH2290" s="162" t="s">
        <v>16088</v>
      </c>
      <c r="AI2290" s="162"/>
      <c r="AJ2290" s="162"/>
      <c r="AK2290" s="162"/>
      <c r="AL2290" s="162"/>
      <c r="AM2290" s="162"/>
      <c r="AN2290" s="162"/>
      <c r="AO2290" s="162"/>
      <c r="AP2290" s="162"/>
      <c r="AQ2290" s="162"/>
      <c r="AR2290" s="162"/>
      <c r="AS2290" s="162"/>
      <c r="AT2290" s="162"/>
      <c r="AU2290" s="162"/>
      <c r="AV2290" s="162"/>
      <c r="AW2290" s="162"/>
      <c r="AX2290" s="162"/>
    </row>
    <row r="2291" spans="1:50" hidden="1">
      <c r="A2291" s="153" t="s">
        <v>15702</v>
      </c>
      <c r="B2291" s="153" t="s">
        <v>15703</v>
      </c>
      <c r="C2291" s="153" t="s">
        <v>1085</v>
      </c>
      <c r="D2291" s="176" t="s">
        <v>15704</v>
      </c>
      <c r="E2291" s="153" t="s">
        <v>15705</v>
      </c>
      <c r="F2291" s="153" t="s">
        <v>15706</v>
      </c>
      <c r="G2291" s="153" t="s">
        <v>15707</v>
      </c>
      <c r="H2291" s="153" t="s">
        <v>3554</v>
      </c>
      <c r="I2291" s="153" t="s">
        <v>3555</v>
      </c>
      <c r="J2291" s="153" t="s">
        <v>15708</v>
      </c>
      <c r="K2291" s="153" t="s">
        <v>15709</v>
      </c>
      <c r="L2291" s="153" t="s">
        <v>15710</v>
      </c>
      <c r="M2291" s="153" t="s">
        <v>15711</v>
      </c>
      <c r="N2291" s="184" t="s">
        <v>6310</v>
      </c>
      <c r="O2291" s="153" t="s">
        <v>15712</v>
      </c>
      <c r="P2291" s="153" t="s">
        <v>15713</v>
      </c>
      <c r="Q2291" s="153" t="s">
        <v>15714</v>
      </c>
      <c r="R2291" s="153" t="s">
        <v>3554</v>
      </c>
      <c r="S2291" s="153" t="s">
        <v>3555</v>
      </c>
      <c r="T2291" s="153" t="s">
        <v>15708</v>
      </c>
      <c r="AH2291" s="162"/>
      <c r="AI2291" s="162"/>
      <c r="AJ2291" s="162"/>
      <c r="AK2291" s="162"/>
      <c r="AL2291" s="162"/>
      <c r="AM2291" s="162"/>
      <c r="AN2291" s="162"/>
      <c r="AO2291" s="162"/>
      <c r="AP2291" s="162"/>
      <c r="AQ2291" s="162"/>
      <c r="AR2291" s="162"/>
      <c r="AS2291" s="162"/>
      <c r="AT2291" s="162"/>
      <c r="AU2291" s="162"/>
      <c r="AV2291" s="162"/>
      <c r="AW2291" s="162"/>
      <c r="AX2291" s="162"/>
    </row>
    <row r="2292" spans="1:50" hidden="1">
      <c r="A2292" s="153" t="s">
        <v>15574</v>
      </c>
      <c r="B2292" s="153" t="s">
        <v>15575</v>
      </c>
      <c r="C2292" s="153" t="s">
        <v>4558</v>
      </c>
      <c r="D2292" s="176" t="s">
        <v>15576</v>
      </c>
      <c r="E2292" s="153" t="s">
        <v>15577</v>
      </c>
      <c r="F2292" s="153" t="s">
        <v>15578</v>
      </c>
      <c r="G2292" s="153" t="s">
        <v>11166</v>
      </c>
      <c r="H2292" s="153" t="s">
        <v>3554</v>
      </c>
      <c r="I2292" s="153" t="s">
        <v>3555</v>
      </c>
      <c r="J2292" s="153" t="s">
        <v>15579</v>
      </c>
      <c r="K2292" s="153" t="s">
        <v>15580</v>
      </c>
      <c r="L2292" s="153" t="s">
        <v>15581</v>
      </c>
      <c r="M2292" s="153" t="s">
        <v>15582</v>
      </c>
      <c r="N2292" s="184" t="s">
        <v>6310</v>
      </c>
      <c r="O2292" s="153" t="s">
        <v>15583</v>
      </c>
      <c r="P2292" s="153" t="s">
        <v>15584</v>
      </c>
      <c r="Q2292" s="153" t="s">
        <v>15585</v>
      </c>
      <c r="R2292" s="153" t="s">
        <v>3554</v>
      </c>
      <c r="S2292" s="153" t="s">
        <v>3555</v>
      </c>
      <c r="T2292" s="153" t="s">
        <v>15579</v>
      </c>
      <c r="AH2292" s="162"/>
      <c r="AI2292" s="162"/>
      <c r="AJ2292" s="162"/>
      <c r="AK2292" s="162"/>
      <c r="AL2292" s="162"/>
      <c r="AM2292" s="162"/>
      <c r="AN2292" s="162"/>
      <c r="AO2292" s="162"/>
      <c r="AP2292" s="162"/>
      <c r="AQ2292" s="162"/>
      <c r="AR2292" s="162"/>
      <c r="AS2292" s="162"/>
      <c r="AT2292" s="162"/>
      <c r="AU2292" s="162"/>
      <c r="AV2292" s="162"/>
      <c r="AW2292" s="162"/>
      <c r="AX2292" s="162"/>
    </row>
    <row r="2293" spans="1:50" hidden="1">
      <c r="A2293" s="153" t="s">
        <v>15586</v>
      </c>
      <c r="B2293" s="153" t="s">
        <v>15587</v>
      </c>
      <c r="C2293" s="153" t="s">
        <v>15588</v>
      </c>
      <c r="D2293" s="176" t="s">
        <v>15589</v>
      </c>
      <c r="E2293" s="153" t="s">
        <v>15590</v>
      </c>
      <c r="F2293" s="153" t="s">
        <v>15591</v>
      </c>
      <c r="G2293" s="153" t="s">
        <v>15592</v>
      </c>
      <c r="H2293" s="153" t="s">
        <v>15593</v>
      </c>
      <c r="I2293" s="153" t="s">
        <v>15594</v>
      </c>
      <c r="J2293" s="153" t="s">
        <v>15595</v>
      </c>
      <c r="K2293" s="153" t="s">
        <v>15596</v>
      </c>
      <c r="L2293" s="153" t="s">
        <v>15597</v>
      </c>
      <c r="M2293" s="153" t="s">
        <v>6309</v>
      </c>
      <c r="N2293" s="184" t="s">
        <v>6310</v>
      </c>
      <c r="O2293" s="153" t="s">
        <v>15598</v>
      </c>
      <c r="P2293" s="153" t="s">
        <v>15599</v>
      </c>
      <c r="Q2293" s="153" t="s">
        <v>15600</v>
      </c>
      <c r="R2293" s="153" t="s">
        <v>15593</v>
      </c>
      <c r="S2293" s="153" t="s">
        <v>15594</v>
      </c>
      <c r="T2293" s="153" t="s">
        <v>6309</v>
      </c>
      <c r="U2293" s="153" t="s">
        <v>15598</v>
      </c>
      <c r="V2293" s="153" t="s">
        <v>15601</v>
      </c>
      <c r="W2293" s="153" t="s">
        <v>15602</v>
      </c>
      <c r="X2293" s="153" t="s">
        <v>15593</v>
      </c>
      <c r="Y2293" s="153" t="s">
        <v>15594</v>
      </c>
      <c r="Z2293" s="153" t="s">
        <v>6309</v>
      </c>
      <c r="AH2293" s="162"/>
      <c r="AI2293" s="162"/>
      <c r="AJ2293" s="162"/>
      <c r="AK2293" s="162"/>
      <c r="AL2293" s="162"/>
      <c r="AM2293" s="162"/>
      <c r="AN2293" s="162"/>
      <c r="AO2293" s="162"/>
      <c r="AP2293" s="162"/>
      <c r="AQ2293" s="162"/>
      <c r="AR2293" s="162"/>
      <c r="AS2293" s="162"/>
      <c r="AT2293" s="162"/>
      <c r="AU2293" s="162"/>
      <c r="AV2293" s="162"/>
      <c r="AW2293" s="162"/>
      <c r="AX2293" s="162"/>
    </row>
    <row r="2294" spans="1:50" hidden="1">
      <c r="A2294" s="153" t="s">
        <v>15603</v>
      </c>
      <c r="B2294" s="153" t="s">
        <v>15587</v>
      </c>
      <c r="C2294" s="153" t="s">
        <v>15588</v>
      </c>
      <c r="D2294" s="176" t="s">
        <v>15589</v>
      </c>
      <c r="E2294" s="153" t="s">
        <v>15590</v>
      </c>
      <c r="F2294" s="153" t="s">
        <v>15604</v>
      </c>
      <c r="G2294" s="153" t="s">
        <v>15592</v>
      </c>
      <c r="H2294" s="153" t="s">
        <v>15593</v>
      </c>
      <c r="I2294" s="153" t="s">
        <v>15594</v>
      </c>
      <c r="J2294" s="153" t="s">
        <v>15595</v>
      </c>
      <c r="K2294" s="153" t="s">
        <v>15596</v>
      </c>
      <c r="L2294" s="153" t="s">
        <v>15597</v>
      </c>
      <c r="M2294" s="153" t="s">
        <v>6309</v>
      </c>
      <c r="N2294" s="184" t="s">
        <v>6310</v>
      </c>
      <c r="O2294" s="153" t="s">
        <v>15598</v>
      </c>
      <c r="P2294" s="153" t="s">
        <v>15599</v>
      </c>
      <c r="Q2294" s="153" t="s">
        <v>15600</v>
      </c>
      <c r="R2294" s="153" t="s">
        <v>15593</v>
      </c>
      <c r="S2294" s="153" t="s">
        <v>15594</v>
      </c>
      <c r="T2294" s="153" t="s">
        <v>6309</v>
      </c>
      <c r="U2294" s="153" t="s">
        <v>15598</v>
      </c>
      <c r="V2294" s="153" t="s">
        <v>15601</v>
      </c>
      <c r="W2294" s="153" t="s">
        <v>15602</v>
      </c>
      <c r="X2294" s="153" t="s">
        <v>15593</v>
      </c>
      <c r="Y2294" s="153" t="s">
        <v>15594</v>
      </c>
      <c r="Z2294" s="153" t="s">
        <v>6309</v>
      </c>
      <c r="AH2294" s="162"/>
      <c r="AI2294" s="162"/>
      <c r="AJ2294" s="162"/>
      <c r="AK2294" s="162"/>
      <c r="AL2294" s="162"/>
      <c r="AM2294" s="162"/>
      <c r="AN2294" s="162"/>
      <c r="AO2294" s="162"/>
      <c r="AP2294" s="162"/>
      <c r="AQ2294" s="162"/>
      <c r="AR2294" s="162"/>
      <c r="AS2294" s="162"/>
      <c r="AT2294" s="162"/>
      <c r="AU2294" s="162"/>
      <c r="AV2294" s="162"/>
      <c r="AW2294" s="162"/>
      <c r="AX2294" s="162"/>
    </row>
    <row r="2295" spans="1:50" hidden="1">
      <c r="A2295" s="153" t="s">
        <v>15605</v>
      </c>
      <c r="B2295" s="153" t="s">
        <v>15587</v>
      </c>
      <c r="C2295" s="153" t="s">
        <v>15606</v>
      </c>
      <c r="D2295" s="176" t="s">
        <v>15589</v>
      </c>
      <c r="E2295" s="153" t="s">
        <v>15590</v>
      </c>
      <c r="F2295" s="153" t="s">
        <v>15607</v>
      </c>
      <c r="G2295" s="153" t="s">
        <v>15592</v>
      </c>
      <c r="H2295" s="153" t="s">
        <v>15593</v>
      </c>
      <c r="I2295" s="153" t="s">
        <v>15594</v>
      </c>
      <c r="J2295" s="153" t="s">
        <v>15595</v>
      </c>
      <c r="K2295" s="153" t="s">
        <v>15596</v>
      </c>
      <c r="L2295" s="153" t="s">
        <v>15597</v>
      </c>
      <c r="M2295" s="153" t="s">
        <v>6309</v>
      </c>
      <c r="N2295" s="184" t="s">
        <v>6310</v>
      </c>
      <c r="O2295" s="153" t="s">
        <v>15598</v>
      </c>
      <c r="P2295" s="153" t="s">
        <v>15599</v>
      </c>
      <c r="Q2295" s="153" t="s">
        <v>15600</v>
      </c>
      <c r="R2295" s="153" t="s">
        <v>15593</v>
      </c>
      <c r="S2295" s="153" t="s">
        <v>15594</v>
      </c>
      <c r="T2295" s="153" t="s">
        <v>6309</v>
      </c>
      <c r="U2295" s="153" t="s">
        <v>15598</v>
      </c>
      <c r="V2295" s="153" t="s">
        <v>15601</v>
      </c>
      <c r="W2295" s="153" t="s">
        <v>15602</v>
      </c>
      <c r="X2295" s="153" t="s">
        <v>15593</v>
      </c>
      <c r="Y2295" s="153" t="s">
        <v>15594</v>
      </c>
      <c r="Z2295" s="153" t="s">
        <v>6309</v>
      </c>
      <c r="AH2295" s="162"/>
      <c r="AI2295" s="162"/>
      <c r="AJ2295" s="162"/>
      <c r="AK2295" s="162"/>
      <c r="AL2295" s="162"/>
      <c r="AM2295" s="162"/>
      <c r="AN2295" s="162"/>
      <c r="AO2295" s="162"/>
      <c r="AP2295" s="162"/>
      <c r="AQ2295" s="162"/>
      <c r="AR2295" s="162"/>
      <c r="AS2295" s="162"/>
      <c r="AT2295" s="162"/>
      <c r="AU2295" s="162"/>
      <c r="AV2295" s="162"/>
      <c r="AW2295" s="162"/>
      <c r="AX2295" s="162"/>
    </row>
    <row r="2296" spans="1:50" hidden="1">
      <c r="A2296" s="153" t="s">
        <v>15608</v>
      </c>
      <c r="B2296" s="153" t="s">
        <v>15587</v>
      </c>
      <c r="C2296" s="153" t="s">
        <v>15606</v>
      </c>
      <c r="D2296" s="176" t="s">
        <v>15589</v>
      </c>
      <c r="E2296" s="153" t="s">
        <v>15590</v>
      </c>
      <c r="F2296" s="153" t="s">
        <v>15609</v>
      </c>
      <c r="G2296" s="153" t="s">
        <v>15592</v>
      </c>
      <c r="H2296" s="153" t="s">
        <v>15593</v>
      </c>
      <c r="I2296" s="153" t="s">
        <v>15594</v>
      </c>
      <c r="J2296" s="153" t="s">
        <v>15595</v>
      </c>
      <c r="K2296" s="153" t="s">
        <v>15596</v>
      </c>
      <c r="L2296" s="153" t="s">
        <v>15597</v>
      </c>
      <c r="M2296" s="153" t="s">
        <v>6309</v>
      </c>
      <c r="N2296" s="184" t="s">
        <v>6310</v>
      </c>
      <c r="O2296" s="153" t="s">
        <v>15598</v>
      </c>
      <c r="P2296" s="153" t="s">
        <v>15599</v>
      </c>
      <c r="Q2296" s="153" t="s">
        <v>15600</v>
      </c>
      <c r="R2296" s="153" t="s">
        <v>15593</v>
      </c>
      <c r="S2296" s="153" t="s">
        <v>15594</v>
      </c>
      <c r="T2296" s="153" t="s">
        <v>6309</v>
      </c>
      <c r="U2296" s="153" t="s">
        <v>15598</v>
      </c>
      <c r="V2296" s="153" t="s">
        <v>15601</v>
      </c>
      <c r="W2296" s="153" t="s">
        <v>15602</v>
      </c>
      <c r="X2296" s="153" t="s">
        <v>15593</v>
      </c>
      <c r="Y2296" s="153" t="s">
        <v>15594</v>
      </c>
      <c r="Z2296" s="153" t="s">
        <v>6309</v>
      </c>
      <c r="AH2296" s="162"/>
      <c r="AI2296" s="162"/>
      <c r="AJ2296" s="162"/>
      <c r="AK2296" s="162"/>
      <c r="AL2296" s="162"/>
      <c r="AM2296" s="162"/>
      <c r="AN2296" s="162"/>
      <c r="AO2296" s="162"/>
      <c r="AP2296" s="162"/>
      <c r="AQ2296" s="162"/>
      <c r="AR2296" s="162"/>
      <c r="AS2296" s="162"/>
      <c r="AT2296" s="162"/>
      <c r="AU2296" s="162"/>
      <c r="AV2296" s="162"/>
      <c r="AW2296" s="162"/>
      <c r="AX2296" s="162"/>
    </row>
    <row r="2297" spans="1:50" hidden="1">
      <c r="A2297" s="153" t="s">
        <v>15610</v>
      </c>
      <c r="B2297" s="153" t="s">
        <v>15587</v>
      </c>
      <c r="C2297" s="153" t="s">
        <v>15611</v>
      </c>
      <c r="D2297" s="176" t="s">
        <v>15589</v>
      </c>
      <c r="E2297" s="153" t="s">
        <v>15590</v>
      </c>
      <c r="F2297" s="153" t="s">
        <v>15612</v>
      </c>
      <c r="G2297" s="153" t="s">
        <v>15592</v>
      </c>
      <c r="H2297" s="153" t="s">
        <v>15593</v>
      </c>
      <c r="I2297" s="153" t="s">
        <v>15594</v>
      </c>
      <c r="J2297" s="153" t="s">
        <v>15595</v>
      </c>
      <c r="K2297" s="153" t="s">
        <v>15596</v>
      </c>
      <c r="L2297" s="153" t="s">
        <v>15597</v>
      </c>
      <c r="M2297" s="153" t="s">
        <v>6309</v>
      </c>
      <c r="N2297" s="184" t="s">
        <v>6310</v>
      </c>
      <c r="O2297" s="153" t="s">
        <v>15598</v>
      </c>
      <c r="P2297" s="153" t="s">
        <v>15599</v>
      </c>
      <c r="Q2297" s="153" t="s">
        <v>15600</v>
      </c>
      <c r="R2297" s="153" t="s">
        <v>15593</v>
      </c>
      <c r="S2297" s="153" t="s">
        <v>15594</v>
      </c>
      <c r="T2297" s="153" t="s">
        <v>6309</v>
      </c>
      <c r="U2297" s="153" t="s">
        <v>15598</v>
      </c>
      <c r="V2297" s="153" t="s">
        <v>15601</v>
      </c>
      <c r="W2297" s="153" t="s">
        <v>15602</v>
      </c>
      <c r="X2297" s="153" t="s">
        <v>15593</v>
      </c>
      <c r="Y2297" s="153" t="s">
        <v>15594</v>
      </c>
      <c r="Z2297" s="153" t="s">
        <v>6309</v>
      </c>
      <c r="AH2297" s="162"/>
      <c r="AI2297" s="162"/>
      <c r="AJ2297" s="162"/>
      <c r="AK2297" s="162"/>
      <c r="AL2297" s="162"/>
      <c r="AM2297" s="162"/>
      <c r="AN2297" s="162"/>
      <c r="AO2297" s="162"/>
      <c r="AP2297" s="162"/>
      <c r="AQ2297" s="162"/>
      <c r="AR2297" s="162"/>
      <c r="AS2297" s="162"/>
      <c r="AT2297" s="162"/>
      <c r="AU2297" s="162"/>
      <c r="AV2297" s="162"/>
      <c r="AW2297" s="162"/>
      <c r="AX2297" s="162"/>
    </row>
    <row r="2298" spans="1:50" hidden="1">
      <c r="A2298" s="153" t="s">
        <v>15613</v>
      </c>
      <c r="B2298" s="153" t="s">
        <v>15614</v>
      </c>
      <c r="C2298" s="153" t="s">
        <v>15615</v>
      </c>
      <c r="D2298" s="176" t="s">
        <v>15616</v>
      </c>
      <c r="E2298" s="153" t="s">
        <v>15617</v>
      </c>
      <c r="F2298" s="153" t="s">
        <v>15618</v>
      </c>
      <c r="G2298" s="153" t="s">
        <v>15619</v>
      </c>
      <c r="H2298" s="153" t="s">
        <v>2024</v>
      </c>
      <c r="I2298" s="153" t="s">
        <v>2031</v>
      </c>
      <c r="J2298" s="153" t="s">
        <v>6309</v>
      </c>
      <c r="K2298" s="153" t="s">
        <v>15620</v>
      </c>
      <c r="L2298" s="153" t="s">
        <v>15621</v>
      </c>
      <c r="M2298" s="153" t="s">
        <v>15622</v>
      </c>
      <c r="N2298" s="184" t="s">
        <v>6310</v>
      </c>
      <c r="O2298" s="153" t="s">
        <v>15623</v>
      </c>
      <c r="P2298" s="153" t="s">
        <v>15624</v>
      </c>
      <c r="Q2298" s="153" t="s">
        <v>15625</v>
      </c>
      <c r="R2298" s="153" t="s">
        <v>2024</v>
      </c>
      <c r="S2298" s="153" t="s">
        <v>2031</v>
      </c>
      <c r="T2298" s="153" t="s">
        <v>6309</v>
      </c>
      <c r="AH2298" s="162"/>
      <c r="AI2298" s="162"/>
      <c r="AJ2298" s="162"/>
      <c r="AK2298" s="162"/>
      <c r="AL2298" s="162"/>
      <c r="AM2298" s="162"/>
      <c r="AN2298" s="162"/>
      <c r="AO2298" s="162"/>
      <c r="AP2298" s="162"/>
      <c r="AQ2298" s="162"/>
      <c r="AR2298" s="162"/>
      <c r="AS2298" s="162"/>
      <c r="AT2298" s="162"/>
      <c r="AU2298" s="162"/>
      <c r="AV2298" s="162"/>
      <c r="AW2298" s="162"/>
      <c r="AX2298" s="162"/>
    </row>
    <row r="2299" spans="1:50" hidden="1">
      <c r="A2299" s="153" t="s">
        <v>15666</v>
      </c>
      <c r="B2299" s="153" t="s">
        <v>15667</v>
      </c>
      <c r="C2299" s="153" t="s">
        <v>15668</v>
      </c>
      <c r="D2299" s="176" t="s">
        <v>15669</v>
      </c>
      <c r="E2299" s="153" t="s">
        <v>15670</v>
      </c>
      <c r="F2299" s="153" t="s">
        <v>15671</v>
      </c>
      <c r="G2299" s="153" t="s">
        <v>15672</v>
      </c>
      <c r="H2299" s="153" t="s">
        <v>2041</v>
      </c>
      <c r="I2299" s="153" t="s">
        <v>2042</v>
      </c>
      <c r="J2299" s="153" t="s">
        <v>6309</v>
      </c>
      <c r="K2299" s="153" t="s">
        <v>15673</v>
      </c>
      <c r="L2299" s="153" t="s">
        <v>15674</v>
      </c>
      <c r="M2299" s="153" t="s">
        <v>15724</v>
      </c>
      <c r="N2299" s="184" t="s">
        <v>6310</v>
      </c>
      <c r="AH2299" s="162"/>
      <c r="AI2299" s="162"/>
      <c r="AJ2299" s="162"/>
      <c r="AK2299" s="162"/>
      <c r="AL2299" s="162"/>
      <c r="AM2299" s="162"/>
      <c r="AN2299" s="162"/>
      <c r="AO2299" s="162"/>
      <c r="AP2299" s="162"/>
      <c r="AQ2299" s="162"/>
      <c r="AR2299" s="162"/>
      <c r="AS2299" s="162"/>
      <c r="AT2299" s="162"/>
      <c r="AU2299" s="162"/>
      <c r="AV2299" s="162"/>
      <c r="AW2299" s="162"/>
      <c r="AX2299" s="162"/>
    </row>
    <row r="2300" spans="1:50" hidden="1">
      <c r="A2300" s="153" t="s">
        <v>15675</v>
      </c>
      <c r="B2300" s="153" t="s">
        <v>15667</v>
      </c>
      <c r="C2300" s="153" t="s">
        <v>15676</v>
      </c>
      <c r="D2300" s="176" t="s">
        <v>15669</v>
      </c>
      <c r="E2300" s="153" t="s">
        <v>15670</v>
      </c>
      <c r="F2300" s="153" t="s">
        <v>15677</v>
      </c>
      <c r="G2300" s="153" t="s">
        <v>15672</v>
      </c>
      <c r="H2300" s="153" t="s">
        <v>2041</v>
      </c>
      <c r="I2300" s="153" t="s">
        <v>2042</v>
      </c>
      <c r="J2300" s="153" t="s">
        <v>6309</v>
      </c>
      <c r="K2300" s="153" t="s">
        <v>15673</v>
      </c>
      <c r="L2300" s="153" t="s">
        <v>15674</v>
      </c>
      <c r="M2300" s="153" t="s">
        <v>15724</v>
      </c>
      <c r="N2300" s="184" t="s">
        <v>6310</v>
      </c>
      <c r="AH2300" s="162"/>
      <c r="AI2300" s="162"/>
      <c r="AJ2300" s="162"/>
      <c r="AK2300" s="162"/>
      <c r="AL2300" s="162"/>
      <c r="AM2300" s="162"/>
      <c r="AN2300" s="162"/>
      <c r="AO2300" s="162"/>
      <c r="AP2300" s="162"/>
      <c r="AQ2300" s="162"/>
      <c r="AR2300" s="162"/>
      <c r="AS2300" s="162"/>
      <c r="AT2300" s="162"/>
      <c r="AU2300" s="162"/>
      <c r="AV2300" s="162"/>
      <c r="AW2300" s="162"/>
      <c r="AX2300" s="162"/>
    </row>
    <row r="2301" spans="1:50" hidden="1">
      <c r="A2301" s="153" t="s">
        <v>15635</v>
      </c>
      <c r="B2301" s="153" t="s">
        <v>13422</v>
      </c>
      <c r="C2301" s="153" t="s">
        <v>15636</v>
      </c>
      <c r="D2301" s="176" t="s">
        <v>13424</v>
      </c>
      <c r="E2301" s="153" t="s">
        <v>13425</v>
      </c>
      <c r="F2301" s="153" t="s">
        <v>15637</v>
      </c>
      <c r="G2301" s="153" t="s">
        <v>13427</v>
      </c>
      <c r="H2301" s="153" t="s">
        <v>2024</v>
      </c>
      <c r="I2301" s="153" t="s">
        <v>2031</v>
      </c>
      <c r="J2301" s="153" t="s">
        <v>13428</v>
      </c>
      <c r="K2301" s="153" t="s">
        <v>13572</v>
      </c>
      <c r="L2301" s="153" t="s">
        <v>6309</v>
      </c>
      <c r="M2301" s="153" t="s">
        <v>13573</v>
      </c>
      <c r="N2301" s="184" t="s">
        <v>6318</v>
      </c>
      <c r="AH2301" s="162"/>
      <c r="AI2301" s="162"/>
      <c r="AJ2301" s="162"/>
      <c r="AK2301" s="162"/>
      <c r="AL2301" s="162"/>
      <c r="AM2301" s="162"/>
      <c r="AN2301" s="162"/>
      <c r="AO2301" s="162"/>
      <c r="AP2301" s="162"/>
      <c r="AQ2301" s="162"/>
      <c r="AR2301" s="162"/>
      <c r="AS2301" s="162"/>
      <c r="AT2301" s="162"/>
      <c r="AU2301" s="162"/>
      <c r="AV2301" s="162"/>
      <c r="AW2301" s="162"/>
      <c r="AX2301" s="162"/>
    </row>
    <row r="2302" spans="1:50" hidden="1">
      <c r="A2302" s="153" t="s">
        <v>15638</v>
      </c>
      <c r="B2302" s="153" t="s">
        <v>13422</v>
      </c>
      <c r="C2302" s="153" t="s">
        <v>15636</v>
      </c>
      <c r="D2302" s="176" t="s">
        <v>13424</v>
      </c>
      <c r="E2302" s="153" t="s">
        <v>13425</v>
      </c>
      <c r="F2302" s="153" t="s">
        <v>15639</v>
      </c>
      <c r="G2302" s="153" t="s">
        <v>13427</v>
      </c>
      <c r="H2302" s="153" t="s">
        <v>2024</v>
      </c>
      <c r="I2302" s="153" t="s">
        <v>2031</v>
      </c>
      <c r="J2302" s="153" t="s">
        <v>13428</v>
      </c>
      <c r="K2302" s="153" t="s">
        <v>13572</v>
      </c>
      <c r="L2302" s="153" t="s">
        <v>6309</v>
      </c>
      <c r="M2302" s="153" t="s">
        <v>13573</v>
      </c>
      <c r="N2302" s="184" t="s">
        <v>6318</v>
      </c>
      <c r="AH2302" s="162"/>
      <c r="AI2302" s="162"/>
      <c r="AJ2302" s="162"/>
      <c r="AK2302" s="162"/>
      <c r="AL2302" s="162"/>
      <c r="AM2302" s="162"/>
      <c r="AN2302" s="162"/>
      <c r="AO2302" s="162"/>
      <c r="AP2302" s="162"/>
      <c r="AQ2302" s="162"/>
      <c r="AR2302" s="162"/>
      <c r="AS2302" s="162"/>
      <c r="AT2302" s="162"/>
      <c r="AU2302" s="162"/>
      <c r="AV2302" s="162"/>
      <c r="AW2302" s="162"/>
      <c r="AX2302" s="162"/>
    </row>
    <row r="2303" spans="1:50" hidden="1">
      <c r="A2303" s="153" t="s">
        <v>15640</v>
      </c>
      <c r="B2303" s="153" t="s">
        <v>13422</v>
      </c>
      <c r="C2303" s="153" t="s">
        <v>15636</v>
      </c>
      <c r="D2303" s="176" t="s">
        <v>13424</v>
      </c>
      <c r="E2303" s="153" t="s">
        <v>13425</v>
      </c>
      <c r="F2303" s="153" t="s">
        <v>15641</v>
      </c>
      <c r="G2303" s="153" t="s">
        <v>13427</v>
      </c>
      <c r="H2303" s="153" t="s">
        <v>2024</v>
      </c>
      <c r="I2303" s="153" t="s">
        <v>2031</v>
      </c>
      <c r="J2303" s="153" t="s">
        <v>13428</v>
      </c>
      <c r="K2303" s="153" t="s">
        <v>13572</v>
      </c>
      <c r="L2303" s="153" t="s">
        <v>6309</v>
      </c>
      <c r="M2303" s="153" t="s">
        <v>13573</v>
      </c>
      <c r="N2303" s="184" t="s">
        <v>6318</v>
      </c>
      <c r="AH2303" s="162"/>
      <c r="AI2303" s="162"/>
      <c r="AJ2303" s="162"/>
      <c r="AK2303" s="162"/>
      <c r="AL2303" s="162"/>
      <c r="AM2303" s="162"/>
      <c r="AN2303" s="162"/>
      <c r="AO2303" s="162"/>
      <c r="AP2303" s="162"/>
      <c r="AQ2303" s="162"/>
      <c r="AR2303" s="162"/>
      <c r="AS2303" s="162"/>
      <c r="AT2303" s="162"/>
      <c r="AU2303" s="162"/>
      <c r="AV2303" s="162"/>
      <c r="AW2303" s="162"/>
      <c r="AX2303" s="162"/>
    </row>
    <row r="2304" spans="1:50" hidden="1">
      <c r="A2304" s="153" t="s">
        <v>15642</v>
      </c>
      <c r="B2304" s="153" t="s">
        <v>15643</v>
      </c>
      <c r="C2304" s="153" t="s">
        <v>15644</v>
      </c>
      <c r="D2304" s="176" t="s">
        <v>15645</v>
      </c>
      <c r="E2304" s="153" t="s">
        <v>15646</v>
      </c>
      <c r="F2304" s="153" t="s">
        <v>15647</v>
      </c>
      <c r="G2304" s="153" t="s">
        <v>15697</v>
      </c>
      <c r="H2304" s="153" t="s">
        <v>2041</v>
      </c>
      <c r="I2304" s="153" t="s">
        <v>2042</v>
      </c>
      <c r="J2304" s="153" t="s">
        <v>15648</v>
      </c>
      <c r="K2304" s="153" t="s">
        <v>15649</v>
      </c>
      <c r="L2304" s="153" t="s">
        <v>15650</v>
      </c>
      <c r="M2304" s="153" t="s">
        <v>15651</v>
      </c>
      <c r="N2304" s="184" t="s">
        <v>6310</v>
      </c>
      <c r="AH2304" s="162"/>
      <c r="AI2304" s="162"/>
      <c r="AJ2304" s="162"/>
      <c r="AK2304" s="162"/>
      <c r="AL2304" s="162"/>
      <c r="AM2304" s="162"/>
      <c r="AN2304" s="162"/>
      <c r="AO2304" s="162"/>
      <c r="AP2304" s="162"/>
      <c r="AQ2304" s="162"/>
      <c r="AR2304" s="162"/>
      <c r="AS2304" s="162"/>
      <c r="AT2304" s="162"/>
      <c r="AU2304" s="162"/>
      <c r="AV2304" s="162"/>
      <c r="AW2304" s="162"/>
      <c r="AX2304" s="162"/>
    </row>
    <row r="2305" spans="1:50" hidden="1">
      <c r="A2305" s="153" t="s">
        <v>15699</v>
      </c>
      <c r="B2305" s="153" t="s">
        <v>15221</v>
      </c>
      <c r="C2305" s="153" t="s">
        <v>15700</v>
      </c>
      <c r="D2305" s="176" t="s">
        <v>15223</v>
      </c>
      <c r="E2305" s="153" t="s">
        <v>15224</v>
      </c>
      <c r="F2305" s="153" t="s">
        <v>15701</v>
      </c>
      <c r="G2305" s="153" t="s">
        <v>15226</v>
      </c>
      <c r="H2305" s="153" t="s">
        <v>11210</v>
      </c>
      <c r="I2305" s="153" t="s">
        <v>11211</v>
      </c>
      <c r="J2305" s="153" t="s">
        <v>15227</v>
      </c>
      <c r="K2305" s="153" t="s">
        <v>15228</v>
      </c>
      <c r="L2305" s="153" t="s">
        <v>6309</v>
      </c>
      <c r="M2305" s="153" t="s">
        <v>15229</v>
      </c>
      <c r="N2305" s="184" t="s">
        <v>6310</v>
      </c>
      <c r="AH2305" s="162"/>
      <c r="AI2305" s="162"/>
      <c r="AJ2305" s="162"/>
      <c r="AK2305" s="162"/>
      <c r="AL2305" s="162"/>
      <c r="AM2305" s="162"/>
      <c r="AN2305" s="162"/>
      <c r="AO2305" s="162"/>
      <c r="AP2305" s="162"/>
      <c r="AQ2305" s="162"/>
      <c r="AR2305" s="162"/>
      <c r="AS2305" s="162"/>
      <c r="AT2305" s="162"/>
      <c r="AU2305" s="162"/>
      <c r="AV2305" s="162"/>
      <c r="AW2305" s="162"/>
      <c r="AX2305" s="162"/>
    </row>
    <row r="2306" spans="1:50" hidden="1">
      <c r="A2306" s="153" t="s">
        <v>5552</v>
      </c>
      <c r="B2306" s="153" t="s">
        <v>5868</v>
      </c>
      <c r="C2306" s="153" t="s">
        <v>5553</v>
      </c>
      <c r="D2306" s="177" t="s">
        <v>10442</v>
      </c>
      <c r="E2306" s="161" t="s">
        <v>10443</v>
      </c>
      <c r="F2306" s="161" t="s">
        <v>12299</v>
      </c>
      <c r="G2306" s="161" t="s">
        <v>10444</v>
      </c>
      <c r="H2306" s="161" t="s">
        <v>2025</v>
      </c>
      <c r="I2306" s="161" t="s">
        <v>2026</v>
      </c>
      <c r="J2306" s="161" t="s">
        <v>10445</v>
      </c>
      <c r="K2306" s="161" t="s">
        <v>10446</v>
      </c>
      <c r="L2306" s="161" t="s">
        <v>10447</v>
      </c>
      <c r="M2306" s="161" t="s">
        <v>10448</v>
      </c>
      <c r="N2306" s="185" t="s">
        <v>6313</v>
      </c>
      <c r="O2306" s="161" t="s">
        <v>5870</v>
      </c>
      <c r="P2306" s="161" t="s">
        <v>12230</v>
      </c>
      <c r="Q2306" s="161" t="s">
        <v>10444</v>
      </c>
      <c r="R2306" s="161" t="s">
        <v>2024</v>
      </c>
      <c r="S2306" s="161" t="s">
        <v>2031</v>
      </c>
      <c r="T2306" s="161" t="s">
        <v>12231</v>
      </c>
      <c r="U2306" s="161">
        <v>0</v>
      </c>
      <c r="V2306" s="161">
        <v>0</v>
      </c>
      <c r="W2306" s="161">
        <v>0</v>
      </c>
      <c r="X2306" s="161">
        <v>0</v>
      </c>
      <c r="Y2306" s="161">
        <v>0</v>
      </c>
      <c r="Z2306" s="161">
        <v>0</v>
      </c>
      <c r="AA2306" s="161">
        <v>0</v>
      </c>
      <c r="AB2306" s="161">
        <v>0</v>
      </c>
      <c r="AC2306" s="161">
        <v>0</v>
      </c>
      <c r="AD2306" s="161">
        <v>0</v>
      </c>
      <c r="AE2306" s="161">
        <v>0</v>
      </c>
      <c r="AF2306" s="161" t="s">
        <v>1823</v>
      </c>
      <c r="AG2306" s="161" t="s">
        <v>4437</v>
      </c>
      <c r="AH2306" s="162"/>
      <c r="AI2306" s="162"/>
      <c r="AJ2306" s="162"/>
      <c r="AK2306" s="162"/>
      <c r="AL2306" s="162"/>
      <c r="AM2306" s="162"/>
      <c r="AN2306" s="162"/>
      <c r="AO2306" s="162"/>
      <c r="AP2306" s="162"/>
      <c r="AQ2306" s="162"/>
      <c r="AR2306" s="162"/>
      <c r="AS2306" s="162"/>
      <c r="AT2306" s="162"/>
      <c r="AU2306" s="162"/>
      <c r="AV2306" s="162"/>
      <c r="AW2306" s="162"/>
      <c r="AX2306" s="162"/>
    </row>
    <row r="2307" spans="1:50" hidden="1">
      <c r="A2307" s="153" t="s">
        <v>15678</v>
      </c>
      <c r="B2307" s="153" t="s">
        <v>977</v>
      </c>
      <c r="C2307" s="153" t="s">
        <v>15679</v>
      </c>
      <c r="D2307" s="176" t="s">
        <v>8164</v>
      </c>
      <c r="E2307" s="153" t="s">
        <v>8165</v>
      </c>
      <c r="F2307" s="153" t="s">
        <v>15680</v>
      </c>
      <c r="G2307" s="153" t="s">
        <v>8166</v>
      </c>
      <c r="H2307" s="153" t="s">
        <v>1338</v>
      </c>
      <c r="I2307" s="153" t="s">
        <v>38</v>
      </c>
      <c r="J2307" s="153" t="s">
        <v>8167</v>
      </c>
      <c r="K2307" s="153" t="s">
        <v>8168</v>
      </c>
      <c r="L2307" s="153" t="s">
        <v>6309</v>
      </c>
      <c r="M2307" s="153" t="s">
        <v>8169</v>
      </c>
      <c r="N2307" s="184" t="s">
        <v>6313</v>
      </c>
      <c r="AH2307" s="162"/>
      <c r="AI2307" s="162"/>
      <c r="AJ2307" s="162"/>
      <c r="AK2307" s="162"/>
      <c r="AL2307" s="162"/>
      <c r="AM2307" s="162"/>
      <c r="AN2307" s="162"/>
      <c r="AO2307" s="162"/>
      <c r="AP2307" s="162"/>
      <c r="AQ2307" s="162"/>
      <c r="AR2307" s="162"/>
      <c r="AS2307" s="162"/>
      <c r="AT2307" s="162"/>
      <c r="AU2307" s="162"/>
      <c r="AV2307" s="162"/>
      <c r="AW2307" s="162"/>
      <c r="AX2307" s="162"/>
    </row>
    <row r="2308" spans="1:50" hidden="1">
      <c r="A2308" s="153" t="s">
        <v>15681</v>
      </c>
      <c r="B2308" s="153" t="s">
        <v>977</v>
      </c>
      <c r="C2308" s="153" t="s">
        <v>15679</v>
      </c>
      <c r="D2308" s="176" t="s">
        <v>8164</v>
      </c>
      <c r="E2308" s="153" t="s">
        <v>8165</v>
      </c>
      <c r="F2308" s="153" t="s">
        <v>15682</v>
      </c>
      <c r="G2308" s="153" t="s">
        <v>8166</v>
      </c>
      <c r="H2308" s="153" t="s">
        <v>1338</v>
      </c>
      <c r="I2308" s="153" t="s">
        <v>38</v>
      </c>
      <c r="J2308" s="153" t="s">
        <v>8167</v>
      </c>
      <c r="K2308" s="153" t="s">
        <v>8168</v>
      </c>
      <c r="L2308" s="153" t="s">
        <v>6309</v>
      </c>
      <c r="M2308" s="153" t="s">
        <v>8169</v>
      </c>
      <c r="N2308" s="184" t="s">
        <v>6313</v>
      </c>
      <c r="AH2308" s="162"/>
      <c r="AI2308" s="162"/>
      <c r="AJ2308" s="162"/>
      <c r="AK2308" s="162"/>
      <c r="AL2308" s="162"/>
      <c r="AM2308" s="162"/>
      <c r="AN2308" s="162"/>
      <c r="AO2308" s="162"/>
      <c r="AP2308" s="162"/>
      <c r="AQ2308" s="162"/>
      <c r="AR2308" s="162"/>
      <c r="AS2308" s="162"/>
      <c r="AT2308" s="162"/>
      <c r="AU2308" s="162"/>
      <c r="AV2308" s="162"/>
      <c r="AW2308" s="162"/>
      <c r="AX2308" s="162"/>
    </row>
    <row r="2309" spans="1:50" hidden="1">
      <c r="A2309" s="153" t="s">
        <v>15683</v>
      </c>
      <c r="B2309" s="153" t="s">
        <v>977</v>
      </c>
      <c r="C2309" s="153" t="s">
        <v>15679</v>
      </c>
      <c r="D2309" s="176" t="s">
        <v>8164</v>
      </c>
      <c r="E2309" s="153" t="s">
        <v>8165</v>
      </c>
      <c r="F2309" s="153" t="s">
        <v>15684</v>
      </c>
      <c r="G2309" s="153" t="s">
        <v>8166</v>
      </c>
      <c r="H2309" s="153" t="s">
        <v>1338</v>
      </c>
      <c r="I2309" s="153" t="s">
        <v>38</v>
      </c>
      <c r="J2309" s="153" t="s">
        <v>8167</v>
      </c>
      <c r="K2309" s="153" t="s">
        <v>8168</v>
      </c>
      <c r="L2309" s="153" t="s">
        <v>6309</v>
      </c>
      <c r="M2309" s="153" t="s">
        <v>8169</v>
      </c>
      <c r="N2309" s="184" t="s">
        <v>6313</v>
      </c>
      <c r="AH2309" s="162"/>
      <c r="AI2309" s="162"/>
      <c r="AJ2309" s="162"/>
      <c r="AK2309" s="162"/>
      <c r="AL2309" s="162"/>
      <c r="AM2309" s="162"/>
      <c r="AN2309" s="162"/>
      <c r="AO2309" s="162"/>
      <c r="AP2309" s="162"/>
      <c r="AQ2309" s="162"/>
      <c r="AR2309" s="162"/>
      <c r="AS2309" s="162"/>
      <c r="AT2309" s="162"/>
      <c r="AU2309" s="162"/>
      <c r="AV2309" s="162"/>
      <c r="AW2309" s="162"/>
      <c r="AX2309" s="162"/>
    </row>
    <row r="2310" spans="1:50">
      <c r="A2310" s="153" t="s">
        <v>15730</v>
      </c>
      <c r="B2310" s="153" t="s">
        <v>298</v>
      </c>
      <c r="C2310" s="153" t="s">
        <v>15731</v>
      </c>
      <c r="D2310" s="176" t="s">
        <v>6947</v>
      </c>
      <c r="E2310" s="153" t="s">
        <v>6948</v>
      </c>
      <c r="F2310" s="153" t="s">
        <v>15732</v>
      </c>
      <c r="G2310" s="153" t="s">
        <v>6949</v>
      </c>
      <c r="H2310" s="153" t="s">
        <v>6946</v>
      </c>
      <c r="I2310" s="153" t="s">
        <v>2031</v>
      </c>
      <c r="J2310" s="153" t="s">
        <v>14128</v>
      </c>
      <c r="K2310" s="153" t="s">
        <v>6951</v>
      </c>
      <c r="L2310" s="153" t="s">
        <v>6952</v>
      </c>
      <c r="M2310" s="153" t="s">
        <v>14382</v>
      </c>
      <c r="N2310" s="184" t="s">
        <v>6313</v>
      </c>
      <c r="AH2310" s="162"/>
      <c r="AI2310" s="162"/>
      <c r="AJ2310" s="162"/>
      <c r="AK2310" s="162"/>
      <c r="AL2310" s="162"/>
      <c r="AM2310" s="162"/>
      <c r="AN2310" s="162"/>
      <c r="AO2310" s="162"/>
      <c r="AP2310" s="162"/>
      <c r="AQ2310" s="162"/>
      <c r="AR2310" s="162"/>
      <c r="AS2310" s="162"/>
      <c r="AT2310" s="162"/>
      <c r="AU2310" s="162"/>
      <c r="AV2310" s="162"/>
      <c r="AW2310" s="162"/>
      <c r="AX2310" s="162"/>
    </row>
    <row r="2311" spans="1:50" hidden="1">
      <c r="A2311" s="153" t="s">
        <v>15734</v>
      </c>
      <c r="B2311" s="153" t="s">
        <v>5911</v>
      </c>
      <c r="C2311" s="153" t="s">
        <v>15735</v>
      </c>
      <c r="D2311" s="176" t="s">
        <v>10904</v>
      </c>
      <c r="E2311" s="153" t="s">
        <v>10905</v>
      </c>
      <c r="F2311" s="153" t="s">
        <v>15736</v>
      </c>
      <c r="G2311" s="153" t="s">
        <v>10906</v>
      </c>
      <c r="H2311" s="153" t="s">
        <v>2025</v>
      </c>
      <c r="I2311" s="153" t="s">
        <v>2026</v>
      </c>
      <c r="J2311" s="153" t="s">
        <v>10907</v>
      </c>
      <c r="K2311" s="153" t="s">
        <v>10908</v>
      </c>
      <c r="L2311" s="153" t="s">
        <v>10909</v>
      </c>
      <c r="M2311" s="153" t="s">
        <v>10910</v>
      </c>
      <c r="N2311" s="184" t="s">
        <v>6318</v>
      </c>
      <c r="AA2311" s="153">
        <v>1</v>
      </c>
      <c r="AB2311" s="153" t="s">
        <v>2766</v>
      </c>
      <c r="AC2311" s="153" t="s">
        <v>2767</v>
      </c>
      <c r="AD2311" s="153" t="s">
        <v>2026</v>
      </c>
      <c r="AE2311" s="153" t="s">
        <v>2768</v>
      </c>
      <c r="AH2311" s="162"/>
      <c r="AI2311" s="162"/>
      <c r="AJ2311" s="162"/>
      <c r="AK2311" s="162"/>
      <c r="AL2311" s="162"/>
      <c r="AM2311" s="162"/>
      <c r="AN2311" s="162"/>
      <c r="AO2311" s="162"/>
      <c r="AP2311" s="162"/>
      <c r="AQ2311" s="162"/>
      <c r="AR2311" s="162"/>
      <c r="AS2311" s="162"/>
      <c r="AT2311" s="162"/>
      <c r="AU2311" s="162"/>
      <c r="AV2311" s="162"/>
      <c r="AW2311" s="162"/>
      <c r="AX2311" s="162"/>
    </row>
    <row r="2312" spans="1:50" hidden="1">
      <c r="A2312" s="153" t="s">
        <v>15737</v>
      </c>
      <c r="B2312" s="153" t="s">
        <v>5911</v>
      </c>
      <c r="C2312" s="153" t="s">
        <v>15735</v>
      </c>
      <c r="D2312" s="176" t="s">
        <v>10904</v>
      </c>
      <c r="E2312" s="153" t="s">
        <v>10905</v>
      </c>
      <c r="F2312" s="153" t="s">
        <v>15738</v>
      </c>
      <c r="G2312" s="153" t="s">
        <v>10906</v>
      </c>
      <c r="H2312" s="153" t="s">
        <v>2025</v>
      </c>
      <c r="I2312" s="153" t="s">
        <v>2026</v>
      </c>
      <c r="J2312" s="153" t="s">
        <v>10907</v>
      </c>
      <c r="K2312" s="153" t="s">
        <v>10908</v>
      </c>
      <c r="L2312" s="153" t="s">
        <v>10909</v>
      </c>
      <c r="M2312" s="153" t="s">
        <v>10910</v>
      </c>
      <c r="N2312" s="184" t="s">
        <v>6318</v>
      </c>
      <c r="AA2312" s="153">
        <v>1</v>
      </c>
      <c r="AB2312" s="153" t="s">
        <v>2766</v>
      </c>
      <c r="AC2312" s="153" t="s">
        <v>2767</v>
      </c>
      <c r="AD2312" s="153" t="s">
        <v>2026</v>
      </c>
      <c r="AE2312" s="153" t="s">
        <v>2768</v>
      </c>
      <c r="AH2312" s="162"/>
      <c r="AI2312" s="162"/>
      <c r="AJ2312" s="162"/>
      <c r="AK2312" s="162"/>
      <c r="AL2312" s="162"/>
      <c r="AM2312" s="162"/>
      <c r="AN2312" s="162"/>
      <c r="AO2312" s="162"/>
      <c r="AP2312" s="162"/>
      <c r="AQ2312" s="162"/>
      <c r="AR2312" s="162"/>
      <c r="AS2312" s="162"/>
      <c r="AT2312" s="162"/>
      <c r="AU2312" s="162"/>
      <c r="AV2312" s="162"/>
      <c r="AW2312" s="162"/>
      <c r="AX2312" s="162"/>
    </row>
    <row r="2313" spans="1:50" hidden="1">
      <c r="A2313" s="153" t="s">
        <v>15742</v>
      </c>
      <c r="B2313" s="153" t="s">
        <v>5911</v>
      </c>
      <c r="C2313" s="153" t="s">
        <v>15740</v>
      </c>
      <c r="D2313" s="176" t="s">
        <v>10904</v>
      </c>
      <c r="E2313" s="153" t="s">
        <v>10905</v>
      </c>
      <c r="F2313" s="153" t="s">
        <v>15743</v>
      </c>
      <c r="G2313" s="153" t="s">
        <v>10906</v>
      </c>
      <c r="H2313" s="153" t="s">
        <v>2025</v>
      </c>
      <c r="I2313" s="153" t="s">
        <v>2026</v>
      </c>
      <c r="J2313" s="153" t="s">
        <v>10907</v>
      </c>
      <c r="K2313" s="153" t="s">
        <v>10908</v>
      </c>
      <c r="L2313" s="153" t="s">
        <v>10909</v>
      </c>
      <c r="M2313" s="153" t="s">
        <v>10910</v>
      </c>
      <c r="N2313" s="184" t="s">
        <v>6318</v>
      </c>
      <c r="AA2313" s="153">
        <v>1</v>
      </c>
      <c r="AB2313" s="153" t="s">
        <v>2766</v>
      </c>
      <c r="AC2313" s="153" t="s">
        <v>2767</v>
      </c>
      <c r="AD2313" s="153" t="s">
        <v>2026</v>
      </c>
      <c r="AE2313" s="153" t="s">
        <v>2768</v>
      </c>
      <c r="AH2313" s="162"/>
      <c r="AI2313" s="162"/>
      <c r="AJ2313" s="162"/>
      <c r="AK2313" s="162"/>
      <c r="AL2313" s="162"/>
      <c r="AM2313" s="162"/>
      <c r="AN2313" s="162"/>
      <c r="AO2313" s="162"/>
      <c r="AP2313" s="162"/>
      <c r="AQ2313" s="162"/>
      <c r="AR2313" s="162"/>
      <c r="AS2313" s="162"/>
      <c r="AT2313" s="162"/>
      <c r="AU2313" s="162"/>
      <c r="AV2313" s="162"/>
      <c r="AW2313" s="162"/>
      <c r="AX2313" s="162"/>
    </row>
    <row r="2314" spans="1:50" hidden="1">
      <c r="A2314" s="153" t="s">
        <v>15746</v>
      </c>
      <c r="B2314" s="153" t="s">
        <v>5911</v>
      </c>
      <c r="C2314" s="153" t="s">
        <v>15740</v>
      </c>
      <c r="D2314" s="176" t="s">
        <v>10904</v>
      </c>
      <c r="E2314" s="153" t="s">
        <v>10905</v>
      </c>
      <c r="F2314" s="153" t="s">
        <v>15747</v>
      </c>
      <c r="G2314" s="153" t="s">
        <v>10906</v>
      </c>
      <c r="H2314" s="153" t="s">
        <v>2025</v>
      </c>
      <c r="I2314" s="153" t="s">
        <v>2026</v>
      </c>
      <c r="J2314" s="153" t="s">
        <v>10907</v>
      </c>
      <c r="K2314" s="153" t="s">
        <v>10908</v>
      </c>
      <c r="L2314" s="153" t="s">
        <v>10909</v>
      </c>
      <c r="M2314" s="153" t="s">
        <v>10910</v>
      </c>
      <c r="N2314" s="184" t="s">
        <v>6318</v>
      </c>
      <c r="AA2314" s="153">
        <v>1</v>
      </c>
      <c r="AB2314" s="153" t="s">
        <v>2766</v>
      </c>
      <c r="AC2314" s="153" t="s">
        <v>2767</v>
      </c>
      <c r="AD2314" s="153" t="s">
        <v>2026</v>
      </c>
      <c r="AE2314" s="153" t="s">
        <v>2768</v>
      </c>
      <c r="AH2314" s="162"/>
      <c r="AI2314" s="162"/>
      <c r="AJ2314" s="162"/>
      <c r="AK2314" s="162"/>
      <c r="AL2314" s="162"/>
      <c r="AM2314" s="162"/>
      <c r="AN2314" s="162"/>
      <c r="AO2314" s="162"/>
      <c r="AP2314" s="162"/>
      <c r="AQ2314" s="162"/>
      <c r="AR2314" s="162"/>
      <c r="AS2314" s="162"/>
      <c r="AT2314" s="162"/>
      <c r="AU2314" s="162"/>
      <c r="AV2314" s="162"/>
      <c r="AW2314" s="162"/>
      <c r="AX2314" s="162"/>
    </row>
    <row r="2315" spans="1:50" hidden="1">
      <c r="A2315" s="153" t="s">
        <v>1299</v>
      </c>
      <c r="B2315" s="153" t="s">
        <v>5868</v>
      </c>
      <c r="C2315" s="153" t="s">
        <v>1300</v>
      </c>
      <c r="D2315" s="177" t="s">
        <v>10442</v>
      </c>
      <c r="E2315" s="161" t="s">
        <v>10443</v>
      </c>
      <c r="F2315" s="161" t="s">
        <v>13501</v>
      </c>
      <c r="G2315" s="161" t="s">
        <v>10444</v>
      </c>
      <c r="H2315" s="161" t="s">
        <v>2025</v>
      </c>
      <c r="I2315" s="161" t="s">
        <v>2026</v>
      </c>
      <c r="J2315" s="161" t="s">
        <v>10445</v>
      </c>
      <c r="K2315" s="161" t="s">
        <v>10446</v>
      </c>
      <c r="L2315" s="161" t="s">
        <v>10447</v>
      </c>
      <c r="M2315" s="161" t="s">
        <v>10448</v>
      </c>
      <c r="N2315" s="185" t="s">
        <v>6313</v>
      </c>
      <c r="O2315" s="161" t="s">
        <v>5870</v>
      </c>
      <c r="P2315" s="161" t="s">
        <v>12230</v>
      </c>
      <c r="Q2315" s="161" t="s">
        <v>10444</v>
      </c>
      <c r="R2315" s="161" t="s">
        <v>2024</v>
      </c>
      <c r="S2315" s="161" t="s">
        <v>2031</v>
      </c>
      <c r="T2315" s="161" t="s">
        <v>12231</v>
      </c>
      <c r="U2315" s="161">
        <v>0</v>
      </c>
      <c r="V2315" s="161">
        <v>0</v>
      </c>
      <c r="W2315" s="161">
        <v>0</v>
      </c>
      <c r="X2315" s="161">
        <v>0</v>
      </c>
      <c r="Y2315" s="161">
        <v>0</v>
      </c>
      <c r="Z2315" s="161">
        <v>0</v>
      </c>
      <c r="AA2315" s="161">
        <v>0</v>
      </c>
      <c r="AB2315" s="161">
        <v>0</v>
      </c>
      <c r="AC2315" s="161">
        <v>0</v>
      </c>
      <c r="AD2315" s="161">
        <v>0</v>
      </c>
      <c r="AE2315" s="161">
        <v>0</v>
      </c>
      <c r="AF2315" s="161" t="s">
        <v>6309</v>
      </c>
      <c r="AG2315" s="161" t="s">
        <v>6497</v>
      </c>
      <c r="AH2315" s="162"/>
      <c r="AI2315" s="162"/>
      <c r="AJ2315" s="162"/>
      <c r="AK2315" s="162"/>
      <c r="AL2315" s="162"/>
      <c r="AM2315" s="162"/>
      <c r="AN2315" s="162"/>
      <c r="AO2315" s="162"/>
      <c r="AP2315" s="162"/>
      <c r="AQ2315" s="162"/>
      <c r="AR2315" s="162"/>
      <c r="AS2315" s="162"/>
      <c r="AT2315" s="162"/>
      <c r="AU2315" s="162"/>
      <c r="AV2315" s="162"/>
      <c r="AW2315" s="162"/>
      <c r="AX2315" s="162"/>
    </row>
    <row r="2316" spans="1:50" hidden="1">
      <c r="A2316" s="153" t="s">
        <v>15739</v>
      </c>
      <c r="B2316" s="153" t="s">
        <v>5911</v>
      </c>
      <c r="C2316" s="153" t="s">
        <v>15740</v>
      </c>
      <c r="D2316" s="176" t="s">
        <v>10904</v>
      </c>
      <c r="E2316" s="153" t="s">
        <v>10905</v>
      </c>
      <c r="F2316" s="153" t="s">
        <v>15741</v>
      </c>
      <c r="G2316" s="153" t="s">
        <v>10906</v>
      </c>
      <c r="H2316" s="153" t="s">
        <v>2025</v>
      </c>
      <c r="I2316" s="153" t="s">
        <v>2026</v>
      </c>
      <c r="J2316" s="153" t="s">
        <v>10907</v>
      </c>
      <c r="K2316" s="153" t="s">
        <v>10908</v>
      </c>
      <c r="L2316" s="153" t="s">
        <v>10909</v>
      </c>
      <c r="M2316" s="153" t="s">
        <v>10910</v>
      </c>
      <c r="N2316" s="184" t="s">
        <v>6318</v>
      </c>
      <c r="AA2316" s="153">
        <v>1</v>
      </c>
      <c r="AB2316" s="153" t="s">
        <v>2766</v>
      </c>
      <c r="AC2316" s="153" t="s">
        <v>2767</v>
      </c>
      <c r="AD2316" s="153" t="s">
        <v>2026</v>
      </c>
      <c r="AE2316" s="153" t="s">
        <v>2768</v>
      </c>
      <c r="AH2316" s="162"/>
      <c r="AI2316" s="162"/>
      <c r="AJ2316" s="162"/>
      <c r="AK2316" s="162"/>
      <c r="AL2316" s="162"/>
      <c r="AM2316" s="162"/>
      <c r="AN2316" s="162"/>
      <c r="AO2316" s="162"/>
      <c r="AP2316" s="162"/>
      <c r="AQ2316" s="162"/>
      <c r="AR2316" s="162"/>
      <c r="AS2316" s="162"/>
      <c r="AT2316" s="162"/>
      <c r="AU2316" s="162"/>
      <c r="AV2316" s="162"/>
      <c r="AW2316" s="162"/>
      <c r="AX2316" s="162"/>
    </row>
    <row r="2317" spans="1:50" hidden="1">
      <c r="A2317" s="153" t="s">
        <v>15744</v>
      </c>
      <c r="B2317" s="153" t="s">
        <v>5911</v>
      </c>
      <c r="C2317" s="153" t="s">
        <v>15740</v>
      </c>
      <c r="D2317" s="176" t="s">
        <v>10904</v>
      </c>
      <c r="E2317" s="153" t="s">
        <v>10905</v>
      </c>
      <c r="F2317" s="153" t="s">
        <v>15745</v>
      </c>
      <c r="G2317" s="153" t="s">
        <v>10906</v>
      </c>
      <c r="H2317" s="153" t="s">
        <v>2025</v>
      </c>
      <c r="I2317" s="153" t="s">
        <v>2026</v>
      </c>
      <c r="J2317" s="153" t="s">
        <v>10907</v>
      </c>
      <c r="K2317" s="153" t="s">
        <v>10908</v>
      </c>
      <c r="L2317" s="153" t="s">
        <v>10909</v>
      </c>
      <c r="M2317" s="153" t="s">
        <v>10910</v>
      </c>
      <c r="N2317" s="184" t="s">
        <v>6318</v>
      </c>
      <c r="AA2317" s="153">
        <v>1</v>
      </c>
      <c r="AB2317" s="153" t="s">
        <v>2766</v>
      </c>
      <c r="AC2317" s="153" t="s">
        <v>2767</v>
      </c>
      <c r="AD2317" s="153" t="s">
        <v>2026</v>
      </c>
      <c r="AE2317" s="153" t="s">
        <v>2768</v>
      </c>
      <c r="AH2317" s="162"/>
      <c r="AI2317" s="162"/>
      <c r="AJ2317" s="162"/>
      <c r="AK2317" s="162"/>
      <c r="AL2317" s="162"/>
      <c r="AM2317" s="162"/>
      <c r="AN2317" s="162"/>
      <c r="AO2317" s="162"/>
      <c r="AP2317" s="162"/>
      <c r="AQ2317" s="162"/>
      <c r="AR2317" s="162"/>
      <c r="AS2317" s="162"/>
      <c r="AT2317" s="162"/>
      <c r="AU2317" s="162"/>
      <c r="AV2317" s="162"/>
      <c r="AW2317" s="162"/>
      <c r="AX2317" s="162"/>
    </row>
    <row r="2318" spans="1:50" hidden="1">
      <c r="A2318" s="153" t="s">
        <v>15748</v>
      </c>
      <c r="B2318" s="153" t="s">
        <v>5911</v>
      </c>
      <c r="C2318" s="153" t="s">
        <v>15740</v>
      </c>
      <c r="D2318" s="176" t="s">
        <v>10904</v>
      </c>
      <c r="E2318" s="153" t="s">
        <v>10905</v>
      </c>
      <c r="F2318" s="153" t="s">
        <v>15749</v>
      </c>
      <c r="G2318" s="153" t="s">
        <v>10906</v>
      </c>
      <c r="H2318" s="153" t="s">
        <v>2025</v>
      </c>
      <c r="I2318" s="153" t="s">
        <v>2026</v>
      </c>
      <c r="J2318" s="153" t="s">
        <v>10907</v>
      </c>
      <c r="K2318" s="153" t="s">
        <v>10908</v>
      </c>
      <c r="L2318" s="153" t="s">
        <v>10909</v>
      </c>
      <c r="M2318" s="153" t="s">
        <v>10910</v>
      </c>
      <c r="N2318" s="184" t="s">
        <v>6318</v>
      </c>
      <c r="AA2318" s="153">
        <v>1</v>
      </c>
      <c r="AB2318" s="153" t="s">
        <v>2766</v>
      </c>
      <c r="AC2318" s="153" t="s">
        <v>2767</v>
      </c>
      <c r="AD2318" s="153" t="s">
        <v>2026</v>
      </c>
      <c r="AE2318" s="153" t="s">
        <v>2768</v>
      </c>
      <c r="AH2318" s="162"/>
      <c r="AI2318" s="162"/>
      <c r="AJ2318" s="162"/>
      <c r="AK2318" s="162"/>
      <c r="AL2318" s="162"/>
      <c r="AM2318" s="162"/>
      <c r="AN2318" s="162"/>
      <c r="AO2318" s="162"/>
      <c r="AP2318" s="162"/>
      <c r="AQ2318" s="162"/>
      <c r="AR2318" s="162"/>
      <c r="AS2318" s="162"/>
      <c r="AT2318" s="162"/>
      <c r="AU2318" s="162"/>
      <c r="AV2318" s="162"/>
      <c r="AW2318" s="162"/>
      <c r="AX2318" s="162"/>
    </row>
    <row r="2319" spans="1:50" hidden="1">
      <c r="A2319" s="153" t="s">
        <v>15757</v>
      </c>
      <c r="B2319" s="153" t="s">
        <v>5911</v>
      </c>
      <c r="C2319" s="153" t="s">
        <v>15752</v>
      </c>
      <c r="D2319" s="176" t="s">
        <v>10904</v>
      </c>
      <c r="E2319" s="153" t="s">
        <v>10905</v>
      </c>
      <c r="F2319" s="153" t="s">
        <v>15758</v>
      </c>
      <c r="G2319" s="153" t="s">
        <v>10906</v>
      </c>
      <c r="H2319" s="153" t="s">
        <v>2025</v>
      </c>
      <c r="I2319" s="153" t="s">
        <v>2026</v>
      </c>
      <c r="J2319" s="153" t="s">
        <v>10907</v>
      </c>
      <c r="K2319" s="153" t="s">
        <v>10908</v>
      </c>
      <c r="L2319" s="153" t="s">
        <v>10909</v>
      </c>
      <c r="M2319" s="153" t="s">
        <v>10910</v>
      </c>
      <c r="N2319" s="184" t="s">
        <v>6318</v>
      </c>
      <c r="AA2319" s="153">
        <v>1</v>
      </c>
      <c r="AB2319" s="153" t="s">
        <v>15754</v>
      </c>
      <c r="AC2319" s="153" t="s">
        <v>15755</v>
      </c>
      <c r="AD2319" s="153" t="s">
        <v>13627</v>
      </c>
      <c r="AE2319" s="153" t="s">
        <v>15756</v>
      </c>
      <c r="AH2319" s="162"/>
      <c r="AI2319" s="162"/>
      <c r="AJ2319" s="162"/>
      <c r="AK2319" s="162"/>
      <c r="AL2319" s="162"/>
      <c r="AM2319" s="162"/>
      <c r="AN2319" s="162"/>
      <c r="AO2319" s="162"/>
      <c r="AP2319" s="162"/>
      <c r="AQ2319" s="162"/>
      <c r="AR2319" s="162"/>
      <c r="AS2319" s="162"/>
      <c r="AT2319" s="162"/>
      <c r="AU2319" s="162"/>
      <c r="AV2319" s="162"/>
      <c r="AW2319" s="162"/>
      <c r="AX2319" s="162"/>
    </row>
    <row r="2320" spans="1:50" hidden="1">
      <c r="A2320" s="153" t="s">
        <v>15762</v>
      </c>
      <c r="B2320" s="153" t="s">
        <v>5911</v>
      </c>
      <c r="C2320" s="153" t="s">
        <v>15760</v>
      </c>
      <c r="D2320" s="176" t="s">
        <v>10904</v>
      </c>
      <c r="E2320" s="153" t="s">
        <v>10905</v>
      </c>
      <c r="F2320" s="153" t="s">
        <v>15763</v>
      </c>
      <c r="G2320" s="153" t="s">
        <v>10906</v>
      </c>
      <c r="H2320" s="153" t="s">
        <v>2025</v>
      </c>
      <c r="I2320" s="153" t="s">
        <v>2026</v>
      </c>
      <c r="J2320" s="153" t="s">
        <v>10907</v>
      </c>
      <c r="K2320" s="153" t="s">
        <v>10908</v>
      </c>
      <c r="L2320" s="153" t="s">
        <v>10909</v>
      </c>
      <c r="M2320" s="153" t="s">
        <v>10910</v>
      </c>
      <c r="N2320" s="184" t="s">
        <v>6318</v>
      </c>
      <c r="AA2320" s="153">
        <v>1</v>
      </c>
      <c r="AB2320" s="153" t="s">
        <v>15754</v>
      </c>
      <c r="AC2320" s="153" t="s">
        <v>15755</v>
      </c>
      <c r="AD2320" s="153" t="s">
        <v>13627</v>
      </c>
      <c r="AE2320" s="153" t="s">
        <v>15756</v>
      </c>
      <c r="AH2320" s="162"/>
      <c r="AI2320" s="162"/>
      <c r="AJ2320" s="162"/>
      <c r="AK2320" s="162"/>
      <c r="AL2320" s="162"/>
      <c r="AM2320" s="162"/>
      <c r="AN2320" s="162"/>
      <c r="AO2320" s="162"/>
      <c r="AP2320" s="162"/>
      <c r="AQ2320" s="162"/>
      <c r="AR2320" s="162"/>
      <c r="AS2320" s="162"/>
      <c r="AT2320" s="162"/>
      <c r="AU2320" s="162"/>
      <c r="AV2320" s="162"/>
      <c r="AW2320" s="162"/>
      <c r="AX2320" s="162"/>
    </row>
    <row r="2321" spans="1:50" hidden="1">
      <c r="A2321" s="153" t="s">
        <v>15764</v>
      </c>
      <c r="B2321" s="153" t="s">
        <v>5911</v>
      </c>
      <c r="C2321" s="153" t="s">
        <v>15752</v>
      </c>
      <c r="D2321" s="176" t="s">
        <v>10904</v>
      </c>
      <c r="E2321" s="153" t="s">
        <v>10905</v>
      </c>
      <c r="F2321" s="153" t="s">
        <v>15765</v>
      </c>
      <c r="G2321" s="153" t="s">
        <v>10906</v>
      </c>
      <c r="H2321" s="153" t="s">
        <v>2025</v>
      </c>
      <c r="I2321" s="153" t="s">
        <v>2026</v>
      </c>
      <c r="J2321" s="153" t="s">
        <v>10907</v>
      </c>
      <c r="K2321" s="153" t="s">
        <v>10908</v>
      </c>
      <c r="L2321" s="153" t="s">
        <v>10909</v>
      </c>
      <c r="M2321" s="153" t="s">
        <v>10910</v>
      </c>
      <c r="N2321" s="184" t="s">
        <v>6318</v>
      </c>
      <c r="AA2321" s="153">
        <v>1</v>
      </c>
      <c r="AB2321" s="153" t="s">
        <v>15754</v>
      </c>
      <c r="AC2321" s="153" t="s">
        <v>15755</v>
      </c>
      <c r="AD2321" s="153" t="s">
        <v>13627</v>
      </c>
      <c r="AE2321" s="153" t="s">
        <v>15756</v>
      </c>
      <c r="AH2321" s="162"/>
      <c r="AI2321" s="162"/>
      <c r="AJ2321" s="162"/>
      <c r="AK2321" s="162"/>
      <c r="AL2321" s="162"/>
      <c r="AM2321" s="162"/>
      <c r="AN2321" s="162"/>
      <c r="AO2321" s="162"/>
      <c r="AP2321" s="162"/>
      <c r="AQ2321" s="162"/>
      <c r="AR2321" s="162"/>
      <c r="AS2321" s="162"/>
      <c r="AT2321" s="162"/>
      <c r="AU2321" s="162"/>
      <c r="AV2321" s="162"/>
      <c r="AW2321" s="162"/>
      <c r="AX2321" s="162"/>
    </row>
    <row r="2322" spans="1:50" hidden="1">
      <c r="A2322" s="153" t="s">
        <v>15770</v>
      </c>
      <c r="B2322" s="153" t="s">
        <v>5911</v>
      </c>
      <c r="C2322" s="153" t="s">
        <v>15771</v>
      </c>
      <c r="D2322" s="176" t="s">
        <v>10904</v>
      </c>
      <c r="E2322" s="153" t="s">
        <v>10905</v>
      </c>
      <c r="F2322" s="153" t="s">
        <v>15772</v>
      </c>
      <c r="G2322" s="153" t="s">
        <v>10906</v>
      </c>
      <c r="H2322" s="153" t="s">
        <v>2025</v>
      </c>
      <c r="I2322" s="153" t="s">
        <v>2026</v>
      </c>
      <c r="J2322" s="153" t="s">
        <v>10907</v>
      </c>
      <c r="K2322" s="153" t="s">
        <v>10908</v>
      </c>
      <c r="L2322" s="153" t="s">
        <v>10909</v>
      </c>
      <c r="M2322" s="153" t="s">
        <v>10910</v>
      </c>
      <c r="N2322" s="184" t="s">
        <v>6318</v>
      </c>
      <c r="AA2322" s="153">
        <v>1</v>
      </c>
      <c r="AB2322" s="153" t="s">
        <v>15754</v>
      </c>
      <c r="AC2322" s="153" t="s">
        <v>15755</v>
      </c>
      <c r="AD2322" s="153" t="s">
        <v>13627</v>
      </c>
      <c r="AE2322" s="153" t="s">
        <v>15756</v>
      </c>
      <c r="AH2322" s="162"/>
      <c r="AI2322" s="162"/>
      <c r="AJ2322" s="162"/>
      <c r="AK2322" s="162"/>
      <c r="AL2322" s="162"/>
      <c r="AM2322" s="162"/>
      <c r="AN2322" s="162"/>
      <c r="AO2322" s="162"/>
      <c r="AP2322" s="162"/>
      <c r="AQ2322" s="162"/>
      <c r="AR2322" s="162"/>
      <c r="AS2322" s="162"/>
      <c r="AT2322" s="162"/>
      <c r="AU2322" s="162"/>
      <c r="AV2322" s="162"/>
      <c r="AW2322" s="162"/>
      <c r="AX2322" s="162"/>
    </row>
    <row r="2323" spans="1:50" hidden="1">
      <c r="A2323" s="153" t="s">
        <v>15751</v>
      </c>
      <c r="B2323" s="153" t="s">
        <v>5911</v>
      </c>
      <c r="C2323" s="153" t="s">
        <v>15752</v>
      </c>
      <c r="D2323" s="176" t="s">
        <v>10904</v>
      </c>
      <c r="E2323" s="153" t="s">
        <v>10905</v>
      </c>
      <c r="F2323" s="153" t="s">
        <v>15753</v>
      </c>
      <c r="G2323" s="153" t="s">
        <v>10906</v>
      </c>
      <c r="H2323" s="153" t="s">
        <v>2025</v>
      </c>
      <c r="I2323" s="153" t="s">
        <v>2026</v>
      </c>
      <c r="J2323" s="153" t="s">
        <v>10907</v>
      </c>
      <c r="K2323" s="153" t="s">
        <v>10908</v>
      </c>
      <c r="L2323" s="153" t="s">
        <v>10909</v>
      </c>
      <c r="M2323" s="153" t="s">
        <v>10910</v>
      </c>
      <c r="N2323" s="184" t="s">
        <v>6318</v>
      </c>
      <c r="AA2323" s="153">
        <v>1</v>
      </c>
      <c r="AB2323" s="153" t="s">
        <v>15754</v>
      </c>
      <c r="AC2323" s="153" t="s">
        <v>15755</v>
      </c>
      <c r="AD2323" s="153" t="s">
        <v>13627</v>
      </c>
      <c r="AE2323" s="153" t="s">
        <v>15756</v>
      </c>
      <c r="AH2323" s="162"/>
      <c r="AI2323" s="162"/>
      <c r="AJ2323" s="162"/>
      <c r="AK2323" s="162"/>
      <c r="AL2323" s="162"/>
      <c r="AM2323" s="162"/>
      <c r="AN2323" s="162"/>
      <c r="AO2323" s="162"/>
      <c r="AP2323" s="162"/>
      <c r="AQ2323" s="162"/>
      <c r="AR2323" s="162"/>
      <c r="AS2323" s="162"/>
      <c r="AT2323" s="162"/>
      <c r="AU2323" s="162"/>
      <c r="AV2323" s="162"/>
      <c r="AW2323" s="162"/>
      <c r="AX2323" s="162"/>
    </row>
    <row r="2324" spans="1:50" hidden="1">
      <c r="A2324" s="153" t="s">
        <v>15759</v>
      </c>
      <c r="B2324" s="153" t="s">
        <v>5911</v>
      </c>
      <c r="C2324" s="153" t="s">
        <v>15760</v>
      </c>
      <c r="D2324" s="176" t="s">
        <v>10904</v>
      </c>
      <c r="E2324" s="153" t="s">
        <v>10905</v>
      </c>
      <c r="F2324" s="153" t="s">
        <v>15761</v>
      </c>
      <c r="G2324" s="153" t="s">
        <v>10906</v>
      </c>
      <c r="H2324" s="153" t="s">
        <v>2025</v>
      </c>
      <c r="I2324" s="153" t="s">
        <v>2026</v>
      </c>
      <c r="J2324" s="153" t="s">
        <v>10907</v>
      </c>
      <c r="K2324" s="153" t="s">
        <v>10908</v>
      </c>
      <c r="L2324" s="153" t="s">
        <v>10909</v>
      </c>
      <c r="M2324" s="153" t="s">
        <v>10910</v>
      </c>
      <c r="N2324" s="184" t="s">
        <v>6318</v>
      </c>
      <c r="AA2324" s="153">
        <v>1</v>
      </c>
      <c r="AB2324" s="153" t="s">
        <v>15754</v>
      </c>
      <c r="AC2324" s="153" t="s">
        <v>15755</v>
      </c>
      <c r="AD2324" s="153" t="s">
        <v>13627</v>
      </c>
      <c r="AE2324" s="153" t="s">
        <v>15756</v>
      </c>
      <c r="AH2324" s="162"/>
      <c r="AI2324" s="162"/>
      <c r="AJ2324" s="162"/>
      <c r="AK2324" s="162"/>
      <c r="AL2324" s="162"/>
      <c r="AM2324" s="162"/>
      <c r="AN2324" s="162"/>
      <c r="AO2324" s="162"/>
      <c r="AP2324" s="162"/>
      <c r="AQ2324" s="162"/>
      <c r="AR2324" s="162"/>
      <c r="AS2324" s="162"/>
      <c r="AT2324" s="162"/>
      <c r="AU2324" s="162"/>
      <c r="AV2324" s="162"/>
      <c r="AW2324" s="162"/>
      <c r="AX2324" s="162"/>
    </row>
    <row r="2325" spans="1:50" hidden="1">
      <c r="A2325" s="153" t="s">
        <v>15766</v>
      </c>
      <c r="B2325" s="153" t="s">
        <v>5911</v>
      </c>
      <c r="C2325" s="153" t="s">
        <v>15760</v>
      </c>
      <c r="D2325" s="176" t="s">
        <v>10904</v>
      </c>
      <c r="E2325" s="153" t="s">
        <v>10905</v>
      </c>
      <c r="F2325" s="153" t="s">
        <v>15767</v>
      </c>
      <c r="G2325" s="153" t="s">
        <v>10906</v>
      </c>
      <c r="H2325" s="153" t="s">
        <v>2025</v>
      </c>
      <c r="I2325" s="153" t="s">
        <v>2026</v>
      </c>
      <c r="J2325" s="153" t="s">
        <v>10907</v>
      </c>
      <c r="K2325" s="153" t="s">
        <v>10908</v>
      </c>
      <c r="L2325" s="153" t="s">
        <v>10909</v>
      </c>
      <c r="M2325" s="153" t="s">
        <v>10910</v>
      </c>
      <c r="N2325" s="184" t="s">
        <v>6318</v>
      </c>
      <c r="AA2325" s="153">
        <v>1</v>
      </c>
      <c r="AB2325" s="153" t="s">
        <v>15754</v>
      </c>
      <c r="AC2325" s="153" t="s">
        <v>15755</v>
      </c>
      <c r="AD2325" s="153" t="s">
        <v>13627</v>
      </c>
      <c r="AE2325" s="153" t="s">
        <v>15756</v>
      </c>
      <c r="AH2325" s="162"/>
      <c r="AI2325" s="162"/>
      <c r="AJ2325" s="162"/>
      <c r="AK2325" s="162"/>
      <c r="AL2325" s="162"/>
      <c r="AM2325" s="162"/>
      <c r="AN2325" s="162"/>
      <c r="AO2325" s="162"/>
      <c r="AP2325" s="162"/>
      <c r="AQ2325" s="162"/>
      <c r="AR2325" s="162"/>
      <c r="AS2325" s="162"/>
      <c r="AT2325" s="162"/>
      <c r="AU2325" s="162"/>
      <c r="AV2325" s="162"/>
      <c r="AW2325" s="162"/>
      <c r="AX2325" s="162"/>
    </row>
    <row r="2326" spans="1:50" hidden="1">
      <c r="A2326" s="153" t="s">
        <v>15768</v>
      </c>
      <c r="B2326" s="153" t="s">
        <v>5911</v>
      </c>
      <c r="C2326" s="153" t="s">
        <v>15760</v>
      </c>
      <c r="D2326" s="176" t="s">
        <v>10904</v>
      </c>
      <c r="E2326" s="153" t="s">
        <v>10905</v>
      </c>
      <c r="F2326" s="153" t="s">
        <v>15769</v>
      </c>
      <c r="G2326" s="153" t="s">
        <v>10906</v>
      </c>
      <c r="H2326" s="153" t="s">
        <v>2025</v>
      </c>
      <c r="I2326" s="153" t="s">
        <v>2026</v>
      </c>
      <c r="J2326" s="153" t="s">
        <v>10907</v>
      </c>
      <c r="K2326" s="153" t="s">
        <v>10908</v>
      </c>
      <c r="L2326" s="153" t="s">
        <v>10909</v>
      </c>
      <c r="M2326" s="153" t="s">
        <v>10910</v>
      </c>
      <c r="N2326" s="184" t="s">
        <v>6318</v>
      </c>
      <c r="AA2326" s="153">
        <v>1</v>
      </c>
      <c r="AB2326" s="153" t="s">
        <v>15754</v>
      </c>
      <c r="AC2326" s="153" t="s">
        <v>15755</v>
      </c>
      <c r="AD2326" s="153" t="s">
        <v>13627</v>
      </c>
      <c r="AE2326" s="153" t="s">
        <v>15756</v>
      </c>
      <c r="AH2326" s="162"/>
      <c r="AI2326" s="162"/>
      <c r="AJ2326" s="162"/>
      <c r="AK2326" s="162"/>
      <c r="AL2326" s="162"/>
      <c r="AM2326" s="162"/>
      <c r="AN2326" s="162"/>
      <c r="AO2326" s="162"/>
      <c r="AP2326" s="162"/>
      <c r="AQ2326" s="162"/>
      <c r="AR2326" s="162"/>
      <c r="AS2326" s="162"/>
      <c r="AT2326" s="162"/>
      <c r="AU2326" s="162"/>
      <c r="AV2326" s="162"/>
      <c r="AW2326" s="162"/>
      <c r="AX2326" s="162"/>
    </row>
    <row r="2327" spans="1:50" hidden="1">
      <c r="A2327" s="153" t="s">
        <v>15773</v>
      </c>
      <c r="B2327" s="153" t="s">
        <v>5911</v>
      </c>
      <c r="C2327" s="153" t="s">
        <v>15752</v>
      </c>
      <c r="D2327" s="176" t="s">
        <v>10904</v>
      </c>
      <c r="E2327" s="153" t="s">
        <v>10905</v>
      </c>
      <c r="F2327" s="153" t="s">
        <v>15774</v>
      </c>
      <c r="G2327" s="153" t="s">
        <v>10906</v>
      </c>
      <c r="H2327" s="153" t="s">
        <v>2025</v>
      </c>
      <c r="I2327" s="153" t="s">
        <v>2026</v>
      </c>
      <c r="J2327" s="153" t="s">
        <v>10907</v>
      </c>
      <c r="K2327" s="153" t="s">
        <v>10908</v>
      </c>
      <c r="L2327" s="153" t="s">
        <v>10909</v>
      </c>
      <c r="M2327" s="153" t="s">
        <v>10910</v>
      </c>
      <c r="N2327" s="184" t="s">
        <v>6318</v>
      </c>
      <c r="AA2327" s="153">
        <v>1</v>
      </c>
      <c r="AB2327" s="153" t="s">
        <v>15754</v>
      </c>
      <c r="AC2327" s="153" t="s">
        <v>15755</v>
      </c>
      <c r="AD2327" s="153" t="s">
        <v>13627</v>
      </c>
      <c r="AE2327" s="153" t="s">
        <v>15756</v>
      </c>
      <c r="AH2327" s="162"/>
      <c r="AI2327" s="162"/>
      <c r="AJ2327" s="162"/>
      <c r="AK2327" s="162"/>
      <c r="AL2327" s="162"/>
      <c r="AM2327" s="162"/>
      <c r="AN2327" s="162"/>
      <c r="AO2327" s="162"/>
      <c r="AP2327" s="162"/>
      <c r="AQ2327" s="162"/>
      <c r="AR2327" s="162"/>
      <c r="AS2327" s="162"/>
      <c r="AT2327" s="162"/>
      <c r="AU2327" s="162"/>
      <c r="AV2327" s="162"/>
      <c r="AW2327" s="162"/>
      <c r="AX2327" s="162"/>
    </row>
    <row r="2328" spans="1:50" hidden="1">
      <c r="A2328" s="153" t="s">
        <v>15775</v>
      </c>
      <c r="B2328" s="153" t="s">
        <v>5911</v>
      </c>
      <c r="C2328" s="153" t="s">
        <v>15760</v>
      </c>
      <c r="D2328" s="176" t="s">
        <v>10904</v>
      </c>
      <c r="E2328" s="153" t="s">
        <v>10905</v>
      </c>
      <c r="F2328" s="153" t="s">
        <v>15776</v>
      </c>
      <c r="G2328" s="153" t="s">
        <v>10906</v>
      </c>
      <c r="H2328" s="153" t="s">
        <v>2025</v>
      </c>
      <c r="I2328" s="153" t="s">
        <v>2026</v>
      </c>
      <c r="J2328" s="153" t="s">
        <v>10907</v>
      </c>
      <c r="K2328" s="153" t="s">
        <v>10908</v>
      </c>
      <c r="L2328" s="153" t="s">
        <v>10909</v>
      </c>
      <c r="M2328" s="153" t="s">
        <v>10910</v>
      </c>
      <c r="N2328" s="184" t="s">
        <v>6318</v>
      </c>
      <c r="AA2328" s="153">
        <v>1</v>
      </c>
      <c r="AB2328" s="153" t="s">
        <v>15754</v>
      </c>
      <c r="AC2328" s="153" t="s">
        <v>15755</v>
      </c>
      <c r="AD2328" s="153" t="s">
        <v>13627</v>
      </c>
      <c r="AE2328" s="153" t="s">
        <v>15756</v>
      </c>
      <c r="AH2328" s="162"/>
      <c r="AI2328" s="162"/>
      <c r="AJ2328" s="162"/>
      <c r="AK2328" s="162"/>
      <c r="AL2328" s="162"/>
      <c r="AM2328" s="162"/>
      <c r="AN2328" s="162"/>
      <c r="AO2328" s="162"/>
      <c r="AP2328" s="162"/>
      <c r="AQ2328" s="162"/>
      <c r="AR2328" s="162"/>
      <c r="AS2328" s="162"/>
      <c r="AT2328" s="162"/>
      <c r="AU2328" s="162"/>
      <c r="AV2328" s="162"/>
      <c r="AW2328" s="162"/>
      <c r="AX2328" s="162"/>
    </row>
    <row r="2329" spans="1:50" hidden="1">
      <c r="A2329" s="153" t="s">
        <v>15788</v>
      </c>
      <c r="B2329" s="153" t="s">
        <v>5911</v>
      </c>
      <c r="C2329" s="153" t="s">
        <v>15760</v>
      </c>
      <c r="D2329" s="176" t="s">
        <v>10904</v>
      </c>
      <c r="E2329" s="153" t="s">
        <v>10905</v>
      </c>
      <c r="F2329" s="153" t="s">
        <v>15789</v>
      </c>
      <c r="G2329" s="153" t="s">
        <v>10906</v>
      </c>
      <c r="H2329" s="153" t="s">
        <v>2025</v>
      </c>
      <c r="I2329" s="153" t="s">
        <v>2026</v>
      </c>
      <c r="J2329" s="153" t="s">
        <v>10907</v>
      </c>
      <c r="K2329" s="153" t="s">
        <v>10908</v>
      </c>
      <c r="L2329" s="153" t="s">
        <v>10909</v>
      </c>
      <c r="M2329" s="153" t="s">
        <v>10910</v>
      </c>
      <c r="N2329" s="184" t="s">
        <v>6318</v>
      </c>
      <c r="AA2329" s="153">
        <v>1</v>
      </c>
      <c r="AB2329" s="153" t="s">
        <v>15754</v>
      </c>
      <c r="AC2329" s="153" t="s">
        <v>15755</v>
      </c>
      <c r="AD2329" s="153" t="s">
        <v>13627</v>
      </c>
      <c r="AE2329" s="153" t="s">
        <v>15756</v>
      </c>
      <c r="AH2329" s="162"/>
      <c r="AI2329" s="162"/>
      <c r="AJ2329" s="162"/>
      <c r="AK2329" s="162"/>
      <c r="AL2329" s="162"/>
      <c r="AM2329" s="162"/>
      <c r="AN2329" s="162"/>
      <c r="AO2329" s="162"/>
      <c r="AP2329" s="162"/>
      <c r="AQ2329" s="162"/>
      <c r="AR2329" s="162"/>
      <c r="AS2329" s="162"/>
      <c r="AT2329" s="162"/>
      <c r="AU2329" s="162"/>
      <c r="AV2329" s="162"/>
      <c r="AW2329" s="162"/>
      <c r="AX2329" s="162"/>
    </row>
    <row r="2330" spans="1:50" hidden="1">
      <c r="A2330" s="153" t="s">
        <v>15777</v>
      </c>
      <c r="B2330" s="153" t="s">
        <v>5911</v>
      </c>
      <c r="C2330" s="153" t="s">
        <v>15760</v>
      </c>
      <c r="D2330" s="176" t="s">
        <v>10904</v>
      </c>
      <c r="E2330" s="153" t="s">
        <v>10905</v>
      </c>
      <c r="F2330" s="153" t="s">
        <v>15778</v>
      </c>
      <c r="G2330" s="153" t="s">
        <v>10906</v>
      </c>
      <c r="H2330" s="153" t="s">
        <v>2025</v>
      </c>
      <c r="I2330" s="153" t="s">
        <v>2026</v>
      </c>
      <c r="J2330" s="153" t="s">
        <v>10907</v>
      </c>
      <c r="K2330" s="153" t="s">
        <v>10908</v>
      </c>
      <c r="L2330" s="153" t="s">
        <v>10909</v>
      </c>
      <c r="M2330" s="153" t="s">
        <v>10910</v>
      </c>
      <c r="N2330" s="184" t="s">
        <v>6318</v>
      </c>
      <c r="AA2330" s="153">
        <v>1</v>
      </c>
      <c r="AB2330" s="153" t="s">
        <v>15754</v>
      </c>
      <c r="AC2330" s="153" t="s">
        <v>15755</v>
      </c>
      <c r="AD2330" s="153" t="s">
        <v>13627</v>
      </c>
      <c r="AE2330" s="153" t="s">
        <v>15756</v>
      </c>
      <c r="AH2330" s="162"/>
      <c r="AI2330" s="162"/>
      <c r="AJ2330" s="162"/>
      <c r="AK2330" s="162"/>
      <c r="AL2330" s="162"/>
      <c r="AM2330" s="162"/>
      <c r="AN2330" s="162"/>
      <c r="AO2330" s="162"/>
      <c r="AP2330" s="162"/>
      <c r="AQ2330" s="162"/>
      <c r="AR2330" s="162"/>
      <c r="AS2330" s="162"/>
      <c r="AT2330" s="162"/>
      <c r="AU2330" s="162"/>
      <c r="AV2330" s="162"/>
      <c r="AW2330" s="162"/>
      <c r="AX2330" s="162"/>
    </row>
    <row r="2331" spans="1:50" hidden="1">
      <c r="A2331" s="153" t="s">
        <v>15779</v>
      </c>
      <c r="B2331" s="153" t="s">
        <v>5911</v>
      </c>
      <c r="C2331" s="153" t="s">
        <v>15760</v>
      </c>
      <c r="D2331" s="176" t="s">
        <v>10904</v>
      </c>
      <c r="E2331" s="153" t="s">
        <v>10905</v>
      </c>
      <c r="F2331" s="153" t="s">
        <v>15780</v>
      </c>
      <c r="G2331" s="153" t="s">
        <v>10906</v>
      </c>
      <c r="H2331" s="153" t="s">
        <v>2025</v>
      </c>
      <c r="I2331" s="153" t="s">
        <v>2026</v>
      </c>
      <c r="J2331" s="153" t="s">
        <v>10907</v>
      </c>
      <c r="K2331" s="153" t="s">
        <v>10908</v>
      </c>
      <c r="L2331" s="153" t="s">
        <v>10909</v>
      </c>
      <c r="M2331" s="153" t="s">
        <v>10910</v>
      </c>
      <c r="N2331" s="184" t="s">
        <v>6318</v>
      </c>
      <c r="AA2331" s="153">
        <v>1</v>
      </c>
      <c r="AB2331" s="153" t="s">
        <v>15754</v>
      </c>
      <c r="AC2331" s="153" t="s">
        <v>15755</v>
      </c>
      <c r="AD2331" s="153" t="s">
        <v>13627</v>
      </c>
      <c r="AE2331" s="153" t="s">
        <v>15756</v>
      </c>
      <c r="AH2331" s="162"/>
      <c r="AI2331" s="162"/>
      <c r="AJ2331" s="162"/>
      <c r="AK2331" s="162"/>
      <c r="AL2331" s="162"/>
      <c r="AM2331" s="162"/>
      <c r="AN2331" s="162"/>
      <c r="AO2331" s="162"/>
      <c r="AP2331" s="162"/>
      <c r="AQ2331" s="162"/>
      <c r="AR2331" s="162"/>
      <c r="AS2331" s="162"/>
      <c r="AT2331" s="162"/>
      <c r="AU2331" s="162"/>
      <c r="AV2331" s="162"/>
      <c r="AW2331" s="162"/>
      <c r="AX2331" s="162"/>
    </row>
    <row r="2332" spans="1:50" hidden="1">
      <c r="A2332" s="153" t="s">
        <v>15781</v>
      </c>
      <c r="B2332" s="153" t="s">
        <v>5911</v>
      </c>
      <c r="C2332" s="153" t="s">
        <v>15782</v>
      </c>
      <c r="D2332" s="176" t="s">
        <v>10904</v>
      </c>
      <c r="E2332" s="153" t="s">
        <v>10905</v>
      </c>
      <c r="F2332" s="153" t="s">
        <v>15783</v>
      </c>
      <c r="G2332" s="153" t="s">
        <v>10906</v>
      </c>
      <c r="H2332" s="153" t="s">
        <v>2025</v>
      </c>
      <c r="I2332" s="153" t="s">
        <v>2026</v>
      </c>
      <c r="J2332" s="153" t="s">
        <v>10907</v>
      </c>
      <c r="K2332" s="153" t="s">
        <v>10908</v>
      </c>
      <c r="L2332" s="153" t="s">
        <v>10909</v>
      </c>
      <c r="M2332" s="153" t="s">
        <v>10910</v>
      </c>
      <c r="N2332" s="184" t="s">
        <v>6318</v>
      </c>
      <c r="AA2332" s="153">
        <v>1</v>
      </c>
      <c r="AB2332" s="153" t="s">
        <v>15754</v>
      </c>
      <c r="AC2332" s="153" t="s">
        <v>15755</v>
      </c>
      <c r="AD2332" s="153" t="s">
        <v>13627</v>
      </c>
      <c r="AE2332" s="153" t="s">
        <v>15756</v>
      </c>
      <c r="AH2332" s="162"/>
      <c r="AI2332" s="162"/>
      <c r="AJ2332" s="162"/>
      <c r="AK2332" s="162"/>
      <c r="AL2332" s="162"/>
      <c r="AM2332" s="162"/>
      <c r="AN2332" s="162"/>
      <c r="AO2332" s="162"/>
      <c r="AP2332" s="162"/>
      <c r="AQ2332" s="162"/>
      <c r="AR2332" s="162"/>
      <c r="AS2332" s="162"/>
      <c r="AT2332" s="162"/>
      <c r="AU2332" s="162"/>
      <c r="AV2332" s="162"/>
      <c r="AW2332" s="162"/>
      <c r="AX2332" s="162"/>
    </row>
    <row r="2333" spans="1:50" hidden="1">
      <c r="A2333" s="153" t="s">
        <v>15784</v>
      </c>
      <c r="B2333" s="153" t="s">
        <v>5911</v>
      </c>
      <c r="C2333" s="153" t="s">
        <v>15760</v>
      </c>
      <c r="D2333" s="176" t="s">
        <v>10904</v>
      </c>
      <c r="E2333" s="153" t="s">
        <v>10905</v>
      </c>
      <c r="F2333" s="153" t="s">
        <v>15785</v>
      </c>
      <c r="G2333" s="153" t="s">
        <v>10906</v>
      </c>
      <c r="H2333" s="153" t="s">
        <v>2025</v>
      </c>
      <c r="I2333" s="153" t="s">
        <v>2026</v>
      </c>
      <c r="J2333" s="153" t="s">
        <v>10907</v>
      </c>
      <c r="K2333" s="153" t="s">
        <v>10908</v>
      </c>
      <c r="L2333" s="153" t="s">
        <v>10909</v>
      </c>
      <c r="M2333" s="153" t="s">
        <v>10910</v>
      </c>
      <c r="N2333" s="184" t="s">
        <v>6318</v>
      </c>
      <c r="AA2333" s="153">
        <v>1</v>
      </c>
      <c r="AB2333" s="153" t="s">
        <v>15754</v>
      </c>
      <c r="AC2333" s="153" t="s">
        <v>15755</v>
      </c>
      <c r="AD2333" s="153" t="s">
        <v>13627</v>
      </c>
      <c r="AE2333" s="153" t="s">
        <v>15756</v>
      </c>
      <c r="AH2333" s="162"/>
      <c r="AI2333" s="162"/>
      <c r="AJ2333" s="162"/>
      <c r="AK2333" s="162"/>
      <c r="AL2333" s="162"/>
      <c r="AM2333" s="162"/>
      <c r="AN2333" s="162"/>
      <c r="AO2333" s="162"/>
      <c r="AP2333" s="162"/>
      <c r="AQ2333" s="162"/>
      <c r="AR2333" s="162"/>
      <c r="AS2333" s="162"/>
      <c r="AT2333" s="162"/>
      <c r="AU2333" s="162"/>
      <c r="AV2333" s="162"/>
      <c r="AW2333" s="162"/>
      <c r="AX2333" s="162"/>
    </row>
    <row r="2334" spans="1:50" hidden="1">
      <c r="A2334" s="153" t="s">
        <v>15786</v>
      </c>
      <c r="B2334" s="153" t="s">
        <v>5911</v>
      </c>
      <c r="C2334" s="153" t="s">
        <v>15760</v>
      </c>
      <c r="D2334" s="176" t="s">
        <v>10904</v>
      </c>
      <c r="E2334" s="153" t="s">
        <v>10905</v>
      </c>
      <c r="F2334" s="153" t="s">
        <v>15787</v>
      </c>
      <c r="G2334" s="153" t="s">
        <v>10906</v>
      </c>
      <c r="H2334" s="153" t="s">
        <v>2025</v>
      </c>
      <c r="I2334" s="153" t="s">
        <v>2026</v>
      </c>
      <c r="J2334" s="153" t="s">
        <v>10907</v>
      </c>
      <c r="K2334" s="153" t="s">
        <v>10908</v>
      </c>
      <c r="L2334" s="153" t="s">
        <v>10909</v>
      </c>
      <c r="M2334" s="153" t="s">
        <v>10910</v>
      </c>
      <c r="N2334" s="184" t="s">
        <v>6318</v>
      </c>
      <c r="AA2334" s="153">
        <v>1</v>
      </c>
      <c r="AB2334" s="153" t="s">
        <v>15754</v>
      </c>
      <c r="AC2334" s="153" t="s">
        <v>15755</v>
      </c>
      <c r="AD2334" s="153" t="s">
        <v>13627</v>
      </c>
      <c r="AE2334" s="153" t="s">
        <v>15756</v>
      </c>
      <c r="AH2334" s="162"/>
      <c r="AI2334" s="162"/>
      <c r="AJ2334" s="162"/>
      <c r="AK2334" s="162"/>
      <c r="AL2334" s="162"/>
      <c r="AM2334" s="162"/>
      <c r="AN2334" s="162"/>
      <c r="AO2334" s="162"/>
      <c r="AP2334" s="162"/>
      <c r="AQ2334" s="162"/>
      <c r="AR2334" s="162"/>
      <c r="AS2334" s="162"/>
      <c r="AT2334" s="162"/>
      <c r="AU2334" s="162"/>
      <c r="AV2334" s="162"/>
      <c r="AW2334" s="162"/>
      <c r="AX2334" s="162"/>
    </row>
    <row r="2335" spans="1:50" hidden="1">
      <c r="A2335" s="153" t="s">
        <v>15790</v>
      </c>
      <c r="B2335" s="153" t="s">
        <v>5911</v>
      </c>
      <c r="C2335" s="153" t="s">
        <v>15760</v>
      </c>
      <c r="D2335" s="176" t="s">
        <v>10904</v>
      </c>
      <c r="E2335" s="153" t="s">
        <v>10905</v>
      </c>
      <c r="F2335" s="153" t="s">
        <v>15791</v>
      </c>
      <c r="G2335" s="153" t="s">
        <v>10906</v>
      </c>
      <c r="H2335" s="153" t="s">
        <v>2025</v>
      </c>
      <c r="I2335" s="153" t="s">
        <v>2026</v>
      </c>
      <c r="J2335" s="153" t="s">
        <v>10907</v>
      </c>
      <c r="K2335" s="153" t="s">
        <v>10908</v>
      </c>
      <c r="L2335" s="153" t="s">
        <v>10909</v>
      </c>
      <c r="M2335" s="153" t="s">
        <v>10910</v>
      </c>
      <c r="N2335" s="184" t="s">
        <v>6318</v>
      </c>
      <c r="AA2335" s="153">
        <v>1</v>
      </c>
      <c r="AB2335" s="153" t="s">
        <v>15754</v>
      </c>
      <c r="AC2335" s="153" t="s">
        <v>15755</v>
      </c>
      <c r="AD2335" s="153" t="s">
        <v>13627</v>
      </c>
      <c r="AE2335" s="153" t="s">
        <v>15756</v>
      </c>
      <c r="AH2335" s="162"/>
      <c r="AI2335" s="162"/>
      <c r="AJ2335" s="162"/>
      <c r="AK2335" s="162"/>
      <c r="AL2335" s="162"/>
      <c r="AM2335" s="162"/>
      <c r="AN2335" s="162"/>
      <c r="AO2335" s="162"/>
      <c r="AP2335" s="162"/>
      <c r="AQ2335" s="162"/>
      <c r="AR2335" s="162"/>
      <c r="AS2335" s="162"/>
      <c r="AT2335" s="162"/>
      <c r="AU2335" s="162"/>
      <c r="AV2335" s="162"/>
      <c r="AW2335" s="162"/>
      <c r="AX2335" s="162"/>
    </row>
    <row r="2336" spans="1:50" hidden="1">
      <c r="A2336" s="153" t="s">
        <v>5554</v>
      </c>
      <c r="B2336" s="153" t="s">
        <v>5868</v>
      </c>
      <c r="C2336" s="153" t="s">
        <v>5555</v>
      </c>
      <c r="D2336" s="177" t="s">
        <v>10442</v>
      </c>
      <c r="E2336" s="161" t="s">
        <v>10443</v>
      </c>
      <c r="F2336" s="161" t="s">
        <v>13526</v>
      </c>
      <c r="G2336" s="161" t="s">
        <v>10444</v>
      </c>
      <c r="H2336" s="161" t="s">
        <v>2025</v>
      </c>
      <c r="I2336" s="161" t="s">
        <v>2026</v>
      </c>
      <c r="J2336" s="161" t="s">
        <v>10445</v>
      </c>
      <c r="K2336" s="161" t="s">
        <v>10446</v>
      </c>
      <c r="L2336" s="161" t="s">
        <v>10447</v>
      </c>
      <c r="M2336" s="161" t="s">
        <v>10448</v>
      </c>
      <c r="N2336" s="185" t="s">
        <v>6313</v>
      </c>
      <c r="O2336" s="161" t="s">
        <v>5870</v>
      </c>
      <c r="P2336" s="161" t="s">
        <v>12230</v>
      </c>
      <c r="Q2336" s="161" t="s">
        <v>10444</v>
      </c>
      <c r="R2336" s="161" t="s">
        <v>2024</v>
      </c>
      <c r="S2336" s="161" t="s">
        <v>2031</v>
      </c>
      <c r="T2336" s="161" t="s">
        <v>12231</v>
      </c>
      <c r="U2336" s="161">
        <v>0</v>
      </c>
      <c r="V2336" s="161">
        <v>0</v>
      </c>
      <c r="W2336" s="161">
        <v>0</v>
      </c>
      <c r="X2336" s="161">
        <v>0</v>
      </c>
      <c r="Y2336" s="161">
        <v>0</v>
      </c>
      <c r="Z2336" s="161">
        <v>0</v>
      </c>
      <c r="AA2336" s="161">
        <v>0</v>
      </c>
      <c r="AB2336" s="161">
        <v>0</v>
      </c>
      <c r="AC2336" s="161">
        <v>0</v>
      </c>
      <c r="AD2336" s="161">
        <v>0</v>
      </c>
      <c r="AE2336" s="161">
        <v>0</v>
      </c>
      <c r="AF2336" s="161" t="s">
        <v>1823</v>
      </c>
      <c r="AG2336" s="161" t="s">
        <v>4437</v>
      </c>
      <c r="AH2336" s="162"/>
      <c r="AI2336" s="162"/>
      <c r="AJ2336" s="162"/>
      <c r="AK2336" s="162"/>
      <c r="AL2336" s="162"/>
      <c r="AM2336" s="162"/>
      <c r="AN2336" s="162"/>
      <c r="AO2336" s="162"/>
      <c r="AP2336" s="162"/>
      <c r="AQ2336" s="162"/>
      <c r="AR2336" s="162"/>
      <c r="AS2336" s="162"/>
      <c r="AT2336" s="162"/>
      <c r="AU2336" s="162"/>
      <c r="AV2336" s="162"/>
      <c r="AW2336" s="162"/>
      <c r="AX2336" s="162"/>
    </row>
    <row r="2337" spans="1:50" hidden="1">
      <c r="A2337" s="153" t="s">
        <v>15792</v>
      </c>
      <c r="B2337" s="153" t="s">
        <v>5911</v>
      </c>
      <c r="C2337" s="153" t="s">
        <v>15760</v>
      </c>
      <c r="D2337" s="176" t="s">
        <v>10904</v>
      </c>
      <c r="E2337" s="153" t="s">
        <v>10905</v>
      </c>
      <c r="F2337" s="153" t="s">
        <v>15793</v>
      </c>
      <c r="G2337" s="153" t="s">
        <v>10906</v>
      </c>
      <c r="H2337" s="153" t="s">
        <v>2025</v>
      </c>
      <c r="I2337" s="153" t="s">
        <v>2026</v>
      </c>
      <c r="J2337" s="153" t="s">
        <v>10907</v>
      </c>
      <c r="K2337" s="153" t="s">
        <v>10908</v>
      </c>
      <c r="L2337" s="153" t="s">
        <v>10909</v>
      </c>
      <c r="M2337" s="153" t="s">
        <v>10910</v>
      </c>
      <c r="N2337" s="184" t="s">
        <v>6318</v>
      </c>
      <c r="AA2337" s="153">
        <v>1</v>
      </c>
      <c r="AB2337" s="153" t="s">
        <v>15754</v>
      </c>
      <c r="AC2337" s="153" t="s">
        <v>15755</v>
      </c>
      <c r="AD2337" s="153" t="s">
        <v>13627</v>
      </c>
      <c r="AE2337" s="153" t="s">
        <v>15756</v>
      </c>
      <c r="AH2337" s="162"/>
      <c r="AI2337" s="162"/>
      <c r="AJ2337" s="162"/>
      <c r="AK2337" s="162"/>
      <c r="AL2337" s="162"/>
      <c r="AM2337" s="162"/>
      <c r="AN2337" s="162"/>
      <c r="AO2337" s="162"/>
      <c r="AP2337" s="162"/>
      <c r="AQ2337" s="162"/>
      <c r="AR2337" s="162"/>
      <c r="AS2337" s="162"/>
      <c r="AT2337" s="162"/>
      <c r="AU2337" s="162"/>
      <c r="AV2337" s="162"/>
      <c r="AW2337" s="162"/>
      <c r="AX2337" s="162"/>
    </row>
    <row r="2338" spans="1:50" hidden="1">
      <c r="A2338" s="153" t="s">
        <v>15794</v>
      </c>
      <c r="B2338" s="153" t="s">
        <v>5911</v>
      </c>
      <c r="C2338" s="153" t="s">
        <v>15760</v>
      </c>
      <c r="D2338" s="176" t="s">
        <v>10904</v>
      </c>
      <c r="E2338" s="153" t="s">
        <v>10905</v>
      </c>
      <c r="F2338" s="153" t="s">
        <v>15795</v>
      </c>
      <c r="G2338" s="153" t="s">
        <v>10906</v>
      </c>
      <c r="H2338" s="153" t="s">
        <v>2025</v>
      </c>
      <c r="I2338" s="153" t="s">
        <v>2026</v>
      </c>
      <c r="J2338" s="153" t="s">
        <v>10907</v>
      </c>
      <c r="K2338" s="153" t="s">
        <v>10908</v>
      </c>
      <c r="L2338" s="153" t="s">
        <v>10909</v>
      </c>
      <c r="M2338" s="153" t="s">
        <v>10910</v>
      </c>
      <c r="N2338" s="184" t="s">
        <v>6318</v>
      </c>
      <c r="AA2338" s="153">
        <v>1</v>
      </c>
      <c r="AB2338" s="153" t="s">
        <v>15754</v>
      </c>
      <c r="AC2338" s="153" t="s">
        <v>15755</v>
      </c>
      <c r="AD2338" s="153" t="s">
        <v>13627</v>
      </c>
      <c r="AE2338" s="153" t="s">
        <v>15756</v>
      </c>
      <c r="AH2338" s="162"/>
      <c r="AI2338" s="162"/>
      <c r="AJ2338" s="162"/>
      <c r="AK2338" s="162"/>
      <c r="AL2338" s="162"/>
      <c r="AM2338" s="162"/>
      <c r="AN2338" s="162"/>
      <c r="AO2338" s="162"/>
      <c r="AP2338" s="162"/>
      <c r="AQ2338" s="162"/>
      <c r="AR2338" s="162"/>
      <c r="AS2338" s="162"/>
      <c r="AT2338" s="162"/>
      <c r="AU2338" s="162"/>
      <c r="AV2338" s="162"/>
      <c r="AW2338" s="162"/>
      <c r="AX2338" s="162"/>
    </row>
    <row r="2339" spans="1:50" hidden="1">
      <c r="A2339" s="153" t="s">
        <v>15796</v>
      </c>
      <c r="B2339" s="153" t="s">
        <v>5911</v>
      </c>
      <c r="C2339" s="153" t="s">
        <v>15760</v>
      </c>
      <c r="D2339" s="176" t="s">
        <v>10904</v>
      </c>
      <c r="E2339" s="153" t="s">
        <v>10905</v>
      </c>
      <c r="F2339" s="153" t="s">
        <v>15797</v>
      </c>
      <c r="G2339" s="153" t="s">
        <v>10906</v>
      </c>
      <c r="H2339" s="153" t="s">
        <v>2025</v>
      </c>
      <c r="I2339" s="153" t="s">
        <v>2026</v>
      </c>
      <c r="J2339" s="153" t="s">
        <v>10907</v>
      </c>
      <c r="K2339" s="153" t="s">
        <v>10908</v>
      </c>
      <c r="L2339" s="153" t="s">
        <v>10909</v>
      </c>
      <c r="M2339" s="153" t="s">
        <v>10910</v>
      </c>
      <c r="N2339" s="184" t="s">
        <v>6318</v>
      </c>
      <c r="AA2339" s="153">
        <v>1</v>
      </c>
      <c r="AB2339" s="153" t="s">
        <v>15754</v>
      </c>
      <c r="AC2339" s="153" t="s">
        <v>15755</v>
      </c>
      <c r="AD2339" s="153" t="s">
        <v>13627</v>
      </c>
      <c r="AE2339" s="153" t="s">
        <v>15756</v>
      </c>
      <c r="AH2339" s="162"/>
      <c r="AI2339" s="162"/>
      <c r="AJ2339" s="162"/>
      <c r="AK2339" s="162"/>
      <c r="AL2339" s="162"/>
      <c r="AM2339" s="162"/>
      <c r="AN2339" s="162"/>
      <c r="AO2339" s="162"/>
      <c r="AP2339" s="162"/>
      <c r="AQ2339" s="162"/>
      <c r="AR2339" s="162"/>
      <c r="AS2339" s="162"/>
      <c r="AT2339" s="162"/>
      <c r="AU2339" s="162"/>
      <c r="AV2339" s="162"/>
      <c r="AW2339" s="162"/>
      <c r="AX2339" s="162"/>
    </row>
    <row r="2340" spans="1:50" hidden="1">
      <c r="A2340" s="153" t="s">
        <v>15798</v>
      </c>
      <c r="B2340" s="153" t="s">
        <v>5911</v>
      </c>
      <c r="C2340" s="153" t="s">
        <v>15760</v>
      </c>
      <c r="D2340" s="176" t="s">
        <v>10904</v>
      </c>
      <c r="E2340" s="153" t="s">
        <v>10905</v>
      </c>
      <c r="F2340" s="153" t="s">
        <v>15799</v>
      </c>
      <c r="G2340" s="153" t="s">
        <v>10906</v>
      </c>
      <c r="H2340" s="153" t="s">
        <v>2025</v>
      </c>
      <c r="I2340" s="153" t="s">
        <v>2026</v>
      </c>
      <c r="J2340" s="153" t="s">
        <v>10907</v>
      </c>
      <c r="K2340" s="153" t="s">
        <v>10908</v>
      </c>
      <c r="L2340" s="153" t="s">
        <v>10909</v>
      </c>
      <c r="M2340" s="153" t="s">
        <v>10910</v>
      </c>
      <c r="N2340" s="184" t="s">
        <v>6318</v>
      </c>
      <c r="AA2340" s="153">
        <v>1</v>
      </c>
      <c r="AB2340" s="153" t="s">
        <v>15754</v>
      </c>
      <c r="AC2340" s="153" t="s">
        <v>15755</v>
      </c>
      <c r="AD2340" s="153" t="s">
        <v>13627</v>
      </c>
      <c r="AE2340" s="153" t="s">
        <v>15756</v>
      </c>
      <c r="AH2340" s="162"/>
      <c r="AI2340" s="162"/>
      <c r="AJ2340" s="162"/>
      <c r="AK2340" s="162"/>
      <c r="AL2340" s="162"/>
      <c r="AM2340" s="162"/>
      <c r="AN2340" s="162"/>
      <c r="AO2340" s="162"/>
      <c r="AP2340" s="162"/>
      <c r="AQ2340" s="162"/>
      <c r="AR2340" s="162"/>
      <c r="AS2340" s="162"/>
      <c r="AT2340" s="162"/>
      <c r="AU2340" s="162"/>
      <c r="AV2340" s="162"/>
      <c r="AW2340" s="162"/>
      <c r="AX2340" s="162"/>
    </row>
    <row r="2341" spans="1:50" hidden="1">
      <c r="A2341" s="153" t="s">
        <v>15800</v>
      </c>
      <c r="B2341" s="153" t="s">
        <v>5911</v>
      </c>
      <c r="C2341" s="153" t="s">
        <v>15760</v>
      </c>
      <c r="D2341" s="176" t="s">
        <v>10904</v>
      </c>
      <c r="E2341" s="153" t="s">
        <v>10905</v>
      </c>
      <c r="F2341" s="153" t="s">
        <v>15801</v>
      </c>
      <c r="G2341" s="153" t="s">
        <v>10906</v>
      </c>
      <c r="H2341" s="153" t="s">
        <v>2025</v>
      </c>
      <c r="I2341" s="153" t="s">
        <v>2026</v>
      </c>
      <c r="J2341" s="153" t="s">
        <v>10907</v>
      </c>
      <c r="K2341" s="153" t="s">
        <v>10908</v>
      </c>
      <c r="L2341" s="153" t="s">
        <v>10909</v>
      </c>
      <c r="M2341" s="153" t="s">
        <v>10910</v>
      </c>
      <c r="N2341" s="184" t="s">
        <v>6318</v>
      </c>
      <c r="AA2341" s="153">
        <v>1</v>
      </c>
      <c r="AB2341" s="153" t="s">
        <v>15754</v>
      </c>
      <c r="AC2341" s="153" t="s">
        <v>15755</v>
      </c>
      <c r="AD2341" s="153" t="s">
        <v>13627</v>
      </c>
      <c r="AE2341" s="153" t="s">
        <v>15756</v>
      </c>
      <c r="AH2341" s="162"/>
      <c r="AI2341" s="162"/>
      <c r="AJ2341" s="162"/>
      <c r="AK2341" s="162"/>
      <c r="AL2341" s="162"/>
      <c r="AM2341" s="162"/>
      <c r="AN2341" s="162"/>
      <c r="AO2341" s="162"/>
      <c r="AP2341" s="162"/>
      <c r="AQ2341" s="162"/>
      <c r="AR2341" s="162"/>
      <c r="AS2341" s="162"/>
      <c r="AT2341" s="162"/>
      <c r="AU2341" s="162"/>
      <c r="AV2341" s="162"/>
      <c r="AW2341" s="162"/>
      <c r="AX2341" s="162"/>
    </row>
    <row r="2342" spans="1:50" hidden="1">
      <c r="A2342" s="153" t="s">
        <v>15802</v>
      </c>
      <c r="B2342" s="153" t="s">
        <v>5911</v>
      </c>
      <c r="C2342" s="153" t="s">
        <v>15760</v>
      </c>
      <c r="D2342" s="176" t="s">
        <v>10904</v>
      </c>
      <c r="E2342" s="153" t="s">
        <v>10905</v>
      </c>
      <c r="F2342" s="153" t="s">
        <v>15803</v>
      </c>
      <c r="G2342" s="153" t="s">
        <v>10906</v>
      </c>
      <c r="H2342" s="153" t="s">
        <v>2025</v>
      </c>
      <c r="I2342" s="153" t="s">
        <v>2026</v>
      </c>
      <c r="J2342" s="153" t="s">
        <v>10907</v>
      </c>
      <c r="K2342" s="153" t="s">
        <v>10908</v>
      </c>
      <c r="L2342" s="153" t="s">
        <v>10909</v>
      </c>
      <c r="M2342" s="153" t="s">
        <v>10910</v>
      </c>
      <c r="N2342" s="184" t="s">
        <v>6318</v>
      </c>
      <c r="AA2342" s="153">
        <v>1</v>
      </c>
      <c r="AB2342" s="153" t="s">
        <v>15754</v>
      </c>
      <c r="AC2342" s="153" t="s">
        <v>15755</v>
      </c>
      <c r="AD2342" s="153" t="s">
        <v>13627</v>
      </c>
      <c r="AE2342" s="153" t="s">
        <v>15756</v>
      </c>
      <c r="AH2342" s="162"/>
      <c r="AI2342" s="162"/>
      <c r="AJ2342" s="162"/>
      <c r="AK2342" s="162"/>
      <c r="AL2342" s="162"/>
      <c r="AM2342" s="162"/>
      <c r="AN2342" s="162"/>
      <c r="AO2342" s="162"/>
      <c r="AP2342" s="162"/>
      <c r="AQ2342" s="162"/>
      <c r="AR2342" s="162"/>
      <c r="AS2342" s="162"/>
      <c r="AT2342" s="162"/>
      <c r="AU2342" s="162"/>
      <c r="AV2342" s="162"/>
      <c r="AW2342" s="162"/>
      <c r="AX2342" s="162"/>
    </row>
    <row r="2343" spans="1:50" hidden="1">
      <c r="A2343" s="153" t="s">
        <v>15804</v>
      </c>
      <c r="B2343" s="153" t="s">
        <v>5911</v>
      </c>
      <c r="C2343" s="153" t="s">
        <v>15760</v>
      </c>
      <c r="D2343" s="176" t="s">
        <v>10904</v>
      </c>
      <c r="E2343" s="153" t="s">
        <v>10905</v>
      </c>
      <c r="F2343" s="153" t="s">
        <v>15805</v>
      </c>
      <c r="G2343" s="153" t="s">
        <v>10906</v>
      </c>
      <c r="H2343" s="153" t="s">
        <v>2025</v>
      </c>
      <c r="I2343" s="153" t="s">
        <v>2026</v>
      </c>
      <c r="J2343" s="153" t="s">
        <v>10907</v>
      </c>
      <c r="K2343" s="153" t="s">
        <v>10908</v>
      </c>
      <c r="L2343" s="153" t="s">
        <v>10909</v>
      </c>
      <c r="M2343" s="153" t="s">
        <v>10910</v>
      </c>
      <c r="N2343" s="184" t="s">
        <v>6318</v>
      </c>
      <c r="AA2343" s="153">
        <v>1</v>
      </c>
      <c r="AB2343" s="153" t="s">
        <v>15754</v>
      </c>
      <c r="AC2343" s="153" t="s">
        <v>15755</v>
      </c>
      <c r="AD2343" s="153" t="s">
        <v>13627</v>
      </c>
      <c r="AE2343" s="153" t="s">
        <v>15756</v>
      </c>
      <c r="AH2343" s="162"/>
      <c r="AI2343" s="162"/>
      <c r="AJ2343" s="162"/>
      <c r="AK2343" s="162"/>
      <c r="AL2343" s="162"/>
      <c r="AM2343" s="162"/>
      <c r="AN2343" s="162"/>
      <c r="AO2343" s="162"/>
      <c r="AP2343" s="162"/>
      <c r="AQ2343" s="162"/>
      <c r="AR2343" s="162"/>
      <c r="AS2343" s="162"/>
      <c r="AT2343" s="162"/>
      <c r="AU2343" s="162"/>
      <c r="AV2343" s="162"/>
      <c r="AW2343" s="162"/>
      <c r="AX2343" s="162"/>
    </row>
    <row r="2344" spans="1:50" hidden="1">
      <c r="A2344" s="153" t="s">
        <v>15806</v>
      </c>
      <c r="B2344" s="153" t="s">
        <v>5911</v>
      </c>
      <c r="C2344" s="153" t="s">
        <v>15760</v>
      </c>
      <c r="D2344" s="176" t="s">
        <v>10904</v>
      </c>
      <c r="E2344" s="153" t="s">
        <v>10905</v>
      </c>
      <c r="F2344" s="153" t="s">
        <v>15807</v>
      </c>
      <c r="G2344" s="153" t="s">
        <v>10906</v>
      </c>
      <c r="H2344" s="153" t="s">
        <v>2025</v>
      </c>
      <c r="I2344" s="153" t="s">
        <v>2026</v>
      </c>
      <c r="J2344" s="153" t="s">
        <v>10907</v>
      </c>
      <c r="K2344" s="153" t="s">
        <v>10908</v>
      </c>
      <c r="L2344" s="153" t="s">
        <v>10909</v>
      </c>
      <c r="M2344" s="153" t="s">
        <v>10910</v>
      </c>
      <c r="N2344" s="184" t="s">
        <v>6318</v>
      </c>
      <c r="AA2344" s="153">
        <v>1</v>
      </c>
      <c r="AB2344" s="153" t="s">
        <v>15754</v>
      </c>
      <c r="AC2344" s="153" t="s">
        <v>15755</v>
      </c>
      <c r="AD2344" s="153" t="s">
        <v>13627</v>
      </c>
      <c r="AE2344" s="153" t="s">
        <v>15756</v>
      </c>
      <c r="AH2344" s="162"/>
      <c r="AI2344" s="162"/>
      <c r="AJ2344" s="162"/>
      <c r="AK2344" s="162"/>
      <c r="AL2344" s="162"/>
      <c r="AM2344" s="162"/>
      <c r="AN2344" s="162"/>
      <c r="AO2344" s="162"/>
      <c r="AP2344" s="162"/>
      <c r="AQ2344" s="162"/>
      <c r="AR2344" s="162"/>
      <c r="AS2344" s="162"/>
      <c r="AT2344" s="162"/>
      <c r="AU2344" s="162"/>
      <c r="AV2344" s="162"/>
      <c r="AW2344" s="162"/>
      <c r="AX2344" s="162"/>
    </row>
    <row r="2345" spans="1:50" hidden="1">
      <c r="A2345" s="153" t="s">
        <v>15808</v>
      </c>
      <c r="B2345" s="153" t="s">
        <v>5911</v>
      </c>
      <c r="C2345" s="153" t="s">
        <v>15760</v>
      </c>
      <c r="D2345" s="176" t="s">
        <v>10904</v>
      </c>
      <c r="E2345" s="153" t="s">
        <v>10905</v>
      </c>
      <c r="F2345" s="153" t="s">
        <v>15809</v>
      </c>
      <c r="G2345" s="153" t="s">
        <v>10906</v>
      </c>
      <c r="H2345" s="153" t="s">
        <v>2025</v>
      </c>
      <c r="I2345" s="153" t="s">
        <v>2026</v>
      </c>
      <c r="J2345" s="153" t="s">
        <v>10907</v>
      </c>
      <c r="K2345" s="153" t="s">
        <v>10908</v>
      </c>
      <c r="L2345" s="153" t="s">
        <v>10909</v>
      </c>
      <c r="M2345" s="153" t="s">
        <v>10910</v>
      </c>
      <c r="N2345" s="184" t="s">
        <v>6318</v>
      </c>
      <c r="AA2345" s="153">
        <v>1</v>
      </c>
      <c r="AB2345" s="153" t="s">
        <v>15754</v>
      </c>
      <c r="AC2345" s="153" t="s">
        <v>15755</v>
      </c>
      <c r="AD2345" s="153" t="s">
        <v>13627</v>
      </c>
      <c r="AE2345" s="153" t="s">
        <v>15756</v>
      </c>
      <c r="AH2345" s="162"/>
      <c r="AI2345" s="162"/>
      <c r="AJ2345" s="162"/>
      <c r="AK2345" s="162"/>
      <c r="AL2345" s="162"/>
      <c r="AM2345" s="162"/>
      <c r="AN2345" s="162"/>
      <c r="AO2345" s="162"/>
      <c r="AP2345" s="162"/>
      <c r="AQ2345" s="162"/>
      <c r="AR2345" s="162"/>
      <c r="AS2345" s="162"/>
      <c r="AT2345" s="162"/>
      <c r="AU2345" s="162"/>
      <c r="AV2345" s="162"/>
      <c r="AW2345" s="162"/>
      <c r="AX2345" s="162"/>
    </row>
    <row r="2346" spans="1:50" hidden="1">
      <c r="A2346" s="153" t="s">
        <v>15810</v>
      </c>
      <c r="B2346" s="153" t="s">
        <v>5911</v>
      </c>
      <c r="C2346" s="153" t="s">
        <v>15760</v>
      </c>
      <c r="D2346" s="176" t="s">
        <v>10904</v>
      </c>
      <c r="E2346" s="153" t="s">
        <v>10905</v>
      </c>
      <c r="F2346" s="153" t="s">
        <v>15811</v>
      </c>
      <c r="G2346" s="153" t="s">
        <v>10906</v>
      </c>
      <c r="H2346" s="153" t="s">
        <v>2025</v>
      </c>
      <c r="I2346" s="153" t="s">
        <v>2026</v>
      </c>
      <c r="J2346" s="153" t="s">
        <v>10907</v>
      </c>
      <c r="K2346" s="153" t="s">
        <v>10908</v>
      </c>
      <c r="L2346" s="153" t="s">
        <v>10909</v>
      </c>
      <c r="M2346" s="153" t="s">
        <v>10910</v>
      </c>
      <c r="N2346" s="184" t="s">
        <v>6318</v>
      </c>
      <c r="AA2346" s="153">
        <v>1</v>
      </c>
      <c r="AB2346" s="153" t="s">
        <v>15754</v>
      </c>
      <c r="AC2346" s="153" t="s">
        <v>15755</v>
      </c>
      <c r="AD2346" s="153" t="s">
        <v>13627</v>
      </c>
      <c r="AE2346" s="153" t="s">
        <v>15756</v>
      </c>
      <c r="AH2346" s="162"/>
      <c r="AI2346" s="162"/>
      <c r="AJ2346" s="162"/>
      <c r="AK2346" s="162"/>
      <c r="AL2346" s="162"/>
      <c r="AM2346" s="162"/>
      <c r="AN2346" s="162"/>
      <c r="AO2346" s="162"/>
      <c r="AP2346" s="162"/>
      <c r="AQ2346" s="162"/>
      <c r="AR2346" s="162"/>
      <c r="AS2346" s="162"/>
      <c r="AT2346" s="162"/>
      <c r="AU2346" s="162"/>
      <c r="AV2346" s="162"/>
      <c r="AW2346" s="162"/>
      <c r="AX2346" s="162"/>
    </row>
    <row r="2347" spans="1:50" hidden="1">
      <c r="A2347" s="153" t="s">
        <v>748</v>
      </c>
      <c r="B2347" s="153" t="s">
        <v>5265</v>
      </c>
      <c r="C2347" s="153" t="s">
        <v>5648</v>
      </c>
      <c r="D2347" s="177" t="s">
        <v>6957</v>
      </c>
      <c r="E2347" s="161" t="s">
        <v>6958</v>
      </c>
      <c r="F2347" s="161" t="s">
        <v>13553</v>
      </c>
      <c r="G2347" s="161" t="s">
        <v>6959</v>
      </c>
      <c r="H2347" s="161" t="s">
        <v>2024</v>
      </c>
      <c r="I2347" s="161" t="s">
        <v>6960</v>
      </c>
      <c r="J2347" s="161" t="s">
        <v>6961</v>
      </c>
      <c r="K2347" s="161" t="s">
        <v>6962</v>
      </c>
      <c r="L2347" s="161" t="s">
        <v>6309</v>
      </c>
      <c r="M2347" s="161" t="s">
        <v>6963</v>
      </c>
      <c r="N2347" s="185" t="s">
        <v>6310</v>
      </c>
      <c r="O2347" s="161" t="s">
        <v>5266</v>
      </c>
      <c r="P2347" s="161" t="s">
        <v>12129</v>
      </c>
      <c r="Q2347" s="161" t="s">
        <v>12130</v>
      </c>
      <c r="R2347" s="161" t="s">
        <v>2025</v>
      </c>
      <c r="S2347" s="161" t="s">
        <v>2026</v>
      </c>
      <c r="T2347" s="161" t="s">
        <v>6309</v>
      </c>
      <c r="U2347" s="161">
        <v>0</v>
      </c>
      <c r="V2347" s="161">
        <v>0</v>
      </c>
      <c r="W2347" s="161">
        <v>0</v>
      </c>
      <c r="X2347" s="161">
        <v>0</v>
      </c>
      <c r="Y2347" s="161">
        <v>0</v>
      </c>
      <c r="Z2347" s="161">
        <v>0</v>
      </c>
      <c r="AA2347" s="161">
        <v>0</v>
      </c>
      <c r="AB2347" s="161">
        <v>0</v>
      </c>
      <c r="AC2347" s="161">
        <v>0</v>
      </c>
      <c r="AD2347" s="161">
        <v>0</v>
      </c>
      <c r="AE2347" s="161">
        <v>0</v>
      </c>
      <c r="AF2347" s="161" t="s">
        <v>6309</v>
      </c>
      <c r="AG2347" s="161" t="s">
        <v>6317</v>
      </c>
      <c r="AH2347" s="162" t="s">
        <v>16057</v>
      </c>
      <c r="AI2347" s="162"/>
      <c r="AJ2347" s="162"/>
      <c r="AK2347" s="162"/>
      <c r="AL2347" s="162"/>
      <c r="AM2347" s="162"/>
      <c r="AN2347" s="162"/>
      <c r="AO2347" s="162"/>
      <c r="AP2347" s="162"/>
      <c r="AQ2347" s="162"/>
      <c r="AR2347" s="162"/>
      <c r="AS2347" s="162"/>
      <c r="AT2347" s="162"/>
      <c r="AU2347" s="162"/>
      <c r="AV2347" s="162"/>
      <c r="AW2347" s="162"/>
      <c r="AX2347" s="162"/>
    </row>
    <row r="2348" spans="1:50" hidden="1">
      <c r="A2348" s="153" t="s">
        <v>15812</v>
      </c>
      <c r="B2348" s="153" t="s">
        <v>5911</v>
      </c>
      <c r="C2348" s="153" t="s">
        <v>15760</v>
      </c>
      <c r="D2348" s="176" t="s">
        <v>10904</v>
      </c>
      <c r="E2348" s="153" t="s">
        <v>10905</v>
      </c>
      <c r="F2348" s="153" t="s">
        <v>15813</v>
      </c>
      <c r="G2348" s="153" t="s">
        <v>10906</v>
      </c>
      <c r="H2348" s="153" t="s">
        <v>2025</v>
      </c>
      <c r="I2348" s="153" t="s">
        <v>2026</v>
      </c>
      <c r="J2348" s="153" t="s">
        <v>10907</v>
      </c>
      <c r="K2348" s="153" t="s">
        <v>10908</v>
      </c>
      <c r="L2348" s="153" t="s">
        <v>10909</v>
      </c>
      <c r="M2348" s="153" t="s">
        <v>10910</v>
      </c>
      <c r="N2348" s="184" t="s">
        <v>6318</v>
      </c>
      <c r="AA2348" s="153">
        <v>1</v>
      </c>
      <c r="AB2348" s="153" t="s">
        <v>15754</v>
      </c>
      <c r="AC2348" s="153" t="s">
        <v>15755</v>
      </c>
      <c r="AD2348" s="153" t="s">
        <v>13627</v>
      </c>
      <c r="AE2348" s="153" t="s">
        <v>15756</v>
      </c>
      <c r="AH2348" s="162"/>
      <c r="AI2348" s="162"/>
      <c r="AJ2348" s="162"/>
      <c r="AK2348" s="162"/>
      <c r="AL2348" s="162"/>
      <c r="AM2348" s="162"/>
      <c r="AN2348" s="162"/>
      <c r="AO2348" s="162"/>
      <c r="AP2348" s="162"/>
      <c r="AQ2348" s="162"/>
      <c r="AR2348" s="162"/>
      <c r="AS2348" s="162"/>
      <c r="AT2348" s="162"/>
      <c r="AU2348" s="162"/>
      <c r="AV2348" s="162"/>
      <c r="AW2348" s="162"/>
      <c r="AX2348" s="162"/>
    </row>
    <row r="2349" spans="1:50" hidden="1">
      <c r="A2349" s="153" t="s">
        <v>15816</v>
      </c>
      <c r="B2349" s="153" t="s">
        <v>5911</v>
      </c>
      <c r="C2349" s="153" t="s">
        <v>15760</v>
      </c>
      <c r="D2349" s="176" t="s">
        <v>10904</v>
      </c>
      <c r="E2349" s="153" t="s">
        <v>10905</v>
      </c>
      <c r="F2349" s="153" t="s">
        <v>15817</v>
      </c>
      <c r="G2349" s="153" t="s">
        <v>10906</v>
      </c>
      <c r="H2349" s="153" t="s">
        <v>2025</v>
      </c>
      <c r="I2349" s="153" t="s">
        <v>2026</v>
      </c>
      <c r="J2349" s="153" t="s">
        <v>10907</v>
      </c>
      <c r="K2349" s="153" t="s">
        <v>10908</v>
      </c>
      <c r="L2349" s="153" t="s">
        <v>10909</v>
      </c>
      <c r="M2349" s="153" t="s">
        <v>10910</v>
      </c>
      <c r="N2349" s="184" t="s">
        <v>6318</v>
      </c>
      <c r="AA2349" s="153">
        <v>1</v>
      </c>
      <c r="AB2349" s="153" t="s">
        <v>15754</v>
      </c>
      <c r="AC2349" s="153" t="s">
        <v>15755</v>
      </c>
      <c r="AD2349" s="153" t="s">
        <v>13627</v>
      </c>
      <c r="AE2349" s="153" t="s">
        <v>15756</v>
      </c>
      <c r="AH2349" s="162"/>
      <c r="AI2349" s="162"/>
      <c r="AJ2349" s="162"/>
      <c r="AK2349" s="162"/>
      <c r="AL2349" s="162"/>
      <c r="AM2349" s="162"/>
      <c r="AN2349" s="162"/>
      <c r="AO2349" s="162"/>
      <c r="AP2349" s="162"/>
      <c r="AQ2349" s="162"/>
      <c r="AR2349" s="162"/>
      <c r="AS2349" s="162"/>
      <c r="AT2349" s="162"/>
      <c r="AU2349" s="162"/>
      <c r="AV2349" s="162"/>
      <c r="AW2349" s="162"/>
      <c r="AX2349" s="162"/>
    </row>
    <row r="2350" spans="1:50" hidden="1">
      <c r="A2350" s="153" t="s">
        <v>15814</v>
      </c>
      <c r="B2350" s="153" t="s">
        <v>5911</v>
      </c>
      <c r="C2350" s="153" t="s">
        <v>15760</v>
      </c>
      <c r="D2350" s="176" t="s">
        <v>10904</v>
      </c>
      <c r="E2350" s="153" t="s">
        <v>10905</v>
      </c>
      <c r="F2350" s="153" t="s">
        <v>15815</v>
      </c>
      <c r="G2350" s="153" t="s">
        <v>10906</v>
      </c>
      <c r="H2350" s="153" t="s">
        <v>2025</v>
      </c>
      <c r="I2350" s="153" t="s">
        <v>2026</v>
      </c>
      <c r="J2350" s="153" t="s">
        <v>10907</v>
      </c>
      <c r="K2350" s="153" t="s">
        <v>10908</v>
      </c>
      <c r="L2350" s="153" t="s">
        <v>10909</v>
      </c>
      <c r="M2350" s="153" t="s">
        <v>10910</v>
      </c>
      <c r="N2350" s="184" t="s">
        <v>6318</v>
      </c>
      <c r="AA2350" s="153">
        <v>1</v>
      </c>
      <c r="AB2350" s="153" t="s">
        <v>15754</v>
      </c>
      <c r="AC2350" s="153" t="s">
        <v>15755</v>
      </c>
      <c r="AD2350" s="153" t="s">
        <v>13627</v>
      </c>
      <c r="AE2350" s="153" t="s">
        <v>15756</v>
      </c>
      <c r="AH2350" s="162"/>
      <c r="AI2350" s="162"/>
      <c r="AJ2350" s="162"/>
      <c r="AK2350" s="162"/>
      <c r="AL2350" s="162"/>
      <c r="AM2350" s="162"/>
      <c r="AN2350" s="162"/>
      <c r="AO2350" s="162"/>
      <c r="AP2350" s="162"/>
      <c r="AQ2350" s="162"/>
      <c r="AR2350" s="162"/>
      <c r="AS2350" s="162"/>
      <c r="AT2350" s="162"/>
      <c r="AU2350" s="162"/>
      <c r="AV2350" s="162"/>
      <c r="AW2350" s="162"/>
      <c r="AX2350" s="162"/>
    </row>
    <row r="2351" spans="1:50" hidden="1">
      <c r="A2351" s="153" t="s">
        <v>15820</v>
      </c>
      <c r="B2351" s="153" t="s">
        <v>5911</v>
      </c>
      <c r="C2351" s="153" t="s">
        <v>15760</v>
      </c>
      <c r="D2351" s="176" t="s">
        <v>10904</v>
      </c>
      <c r="E2351" s="153" t="s">
        <v>10905</v>
      </c>
      <c r="F2351" s="153" t="s">
        <v>15821</v>
      </c>
      <c r="G2351" s="153" t="s">
        <v>10906</v>
      </c>
      <c r="H2351" s="153" t="s">
        <v>2025</v>
      </c>
      <c r="I2351" s="153" t="s">
        <v>2026</v>
      </c>
      <c r="J2351" s="153" t="s">
        <v>10907</v>
      </c>
      <c r="K2351" s="153" t="s">
        <v>10908</v>
      </c>
      <c r="L2351" s="153" t="s">
        <v>10909</v>
      </c>
      <c r="M2351" s="153" t="s">
        <v>10910</v>
      </c>
      <c r="N2351" s="184" t="s">
        <v>6318</v>
      </c>
      <c r="AA2351" s="153">
        <v>1</v>
      </c>
      <c r="AB2351" s="153" t="s">
        <v>15754</v>
      </c>
      <c r="AC2351" s="153" t="s">
        <v>15755</v>
      </c>
      <c r="AD2351" s="153" t="s">
        <v>13627</v>
      </c>
      <c r="AE2351" s="153" t="s">
        <v>15756</v>
      </c>
      <c r="AH2351" s="162"/>
      <c r="AI2351" s="162"/>
      <c r="AJ2351" s="162"/>
      <c r="AK2351" s="162"/>
      <c r="AL2351" s="162"/>
      <c r="AM2351" s="162"/>
      <c r="AN2351" s="162"/>
      <c r="AO2351" s="162"/>
      <c r="AP2351" s="162"/>
      <c r="AQ2351" s="162"/>
      <c r="AR2351" s="162"/>
      <c r="AS2351" s="162"/>
      <c r="AT2351" s="162"/>
      <c r="AU2351" s="162"/>
      <c r="AV2351" s="162"/>
      <c r="AW2351" s="162"/>
      <c r="AX2351" s="162"/>
    </row>
    <row r="2352" spans="1:50" hidden="1">
      <c r="A2352" s="153" t="s">
        <v>15818</v>
      </c>
      <c r="B2352" s="153" t="s">
        <v>5911</v>
      </c>
      <c r="C2352" s="153" t="s">
        <v>15760</v>
      </c>
      <c r="D2352" s="176" t="s">
        <v>10904</v>
      </c>
      <c r="E2352" s="153" t="s">
        <v>10905</v>
      </c>
      <c r="F2352" s="153" t="s">
        <v>15819</v>
      </c>
      <c r="G2352" s="153" t="s">
        <v>10906</v>
      </c>
      <c r="H2352" s="153" t="s">
        <v>2025</v>
      </c>
      <c r="I2352" s="153" t="s">
        <v>2026</v>
      </c>
      <c r="J2352" s="153" t="s">
        <v>10907</v>
      </c>
      <c r="K2352" s="153" t="s">
        <v>10908</v>
      </c>
      <c r="L2352" s="153" t="s">
        <v>10909</v>
      </c>
      <c r="M2352" s="153" t="s">
        <v>10910</v>
      </c>
      <c r="N2352" s="184" t="s">
        <v>6318</v>
      </c>
      <c r="AA2352" s="153">
        <v>1</v>
      </c>
      <c r="AB2352" s="153" t="s">
        <v>15754</v>
      </c>
      <c r="AC2352" s="153" t="s">
        <v>15755</v>
      </c>
      <c r="AD2352" s="153" t="s">
        <v>13627</v>
      </c>
      <c r="AE2352" s="153" t="s">
        <v>15756</v>
      </c>
      <c r="AH2352" s="162"/>
      <c r="AI2352" s="162"/>
      <c r="AJ2352" s="162"/>
      <c r="AK2352" s="162"/>
      <c r="AL2352" s="162"/>
      <c r="AM2352" s="162"/>
      <c r="AN2352" s="162"/>
      <c r="AO2352" s="162"/>
      <c r="AP2352" s="162"/>
      <c r="AQ2352" s="162"/>
      <c r="AR2352" s="162"/>
      <c r="AS2352" s="162"/>
      <c r="AT2352" s="162"/>
      <c r="AU2352" s="162"/>
      <c r="AV2352" s="162"/>
      <c r="AW2352" s="162"/>
      <c r="AX2352" s="162"/>
    </row>
    <row r="2353" spans="1:50" hidden="1">
      <c r="A2353" s="153" t="s">
        <v>15824</v>
      </c>
      <c r="B2353" s="153" t="s">
        <v>5911</v>
      </c>
      <c r="C2353" s="153" t="s">
        <v>15760</v>
      </c>
      <c r="D2353" s="176" t="s">
        <v>10904</v>
      </c>
      <c r="E2353" s="153" t="s">
        <v>10905</v>
      </c>
      <c r="F2353" s="153" t="s">
        <v>15825</v>
      </c>
      <c r="G2353" s="153" t="s">
        <v>10906</v>
      </c>
      <c r="H2353" s="153" t="s">
        <v>2025</v>
      </c>
      <c r="I2353" s="153" t="s">
        <v>2026</v>
      </c>
      <c r="J2353" s="153" t="s">
        <v>10907</v>
      </c>
      <c r="K2353" s="153" t="s">
        <v>10908</v>
      </c>
      <c r="L2353" s="153" t="s">
        <v>10909</v>
      </c>
      <c r="M2353" s="153" t="s">
        <v>10910</v>
      </c>
      <c r="N2353" s="184" t="s">
        <v>6318</v>
      </c>
      <c r="AA2353" s="153">
        <v>1</v>
      </c>
      <c r="AB2353" s="153" t="s">
        <v>15754</v>
      </c>
      <c r="AC2353" s="153" t="s">
        <v>15755</v>
      </c>
      <c r="AD2353" s="153" t="s">
        <v>13627</v>
      </c>
      <c r="AE2353" s="153" t="s">
        <v>15756</v>
      </c>
      <c r="AH2353" s="162"/>
      <c r="AI2353" s="162"/>
      <c r="AJ2353" s="162"/>
      <c r="AK2353" s="162"/>
      <c r="AL2353" s="162"/>
      <c r="AM2353" s="162"/>
      <c r="AN2353" s="162"/>
      <c r="AO2353" s="162"/>
      <c r="AP2353" s="162"/>
      <c r="AQ2353" s="162"/>
      <c r="AR2353" s="162"/>
      <c r="AS2353" s="162"/>
      <c r="AT2353" s="162"/>
      <c r="AU2353" s="162"/>
      <c r="AV2353" s="162"/>
      <c r="AW2353" s="162"/>
      <c r="AX2353" s="162"/>
    </row>
    <row r="2354" spans="1:50" hidden="1">
      <c r="A2354" s="153" t="s">
        <v>15826</v>
      </c>
      <c r="B2354" s="153" t="s">
        <v>5911</v>
      </c>
      <c r="C2354" s="153" t="s">
        <v>15760</v>
      </c>
      <c r="D2354" s="176" t="s">
        <v>10904</v>
      </c>
      <c r="E2354" s="153" t="s">
        <v>10905</v>
      </c>
      <c r="F2354" s="153" t="s">
        <v>15827</v>
      </c>
      <c r="G2354" s="153" t="s">
        <v>10906</v>
      </c>
      <c r="H2354" s="153" t="s">
        <v>2025</v>
      </c>
      <c r="I2354" s="153" t="s">
        <v>2026</v>
      </c>
      <c r="J2354" s="153" t="s">
        <v>10907</v>
      </c>
      <c r="K2354" s="153" t="s">
        <v>10908</v>
      </c>
      <c r="L2354" s="153" t="s">
        <v>10909</v>
      </c>
      <c r="M2354" s="153" t="s">
        <v>10910</v>
      </c>
      <c r="N2354" s="184" t="s">
        <v>6318</v>
      </c>
      <c r="AA2354" s="153">
        <v>1</v>
      </c>
      <c r="AB2354" s="153" t="s">
        <v>15754</v>
      </c>
      <c r="AC2354" s="153" t="s">
        <v>15755</v>
      </c>
      <c r="AD2354" s="153" t="s">
        <v>13627</v>
      </c>
      <c r="AE2354" s="153" t="s">
        <v>15756</v>
      </c>
      <c r="AH2354" s="162"/>
      <c r="AI2354" s="162"/>
      <c r="AJ2354" s="162"/>
      <c r="AK2354" s="162"/>
      <c r="AL2354" s="162"/>
      <c r="AM2354" s="162"/>
      <c r="AN2354" s="162"/>
      <c r="AO2354" s="162"/>
      <c r="AP2354" s="162"/>
      <c r="AQ2354" s="162"/>
      <c r="AR2354" s="162"/>
      <c r="AS2354" s="162"/>
      <c r="AT2354" s="162"/>
      <c r="AU2354" s="162"/>
      <c r="AV2354" s="162"/>
      <c r="AW2354" s="162"/>
      <c r="AX2354" s="162"/>
    </row>
    <row r="2355" spans="1:50" hidden="1">
      <c r="A2355" s="153" t="s">
        <v>15828</v>
      </c>
      <c r="B2355" s="153" t="s">
        <v>5911</v>
      </c>
      <c r="C2355" s="153" t="s">
        <v>15760</v>
      </c>
      <c r="D2355" s="176" t="s">
        <v>10904</v>
      </c>
      <c r="E2355" s="153" t="s">
        <v>10905</v>
      </c>
      <c r="F2355" s="153" t="s">
        <v>15829</v>
      </c>
      <c r="G2355" s="153" t="s">
        <v>10906</v>
      </c>
      <c r="H2355" s="153" t="s">
        <v>2025</v>
      </c>
      <c r="I2355" s="153" t="s">
        <v>2026</v>
      </c>
      <c r="J2355" s="153" t="s">
        <v>10907</v>
      </c>
      <c r="K2355" s="153" t="s">
        <v>10908</v>
      </c>
      <c r="L2355" s="153" t="s">
        <v>10909</v>
      </c>
      <c r="M2355" s="153" t="s">
        <v>10910</v>
      </c>
      <c r="N2355" s="184" t="s">
        <v>6318</v>
      </c>
      <c r="AA2355" s="153">
        <v>1</v>
      </c>
      <c r="AB2355" s="153" t="s">
        <v>15754</v>
      </c>
      <c r="AC2355" s="153" t="s">
        <v>15755</v>
      </c>
      <c r="AD2355" s="153" t="s">
        <v>13627</v>
      </c>
      <c r="AE2355" s="153" t="s">
        <v>15756</v>
      </c>
      <c r="AH2355" s="162"/>
      <c r="AI2355" s="162"/>
      <c r="AJ2355" s="162"/>
      <c r="AK2355" s="162"/>
      <c r="AL2355" s="162"/>
      <c r="AM2355" s="162"/>
      <c r="AN2355" s="162"/>
      <c r="AO2355" s="162"/>
      <c r="AP2355" s="162"/>
      <c r="AQ2355" s="162"/>
      <c r="AR2355" s="162"/>
      <c r="AS2355" s="162"/>
      <c r="AT2355" s="162"/>
      <c r="AU2355" s="162"/>
      <c r="AV2355" s="162"/>
      <c r="AW2355" s="162"/>
      <c r="AX2355" s="162"/>
    </row>
    <row r="2356" spans="1:50" hidden="1">
      <c r="A2356" s="153" t="s">
        <v>15830</v>
      </c>
      <c r="B2356" s="153" t="s">
        <v>5911</v>
      </c>
      <c r="C2356" s="153" t="s">
        <v>15760</v>
      </c>
      <c r="D2356" s="176" t="s">
        <v>10904</v>
      </c>
      <c r="E2356" s="153" t="s">
        <v>10905</v>
      </c>
      <c r="F2356" s="153" t="s">
        <v>15831</v>
      </c>
      <c r="G2356" s="153" t="s">
        <v>10906</v>
      </c>
      <c r="H2356" s="153" t="s">
        <v>2025</v>
      </c>
      <c r="I2356" s="153" t="s">
        <v>2026</v>
      </c>
      <c r="J2356" s="153" t="s">
        <v>10907</v>
      </c>
      <c r="K2356" s="153" t="s">
        <v>10908</v>
      </c>
      <c r="L2356" s="153" t="s">
        <v>10909</v>
      </c>
      <c r="M2356" s="153" t="s">
        <v>10910</v>
      </c>
      <c r="N2356" s="184" t="s">
        <v>6318</v>
      </c>
      <c r="AA2356" s="153">
        <v>1</v>
      </c>
      <c r="AB2356" s="153" t="s">
        <v>15754</v>
      </c>
      <c r="AC2356" s="153" t="s">
        <v>15755</v>
      </c>
      <c r="AD2356" s="153" t="s">
        <v>13627</v>
      </c>
      <c r="AE2356" s="153" t="s">
        <v>15756</v>
      </c>
      <c r="AH2356" s="162"/>
      <c r="AI2356" s="162"/>
      <c r="AJ2356" s="162"/>
      <c r="AK2356" s="162"/>
      <c r="AL2356" s="162"/>
      <c r="AM2356" s="162"/>
      <c r="AN2356" s="162"/>
      <c r="AO2356" s="162"/>
      <c r="AP2356" s="162"/>
      <c r="AQ2356" s="162"/>
      <c r="AR2356" s="162"/>
      <c r="AS2356" s="162"/>
      <c r="AT2356" s="162"/>
      <c r="AU2356" s="162"/>
      <c r="AV2356" s="162"/>
      <c r="AW2356" s="162"/>
      <c r="AX2356" s="162"/>
    </row>
    <row r="2357" spans="1:50" hidden="1">
      <c r="A2357" s="153" t="s">
        <v>15832</v>
      </c>
      <c r="B2357" s="153" t="s">
        <v>5911</v>
      </c>
      <c r="C2357" s="153" t="s">
        <v>15760</v>
      </c>
      <c r="D2357" s="176" t="s">
        <v>10904</v>
      </c>
      <c r="E2357" s="153" t="s">
        <v>10905</v>
      </c>
      <c r="F2357" s="153" t="s">
        <v>15833</v>
      </c>
      <c r="G2357" s="153" t="s">
        <v>10906</v>
      </c>
      <c r="H2357" s="153" t="s">
        <v>2025</v>
      </c>
      <c r="I2357" s="153" t="s">
        <v>2026</v>
      </c>
      <c r="J2357" s="153" t="s">
        <v>10907</v>
      </c>
      <c r="K2357" s="153" t="s">
        <v>10908</v>
      </c>
      <c r="L2357" s="153" t="s">
        <v>10909</v>
      </c>
      <c r="M2357" s="153" t="s">
        <v>10910</v>
      </c>
      <c r="N2357" s="184" t="s">
        <v>6318</v>
      </c>
      <c r="AA2357" s="153">
        <v>1</v>
      </c>
      <c r="AB2357" s="153" t="s">
        <v>15754</v>
      </c>
      <c r="AC2357" s="153" t="s">
        <v>15755</v>
      </c>
      <c r="AD2357" s="153" t="s">
        <v>13627</v>
      </c>
      <c r="AE2357" s="153" t="s">
        <v>15756</v>
      </c>
      <c r="AH2357" s="162"/>
      <c r="AI2357" s="162"/>
      <c r="AJ2357" s="162"/>
      <c r="AK2357" s="162"/>
      <c r="AL2357" s="162"/>
      <c r="AM2357" s="162"/>
      <c r="AN2357" s="162"/>
      <c r="AO2357" s="162"/>
      <c r="AP2357" s="162"/>
      <c r="AQ2357" s="162"/>
      <c r="AR2357" s="162"/>
      <c r="AS2357" s="162"/>
      <c r="AT2357" s="162"/>
      <c r="AU2357" s="162"/>
      <c r="AV2357" s="162"/>
      <c r="AW2357" s="162"/>
      <c r="AX2357" s="162"/>
    </row>
    <row r="2358" spans="1:50" hidden="1">
      <c r="A2358" s="153" t="s">
        <v>749</v>
      </c>
      <c r="B2358" s="153" t="s">
        <v>5265</v>
      </c>
      <c r="C2358" s="153" t="s">
        <v>5648</v>
      </c>
      <c r="D2358" s="177" t="s">
        <v>6957</v>
      </c>
      <c r="E2358" s="161" t="s">
        <v>6958</v>
      </c>
      <c r="F2358" s="161" t="s">
        <v>13554</v>
      </c>
      <c r="G2358" s="161" t="s">
        <v>6959</v>
      </c>
      <c r="H2358" s="161" t="s">
        <v>2024</v>
      </c>
      <c r="I2358" s="161" t="s">
        <v>6960</v>
      </c>
      <c r="J2358" s="161" t="s">
        <v>6961</v>
      </c>
      <c r="K2358" s="161" t="s">
        <v>6962</v>
      </c>
      <c r="L2358" s="161" t="s">
        <v>6309</v>
      </c>
      <c r="M2358" s="161" t="s">
        <v>6963</v>
      </c>
      <c r="N2358" s="185" t="s">
        <v>6310</v>
      </c>
      <c r="O2358" s="161" t="s">
        <v>5266</v>
      </c>
      <c r="P2358" s="161" t="s">
        <v>12129</v>
      </c>
      <c r="Q2358" s="161" t="s">
        <v>12130</v>
      </c>
      <c r="R2358" s="161" t="s">
        <v>2025</v>
      </c>
      <c r="S2358" s="161" t="s">
        <v>2026</v>
      </c>
      <c r="T2358" s="161" t="s">
        <v>6309</v>
      </c>
      <c r="U2358" s="161">
        <v>0</v>
      </c>
      <c r="V2358" s="161">
        <v>0</v>
      </c>
      <c r="W2358" s="161">
        <v>0</v>
      </c>
      <c r="X2358" s="161">
        <v>0</v>
      </c>
      <c r="Y2358" s="161">
        <v>0</v>
      </c>
      <c r="Z2358" s="161">
        <v>0</v>
      </c>
      <c r="AA2358" s="161">
        <v>0</v>
      </c>
      <c r="AB2358" s="161">
        <v>0</v>
      </c>
      <c r="AC2358" s="161">
        <v>0</v>
      </c>
      <c r="AD2358" s="161">
        <v>0</v>
      </c>
      <c r="AE2358" s="161">
        <v>0</v>
      </c>
      <c r="AF2358" s="161" t="s">
        <v>6309</v>
      </c>
      <c r="AG2358" s="161" t="s">
        <v>6317</v>
      </c>
      <c r="AH2358" s="162" t="s">
        <v>16057</v>
      </c>
      <c r="AI2358" s="162"/>
      <c r="AJ2358" s="162"/>
      <c r="AK2358" s="162"/>
      <c r="AL2358" s="162"/>
      <c r="AM2358" s="162"/>
      <c r="AN2358" s="162"/>
      <c r="AO2358" s="162"/>
      <c r="AP2358" s="162"/>
      <c r="AQ2358" s="162"/>
      <c r="AR2358" s="162"/>
      <c r="AS2358" s="162"/>
      <c r="AT2358" s="162"/>
      <c r="AU2358" s="162"/>
      <c r="AV2358" s="162"/>
      <c r="AW2358" s="162"/>
      <c r="AX2358" s="162"/>
    </row>
    <row r="2359" spans="1:50" hidden="1">
      <c r="A2359" s="153" t="s">
        <v>15834</v>
      </c>
      <c r="B2359" s="153" t="s">
        <v>5911</v>
      </c>
      <c r="C2359" s="153" t="s">
        <v>15760</v>
      </c>
      <c r="D2359" s="176" t="s">
        <v>10904</v>
      </c>
      <c r="E2359" s="153" t="s">
        <v>10905</v>
      </c>
      <c r="F2359" s="153" t="s">
        <v>15835</v>
      </c>
      <c r="G2359" s="153" t="s">
        <v>10906</v>
      </c>
      <c r="H2359" s="153" t="s">
        <v>2025</v>
      </c>
      <c r="I2359" s="153" t="s">
        <v>2026</v>
      </c>
      <c r="J2359" s="153" t="s">
        <v>10907</v>
      </c>
      <c r="K2359" s="153" t="s">
        <v>10908</v>
      </c>
      <c r="L2359" s="153" t="s">
        <v>10909</v>
      </c>
      <c r="M2359" s="153" t="s">
        <v>10910</v>
      </c>
      <c r="N2359" s="184" t="s">
        <v>6318</v>
      </c>
      <c r="AA2359" s="153">
        <v>1</v>
      </c>
      <c r="AB2359" s="153" t="s">
        <v>15754</v>
      </c>
      <c r="AC2359" s="153" t="s">
        <v>15755</v>
      </c>
      <c r="AD2359" s="153" t="s">
        <v>13627</v>
      </c>
      <c r="AE2359" s="153" t="s">
        <v>15756</v>
      </c>
      <c r="AH2359" s="162"/>
      <c r="AI2359" s="162"/>
      <c r="AJ2359" s="162"/>
      <c r="AK2359" s="162"/>
      <c r="AL2359" s="162"/>
      <c r="AM2359" s="162"/>
      <c r="AN2359" s="162"/>
      <c r="AO2359" s="162"/>
      <c r="AP2359" s="162"/>
      <c r="AQ2359" s="162"/>
      <c r="AR2359" s="162"/>
      <c r="AS2359" s="162"/>
      <c r="AT2359" s="162"/>
      <c r="AU2359" s="162"/>
      <c r="AV2359" s="162"/>
      <c r="AW2359" s="162"/>
      <c r="AX2359" s="162"/>
    </row>
    <row r="2360" spans="1:50" hidden="1">
      <c r="A2360" s="153" t="s">
        <v>15836</v>
      </c>
      <c r="B2360" s="153" t="s">
        <v>5911</v>
      </c>
      <c r="C2360" s="153" t="s">
        <v>15760</v>
      </c>
      <c r="D2360" s="176" t="s">
        <v>10904</v>
      </c>
      <c r="E2360" s="153" t="s">
        <v>10905</v>
      </c>
      <c r="F2360" s="153" t="s">
        <v>15837</v>
      </c>
      <c r="G2360" s="153" t="s">
        <v>10906</v>
      </c>
      <c r="H2360" s="153" t="s">
        <v>2025</v>
      </c>
      <c r="I2360" s="153" t="s">
        <v>2026</v>
      </c>
      <c r="J2360" s="153" t="s">
        <v>10907</v>
      </c>
      <c r="K2360" s="153" t="s">
        <v>10908</v>
      </c>
      <c r="L2360" s="153" t="s">
        <v>10909</v>
      </c>
      <c r="M2360" s="153" t="s">
        <v>10910</v>
      </c>
      <c r="N2360" s="184" t="s">
        <v>6318</v>
      </c>
      <c r="AA2360" s="153">
        <v>1</v>
      </c>
      <c r="AB2360" s="153" t="s">
        <v>15754</v>
      </c>
      <c r="AC2360" s="153" t="s">
        <v>15755</v>
      </c>
      <c r="AD2360" s="153" t="s">
        <v>13627</v>
      </c>
      <c r="AE2360" s="153" t="s">
        <v>15756</v>
      </c>
      <c r="AH2360" s="162"/>
      <c r="AI2360" s="162"/>
      <c r="AJ2360" s="162"/>
      <c r="AK2360" s="162"/>
      <c r="AL2360" s="162"/>
      <c r="AM2360" s="162"/>
      <c r="AN2360" s="162"/>
      <c r="AO2360" s="162"/>
      <c r="AP2360" s="162"/>
      <c r="AQ2360" s="162"/>
      <c r="AR2360" s="162"/>
      <c r="AS2360" s="162"/>
      <c r="AT2360" s="162"/>
      <c r="AU2360" s="162"/>
      <c r="AV2360" s="162"/>
      <c r="AW2360" s="162"/>
      <c r="AX2360" s="162"/>
    </row>
    <row r="2361" spans="1:50" hidden="1">
      <c r="A2361" s="153" t="s">
        <v>15822</v>
      </c>
      <c r="B2361" s="153" t="s">
        <v>5911</v>
      </c>
      <c r="C2361" s="153" t="s">
        <v>15760</v>
      </c>
      <c r="D2361" s="176" t="s">
        <v>10904</v>
      </c>
      <c r="E2361" s="153" t="s">
        <v>10905</v>
      </c>
      <c r="F2361" s="153" t="s">
        <v>15823</v>
      </c>
      <c r="G2361" s="153" t="s">
        <v>10906</v>
      </c>
      <c r="H2361" s="153" t="s">
        <v>2025</v>
      </c>
      <c r="I2361" s="153" t="s">
        <v>2026</v>
      </c>
      <c r="J2361" s="153" t="s">
        <v>10907</v>
      </c>
      <c r="K2361" s="153" t="s">
        <v>10908</v>
      </c>
      <c r="L2361" s="153" t="s">
        <v>10909</v>
      </c>
      <c r="M2361" s="153" t="s">
        <v>10910</v>
      </c>
      <c r="N2361" s="184" t="s">
        <v>6318</v>
      </c>
      <c r="AA2361" s="153">
        <v>1</v>
      </c>
      <c r="AB2361" s="153" t="s">
        <v>15754</v>
      </c>
      <c r="AC2361" s="153" t="s">
        <v>15755</v>
      </c>
      <c r="AD2361" s="153" t="s">
        <v>13627</v>
      </c>
      <c r="AE2361" s="153" t="s">
        <v>15756</v>
      </c>
      <c r="AH2361" s="162"/>
      <c r="AI2361" s="162"/>
      <c r="AJ2361" s="162"/>
      <c r="AK2361" s="162"/>
      <c r="AL2361" s="162"/>
      <c r="AM2361" s="162"/>
      <c r="AN2361" s="162"/>
      <c r="AO2361" s="162"/>
      <c r="AP2361" s="162"/>
      <c r="AQ2361" s="162"/>
      <c r="AR2361" s="162"/>
      <c r="AS2361" s="162"/>
      <c r="AT2361" s="162"/>
      <c r="AU2361" s="162"/>
      <c r="AV2361" s="162"/>
      <c r="AW2361" s="162"/>
      <c r="AX2361" s="162"/>
    </row>
    <row r="2362" spans="1:50" hidden="1">
      <c r="A2362" s="153" t="s">
        <v>15838</v>
      </c>
      <c r="B2362" s="153" t="s">
        <v>5911</v>
      </c>
      <c r="C2362" s="153" t="s">
        <v>15760</v>
      </c>
      <c r="D2362" s="176" t="s">
        <v>10904</v>
      </c>
      <c r="E2362" s="153" t="s">
        <v>10905</v>
      </c>
      <c r="F2362" s="153" t="s">
        <v>15839</v>
      </c>
      <c r="G2362" s="153" t="s">
        <v>10906</v>
      </c>
      <c r="H2362" s="153" t="s">
        <v>2025</v>
      </c>
      <c r="I2362" s="153" t="s">
        <v>2026</v>
      </c>
      <c r="J2362" s="153" t="s">
        <v>10907</v>
      </c>
      <c r="K2362" s="153" t="s">
        <v>10908</v>
      </c>
      <c r="L2362" s="153" t="s">
        <v>10909</v>
      </c>
      <c r="M2362" s="153" t="s">
        <v>10910</v>
      </c>
      <c r="N2362" s="184" t="s">
        <v>6318</v>
      </c>
      <c r="AA2362" s="153">
        <v>1</v>
      </c>
      <c r="AB2362" s="153" t="s">
        <v>15754</v>
      </c>
      <c r="AC2362" s="153" t="s">
        <v>15755</v>
      </c>
      <c r="AD2362" s="153" t="s">
        <v>13627</v>
      </c>
      <c r="AE2362" s="153" t="s">
        <v>15756</v>
      </c>
      <c r="AH2362" s="162"/>
      <c r="AI2362" s="162"/>
      <c r="AJ2362" s="162"/>
      <c r="AK2362" s="162"/>
      <c r="AL2362" s="162"/>
      <c r="AM2362" s="162"/>
      <c r="AN2362" s="162"/>
      <c r="AO2362" s="162"/>
      <c r="AP2362" s="162"/>
      <c r="AQ2362" s="162"/>
      <c r="AR2362" s="162"/>
      <c r="AS2362" s="162"/>
      <c r="AT2362" s="162"/>
      <c r="AU2362" s="162"/>
      <c r="AV2362" s="162"/>
      <c r="AW2362" s="162"/>
      <c r="AX2362" s="162"/>
    </row>
    <row r="2363" spans="1:50" hidden="1">
      <c r="A2363" s="153" t="s">
        <v>15840</v>
      </c>
      <c r="B2363" s="153" t="s">
        <v>5911</v>
      </c>
      <c r="C2363" s="153" t="s">
        <v>15760</v>
      </c>
      <c r="D2363" s="176" t="s">
        <v>10904</v>
      </c>
      <c r="E2363" s="153" t="s">
        <v>10905</v>
      </c>
      <c r="F2363" s="153" t="s">
        <v>15841</v>
      </c>
      <c r="G2363" s="153" t="s">
        <v>10906</v>
      </c>
      <c r="H2363" s="153" t="s">
        <v>2025</v>
      </c>
      <c r="I2363" s="153" t="s">
        <v>2026</v>
      </c>
      <c r="J2363" s="153" t="s">
        <v>10907</v>
      </c>
      <c r="K2363" s="153" t="s">
        <v>10908</v>
      </c>
      <c r="L2363" s="153" t="s">
        <v>10909</v>
      </c>
      <c r="M2363" s="153" t="s">
        <v>10910</v>
      </c>
      <c r="N2363" s="184" t="s">
        <v>6318</v>
      </c>
      <c r="AA2363" s="153">
        <v>1</v>
      </c>
      <c r="AB2363" s="153" t="s">
        <v>15754</v>
      </c>
      <c r="AC2363" s="153" t="s">
        <v>15755</v>
      </c>
      <c r="AD2363" s="153" t="s">
        <v>13627</v>
      </c>
      <c r="AE2363" s="153" t="s">
        <v>15756</v>
      </c>
      <c r="AH2363" s="162"/>
      <c r="AI2363" s="162"/>
      <c r="AJ2363" s="162"/>
      <c r="AK2363" s="162"/>
      <c r="AL2363" s="162"/>
      <c r="AM2363" s="162"/>
      <c r="AN2363" s="162"/>
      <c r="AO2363" s="162"/>
      <c r="AP2363" s="162"/>
      <c r="AQ2363" s="162"/>
      <c r="AR2363" s="162"/>
      <c r="AS2363" s="162"/>
      <c r="AT2363" s="162"/>
      <c r="AU2363" s="162"/>
      <c r="AV2363" s="162"/>
      <c r="AW2363" s="162"/>
      <c r="AX2363" s="162"/>
    </row>
    <row r="2364" spans="1:50" hidden="1">
      <c r="A2364" s="153" t="s">
        <v>15842</v>
      </c>
      <c r="B2364" s="153" t="s">
        <v>5911</v>
      </c>
      <c r="C2364" s="153" t="s">
        <v>15760</v>
      </c>
      <c r="D2364" s="176" t="s">
        <v>10904</v>
      </c>
      <c r="E2364" s="153" t="s">
        <v>10905</v>
      </c>
      <c r="F2364" s="153" t="s">
        <v>15843</v>
      </c>
      <c r="G2364" s="153" t="s">
        <v>10906</v>
      </c>
      <c r="H2364" s="153" t="s">
        <v>2025</v>
      </c>
      <c r="I2364" s="153" t="s">
        <v>2026</v>
      </c>
      <c r="J2364" s="153" t="s">
        <v>10907</v>
      </c>
      <c r="K2364" s="153" t="s">
        <v>10908</v>
      </c>
      <c r="L2364" s="153" t="s">
        <v>10909</v>
      </c>
      <c r="M2364" s="153" t="s">
        <v>10910</v>
      </c>
      <c r="N2364" s="184" t="s">
        <v>6318</v>
      </c>
      <c r="AA2364" s="153">
        <v>1</v>
      </c>
      <c r="AB2364" s="153" t="s">
        <v>15754</v>
      </c>
      <c r="AC2364" s="153" t="s">
        <v>15755</v>
      </c>
      <c r="AD2364" s="153" t="s">
        <v>13627</v>
      </c>
      <c r="AE2364" s="153" t="s">
        <v>15756</v>
      </c>
      <c r="AH2364" s="162"/>
      <c r="AI2364" s="162"/>
      <c r="AJ2364" s="162"/>
      <c r="AK2364" s="162"/>
      <c r="AL2364" s="162"/>
      <c r="AM2364" s="162"/>
      <c r="AN2364" s="162"/>
      <c r="AO2364" s="162"/>
      <c r="AP2364" s="162"/>
      <c r="AQ2364" s="162"/>
      <c r="AR2364" s="162"/>
      <c r="AS2364" s="162"/>
      <c r="AT2364" s="162"/>
      <c r="AU2364" s="162"/>
      <c r="AV2364" s="162"/>
      <c r="AW2364" s="162"/>
      <c r="AX2364" s="162"/>
    </row>
    <row r="2365" spans="1:50" hidden="1">
      <c r="A2365" s="153" t="s">
        <v>15844</v>
      </c>
      <c r="B2365" s="153" t="s">
        <v>5911</v>
      </c>
      <c r="C2365" s="153" t="s">
        <v>15760</v>
      </c>
      <c r="D2365" s="176" t="s">
        <v>10904</v>
      </c>
      <c r="E2365" s="153" t="s">
        <v>10905</v>
      </c>
      <c r="F2365" s="153" t="s">
        <v>15845</v>
      </c>
      <c r="G2365" s="153" t="s">
        <v>10906</v>
      </c>
      <c r="H2365" s="153" t="s">
        <v>2025</v>
      </c>
      <c r="I2365" s="153" t="s">
        <v>2026</v>
      </c>
      <c r="J2365" s="153" t="s">
        <v>10907</v>
      </c>
      <c r="K2365" s="153" t="s">
        <v>10908</v>
      </c>
      <c r="L2365" s="153" t="s">
        <v>10909</v>
      </c>
      <c r="M2365" s="153" t="s">
        <v>10910</v>
      </c>
      <c r="N2365" s="184" t="s">
        <v>6318</v>
      </c>
      <c r="AA2365" s="153">
        <v>1</v>
      </c>
      <c r="AB2365" s="153" t="s">
        <v>15754</v>
      </c>
      <c r="AC2365" s="153" t="s">
        <v>15755</v>
      </c>
      <c r="AD2365" s="153" t="s">
        <v>13627</v>
      </c>
      <c r="AE2365" s="153" t="s">
        <v>15756</v>
      </c>
      <c r="AH2365" s="162"/>
      <c r="AI2365" s="162"/>
      <c r="AJ2365" s="162"/>
      <c r="AK2365" s="162"/>
      <c r="AL2365" s="162"/>
      <c r="AM2365" s="162"/>
      <c r="AN2365" s="162"/>
      <c r="AO2365" s="162"/>
      <c r="AP2365" s="162"/>
      <c r="AQ2365" s="162"/>
      <c r="AR2365" s="162"/>
      <c r="AS2365" s="162"/>
      <c r="AT2365" s="162"/>
      <c r="AU2365" s="162"/>
      <c r="AV2365" s="162"/>
      <c r="AW2365" s="162"/>
      <c r="AX2365" s="162"/>
    </row>
    <row r="2366" spans="1:50" hidden="1">
      <c r="A2366" s="153" t="s">
        <v>15846</v>
      </c>
      <c r="B2366" s="153" t="s">
        <v>5911</v>
      </c>
      <c r="C2366" s="153" t="s">
        <v>15760</v>
      </c>
      <c r="D2366" s="176" t="s">
        <v>10904</v>
      </c>
      <c r="E2366" s="153" t="s">
        <v>10905</v>
      </c>
      <c r="F2366" s="153" t="s">
        <v>15847</v>
      </c>
      <c r="G2366" s="153" t="s">
        <v>10906</v>
      </c>
      <c r="H2366" s="153" t="s">
        <v>2025</v>
      </c>
      <c r="I2366" s="153" t="s">
        <v>2026</v>
      </c>
      <c r="J2366" s="153" t="s">
        <v>10907</v>
      </c>
      <c r="K2366" s="153" t="s">
        <v>10908</v>
      </c>
      <c r="L2366" s="153" t="s">
        <v>10909</v>
      </c>
      <c r="M2366" s="153" t="s">
        <v>10910</v>
      </c>
      <c r="N2366" s="184" t="s">
        <v>6318</v>
      </c>
      <c r="AA2366" s="153">
        <v>1</v>
      </c>
      <c r="AB2366" s="153" t="s">
        <v>15754</v>
      </c>
      <c r="AC2366" s="153" t="s">
        <v>15755</v>
      </c>
      <c r="AD2366" s="153" t="s">
        <v>13627</v>
      </c>
      <c r="AE2366" s="153" t="s">
        <v>15756</v>
      </c>
      <c r="AH2366" s="162"/>
      <c r="AI2366" s="162"/>
      <c r="AJ2366" s="162"/>
      <c r="AK2366" s="162"/>
      <c r="AL2366" s="162"/>
      <c r="AM2366" s="162"/>
      <c r="AN2366" s="162"/>
      <c r="AO2366" s="162"/>
      <c r="AP2366" s="162"/>
      <c r="AQ2366" s="162"/>
      <c r="AR2366" s="162"/>
      <c r="AS2366" s="162"/>
      <c r="AT2366" s="162"/>
      <c r="AU2366" s="162"/>
      <c r="AV2366" s="162"/>
      <c r="AW2366" s="162"/>
      <c r="AX2366" s="162"/>
    </row>
    <row r="2367" spans="1:50" hidden="1">
      <c r="A2367" s="153" t="s">
        <v>15848</v>
      </c>
      <c r="B2367" s="153" t="s">
        <v>5911</v>
      </c>
      <c r="C2367" s="153" t="s">
        <v>15760</v>
      </c>
      <c r="D2367" s="176" t="s">
        <v>10904</v>
      </c>
      <c r="E2367" s="153" t="s">
        <v>10905</v>
      </c>
      <c r="F2367" s="153" t="s">
        <v>15849</v>
      </c>
      <c r="G2367" s="153" t="s">
        <v>10906</v>
      </c>
      <c r="H2367" s="153" t="s">
        <v>2025</v>
      </c>
      <c r="I2367" s="153" t="s">
        <v>2026</v>
      </c>
      <c r="J2367" s="153" t="s">
        <v>10907</v>
      </c>
      <c r="K2367" s="153" t="s">
        <v>10908</v>
      </c>
      <c r="L2367" s="153" t="s">
        <v>10909</v>
      </c>
      <c r="M2367" s="153" t="s">
        <v>10910</v>
      </c>
      <c r="N2367" s="184" t="s">
        <v>6318</v>
      </c>
      <c r="AA2367" s="153">
        <v>1</v>
      </c>
      <c r="AB2367" s="153" t="s">
        <v>15754</v>
      </c>
      <c r="AC2367" s="153" t="s">
        <v>15755</v>
      </c>
      <c r="AD2367" s="153" t="s">
        <v>13627</v>
      </c>
      <c r="AE2367" s="153" t="s">
        <v>15756</v>
      </c>
      <c r="AH2367" s="162"/>
      <c r="AI2367" s="162"/>
      <c r="AJ2367" s="162"/>
      <c r="AK2367" s="162"/>
      <c r="AL2367" s="162"/>
      <c r="AM2367" s="162"/>
      <c r="AN2367" s="162"/>
      <c r="AO2367" s="162"/>
      <c r="AP2367" s="162"/>
      <c r="AQ2367" s="162"/>
      <c r="AR2367" s="162"/>
      <c r="AS2367" s="162"/>
      <c r="AT2367" s="162"/>
      <c r="AU2367" s="162"/>
      <c r="AV2367" s="162"/>
      <c r="AW2367" s="162"/>
      <c r="AX2367" s="162"/>
    </row>
    <row r="2368" spans="1:50" hidden="1">
      <c r="A2368" s="153" t="s">
        <v>15850</v>
      </c>
      <c r="B2368" s="153" t="s">
        <v>5911</v>
      </c>
      <c r="C2368" s="153" t="s">
        <v>15760</v>
      </c>
      <c r="D2368" s="176" t="s">
        <v>10904</v>
      </c>
      <c r="E2368" s="153" t="s">
        <v>10905</v>
      </c>
      <c r="F2368" s="153" t="s">
        <v>15851</v>
      </c>
      <c r="G2368" s="153" t="s">
        <v>10906</v>
      </c>
      <c r="H2368" s="153" t="s">
        <v>2025</v>
      </c>
      <c r="I2368" s="153" t="s">
        <v>2026</v>
      </c>
      <c r="J2368" s="153" t="s">
        <v>10907</v>
      </c>
      <c r="K2368" s="153" t="s">
        <v>10908</v>
      </c>
      <c r="L2368" s="153" t="s">
        <v>10909</v>
      </c>
      <c r="M2368" s="153" t="s">
        <v>10910</v>
      </c>
      <c r="N2368" s="184" t="s">
        <v>6318</v>
      </c>
      <c r="AA2368" s="153">
        <v>1</v>
      </c>
      <c r="AB2368" s="153" t="s">
        <v>15754</v>
      </c>
      <c r="AC2368" s="153" t="s">
        <v>15755</v>
      </c>
      <c r="AD2368" s="153" t="s">
        <v>13627</v>
      </c>
      <c r="AE2368" s="153" t="s">
        <v>15756</v>
      </c>
      <c r="AH2368" s="162"/>
      <c r="AI2368" s="162"/>
      <c r="AJ2368" s="162"/>
      <c r="AK2368" s="162"/>
      <c r="AL2368" s="162"/>
      <c r="AM2368" s="162"/>
      <c r="AN2368" s="162"/>
      <c r="AO2368" s="162"/>
      <c r="AP2368" s="162"/>
      <c r="AQ2368" s="162"/>
      <c r="AR2368" s="162"/>
      <c r="AS2368" s="162"/>
      <c r="AT2368" s="162"/>
      <c r="AU2368" s="162"/>
      <c r="AV2368" s="162"/>
      <c r="AW2368" s="162"/>
      <c r="AX2368" s="162"/>
    </row>
    <row r="2369" spans="1:50" hidden="1">
      <c r="A2369" s="153" t="s">
        <v>5649</v>
      </c>
      <c r="B2369" s="153" t="s">
        <v>5265</v>
      </c>
      <c r="C2369" s="153" t="s">
        <v>5648</v>
      </c>
      <c r="D2369" s="177" t="s">
        <v>6957</v>
      </c>
      <c r="E2369" s="161" t="s">
        <v>6958</v>
      </c>
      <c r="F2369" s="161" t="s">
        <v>12128</v>
      </c>
      <c r="G2369" s="161" t="s">
        <v>6959</v>
      </c>
      <c r="H2369" s="161" t="s">
        <v>2024</v>
      </c>
      <c r="I2369" s="161" t="s">
        <v>6960</v>
      </c>
      <c r="J2369" s="161" t="s">
        <v>6961</v>
      </c>
      <c r="K2369" s="161" t="s">
        <v>6962</v>
      </c>
      <c r="L2369" s="161" t="s">
        <v>6309</v>
      </c>
      <c r="M2369" s="161" t="s">
        <v>6963</v>
      </c>
      <c r="N2369" s="185" t="s">
        <v>6310</v>
      </c>
      <c r="O2369" s="161" t="s">
        <v>5266</v>
      </c>
      <c r="P2369" s="161" t="s">
        <v>12129</v>
      </c>
      <c r="Q2369" s="161" t="s">
        <v>12130</v>
      </c>
      <c r="R2369" s="161" t="s">
        <v>2025</v>
      </c>
      <c r="S2369" s="161" t="s">
        <v>2026</v>
      </c>
      <c r="T2369" s="161" t="s">
        <v>6309</v>
      </c>
      <c r="U2369" s="161">
        <v>0</v>
      </c>
      <c r="V2369" s="161">
        <v>0</v>
      </c>
      <c r="W2369" s="161">
        <v>0</v>
      </c>
      <c r="X2369" s="161">
        <v>0</v>
      </c>
      <c r="Y2369" s="161">
        <v>0</v>
      </c>
      <c r="Z2369" s="161">
        <v>0</v>
      </c>
      <c r="AA2369" s="161">
        <v>0</v>
      </c>
      <c r="AB2369" s="161">
        <v>0</v>
      </c>
      <c r="AC2369" s="161">
        <v>0</v>
      </c>
      <c r="AD2369" s="161">
        <v>0</v>
      </c>
      <c r="AE2369" s="161">
        <v>0</v>
      </c>
      <c r="AF2369" s="161" t="s">
        <v>6309</v>
      </c>
      <c r="AG2369" s="161" t="s">
        <v>6317</v>
      </c>
      <c r="AH2369" s="162" t="s">
        <v>16057</v>
      </c>
      <c r="AI2369" s="162"/>
      <c r="AJ2369" s="162"/>
      <c r="AK2369" s="162"/>
      <c r="AL2369" s="162"/>
      <c r="AM2369" s="162"/>
      <c r="AN2369" s="162"/>
      <c r="AO2369" s="162"/>
      <c r="AP2369" s="162"/>
      <c r="AQ2369" s="162"/>
      <c r="AR2369" s="162"/>
      <c r="AS2369" s="162"/>
      <c r="AT2369" s="162"/>
      <c r="AU2369" s="162"/>
      <c r="AV2369" s="162"/>
      <c r="AW2369" s="162"/>
      <c r="AX2369" s="162"/>
    </row>
    <row r="2370" spans="1:50" hidden="1">
      <c r="A2370" s="153" t="s">
        <v>15857</v>
      </c>
      <c r="B2370" s="153" t="s">
        <v>15643</v>
      </c>
      <c r="C2370" s="153" t="s">
        <v>15858</v>
      </c>
      <c r="D2370" s="176" t="s">
        <v>15645</v>
      </c>
      <c r="E2370" s="153" t="s">
        <v>15646</v>
      </c>
      <c r="F2370" s="153" t="s">
        <v>15859</v>
      </c>
      <c r="G2370" s="153" t="s">
        <v>15697</v>
      </c>
      <c r="H2370" s="153" t="s">
        <v>2041</v>
      </c>
      <c r="I2370" s="153" t="s">
        <v>2042</v>
      </c>
      <c r="J2370" s="153" t="s">
        <v>15648</v>
      </c>
      <c r="K2370" s="153" t="s">
        <v>15854</v>
      </c>
      <c r="L2370" s="153" t="s">
        <v>15855</v>
      </c>
      <c r="M2370" s="153" t="s">
        <v>15856</v>
      </c>
      <c r="N2370" s="184" t="s">
        <v>6313</v>
      </c>
      <c r="AH2370" s="162"/>
      <c r="AI2370" s="162"/>
      <c r="AJ2370" s="162"/>
      <c r="AK2370" s="162"/>
      <c r="AL2370" s="162"/>
      <c r="AM2370" s="162"/>
      <c r="AN2370" s="162"/>
      <c r="AO2370" s="162"/>
      <c r="AP2370" s="162"/>
      <c r="AQ2370" s="162"/>
      <c r="AR2370" s="162"/>
      <c r="AS2370" s="162"/>
      <c r="AT2370" s="162"/>
      <c r="AU2370" s="162"/>
      <c r="AV2370" s="162"/>
      <c r="AW2370" s="162"/>
      <c r="AX2370" s="162"/>
    </row>
    <row r="2371" spans="1:50" hidden="1">
      <c r="A2371" s="153" t="s">
        <v>15852</v>
      </c>
      <c r="B2371" s="153" t="s">
        <v>5911</v>
      </c>
      <c r="C2371" s="153" t="s">
        <v>15760</v>
      </c>
      <c r="D2371" s="176" t="s">
        <v>10904</v>
      </c>
      <c r="E2371" s="153" t="s">
        <v>10905</v>
      </c>
      <c r="F2371" s="153" t="s">
        <v>15853</v>
      </c>
      <c r="G2371" s="153" t="s">
        <v>10906</v>
      </c>
      <c r="H2371" s="153" t="s">
        <v>2025</v>
      </c>
      <c r="I2371" s="153" t="s">
        <v>2026</v>
      </c>
      <c r="J2371" s="153" t="s">
        <v>10907</v>
      </c>
      <c r="K2371" s="153" t="s">
        <v>10908</v>
      </c>
      <c r="L2371" s="153" t="s">
        <v>10909</v>
      </c>
      <c r="M2371" s="153" t="s">
        <v>10910</v>
      </c>
      <c r="N2371" s="184" t="s">
        <v>6318</v>
      </c>
      <c r="AA2371" s="153">
        <v>1</v>
      </c>
      <c r="AB2371" s="153" t="s">
        <v>15754</v>
      </c>
      <c r="AC2371" s="153" t="s">
        <v>15755</v>
      </c>
      <c r="AD2371" s="153" t="s">
        <v>13627</v>
      </c>
      <c r="AE2371" s="153" t="s">
        <v>15756</v>
      </c>
      <c r="AH2371" s="162"/>
      <c r="AI2371" s="162"/>
      <c r="AJ2371" s="162"/>
      <c r="AK2371" s="162"/>
      <c r="AL2371" s="162"/>
      <c r="AM2371" s="162"/>
      <c r="AN2371" s="162"/>
      <c r="AO2371" s="162"/>
      <c r="AP2371" s="162"/>
      <c r="AQ2371" s="162"/>
      <c r="AR2371" s="162"/>
      <c r="AS2371" s="162"/>
      <c r="AT2371" s="162"/>
      <c r="AU2371" s="162"/>
      <c r="AV2371" s="162"/>
      <c r="AW2371" s="162"/>
      <c r="AX2371" s="162"/>
    </row>
    <row r="2372" spans="1:50" hidden="1">
      <c r="A2372" s="153" t="s">
        <v>15865</v>
      </c>
      <c r="B2372" s="153" t="s">
        <v>15866</v>
      </c>
      <c r="C2372" s="153" t="s">
        <v>1144</v>
      </c>
      <c r="D2372" s="176" t="s">
        <v>15867</v>
      </c>
      <c r="E2372" s="153" t="s">
        <v>15868</v>
      </c>
      <c r="F2372" s="153" t="s">
        <v>15869</v>
      </c>
      <c r="G2372" s="153" t="s">
        <v>15870</v>
      </c>
      <c r="H2372" s="153" t="s">
        <v>7674</v>
      </c>
      <c r="I2372" s="153" t="s">
        <v>7675</v>
      </c>
      <c r="J2372" s="153" t="s">
        <v>15871</v>
      </c>
      <c r="K2372" s="153" t="s">
        <v>15872</v>
      </c>
      <c r="L2372" s="153" t="s">
        <v>15873</v>
      </c>
      <c r="M2372" s="153" t="s">
        <v>15874</v>
      </c>
      <c r="N2372" s="184" t="s">
        <v>6310</v>
      </c>
      <c r="AG2372" s="153" t="s">
        <v>6317</v>
      </c>
      <c r="AH2372" s="162"/>
      <c r="AI2372" s="162"/>
      <c r="AJ2372" s="162"/>
      <c r="AK2372" s="162"/>
      <c r="AL2372" s="162"/>
      <c r="AM2372" s="162"/>
      <c r="AN2372" s="162"/>
      <c r="AO2372" s="162"/>
      <c r="AP2372" s="162"/>
      <c r="AQ2372" s="162"/>
      <c r="AR2372" s="162"/>
      <c r="AS2372" s="162"/>
      <c r="AT2372" s="162"/>
      <c r="AU2372" s="162"/>
      <c r="AV2372" s="162"/>
      <c r="AW2372" s="162"/>
      <c r="AX2372" s="162"/>
    </row>
    <row r="2373" spans="1:50" hidden="1">
      <c r="A2373" s="153" t="s">
        <v>15916</v>
      </c>
      <c r="B2373" s="153" t="s">
        <v>5911</v>
      </c>
      <c r="C2373" s="153" t="s">
        <v>15903</v>
      </c>
      <c r="D2373" s="176" t="s">
        <v>10904</v>
      </c>
      <c r="E2373" s="153" t="s">
        <v>10905</v>
      </c>
      <c r="F2373" s="153" t="s">
        <v>15917</v>
      </c>
      <c r="G2373" s="153" t="s">
        <v>10906</v>
      </c>
      <c r="H2373" s="153" t="s">
        <v>2025</v>
      </c>
      <c r="I2373" s="153" t="s">
        <v>2026</v>
      </c>
      <c r="J2373" s="153" t="s">
        <v>10907</v>
      </c>
      <c r="K2373" s="153" t="s">
        <v>10908</v>
      </c>
      <c r="L2373" s="153" t="s">
        <v>10909</v>
      </c>
      <c r="M2373" s="153" t="s">
        <v>10910</v>
      </c>
      <c r="N2373" s="184" t="s">
        <v>6318</v>
      </c>
      <c r="AA2373" s="153">
        <v>1</v>
      </c>
      <c r="AB2373" s="153" t="s">
        <v>15905</v>
      </c>
      <c r="AC2373" s="153" t="s">
        <v>15906</v>
      </c>
      <c r="AD2373" s="153" t="s">
        <v>2031</v>
      </c>
      <c r="AE2373" s="153" t="s">
        <v>15907</v>
      </c>
      <c r="AG2373" s="153" t="s">
        <v>6319</v>
      </c>
      <c r="AH2373" s="162"/>
      <c r="AI2373" s="162"/>
      <c r="AJ2373" s="162"/>
      <c r="AK2373" s="162"/>
      <c r="AL2373" s="162"/>
      <c r="AM2373" s="162"/>
      <c r="AN2373" s="162"/>
      <c r="AO2373" s="162"/>
      <c r="AP2373" s="162"/>
      <c r="AQ2373" s="162"/>
      <c r="AR2373" s="162"/>
      <c r="AS2373" s="162"/>
      <c r="AT2373" s="162"/>
      <c r="AU2373" s="162"/>
      <c r="AV2373" s="162"/>
      <c r="AW2373" s="162"/>
      <c r="AX2373" s="162"/>
    </row>
    <row r="2374" spans="1:50" hidden="1">
      <c r="A2374" s="153" t="s">
        <v>15894</v>
      </c>
      <c r="B2374" s="153" t="s">
        <v>5911</v>
      </c>
      <c r="C2374" s="153" t="s">
        <v>15895</v>
      </c>
      <c r="D2374" s="176" t="s">
        <v>10904</v>
      </c>
      <c r="E2374" s="153" t="s">
        <v>10905</v>
      </c>
      <c r="F2374" s="153" t="s">
        <v>15896</v>
      </c>
      <c r="G2374" s="153" t="s">
        <v>10906</v>
      </c>
      <c r="H2374" s="153" t="s">
        <v>2025</v>
      </c>
      <c r="I2374" s="153" t="s">
        <v>2026</v>
      </c>
      <c r="J2374" s="153" t="s">
        <v>10907</v>
      </c>
      <c r="K2374" s="153" t="s">
        <v>10908</v>
      </c>
      <c r="L2374" s="153" t="s">
        <v>10909</v>
      </c>
      <c r="M2374" s="153" t="s">
        <v>10910</v>
      </c>
      <c r="N2374" s="184" t="s">
        <v>6318</v>
      </c>
      <c r="AA2374" s="153">
        <v>1</v>
      </c>
      <c r="AB2374" s="153" t="s">
        <v>2766</v>
      </c>
      <c r="AC2374" s="153" t="s">
        <v>2767</v>
      </c>
      <c r="AD2374" s="153" t="s">
        <v>2026</v>
      </c>
      <c r="AE2374" s="153" t="s">
        <v>2768</v>
      </c>
      <c r="AG2374" s="153" t="s">
        <v>6319</v>
      </c>
      <c r="AH2374" s="162"/>
      <c r="AI2374" s="162"/>
      <c r="AJ2374" s="162"/>
      <c r="AK2374" s="162"/>
      <c r="AL2374" s="162"/>
      <c r="AM2374" s="162"/>
      <c r="AN2374" s="162"/>
      <c r="AO2374" s="162"/>
      <c r="AP2374" s="162"/>
      <c r="AQ2374" s="162"/>
      <c r="AR2374" s="162"/>
      <c r="AS2374" s="162"/>
      <c r="AT2374" s="162"/>
      <c r="AU2374" s="162"/>
      <c r="AV2374" s="162"/>
      <c r="AW2374" s="162"/>
      <c r="AX2374" s="162"/>
    </row>
    <row r="2375" spans="1:50" hidden="1">
      <c r="A2375" s="153" t="s">
        <v>15897</v>
      </c>
      <c r="B2375" s="153" t="s">
        <v>5911</v>
      </c>
      <c r="C2375" s="153" t="s">
        <v>15898</v>
      </c>
      <c r="D2375" s="176" t="s">
        <v>10904</v>
      </c>
      <c r="E2375" s="153" t="s">
        <v>10905</v>
      </c>
      <c r="F2375" s="153" t="s">
        <v>15899</v>
      </c>
      <c r="G2375" s="153" t="s">
        <v>10906</v>
      </c>
      <c r="H2375" s="153" t="s">
        <v>2025</v>
      </c>
      <c r="I2375" s="153" t="s">
        <v>2026</v>
      </c>
      <c r="J2375" s="153" t="s">
        <v>10907</v>
      </c>
      <c r="K2375" s="153" t="s">
        <v>10908</v>
      </c>
      <c r="L2375" s="153" t="s">
        <v>10909</v>
      </c>
      <c r="M2375" s="153" t="s">
        <v>10910</v>
      </c>
      <c r="N2375" s="184" t="s">
        <v>6318</v>
      </c>
      <c r="AA2375" s="153">
        <v>1</v>
      </c>
      <c r="AB2375" s="153" t="s">
        <v>2766</v>
      </c>
      <c r="AC2375" s="153" t="s">
        <v>2767</v>
      </c>
      <c r="AD2375" s="153" t="s">
        <v>2026</v>
      </c>
      <c r="AE2375" s="153" t="s">
        <v>2768</v>
      </c>
      <c r="AG2375" s="153" t="s">
        <v>6319</v>
      </c>
      <c r="AH2375" s="162"/>
      <c r="AI2375" s="162"/>
      <c r="AJ2375" s="162"/>
      <c r="AK2375" s="162"/>
      <c r="AL2375" s="162"/>
      <c r="AM2375" s="162"/>
      <c r="AN2375" s="162"/>
      <c r="AO2375" s="162"/>
      <c r="AP2375" s="162"/>
      <c r="AQ2375" s="162"/>
      <c r="AR2375" s="162"/>
      <c r="AS2375" s="162"/>
      <c r="AT2375" s="162"/>
      <c r="AU2375" s="162"/>
      <c r="AV2375" s="162"/>
      <c r="AW2375" s="162"/>
      <c r="AX2375" s="162"/>
    </row>
    <row r="2376" spans="1:50" hidden="1">
      <c r="A2376" s="153" t="s">
        <v>15900</v>
      </c>
      <c r="B2376" s="153" t="s">
        <v>5911</v>
      </c>
      <c r="C2376" s="153" t="s">
        <v>15895</v>
      </c>
      <c r="D2376" s="176" t="s">
        <v>10904</v>
      </c>
      <c r="E2376" s="153" t="s">
        <v>10905</v>
      </c>
      <c r="F2376" s="153" t="s">
        <v>15901</v>
      </c>
      <c r="G2376" s="153" t="s">
        <v>10906</v>
      </c>
      <c r="H2376" s="153" t="s">
        <v>2025</v>
      </c>
      <c r="I2376" s="153" t="s">
        <v>2026</v>
      </c>
      <c r="J2376" s="153" t="s">
        <v>10907</v>
      </c>
      <c r="K2376" s="153" t="s">
        <v>10908</v>
      </c>
      <c r="L2376" s="153" t="s">
        <v>10909</v>
      </c>
      <c r="M2376" s="153" t="s">
        <v>10910</v>
      </c>
      <c r="N2376" s="184" t="s">
        <v>6318</v>
      </c>
      <c r="AA2376" s="153">
        <v>1</v>
      </c>
      <c r="AB2376" s="153" t="s">
        <v>2766</v>
      </c>
      <c r="AC2376" s="153" t="s">
        <v>2767</v>
      </c>
      <c r="AD2376" s="153" t="s">
        <v>2026</v>
      </c>
      <c r="AE2376" s="153" t="s">
        <v>2768</v>
      </c>
      <c r="AG2376" s="153" t="s">
        <v>6319</v>
      </c>
      <c r="AH2376" s="162"/>
      <c r="AI2376" s="162"/>
      <c r="AJ2376" s="162"/>
      <c r="AK2376" s="162"/>
      <c r="AL2376" s="162"/>
      <c r="AM2376" s="162"/>
      <c r="AN2376" s="162"/>
      <c r="AO2376" s="162"/>
      <c r="AP2376" s="162"/>
      <c r="AQ2376" s="162"/>
      <c r="AR2376" s="162"/>
      <c r="AS2376" s="162"/>
      <c r="AT2376" s="162"/>
      <c r="AU2376" s="162"/>
      <c r="AV2376" s="162"/>
      <c r="AW2376" s="162"/>
      <c r="AX2376" s="162"/>
    </row>
    <row r="2377" spans="1:50" hidden="1">
      <c r="A2377" s="153" t="s">
        <v>15914</v>
      </c>
      <c r="B2377" s="153" t="s">
        <v>5911</v>
      </c>
      <c r="C2377" s="153" t="s">
        <v>15903</v>
      </c>
      <c r="D2377" s="176" t="s">
        <v>10904</v>
      </c>
      <c r="E2377" s="153" t="s">
        <v>10905</v>
      </c>
      <c r="F2377" s="153" t="s">
        <v>15915</v>
      </c>
      <c r="G2377" s="153" t="s">
        <v>10906</v>
      </c>
      <c r="H2377" s="153" t="s">
        <v>2025</v>
      </c>
      <c r="I2377" s="153" t="s">
        <v>2026</v>
      </c>
      <c r="J2377" s="153" t="s">
        <v>10907</v>
      </c>
      <c r="K2377" s="153" t="s">
        <v>10908</v>
      </c>
      <c r="L2377" s="153" t="s">
        <v>10909</v>
      </c>
      <c r="M2377" s="153" t="s">
        <v>10910</v>
      </c>
      <c r="N2377" s="184" t="s">
        <v>6318</v>
      </c>
      <c r="AA2377" s="153">
        <v>1</v>
      </c>
      <c r="AB2377" s="153" t="s">
        <v>15905</v>
      </c>
      <c r="AC2377" s="153" t="s">
        <v>15906</v>
      </c>
      <c r="AD2377" s="153" t="s">
        <v>2031</v>
      </c>
      <c r="AE2377" s="153" t="s">
        <v>15907</v>
      </c>
      <c r="AG2377" s="153" t="s">
        <v>6319</v>
      </c>
      <c r="AH2377" s="162"/>
      <c r="AI2377" s="162"/>
      <c r="AJ2377" s="162"/>
      <c r="AK2377" s="162"/>
      <c r="AL2377" s="162"/>
      <c r="AM2377" s="162"/>
      <c r="AN2377" s="162"/>
      <c r="AO2377" s="162"/>
      <c r="AP2377" s="162"/>
      <c r="AQ2377" s="162"/>
      <c r="AR2377" s="162"/>
      <c r="AS2377" s="162"/>
      <c r="AT2377" s="162"/>
      <c r="AU2377" s="162"/>
      <c r="AV2377" s="162"/>
      <c r="AW2377" s="162"/>
      <c r="AX2377" s="162"/>
    </row>
    <row r="2378" spans="1:50" hidden="1">
      <c r="A2378" s="153" t="s">
        <v>15912</v>
      </c>
      <c r="B2378" s="153" t="s">
        <v>5911</v>
      </c>
      <c r="C2378" s="153" t="s">
        <v>15903</v>
      </c>
      <c r="D2378" s="176" t="s">
        <v>10904</v>
      </c>
      <c r="E2378" s="153" t="s">
        <v>10905</v>
      </c>
      <c r="F2378" s="153" t="s">
        <v>15913</v>
      </c>
      <c r="G2378" s="153" t="s">
        <v>10906</v>
      </c>
      <c r="H2378" s="153" t="s">
        <v>2025</v>
      </c>
      <c r="I2378" s="153" t="s">
        <v>2026</v>
      </c>
      <c r="J2378" s="153" t="s">
        <v>10907</v>
      </c>
      <c r="K2378" s="153" t="s">
        <v>10908</v>
      </c>
      <c r="L2378" s="153" t="s">
        <v>10909</v>
      </c>
      <c r="M2378" s="153" t="s">
        <v>10910</v>
      </c>
      <c r="N2378" s="184" t="s">
        <v>6318</v>
      </c>
      <c r="AA2378" s="153">
        <v>1</v>
      </c>
      <c r="AB2378" s="153" t="s">
        <v>15905</v>
      </c>
      <c r="AC2378" s="153" t="s">
        <v>15906</v>
      </c>
      <c r="AD2378" s="153" t="s">
        <v>2031</v>
      </c>
      <c r="AE2378" s="153" t="s">
        <v>15907</v>
      </c>
      <c r="AG2378" s="153" t="s">
        <v>6319</v>
      </c>
      <c r="AH2378" s="162"/>
      <c r="AI2378" s="162"/>
      <c r="AJ2378" s="162"/>
      <c r="AK2378" s="162"/>
      <c r="AL2378" s="162"/>
      <c r="AM2378" s="162"/>
      <c r="AN2378" s="162"/>
      <c r="AO2378" s="162"/>
      <c r="AP2378" s="162"/>
      <c r="AQ2378" s="162"/>
      <c r="AR2378" s="162"/>
      <c r="AS2378" s="162"/>
      <c r="AT2378" s="162"/>
      <c r="AU2378" s="162"/>
      <c r="AV2378" s="162"/>
      <c r="AW2378" s="162"/>
      <c r="AX2378" s="162"/>
    </row>
    <row r="2379" spans="1:50" hidden="1">
      <c r="A2379" s="153" t="s">
        <v>15910</v>
      </c>
      <c r="B2379" s="153" t="s">
        <v>5911</v>
      </c>
      <c r="C2379" s="153" t="s">
        <v>15903</v>
      </c>
      <c r="D2379" s="176" t="s">
        <v>10904</v>
      </c>
      <c r="E2379" s="153" t="s">
        <v>10905</v>
      </c>
      <c r="F2379" s="153" t="s">
        <v>15911</v>
      </c>
      <c r="G2379" s="153" t="s">
        <v>10906</v>
      </c>
      <c r="H2379" s="153" t="s">
        <v>2025</v>
      </c>
      <c r="I2379" s="153" t="s">
        <v>2026</v>
      </c>
      <c r="J2379" s="153" t="s">
        <v>10907</v>
      </c>
      <c r="K2379" s="153" t="s">
        <v>10908</v>
      </c>
      <c r="L2379" s="153" t="s">
        <v>10909</v>
      </c>
      <c r="M2379" s="153" t="s">
        <v>10910</v>
      </c>
      <c r="N2379" s="184" t="s">
        <v>6318</v>
      </c>
      <c r="AA2379" s="153">
        <v>1</v>
      </c>
      <c r="AB2379" s="153" t="s">
        <v>15905</v>
      </c>
      <c r="AC2379" s="153" t="s">
        <v>15906</v>
      </c>
      <c r="AD2379" s="153" t="s">
        <v>2031</v>
      </c>
      <c r="AE2379" s="153" t="s">
        <v>15907</v>
      </c>
      <c r="AG2379" s="153" t="s">
        <v>6319</v>
      </c>
      <c r="AH2379" s="162"/>
      <c r="AI2379" s="162"/>
      <c r="AJ2379" s="162"/>
      <c r="AK2379" s="162"/>
      <c r="AL2379" s="162"/>
      <c r="AM2379" s="162"/>
      <c r="AN2379" s="162"/>
      <c r="AO2379" s="162"/>
      <c r="AP2379" s="162"/>
      <c r="AQ2379" s="162"/>
      <c r="AR2379" s="162"/>
      <c r="AS2379" s="162"/>
      <c r="AT2379" s="162"/>
      <c r="AU2379" s="162"/>
      <c r="AV2379" s="162"/>
      <c r="AW2379" s="162"/>
      <c r="AX2379" s="162"/>
    </row>
    <row r="2380" spans="1:50" hidden="1">
      <c r="A2380" s="153" t="s">
        <v>15908</v>
      </c>
      <c r="B2380" s="153" t="s">
        <v>5911</v>
      </c>
      <c r="C2380" s="153" t="s">
        <v>15903</v>
      </c>
      <c r="D2380" s="176" t="s">
        <v>10904</v>
      </c>
      <c r="E2380" s="153" t="s">
        <v>10905</v>
      </c>
      <c r="F2380" s="153" t="s">
        <v>15909</v>
      </c>
      <c r="G2380" s="153" t="s">
        <v>10906</v>
      </c>
      <c r="H2380" s="153" t="s">
        <v>2025</v>
      </c>
      <c r="I2380" s="153" t="s">
        <v>2026</v>
      </c>
      <c r="J2380" s="153" t="s">
        <v>10907</v>
      </c>
      <c r="K2380" s="153" t="s">
        <v>10908</v>
      </c>
      <c r="L2380" s="153" t="s">
        <v>10909</v>
      </c>
      <c r="M2380" s="153" t="s">
        <v>10910</v>
      </c>
      <c r="N2380" s="184" t="s">
        <v>6318</v>
      </c>
      <c r="AA2380" s="153">
        <v>1</v>
      </c>
      <c r="AB2380" s="153" t="s">
        <v>15905</v>
      </c>
      <c r="AC2380" s="153" t="s">
        <v>15906</v>
      </c>
      <c r="AD2380" s="153" t="s">
        <v>2031</v>
      </c>
      <c r="AE2380" s="153" t="s">
        <v>15907</v>
      </c>
      <c r="AG2380" s="153" t="s">
        <v>6319</v>
      </c>
      <c r="AH2380" s="162"/>
      <c r="AI2380" s="162"/>
      <c r="AJ2380" s="162"/>
      <c r="AK2380" s="162"/>
      <c r="AL2380" s="162"/>
      <c r="AM2380" s="162"/>
      <c r="AN2380" s="162"/>
      <c r="AO2380" s="162"/>
      <c r="AP2380" s="162"/>
      <c r="AQ2380" s="162"/>
      <c r="AR2380" s="162"/>
      <c r="AS2380" s="162"/>
      <c r="AT2380" s="162"/>
      <c r="AU2380" s="162"/>
      <c r="AV2380" s="162"/>
      <c r="AW2380" s="162"/>
      <c r="AX2380" s="162"/>
    </row>
    <row r="2381" spans="1:50" hidden="1">
      <c r="A2381" s="153" t="s">
        <v>15902</v>
      </c>
      <c r="B2381" s="153" t="s">
        <v>5911</v>
      </c>
      <c r="C2381" s="153" t="s">
        <v>15903</v>
      </c>
      <c r="D2381" s="176" t="s">
        <v>10904</v>
      </c>
      <c r="E2381" s="153" t="s">
        <v>10905</v>
      </c>
      <c r="F2381" s="153" t="s">
        <v>15904</v>
      </c>
      <c r="G2381" s="153" t="s">
        <v>10906</v>
      </c>
      <c r="H2381" s="153" t="s">
        <v>2025</v>
      </c>
      <c r="I2381" s="153" t="s">
        <v>2026</v>
      </c>
      <c r="J2381" s="153" t="s">
        <v>10907</v>
      </c>
      <c r="K2381" s="153" t="s">
        <v>10908</v>
      </c>
      <c r="L2381" s="153" t="s">
        <v>10909</v>
      </c>
      <c r="M2381" s="153" t="s">
        <v>10910</v>
      </c>
      <c r="N2381" s="184" t="s">
        <v>6318</v>
      </c>
      <c r="AA2381" s="153">
        <v>1</v>
      </c>
      <c r="AB2381" s="153" t="s">
        <v>15905</v>
      </c>
      <c r="AC2381" s="153" t="s">
        <v>15906</v>
      </c>
      <c r="AD2381" s="153" t="s">
        <v>2031</v>
      </c>
      <c r="AE2381" s="153" t="s">
        <v>15907</v>
      </c>
      <c r="AG2381" s="153" t="s">
        <v>6319</v>
      </c>
      <c r="AH2381" s="162"/>
      <c r="AI2381" s="162"/>
      <c r="AJ2381" s="162"/>
      <c r="AK2381" s="162"/>
      <c r="AL2381" s="162"/>
      <c r="AM2381" s="162"/>
      <c r="AN2381" s="162"/>
      <c r="AO2381" s="162"/>
      <c r="AP2381" s="162"/>
      <c r="AQ2381" s="162"/>
      <c r="AR2381" s="162"/>
      <c r="AS2381" s="162"/>
      <c r="AT2381" s="162"/>
      <c r="AU2381" s="162"/>
      <c r="AV2381" s="162"/>
      <c r="AW2381" s="162"/>
      <c r="AX2381" s="162"/>
    </row>
    <row r="2382" spans="1:50" hidden="1">
      <c r="A2382" s="153" t="s">
        <v>15962</v>
      </c>
      <c r="B2382" s="153" t="s">
        <v>15963</v>
      </c>
      <c r="C2382" s="149" t="s">
        <v>3174</v>
      </c>
      <c r="D2382" s="181" t="s">
        <v>15964</v>
      </c>
      <c r="E2382" s="149" t="s">
        <v>15965</v>
      </c>
      <c r="F2382" s="149" t="s">
        <v>15966</v>
      </c>
      <c r="G2382" s="149" t="s">
        <v>15967</v>
      </c>
      <c r="H2382" s="149" t="s">
        <v>2024</v>
      </c>
      <c r="I2382" s="149" t="s">
        <v>2031</v>
      </c>
      <c r="J2382" s="149" t="s">
        <v>6309</v>
      </c>
      <c r="K2382" s="149" t="s">
        <v>15968</v>
      </c>
      <c r="L2382" s="149" t="s">
        <v>15969</v>
      </c>
      <c r="M2382" s="149" t="s">
        <v>15970</v>
      </c>
      <c r="N2382" s="133" t="s">
        <v>6310</v>
      </c>
      <c r="O2382" s="149"/>
      <c r="P2382" s="149"/>
      <c r="Q2382" s="149"/>
      <c r="R2382" s="149"/>
      <c r="S2382" s="149"/>
      <c r="T2382" s="149"/>
      <c r="U2382" s="149"/>
      <c r="V2382" s="149"/>
      <c r="W2382" s="149"/>
      <c r="X2382" s="149"/>
      <c r="Y2382" s="149"/>
      <c r="Z2382" s="149"/>
      <c r="AA2382" s="149"/>
      <c r="AB2382" s="149"/>
      <c r="AC2382" s="149"/>
      <c r="AD2382" s="149"/>
      <c r="AE2382" s="149"/>
      <c r="AF2382" s="149"/>
      <c r="AG2382" s="149" t="s">
        <v>14975</v>
      </c>
      <c r="AH2382" s="162"/>
      <c r="AI2382" s="162"/>
      <c r="AJ2382" s="162"/>
      <c r="AK2382" s="162"/>
      <c r="AL2382" s="162"/>
      <c r="AM2382" s="162"/>
      <c r="AN2382" s="162"/>
      <c r="AO2382" s="162"/>
      <c r="AP2382" s="162"/>
      <c r="AQ2382" s="162"/>
      <c r="AR2382" s="162"/>
      <c r="AS2382" s="162"/>
      <c r="AT2382" s="162"/>
      <c r="AU2382" s="162"/>
      <c r="AV2382" s="162"/>
      <c r="AW2382" s="162"/>
      <c r="AX2382" s="162"/>
    </row>
    <row r="2383" spans="1:50" hidden="1">
      <c r="A2383" s="153" t="s">
        <v>15971</v>
      </c>
      <c r="B2383" s="153" t="s">
        <v>15963</v>
      </c>
      <c r="C2383" s="149" t="s">
        <v>2882</v>
      </c>
      <c r="D2383" s="181" t="s">
        <v>15964</v>
      </c>
      <c r="E2383" s="149" t="s">
        <v>15965</v>
      </c>
      <c r="F2383" s="149" t="s">
        <v>15972</v>
      </c>
      <c r="G2383" s="149" t="s">
        <v>15967</v>
      </c>
      <c r="H2383" s="149" t="s">
        <v>2024</v>
      </c>
      <c r="I2383" s="149" t="s">
        <v>2031</v>
      </c>
      <c r="J2383" s="149" t="s">
        <v>6309</v>
      </c>
      <c r="K2383" s="149" t="s">
        <v>15968</v>
      </c>
      <c r="L2383" s="149" t="s">
        <v>15969</v>
      </c>
      <c r="M2383" s="149" t="s">
        <v>15970</v>
      </c>
      <c r="N2383" s="133" t="s">
        <v>6310</v>
      </c>
      <c r="O2383" s="149"/>
      <c r="P2383" s="149"/>
      <c r="Q2383" s="149"/>
      <c r="R2383" s="149"/>
      <c r="S2383" s="149"/>
      <c r="T2383" s="149"/>
      <c r="U2383" s="149"/>
      <c r="V2383" s="149"/>
      <c r="W2383" s="149"/>
      <c r="X2383" s="149"/>
      <c r="Y2383" s="149"/>
      <c r="Z2383" s="149"/>
      <c r="AA2383" s="149"/>
      <c r="AB2383" s="149"/>
      <c r="AC2383" s="149"/>
      <c r="AD2383" s="149"/>
      <c r="AE2383" s="149"/>
      <c r="AF2383" s="149"/>
      <c r="AG2383" s="149" t="s">
        <v>14975</v>
      </c>
      <c r="AH2383" s="162"/>
      <c r="AI2383" s="162"/>
      <c r="AJ2383" s="162"/>
      <c r="AK2383" s="162"/>
      <c r="AL2383" s="162"/>
      <c r="AM2383" s="162"/>
      <c r="AN2383" s="162"/>
      <c r="AO2383" s="162"/>
      <c r="AP2383" s="162"/>
      <c r="AQ2383" s="162"/>
      <c r="AR2383" s="162"/>
      <c r="AS2383" s="162"/>
      <c r="AT2383" s="162"/>
      <c r="AU2383" s="162"/>
      <c r="AV2383" s="162"/>
      <c r="AW2383" s="162"/>
      <c r="AX2383" s="162"/>
    </row>
    <row r="2384" spans="1:50" hidden="1">
      <c r="A2384" s="153" t="s">
        <v>15933</v>
      </c>
      <c r="B2384" s="153" t="s">
        <v>6024</v>
      </c>
      <c r="C2384" s="149" t="s">
        <v>15934</v>
      </c>
      <c r="D2384" s="181" t="s">
        <v>11009</v>
      </c>
      <c r="E2384" s="149" t="s">
        <v>11010</v>
      </c>
      <c r="F2384" s="149" t="s">
        <v>15935</v>
      </c>
      <c r="G2384" s="149" t="s">
        <v>14820</v>
      </c>
      <c r="H2384" s="149" t="s">
        <v>2024</v>
      </c>
      <c r="I2384" s="149" t="s">
        <v>2031</v>
      </c>
      <c r="J2384" s="149" t="s">
        <v>15925</v>
      </c>
      <c r="K2384" s="149" t="s">
        <v>15921</v>
      </c>
      <c r="L2384" s="149" t="s">
        <v>15922</v>
      </c>
      <c r="M2384" s="149" t="s">
        <v>901</v>
      </c>
      <c r="N2384" s="133" t="s">
        <v>6310</v>
      </c>
      <c r="O2384" s="149"/>
      <c r="P2384" s="149"/>
      <c r="Q2384" s="149"/>
      <c r="R2384" s="149"/>
      <c r="S2384" s="149"/>
      <c r="T2384" s="149"/>
      <c r="U2384" s="149"/>
      <c r="V2384" s="149"/>
      <c r="W2384" s="149"/>
      <c r="X2384" s="149"/>
      <c r="Y2384" s="149"/>
      <c r="Z2384" s="149"/>
      <c r="AA2384" s="149"/>
      <c r="AB2384" s="149"/>
      <c r="AC2384" s="149"/>
      <c r="AD2384" s="149"/>
      <c r="AE2384" s="149"/>
      <c r="AF2384" s="149"/>
      <c r="AG2384" s="149" t="s">
        <v>14975</v>
      </c>
      <c r="AH2384" s="162"/>
      <c r="AI2384" s="162"/>
      <c r="AJ2384" s="162"/>
      <c r="AK2384" s="162"/>
      <c r="AL2384" s="162"/>
      <c r="AM2384" s="162"/>
      <c r="AN2384" s="162"/>
      <c r="AO2384" s="162"/>
      <c r="AP2384" s="162"/>
      <c r="AQ2384" s="162"/>
      <c r="AR2384" s="162"/>
      <c r="AS2384" s="162"/>
      <c r="AT2384" s="162"/>
      <c r="AU2384" s="162"/>
      <c r="AV2384" s="162"/>
      <c r="AW2384" s="162"/>
      <c r="AX2384" s="162"/>
    </row>
    <row r="2385" spans="1:50" hidden="1">
      <c r="A2385" s="153" t="s">
        <v>15936</v>
      </c>
      <c r="B2385" s="153" t="s">
        <v>15937</v>
      </c>
      <c r="C2385" s="149" t="s">
        <v>1608</v>
      </c>
      <c r="D2385" s="181" t="s">
        <v>15938</v>
      </c>
      <c r="E2385" s="149" t="s">
        <v>15939</v>
      </c>
      <c r="F2385" s="149" t="s">
        <v>15940</v>
      </c>
      <c r="G2385" s="149" t="s">
        <v>2335</v>
      </c>
      <c r="H2385" s="149" t="s">
        <v>2024</v>
      </c>
      <c r="I2385" s="149" t="s">
        <v>2031</v>
      </c>
      <c r="J2385" s="149" t="s">
        <v>15925</v>
      </c>
      <c r="K2385" s="149" t="s">
        <v>15941</v>
      </c>
      <c r="L2385" s="149" t="s">
        <v>15942</v>
      </c>
      <c r="M2385" s="149" t="s">
        <v>901</v>
      </c>
      <c r="N2385" s="133" t="s">
        <v>6310</v>
      </c>
      <c r="O2385" s="149"/>
      <c r="P2385" s="149"/>
      <c r="Q2385" s="149"/>
      <c r="R2385" s="149"/>
      <c r="S2385" s="149"/>
      <c r="T2385" s="149"/>
      <c r="U2385" s="149"/>
      <c r="V2385" s="149"/>
      <c r="W2385" s="149"/>
      <c r="X2385" s="149"/>
      <c r="Y2385" s="149"/>
      <c r="Z2385" s="149"/>
      <c r="AA2385" s="149"/>
      <c r="AB2385" s="149"/>
      <c r="AC2385" s="149"/>
      <c r="AD2385" s="149"/>
      <c r="AE2385" s="149"/>
      <c r="AF2385" s="149"/>
      <c r="AG2385" s="149" t="s">
        <v>14975</v>
      </c>
      <c r="AH2385" s="162"/>
      <c r="AI2385" s="162"/>
      <c r="AJ2385" s="162"/>
      <c r="AK2385" s="162"/>
      <c r="AL2385" s="162"/>
      <c r="AM2385" s="162"/>
      <c r="AN2385" s="162"/>
      <c r="AO2385" s="162"/>
      <c r="AP2385" s="162"/>
      <c r="AQ2385" s="162"/>
      <c r="AR2385" s="162"/>
      <c r="AS2385" s="162"/>
      <c r="AT2385" s="162"/>
      <c r="AU2385" s="162"/>
      <c r="AV2385" s="162"/>
      <c r="AW2385" s="162"/>
      <c r="AX2385" s="162"/>
    </row>
    <row r="2386" spans="1:50" hidden="1">
      <c r="A2386" s="153" t="s">
        <v>15926</v>
      </c>
      <c r="B2386" s="153" t="s">
        <v>15221</v>
      </c>
      <c r="C2386" s="149" t="s">
        <v>15927</v>
      </c>
      <c r="D2386" s="181" t="s">
        <v>15223</v>
      </c>
      <c r="E2386" s="149" t="s">
        <v>15224</v>
      </c>
      <c r="F2386" s="149" t="s">
        <v>15928</v>
      </c>
      <c r="G2386" s="149" t="s">
        <v>15226</v>
      </c>
      <c r="H2386" s="149" t="s">
        <v>11210</v>
      </c>
      <c r="I2386" s="149" t="s">
        <v>11211</v>
      </c>
      <c r="J2386" s="149" t="s">
        <v>15227</v>
      </c>
      <c r="K2386" s="149" t="s">
        <v>15228</v>
      </c>
      <c r="L2386" s="149" t="s">
        <v>6309</v>
      </c>
      <c r="M2386" s="149" t="s">
        <v>15229</v>
      </c>
      <c r="N2386" s="133" t="s">
        <v>6310</v>
      </c>
      <c r="O2386" s="149"/>
      <c r="P2386" s="149"/>
      <c r="Q2386" s="149"/>
      <c r="R2386" s="149"/>
      <c r="S2386" s="149"/>
      <c r="T2386" s="149"/>
      <c r="U2386" s="149"/>
      <c r="V2386" s="149"/>
      <c r="W2386" s="149"/>
      <c r="X2386" s="149"/>
      <c r="Y2386" s="149"/>
      <c r="Z2386" s="149"/>
      <c r="AA2386" s="149"/>
      <c r="AB2386" s="149"/>
      <c r="AC2386" s="149"/>
      <c r="AD2386" s="149"/>
      <c r="AE2386" s="149"/>
      <c r="AF2386" s="149"/>
      <c r="AG2386" s="149" t="s">
        <v>6319</v>
      </c>
      <c r="AH2386" s="162"/>
      <c r="AI2386" s="162"/>
      <c r="AJ2386" s="162"/>
      <c r="AK2386" s="162"/>
      <c r="AL2386" s="162"/>
      <c r="AM2386" s="162"/>
      <c r="AN2386" s="162"/>
      <c r="AO2386" s="162"/>
      <c r="AP2386" s="162"/>
      <c r="AQ2386" s="162"/>
      <c r="AR2386" s="162"/>
      <c r="AS2386" s="162"/>
      <c r="AT2386" s="162"/>
      <c r="AU2386" s="162"/>
      <c r="AV2386" s="162"/>
      <c r="AW2386" s="162"/>
      <c r="AX2386" s="162"/>
    </row>
    <row r="2387" spans="1:50" hidden="1">
      <c r="A2387" s="153" t="s">
        <v>15952</v>
      </c>
      <c r="B2387" s="153" t="s">
        <v>5911</v>
      </c>
      <c r="C2387" s="149" t="s">
        <v>15947</v>
      </c>
      <c r="D2387" s="181" t="s">
        <v>10904</v>
      </c>
      <c r="E2387" s="149" t="s">
        <v>10905</v>
      </c>
      <c r="F2387" s="149" t="s">
        <v>15953</v>
      </c>
      <c r="G2387" s="149" t="s">
        <v>10906</v>
      </c>
      <c r="H2387" s="149" t="s">
        <v>2025</v>
      </c>
      <c r="I2387" s="149" t="s">
        <v>2026</v>
      </c>
      <c r="J2387" s="149" t="s">
        <v>10907</v>
      </c>
      <c r="K2387" s="149" t="s">
        <v>10908</v>
      </c>
      <c r="L2387" s="149" t="s">
        <v>10909</v>
      </c>
      <c r="M2387" s="149" t="s">
        <v>10910</v>
      </c>
      <c r="N2387" s="133" t="s">
        <v>6318</v>
      </c>
      <c r="O2387" s="149"/>
      <c r="P2387" s="149"/>
      <c r="Q2387" s="149"/>
      <c r="R2387" s="149"/>
      <c r="S2387" s="149"/>
      <c r="T2387" s="149"/>
      <c r="U2387" s="149"/>
      <c r="V2387" s="149"/>
      <c r="W2387" s="149"/>
      <c r="X2387" s="149"/>
      <c r="Y2387" s="149"/>
      <c r="Z2387" s="149"/>
      <c r="AA2387" s="149">
        <v>1</v>
      </c>
      <c r="AB2387" s="149" t="s">
        <v>15754</v>
      </c>
      <c r="AC2387" s="149" t="s">
        <v>15755</v>
      </c>
      <c r="AD2387" s="149" t="s">
        <v>13627</v>
      </c>
      <c r="AE2387" s="149" t="s">
        <v>15756</v>
      </c>
      <c r="AF2387" s="149"/>
      <c r="AG2387" s="149" t="s">
        <v>6319</v>
      </c>
      <c r="AH2387" s="162"/>
      <c r="AI2387" s="162"/>
      <c r="AJ2387" s="162"/>
      <c r="AK2387" s="162"/>
      <c r="AL2387" s="162"/>
      <c r="AM2387" s="162"/>
      <c r="AN2387" s="162"/>
      <c r="AO2387" s="162"/>
      <c r="AP2387" s="162"/>
      <c r="AQ2387" s="162"/>
      <c r="AR2387" s="162"/>
      <c r="AS2387" s="162"/>
      <c r="AT2387" s="162"/>
      <c r="AU2387" s="162"/>
      <c r="AV2387" s="162"/>
      <c r="AW2387" s="162"/>
      <c r="AX2387" s="162"/>
    </row>
    <row r="2388" spans="1:50" hidden="1">
      <c r="A2388" s="153" t="s">
        <v>15946</v>
      </c>
      <c r="B2388" s="153" t="s">
        <v>5911</v>
      </c>
      <c r="C2388" s="149" t="s">
        <v>15947</v>
      </c>
      <c r="D2388" s="181" t="s">
        <v>10904</v>
      </c>
      <c r="E2388" s="149" t="s">
        <v>10905</v>
      </c>
      <c r="F2388" s="149" t="s">
        <v>15948</v>
      </c>
      <c r="G2388" s="149" t="s">
        <v>10906</v>
      </c>
      <c r="H2388" s="149" t="s">
        <v>2025</v>
      </c>
      <c r="I2388" s="149" t="s">
        <v>2026</v>
      </c>
      <c r="J2388" s="149" t="s">
        <v>10907</v>
      </c>
      <c r="K2388" s="149" t="s">
        <v>10908</v>
      </c>
      <c r="L2388" s="149" t="s">
        <v>10909</v>
      </c>
      <c r="M2388" s="149" t="s">
        <v>10910</v>
      </c>
      <c r="N2388" s="133" t="s">
        <v>6318</v>
      </c>
      <c r="O2388" s="149"/>
      <c r="P2388" s="149"/>
      <c r="Q2388" s="149"/>
      <c r="R2388" s="149"/>
      <c r="S2388" s="149"/>
      <c r="T2388" s="149"/>
      <c r="U2388" s="149"/>
      <c r="V2388" s="149"/>
      <c r="W2388" s="149"/>
      <c r="X2388" s="149"/>
      <c r="Y2388" s="149"/>
      <c r="Z2388" s="149"/>
      <c r="AA2388" s="149">
        <v>1</v>
      </c>
      <c r="AB2388" s="149" t="s">
        <v>15754</v>
      </c>
      <c r="AC2388" s="149" t="s">
        <v>15755</v>
      </c>
      <c r="AD2388" s="149" t="s">
        <v>13627</v>
      </c>
      <c r="AE2388" s="149" t="s">
        <v>15756</v>
      </c>
      <c r="AF2388" s="149"/>
      <c r="AG2388" s="149" t="s">
        <v>6319</v>
      </c>
      <c r="AH2388" s="162"/>
      <c r="AI2388" s="162"/>
      <c r="AJ2388" s="162"/>
      <c r="AK2388" s="162"/>
      <c r="AL2388" s="162"/>
      <c r="AM2388" s="162"/>
      <c r="AN2388" s="162"/>
      <c r="AO2388" s="162"/>
      <c r="AP2388" s="162"/>
      <c r="AQ2388" s="162"/>
      <c r="AR2388" s="162"/>
      <c r="AS2388" s="162"/>
      <c r="AT2388" s="162"/>
      <c r="AU2388" s="162"/>
      <c r="AV2388" s="162"/>
      <c r="AW2388" s="162"/>
      <c r="AX2388" s="162"/>
    </row>
    <row r="2389" spans="1:50" hidden="1">
      <c r="A2389" s="153" t="s">
        <v>15949</v>
      </c>
      <c r="B2389" s="153" t="s">
        <v>5911</v>
      </c>
      <c r="C2389" s="149" t="s">
        <v>15947</v>
      </c>
      <c r="D2389" s="181" t="s">
        <v>10904</v>
      </c>
      <c r="E2389" s="149" t="s">
        <v>10905</v>
      </c>
      <c r="F2389" s="149" t="s">
        <v>15950</v>
      </c>
      <c r="G2389" s="149" t="s">
        <v>10906</v>
      </c>
      <c r="H2389" s="149" t="s">
        <v>2025</v>
      </c>
      <c r="I2389" s="149" t="s">
        <v>2026</v>
      </c>
      <c r="J2389" s="149" t="s">
        <v>10907</v>
      </c>
      <c r="K2389" s="149" t="s">
        <v>10908</v>
      </c>
      <c r="L2389" s="149" t="s">
        <v>10909</v>
      </c>
      <c r="M2389" s="149" t="s">
        <v>10910</v>
      </c>
      <c r="N2389" s="133" t="s">
        <v>6318</v>
      </c>
      <c r="O2389" s="149"/>
      <c r="P2389" s="149"/>
      <c r="Q2389" s="149"/>
      <c r="R2389" s="149"/>
      <c r="S2389" s="149"/>
      <c r="T2389" s="149"/>
      <c r="U2389" s="149"/>
      <c r="V2389" s="149"/>
      <c r="W2389" s="149"/>
      <c r="X2389" s="149"/>
      <c r="Y2389" s="149"/>
      <c r="Z2389" s="149"/>
      <c r="AA2389" s="149">
        <v>1</v>
      </c>
      <c r="AB2389" s="149" t="s">
        <v>15754</v>
      </c>
      <c r="AC2389" s="149" t="s">
        <v>15755</v>
      </c>
      <c r="AD2389" s="149" t="s">
        <v>13627</v>
      </c>
      <c r="AE2389" s="149" t="s">
        <v>15756</v>
      </c>
      <c r="AF2389" s="149"/>
      <c r="AG2389" s="149" t="s">
        <v>6319</v>
      </c>
      <c r="AH2389" s="162"/>
      <c r="AI2389" s="162"/>
      <c r="AJ2389" s="162"/>
      <c r="AK2389" s="162"/>
      <c r="AL2389" s="162"/>
      <c r="AM2389" s="162"/>
      <c r="AN2389" s="162"/>
      <c r="AO2389" s="162"/>
      <c r="AP2389" s="162"/>
      <c r="AQ2389" s="162"/>
      <c r="AR2389" s="162"/>
      <c r="AS2389" s="162"/>
      <c r="AT2389" s="162"/>
      <c r="AU2389" s="162"/>
      <c r="AV2389" s="162"/>
      <c r="AW2389" s="162"/>
      <c r="AX2389" s="162"/>
    </row>
    <row r="2390" spans="1:50" hidden="1">
      <c r="A2390" s="153" t="s">
        <v>2608</v>
      </c>
      <c r="B2390" s="153" t="s">
        <v>1814</v>
      </c>
      <c r="C2390" s="153" t="s">
        <v>700</v>
      </c>
      <c r="D2390" s="177" t="s">
        <v>6157</v>
      </c>
      <c r="E2390" s="161" t="s">
        <v>10804</v>
      </c>
      <c r="F2390" s="161" t="s">
        <v>13531</v>
      </c>
      <c r="G2390" s="161" t="s">
        <v>10805</v>
      </c>
      <c r="H2390" s="161" t="s">
        <v>2024</v>
      </c>
      <c r="I2390" s="161" t="s">
        <v>2031</v>
      </c>
      <c r="J2390" s="161" t="s">
        <v>10806</v>
      </c>
      <c r="K2390" s="161" t="s">
        <v>10807</v>
      </c>
      <c r="L2390" s="161" t="s">
        <v>10808</v>
      </c>
      <c r="M2390" s="161" t="s">
        <v>10809</v>
      </c>
      <c r="N2390" s="185" t="s">
        <v>6310</v>
      </c>
      <c r="O2390" s="161">
        <v>0</v>
      </c>
      <c r="P2390" s="161">
        <v>0</v>
      </c>
      <c r="Q2390" s="161">
        <v>0</v>
      </c>
      <c r="R2390" s="161">
        <v>0</v>
      </c>
      <c r="S2390" s="161">
        <v>0</v>
      </c>
      <c r="T2390" s="161">
        <v>0</v>
      </c>
      <c r="U2390" s="161">
        <v>0</v>
      </c>
      <c r="V2390" s="161">
        <v>0</v>
      </c>
      <c r="W2390" s="161">
        <v>0</v>
      </c>
      <c r="X2390" s="161">
        <v>0</v>
      </c>
      <c r="Y2390" s="161">
        <v>0</v>
      </c>
      <c r="Z2390" s="161">
        <v>0</v>
      </c>
      <c r="AA2390" s="161">
        <v>0</v>
      </c>
      <c r="AB2390" s="161">
        <v>0</v>
      </c>
      <c r="AC2390" s="161">
        <v>0</v>
      </c>
      <c r="AD2390" s="161">
        <v>0</v>
      </c>
      <c r="AE2390" s="161">
        <v>0</v>
      </c>
      <c r="AF2390" s="161" t="s">
        <v>6309</v>
      </c>
      <c r="AG2390" s="161" t="s">
        <v>6317</v>
      </c>
      <c r="AH2390" s="162"/>
      <c r="AI2390" s="162"/>
      <c r="AJ2390" s="162"/>
      <c r="AK2390" s="162"/>
      <c r="AL2390" s="162"/>
      <c r="AM2390" s="162"/>
      <c r="AN2390" s="162"/>
      <c r="AO2390" s="162"/>
      <c r="AP2390" s="162"/>
      <c r="AQ2390" s="162"/>
      <c r="AR2390" s="162"/>
      <c r="AS2390" s="162"/>
      <c r="AT2390" s="162"/>
      <c r="AU2390" s="162"/>
      <c r="AV2390" s="162"/>
      <c r="AW2390" s="162"/>
      <c r="AX2390" s="162"/>
    </row>
    <row r="2391" spans="1:50" hidden="1">
      <c r="A2391" s="153" t="s">
        <v>15954</v>
      </c>
      <c r="B2391" s="153" t="s">
        <v>5911</v>
      </c>
      <c r="C2391" s="149" t="s">
        <v>15947</v>
      </c>
      <c r="D2391" s="181" t="s">
        <v>10904</v>
      </c>
      <c r="E2391" s="149" t="s">
        <v>10905</v>
      </c>
      <c r="F2391" s="149" t="s">
        <v>15955</v>
      </c>
      <c r="G2391" s="149" t="s">
        <v>10906</v>
      </c>
      <c r="H2391" s="149" t="s">
        <v>2025</v>
      </c>
      <c r="I2391" s="149" t="s">
        <v>2026</v>
      </c>
      <c r="J2391" s="149" t="s">
        <v>10907</v>
      </c>
      <c r="K2391" s="149" t="s">
        <v>10908</v>
      </c>
      <c r="L2391" s="149" t="s">
        <v>10909</v>
      </c>
      <c r="M2391" s="149" t="s">
        <v>10910</v>
      </c>
      <c r="N2391" s="133" t="s">
        <v>6318</v>
      </c>
      <c r="O2391" s="149"/>
      <c r="P2391" s="149"/>
      <c r="Q2391" s="149"/>
      <c r="R2391" s="149"/>
      <c r="S2391" s="149"/>
      <c r="T2391" s="149"/>
      <c r="U2391" s="149"/>
      <c r="V2391" s="149"/>
      <c r="W2391" s="149"/>
      <c r="X2391" s="149"/>
      <c r="Y2391" s="149"/>
      <c r="Z2391" s="149"/>
      <c r="AA2391" s="149"/>
      <c r="AB2391" s="149"/>
      <c r="AC2391" s="149"/>
      <c r="AD2391" s="149"/>
      <c r="AE2391" s="149"/>
      <c r="AF2391" s="149"/>
      <c r="AG2391" s="149" t="s">
        <v>6319</v>
      </c>
      <c r="AH2391" s="162"/>
      <c r="AI2391" s="162"/>
      <c r="AJ2391" s="162"/>
      <c r="AK2391" s="162"/>
      <c r="AL2391" s="162"/>
      <c r="AM2391" s="162"/>
      <c r="AN2391" s="162"/>
      <c r="AO2391" s="162"/>
      <c r="AP2391" s="162"/>
      <c r="AQ2391" s="162"/>
      <c r="AR2391" s="162"/>
      <c r="AS2391" s="162"/>
      <c r="AT2391" s="162"/>
      <c r="AU2391" s="162"/>
      <c r="AV2391" s="162"/>
      <c r="AW2391" s="162"/>
      <c r="AX2391" s="162"/>
    </row>
    <row r="2392" spans="1:50" hidden="1">
      <c r="A2392" s="153" t="s">
        <v>15956</v>
      </c>
      <c r="B2392" s="153" t="s">
        <v>5911</v>
      </c>
      <c r="C2392" s="149" t="s">
        <v>15947</v>
      </c>
      <c r="D2392" s="181" t="s">
        <v>10904</v>
      </c>
      <c r="E2392" s="149" t="s">
        <v>10905</v>
      </c>
      <c r="F2392" s="149" t="s">
        <v>15957</v>
      </c>
      <c r="G2392" s="149" t="s">
        <v>10906</v>
      </c>
      <c r="H2392" s="149" t="s">
        <v>2025</v>
      </c>
      <c r="I2392" s="149" t="s">
        <v>2026</v>
      </c>
      <c r="J2392" s="149" t="s">
        <v>10907</v>
      </c>
      <c r="K2392" s="149" t="s">
        <v>10908</v>
      </c>
      <c r="L2392" s="149" t="s">
        <v>10909</v>
      </c>
      <c r="M2392" s="149" t="s">
        <v>10910</v>
      </c>
      <c r="N2392" s="133" t="s">
        <v>6318</v>
      </c>
      <c r="O2392" s="149"/>
      <c r="P2392" s="149"/>
      <c r="Q2392" s="149"/>
      <c r="R2392" s="149"/>
      <c r="S2392" s="149"/>
      <c r="T2392" s="149"/>
      <c r="U2392" s="149"/>
      <c r="V2392" s="149"/>
      <c r="W2392" s="149"/>
      <c r="X2392" s="149"/>
      <c r="Y2392" s="149"/>
      <c r="Z2392" s="149"/>
      <c r="AA2392" s="149"/>
      <c r="AB2392" s="149"/>
      <c r="AC2392" s="149"/>
      <c r="AD2392" s="149"/>
      <c r="AE2392" s="149"/>
      <c r="AF2392" s="149"/>
      <c r="AG2392" s="149" t="s">
        <v>6319</v>
      </c>
      <c r="AH2392" s="162"/>
      <c r="AI2392" s="162"/>
      <c r="AJ2392" s="162"/>
      <c r="AK2392" s="162"/>
      <c r="AL2392" s="162"/>
      <c r="AM2392" s="162"/>
      <c r="AN2392" s="162"/>
      <c r="AO2392" s="162"/>
      <c r="AP2392" s="162"/>
      <c r="AQ2392" s="162"/>
      <c r="AR2392" s="162"/>
      <c r="AS2392" s="162"/>
      <c r="AT2392" s="162"/>
      <c r="AU2392" s="162"/>
      <c r="AV2392" s="162"/>
      <c r="AW2392" s="162"/>
      <c r="AX2392" s="162"/>
    </row>
    <row r="2393" spans="1:50" hidden="1">
      <c r="A2393" s="153" t="s">
        <v>15958</v>
      </c>
      <c r="B2393" s="153" t="s">
        <v>5911</v>
      </c>
      <c r="C2393" s="149" t="s">
        <v>15947</v>
      </c>
      <c r="D2393" s="181" t="s">
        <v>10904</v>
      </c>
      <c r="E2393" s="149" t="s">
        <v>10905</v>
      </c>
      <c r="F2393" s="149" t="s">
        <v>15959</v>
      </c>
      <c r="G2393" s="149" t="s">
        <v>10906</v>
      </c>
      <c r="H2393" s="149" t="s">
        <v>2025</v>
      </c>
      <c r="I2393" s="149" t="s">
        <v>2026</v>
      </c>
      <c r="J2393" s="149" t="s">
        <v>10907</v>
      </c>
      <c r="K2393" s="149" t="s">
        <v>10908</v>
      </c>
      <c r="L2393" s="149" t="s">
        <v>10909</v>
      </c>
      <c r="M2393" s="149" t="s">
        <v>10910</v>
      </c>
      <c r="N2393" s="133" t="s">
        <v>6318</v>
      </c>
      <c r="O2393" s="149"/>
      <c r="P2393" s="149"/>
      <c r="Q2393" s="149"/>
      <c r="R2393" s="149"/>
      <c r="S2393" s="149"/>
      <c r="T2393" s="149"/>
      <c r="U2393" s="149"/>
      <c r="V2393" s="149"/>
      <c r="W2393" s="149"/>
      <c r="X2393" s="149"/>
      <c r="Y2393" s="149"/>
      <c r="Z2393" s="149"/>
      <c r="AA2393" s="149"/>
      <c r="AB2393" s="149"/>
      <c r="AC2393" s="149"/>
      <c r="AD2393" s="149"/>
      <c r="AE2393" s="149"/>
      <c r="AF2393" s="149"/>
      <c r="AG2393" s="149" t="s">
        <v>6319</v>
      </c>
      <c r="AH2393" s="162"/>
      <c r="AI2393" s="162"/>
      <c r="AJ2393" s="162"/>
      <c r="AK2393" s="162"/>
      <c r="AL2393" s="162"/>
      <c r="AM2393" s="162"/>
      <c r="AN2393" s="162"/>
      <c r="AO2393" s="162"/>
      <c r="AP2393" s="162"/>
      <c r="AQ2393" s="162"/>
      <c r="AR2393" s="162"/>
      <c r="AS2393" s="162"/>
      <c r="AT2393" s="162"/>
      <c r="AU2393" s="162"/>
      <c r="AV2393" s="162"/>
      <c r="AW2393" s="162"/>
      <c r="AX2393" s="162"/>
    </row>
    <row r="2394" spans="1:50" hidden="1">
      <c r="A2394" s="153" t="s">
        <v>15960</v>
      </c>
      <c r="B2394" s="153" t="s">
        <v>5911</v>
      </c>
      <c r="C2394" s="149" t="s">
        <v>15947</v>
      </c>
      <c r="D2394" s="181" t="s">
        <v>10904</v>
      </c>
      <c r="E2394" s="149" t="s">
        <v>10905</v>
      </c>
      <c r="F2394" s="149" t="s">
        <v>15961</v>
      </c>
      <c r="G2394" s="149" t="s">
        <v>10906</v>
      </c>
      <c r="H2394" s="149" t="s">
        <v>2025</v>
      </c>
      <c r="I2394" s="149" t="s">
        <v>2026</v>
      </c>
      <c r="J2394" s="149" t="s">
        <v>10907</v>
      </c>
      <c r="K2394" s="149" t="s">
        <v>10908</v>
      </c>
      <c r="L2394" s="149" t="s">
        <v>10909</v>
      </c>
      <c r="M2394" s="149" t="s">
        <v>10910</v>
      </c>
      <c r="N2394" s="133" t="s">
        <v>6318</v>
      </c>
      <c r="O2394" s="149"/>
      <c r="P2394" s="149"/>
      <c r="Q2394" s="149"/>
      <c r="R2394" s="149"/>
      <c r="S2394" s="149"/>
      <c r="T2394" s="149"/>
      <c r="U2394" s="149"/>
      <c r="V2394" s="149"/>
      <c r="W2394" s="149"/>
      <c r="X2394" s="149"/>
      <c r="Y2394" s="149"/>
      <c r="Z2394" s="149"/>
      <c r="AA2394" s="149"/>
      <c r="AB2394" s="149"/>
      <c r="AC2394" s="149"/>
      <c r="AD2394" s="149"/>
      <c r="AE2394" s="149"/>
      <c r="AF2394" s="149"/>
      <c r="AG2394" s="149" t="s">
        <v>6319</v>
      </c>
      <c r="AH2394" s="162"/>
      <c r="AI2394" s="162"/>
      <c r="AJ2394" s="162"/>
      <c r="AK2394" s="162"/>
      <c r="AL2394" s="162"/>
      <c r="AM2394" s="162"/>
      <c r="AN2394" s="162"/>
      <c r="AO2394" s="162"/>
      <c r="AP2394" s="162"/>
      <c r="AQ2394" s="162"/>
      <c r="AR2394" s="162"/>
      <c r="AS2394" s="162"/>
      <c r="AT2394" s="162"/>
      <c r="AU2394" s="162"/>
      <c r="AV2394" s="162"/>
      <c r="AW2394" s="162"/>
      <c r="AX2394" s="162"/>
    </row>
    <row r="2395" spans="1:50" hidden="1">
      <c r="A2395" s="153" t="s">
        <v>15973</v>
      </c>
      <c r="B2395" s="153" t="s">
        <v>15974</v>
      </c>
      <c r="C2395" s="149" t="s">
        <v>4951</v>
      </c>
      <c r="D2395" s="181" t="s">
        <v>15975</v>
      </c>
      <c r="E2395" s="149" t="s">
        <v>15976</v>
      </c>
      <c r="F2395" s="149" t="s">
        <v>15977</v>
      </c>
      <c r="G2395" s="149" t="s">
        <v>15978</v>
      </c>
      <c r="H2395" s="149" t="s">
        <v>2025</v>
      </c>
      <c r="I2395" s="149" t="s">
        <v>2026</v>
      </c>
      <c r="J2395" s="149" t="s">
        <v>15979</v>
      </c>
      <c r="K2395" s="149" t="s">
        <v>15980</v>
      </c>
      <c r="L2395" s="149" t="s">
        <v>15981</v>
      </c>
      <c r="M2395" s="149" t="s">
        <v>15982</v>
      </c>
      <c r="N2395" s="133" t="s">
        <v>6310</v>
      </c>
      <c r="O2395" s="149"/>
      <c r="P2395" s="149"/>
      <c r="Q2395" s="149"/>
      <c r="R2395" s="149"/>
      <c r="S2395" s="149"/>
      <c r="T2395" s="149"/>
      <c r="U2395" s="149"/>
      <c r="V2395" s="149"/>
      <c r="W2395" s="149"/>
      <c r="X2395" s="149"/>
      <c r="Y2395" s="149"/>
      <c r="Z2395" s="149"/>
      <c r="AA2395" s="149"/>
      <c r="AB2395" s="149"/>
      <c r="AC2395" s="149"/>
      <c r="AD2395" s="149"/>
      <c r="AE2395" s="149"/>
      <c r="AF2395" s="149"/>
      <c r="AG2395" s="149" t="s">
        <v>6319</v>
      </c>
      <c r="AH2395" s="162"/>
      <c r="AI2395" s="162"/>
      <c r="AJ2395" s="162"/>
      <c r="AK2395" s="162"/>
      <c r="AL2395" s="162"/>
      <c r="AM2395" s="162"/>
      <c r="AN2395" s="162"/>
      <c r="AO2395" s="162"/>
      <c r="AP2395" s="162"/>
      <c r="AQ2395" s="162"/>
      <c r="AR2395" s="162"/>
      <c r="AS2395" s="162"/>
      <c r="AT2395" s="162"/>
      <c r="AU2395" s="162"/>
      <c r="AV2395" s="162"/>
      <c r="AW2395" s="162"/>
      <c r="AX2395" s="162"/>
    </row>
    <row r="2396" spans="1:50" hidden="1">
      <c r="A2396" s="164" t="s">
        <v>15992</v>
      </c>
      <c r="B2396" s="164" t="s">
        <v>2904</v>
      </c>
      <c r="C2396" s="151" t="s">
        <v>15993</v>
      </c>
      <c r="D2396" s="182" t="s">
        <v>7969</v>
      </c>
      <c r="E2396" s="151" t="s">
        <v>7970</v>
      </c>
      <c r="F2396" s="151" t="s">
        <v>15994</v>
      </c>
      <c r="G2396" s="151" t="s">
        <v>7971</v>
      </c>
      <c r="H2396" s="151" t="s">
        <v>2024</v>
      </c>
      <c r="I2396" s="151" t="s">
        <v>2031</v>
      </c>
      <c r="J2396" s="151" t="s">
        <v>15985</v>
      </c>
      <c r="K2396" s="151" t="s">
        <v>15983</v>
      </c>
      <c r="L2396" s="151" t="s">
        <v>6309</v>
      </c>
      <c r="M2396" s="151" t="s">
        <v>15986</v>
      </c>
      <c r="N2396" s="187" t="s">
        <v>6313</v>
      </c>
      <c r="O2396" s="151"/>
      <c r="P2396" s="151"/>
      <c r="Q2396" s="151"/>
      <c r="R2396" s="151"/>
      <c r="S2396" s="151"/>
      <c r="T2396" s="151"/>
      <c r="U2396" s="151"/>
      <c r="V2396" s="151"/>
      <c r="W2396" s="151"/>
      <c r="X2396" s="151"/>
      <c r="Y2396" s="151"/>
      <c r="Z2396" s="151"/>
      <c r="AA2396" s="151"/>
      <c r="AB2396" s="151"/>
      <c r="AC2396" s="151"/>
      <c r="AD2396" s="151"/>
      <c r="AE2396" s="151"/>
      <c r="AF2396" s="151"/>
      <c r="AG2396" s="151" t="s">
        <v>6319</v>
      </c>
      <c r="AH2396" s="162"/>
      <c r="AI2396" s="162"/>
      <c r="AJ2396" s="162"/>
      <c r="AK2396" s="162"/>
      <c r="AL2396" s="162"/>
      <c r="AM2396" s="162"/>
      <c r="AN2396" s="162"/>
      <c r="AO2396" s="162"/>
      <c r="AP2396" s="162"/>
      <c r="AQ2396" s="162"/>
      <c r="AR2396" s="162"/>
      <c r="AS2396" s="162"/>
      <c r="AT2396" s="162"/>
      <c r="AU2396" s="162"/>
      <c r="AV2396" s="162"/>
      <c r="AW2396" s="162"/>
      <c r="AX2396" s="162"/>
    </row>
    <row r="2397" spans="1:50" hidden="1">
      <c r="A2397" s="164" t="s">
        <v>15999</v>
      </c>
      <c r="B2397" s="164" t="s">
        <v>2904</v>
      </c>
      <c r="C2397" s="151" t="s">
        <v>16000</v>
      </c>
      <c r="D2397" s="182" t="s">
        <v>7969</v>
      </c>
      <c r="E2397" s="151" t="s">
        <v>7970</v>
      </c>
      <c r="F2397" s="151" t="s">
        <v>16001</v>
      </c>
      <c r="G2397" s="151" t="s">
        <v>7971</v>
      </c>
      <c r="H2397" s="151" t="s">
        <v>2024</v>
      </c>
      <c r="I2397" s="151" t="s">
        <v>2031</v>
      </c>
      <c r="J2397" s="151" t="s">
        <v>15985</v>
      </c>
      <c r="K2397" s="151" t="s">
        <v>15983</v>
      </c>
      <c r="L2397" s="151" t="s">
        <v>6309</v>
      </c>
      <c r="M2397" s="151" t="s">
        <v>15986</v>
      </c>
      <c r="N2397" s="187" t="s">
        <v>6313</v>
      </c>
      <c r="O2397" s="151"/>
      <c r="P2397" s="151"/>
      <c r="Q2397" s="151"/>
      <c r="R2397" s="151"/>
      <c r="S2397" s="151"/>
      <c r="T2397" s="151"/>
      <c r="U2397" s="151"/>
      <c r="V2397" s="151"/>
      <c r="W2397" s="151"/>
      <c r="X2397" s="151"/>
      <c r="Y2397" s="151"/>
      <c r="Z2397" s="151"/>
      <c r="AA2397" s="151"/>
      <c r="AB2397" s="151"/>
      <c r="AC2397" s="151"/>
      <c r="AD2397" s="151"/>
      <c r="AE2397" s="151"/>
      <c r="AF2397" s="151"/>
      <c r="AG2397" s="151" t="s">
        <v>6319</v>
      </c>
      <c r="AH2397" s="162"/>
      <c r="AI2397" s="162"/>
      <c r="AJ2397" s="162"/>
      <c r="AK2397" s="162"/>
      <c r="AL2397" s="162"/>
      <c r="AM2397" s="162"/>
      <c r="AN2397" s="162"/>
      <c r="AO2397" s="162"/>
      <c r="AP2397" s="162"/>
      <c r="AQ2397" s="162"/>
      <c r="AR2397" s="162"/>
      <c r="AS2397" s="162"/>
      <c r="AT2397" s="162"/>
      <c r="AU2397" s="162"/>
      <c r="AV2397" s="162"/>
      <c r="AW2397" s="162"/>
      <c r="AX2397" s="162"/>
    </row>
    <row r="2398" spans="1:50" hidden="1">
      <c r="A2398" s="164" t="s">
        <v>16002</v>
      </c>
      <c r="B2398" s="164" t="s">
        <v>15444</v>
      </c>
      <c r="C2398" s="151" t="s">
        <v>15470</v>
      </c>
      <c r="D2398" s="182" t="s">
        <v>15446</v>
      </c>
      <c r="E2398" s="151" t="s">
        <v>15447</v>
      </c>
      <c r="F2398" s="151" t="s">
        <v>16003</v>
      </c>
      <c r="G2398" s="151" t="s">
        <v>15452</v>
      </c>
      <c r="H2398" s="151" t="s">
        <v>15453</v>
      </c>
      <c r="I2398" s="151" t="s">
        <v>15454</v>
      </c>
      <c r="J2398" s="151" t="s">
        <v>15450</v>
      </c>
      <c r="K2398" s="151" t="s">
        <v>6309</v>
      </c>
      <c r="L2398" s="151" t="s">
        <v>6309</v>
      </c>
      <c r="M2398" s="151" t="s">
        <v>15991</v>
      </c>
      <c r="N2398" s="187" t="s">
        <v>6310</v>
      </c>
      <c r="O2398" s="151" t="s">
        <v>15455</v>
      </c>
      <c r="P2398" s="151" t="s">
        <v>15456</v>
      </c>
      <c r="Q2398" s="151" t="s">
        <v>15449</v>
      </c>
      <c r="R2398" s="151" t="s">
        <v>8029</v>
      </c>
      <c r="S2398" s="151" t="s">
        <v>8030</v>
      </c>
      <c r="T2398" s="151" t="s">
        <v>6309</v>
      </c>
      <c r="U2398" s="151"/>
      <c r="V2398" s="151"/>
      <c r="W2398" s="151"/>
      <c r="X2398" s="151"/>
      <c r="Y2398" s="151"/>
      <c r="Z2398" s="151"/>
      <c r="AA2398" s="151">
        <v>1</v>
      </c>
      <c r="AB2398" s="151" t="s">
        <v>2060</v>
      </c>
      <c r="AC2398" s="151" t="s">
        <v>15135</v>
      </c>
      <c r="AD2398" s="151" t="s">
        <v>2042</v>
      </c>
      <c r="AE2398" s="151"/>
      <c r="AF2398" s="151"/>
      <c r="AG2398" s="151" t="s">
        <v>6317</v>
      </c>
      <c r="AH2398" s="162"/>
      <c r="AI2398" s="162"/>
      <c r="AJ2398" s="162"/>
      <c r="AK2398" s="162"/>
      <c r="AL2398" s="162"/>
      <c r="AM2398" s="162"/>
      <c r="AN2398" s="162"/>
      <c r="AO2398" s="162"/>
      <c r="AP2398" s="162"/>
      <c r="AQ2398" s="162"/>
      <c r="AR2398" s="162"/>
      <c r="AS2398" s="162"/>
      <c r="AT2398" s="162"/>
      <c r="AU2398" s="162"/>
      <c r="AV2398" s="162"/>
      <c r="AW2398" s="162"/>
      <c r="AX2398" s="162"/>
    </row>
    <row r="2399" spans="1:50" hidden="1">
      <c r="A2399" s="153" t="s">
        <v>16020</v>
      </c>
      <c r="B2399" s="153" t="s">
        <v>15221</v>
      </c>
      <c r="C2399" s="153" t="s">
        <v>16021</v>
      </c>
      <c r="D2399" s="182" t="s">
        <v>15223</v>
      </c>
      <c r="E2399" s="153" t="s">
        <v>15224</v>
      </c>
      <c r="F2399" s="153" t="s">
        <v>16022</v>
      </c>
      <c r="G2399" s="153" t="s">
        <v>15226</v>
      </c>
      <c r="H2399" s="153" t="s">
        <v>11210</v>
      </c>
      <c r="I2399" s="153" t="s">
        <v>11211</v>
      </c>
      <c r="J2399" s="153" t="s">
        <v>15227</v>
      </c>
      <c r="K2399" s="153" t="s">
        <v>15228</v>
      </c>
      <c r="L2399" s="153" t="s">
        <v>6309</v>
      </c>
      <c r="M2399" s="153" t="s">
        <v>15229</v>
      </c>
      <c r="N2399" s="184">
        <v>5</v>
      </c>
      <c r="AG2399" s="153" t="s">
        <v>6319</v>
      </c>
      <c r="AH2399" s="162"/>
      <c r="AI2399" s="162"/>
      <c r="AJ2399" s="162"/>
      <c r="AK2399" s="162"/>
      <c r="AL2399" s="162"/>
      <c r="AM2399" s="162"/>
      <c r="AN2399" s="162"/>
      <c r="AO2399" s="162"/>
      <c r="AP2399" s="162"/>
      <c r="AQ2399" s="162"/>
      <c r="AR2399" s="162"/>
      <c r="AS2399" s="162"/>
      <c r="AT2399" s="162"/>
      <c r="AU2399" s="162"/>
      <c r="AV2399" s="162"/>
      <c r="AW2399" s="162"/>
      <c r="AX2399" s="162"/>
    </row>
    <row r="2400" spans="1:50" hidden="1">
      <c r="A2400" s="153" t="s">
        <v>16084</v>
      </c>
      <c r="B2400" s="153" t="s">
        <v>5911</v>
      </c>
      <c r="C2400" s="153" t="s">
        <v>16085</v>
      </c>
      <c r="D2400" s="176" t="s">
        <v>10904</v>
      </c>
      <c r="E2400" s="153" t="s">
        <v>10905</v>
      </c>
      <c r="F2400" s="153" t="s">
        <v>16086</v>
      </c>
      <c r="G2400" s="153" t="s">
        <v>10906</v>
      </c>
      <c r="H2400" s="153" t="s">
        <v>2025</v>
      </c>
      <c r="I2400" s="153" t="s">
        <v>2026</v>
      </c>
      <c r="J2400" s="153" t="s">
        <v>10907</v>
      </c>
      <c r="K2400" s="153" t="s">
        <v>10908</v>
      </c>
      <c r="L2400" s="153" t="s">
        <v>10909</v>
      </c>
      <c r="M2400" s="153" t="s">
        <v>10910</v>
      </c>
      <c r="N2400" s="184" t="s">
        <v>6318</v>
      </c>
      <c r="O2400" s="153" t="s">
        <v>5913</v>
      </c>
      <c r="P2400" s="153" t="s">
        <v>13757</v>
      </c>
      <c r="Q2400" s="153" t="s">
        <v>14271</v>
      </c>
      <c r="R2400" s="153" t="s">
        <v>2024</v>
      </c>
      <c r="S2400" s="153" t="s">
        <v>2031</v>
      </c>
      <c r="T2400" s="153" t="s">
        <v>6309</v>
      </c>
      <c r="AA2400" s="153">
        <v>1</v>
      </c>
      <c r="AB2400" s="153" t="s">
        <v>15905</v>
      </c>
      <c r="AC2400" s="153" t="s">
        <v>15906</v>
      </c>
      <c r="AD2400" s="153" t="s">
        <v>2031</v>
      </c>
      <c r="AE2400" s="153" t="s">
        <v>15907</v>
      </c>
      <c r="AH2400" s="162"/>
      <c r="AI2400" s="162"/>
      <c r="AJ2400" s="162"/>
      <c r="AK2400" s="162"/>
      <c r="AL2400" s="162"/>
      <c r="AM2400" s="162"/>
      <c r="AN2400" s="162"/>
      <c r="AO2400" s="162"/>
      <c r="AP2400" s="162"/>
      <c r="AQ2400" s="162"/>
      <c r="AR2400" s="162"/>
      <c r="AS2400" s="162"/>
      <c r="AT2400" s="162"/>
      <c r="AU2400" s="162"/>
      <c r="AV2400" s="162"/>
      <c r="AW2400" s="162"/>
      <c r="AX2400" s="162"/>
    </row>
    <row r="2401" spans="1:50" hidden="1">
      <c r="A2401" s="153" t="s">
        <v>5533</v>
      </c>
      <c r="B2401" s="153" t="s">
        <v>5534</v>
      </c>
      <c r="C2401" s="153" t="s">
        <v>5535</v>
      </c>
      <c r="D2401" s="177" t="s">
        <v>6084</v>
      </c>
      <c r="E2401" s="161" t="s">
        <v>6309</v>
      </c>
      <c r="F2401" s="161" t="s">
        <v>6085</v>
      </c>
      <c r="G2401" s="161" t="s">
        <v>6086</v>
      </c>
      <c r="H2401" s="161" t="s">
        <v>2024</v>
      </c>
      <c r="I2401" s="161" t="s">
        <v>2031</v>
      </c>
      <c r="J2401" s="161" t="s">
        <v>6087</v>
      </c>
      <c r="K2401" s="161" t="s">
        <v>6088</v>
      </c>
      <c r="L2401" s="161" t="s">
        <v>6309</v>
      </c>
      <c r="M2401" s="161" t="s">
        <v>6089</v>
      </c>
      <c r="N2401" s="185" t="s">
        <v>6310</v>
      </c>
      <c r="O2401" s="161">
        <v>0</v>
      </c>
      <c r="P2401" s="161">
        <v>0</v>
      </c>
      <c r="Q2401" s="161">
        <v>0</v>
      </c>
      <c r="R2401" s="161">
        <v>0</v>
      </c>
      <c r="S2401" s="161">
        <v>0</v>
      </c>
      <c r="T2401" s="161">
        <v>0</v>
      </c>
      <c r="U2401" s="161">
        <v>0</v>
      </c>
      <c r="V2401" s="161">
        <v>0</v>
      </c>
      <c r="W2401" s="161">
        <v>0</v>
      </c>
      <c r="X2401" s="161">
        <v>0</v>
      </c>
      <c r="Y2401" s="161">
        <v>0</v>
      </c>
      <c r="Z2401" s="161">
        <v>0</v>
      </c>
      <c r="AA2401" s="161">
        <v>0</v>
      </c>
      <c r="AB2401" s="161">
        <v>0</v>
      </c>
      <c r="AC2401" s="161">
        <v>0</v>
      </c>
      <c r="AD2401" s="161">
        <v>0</v>
      </c>
      <c r="AE2401" s="161">
        <v>0</v>
      </c>
      <c r="AF2401" s="161" t="s">
        <v>6309</v>
      </c>
      <c r="AG2401" s="161" t="s">
        <v>6497</v>
      </c>
      <c r="AH2401" s="162" t="s">
        <v>13932</v>
      </c>
      <c r="AI2401" s="162" t="s">
        <v>14231</v>
      </c>
      <c r="AJ2401" s="162" t="s">
        <v>14650</v>
      </c>
      <c r="AK2401" s="162" t="s">
        <v>14941</v>
      </c>
      <c r="AL2401" s="162" t="s">
        <v>15041</v>
      </c>
      <c r="AM2401" s="162"/>
      <c r="AN2401" s="162"/>
      <c r="AO2401" s="162"/>
      <c r="AP2401" s="162"/>
      <c r="AQ2401" s="162"/>
      <c r="AR2401" s="162"/>
      <c r="AS2401" s="162"/>
      <c r="AT2401" s="162"/>
      <c r="AU2401" s="162"/>
      <c r="AV2401" s="162"/>
      <c r="AW2401" s="162"/>
      <c r="AX2401" s="162"/>
    </row>
    <row r="2402" spans="1:50" hidden="1">
      <c r="A2402" s="153" t="s">
        <v>16099</v>
      </c>
      <c r="B2402" s="153" t="s">
        <v>15221</v>
      </c>
      <c r="C2402" s="153" t="s">
        <v>16100</v>
      </c>
      <c r="D2402" s="176" t="s">
        <v>15223</v>
      </c>
      <c r="E2402" s="153" t="s">
        <v>15224</v>
      </c>
      <c r="F2402" s="153" t="s">
        <v>16101</v>
      </c>
      <c r="G2402" s="153" t="s">
        <v>15226</v>
      </c>
      <c r="H2402" s="153" t="s">
        <v>11210</v>
      </c>
      <c r="I2402" s="153" t="s">
        <v>11211</v>
      </c>
      <c r="J2402" s="153" t="s">
        <v>15227</v>
      </c>
      <c r="K2402" s="153" t="s">
        <v>15228</v>
      </c>
      <c r="L2402" s="153" t="s">
        <v>6309</v>
      </c>
      <c r="M2402" s="153" t="s">
        <v>15229</v>
      </c>
      <c r="N2402" s="184" t="s">
        <v>6310</v>
      </c>
      <c r="AH2402" s="162"/>
      <c r="AI2402" s="162"/>
      <c r="AJ2402" s="162"/>
      <c r="AK2402" s="162"/>
      <c r="AL2402" s="162"/>
      <c r="AM2402" s="162"/>
      <c r="AN2402" s="162"/>
      <c r="AO2402" s="162"/>
      <c r="AP2402" s="162"/>
      <c r="AQ2402" s="162"/>
      <c r="AR2402" s="162"/>
      <c r="AS2402" s="162"/>
      <c r="AT2402" s="162"/>
      <c r="AU2402" s="162"/>
      <c r="AV2402" s="162"/>
      <c r="AW2402" s="162"/>
      <c r="AX2402" s="162"/>
    </row>
    <row r="2403" spans="1:50" hidden="1">
      <c r="A2403" s="153" t="s">
        <v>16096</v>
      </c>
      <c r="B2403" s="153" t="s">
        <v>279</v>
      </c>
      <c r="C2403" s="153" t="s">
        <v>16097</v>
      </c>
      <c r="D2403" s="176" t="s">
        <v>7605</v>
      </c>
      <c r="E2403" s="153" t="s">
        <v>6309</v>
      </c>
      <c r="F2403" s="153" t="s">
        <v>16098</v>
      </c>
      <c r="G2403" s="153" t="s">
        <v>7606</v>
      </c>
      <c r="H2403" s="153" t="s">
        <v>2024</v>
      </c>
      <c r="I2403" s="153" t="s">
        <v>2031</v>
      </c>
      <c r="J2403" s="153" t="s">
        <v>7607</v>
      </c>
      <c r="K2403" s="153" t="s">
        <v>10314</v>
      </c>
      <c r="L2403" s="153" t="s">
        <v>6309</v>
      </c>
      <c r="M2403" s="153" t="s">
        <v>10315</v>
      </c>
      <c r="N2403" s="184" t="s">
        <v>6310</v>
      </c>
      <c r="AH2403" s="162"/>
      <c r="AI2403" s="162"/>
      <c r="AJ2403" s="162"/>
      <c r="AK2403" s="162"/>
      <c r="AL2403" s="162"/>
      <c r="AM2403" s="162"/>
      <c r="AN2403" s="162"/>
      <c r="AO2403" s="162"/>
      <c r="AP2403" s="162"/>
      <c r="AQ2403" s="162"/>
      <c r="AR2403" s="162"/>
      <c r="AS2403" s="162"/>
      <c r="AT2403" s="162"/>
      <c r="AU2403" s="162"/>
      <c r="AV2403" s="162"/>
      <c r="AW2403" s="162"/>
      <c r="AX2403" s="162"/>
    </row>
    <row r="2404" spans="1:50" hidden="1">
      <c r="A2404" s="153" t="s">
        <v>16102</v>
      </c>
      <c r="B2404" s="153" t="s">
        <v>16103</v>
      </c>
      <c r="C2404" s="153" t="s">
        <v>5461</v>
      </c>
      <c r="D2404" s="176" t="s">
        <v>16104</v>
      </c>
      <c r="E2404" s="153" t="s">
        <v>16105</v>
      </c>
      <c r="F2404" s="153" t="s">
        <v>16106</v>
      </c>
      <c r="G2404" s="153" t="s">
        <v>16107</v>
      </c>
      <c r="H2404" s="153" t="s">
        <v>16108</v>
      </c>
      <c r="I2404" s="153" t="s">
        <v>16109</v>
      </c>
      <c r="J2404" s="153" t="s">
        <v>16110</v>
      </c>
      <c r="K2404" s="153" t="s">
        <v>16111</v>
      </c>
      <c r="L2404" s="153" t="s">
        <v>16112</v>
      </c>
      <c r="M2404" s="153" t="s">
        <v>16113</v>
      </c>
      <c r="N2404" s="184">
        <v>0</v>
      </c>
      <c r="AG2404" s="153" t="s">
        <v>6317</v>
      </c>
      <c r="AH2404" s="162"/>
      <c r="AI2404" s="162"/>
      <c r="AJ2404" s="162"/>
      <c r="AK2404" s="162"/>
      <c r="AL2404" s="162"/>
      <c r="AM2404" s="162"/>
      <c r="AN2404" s="162"/>
      <c r="AO2404" s="162"/>
      <c r="AP2404" s="162"/>
      <c r="AQ2404" s="162"/>
      <c r="AR2404" s="162"/>
      <c r="AS2404" s="162"/>
      <c r="AT2404" s="162"/>
      <c r="AU2404" s="162"/>
      <c r="AV2404" s="162"/>
      <c r="AW2404" s="162"/>
      <c r="AX2404" s="162"/>
    </row>
    <row r="2405" spans="1:50" hidden="1">
      <c r="A2405" s="153" t="s">
        <v>16114</v>
      </c>
      <c r="B2405" s="153" t="s">
        <v>16115</v>
      </c>
      <c r="C2405" s="153" t="s">
        <v>16116</v>
      </c>
      <c r="D2405" s="176" t="s">
        <v>16117</v>
      </c>
      <c r="E2405" s="153" t="s">
        <v>6309</v>
      </c>
      <c r="F2405" s="153" t="s">
        <v>16118</v>
      </c>
      <c r="G2405" s="153" t="s">
        <v>16119</v>
      </c>
      <c r="H2405" s="153" t="s">
        <v>2025</v>
      </c>
      <c r="I2405" s="153" t="s">
        <v>2026</v>
      </c>
      <c r="J2405" s="153" t="s">
        <v>6309</v>
      </c>
      <c r="K2405" s="153" t="s">
        <v>6309</v>
      </c>
      <c r="L2405" s="153" t="s">
        <v>6309</v>
      </c>
      <c r="M2405" s="153" t="s">
        <v>6309</v>
      </c>
      <c r="N2405" s="184">
        <v>0</v>
      </c>
      <c r="AG2405" s="153" t="s">
        <v>6312</v>
      </c>
      <c r="AH2405" s="162"/>
      <c r="AI2405" s="162"/>
      <c r="AJ2405" s="162"/>
      <c r="AK2405" s="162"/>
      <c r="AL2405" s="162"/>
      <c r="AM2405" s="162"/>
      <c r="AN2405" s="162"/>
      <c r="AO2405" s="162"/>
      <c r="AP2405" s="162"/>
      <c r="AQ2405" s="162"/>
      <c r="AR2405" s="162"/>
      <c r="AS2405" s="162"/>
      <c r="AT2405" s="162"/>
      <c r="AU2405" s="162"/>
      <c r="AV2405" s="162"/>
      <c r="AW2405" s="162"/>
      <c r="AX2405" s="162"/>
    </row>
    <row r="2406" spans="1:50" hidden="1">
      <c r="A2406" s="149" t="s">
        <v>16168</v>
      </c>
      <c r="B2406" s="149" t="s">
        <v>962</v>
      </c>
      <c r="C2406" s="149" t="s">
        <v>16169</v>
      </c>
      <c r="D2406" s="149" t="s">
        <v>10514</v>
      </c>
      <c r="E2406" s="161" t="s">
        <v>10515</v>
      </c>
      <c r="F2406" s="149" t="s">
        <v>16170</v>
      </c>
      <c r="G2406" s="149" t="s">
        <v>10516</v>
      </c>
      <c r="H2406" s="149" t="s">
        <v>8995</v>
      </c>
      <c r="I2406" s="149" t="s">
        <v>10517</v>
      </c>
      <c r="J2406" s="149" t="s">
        <v>16141</v>
      </c>
      <c r="K2406" s="149" t="s">
        <v>10519</v>
      </c>
      <c r="L2406" s="149" t="s">
        <v>10520</v>
      </c>
      <c r="M2406" s="149" t="s">
        <v>15543</v>
      </c>
      <c r="N2406" s="119" t="s">
        <v>6953</v>
      </c>
      <c r="O2406" s="149"/>
      <c r="AG2406" s="149" t="s">
        <v>6314</v>
      </c>
      <c r="AH2406" s="162"/>
      <c r="AI2406" s="162"/>
      <c r="AJ2406" s="162"/>
      <c r="AK2406" s="162"/>
      <c r="AL2406" s="162"/>
      <c r="AM2406" s="162"/>
      <c r="AN2406" s="162"/>
      <c r="AO2406" s="162"/>
      <c r="AP2406" s="162"/>
      <c r="AQ2406" s="162"/>
      <c r="AR2406" s="162"/>
      <c r="AS2406" s="162"/>
      <c r="AT2406" s="162"/>
      <c r="AU2406" s="162"/>
      <c r="AV2406" s="162"/>
      <c r="AW2406" s="162"/>
      <c r="AX2406" s="162"/>
    </row>
    <row r="2407" spans="1:50" hidden="1">
      <c r="A2407" s="149" t="s">
        <v>16171</v>
      </c>
      <c r="B2407" s="149" t="s">
        <v>962</v>
      </c>
      <c r="C2407" s="149" t="s">
        <v>16169</v>
      </c>
      <c r="D2407" s="149" t="s">
        <v>10514</v>
      </c>
      <c r="E2407" s="161" t="s">
        <v>10515</v>
      </c>
      <c r="F2407" s="149" t="s">
        <v>16172</v>
      </c>
      <c r="G2407" s="149" t="s">
        <v>10516</v>
      </c>
      <c r="H2407" s="149" t="s">
        <v>8995</v>
      </c>
      <c r="I2407" s="149" t="s">
        <v>10517</v>
      </c>
      <c r="J2407" s="149" t="s">
        <v>16141</v>
      </c>
      <c r="K2407" s="149" t="s">
        <v>10519</v>
      </c>
      <c r="L2407" s="149" t="s">
        <v>10520</v>
      </c>
      <c r="M2407" s="149" t="s">
        <v>15543</v>
      </c>
      <c r="N2407" s="119" t="s">
        <v>6953</v>
      </c>
      <c r="O2407" s="149"/>
      <c r="AG2407" s="149" t="s">
        <v>6314</v>
      </c>
      <c r="AH2407" s="162"/>
      <c r="AI2407" s="162"/>
      <c r="AJ2407" s="162"/>
      <c r="AK2407" s="162"/>
      <c r="AL2407" s="162"/>
      <c r="AM2407" s="162"/>
      <c r="AN2407" s="162"/>
      <c r="AO2407" s="162"/>
      <c r="AP2407" s="162"/>
      <c r="AQ2407" s="162"/>
      <c r="AR2407" s="162"/>
      <c r="AS2407" s="162"/>
      <c r="AT2407" s="162"/>
      <c r="AU2407" s="162"/>
      <c r="AV2407" s="162"/>
      <c r="AW2407" s="162"/>
      <c r="AX2407" s="162"/>
    </row>
    <row r="2408" spans="1:50" hidden="1">
      <c r="A2408" s="149" t="s">
        <v>16173</v>
      </c>
      <c r="B2408" s="149" t="s">
        <v>962</v>
      </c>
      <c r="C2408" s="149" t="s">
        <v>16169</v>
      </c>
      <c r="D2408" s="149" t="s">
        <v>10514</v>
      </c>
      <c r="E2408" s="161" t="s">
        <v>10515</v>
      </c>
      <c r="F2408" s="149" t="s">
        <v>16174</v>
      </c>
      <c r="G2408" s="149" t="s">
        <v>10516</v>
      </c>
      <c r="H2408" s="149" t="s">
        <v>8995</v>
      </c>
      <c r="I2408" s="149" t="s">
        <v>10517</v>
      </c>
      <c r="J2408" s="149" t="s">
        <v>16141</v>
      </c>
      <c r="K2408" s="149" t="s">
        <v>10519</v>
      </c>
      <c r="L2408" s="149" t="s">
        <v>10520</v>
      </c>
      <c r="M2408" s="149" t="s">
        <v>15543</v>
      </c>
      <c r="N2408" s="119" t="s">
        <v>6953</v>
      </c>
      <c r="O2408" s="149"/>
      <c r="AG2408" s="149" t="s">
        <v>6314</v>
      </c>
      <c r="AH2408" s="162"/>
      <c r="AI2408" s="162"/>
      <c r="AJ2408" s="162"/>
      <c r="AK2408" s="162"/>
      <c r="AL2408" s="162"/>
      <c r="AM2408" s="162"/>
      <c r="AN2408" s="162"/>
      <c r="AO2408" s="162"/>
      <c r="AP2408" s="162"/>
      <c r="AQ2408" s="162"/>
      <c r="AR2408" s="162"/>
      <c r="AS2408" s="162"/>
      <c r="AT2408" s="162"/>
      <c r="AU2408" s="162"/>
      <c r="AV2408" s="162"/>
      <c r="AW2408" s="162"/>
      <c r="AX2408" s="162"/>
    </row>
    <row r="2409" spans="1:50" hidden="1">
      <c r="A2409" s="149" t="s">
        <v>16175</v>
      </c>
      <c r="B2409" s="149" t="s">
        <v>962</v>
      </c>
      <c r="C2409" s="149" t="s">
        <v>16169</v>
      </c>
      <c r="D2409" s="149" t="s">
        <v>10514</v>
      </c>
      <c r="E2409" s="161" t="s">
        <v>10515</v>
      </c>
      <c r="F2409" s="149" t="s">
        <v>16176</v>
      </c>
      <c r="G2409" s="149" t="s">
        <v>10516</v>
      </c>
      <c r="H2409" s="149" t="s">
        <v>8995</v>
      </c>
      <c r="I2409" s="149" t="s">
        <v>10517</v>
      </c>
      <c r="J2409" s="149" t="s">
        <v>16141</v>
      </c>
      <c r="K2409" s="149" t="s">
        <v>10519</v>
      </c>
      <c r="L2409" s="149" t="s">
        <v>10520</v>
      </c>
      <c r="M2409" s="149" t="s">
        <v>15543</v>
      </c>
      <c r="N2409" s="119" t="s">
        <v>6953</v>
      </c>
      <c r="O2409" s="149"/>
      <c r="AG2409" s="149" t="s">
        <v>6314</v>
      </c>
      <c r="AH2409" s="162"/>
      <c r="AI2409" s="162"/>
      <c r="AJ2409" s="162"/>
      <c r="AK2409" s="162"/>
      <c r="AL2409" s="162"/>
      <c r="AM2409" s="162"/>
      <c r="AN2409" s="162"/>
      <c r="AO2409" s="162"/>
      <c r="AP2409" s="162"/>
      <c r="AQ2409" s="162"/>
      <c r="AR2409" s="162"/>
      <c r="AS2409" s="162"/>
      <c r="AT2409" s="162"/>
      <c r="AU2409" s="162"/>
      <c r="AV2409" s="162"/>
      <c r="AW2409" s="162"/>
      <c r="AX2409" s="162"/>
    </row>
    <row r="2410" spans="1:50" hidden="1">
      <c r="A2410" s="149" t="s">
        <v>16177</v>
      </c>
      <c r="B2410" s="149" t="s">
        <v>962</v>
      </c>
      <c r="C2410" s="149" t="s">
        <v>16169</v>
      </c>
      <c r="D2410" s="149" t="s">
        <v>10514</v>
      </c>
      <c r="E2410" s="161" t="s">
        <v>10515</v>
      </c>
      <c r="F2410" s="149" t="s">
        <v>16178</v>
      </c>
      <c r="G2410" s="149" t="s">
        <v>10516</v>
      </c>
      <c r="H2410" s="149" t="s">
        <v>8995</v>
      </c>
      <c r="I2410" s="149" t="s">
        <v>10517</v>
      </c>
      <c r="J2410" s="149" t="s">
        <v>16141</v>
      </c>
      <c r="K2410" s="149" t="s">
        <v>10519</v>
      </c>
      <c r="L2410" s="149" t="s">
        <v>10520</v>
      </c>
      <c r="M2410" s="149" t="s">
        <v>15543</v>
      </c>
      <c r="N2410" s="119" t="s">
        <v>6953</v>
      </c>
      <c r="O2410" s="149"/>
      <c r="AG2410" s="149" t="s">
        <v>6314</v>
      </c>
      <c r="AH2410" s="162"/>
      <c r="AI2410" s="162"/>
      <c r="AJ2410" s="162"/>
      <c r="AK2410" s="162"/>
      <c r="AL2410" s="162"/>
      <c r="AM2410" s="162"/>
      <c r="AN2410" s="162"/>
      <c r="AO2410" s="162"/>
      <c r="AP2410" s="162"/>
      <c r="AQ2410" s="162"/>
      <c r="AR2410" s="162"/>
      <c r="AS2410" s="162"/>
      <c r="AT2410" s="162"/>
      <c r="AU2410" s="162"/>
      <c r="AV2410" s="162"/>
      <c r="AW2410" s="162"/>
      <c r="AX2410" s="162"/>
    </row>
    <row r="2411" spans="1:50" hidden="1">
      <c r="A2411" s="149" t="s">
        <v>16179</v>
      </c>
      <c r="B2411" s="149" t="s">
        <v>962</v>
      </c>
      <c r="C2411" s="149" t="s">
        <v>16169</v>
      </c>
      <c r="D2411" s="149" t="s">
        <v>10514</v>
      </c>
      <c r="E2411" s="161" t="s">
        <v>10515</v>
      </c>
      <c r="F2411" s="149" t="s">
        <v>16180</v>
      </c>
      <c r="G2411" s="149" t="s">
        <v>10516</v>
      </c>
      <c r="H2411" s="149" t="s">
        <v>8995</v>
      </c>
      <c r="I2411" s="149" t="s">
        <v>10517</v>
      </c>
      <c r="J2411" s="149" t="s">
        <v>16141</v>
      </c>
      <c r="K2411" s="149" t="s">
        <v>10519</v>
      </c>
      <c r="L2411" s="149" t="s">
        <v>10520</v>
      </c>
      <c r="M2411" s="149" t="s">
        <v>15543</v>
      </c>
      <c r="N2411" s="119" t="s">
        <v>6953</v>
      </c>
      <c r="O2411" s="149"/>
      <c r="AG2411" s="149" t="s">
        <v>6314</v>
      </c>
      <c r="AH2411" s="162"/>
      <c r="AI2411" s="162"/>
      <c r="AJ2411" s="162"/>
      <c r="AK2411" s="162"/>
      <c r="AL2411" s="162"/>
      <c r="AM2411" s="162"/>
      <c r="AN2411" s="162"/>
      <c r="AO2411" s="162"/>
      <c r="AP2411" s="162"/>
      <c r="AQ2411" s="162"/>
      <c r="AR2411" s="162"/>
      <c r="AS2411" s="162"/>
      <c r="AT2411" s="162"/>
      <c r="AU2411" s="162"/>
      <c r="AV2411" s="162"/>
      <c r="AW2411" s="162"/>
      <c r="AX2411" s="162"/>
    </row>
    <row r="2412" spans="1:50" hidden="1">
      <c r="A2412" s="149" t="s">
        <v>16181</v>
      </c>
      <c r="B2412" s="149" t="s">
        <v>962</v>
      </c>
      <c r="C2412" s="149" t="s">
        <v>16169</v>
      </c>
      <c r="D2412" s="149" t="s">
        <v>10514</v>
      </c>
      <c r="E2412" s="161" t="s">
        <v>10515</v>
      </c>
      <c r="F2412" s="149" t="s">
        <v>16182</v>
      </c>
      <c r="G2412" s="149" t="s">
        <v>10516</v>
      </c>
      <c r="H2412" s="149" t="s">
        <v>8995</v>
      </c>
      <c r="I2412" s="149" t="s">
        <v>10517</v>
      </c>
      <c r="J2412" s="149" t="s">
        <v>16141</v>
      </c>
      <c r="K2412" s="149" t="s">
        <v>10519</v>
      </c>
      <c r="L2412" s="149" t="s">
        <v>10520</v>
      </c>
      <c r="M2412" s="149" t="s">
        <v>15543</v>
      </c>
      <c r="N2412" s="119" t="s">
        <v>6953</v>
      </c>
      <c r="O2412" s="149"/>
      <c r="AG2412" s="149" t="s">
        <v>6314</v>
      </c>
      <c r="AH2412" s="162"/>
      <c r="AI2412" s="162"/>
      <c r="AJ2412" s="162"/>
      <c r="AK2412" s="162"/>
      <c r="AL2412" s="162"/>
      <c r="AM2412" s="162"/>
      <c r="AN2412" s="162"/>
      <c r="AO2412" s="162"/>
      <c r="AP2412" s="162"/>
      <c r="AQ2412" s="162"/>
      <c r="AR2412" s="162"/>
      <c r="AS2412" s="162"/>
      <c r="AT2412" s="162"/>
      <c r="AU2412" s="162"/>
      <c r="AV2412" s="162"/>
      <c r="AW2412" s="162"/>
      <c r="AX2412" s="162"/>
    </row>
    <row r="2413" spans="1:50" hidden="1">
      <c r="A2413" s="149" t="s">
        <v>16153</v>
      </c>
      <c r="B2413" s="149" t="s">
        <v>962</v>
      </c>
      <c r="C2413" s="149" t="s">
        <v>16151</v>
      </c>
      <c r="D2413" s="149" t="s">
        <v>10514</v>
      </c>
      <c r="E2413" s="161" t="s">
        <v>10515</v>
      </c>
      <c r="F2413" s="149" t="s">
        <v>16154</v>
      </c>
      <c r="G2413" s="149" t="s">
        <v>10516</v>
      </c>
      <c r="H2413" s="149" t="s">
        <v>8995</v>
      </c>
      <c r="I2413" s="149" t="s">
        <v>10517</v>
      </c>
      <c r="J2413" s="149" t="s">
        <v>16141</v>
      </c>
      <c r="K2413" s="149" t="s">
        <v>10519</v>
      </c>
      <c r="L2413" s="149" t="s">
        <v>10520</v>
      </c>
      <c r="M2413" s="149" t="s">
        <v>15543</v>
      </c>
      <c r="N2413" s="119" t="s">
        <v>6953</v>
      </c>
      <c r="O2413" s="149"/>
      <c r="AG2413" s="149" t="s">
        <v>6314</v>
      </c>
      <c r="AH2413" s="162"/>
      <c r="AI2413" s="162"/>
      <c r="AJ2413" s="162"/>
      <c r="AK2413" s="162"/>
      <c r="AL2413" s="162"/>
      <c r="AM2413" s="162"/>
      <c r="AN2413" s="162"/>
      <c r="AO2413" s="162"/>
      <c r="AP2413" s="162"/>
      <c r="AQ2413" s="162"/>
      <c r="AR2413" s="162"/>
      <c r="AS2413" s="162"/>
      <c r="AT2413" s="162"/>
      <c r="AU2413" s="162"/>
      <c r="AV2413" s="162"/>
      <c r="AW2413" s="162"/>
      <c r="AX2413" s="162"/>
    </row>
    <row r="2414" spans="1:50" hidden="1">
      <c r="A2414" s="149" t="s">
        <v>16183</v>
      </c>
      <c r="B2414" s="149" t="s">
        <v>962</v>
      </c>
      <c r="C2414" s="149" t="s">
        <v>16151</v>
      </c>
      <c r="D2414" s="149" t="s">
        <v>10514</v>
      </c>
      <c r="E2414" s="161" t="s">
        <v>10515</v>
      </c>
      <c r="F2414" s="149" t="s">
        <v>16184</v>
      </c>
      <c r="G2414" s="149" t="s">
        <v>10516</v>
      </c>
      <c r="H2414" s="149" t="s">
        <v>8995</v>
      </c>
      <c r="I2414" s="149" t="s">
        <v>10517</v>
      </c>
      <c r="J2414" s="149" t="s">
        <v>16141</v>
      </c>
      <c r="K2414" s="149" t="s">
        <v>10519</v>
      </c>
      <c r="L2414" s="149" t="s">
        <v>10520</v>
      </c>
      <c r="M2414" s="149" t="s">
        <v>15543</v>
      </c>
      <c r="N2414" s="119" t="s">
        <v>6953</v>
      </c>
      <c r="O2414" s="149"/>
      <c r="AG2414" s="149" t="s">
        <v>6314</v>
      </c>
      <c r="AH2414" s="162"/>
      <c r="AI2414" s="162"/>
      <c r="AJ2414" s="162"/>
      <c r="AK2414" s="162"/>
      <c r="AL2414" s="162"/>
      <c r="AM2414" s="162"/>
      <c r="AN2414" s="162"/>
      <c r="AO2414" s="162"/>
      <c r="AP2414" s="162"/>
      <c r="AQ2414" s="162"/>
      <c r="AR2414" s="162"/>
      <c r="AS2414" s="162"/>
      <c r="AT2414" s="162"/>
      <c r="AU2414" s="162"/>
      <c r="AV2414" s="162"/>
      <c r="AW2414" s="162"/>
      <c r="AX2414" s="162"/>
    </row>
    <row r="2415" spans="1:50" hidden="1">
      <c r="A2415" s="149" t="s">
        <v>16185</v>
      </c>
      <c r="B2415" s="149" t="s">
        <v>962</v>
      </c>
      <c r="C2415" s="149" t="s">
        <v>16151</v>
      </c>
      <c r="D2415" s="149" t="s">
        <v>10514</v>
      </c>
      <c r="E2415" s="161" t="s">
        <v>10515</v>
      </c>
      <c r="F2415" s="149" t="s">
        <v>16186</v>
      </c>
      <c r="G2415" s="149" t="s">
        <v>10516</v>
      </c>
      <c r="H2415" s="149" t="s">
        <v>8995</v>
      </c>
      <c r="I2415" s="149" t="s">
        <v>10517</v>
      </c>
      <c r="J2415" s="149" t="s">
        <v>16141</v>
      </c>
      <c r="K2415" s="149" t="s">
        <v>10519</v>
      </c>
      <c r="L2415" s="149" t="s">
        <v>10520</v>
      </c>
      <c r="M2415" s="149" t="s">
        <v>15543</v>
      </c>
      <c r="N2415" s="119" t="s">
        <v>6953</v>
      </c>
      <c r="O2415" s="149"/>
      <c r="AG2415" s="149" t="s">
        <v>6314</v>
      </c>
      <c r="AH2415" s="162"/>
      <c r="AI2415" s="162"/>
      <c r="AJ2415" s="162"/>
      <c r="AK2415" s="162"/>
      <c r="AL2415" s="162"/>
      <c r="AM2415" s="162"/>
      <c r="AN2415" s="162"/>
      <c r="AO2415" s="162"/>
      <c r="AP2415" s="162"/>
      <c r="AQ2415" s="162"/>
      <c r="AR2415" s="162"/>
      <c r="AS2415" s="162"/>
      <c r="AT2415" s="162"/>
      <c r="AU2415" s="162"/>
      <c r="AV2415" s="162"/>
      <c r="AW2415" s="162"/>
      <c r="AX2415" s="162"/>
    </row>
    <row r="2416" spans="1:50" hidden="1">
      <c r="A2416" s="149" t="s">
        <v>16150</v>
      </c>
      <c r="B2416" s="149" t="s">
        <v>962</v>
      </c>
      <c r="C2416" s="149" t="s">
        <v>16151</v>
      </c>
      <c r="D2416" s="149" t="s">
        <v>10514</v>
      </c>
      <c r="E2416" s="161" t="s">
        <v>10515</v>
      </c>
      <c r="F2416" s="149" t="s">
        <v>16152</v>
      </c>
      <c r="G2416" s="149" t="s">
        <v>10516</v>
      </c>
      <c r="H2416" s="149" t="s">
        <v>8995</v>
      </c>
      <c r="I2416" s="149" t="s">
        <v>10517</v>
      </c>
      <c r="J2416" s="149" t="s">
        <v>16141</v>
      </c>
      <c r="K2416" s="149" t="s">
        <v>10519</v>
      </c>
      <c r="L2416" s="149" t="s">
        <v>10520</v>
      </c>
      <c r="M2416" s="149" t="s">
        <v>15543</v>
      </c>
      <c r="N2416" s="119" t="s">
        <v>6953</v>
      </c>
      <c r="O2416" s="149"/>
      <c r="AG2416" s="149" t="s">
        <v>6314</v>
      </c>
      <c r="AH2416" s="162"/>
      <c r="AI2416" s="162"/>
      <c r="AJ2416" s="162"/>
      <c r="AK2416" s="162"/>
      <c r="AL2416" s="162"/>
      <c r="AM2416" s="162"/>
      <c r="AN2416" s="162"/>
      <c r="AO2416" s="162"/>
      <c r="AP2416" s="162"/>
      <c r="AQ2416" s="162"/>
      <c r="AR2416" s="162"/>
      <c r="AS2416" s="162"/>
      <c r="AT2416" s="162"/>
      <c r="AU2416" s="162"/>
      <c r="AV2416" s="162"/>
      <c r="AW2416" s="162"/>
      <c r="AX2416" s="162"/>
    </row>
    <row r="2417" spans="1:50" hidden="1">
      <c r="A2417" s="149" t="s">
        <v>16155</v>
      </c>
      <c r="B2417" s="149" t="s">
        <v>962</v>
      </c>
      <c r="C2417" s="149" t="s">
        <v>16151</v>
      </c>
      <c r="D2417" s="149" t="s">
        <v>10514</v>
      </c>
      <c r="E2417" s="161" t="s">
        <v>10515</v>
      </c>
      <c r="F2417" s="149" t="s">
        <v>16156</v>
      </c>
      <c r="G2417" s="149" t="s">
        <v>10516</v>
      </c>
      <c r="H2417" s="149" t="s">
        <v>8995</v>
      </c>
      <c r="I2417" s="149" t="s">
        <v>10517</v>
      </c>
      <c r="J2417" s="149" t="s">
        <v>16141</v>
      </c>
      <c r="K2417" s="149" t="s">
        <v>10519</v>
      </c>
      <c r="L2417" s="149" t="s">
        <v>10520</v>
      </c>
      <c r="M2417" s="149" t="s">
        <v>15543</v>
      </c>
      <c r="N2417" s="119" t="s">
        <v>6953</v>
      </c>
      <c r="O2417" s="149"/>
      <c r="AG2417" s="149" t="s">
        <v>6314</v>
      </c>
      <c r="AH2417" s="162"/>
      <c r="AI2417" s="162"/>
      <c r="AJ2417" s="162"/>
      <c r="AK2417" s="162"/>
      <c r="AL2417" s="162"/>
      <c r="AM2417" s="162"/>
      <c r="AN2417" s="162"/>
      <c r="AO2417" s="162"/>
      <c r="AP2417" s="162"/>
      <c r="AQ2417" s="162"/>
      <c r="AR2417" s="162"/>
      <c r="AS2417" s="162"/>
      <c r="AT2417" s="162"/>
      <c r="AU2417" s="162"/>
      <c r="AV2417" s="162"/>
      <c r="AW2417" s="162"/>
      <c r="AX2417" s="162"/>
    </row>
    <row r="2418" spans="1:50" hidden="1">
      <c r="A2418" s="149" t="s">
        <v>16157</v>
      </c>
      <c r="B2418" s="149" t="s">
        <v>962</v>
      </c>
      <c r="C2418" s="149" t="s">
        <v>16151</v>
      </c>
      <c r="D2418" s="149" t="s">
        <v>10514</v>
      </c>
      <c r="E2418" s="161" t="s">
        <v>10515</v>
      </c>
      <c r="F2418" s="149" t="s">
        <v>16158</v>
      </c>
      <c r="G2418" s="149" t="s">
        <v>10516</v>
      </c>
      <c r="H2418" s="149" t="s">
        <v>8995</v>
      </c>
      <c r="I2418" s="149" t="s">
        <v>10517</v>
      </c>
      <c r="J2418" s="149" t="s">
        <v>16141</v>
      </c>
      <c r="K2418" s="149" t="s">
        <v>10519</v>
      </c>
      <c r="L2418" s="149" t="s">
        <v>10520</v>
      </c>
      <c r="M2418" s="149" t="s">
        <v>15543</v>
      </c>
      <c r="N2418" s="119" t="s">
        <v>6953</v>
      </c>
      <c r="O2418" s="149"/>
      <c r="AG2418" s="149" t="s">
        <v>6314</v>
      </c>
      <c r="AH2418" s="162"/>
      <c r="AI2418" s="162"/>
      <c r="AJ2418" s="162"/>
      <c r="AK2418" s="162"/>
      <c r="AL2418" s="162"/>
      <c r="AM2418" s="162"/>
      <c r="AN2418" s="162"/>
      <c r="AO2418" s="162"/>
      <c r="AP2418" s="162"/>
      <c r="AQ2418" s="162"/>
      <c r="AR2418" s="162"/>
      <c r="AS2418" s="162"/>
      <c r="AT2418" s="162"/>
      <c r="AU2418" s="162"/>
      <c r="AV2418" s="162"/>
      <c r="AW2418" s="162"/>
      <c r="AX2418" s="162"/>
    </row>
    <row r="2419" spans="1:50" hidden="1">
      <c r="A2419" s="149" t="s">
        <v>16159</v>
      </c>
      <c r="B2419" s="149" t="s">
        <v>962</v>
      </c>
      <c r="C2419" s="149" t="s">
        <v>16151</v>
      </c>
      <c r="D2419" s="149" t="s">
        <v>10514</v>
      </c>
      <c r="E2419" s="161" t="s">
        <v>10515</v>
      </c>
      <c r="F2419" s="149" t="s">
        <v>16160</v>
      </c>
      <c r="G2419" s="149" t="s">
        <v>10516</v>
      </c>
      <c r="H2419" s="149" t="s">
        <v>8995</v>
      </c>
      <c r="I2419" s="149" t="s">
        <v>10517</v>
      </c>
      <c r="J2419" s="149" t="s">
        <v>16141</v>
      </c>
      <c r="K2419" s="149" t="s">
        <v>10519</v>
      </c>
      <c r="L2419" s="149" t="s">
        <v>10520</v>
      </c>
      <c r="M2419" s="149" t="s">
        <v>15543</v>
      </c>
      <c r="N2419" s="119" t="s">
        <v>6953</v>
      </c>
      <c r="O2419" s="149"/>
      <c r="AG2419" s="149" t="s">
        <v>6314</v>
      </c>
      <c r="AH2419" s="162"/>
      <c r="AI2419" s="162"/>
      <c r="AJ2419" s="162"/>
      <c r="AK2419" s="162"/>
      <c r="AL2419" s="162"/>
      <c r="AM2419" s="162"/>
      <c r="AN2419" s="162"/>
      <c r="AO2419" s="162"/>
      <c r="AP2419" s="162"/>
      <c r="AQ2419" s="162"/>
      <c r="AR2419" s="162"/>
      <c r="AS2419" s="162"/>
      <c r="AT2419" s="162"/>
      <c r="AU2419" s="162"/>
      <c r="AV2419" s="162"/>
      <c r="AW2419" s="162"/>
      <c r="AX2419" s="162"/>
    </row>
    <row r="2420" spans="1:50" hidden="1">
      <c r="A2420" s="149" t="s">
        <v>16161</v>
      </c>
      <c r="B2420" s="149" t="s">
        <v>962</v>
      </c>
      <c r="C2420" s="149" t="s">
        <v>16151</v>
      </c>
      <c r="D2420" s="149" t="s">
        <v>10514</v>
      </c>
      <c r="E2420" s="161" t="s">
        <v>10515</v>
      </c>
      <c r="F2420" s="149" t="s">
        <v>16162</v>
      </c>
      <c r="G2420" s="149" t="s">
        <v>10516</v>
      </c>
      <c r="H2420" s="149" t="s">
        <v>8995</v>
      </c>
      <c r="I2420" s="149" t="s">
        <v>10517</v>
      </c>
      <c r="J2420" s="149" t="s">
        <v>16141</v>
      </c>
      <c r="K2420" s="149" t="s">
        <v>10519</v>
      </c>
      <c r="L2420" s="149" t="s">
        <v>10520</v>
      </c>
      <c r="M2420" s="149" t="s">
        <v>15543</v>
      </c>
      <c r="N2420" s="119" t="s">
        <v>6953</v>
      </c>
      <c r="O2420" s="149"/>
      <c r="AG2420" s="149" t="s">
        <v>6314</v>
      </c>
      <c r="AH2420" s="162"/>
      <c r="AI2420" s="162"/>
      <c r="AJ2420" s="162"/>
      <c r="AK2420" s="162"/>
      <c r="AL2420" s="162"/>
      <c r="AM2420" s="162"/>
      <c r="AN2420" s="162"/>
      <c r="AO2420" s="162"/>
      <c r="AP2420" s="162"/>
      <c r="AQ2420" s="162"/>
      <c r="AR2420" s="162"/>
      <c r="AS2420" s="162"/>
      <c r="AT2420" s="162"/>
      <c r="AU2420" s="162"/>
      <c r="AV2420" s="162"/>
      <c r="AW2420" s="162"/>
      <c r="AX2420" s="162"/>
    </row>
    <row r="2421" spans="1:50" hidden="1">
      <c r="A2421" s="149" t="s">
        <v>16163</v>
      </c>
      <c r="B2421" s="149" t="s">
        <v>962</v>
      </c>
      <c r="C2421" s="149" t="s">
        <v>16151</v>
      </c>
      <c r="D2421" s="149" t="s">
        <v>10514</v>
      </c>
      <c r="E2421" s="161" t="s">
        <v>10515</v>
      </c>
      <c r="F2421" s="149" t="s">
        <v>16164</v>
      </c>
      <c r="G2421" s="149" t="s">
        <v>10516</v>
      </c>
      <c r="H2421" s="149" t="s">
        <v>8995</v>
      </c>
      <c r="I2421" s="149" t="s">
        <v>10517</v>
      </c>
      <c r="J2421" s="149" t="s">
        <v>16141</v>
      </c>
      <c r="K2421" s="149" t="s">
        <v>10519</v>
      </c>
      <c r="L2421" s="149" t="s">
        <v>10520</v>
      </c>
      <c r="M2421" s="149" t="s">
        <v>15543</v>
      </c>
      <c r="N2421" s="119" t="s">
        <v>6953</v>
      </c>
      <c r="O2421" s="149"/>
      <c r="AG2421" s="149" t="s">
        <v>6314</v>
      </c>
      <c r="AH2421" s="162"/>
      <c r="AI2421" s="162"/>
      <c r="AJ2421" s="162"/>
      <c r="AK2421" s="162"/>
      <c r="AL2421" s="162"/>
      <c r="AM2421" s="162"/>
      <c r="AN2421" s="162"/>
      <c r="AO2421" s="162"/>
      <c r="AP2421" s="162"/>
      <c r="AQ2421" s="162"/>
      <c r="AR2421" s="162"/>
      <c r="AS2421" s="162"/>
      <c r="AT2421" s="162"/>
      <c r="AU2421" s="162"/>
      <c r="AV2421" s="162"/>
      <c r="AW2421" s="162"/>
      <c r="AX2421" s="162"/>
    </row>
    <row r="2422" spans="1:50" hidden="1">
      <c r="A2422" s="153" t="s">
        <v>735</v>
      </c>
      <c r="B2422" s="153" t="s">
        <v>736</v>
      </c>
      <c r="C2422" s="153" t="s">
        <v>737</v>
      </c>
      <c r="D2422" s="177" t="s">
        <v>11810</v>
      </c>
      <c r="E2422" s="161" t="s">
        <v>11811</v>
      </c>
      <c r="F2422" s="161" t="s">
        <v>12312</v>
      </c>
      <c r="G2422" s="161" t="s">
        <v>11812</v>
      </c>
      <c r="H2422" s="161" t="s">
        <v>1338</v>
      </c>
      <c r="I2422" s="161" t="s">
        <v>2031</v>
      </c>
      <c r="J2422" s="161" t="s">
        <v>11813</v>
      </c>
      <c r="K2422" s="161" t="s">
        <v>11814</v>
      </c>
      <c r="L2422" s="161" t="s">
        <v>11815</v>
      </c>
      <c r="M2422" s="161" t="s">
        <v>11816</v>
      </c>
      <c r="N2422" s="185" t="s">
        <v>6310</v>
      </c>
      <c r="O2422" s="161">
        <v>0</v>
      </c>
      <c r="P2422" s="161">
        <v>0</v>
      </c>
      <c r="Q2422" s="161">
        <v>0</v>
      </c>
      <c r="R2422" s="161">
        <v>0</v>
      </c>
      <c r="S2422" s="161">
        <v>0</v>
      </c>
      <c r="T2422" s="161">
        <v>0</v>
      </c>
      <c r="U2422" s="161">
        <v>0</v>
      </c>
      <c r="V2422" s="161">
        <v>0</v>
      </c>
      <c r="W2422" s="161">
        <v>0</v>
      </c>
      <c r="X2422" s="161">
        <v>0</v>
      </c>
      <c r="Y2422" s="161">
        <v>0</v>
      </c>
      <c r="Z2422" s="161">
        <v>0</v>
      </c>
      <c r="AA2422" s="161">
        <v>0</v>
      </c>
      <c r="AB2422" s="161">
        <v>0</v>
      </c>
      <c r="AC2422" s="161">
        <v>0</v>
      </c>
      <c r="AD2422" s="161">
        <v>0</v>
      </c>
      <c r="AE2422" s="161">
        <v>0</v>
      </c>
      <c r="AF2422" s="161" t="s">
        <v>6309</v>
      </c>
      <c r="AG2422" s="161" t="s">
        <v>6317</v>
      </c>
      <c r="AH2422" s="162"/>
      <c r="AI2422" s="162"/>
      <c r="AJ2422" s="162"/>
      <c r="AK2422" s="162"/>
      <c r="AL2422" s="162"/>
      <c r="AM2422" s="162"/>
      <c r="AN2422" s="162"/>
      <c r="AO2422" s="162"/>
      <c r="AP2422" s="162"/>
      <c r="AQ2422" s="162"/>
      <c r="AR2422" s="162"/>
      <c r="AS2422" s="162"/>
      <c r="AT2422" s="162"/>
      <c r="AU2422" s="162"/>
      <c r="AV2422" s="162"/>
      <c r="AW2422" s="162"/>
      <c r="AX2422" s="162"/>
    </row>
    <row r="2423" spans="1:50" hidden="1">
      <c r="A2423" s="149" t="s">
        <v>16165</v>
      </c>
      <c r="B2423" s="149" t="s">
        <v>962</v>
      </c>
      <c r="C2423" s="149" t="s">
        <v>16166</v>
      </c>
      <c r="D2423" s="149" t="s">
        <v>10514</v>
      </c>
      <c r="E2423" s="161" t="s">
        <v>10515</v>
      </c>
      <c r="F2423" s="149" t="s">
        <v>16167</v>
      </c>
      <c r="G2423" s="149" t="s">
        <v>10516</v>
      </c>
      <c r="H2423" s="149" t="s">
        <v>8995</v>
      </c>
      <c r="I2423" s="149" t="s">
        <v>10517</v>
      </c>
      <c r="J2423" s="149" t="s">
        <v>16141</v>
      </c>
      <c r="K2423" s="149" t="s">
        <v>10519</v>
      </c>
      <c r="L2423" s="149" t="s">
        <v>10520</v>
      </c>
      <c r="M2423" s="149" t="s">
        <v>15543</v>
      </c>
      <c r="N2423" s="119" t="s">
        <v>6953</v>
      </c>
      <c r="O2423" s="149"/>
      <c r="AG2423" s="149" t="s">
        <v>6314</v>
      </c>
      <c r="AH2423" s="162"/>
      <c r="AI2423" s="162"/>
      <c r="AJ2423" s="162"/>
      <c r="AK2423" s="162"/>
      <c r="AL2423" s="162"/>
      <c r="AM2423" s="162"/>
      <c r="AN2423" s="162"/>
      <c r="AO2423" s="162"/>
      <c r="AP2423" s="162"/>
      <c r="AQ2423" s="162"/>
      <c r="AR2423" s="162"/>
      <c r="AS2423" s="162"/>
      <c r="AT2423" s="162"/>
      <c r="AU2423" s="162"/>
      <c r="AV2423" s="162"/>
      <c r="AW2423" s="162"/>
      <c r="AX2423" s="162"/>
    </row>
    <row r="2424" spans="1:50" hidden="1">
      <c r="A2424" s="149" t="s">
        <v>16191</v>
      </c>
      <c r="B2424" s="149" t="s">
        <v>962</v>
      </c>
      <c r="C2424" s="149" t="s">
        <v>16166</v>
      </c>
      <c r="D2424" s="149" t="s">
        <v>10514</v>
      </c>
      <c r="E2424" s="161" t="s">
        <v>10515</v>
      </c>
      <c r="F2424" s="149" t="s">
        <v>16192</v>
      </c>
      <c r="G2424" s="149" t="s">
        <v>10516</v>
      </c>
      <c r="H2424" s="149" t="s">
        <v>8995</v>
      </c>
      <c r="I2424" s="149" t="s">
        <v>10517</v>
      </c>
      <c r="J2424" s="149" t="s">
        <v>16141</v>
      </c>
      <c r="K2424" s="149" t="s">
        <v>10519</v>
      </c>
      <c r="L2424" s="149" t="s">
        <v>10520</v>
      </c>
      <c r="M2424" s="149" t="s">
        <v>15543</v>
      </c>
      <c r="N2424" s="119" t="s">
        <v>6953</v>
      </c>
      <c r="O2424" s="149"/>
      <c r="AG2424" s="149" t="s">
        <v>6314</v>
      </c>
      <c r="AH2424" s="162"/>
      <c r="AI2424" s="162"/>
      <c r="AJ2424" s="162"/>
      <c r="AK2424" s="162"/>
      <c r="AL2424" s="162"/>
      <c r="AM2424" s="162"/>
      <c r="AN2424" s="162"/>
      <c r="AO2424" s="162"/>
      <c r="AP2424" s="162"/>
      <c r="AQ2424" s="162"/>
      <c r="AR2424" s="162"/>
      <c r="AS2424" s="162"/>
      <c r="AT2424" s="162"/>
      <c r="AU2424" s="162"/>
      <c r="AV2424" s="162"/>
      <c r="AW2424" s="162"/>
      <c r="AX2424" s="162"/>
    </row>
    <row r="2425" spans="1:50" hidden="1">
      <c r="A2425" s="149" t="s">
        <v>16195</v>
      </c>
      <c r="B2425" s="149" t="s">
        <v>962</v>
      </c>
      <c r="C2425" s="149" t="s">
        <v>16166</v>
      </c>
      <c r="D2425" s="149" t="s">
        <v>10514</v>
      </c>
      <c r="E2425" s="161" t="s">
        <v>10515</v>
      </c>
      <c r="F2425" s="149" t="s">
        <v>16196</v>
      </c>
      <c r="G2425" s="149" t="s">
        <v>10516</v>
      </c>
      <c r="H2425" s="149" t="s">
        <v>8995</v>
      </c>
      <c r="I2425" s="149" t="s">
        <v>10517</v>
      </c>
      <c r="J2425" s="149" t="s">
        <v>16141</v>
      </c>
      <c r="K2425" s="149" t="s">
        <v>10519</v>
      </c>
      <c r="L2425" s="149" t="s">
        <v>10520</v>
      </c>
      <c r="M2425" s="149" t="s">
        <v>15543</v>
      </c>
      <c r="N2425" s="119" t="s">
        <v>6953</v>
      </c>
      <c r="O2425" s="149"/>
      <c r="AG2425" s="149" t="s">
        <v>6314</v>
      </c>
      <c r="AH2425" s="162"/>
      <c r="AI2425" s="162"/>
      <c r="AJ2425" s="162"/>
      <c r="AK2425" s="162"/>
      <c r="AL2425" s="162"/>
      <c r="AM2425" s="162"/>
      <c r="AN2425" s="162"/>
      <c r="AO2425" s="162"/>
      <c r="AP2425" s="162"/>
      <c r="AQ2425" s="162"/>
      <c r="AR2425" s="162"/>
      <c r="AS2425" s="162"/>
      <c r="AT2425" s="162"/>
      <c r="AU2425" s="162"/>
      <c r="AV2425" s="162"/>
      <c r="AW2425" s="162"/>
      <c r="AX2425" s="162"/>
    </row>
    <row r="2426" spans="1:50" hidden="1">
      <c r="A2426" s="149" t="s">
        <v>16197</v>
      </c>
      <c r="B2426" s="149" t="s">
        <v>962</v>
      </c>
      <c r="C2426" s="149" t="s">
        <v>16166</v>
      </c>
      <c r="D2426" s="149" t="s">
        <v>10514</v>
      </c>
      <c r="E2426" s="161" t="s">
        <v>10515</v>
      </c>
      <c r="F2426" s="149" t="s">
        <v>16198</v>
      </c>
      <c r="G2426" s="149" t="s">
        <v>10516</v>
      </c>
      <c r="H2426" s="149" t="s">
        <v>8995</v>
      </c>
      <c r="I2426" s="149" t="s">
        <v>10517</v>
      </c>
      <c r="J2426" s="149" t="s">
        <v>16141</v>
      </c>
      <c r="K2426" s="149" t="s">
        <v>10519</v>
      </c>
      <c r="L2426" s="149" t="s">
        <v>10520</v>
      </c>
      <c r="M2426" s="149" t="s">
        <v>15543</v>
      </c>
      <c r="N2426" s="119" t="s">
        <v>6953</v>
      </c>
      <c r="O2426" s="149"/>
      <c r="AG2426" s="149" t="s">
        <v>6314</v>
      </c>
      <c r="AH2426" s="162"/>
      <c r="AI2426" s="162"/>
      <c r="AJ2426" s="162"/>
      <c r="AK2426" s="162"/>
      <c r="AL2426" s="162"/>
      <c r="AM2426" s="162"/>
      <c r="AN2426" s="162"/>
      <c r="AO2426" s="162"/>
      <c r="AP2426" s="162"/>
      <c r="AQ2426" s="162"/>
      <c r="AR2426" s="162"/>
      <c r="AS2426" s="162"/>
      <c r="AT2426" s="162"/>
      <c r="AU2426" s="162"/>
      <c r="AV2426" s="162"/>
      <c r="AW2426" s="162"/>
      <c r="AX2426" s="162"/>
    </row>
    <row r="2427" spans="1:50" hidden="1">
      <c r="A2427" s="149" t="s">
        <v>16208</v>
      </c>
      <c r="B2427" s="149" t="s">
        <v>962</v>
      </c>
      <c r="C2427" s="149" t="s">
        <v>16169</v>
      </c>
      <c r="D2427" s="149" t="s">
        <v>10514</v>
      </c>
      <c r="E2427" s="161" t="s">
        <v>10515</v>
      </c>
      <c r="F2427" s="149" t="s">
        <v>16209</v>
      </c>
      <c r="G2427" s="149" t="s">
        <v>10516</v>
      </c>
      <c r="H2427" s="149" t="s">
        <v>8995</v>
      </c>
      <c r="I2427" s="149" t="s">
        <v>10517</v>
      </c>
      <c r="J2427" s="149" t="s">
        <v>16141</v>
      </c>
      <c r="K2427" s="149" t="s">
        <v>10519</v>
      </c>
      <c r="L2427" s="149" t="s">
        <v>10520</v>
      </c>
      <c r="M2427" s="149" t="s">
        <v>15543</v>
      </c>
      <c r="N2427" s="119" t="s">
        <v>6953</v>
      </c>
      <c r="O2427" s="149"/>
      <c r="AG2427" s="149" t="s">
        <v>6314</v>
      </c>
      <c r="AH2427" s="162"/>
      <c r="AI2427" s="162"/>
      <c r="AJ2427" s="162"/>
      <c r="AK2427" s="162"/>
      <c r="AL2427" s="162"/>
      <c r="AM2427" s="162"/>
      <c r="AN2427" s="162"/>
      <c r="AO2427" s="162"/>
      <c r="AP2427" s="162"/>
      <c r="AQ2427" s="162"/>
      <c r="AR2427" s="162"/>
      <c r="AS2427" s="162"/>
      <c r="AT2427" s="162"/>
      <c r="AU2427" s="162"/>
      <c r="AV2427" s="162"/>
      <c r="AW2427" s="162"/>
      <c r="AX2427" s="162"/>
    </row>
    <row r="2428" spans="1:50" hidden="1">
      <c r="A2428" s="149" t="s">
        <v>16210</v>
      </c>
      <c r="B2428" s="149" t="s">
        <v>962</v>
      </c>
      <c r="C2428" s="149" t="s">
        <v>16169</v>
      </c>
      <c r="D2428" s="149" t="s">
        <v>10514</v>
      </c>
      <c r="E2428" s="161" t="s">
        <v>10515</v>
      </c>
      <c r="F2428" s="149" t="s">
        <v>16211</v>
      </c>
      <c r="G2428" s="149" t="s">
        <v>10516</v>
      </c>
      <c r="H2428" s="149" t="s">
        <v>8995</v>
      </c>
      <c r="I2428" s="149" t="s">
        <v>10517</v>
      </c>
      <c r="J2428" s="149" t="s">
        <v>16141</v>
      </c>
      <c r="K2428" s="149" t="s">
        <v>10519</v>
      </c>
      <c r="L2428" s="149" t="s">
        <v>10520</v>
      </c>
      <c r="M2428" s="149" t="s">
        <v>15543</v>
      </c>
      <c r="N2428" s="119" t="s">
        <v>6953</v>
      </c>
      <c r="O2428" s="149"/>
      <c r="AG2428" s="149" t="s">
        <v>6314</v>
      </c>
      <c r="AH2428" s="162"/>
      <c r="AI2428" s="162"/>
      <c r="AJ2428" s="162"/>
      <c r="AK2428" s="162"/>
      <c r="AL2428" s="162"/>
      <c r="AM2428" s="162"/>
      <c r="AN2428" s="162"/>
      <c r="AO2428" s="162"/>
      <c r="AP2428" s="162"/>
      <c r="AQ2428" s="162"/>
      <c r="AR2428" s="162"/>
      <c r="AS2428" s="162"/>
      <c r="AT2428" s="162"/>
      <c r="AU2428" s="162"/>
      <c r="AV2428" s="162"/>
      <c r="AW2428" s="162"/>
      <c r="AX2428" s="162"/>
    </row>
    <row r="2429" spans="1:50" hidden="1">
      <c r="A2429" s="149" t="s">
        <v>16212</v>
      </c>
      <c r="B2429" s="149" t="s">
        <v>962</v>
      </c>
      <c r="C2429" s="149" t="s">
        <v>16169</v>
      </c>
      <c r="D2429" s="149" t="s">
        <v>10514</v>
      </c>
      <c r="E2429" s="161" t="s">
        <v>10515</v>
      </c>
      <c r="F2429" s="149" t="s">
        <v>16213</v>
      </c>
      <c r="G2429" s="149" t="s">
        <v>10516</v>
      </c>
      <c r="H2429" s="149" t="s">
        <v>8995</v>
      </c>
      <c r="I2429" s="149" t="s">
        <v>10517</v>
      </c>
      <c r="J2429" s="149" t="s">
        <v>16141</v>
      </c>
      <c r="K2429" s="149" t="s">
        <v>10519</v>
      </c>
      <c r="L2429" s="149" t="s">
        <v>10520</v>
      </c>
      <c r="M2429" s="149" t="s">
        <v>15543</v>
      </c>
      <c r="N2429" s="119" t="s">
        <v>6953</v>
      </c>
      <c r="O2429" s="149"/>
      <c r="AG2429" s="149" t="s">
        <v>6314</v>
      </c>
      <c r="AH2429" s="162"/>
      <c r="AI2429" s="162"/>
      <c r="AJ2429" s="162"/>
      <c r="AK2429" s="162"/>
      <c r="AL2429" s="162"/>
      <c r="AM2429" s="162"/>
      <c r="AN2429" s="162"/>
      <c r="AO2429" s="162"/>
      <c r="AP2429" s="162"/>
      <c r="AQ2429" s="162"/>
      <c r="AR2429" s="162"/>
      <c r="AS2429" s="162"/>
      <c r="AT2429" s="162"/>
      <c r="AU2429" s="162"/>
      <c r="AV2429" s="162"/>
      <c r="AW2429" s="162"/>
      <c r="AX2429" s="162"/>
    </row>
    <row r="2430" spans="1:50" hidden="1">
      <c r="A2430" s="149" t="s">
        <v>16205</v>
      </c>
      <c r="B2430" s="149" t="s">
        <v>962</v>
      </c>
      <c r="C2430" s="149" t="s">
        <v>16169</v>
      </c>
      <c r="D2430" s="149" t="s">
        <v>10514</v>
      </c>
      <c r="E2430" s="161" t="s">
        <v>10515</v>
      </c>
      <c r="F2430" s="149" t="s">
        <v>16206</v>
      </c>
      <c r="G2430" s="149" t="s">
        <v>10516</v>
      </c>
      <c r="H2430" s="149" t="s">
        <v>8995</v>
      </c>
      <c r="I2430" s="149" t="s">
        <v>10517</v>
      </c>
      <c r="J2430" s="149" t="s">
        <v>16141</v>
      </c>
      <c r="K2430" s="149" t="s">
        <v>10519</v>
      </c>
      <c r="L2430" s="149" t="s">
        <v>10520</v>
      </c>
      <c r="M2430" s="149" t="s">
        <v>15543</v>
      </c>
      <c r="N2430" s="119" t="s">
        <v>6953</v>
      </c>
      <c r="O2430" s="149"/>
      <c r="AG2430" s="149" t="s">
        <v>6314</v>
      </c>
      <c r="AH2430" s="162"/>
      <c r="AI2430" s="162"/>
      <c r="AJ2430" s="162"/>
      <c r="AK2430" s="162"/>
      <c r="AL2430" s="162"/>
      <c r="AM2430" s="162"/>
      <c r="AN2430" s="162"/>
      <c r="AO2430" s="162"/>
      <c r="AP2430" s="162"/>
      <c r="AQ2430" s="162"/>
      <c r="AR2430" s="162"/>
      <c r="AS2430" s="162"/>
      <c r="AT2430" s="162"/>
      <c r="AU2430" s="162"/>
      <c r="AV2430" s="162"/>
      <c r="AW2430" s="162"/>
      <c r="AX2430" s="162"/>
    </row>
    <row r="2431" spans="1:50" hidden="1">
      <c r="A2431" s="149" t="s">
        <v>16187</v>
      </c>
      <c r="B2431" s="149" t="s">
        <v>962</v>
      </c>
      <c r="C2431" s="149" t="s">
        <v>16169</v>
      </c>
      <c r="D2431" s="149" t="s">
        <v>10514</v>
      </c>
      <c r="E2431" s="161" t="s">
        <v>10515</v>
      </c>
      <c r="F2431" s="149" t="s">
        <v>16188</v>
      </c>
      <c r="G2431" s="149" t="s">
        <v>10516</v>
      </c>
      <c r="H2431" s="149" t="s">
        <v>8995</v>
      </c>
      <c r="I2431" s="149" t="s">
        <v>10517</v>
      </c>
      <c r="J2431" s="149" t="s">
        <v>16141</v>
      </c>
      <c r="K2431" s="149" t="s">
        <v>10519</v>
      </c>
      <c r="L2431" s="149" t="s">
        <v>10520</v>
      </c>
      <c r="M2431" s="149" t="s">
        <v>15543</v>
      </c>
      <c r="N2431" s="119" t="s">
        <v>6953</v>
      </c>
      <c r="O2431" s="149"/>
      <c r="AG2431" s="149" t="s">
        <v>6314</v>
      </c>
      <c r="AH2431" s="162"/>
      <c r="AI2431" s="162"/>
      <c r="AJ2431" s="162"/>
      <c r="AK2431" s="162"/>
      <c r="AL2431" s="162"/>
      <c r="AM2431" s="162"/>
      <c r="AN2431" s="162"/>
      <c r="AO2431" s="162"/>
      <c r="AP2431" s="162"/>
      <c r="AQ2431" s="162"/>
      <c r="AR2431" s="162"/>
      <c r="AS2431" s="162"/>
      <c r="AT2431" s="162"/>
      <c r="AU2431" s="162"/>
      <c r="AV2431" s="162"/>
      <c r="AW2431" s="162"/>
      <c r="AX2431" s="162"/>
    </row>
    <row r="2432" spans="1:50" hidden="1">
      <c r="A2432" s="149" t="s">
        <v>16189</v>
      </c>
      <c r="B2432" s="149" t="s">
        <v>962</v>
      </c>
      <c r="C2432" s="149" t="s">
        <v>16169</v>
      </c>
      <c r="D2432" s="149" t="s">
        <v>10514</v>
      </c>
      <c r="E2432" s="161" t="s">
        <v>10515</v>
      </c>
      <c r="F2432" s="149" t="s">
        <v>16190</v>
      </c>
      <c r="G2432" s="149" t="s">
        <v>10516</v>
      </c>
      <c r="H2432" s="149" t="s">
        <v>8995</v>
      </c>
      <c r="I2432" s="149" t="s">
        <v>10517</v>
      </c>
      <c r="J2432" s="149" t="s">
        <v>16141</v>
      </c>
      <c r="K2432" s="149" t="s">
        <v>10519</v>
      </c>
      <c r="L2432" s="149" t="s">
        <v>10520</v>
      </c>
      <c r="M2432" s="149" t="s">
        <v>15543</v>
      </c>
      <c r="N2432" s="119" t="s">
        <v>6953</v>
      </c>
      <c r="O2432" s="149"/>
      <c r="AG2432" s="149" t="s">
        <v>6314</v>
      </c>
      <c r="AH2432" s="162"/>
      <c r="AI2432" s="162"/>
      <c r="AJ2432" s="162"/>
      <c r="AK2432" s="162"/>
      <c r="AL2432" s="162"/>
      <c r="AM2432" s="162"/>
      <c r="AN2432" s="162"/>
      <c r="AO2432" s="162"/>
      <c r="AP2432" s="162"/>
      <c r="AQ2432" s="162"/>
      <c r="AR2432" s="162"/>
      <c r="AS2432" s="162"/>
      <c r="AT2432" s="162"/>
      <c r="AU2432" s="162"/>
      <c r="AV2432" s="162"/>
      <c r="AW2432" s="162"/>
      <c r="AX2432" s="162"/>
    </row>
    <row r="2433" spans="1:50" hidden="1">
      <c r="A2433" s="153" t="s">
        <v>718</v>
      </c>
      <c r="B2433" s="153" t="s">
        <v>719</v>
      </c>
      <c r="C2433" s="153" t="s">
        <v>720</v>
      </c>
      <c r="D2433" s="177" t="s">
        <v>6988</v>
      </c>
      <c r="E2433" s="161" t="s">
        <v>6989</v>
      </c>
      <c r="F2433" s="161" t="s">
        <v>6990</v>
      </c>
      <c r="G2433" s="161" t="s">
        <v>6991</v>
      </c>
      <c r="H2433" s="161" t="s">
        <v>2024</v>
      </c>
      <c r="I2433" s="161" t="s">
        <v>3409</v>
      </c>
      <c r="J2433" s="161" t="s">
        <v>6992</v>
      </c>
      <c r="K2433" s="161" t="s">
        <v>6993</v>
      </c>
      <c r="L2433" s="161" t="s">
        <v>6994</v>
      </c>
      <c r="M2433" s="161" t="s">
        <v>6995</v>
      </c>
      <c r="N2433" s="185" t="s">
        <v>6310</v>
      </c>
      <c r="O2433" s="161">
        <v>0</v>
      </c>
      <c r="P2433" s="161">
        <v>0</v>
      </c>
      <c r="Q2433" s="161">
        <v>0</v>
      </c>
      <c r="R2433" s="161">
        <v>0</v>
      </c>
      <c r="S2433" s="161">
        <v>0</v>
      </c>
      <c r="T2433" s="161">
        <v>0</v>
      </c>
      <c r="U2433" s="161">
        <v>0</v>
      </c>
      <c r="V2433" s="161">
        <v>0</v>
      </c>
      <c r="W2433" s="161">
        <v>0</v>
      </c>
      <c r="X2433" s="161">
        <v>0</v>
      </c>
      <c r="Y2433" s="161">
        <v>0</v>
      </c>
      <c r="Z2433" s="161">
        <v>0</v>
      </c>
      <c r="AA2433" s="161">
        <v>0</v>
      </c>
      <c r="AB2433" s="161">
        <v>0</v>
      </c>
      <c r="AC2433" s="161">
        <v>0</v>
      </c>
      <c r="AD2433" s="161">
        <v>0</v>
      </c>
      <c r="AE2433" s="161">
        <v>0</v>
      </c>
      <c r="AF2433" s="161" t="s">
        <v>6309</v>
      </c>
      <c r="AG2433" s="161" t="s">
        <v>6317</v>
      </c>
      <c r="AH2433" s="162"/>
      <c r="AI2433" s="162"/>
      <c r="AJ2433" s="162"/>
      <c r="AK2433" s="162"/>
      <c r="AL2433" s="162"/>
      <c r="AM2433" s="162"/>
      <c r="AN2433" s="162"/>
      <c r="AO2433" s="162"/>
      <c r="AP2433" s="162"/>
      <c r="AQ2433" s="162"/>
      <c r="AR2433" s="162"/>
      <c r="AS2433" s="162"/>
      <c r="AT2433" s="162"/>
      <c r="AU2433" s="162"/>
      <c r="AV2433" s="162"/>
      <c r="AW2433" s="162"/>
      <c r="AX2433" s="162"/>
    </row>
    <row r="2434" spans="1:50" hidden="1">
      <c r="A2434" s="149" t="s">
        <v>16193</v>
      </c>
      <c r="B2434" s="149" t="s">
        <v>962</v>
      </c>
      <c r="C2434" s="149" t="s">
        <v>16169</v>
      </c>
      <c r="D2434" s="149" t="s">
        <v>10514</v>
      </c>
      <c r="E2434" s="161" t="s">
        <v>10515</v>
      </c>
      <c r="F2434" s="149" t="s">
        <v>16194</v>
      </c>
      <c r="G2434" s="149" t="s">
        <v>10516</v>
      </c>
      <c r="H2434" s="149" t="s">
        <v>8995</v>
      </c>
      <c r="I2434" s="149" t="s">
        <v>10517</v>
      </c>
      <c r="J2434" s="149" t="s">
        <v>16141</v>
      </c>
      <c r="K2434" s="149" t="s">
        <v>10519</v>
      </c>
      <c r="L2434" s="149" t="s">
        <v>10520</v>
      </c>
      <c r="M2434" s="149" t="s">
        <v>15543</v>
      </c>
      <c r="N2434" s="119" t="s">
        <v>6953</v>
      </c>
      <c r="O2434" s="149"/>
      <c r="AG2434" s="149" t="s">
        <v>6314</v>
      </c>
      <c r="AH2434" s="162"/>
      <c r="AI2434" s="162"/>
      <c r="AJ2434" s="162"/>
      <c r="AK2434" s="162"/>
      <c r="AL2434" s="162"/>
      <c r="AM2434" s="162"/>
      <c r="AN2434" s="162"/>
      <c r="AO2434" s="162"/>
      <c r="AP2434" s="162"/>
      <c r="AQ2434" s="162"/>
      <c r="AR2434" s="162"/>
      <c r="AS2434" s="162"/>
      <c r="AT2434" s="162"/>
      <c r="AU2434" s="162"/>
      <c r="AV2434" s="162"/>
      <c r="AW2434" s="162"/>
      <c r="AX2434" s="162"/>
    </row>
    <row r="2435" spans="1:50" hidden="1">
      <c r="A2435" s="149" t="s">
        <v>16199</v>
      </c>
      <c r="B2435" s="149" t="s">
        <v>962</v>
      </c>
      <c r="C2435" s="149" t="s">
        <v>16169</v>
      </c>
      <c r="D2435" s="149" t="s">
        <v>10514</v>
      </c>
      <c r="E2435" s="161" t="s">
        <v>10515</v>
      </c>
      <c r="F2435" s="149" t="s">
        <v>16200</v>
      </c>
      <c r="G2435" s="149" t="s">
        <v>10516</v>
      </c>
      <c r="H2435" s="149" t="s">
        <v>8995</v>
      </c>
      <c r="I2435" s="149" t="s">
        <v>10517</v>
      </c>
      <c r="J2435" s="149" t="s">
        <v>16141</v>
      </c>
      <c r="K2435" s="149" t="s">
        <v>10519</v>
      </c>
      <c r="L2435" s="149" t="s">
        <v>10520</v>
      </c>
      <c r="M2435" s="149" t="s">
        <v>15543</v>
      </c>
      <c r="N2435" s="119" t="s">
        <v>6953</v>
      </c>
      <c r="O2435" s="149"/>
      <c r="AG2435" s="149" t="s">
        <v>6314</v>
      </c>
      <c r="AH2435" s="162"/>
      <c r="AI2435" s="162"/>
      <c r="AJ2435" s="162"/>
      <c r="AK2435" s="162"/>
      <c r="AL2435" s="162"/>
      <c r="AM2435" s="162"/>
      <c r="AN2435" s="162"/>
      <c r="AO2435" s="162"/>
      <c r="AP2435" s="162"/>
      <c r="AQ2435" s="162"/>
      <c r="AR2435" s="162"/>
      <c r="AS2435" s="162"/>
      <c r="AT2435" s="162"/>
      <c r="AU2435" s="162"/>
      <c r="AV2435" s="162"/>
      <c r="AW2435" s="162"/>
      <c r="AX2435" s="162"/>
    </row>
    <row r="2436" spans="1:50" hidden="1">
      <c r="A2436" s="149" t="s">
        <v>16201</v>
      </c>
      <c r="B2436" s="149" t="s">
        <v>962</v>
      </c>
      <c r="C2436" s="149" t="s">
        <v>16169</v>
      </c>
      <c r="D2436" s="149" t="s">
        <v>10514</v>
      </c>
      <c r="E2436" s="161" t="s">
        <v>10515</v>
      </c>
      <c r="F2436" s="149" t="s">
        <v>16202</v>
      </c>
      <c r="G2436" s="149" t="s">
        <v>10516</v>
      </c>
      <c r="H2436" s="149" t="s">
        <v>8995</v>
      </c>
      <c r="I2436" s="149" t="s">
        <v>10517</v>
      </c>
      <c r="J2436" s="149" t="s">
        <v>16141</v>
      </c>
      <c r="K2436" s="149" t="s">
        <v>10519</v>
      </c>
      <c r="L2436" s="149" t="s">
        <v>10520</v>
      </c>
      <c r="M2436" s="149" t="s">
        <v>15543</v>
      </c>
      <c r="N2436" s="119" t="s">
        <v>6953</v>
      </c>
      <c r="O2436" s="149"/>
      <c r="AG2436" s="149" t="s">
        <v>6314</v>
      </c>
      <c r="AH2436" s="162"/>
      <c r="AI2436" s="162"/>
      <c r="AJ2436" s="162"/>
      <c r="AK2436" s="162"/>
      <c r="AL2436" s="162"/>
      <c r="AM2436" s="162"/>
      <c r="AN2436" s="162"/>
      <c r="AO2436" s="162"/>
      <c r="AP2436" s="162"/>
      <c r="AQ2436" s="162"/>
      <c r="AR2436" s="162"/>
      <c r="AS2436" s="162"/>
      <c r="AT2436" s="162"/>
      <c r="AU2436" s="162"/>
      <c r="AV2436" s="162"/>
      <c r="AW2436" s="162"/>
      <c r="AX2436" s="162"/>
    </row>
    <row r="2437" spans="1:50" hidden="1">
      <c r="A2437" s="149" t="s">
        <v>16203</v>
      </c>
      <c r="B2437" s="149" t="s">
        <v>962</v>
      </c>
      <c r="C2437" s="149" t="s">
        <v>16169</v>
      </c>
      <c r="D2437" s="149" t="s">
        <v>10514</v>
      </c>
      <c r="E2437" s="161" t="s">
        <v>10515</v>
      </c>
      <c r="F2437" s="149" t="s">
        <v>16204</v>
      </c>
      <c r="G2437" s="149" t="s">
        <v>10516</v>
      </c>
      <c r="H2437" s="149" t="s">
        <v>8995</v>
      </c>
      <c r="I2437" s="149" t="s">
        <v>10517</v>
      </c>
      <c r="J2437" s="149" t="s">
        <v>16141</v>
      </c>
      <c r="K2437" s="149" t="s">
        <v>10519</v>
      </c>
      <c r="L2437" s="149" t="s">
        <v>10520</v>
      </c>
      <c r="M2437" s="149" t="s">
        <v>15543</v>
      </c>
      <c r="N2437" s="119" t="s">
        <v>6953</v>
      </c>
      <c r="O2437" s="149"/>
      <c r="AG2437" s="149" t="s">
        <v>6314</v>
      </c>
      <c r="AH2437" s="162"/>
      <c r="AI2437" s="162"/>
      <c r="AJ2437" s="162"/>
      <c r="AK2437" s="162"/>
      <c r="AL2437" s="162"/>
      <c r="AM2437" s="162"/>
      <c r="AN2437" s="162"/>
      <c r="AO2437" s="162"/>
      <c r="AP2437" s="162"/>
      <c r="AQ2437" s="162"/>
      <c r="AR2437" s="162"/>
      <c r="AS2437" s="162"/>
      <c r="AT2437" s="162"/>
      <c r="AU2437" s="162"/>
      <c r="AV2437" s="162"/>
      <c r="AW2437" s="162"/>
      <c r="AX2437" s="162"/>
    </row>
    <row r="2438" spans="1:50" hidden="1">
      <c r="A2438" s="149" t="s">
        <v>16214</v>
      </c>
      <c r="B2438" s="149" t="s">
        <v>962</v>
      </c>
      <c r="C2438" s="149" t="s">
        <v>1810</v>
      </c>
      <c r="D2438" s="149" t="s">
        <v>10514</v>
      </c>
      <c r="E2438" s="161" t="s">
        <v>10515</v>
      </c>
      <c r="F2438" s="149" t="s">
        <v>16215</v>
      </c>
      <c r="G2438" s="149" t="s">
        <v>10516</v>
      </c>
      <c r="H2438" s="149" t="s">
        <v>8995</v>
      </c>
      <c r="I2438" s="149" t="s">
        <v>10517</v>
      </c>
      <c r="J2438" s="149" t="s">
        <v>16141</v>
      </c>
      <c r="K2438" s="149" t="s">
        <v>10519</v>
      </c>
      <c r="L2438" s="149" t="s">
        <v>10520</v>
      </c>
      <c r="M2438" s="149" t="s">
        <v>15543</v>
      </c>
      <c r="N2438" s="119" t="s">
        <v>6953</v>
      </c>
      <c r="O2438" s="149"/>
      <c r="AG2438" s="149" t="s">
        <v>6314</v>
      </c>
      <c r="AH2438" s="162"/>
      <c r="AI2438" s="162"/>
      <c r="AJ2438" s="162"/>
      <c r="AK2438" s="162"/>
      <c r="AL2438" s="162"/>
      <c r="AM2438" s="162"/>
      <c r="AN2438" s="162"/>
      <c r="AO2438" s="162"/>
      <c r="AP2438" s="162"/>
      <c r="AQ2438" s="162"/>
      <c r="AR2438" s="162"/>
      <c r="AS2438" s="162"/>
      <c r="AT2438" s="162"/>
      <c r="AU2438" s="162"/>
      <c r="AV2438" s="162"/>
      <c r="AW2438" s="162"/>
      <c r="AX2438" s="162"/>
    </row>
    <row r="2439" spans="1:50" hidden="1">
      <c r="A2439" s="153" t="s">
        <v>16217</v>
      </c>
      <c r="B2439" s="153" t="s">
        <v>962</v>
      </c>
      <c r="C2439" s="329" t="s">
        <v>1810</v>
      </c>
      <c r="D2439" s="149" t="s">
        <v>10514</v>
      </c>
      <c r="E2439" s="161" t="s">
        <v>10515</v>
      </c>
      <c r="F2439" s="149" t="s">
        <v>16218</v>
      </c>
      <c r="G2439" s="149" t="s">
        <v>10516</v>
      </c>
      <c r="H2439" s="149" t="s">
        <v>16225</v>
      </c>
      <c r="I2439" s="149" t="s">
        <v>10517</v>
      </c>
      <c r="J2439" s="149" t="s">
        <v>16141</v>
      </c>
      <c r="K2439" s="149" t="s">
        <v>10519</v>
      </c>
      <c r="L2439" s="149" t="s">
        <v>10520</v>
      </c>
      <c r="M2439" s="149" t="s">
        <v>15543</v>
      </c>
      <c r="N2439" s="119" t="s">
        <v>6953</v>
      </c>
      <c r="AG2439" s="149" t="s">
        <v>6314</v>
      </c>
      <c r="AH2439" s="162"/>
      <c r="AI2439" s="162"/>
      <c r="AJ2439" s="162"/>
      <c r="AK2439" s="162"/>
      <c r="AL2439" s="162"/>
      <c r="AM2439" s="162"/>
      <c r="AN2439" s="162"/>
      <c r="AO2439" s="162"/>
      <c r="AP2439" s="162"/>
      <c r="AQ2439" s="162"/>
      <c r="AR2439" s="162"/>
      <c r="AS2439" s="162"/>
      <c r="AT2439" s="162"/>
      <c r="AU2439" s="162"/>
      <c r="AV2439" s="162"/>
      <c r="AW2439" s="162"/>
      <c r="AX2439" s="162"/>
    </row>
    <row r="2440" spans="1:50" hidden="1">
      <c r="A2440" s="153" t="s">
        <v>16226</v>
      </c>
      <c r="B2440" s="153" t="s">
        <v>16227</v>
      </c>
      <c r="C2440" s="153" t="s">
        <v>1921</v>
      </c>
      <c r="D2440" s="176" t="s">
        <v>16228</v>
      </c>
      <c r="E2440" s="153" t="s">
        <v>6309</v>
      </c>
      <c r="F2440" s="153" t="s">
        <v>16229</v>
      </c>
      <c r="G2440" s="153" t="s">
        <v>16230</v>
      </c>
      <c r="H2440" s="153" t="s">
        <v>2024</v>
      </c>
      <c r="I2440" s="153" t="s">
        <v>2031</v>
      </c>
      <c r="J2440" s="153" t="s">
        <v>16231</v>
      </c>
      <c r="K2440" s="153" t="s">
        <v>16232</v>
      </c>
      <c r="L2440" s="153" t="s">
        <v>6309</v>
      </c>
      <c r="M2440" s="153" t="s">
        <v>16233</v>
      </c>
      <c r="N2440" s="184" t="s">
        <v>6310</v>
      </c>
      <c r="AG2440" s="153" t="s">
        <v>6312</v>
      </c>
      <c r="AH2440" s="162"/>
      <c r="AI2440" s="162"/>
      <c r="AJ2440" s="162"/>
      <c r="AK2440" s="162"/>
      <c r="AL2440" s="162"/>
      <c r="AM2440" s="162"/>
      <c r="AN2440" s="162"/>
      <c r="AO2440" s="162"/>
      <c r="AP2440" s="162"/>
      <c r="AQ2440" s="162"/>
      <c r="AR2440" s="162"/>
      <c r="AS2440" s="162"/>
      <c r="AT2440" s="162"/>
      <c r="AU2440" s="162"/>
      <c r="AV2440" s="162"/>
      <c r="AW2440" s="162"/>
      <c r="AX2440" s="162"/>
    </row>
    <row r="2441" spans="1:50" hidden="1">
      <c r="A2441" s="153" t="s">
        <v>16246</v>
      </c>
      <c r="B2441" s="153" t="s">
        <v>962</v>
      </c>
      <c r="C2441" s="153" t="s">
        <v>16247</v>
      </c>
      <c r="D2441" s="149" t="s">
        <v>10514</v>
      </c>
      <c r="E2441" s="161" t="s">
        <v>10515</v>
      </c>
      <c r="F2441" s="149" t="s">
        <v>16248</v>
      </c>
      <c r="G2441" s="149" t="s">
        <v>10516</v>
      </c>
      <c r="H2441" s="149" t="s">
        <v>16225</v>
      </c>
      <c r="I2441" s="149" t="s">
        <v>10517</v>
      </c>
      <c r="J2441" s="149" t="s">
        <v>16141</v>
      </c>
      <c r="K2441" s="149" t="s">
        <v>10519</v>
      </c>
      <c r="L2441" s="149" t="s">
        <v>10520</v>
      </c>
      <c r="M2441" s="149" t="s">
        <v>15543</v>
      </c>
      <c r="N2441" s="119" t="s">
        <v>6953</v>
      </c>
      <c r="AG2441" s="149" t="s">
        <v>6314</v>
      </c>
      <c r="AH2441" s="162"/>
      <c r="AI2441" s="162"/>
      <c r="AJ2441" s="162"/>
      <c r="AK2441" s="162"/>
      <c r="AL2441" s="162"/>
      <c r="AM2441" s="162"/>
      <c r="AN2441" s="162"/>
      <c r="AO2441" s="162"/>
      <c r="AP2441" s="162"/>
      <c r="AQ2441" s="162"/>
      <c r="AR2441" s="162"/>
      <c r="AS2441" s="162"/>
      <c r="AT2441" s="162"/>
      <c r="AU2441" s="162"/>
      <c r="AV2441" s="162"/>
      <c r="AW2441" s="162"/>
      <c r="AX2441" s="162"/>
    </row>
    <row r="2442" spans="1:50" hidden="1">
      <c r="A2442" s="153" t="s">
        <v>16249</v>
      </c>
      <c r="B2442" s="153" t="s">
        <v>962</v>
      </c>
      <c r="C2442" s="153" t="s">
        <v>16247</v>
      </c>
      <c r="D2442" s="149" t="s">
        <v>10514</v>
      </c>
      <c r="E2442" s="161" t="s">
        <v>10515</v>
      </c>
      <c r="F2442" s="149" t="s">
        <v>16250</v>
      </c>
      <c r="G2442" s="149" t="s">
        <v>10516</v>
      </c>
      <c r="H2442" s="149" t="s">
        <v>16225</v>
      </c>
      <c r="I2442" s="149" t="s">
        <v>10517</v>
      </c>
      <c r="J2442" s="149" t="s">
        <v>16141</v>
      </c>
      <c r="K2442" s="149" t="s">
        <v>10519</v>
      </c>
      <c r="L2442" s="149" t="s">
        <v>10520</v>
      </c>
      <c r="M2442" s="149" t="s">
        <v>15543</v>
      </c>
      <c r="N2442" s="119" t="s">
        <v>6953</v>
      </c>
      <c r="AG2442" s="149" t="s">
        <v>6314</v>
      </c>
      <c r="AH2442" s="162"/>
      <c r="AI2442" s="162"/>
      <c r="AJ2442" s="162"/>
      <c r="AK2442" s="162"/>
      <c r="AL2442" s="162"/>
      <c r="AM2442" s="162"/>
      <c r="AN2442" s="162"/>
      <c r="AO2442" s="162"/>
      <c r="AP2442" s="162"/>
      <c r="AQ2442" s="162"/>
      <c r="AR2442" s="162"/>
      <c r="AS2442" s="162"/>
      <c r="AT2442" s="162"/>
      <c r="AU2442" s="162"/>
      <c r="AV2442" s="162"/>
      <c r="AW2442" s="162"/>
      <c r="AX2442" s="162"/>
    </row>
    <row r="2443" spans="1:50" hidden="1">
      <c r="A2443" s="153" t="s">
        <v>16251</v>
      </c>
      <c r="B2443" s="153" t="s">
        <v>962</v>
      </c>
      <c r="C2443" s="153" t="s">
        <v>16247</v>
      </c>
      <c r="D2443" s="149" t="s">
        <v>10514</v>
      </c>
      <c r="E2443" s="161" t="s">
        <v>10515</v>
      </c>
      <c r="F2443" s="149" t="s">
        <v>16252</v>
      </c>
      <c r="G2443" s="149" t="s">
        <v>10516</v>
      </c>
      <c r="H2443" s="149" t="s">
        <v>16225</v>
      </c>
      <c r="I2443" s="149" t="s">
        <v>10517</v>
      </c>
      <c r="J2443" s="149" t="s">
        <v>16141</v>
      </c>
      <c r="K2443" s="149" t="s">
        <v>10519</v>
      </c>
      <c r="L2443" s="149" t="s">
        <v>10520</v>
      </c>
      <c r="M2443" s="149" t="s">
        <v>15543</v>
      </c>
      <c r="N2443" s="119" t="s">
        <v>6953</v>
      </c>
      <c r="AG2443" s="149" t="s">
        <v>6314</v>
      </c>
      <c r="AH2443" s="162"/>
      <c r="AI2443" s="162"/>
      <c r="AJ2443" s="162"/>
      <c r="AK2443" s="162"/>
      <c r="AL2443" s="162"/>
      <c r="AM2443" s="162"/>
      <c r="AN2443" s="162"/>
      <c r="AO2443" s="162"/>
      <c r="AP2443" s="162"/>
      <c r="AQ2443" s="162"/>
      <c r="AR2443" s="162"/>
      <c r="AS2443" s="162"/>
      <c r="AT2443" s="162"/>
      <c r="AU2443" s="162"/>
      <c r="AV2443" s="162"/>
      <c r="AW2443" s="162"/>
      <c r="AX2443" s="162"/>
    </row>
    <row r="2444" spans="1:50" hidden="1">
      <c r="A2444" s="153" t="s">
        <v>16239</v>
      </c>
      <c r="B2444" s="153" t="s">
        <v>2900</v>
      </c>
      <c r="C2444" s="153" t="s">
        <v>16240</v>
      </c>
      <c r="D2444" s="176" t="s">
        <v>7961</v>
      </c>
      <c r="E2444" s="153" t="s">
        <v>7962</v>
      </c>
      <c r="F2444" s="153" t="s">
        <v>16241</v>
      </c>
      <c r="G2444" s="153" t="s">
        <v>7963</v>
      </c>
      <c r="H2444" s="153" t="s">
        <v>2024</v>
      </c>
      <c r="I2444" s="153" t="s">
        <v>2031</v>
      </c>
      <c r="J2444" s="153" t="s">
        <v>16253</v>
      </c>
      <c r="K2444" s="153" t="s">
        <v>7965</v>
      </c>
      <c r="L2444" s="153" t="s">
        <v>6309</v>
      </c>
      <c r="M2444" s="153" t="s">
        <v>16242</v>
      </c>
      <c r="N2444" s="184" t="s">
        <v>6953</v>
      </c>
      <c r="AG2444" s="153" t="s">
        <v>6317</v>
      </c>
      <c r="AH2444" s="162"/>
      <c r="AI2444" s="162"/>
      <c r="AJ2444" s="162"/>
      <c r="AK2444" s="162"/>
      <c r="AL2444" s="162"/>
      <c r="AM2444" s="162"/>
      <c r="AN2444" s="162"/>
      <c r="AO2444" s="162"/>
      <c r="AP2444" s="162"/>
      <c r="AQ2444" s="162"/>
      <c r="AR2444" s="162"/>
      <c r="AS2444" s="162"/>
      <c r="AT2444" s="162"/>
      <c r="AU2444" s="162"/>
      <c r="AV2444" s="162"/>
      <c r="AW2444" s="162"/>
      <c r="AX2444" s="162"/>
    </row>
    <row r="2445" spans="1:50" hidden="1">
      <c r="A2445" s="153" t="s">
        <v>16243</v>
      </c>
      <c r="B2445" s="153" t="s">
        <v>2900</v>
      </c>
      <c r="C2445" s="153" t="s">
        <v>16244</v>
      </c>
      <c r="D2445" s="176" t="s">
        <v>7961</v>
      </c>
      <c r="E2445" s="153" t="s">
        <v>7962</v>
      </c>
      <c r="F2445" s="153" t="s">
        <v>16245</v>
      </c>
      <c r="G2445" s="153" t="s">
        <v>7963</v>
      </c>
      <c r="H2445" s="153" t="s">
        <v>2024</v>
      </c>
      <c r="I2445" s="153" t="s">
        <v>2031</v>
      </c>
      <c r="J2445" s="153" t="s">
        <v>16253</v>
      </c>
      <c r="K2445" s="153" t="s">
        <v>7965</v>
      </c>
      <c r="L2445" s="153" t="s">
        <v>6309</v>
      </c>
      <c r="M2445" s="153" t="s">
        <v>16242</v>
      </c>
      <c r="N2445" s="184" t="s">
        <v>6953</v>
      </c>
      <c r="AG2445" s="153" t="s">
        <v>6317</v>
      </c>
      <c r="AH2445" s="162"/>
      <c r="AI2445" s="162"/>
      <c r="AJ2445" s="162"/>
      <c r="AK2445" s="162"/>
      <c r="AL2445" s="162"/>
      <c r="AM2445" s="162"/>
      <c r="AN2445" s="162"/>
      <c r="AO2445" s="162"/>
      <c r="AP2445" s="162"/>
      <c r="AQ2445" s="162"/>
      <c r="AR2445" s="162"/>
      <c r="AS2445" s="162"/>
      <c r="AT2445" s="162"/>
      <c r="AU2445" s="162"/>
      <c r="AV2445" s="162"/>
      <c r="AW2445" s="162"/>
      <c r="AX2445" s="162"/>
    </row>
    <row r="2446" spans="1:50" s="341" customFormat="1" hidden="1">
      <c r="A2446" s="154" t="s">
        <v>16259</v>
      </c>
      <c r="B2446" s="154" t="s">
        <v>5911</v>
      </c>
      <c r="C2446" s="154" t="s">
        <v>16260</v>
      </c>
      <c r="D2446" s="179" t="s">
        <v>10904</v>
      </c>
      <c r="E2446" s="154" t="s">
        <v>10905</v>
      </c>
      <c r="F2446" s="154" t="s">
        <v>16261</v>
      </c>
      <c r="G2446" s="154" t="s">
        <v>10906</v>
      </c>
      <c r="H2446" s="154" t="s">
        <v>2025</v>
      </c>
      <c r="I2446" s="154" t="s">
        <v>2026</v>
      </c>
      <c r="J2446" s="154" t="s">
        <v>10907</v>
      </c>
      <c r="K2446" s="154" t="s">
        <v>10908</v>
      </c>
      <c r="L2446" s="154" t="s">
        <v>10909</v>
      </c>
      <c r="M2446" s="154" t="s">
        <v>10910</v>
      </c>
      <c r="N2446" s="186" t="s">
        <v>6318</v>
      </c>
      <c r="O2446" s="154" t="s">
        <v>5913</v>
      </c>
      <c r="P2446" s="154" t="s">
        <v>13757</v>
      </c>
      <c r="Q2446" s="154" t="s">
        <v>14271</v>
      </c>
      <c r="R2446" s="154" t="s">
        <v>2024</v>
      </c>
      <c r="S2446" s="154" t="s">
        <v>2031</v>
      </c>
      <c r="T2446" s="154" t="s">
        <v>6309</v>
      </c>
      <c r="U2446" s="154"/>
      <c r="V2446" s="154"/>
      <c r="W2446" s="154"/>
      <c r="X2446" s="154"/>
      <c r="Y2446" s="154"/>
      <c r="Z2446" s="154"/>
      <c r="AA2446" s="154">
        <v>1</v>
      </c>
      <c r="AB2446" s="154" t="s">
        <v>15754</v>
      </c>
      <c r="AC2446" s="154" t="s">
        <v>15755</v>
      </c>
      <c r="AD2446" s="154" t="s">
        <v>13627</v>
      </c>
      <c r="AE2446" s="154" t="s">
        <v>15756</v>
      </c>
      <c r="AF2446" s="154"/>
      <c r="AG2446" s="154" t="s">
        <v>6319</v>
      </c>
      <c r="AH2446" s="340"/>
      <c r="AI2446" s="340"/>
      <c r="AJ2446" s="340"/>
      <c r="AK2446" s="340"/>
      <c r="AL2446" s="340"/>
      <c r="AM2446" s="340"/>
      <c r="AN2446" s="340"/>
      <c r="AO2446" s="340"/>
      <c r="AP2446" s="340"/>
      <c r="AQ2446" s="340"/>
      <c r="AR2446" s="340"/>
      <c r="AS2446" s="340"/>
      <c r="AT2446" s="340"/>
      <c r="AU2446" s="340"/>
      <c r="AV2446" s="340"/>
      <c r="AW2446" s="340"/>
      <c r="AX2446" s="340"/>
    </row>
    <row r="2447" spans="1:50" hidden="1">
      <c r="A2447" s="153" t="s">
        <v>16311</v>
      </c>
      <c r="B2447" s="153" t="s">
        <v>16312</v>
      </c>
      <c r="C2447" s="153" t="s">
        <v>16313</v>
      </c>
      <c r="D2447" s="176" t="s">
        <v>16314</v>
      </c>
      <c r="E2447" s="153" t="s">
        <v>16315</v>
      </c>
      <c r="F2447" s="153" t="s">
        <v>16316</v>
      </c>
      <c r="G2447" s="153" t="s">
        <v>16317</v>
      </c>
      <c r="H2447" s="153" t="s">
        <v>11592</v>
      </c>
      <c r="I2447" s="153" t="s">
        <v>16318</v>
      </c>
      <c r="J2447" s="153" t="s">
        <v>16319</v>
      </c>
      <c r="K2447" s="153" t="s">
        <v>16320</v>
      </c>
      <c r="L2447" s="153" t="s">
        <v>16321</v>
      </c>
      <c r="M2447" s="153" t="s">
        <v>16322</v>
      </c>
      <c r="N2447" s="184" t="s">
        <v>6310</v>
      </c>
      <c r="AH2447" s="162"/>
      <c r="AI2447" s="162"/>
      <c r="AJ2447" s="162"/>
      <c r="AK2447" s="162"/>
      <c r="AL2447" s="162"/>
      <c r="AM2447" s="162"/>
      <c r="AN2447" s="162"/>
      <c r="AO2447" s="162"/>
      <c r="AP2447" s="162"/>
      <c r="AQ2447" s="162"/>
      <c r="AR2447" s="162"/>
      <c r="AS2447" s="162"/>
      <c r="AT2447" s="162"/>
      <c r="AU2447" s="162"/>
      <c r="AV2447" s="162"/>
      <c r="AW2447" s="162"/>
      <c r="AX2447" s="162"/>
    </row>
    <row r="2448" spans="1:50" hidden="1">
      <c r="A2448" s="153" t="s">
        <v>16303</v>
      </c>
      <c r="B2448" s="153" t="s">
        <v>5911</v>
      </c>
      <c r="C2448" s="153" t="s">
        <v>16304</v>
      </c>
      <c r="D2448" s="176" t="s">
        <v>10904</v>
      </c>
      <c r="E2448" s="153" t="s">
        <v>10905</v>
      </c>
      <c r="F2448" s="153" t="s">
        <v>16305</v>
      </c>
      <c r="G2448" s="153" t="s">
        <v>10906</v>
      </c>
      <c r="H2448" s="153" t="s">
        <v>2025</v>
      </c>
      <c r="I2448" s="153" t="s">
        <v>2026</v>
      </c>
      <c r="J2448" s="153" t="s">
        <v>10907</v>
      </c>
      <c r="K2448" s="153" t="s">
        <v>10908</v>
      </c>
      <c r="L2448" s="153" t="s">
        <v>10909</v>
      </c>
      <c r="M2448" s="153" t="s">
        <v>10910</v>
      </c>
      <c r="N2448" s="184" t="s">
        <v>6318</v>
      </c>
      <c r="O2448" s="153" t="s">
        <v>5913</v>
      </c>
      <c r="P2448" s="153" t="s">
        <v>13757</v>
      </c>
      <c r="Q2448" s="153" t="s">
        <v>14271</v>
      </c>
      <c r="R2448" s="153" t="s">
        <v>2024</v>
      </c>
      <c r="S2448" s="153" t="s">
        <v>2031</v>
      </c>
      <c r="T2448" s="153" t="s">
        <v>6309</v>
      </c>
      <c r="AA2448" s="153">
        <v>1</v>
      </c>
      <c r="AB2448" s="153" t="s">
        <v>16306</v>
      </c>
      <c r="AC2448" s="153" t="s">
        <v>16307</v>
      </c>
      <c r="AD2448" s="153" t="s">
        <v>2031</v>
      </c>
      <c r="AE2448" s="153" t="s">
        <v>16308</v>
      </c>
      <c r="AH2448" s="162" t="s">
        <v>6309</v>
      </c>
      <c r="AI2448" s="162"/>
      <c r="AJ2448" s="162"/>
      <c r="AK2448" s="162"/>
      <c r="AL2448" s="162"/>
      <c r="AM2448" s="162"/>
      <c r="AN2448" s="162"/>
      <c r="AO2448" s="162">
        <v>1</v>
      </c>
      <c r="AP2448" s="162" t="s">
        <v>16306</v>
      </c>
      <c r="AQ2448" s="162" t="s">
        <v>16307</v>
      </c>
      <c r="AR2448" s="162" t="s">
        <v>2031</v>
      </c>
      <c r="AS2448" s="162" t="s">
        <v>16308</v>
      </c>
      <c r="AT2448" s="162"/>
      <c r="AU2448" s="162"/>
      <c r="AV2448" s="162"/>
      <c r="AW2448" s="162"/>
      <c r="AX2448" s="162"/>
    </row>
    <row r="2449" spans="1:50" hidden="1">
      <c r="A2449" s="166" t="s">
        <v>16309</v>
      </c>
      <c r="B2449" s="166" t="s">
        <v>5911</v>
      </c>
      <c r="C2449" s="153" t="s">
        <v>16304</v>
      </c>
      <c r="D2449" s="176" t="s">
        <v>10904</v>
      </c>
      <c r="E2449" s="153" t="s">
        <v>10905</v>
      </c>
      <c r="F2449" s="153" t="s">
        <v>16310</v>
      </c>
      <c r="G2449" s="153" t="s">
        <v>10906</v>
      </c>
      <c r="H2449" s="153" t="s">
        <v>2025</v>
      </c>
      <c r="I2449" s="153" t="s">
        <v>2026</v>
      </c>
      <c r="J2449" s="153" t="s">
        <v>10907</v>
      </c>
      <c r="K2449" s="153" t="s">
        <v>10908</v>
      </c>
      <c r="L2449" s="153" t="s">
        <v>10909</v>
      </c>
      <c r="M2449" s="153" t="s">
        <v>10910</v>
      </c>
      <c r="N2449" s="184" t="s">
        <v>6318</v>
      </c>
      <c r="O2449" s="153" t="s">
        <v>5913</v>
      </c>
      <c r="P2449" s="153" t="s">
        <v>13757</v>
      </c>
      <c r="Q2449" s="153" t="s">
        <v>14271</v>
      </c>
      <c r="R2449" s="153" t="s">
        <v>2024</v>
      </c>
      <c r="S2449" s="153" t="s">
        <v>2031</v>
      </c>
      <c r="T2449" s="153" t="s">
        <v>6309</v>
      </c>
      <c r="AA2449" s="153">
        <v>1</v>
      </c>
      <c r="AB2449" s="153" t="s">
        <v>16306</v>
      </c>
      <c r="AC2449" s="153" t="s">
        <v>16307</v>
      </c>
      <c r="AD2449" s="153" t="s">
        <v>2031</v>
      </c>
      <c r="AE2449" s="153" t="s">
        <v>16308</v>
      </c>
      <c r="AH2449" s="162" t="s">
        <v>6309</v>
      </c>
      <c r="AI2449" s="162"/>
      <c r="AJ2449" s="162"/>
      <c r="AK2449" s="162"/>
      <c r="AL2449" s="162"/>
      <c r="AM2449" s="162"/>
      <c r="AN2449" s="162"/>
      <c r="AO2449" s="162">
        <v>1</v>
      </c>
      <c r="AP2449" s="162" t="s">
        <v>16306</v>
      </c>
      <c r="AQ2449" s="162" t="s">
        <v>16307</v>
      </c>
      <c r="AR2449" s="162" t="s">
        <v>2031</v>
      </c>
      <c r="AS2449" s="162" t="s">
        <v>16308</v>
      </c>
      <c r="AT2449" s="162"/>
      <c r="AU2449" s="162"/>
      <c r="AV2449" s="162"/>
      <c r="AW2449" s="162"/>
      <c r="AX2449" s="162"/>
    </row>
    <row r="2450" spans="1:50">
      <c r="AH2450" s="162"/>
      <c r="AI2450" s="162"/>
      <c r="AJ2450" s="162"/>
      <c r="AK2450" s="162"/>
      <c r="AL2450" s="162"/>
      <c r="AM2450" s="162"/>
      <c r="AN2450" s="162"/>
      <c r="AO2450" s="162"/>
      <c r="AP2450" s="162"/>
      <c r="AQ2450" s="162"/>
      <c r="AR2450" s="162"/>
      <c r="AS2450" s="162"/>
      <c r="AT2450" s="162"/>
      <c r="AU2450" s="162"/>
      <c r="AV2450" s="162"/>
      <c r="AW2450" s="162"/>
      <c r="AX2450" s="162"/>
    </row>
    <row r="2451" spans="1:50">
      <c r="AH2451" s="162"/>
      <c r="AI2451" s="162"/>
      <c r="AJ2451" s="162"/>
      <c r="AK2451" s="162"/>
      <c r="AL2451" s="162"/>
      <c r="AM2451" s="162"/>
      <c r="AN2451" s="162"/>
      <c r="AO2451" s="162"/>
      <c r="AP2451" s="162"/>
      <c r="AQ2451" s="162"/>
      <c r="AR2451" s="162"/>
      <c r="AS2451" s="162"/>
      <c r="AT2451" s="162"/>
      <c r="AU2451" s="162"/>
      <c r="AV2451" s="162"/>
      <c r="AW2451" s="162"/>
      <c r="AX2451" s="162"/>
    </row>
    <row r="2452" spans="1:50">
      <c r="AH2452" s="162"/>
      <c r="AI2452" s="162"/>
      <c r="AJ2452" s="162"/>
      <c r="AK2452" s="162"/>
      <c r="AL2452" s="162"/>
      <c r="AM2452" s="162"/>
      <c r="AN2452" s="162"/>
      <c r="AO2452" s="162"/>
      <c r="AP2452" s="162"/>
      <c r="AQ2452" s="162"/>
      <c r="AR2452" s="162"/>
      <c r="AS2452" s="162"/>
      <c r="AT2452" s="162"/>
      <c r="AU2452" s="162"/>
      <c r="AV2452" s="162"/>
      <c r="AW2452" s="162"/>
      <c r="AX2452" s="162"/>
    </row>
    <row r="2453" spans="1:50">
      <c r="AH2453" s="162"/>
      <c r="AI2453" s="162"/>
      <c r="AJ2453" s="162"/>
      <c r="AK2453" s="162"/>
      <c r="AL2453" s="162"/>
      <c r="AM2453" s="162"/>
      <c r="AN2453" s="162"/>
      <c r="AO2453" s="162"/>
      <c r="AP2453" s="162"/>
      <c r="AQ2453" s="162"/>
      <c r="AR2453" s="162"/>
      <c r="AS2453" s="162"/>
      <c r="AT2453" s="162"/>
      <c r="AU2453" s="162"/>
      <c r="AV2453" s="162"/>
      <c r="AW2453" s="162"/>
      <c r="AX2453" s="162"/>
    </row>
    <row r="2454" spans="1:50">
      <c r="AH2454" s="162"/>
      <c r="AI2454" s="162"/>
      <c r="AJ2454" s="162"/>
      <c r="AK2454" s="162"/>
      <c r="AL2454" s="162"/>
      <c r="AM2454" s="162"/>
      <c r="AN2454" s="162"/>
      <c r="AO2454" s="162"/>
      <c r="AP2454" s="162"/>
      <c r="AQ2454" s="162"/>
      <c r="AR2454" s="162"/>
      <c r="AS2454" s="162"/>
      <c r="AT2454" s="162"/>
      <c r="AU2454" s="162"/>
      <c r="AV2454" s="162"/>
      <c r="AW2454" s="162"/>
      <c r="AX2454" s="162"/>
    </row>
    <row r="2455" spans="1:50">
      <c r="AH2455" s="162"/>
      <c r="AI2455" s="162"/>
      <c r="AJ2455" s="162"/>
      <c r="AK2455" s="162"/>
      <c r="AL2455" s="162"/>
      <c r="AM2455" s="162"/>
      <c r="AN2455" s="162"/>
      <c r="AO2455" s="162"/>
      <c r="AP2455" s="162"/>
      <c r="AQ2455" s="162"/>
      <c r="AR2455" s="162"/>
      <c r="AS2455" s="162"/>
      <c r="AT2455" s="162"/>
      <c r="AU2455" s="162"/>
      <c r="AV2455" s="162"/>
      <c r="AW2455" s="162"/>
      <c r="AX2455" s="162"/>
    </row>
    <row r="2456" spans="1:50">
      <c r="AH2456" s="162"/>
      <c r="AI2456" s="162"/>
      <c r="AJ2456" s="162"/>
      <c r="AK2456" s="162"/>
      <c r="AL2456" s="162"/>
      <c r="AM2456" s="162"/>
      <c r="AN2456" s="162"/>
      <c r="AO2456" s="162"/>
      <c r="AP2456" s="162"/>
      <c r="AQ2456" s="162"/>
      <c r="AR2456" s="162"/>
      <c r="AS2456" s="162"/>
      <c r="AT2456" s="162"/>
      <c r="AU2456" s="162"/>
      <c r="AV2456" s="162"/>
      <c r="AW2456" s="162"/>
      <c r="AX2456" s="162"/>
    </row>
    <row r="2457" spans="1:50">
      <c r="AH2457" s="162"/>
      <c r="AI2457" s="162"/>
      <c r="AJ2457" s="162"/>
      <c r="AK2457" s="162"/>
      <c r="AL2457" s="162"/>
      <c r="AM2457" s="162"/>
      <c r="AN2457" s="162"/>
      <c r="AO2457" s="162"/>
      <c r="AP2457" s="162"/>
      <c r="AQ2457" s="162"/>
      <c r="AR2457" s="162"/>
      <c r="AS2457" s="162"/>
      <c r="AT2457" s="162"/>
      <c r="AU2457" s="162"/>
      <c r="AV2457" s="162"/>
      <c r="AW2457" s="162"/>
      <c r="AX2457" s="162"/>
    </row>
    <row r="2458" spans="1:50">
      <c r="AH2458" s="162"/>
      <c r="AI2458" s="162"/>
      <c r="AJ2458" s="162"/>
      <c r="AK2458" s="162"/>
      <c r="AL2458" s="162"/>
      <c r="AM2458" s="162"/>
      <c r="AN2458" s="162"/>
      <c r="AO2458" s="162"/>
      <c r="AP2458" s="162"/>
      <c r="AQ2458" s="162"/>
      <c r="AR2458" s="162"/>
      <c r="AS2458" s="162"/>
      <c r="AT2458" s="162"/>
      <c r="AU2458" s="162"/>
      <c r="AV2458" s="162"/>
      <c r="AW2458" s="162"/>
      <c r="AX2458" s="162"/>
    </row>
    <row r="2459" spans="1:50">
      <c r="AH2459" s="162"/>
      <c r="AI2459" s="162"/>
      <c r="AJ2459" s="162"/>
      <c r="AK2459" s="162"/>
      <c r="AL2459" s="162"/>
      <c r="AM2459" s="162"/>
      <c r="AN2459" s="162"/>
      <c r="AO2459" s="162"/>
      <c r="AP2459" s="162"/>
      <c r="AQ2459" s="162"/>
      <c r="AR2459" s="162"/>
      <c r="AS2459" s="162"/>
      <c r="AT2459" s="162"/>
      <c r="AU2459" s="162"/>
      <c r="AV2459" s="162"/>
      <c r="AW2459" s="162"/>
      <c r="AX2459" s="162"/>
    </row>
    <row r="2460" spans="1:50">
      <c r="AH2460" s="162"/>
      <c r="AI2460" s="162"/>
      <c r="AJ2460" s="162"/>
      <c r="AK2460" s="162"/>
      <c r="AL2460" s="162"/>
      <c r="AM2460" s="162"/>
      <c r="AN2460" s="162"/>
      <c r="AO2460" s="162"/>
      <c r="AP2460" s="162"/>
      <c r="AQ2460" s="162"/>
      <c r="AR2460" s="162"/>
      <c r="AS2460" s="162"/>
      <c r="AT2460" s="162"/>
      <c r="AU2460" s="162"/>
      <c r="AV2460" s="162"/>
      <c r="AW2460" s="162"/>
      <c r="AX2460" s="162"/>
    </row>
    <row r="2461" spans="1:50">
      <c r="AH2461" s="162"/>
      <c r="AI2461" s="162"/>
      <c r="AJ2461" s="162"/>
      <c r="AK2461" s="162"/>
      <c r="AL2461" s="162"/>
      <c r="AM2461" s="162"/>
      <c r="AN2461" s="162"/>
      <c r="AO2461" s="162"/>
      <c r="AP2461" s="162"/>
      <c r="AQ2461" s="162"/>
      <c r="AR2461" s="162"/>
      <c r="AS2461" s="162"/>
      <c r="AT2461" s="162"/>
      <c r="AU2461" s="162"/>
      <c r="AV2461" s="162"/>
      <c r="AW2461" s="162"/>
      <c r="AX2461" s="162"/>
    </row>
    <row r="2462" spans="1:50">
      <c r="AH2462" s="162"/>
      <c r="AI2462" s="162"/>
      <c r="AJ2462" s="162"/>
      <c r="AK2462" s="162"/>
      <c r="AL2462" s="162"/>
      <c r="AM2462" s="162"/>
      <c r="AN2462" s="162"/>
      <c r="AO2462" s="162"/>
      <c r="AP2462" s="162"/>
      <c r="AQ2462" s="162"/>
      <c r="AR2462" s="162"/>
      <c r="AS2462" s="162"/>
      <c r="AT2462" s="162"/>
      <c r="AU2462" s="162"/>
      <c r="AV2462" s="162"/>
      <c r="AW2462" s="162"/>
      <c r="AX2462" s="162"/>
    </row>
    <row r="2463" spans="1:50">
      <c r="AH2463" s="162"/>
      <c r="AI2463" s="162"/>
      <c r="AJ2463" s="162"/>
      <c r="AK2463" s="162"/>
      <c r="AL2463" s="162"/>
      <c r="AM2463" s="162"/>
      <c r="AN2463" s="162"/>
      <c r="AO2463" s="162"/>
      <c r="AP2463" s="162"/>
      <c r="AQ2463" s="162"/>
      <c r="AR2463" s="162"/>
      <c r="AS2463" s="162"/>
      <c r="AT2463" s="162"/>
      <c r="AU2463" s="162"/>
      <c r="AV2463" s="162"/>
      <c r="AW2463" s="162"/>
      <c r="AX2463" s="162"/>
    </row>
    <row r="2464" spans="1:50">
      <c r="AH2464" s="162"/>
      <c r="AI2464" s="162"/>
      <c r="AJ2464" s="162"/>
      <c r="AK2464" s="162"/>
      <c r="AL2464" s="162"/>
      <c r="AM2464" s="162"/>
      <c r="AN2464" s="162"/>
      <c r="AO2464" s="162"/>
      <c r="AP2464" s="162"/>
      <c r="AQ2464" s="162"/>
      <c r="AR2464" s="162"/>
      <c r="AS2464" s="162"/>
      <c r="AT2464" s="162"/>
      <c r="AU2464" s="162"/>
      <c r="AV2464" s="162"/>
      <c r="AW2464" s="162"/>
      <c r="AX2464" s="162"/>
    </row>
    <row r="2465" spans="34:50">
      <c r="AH2465" s="162"/>
      <c r="AI2465" s="162"/>
      <c r="AJ2465" s="162"/>
      <c r="AK2465" s="162"/>
      <c r="AL2465" s="162"/>
      <c r="AM2465" s="162"/>
      <c r="AN2465" s="162"/>
      <c r="AO2465" s="162"/>
      <c r="AP2465" s="162"/>
      <c r="AQ2465" s="162"/>
      <c r="AR2465" s="162"/>
      <c r="AS2465" s="162"/>
      <c r="AT2465" s="162"/>
      <c r="AU2465" s="162"/>
      <c r="AV2465" s="162"/>
      <c r="AW2465" s="162"/>
      <c r="AX2465" s="162"/>
    </row>
  </sheetData>
  <sheetProtection selectLockedCells="1"/>
  <autoFilter ref="A2:AX2449">
    <filterColumn colId="1">
      <filters>
        <filter val="PG ĆALIĆ ZORAN"/>
        <filter val="SILBO DOO"/>
      </filters>
    </filterColumn>
    <sortState ref="A145:AX2310">
      <sortCondition ref="B2:B2449"/>
    </sortState>
  </autoFilter>
  <mergeCells count="2">
    <mergeCell ref="AH1:AO1"/>
    <mergeCell ref="AP1:AX1"/>
  </mergeCells>
  <phoneticPr fontId="1" type="noConversion"/>
  <hyperlinks>
    <hyperlink ref="AH530" r:id="rId1"/>
    <hyperlink ref="AH1628" r:id="rId2"/>
  </hyperlinks>
  <pageMargins left="0.75" right="0.75" top="1" bottom="1" header="0.5" footer="0.5"/>
  <pageSetup paperSize="9" orientation="portrait" r:id="rId3"/>
  <headerFooter alignWithMargins="0"/>
</worksheet>
</file>

<file path=xl/worksheets/sheet4.xml><?xml version="1.0" encoding="utf-8"?>
<worksheet xmlns="http://schemas.openxmlformats.org/spreadsheetml/2006/main" xmlns:r="http://schemas.openxmlformats.org/officeDocument/2006/relationships">
  <sheetPr codeName="Sheet4" enableFormatConditionsCalculation="0">
    <tabColor theme="0" tint="-0.249977111117893"/>
  </sheetPr>
  <dimension ref="A1:AY972"/>
  <sheetViews>
    <sheetView workbookViewId="0">
      <pane ySplit="1" topLeftCell="A2" activePane="bottomLeft" state="frozen"/>
      <selection pane="bottomLeft" activeCell="G7" sqref="G7"/>
    </sheetView>
  </sheetViews>
  <sheetFormatPr defaultRowHeight="12.75"/>
  <cols>
    <col min="2" max="2" width="13" customWidth="1"/>
  </cols>
  <sheetData>
    <row r="1" spans="1:49">
      <c r="A1" s="377" t="s">
        <v>4053</v>
      </c>
      <c r="B1" t="s">
        <v>4054</v>
      </c>
      <c r="C1" t="s">
        <v>4056</v>
      </c>
      <c r="D1" t="s">
        <v>4057</v>
      </c>
      <c r="E1" t="s">
        <v>4058</v>
      </c>
      <c r="F1" s="377" t="s">
        <v>4059</v>
      </c>
      <c r="G1" t="s">
        <v>4060</v>
      </c>
      <c r="H1" t="s">
        <v>4062</v>
      </c>
      <c r="I1" t="s">
        <v>4063</v>
      </c>
      <c r="J1" t="s">
        <v>4064</v>
      </c>
      <c r="K1" t="s">
        <v>4065</v>
      </c>
      <c r="L1" t="s">
        <v>4066</v>
      </c>
      <c r="M1" t="s">
        <v>4067</v>
      </c>
      <c r="N1" t="s">
        <v>4068</v>
      </c>
      <c r="O1" t="s">
        <v>4069</v>
      </c>
      <c r="P1" t="s">
        <v>4502</v>
      </c>
      <c r="Q1" t="s">
        <v>4503</v>
      </c>
      <c r="R1" t="s">
        <v>4504</v>
      </c>
      <c r="S1" t="s">
        <v>4505</v>
      </c>
      <c r="T1" t="s">
        <v>4506</v>
      </c>
      <c r="U1" t="s">
        <v>4507</v>
      </c>
      <c r="V1" t="s">
        <v>4508</v>
      </c>
      <c r="W1" t="s">
        <v>4509</v>
      </c>
      <c r="X1" t="s">
        <v>4510</v>
      </c>
      <c r="Y1" t="s">
        <v>4511</v>
      </c>
      <c r="Z1" t="s">
        <v>4512</v>
      </c>
      <c r="AA1" t="s">
        <v>4513</v>
      </c>
      <c r="AB1" t="s">
        <v>4514</v>
      </c>
      <c r="AC1" t="s">
        <v>4515</v>
      </c>
      <c r="AD1" t="s">
        <v>4055</v>
      </c>
      <c r="AE1" t="s">
        <v>4061</v>
      </c>
      <c r="AF1" t="s">
        <v>4516</v>
      </c>
      <c r="AG1" t="s">
        <v>4517</v>
      </c>
      <c r="AH1" t="s">
        <v>4518</v>
      </c>
      <c r="AI1" t="s">
        <v>4519</v>
      </c>
      <c r="AJ1" t="s">
        <v>4520</v>
      </c>
      <c r="AK1" t="s">
        <v>4521</v>
      </c>
      <c r="AL1" t="s">
        <v>4522</v>
      </c>
      <c r="AM1" t="s">
        <v>4523</v>
      </c>
      <c r="AN1" t="s">
        <v>4524</v>
      </c>
      <c r="AO1" t="s">
        <v>4525</v>
      </c>
      <c r="AP1" t="s">
        <v>4526</v>
      </c>
      <c r="AQ1" t="s">
        <v>4527</v>
      </c>
      <c r="AR1" t="s">
        <v>2007</v>
      </c>
      <c r="AS1" t="s">
        <v>2008</v>
      </c>
      <c r="AT1" t="s">
        <v>2009</v>
      </c>
      <c r="AU1" t="s">
        <v>2010</v>
      </c>
      <c r="AV1" t="s">
        <v>4070</v>
      </c>
      <c r="AW1" t="s">
        <v>6308</v>
      </c>
    </row>
    <row r="2" spans="1:49">
      <c r="A2" t="s">
        <v>16309</v>
      </c>
      <c r="B2" t="s">
        <v>5911</v>
      </c>
      <c r="D2">
        <v>146.38</v>
      </c>
      <c r="E2" s="343">
        <v>43845</v>
      </c>
      <c r="F2" s="343">
        <v>42040</v>
      </c>
      <c r="G2" t="s">
        <v>10904</v>
      </c>
      <c r="J2">
        <v>1</v>
      </c>
      <c r="K2" t="s">
        <v>16306</v>
      </c>
      <c r="L2" t="s">
        <v>16307</v>
      </c>
      <c r="M2" t="s">
        <v>2031</v>
      </c>
      <c r="N2" t="s">
        <v>16308</v>
      </c>
      <c r="U2">
        <v>0.04</v>
      </c>
      <c r="V2">
        <v>10230.5</v>
      </c>
      <c r="W2" t="s">
        <v>16304</v>
      </c>
      <c r="X2">
        <v>16</v>
      </c>
      <c r="Y2" t="s">
        <v>6319</v>
      </c>
      <c r="Z2" t="s">
        <v>6945</v>
      </c>
      <c r="AE2" t="s">
        <v>10905</v>
      </c>
      <c r="AF2" t="s">
        <v>16310</v>
      </c>
      <c r="AG2" t="s">
        <v>10906</v>
      </c>
      <c r="AH2" t="s">
        <v>2025</v>
      </c>
      <c r="AI2" t="s">
        <v>2026</v>
      </c>
      <c r="AJ2" t="s">
        <v>10907</v>
      </c>
      <c r="AK2" t="s">
        <v>10908</v>
      </c>
      <c r="AL2" t="s">
        <v>10909</v>
      </c>
      <c r="AM2" t="s">
        <v>10910</v>
      </c>
      <c r="AN2" t="s">
        <v>6318</v>
      </c>
      <c r="AO2" t="s">
        <v>5913</v>
      </c>
      <c r="AP2" t="s">
        <v>13757</v>
      </c>
      <c r="AQ2" t="s">
        <v>14271</v>
      </c>
      <c r="AR2" t="s">
        <v>2024</v>
      </c>
      <c r="AS2" t="s">
        <v>2031</v>
      </c>
      <c r="AT2" t="s">
        <v>6309</v>
      </c>
    </row>
    <row r="3" spans="1:49">
      <c r="A3" t="s">
        <v>540</v>
      </c>
      <c r="B3" t="s">
        <v>541</v>
      </c>
      <c r="C3">
        <v>7847.64</v>
      </c>
      <c r="E3" t="s">
        <v>542</v>
      </c>
      <c r="F3">
        <v>2314</v>
      </c>
      <c r="G3" t="s">
        <v>6317</v>
      </c>
      <c r="H3" t="s">
        <v>4270</v>
      </c>
      <c r="I3">
        <v>0</v>
      </c>
      <c r="J3">
        <v>0</v>
      </c>
      <c r="K3">
        <v>0</v>
      </c>
      <c r="L3">
        <v>0</v>
      </c>
      <c r="M3">
        <v>0</v>
      </c>
      <c r="N3">
        <v>0</v>
      </c>
      <c r="O3">
        <v>7847.63</v>
      </c>
      <c r="P3">
        <v>3841.95</v>
      </c>
      <c r="Q3">
        <v>364.34</v>
      </c>
      <c r="R3" s="343">
        <v>41456</v>
      </c>
      <c r="S3" s="343">
        <v>39913</v>
      </c>
      <c r="T3" t="s">
        <v>6530</v>
      </c>
      <c r="U3" t="s">
        <v>6531</v>
      </c>
      <c r="V3" t="s">
        <v>6532</v>
      </c>
      <c r="W3" t="s">
        <v>6533</v>
      </c>
      <c r="X3" t="s">
        <v>6534</v>
      </c>
      <c r="Y3" t="s">
        <v>6535</v>
      </c>
      <c r="Z3" t="s">
        <v>6536</v>
      </c>
      <c r="AA3" t="s">
        <v>6537</v>
      </c>
      <c r="AB3" t="s">
        <v>6309</v>
      </c>
      <c r="AC3" t="s">
        <v>6538</v>
      </c>
      <c r="AD3" t="s">
        <v>6310</v>
      </c>
      <c r="AV3" t="s">
        <v>6450</v>
      </c>
      <c r="AW3" t="s">
        <v>6334</v>
      </c>
    </row>
    <row r="4" spans="1:49">
      <c r="A4" t="s">
        <v>1595</v>
      </c>
      <c r="B4" t="s">
        <v>1596</v>
      </c>
      <c r="C4">
        <v>66175.98</v>
      </c>
      <c r="E4" t="s">
        <v>1597</v>
      </c>
      <c r="F4">
        <v>2311</v>
      </c>
      <c r="G4" t="s">
        <v>6319</v>
      </c>
      <c r="H4" t="s">
        <v>4270</v>
      </c>
      <c r="I4">
        <v>0</v>
      </c>
      <c r="J4">
        <v>0</v>
      </c>
      <c r="K4">
        <v>0</v>
      </c>
      <c r="L4">
        <v>0</v>
      </c>
      <c r="M4">
        <v>0</v>
      </c>
      <c r="N4">
        <v>0</v>
      </c>
      <c r="O4">
        <v>66175.960000000006</v>
      </c>
      <c r="P4">
        <v>18719.79</v>
      </c>
      <c r="Q4">
        <v>5386.41</v>
      </c>
      <c r="R4" s="343">
        <v>41539</v>
      </c>
      <c r="S4" s="343">
        <v>40023</v>
      </c>
      <c r="T4" t="s">
        <v>2011</v>
      </c>
      <c r="U4" t="s">
        <v>2012</v>
      </c>
      <c r="V4" t="s">
        <v>2013</v>
      </c>
      <c r="W4" t="s">
        <v>2014</v>
      </c>
      <c r="X4" t="s">
        <v>2015</v>
      </c>
      <c r="Y4" t="s">
        <v>2016</v>
      </c>
      <c r="Z4" t="s">
        <v>2017</v>
      </c>
      <c r="AA4" t="s">
        <v>2018</v>
      </c>
      <c r="AB4" t="s">
        <v>6309</v>
      </c>
      <c r="AC4" t="s">
        <v>2019</v>
      </c>
      <c r="AD4" t="s">
        <v>6447</v>
      </c>
      <c r="AQ4">
        <v>1</v>
      </c>
      <c r="AR4" t="s">
        <v>2020</v>
      </c>
      <c r="AS4" t="s">
        <v>2021</v>
      </c>
      <c r="AT4" t="s">
        <v>2022</v>
      </c>
      <c r="AU4" t="s">
        <v>2023</v>
      </c>
      <c r="AV4" t="s">
        <v>6450</v>
      </c>
      <c r="AW4" t="s">
        <v>6334</v>
      </c>
    </row>
    <row r="5" spans="1:49">
      <c r="A5" t="s">
        <v>6451</v>
      </c>
      <c r="B5" t="s">
        <v>6446</v>
      </c>
      <c r="C5">
        <v>24176.93</v>
      </c>
      <c r="E5" t="s">
        <v>6452</v>
      </c>
      <c r="F5">
        <v>2265</v>
      </c>
      <c r="G5" t="s">
        <v>6319</v>
      </c>
      <c r="H5" t="s">
        <v>4270</v>
      </c>
      <c r="I5">
        <v>0</v>
      </c>
      <c r="J5">
        <v>0</v>
      </c>
      <c r="K5">
        <v>0</v>
      </c>
      <c r="L5">
        <v>0</v>
      </c>
      <c r="M5">
        <v>0</v>
      </c>
      <c r="N5">
        <v>0</v>
      </c>
      <c r="O5">
        <v>24176.92</v>
      </c>
      <c r="P5">
        <v>36682.06</v>
      </c>
      <c r="Q5">
        <v>984.73</v>
      </c>
      <c r="R5" s="343">
        <v>40569</v>
      </c>
      <c r="S5" s="343">
        <v>39918</v>
      </c>
      <c r="T5" t="s">
        <v>2569</v>
      </c>
      <c r="U5" t="s">
        <v>2570</v>
      </c>
      <c r="V5" t="s">
        <v>2578</v>
      </c>
      <c r="W5" t="s">
        <v>2572</v>
      </c>
      <c r="X5" t="s">
        <v>2025</v>
      </c>
      <c r="Y5" t="s">
        <v>2026</v>
      </c>
      <c r="Z5" t="s">
        <v>2573</v>
      </c>
      <c r="AA5" t="s">
        <v>2574</v>
      </c>
      <c r="AB5" t="s">
        <v>2575</v>
      </c>
      <c r="AC5" t="s">
        <v>2576</v>
      </c>
      <c r="AD5" t="s">
        <v>6447</v>
      </c>
      <c r="AE5" t="s">
        <v>6449</v>
      </c>
      <c r="AF5" t="s">
        <v>2577</v>
      </c>
      <c r="AG5" t="s">
        <v>13726</v>
      </c>
      <c r="AH5" t="s">
        <v>2024</v>
      </c>
      <c r="AI5" t="s">
        <v>2031</v>
      </c>
      <c r="AJ5" t="s">
        <v>13727</v>
      </c>
      <c r="AV5" t="s">
        <v>6309</v>
      </c>
      <c r="AW5" t="s">
        <v>6334</v>
      </c>
    </row>
    <row r="6" spans="1:49">
      <c r="A6" t="s">
        <v>5204</v>
      </c>
      <c r="B6" t="s">
        <v>5205</v>
      </c>
      <c r="C6">
        <v>33655.82</v>
      </c>
      <c r="E6" t="s">
        <v>5206</v>
      </c>
      <c r="F6">
        <v>2265</v>
      </c>
      <c r="G6" t="s">
        <v>6319</v>
      </c>
      <c r="H6" t="s">
        <v>4270</v>
      </c>
      <c r="I6">
        <v>0</v>
      </c>
      <c r="J6">
        <v>0</v>
      </c>
      <c r="K6">
        <v>0</v>
      </c>
      <c r="L6">
        <v>0</v>
      </c>
      <c r="M6">
        <v>0</v>
      </c>
      <c r="N6">
        <v>0</v>
      </c>
      <c r="O6">
        <v>33655.83</v>
      </c>
      <c r="P6">
        <v>48777.35</v>
      </c>
      <c r="Q6">
        <v>7245.89</v>
      </c>
      <c r="R6" s="343">
        <v>41136</v>
      </c>
      <c r="S6" s="343">
        <v>39909</v>
      </c>
      <c r="T6" t="s">
        <v>3541</v>
      </c>
      <c r="U6" t="s">
        <v>3542</v>
      </c>
      <c r="V6" t="s">
        <v>3543</v>
      </c>
      <c r="W6" t="s">
        <v>3544</v>
      </c>
      <c r="X6" t="s">
        <v>3545</v>
      </c>
      <c r="Y6" t="s">
        <v>3546</v>
      </c>
      <c r="Z6" t="s">
        <v>3547</v>
      </c>
      <c r="AA6" t="s">
        <v>3548</v>
      </c>
      <c r="AB6" t="s">
        <v>6309</v>
      </c>
      <c r="AC6" t="s">
        <v>3549</v>
      </c>
      <c r="AD6" t="s">
        <v>6447</v>
      </c>
      <c r="AE6" t="s">
        <v>5207</v>
      </c>
      <c r="AF6" t="s">
        <v>3550</v>
      </c>
      <c r="AG6" t="s">
        <v>13688</v>
      </c>
      <c r="AH6" t="s">
        <v>2015</v>
      </c>
      <c r="AI6" t="s">
        <v>2016</v>
      </c>
      <c r="AJ6" t="s">
        <v>6309</v>
      </c>
      <c r="AK6" t="s">
        <v>3551</v>
      </c>
      <c r="AL6" t="s">
        <v>3552</v>
      </c>
      <c r="AM6" t="s">
        <v>13689</v>
      </c>
      <c r="AN6" t="s">
        <v>2055</v>
      </c>
      <c r="AO6" t="s">
        <v>2056</v>
      </c>
      <c r="AP6" t="s">
        <v>6309</v>
      </c>
      <c r="AQ6">
        <v>1</v>
      </c>
      <c r="AR6" t="s">
        <v>2020</v>
      </c>
      <c r="AS6" t="s">
        <v>2021</v>
      </c>
      <c r="AT6" t="s">
        <v>2022</v>
      </c>
      <c r="AU6" t="s">
        <v>2023</v>
      </c>
      <c r="AV6" t="s">
        <v>6450</v>
      </c>
      <c r="AW6" t="s">
        <v>6334</v>
      </c>
    </row>
    <row r="7" spans="1:49">
      <c r="A7" t="s">
        <v>3770</v>
      </c>
      <c r="B7" t="s">
        <v>1553</v>
      </c>
      <c r="C7">
        <v>46242.22</v>
      </c>
      <c r="E7" t="s">
        <v>1554</v>
      </c>
      <c r="F7">
        <v>2265</v>
      </c>
      <c r="G7" t="s">
        <v>6319</v>
      </c>
      <c r="H7" t="s">
        <v>4270</v>
      </c>
      <c r="I7">
        <v>0</v>
      </c>
      <c r="J7">
        <v>0</v>
      </c>
      <c r="K7">
        <v>0</v>
      </c>
      <c r="L7">
        <v>0</v>
      </c>
      <c r="M7">
        <v>0</v>
      </c>
      <c r="N7">
        <v>0</v>
      </c>
      <c r="O7">
        <v>46242.19</v>
      </c>
      <c r="P7">
        <v>46158.14</v>
      </c>
      <c r="Q7">
        <v>3610.03</v>
      </c>
      <c r="R7" s="343">
        <v>41527</v>
      </c>
      <c r="S7" s="343">
        <v>40235</v>
      </c>
      <c r="T7" t="s">
        <v>4834</v>
      </c>
      <c r="U7" t="s">
        <v>4835</v>
      </c>
      <c r="V7" t="s">
        <v>4836</v>
      </c>
      <c r="W7" t="s">
        <v>4837</v>
      </c>
      <c r="X7" t="s">
        <v>2024</v>
      </c>
      <c r="Y7" t="s">
        <v>2031</v>
      </c>
      <c r="Z7" t="s">
        <v>4838</v>
      </c>
      <c r="AA7" t="s">
        <v>4839</v>
      </c>
      <c r="AB7" t="s">
        <v>6309</v>
      </c>
      <c r="AC7" t="s">
        <v>4840</v>
      </c>
      <c r="AD7" t="s">
        <v>6447</v>
      </c>
      <c r="AV7" t="s">
        <v>6450</v>
      </c>
      <c r="AW7" t="s">
        <v>6334</v>
      </c>
    </row>
    <row r="8" spans="1:49">
      <c r="A8" t="s">
        <v>1168</v>
      </c>
      <c r="B8" t="s">
        <v>1118</v>
      </c>
      <c r="C8">
        <v>107592.87</v>
      </c>
      <c r="E8" t="s">
        <v>1170</v>
      </c>
      <c r="F8">
        <v>2255</v>
      </c>
      <c r="G8" t="s">
        <v>6317</v>
      </c>
      <c r="H8" t="s">
        <v>4270</v>
      </c>
      <c r="I8">
        <v>0</v>
      </c>
      <c r="J8">
        <v>0</v>
      </c>
      <c r="K8">
        <v>0</v>
      </c>
      <c r="L8">
        <v>0</v>
      </c>
      <c r="M8">
        <v>0</v>
      </c>
      <c r="N8">
        <v>0</v>
      </c>
      <c r="O8">
        <v>107592.72</v>
      </c>
      <c r="P8">
        <v>104732.6</v>
      </c>
      <c r="Q8">
        <v>2121.4499999999998</v>
      </c>
      <c r="R8" s="343">
        <v>41429</v>
      </c>
      <c r="S8" s="343">
        <v>39869</v>
      </c>
      <c r="T8" t="s">
        <v>2368</v>
      </c>
      <c r="U8" t="s">
        <v>4151</v>
      </c>
      <c r="V8" t="s">
        <v>4152</v>
      </c>
      <c r="W8" t="s">
        <v>2369</v>
      </c>
      <c r="X8" t="s">
        <v>2370</v>
      </c>
      <c r="Y8" t="s">
        <v>2371</v>
      </c>
      <c r="Z8" t="s">
        <v>1337</v>
      </c>
      <c r="AA8" t="s">
        <v>4153</v>
      </c>
      <c r="AB8" t="s">
        <v>1169</v>
      </c>
      <c r="AC8" t="s">
        <v>6309</v>
      </c>
      <c r="AD8" t="s">
        <v>6310</v>
      </c>
      <c r="AE8" t="s">
        <v>1169</v>
      </c>
      <c r="AF8" t="s">
        <v>4154</v>
      </c>
      <c r="AG8" t="s">
        <v>13717</v>
      </c>
      <c r="AH8" t="s">
        <v>2024</v>
      </c>
      <c r="AI8" t="s">
        <v>2031</v>
      </c>
      <c r="AJ8" t="s">
        <v>6309</v>
      </c>
      <c r="AV8" t="s">
        <v>6333</v>
      </c>
      <c r="AW8" t="s">
        <v>6334</v>
      </c>
    </row>
    <row r="9" spans="1:49">
      <c r="A9" t="s">
        <v>455</v>
      </c>
      <c r="B9" t="s">
        <v>456</v>
      </c>
      <c r="C9">
        <v>21782.34</v>
      </c>
      <c r="E9" t="s">
        <v>457</v>
      </c>
      <c r="F9">
        <v>2255</v>
      </c>
      <c r="G9" t="s">
        <v>6317</v>
      </c>
      <c r="H9" t="s">
        <v>4270</v>
      </c>
      <c r="I9">
        <v>0</v>
      </c>
      <c r="J9">
        <v>0</v>
      </c>
      <c r="K9">
        <v>0</v>
      </c>
      <c r="L9">
        <v>0</v>
      </c>
      <c r="M9">
        <v>0</v>
      </c>
      <c r="N9">
        <v>0</v>
      </c>
      <c r="O9">
        <v>21782.35</v>
      </c>
      <c r="P9">
        <v>12430.57</v>
      </c>
      <c r="Q9">
        <v>793.01</v>
      </c>
      <c r="R9" s="343">
        <v>41588</v>
      </c>
      <c r="S9" s="343">
        <v>39876</v>
      </c>
      <c r="T9" t="s">
        <v>1413</v>
      </c>
      <c r="U9" t="s">
        <v>1414</v>
      </c>
      <c r="V9" t="s">
        <v>1415</v>
      </c>
      <c r="W9" t="s">
        <v>1416</v>
      </c>
      <c r="X9" t="s">
        <v>1417</v>
      </c>
      <c r="Y9" t="s">
        <v>1418</v>
      </c>
      <c r="Z9" t="s">
        <v>1419</v>
      </c>
      <c r="AA9" t="s">
        <v>1420</v>
      </c>
      <c r="AB9" t="s">
        <v>1421</v>
      </c>
      <c r="AC9" t="s">
        <v>1422</v>
      </c>
      <c r="AD9" t="s">
        <v>6310</v>
      </c>
      <c r="AV9" t="s">
        <v>6333</v>
      </c>
      <c r="AW9" t="s">
        <v>6334</v>
      </c>
    </row>
    <row r="10" spans="1:49">
      <c r="A10" t="s">
        <v>6445</v>
      </c>
      <c r="B10" t="s">
        <v>6446</v>
      </c>
      <c r="C10">
        <v>7929.8</v>
      </c>
      <c r="E10" t="s">
        <v>6448</v>
      </c>
      <c r="F10">
        <v>2237</v>
      </c>
      <c r="G10" t="s">
        <v>6319</v>
      </c>
      <c r="H10" t="s">
        <v>4270</v>
      </c>
      <c r="I10">
        <v>0</v>
      </c>
      <c r="J10">
        <v>0</v>
      </c>
      <c r="K10">
        <v>0</v>
      </c>
      <c r="L10">
        <v>0</v>
      </c>
      <c r="M10">
        <v>0</v>
      </c>
      <c r="N10">
        <v>0</v>
      </c>
      <c r="O10">
        <v>7929.79</v>
      </c>
      <c r="P10">
        <v>15924.09</v>
      </c>
      <c r="Q10">
        <v>799.67</v>
      </c>
      <c r="R10" s="343">
        <v>40912</v>
      </c>
      <c r="S10" s="343">
        <v>39807</v>
      </c>
      <c r="T10" t="s">
        <v>2569</v>
      </c>
      <c r="U10" t="s">
        <v>2570</v>
      </c>
      <c r="V10" t="s">
        <v>2571</v>
      </c>
      <c r="W10" t="s">
        <v>2572</v>
      </c>
      <c r="X10" t="s">
        <v>2025</v>
      </c>
      <c r="Y10" t="s">
        <v>2026</v>
      </c>
      <c r="Z10" t="s">
        <v>2573</v>
      </c>
      <c r="AA10" t="s">
        <v>2574</v>
      </c>
      <c r="AB10" t="s">
        <v>2575</v>
      </c>
      <c r="AC10" t="s">
        <v>2576</v>
      </c>
      <c r="AD10" t="s">
        <v>6447</v>
      </c>
      <c r="AE10" t="s">
        <v>6449</v>
      </c>
      <c r="AF10" t="s">
        <v>2577</v>
      </c>
      <c r="AG10" t="s">
        <v>13726</v>
      </c>
      <c r="AH10" t="s">
        <v>2024</v>
      </c>
      <c r="AI10" t="s">
        <v>2031</v>
      </c>
      <c r="AJ10" t="s">
        <v>13727</v>
      </c>
      <c r="AV10" t="s">
        <v>6450</v>
      </c>
      <c r="AW10" t="s">
        <v>6334</v>
      </c>
    </row>
    <row r="11" spans="1:49">
      <c r="A11" t="s">
        <v>558</v>
      </c>
      <c r="B11" t="s">
        <v>559</v>
      </c>
      <c r="C11">
        <v>10352.18</v>
      </c>
      <c r="E11" t="s">
        <v>560</v>
      </c>
      <c r="F11">
        <v>2223</v>
      </c>
      <c r="G11" t="s">
        <v>6317</v>
      </c>
      <c r="H11" t="s">
        <v>4270</v>
      </c>
      <c r="I11">
        <v>0</v>
      </c>
      <c r="J11">
        <v>0</v>
      </c>
      <c r="K11">
        <v>0</v>
      </c>
      <c r="L11">
        <v>0</v>
      </c>
      <c r="M11">
        <v>0</v>
      </c>
      <c r="N11">
        <v>0</v>
      </c>
      <c r="O11">
        <v>10352.19</v>
      </c>
      <c r="P11">
        <v>12118.26</v>
      </c>
      <c r="Q11">
        <v>2026.84</v>
      </c>
      <c r="R11" s="343">
        <v>41484</v>
      </c>
      <c r="S11" s="343">
        <v>40077</v>
      </c>
      <c r="T11" t="s">
        <v>6187</v>
      </c>
      <c r="U11" t="s">
        <v>6188</v>
      </c>
      <c r="V11" t="s">
        <v>6189</v>
      </c>
      <c r="W11" t="s">
        <v>6190</v>
      </c>
      <c r="X11" t="s">
        <v>6191</v>
      </c>
      <c r="Y11" t="s">
        <v>6192</v>
      </c>
      <c r="Z11" t="s">
        <v>6193</v>
      </c>
      <c r="AA11" t="s">
        <v>6194</v>
      </c>
      <c r="AB11" t="s">
        <v>6309</v>
      </c>
      <c r="AC11" t="s">
        <v>6309</v>
      </c>
      <c r="AD11" t="s">
        <v>6310</v>
      </c>
      <c r="AE11" t="s">
        <v>561</v>
      </c>
      <c r="AF11" t="s">
        <v>6195</v>
      </c>
      <c r="AG11" t="s">
        <v>6196</v>
      </c>
      <c r="AH11" t="s">
        <v>6191</v>
      </c>
      <c r="AI11" t="s">
        <v>6192</v>
      </c>
      <c r="AJ11" t="s">
        <v>6193</v>
      </c>
      <c r="AV11" t="s">
        <v>6309</v>
      </c>
      <c r="AW11" t="s">
        <v>6334</v>
      </c>
    </row>
    <row r="12" spans="1:49">
      <c r="A12" t="s">
        <v>423</v>
      </c>
      <c r="B12" t="s">
        <v>424</v>
      </c>
      <c r="C12">
        <v>15227.12</v>
      </c>
      <c r="E12" t="s">
        <v>425</v>
      </c>
      <c r="F12">
        <v>2222</v>
      </c>
      <c r="G12" t="s">
        <v>6317</v>
      </c>
      <c r="H12" t="s">
        <v>4270</v>
      </c>
      <c r="I12">
        <v>0</v>
      </c>
      <c r="J12">
        <v>0</v>
      </c>
      <c r="K12">
        <v>0</v>
      </c>
      <c r="L12">
        <v>0</v>
      </c>
      <c r="M12">
        <v>0</v>
      </c>
      <c r="N12">
        <v>0</v>
      </c>
      <c r="O12">
        <v>15227.15</v>
      </c>
      <c r="P12">
        <v>11911.72</v>
      </c>
      <c r="Q12">
        <v>2083.79</v>
      </c>
      <c r="R12" s="343">
        <v>41549</v>
      </c>
      <c r="S12" s="343">
        <v>39930</v>
      </c>
      <c r="T12" t="s">
        <v>3345</v>
      </c>
      <c r="U12" t="s">
        <v>3346</v>
      </c>
      <c r="V12" t="s">
        <v>3347</v>
      </c>
      <c r="W12" t="s">
        <v>3348</v>
      </c>
      <c r="X12" t="s">
        <v>2025</v>
      </c>
      <c r="Y12" t="s">
        <v>2026</v>
      </c>
      <c r="Z12" t="s">
        <v>3349</v>
      </c>
      <c r="AA12" t="s">
        <v>3350</v>
      </c>
      <c r="AB12" t="s">
        <v>5494</v>
      </c>
      <c r="AC12" t="s">
        <v>5495</v>
      </c>
      <c r="AD12" t="s">
        <v>6310</v>
      </c>
      <c r="AV12" t="s">
        <v>6333</v>
      </c>
      <c r="AW12" t="s">
        <v>6334</v>
      </c>
    </row>
    <row r="13" spans="1:49">
      <c r="A13" t="s">
        <v>426</v>
      </c>
      <c r="B13" t="s">
        <v>424</v>
      </c>
      <c r="C13">
        <v>2869.06</v>
      </c>
      <c r="E13" t="s">
        <v>519</v>
      </c>
      <c r="F13">
        <v>2222</v>
      </c>
      <c r="G13" t="s">
        <v>6317</v>
      </c>
      <c r="H13" t="s">
        <v>4270</v>
      </c>
      <c r="I13">
        <v>0</v>
      </c>
      <c r="J13">
        <v>0</v>
      </c>
      <c r="K13">
        <v>0</v>
      </c>
      <c r="L13">
        <v>0</v>
      </c>
      <c r="M13">
        <v>0</v>
      </c>
      <c r="N13">
        <v>0</v>
      </c>
      <c r="O13">
        <v>2869.05</v>
      </c>
      <c r="P13">
        <v>1969.78</v>
      </c>
      <c r="Q13">
        <v>312.35000000000002</v>
      </c>
      <c r="R13" s="343">
        <v>41549</v>
      </c>
      <c r="S13" s="343">
        <v>39846</v>
      </c>
      <c r="T13" t="s">
        <v>3345</v>
      </c>
      <c r="U13" t="s">
        <v>3346</v>
      </c>
      <c r="V13" t="s">
        <v>5496</v>
      </c>
      <c r="W13" t="s">
        <v>3348</v>
      </c>
      <c r="X13" t="s">
        <v>2025</v>
      </c>
      <c r="Y13" t="s">
        <v>2026</v>
      </c>
      <c r="Z13" t="s">
        <v>3349</v>
      </c>
      <c r="AA13" t="s">
        <v>3350</v>
      </c>
      <c r="AB13" t="s">
        <v>5494</v>
      </c>
      <c r="AC13" t="s">
        <v>5495</v>
      </c>
      <c r="AD13" t="s">
        <v>6310</v>
      </c>
      <c r="AV13" t="s">
        <v>6333</v>
      </c>
      <c r="AW13" t="s">
        <v>6334</v>
      </c>
    </row>
    <row r="14" spans="1:49">
      <c r="A14" t="s">
        <v>4897</v>
      </c>
      <c r="B14" t="s">
        <v>4894</v>
      </c>
      <c r="C14">
        <v>2144.61</v>
      </c>
      <c r="E14" t="s">
        <v>4895</v>
      </c>
      <c r="F14">
        <v>2195</v>
      </c>
      <c r="G14" t="s">
        <v>6319</v>
      </c>
      <c r="H14" t="s">
        <v>4270</v>
      </c>
      <c r="I14">
        <v>0</v>
      </c>
      <c r="J14">
        <v>0</v>
      </c>
      <c r="K14">
        <v>0</v>
      </c>
      <c r="L14">
        <v>0</v>
      </c>
      <c r="M14">
        <v>0</v>
      </c>
      <c r="N14">
        <v>0</v>
      </c>
      <c r="O14">
        <v>2144.59</v>
      </c>
      <c r="P14">
        <v>2947.34</v>
      </c>
      <c r="Q14">
        <v>257.08</v>
      </c>
      <c r="R14" s="343">
        <v>40726</v>
      </c>
      <c r="S14" s="343">
        <v>39778</v>
      </c>
      <c r="T14" t="s">
        <v>3203</v>
      </c>
      <c r="U14" t="s">
        <v>3204</v>
      </c>
      <c r="V14" t="s">
        <v>3211</v>
      </c>
      <c r="W14" t="s">
        <v>3206</v>
      </c>
      <c r="X14" t="s">
        <v>2015</v>
      </c>
      <c r="Y14" t="s">
        <v>2016</v>
      </c>
      <c r="Z14" t="s">
        <v>3207</v>
      </c>
      <c r="AA14" t="s">
        <v>3208</v>
      </c>
      <c r="AB14" t="s">
        <v>6309</v>
      </c>
      <c r="AC14" t="s">
        <v>3209</v>
      </c>
      <c r="AD14" t="s">
        <v>6447</v>
      </c>
      <c r="AV14" t="s">
        <v>6450</v>
      </c>
      <c r="AW14" t="s">
        <v>6334</v>
      </c>
    </row>
    <row r="15" spans="1:49">
      <c r="A15" t="s">
        <v>4898</v>
      </c>
      <c r="B15" t="s">
        <v>4894</v>
      </c>
      <c r="C15">
        <v>2633.59</v>
      </c>
      <c r="E15" t="s">
        <v>4895</v>
      </c>
      <c r="F15">
        <v>2195</v>
      </c>
      <c r="G15" t="s">
        <v>6319</v>
      </c>
      <c r="H15" t="s">
        <v>4270</v>
      </c>
      <c r="I15">
        <v>0</v>
      </c>
      <c r="J15">
        <v>0</v>
      </c>
      <c r="K15">
        <v>0</v>
      </c>
      <c r="L15">
        <v>0</v>
      </c>
      <c r="M15">
        <v>0</v>
      </c>
      <c r="N15">
        <v>0</v>
      </c>
      <c r="O15">
        <v>2633.59</v>
      </c>
      <c r="P15">
        <v>3168.58</v>
      </c>
      <c r="Q15">
        <v>257.08</v>
      </c>
      <c r="R15" s="343">
        <v>40726</v>
      </c>
      <c r="S15" s="343">
        <v>39883</v>
      </c>
      <c r="T15" t="s">
        <v>3203</v>
      </c>
      <c r="U15" t="s">
        <v>3204</v>
      </c>
      <c r="V15" t="s">
        <v>3212</v>
      </c>
      <c r="W15" t="s">
        <v>3206</v>
      </c>
      <c r="X15" t="s">
        <v>2015</v>
      </c>
      <c r="Y15" t="s">
        <v>2016</v>
      </c>
      <c r="Z15" t="s">
        <v>3207</v>
      </c>
      <c r="AA15" t="s">
        <v>3208</v>
      </c>
      <c r="AB15" t="s">
        <v>6309</v>
      </c>
      <c r="AC15" t="s">
        <v>3209</v>
      </c>
      <c r="AD15" t="s">
        <v>6447</v>
      </c>
      <c r="AV15" t="s">
        <v>6450</v>
      </c>
      <c r="AW15" t="s">
        <v>6334</v>
      </c>
    </row>
    <row r="16" spans="1:49">
      <c r="A16" t="s">
        <v>4899</v>
      </c>
      <c r="B16" t="s">
        <v>4894</v>
      </c>
      <c r="C16">
        <v>1888.59</v>
      </c>
      <c r="E16" t="s">
        <v>4895</v>
      </c>
      <c r="F16">
        <v>2195</v>
      </c>
      <c r="G16" t="s">
        <v>6319</v>
      </c>
      <c r="H16" t="s">
        <v>4270</v>
      </c>
      <c r="I16">
        <v>0</v>
      </c>
      <c r="J16">
        <v>0</v>
      </c>
      <c r="K16">
        <v>0</v>
      </c>
      <c r="L16">
        <v>0</v>
      </c>
      <c r="M16">
        <v>0</v>
      </c>
      <c r="N16">
        <v>0</v>
      </c>
      <c r="O16">
        <v>1888.59</v>
      </c>
      <c r="P16">
        <v>3168.58</v>
      </c>
      <c r="Q16">
        <v>257.08</v>
      </c>
      <c r="R16" s="343">
        <v>40726</v>
      </c>
      <c r="S16" s="343">
        <v>39779</v>
      </c>
      <c r="T16" t="s">
        <v>3203</v>
      </c>
      <c r="U16" t="s">
        <v>3204</v>
      </c>
      <c r="V16" t="s">
        <v>3213</v>
      </c>
      <c r="W16" t="s">
        <v>3206</v>
      </c>
      <c r="X16" t="s">
        <v>2015</v>
      </c>
      <c r="Y16" t="s">
        <v>2016</v>
      </c>
      <c r="Z16" t="s">
        <v>3207</v>
      </c>
      <c r="AA16" t="s">
        <v>3208</v>
      </c>
      <c r="AB16" t="s">
        <v>6309</v>
      </c>
      <c r="AC16" t="s">
        <v>3209</v>
      </c>
      <c r="AD16" t="s">
        <v>6447</v>
      </c>
      <c r="AV16" t="s">
        <v>6450</v>
      </c>
      <c r="AW16" t="s">
        <v>6334</v>
      </c>
    </row>
    <row r="17" spans="1:49">
      <c r="A17" t="s">
        <v>4900</v>
      </c>
      <c r="B17" t="s">
        <v>4894</v>
      </c>
      <c r="C17">
        <v>1956.05</v>
      </c>
      <c r="E17" t="s">
        <v>4895</v>
      </c>
      <c r="F17">
        <v>2195</v>
      </c>
      <c r="G17" t="s">
        <v>6319</v>
      </c>
      <c r="H17" t="s">
        <v>4270</v>
      </c>
      <c r="I17">
        <v>0</v>
      </c>
      <c r="J17">
        <v>0</v>
      </c>
      <c r="K17">
        <v>0</v>
      </c>
      <c r="L17">
        <v>0</v>
      </c>
      <c r="M17">
        <v>0</v>
      </c>
      <c r="N17">
        <v>0</v>
      </c>
      <c r="O17">
        <v>1956.03</v>
      </c>
      <c r="P17">
        <v>3168.58</v>
      </c>
      <c r="Q17">
        <v>257.08</v>
      </c>
      <c r="R17" s="343">
        <v>40726</v>
      </c>
      <c r="S17" s="343">
        <v>39793</v>
      </c>
      <c r="T17" t="s">
        <v>3203</v>
      </c>
      <c r="U17" t="s">
        <v>3204</v>
      </c>
      <c r="V17" t="s">
        <v>3214</v>
      </c>
      <c r="W17" t="s">
        <v>3206</v>
      </c>
      <c r="X17" t="s">
        <v>2015</v>
      </c>
      <c r="Y17" t="s">
        <v>2016</v>
      </c>
      <c r="Z17" t="s">
        <v>3207</v>
      </c>
      <c r="AA17" t="s">
        <v>3208</v>
      </c>
      <c r="AB17" t="s">
        <v>6309</v>
      </c>
      <c r="AC17" t="s">
        <v>3209</v>
      </c>
      <c r="AD17" t="s">
        <v>6447</v>
      </c>
      <c r="AV17" t="s">
        <v>6450</v>
      </c>
      <c r="AW17" t="s">
        <v>6334</v>
      </c>
    </row>
    <row r="18" spans="1:49">
      <c r="A18" t="s">
        <v>4901</v>
      </c>
      <c r="B18" t="s">
        <v>4894</v>
      </c>
      <c r="C18">
        <v>2645.63</v>
      </c>
      <c r="E18" t="s">
        <v>4895</v>
      </c>
      <c r="F18">
        <v>2195</v>
      </c>
      <c r="G18" t="s">
        <v>6319</v>
      </c>
      <c r="H18" t="s">
        <v>4270</v>
      </c>
      <c r="I18">
        <v>0</v>
      </c>
      <c r="J18">
        <v>0</v>
      </c>
      <c r="K18">
        <v>0</v>
      </c>
      <c r="L18">
        <v>0</v>
      </c>
      <c r="M18">
        <v>0</v>
      </c>
      <c r="N18">
        <v>0</v>
      </c>
      <c r="O18">
        <v>2645.62</v>
      </c>
      <c r="P18">
        <v>3168.58</v>
      </c>
      <c r="Q18">
        <v>257.08</v>
      </c>
      <c r="R18" s="343">
        <v>40726</v>
      </c>
      <c r="S18" s="343">
        <v>39862</v>
      </c>
      <c r="T18" t="s">
        <v>3203</v>
      </c>
      <c r="U18" t="s">
        <v>3204</v>
      </c>
      <c r="V18" t="s">
        <v>3215</v>
      </c>
      <c r="W18" t="s">
        <v>3206</v>
      </c>
      <c r="X18" t="s">
        <v>2015</v>
      </c>
      <c r="Y18" t="s">
        <v>2016</v>
      </c>
      <c r="Z18" t="s">
        <v>3207</v>
      </c>
      <c r="AA18" t="s">
        <v>3208</v>
      </c>
      <c r="AB18" t="s">
        <v>6309</v>
      </c>
      <c r="AC18" t="s">
        <v>3209</v>
      </c>
      <c r="AD18" t="s">
        <v>6447</v>
      </c>
      <c r="AV18" t="s">
        <v>6450</v>
      </c>
      <c r="AW18" t="s">
        <v>6334</v>
      </c>
    </row>
    <row r="19" spans="1:49">
      <c r="A19" t="s">
        <v>4896</v>
      </c>
      <c r="B19" t="s">
        <v>4894</v>
      </c>
      <c r="C19">
        <v>1845.44</v>
      </c>
      <c r="E19" t="s">
        <v>4895</v>
      </c>
      <c r="F19">
        <v>2165</v>
      </c>
      <c r="G19" t="s">
        <v>6319</v>
      </c>
      <c r="H19" t="s">
        <v>4270</v>
      </c>
      <c r="I19">
        <v>0</v>
      </c>
      <c r="J19">
        <v>0</v>
      </c>
      <c r="K19">
        <v>0</v>
      </c>
      <c r="L19">
        <v>0</v>
      </c>
      <c r="M19">
        <v>0</v>
      </c>
      <c r="N19">
        <v>0</v>
      </c>
      <c r="O19">
        <v>1845.44</v>
      </c>
      <c r="P19">
        <v>3168.58</v>
      </c>
      <c r="Q19">
        <v>257.08</v>
      </c>
      <c r="R19" s="343">
        <v>40726</v>
      </c>
      <c r="S19" s="343">
        <v>39778</v>
      </c>
      <c r="T19" t="s">
        <v>3203</v>
      </c>
      <c r="U19" t="s">
        <v>3204</v>
      </c>
      <c r="V19" t="s">
        <v>3210</v>
      </c>
      <c r="W19" t="s">
        <v>3206</v>
      </c>
      <c r="X19" t="s">
        <v>2015</v>
      </c>
      <c r="Y19" t="s">
        <v>2016</v>
      </c>
      <c r="Z19" t="s">
        <v>3207</v>
      </c>
      <c r="AA19" t="s">
        <v>3208</v>
      </c>
      <c r="AB19" t="s">
        <v>6309</v>
      </c>
      <c r="AC19" t="s">
        <v>3209</v>
      </c>
      <c r="AD19" t="s">
        <v>6447</v>
      </c>
      <c r="AV19" t="s">
        <v>6450</v>
      </c>
      <c r="AW19" t="s">
        <v>6334</v>
      </c>
    </row>
    <row r="20" spans="1:49">
      <c r="A20" t="s">
        <v>1523</v>
      </c>
      <c r="B20" t="s">
        <v>4955</v>
      </c>
      <c r="C20">
        <v>18417.939999999999</v>
      </c>
      <c r="E20" t="s">
        <v>1521</v>
      </c>
      <c r="F20">
        <v>2146</v>
      </c>
      <c r="G20" t="s">
        <v>6319</v>
      </c>
      <c r="H20" t="s">
        <v>4270</v>
      </c>
      <c r="I20">
        <v>0</v>
      </c>
      <c r="J20">
        <v>0</v>
      </c>
      <c r="K20">
        <v>0</v>
      </c>
      <c r="L20">
        <v>0</v>
      </c>
      <c r="M20">
        <v>0</v>
      </c>
      <c r="N20">
        <v>0</v>
      </c>
      <c r="O20">
        <v>18417.97</v>
      </c>
      <c r="P20">
        <v>8935.9500000000007</v>
      </c>
      <c r="Q20">
        <v>964.86</v>
      </c>
      <c r="R20" s="343">
        <v>41863</v>
      </c>
      <c r="S20" s="343">
        <v>39849</v>
      </c>
      <c r="T20" t="s">
        <v>301</v>
      </c>
      <c r="U20" t="s">
        <v>302</v>
      </c>
      <c r="V20" t="s">
        <v>10</v>
      </c>
      <c r="W20" t="s">
        <v>304</v>
      </c>
      <c r="X20" t="s">
        <v>2025</v>
      </c>
      <c r="Y20" t="s">
        <v>2026</v>
      </c>
      <c r="Z20" t="s">
        <v>305</v>
      </c>
      <c r="AA20" t="s">
        <v>306</v>
      </c>
      <c r="AB20" t="s">
        <v>6309</v>
      </c>
      <c r="AC20" t="s">
        <v>307</v>
      </c>
      <c r="AD20" t="s">
        <v>6447</v>
      </c>
      <c r="AE20" t="s">
        <v>1522</v>
      </c>
      <c r="AF20" t="s">
        <v>308</v>
      </c>
      <c r="AG20" t="s">
        <v>13700</v>
      </c>
      <c r="AH20" t="s">
        <v>2025</v>
      </c>
      <c r="AI20" t="s">
        <v>2026</v>
      </c>
      <c r="AJ20" t="s">
        <v>6309</v>
      </c>
      <c r="AK20" t="s">
        <v>309</v>
      </c>
      <c r="AL20" t="s">
        <v>310</v>
      </c>
      <c r="AM20" t="s">
        <v>13701</v>
      </c>
      <c r="AN20" t="s">
        <v>8</v>
      </c>
      <c r="AO20" t="s">
        <v>9</v>
      </c>
      <c r="AP20" t="s">
        <v>13702</v>
      </c>
      <c r="AV20" t="s">
        <v>6450</v>
      </c>
      <c r="AW20" t="s">
        <v>6334</v>
      </c>
    </row>
    <row r="21" spans="1:49">
      <c r="A21" t="s">
        <v>1524</v>
      </c>
      <c r="B21" t="s">
        <v>4955</v>
      </c>
      <c r="C21">
        <v>20206.560000000001</v>
      </c>
      <c r="E21" t="s">
        <v>1521</v>
      </c>
      <c r="F21">
        <v>2146</v>
      </c>
      <c r="G21" t="s">
        <v>6319</v>
      </c>
      <c r="H21" t="s">
        <v>4270</v>
      </c>
      <c r="I21">
        <v>0</v>
      </c>
      <c r="J21">
        <v>0</v>
      </c>
      <c r="K21">
        <v>0</v>
      </c>
      <c r="L21">
        <v>0</v>
      </c>
      <c r="M21">
        <v>0</v>
      </c>
      <c r="N21">
        <v>0</v>
      </c>
      <c r="O21">
        <v>20206.599999999999</v>
      </c>
      <c r="P21">
        <v>9604.9699999999993</v>
      </c>
      <c r="Q21">
        <v>964.86</v>
      </c>
      <c r="R21" s="343">
        <v>41863</v>
      </c>
      <c r="S21" s="343">
        <v>39764</v>
      </c>
      <c r="T21" t="s">
        <v>301</v>
      </c>
      <c r="U21" t="s">
        <v>302</v>
      </c>
      <c r="V21" t="s">
        <v>11</v>
      </c>
      <c r="W21" t="s">
        <v>304</v>
      </c>
      <c r="X21" t="s">
        <v>2025</v>
      </c>
      <c r="Y21" t="s">
        <v>2026</v>
      </c>
      <c r="Z21" t="s">
        <v>305</v>
      </c>
      <c r="AA21" t="s">
        <v>306</v>
      </c>
      <c r="AB21" t="s">
        <v>6309</v>
      </c>
      <c r="AC21" t="s">
        <v>307</v>
      </c>
      <c r="AD21" t="s">
        <v>6447</v>
      </c>
      <c r="AE21" t="s">
        <v>1522</v>
      </c>
      <c r="AF21" t="s">
        <v>308</v>
      </c>
      <c r="AG21" t="s">
        <v>13700</v>
      </c>
      <c r="AH21" t="s">
        <v>2025</v>
      </c>
      <c r="AI21" t="s">
        <v>2026</v>
      </c>
      <c r="AJ21" t="s">
        <v>6309</v>
      </c>
      <c r="AK21" t="s">
        <v>309</v>
      </c>
      <c r="AL21" t="s">
        <v>310</v>
      </c>
      <c r="AM21" t="s">
        <v>13701</v>
      </c>
      <c r="AN21" t="s">
        <v>8</v>
      </c>
      <c r="AO21" t="s">
        <v>9</v>
      </c>
      <c r="AP21" t="s">
        <v>13702</v>
      </c>
      <c r="AV21" t="s">
        <v>6450</v>
      </c>
      <c r="AW21" t="s">
        <v>6334</v>
      </c>
    </row>
    <row r="22" spans="1:49">
      <c r="A22" t="s">
        <v>4043</v>
      </c>
      <c r="B22" t="s">
        <v>4044</v>
      </c>
      <c r="C22">
        <v>3103.66</v>
      </c>
      <c r="E22" t="s">
        <v>4045</v>
      </c>
      <c r="F22">
        <v>2135</v>
      </c>
      <c r="G22" t="s">
        <v>6317</v>
      </c>
      <c r="H22" t="s">
        <v>4270</v>
      </c>
      <c r="I22">
        <v>0</v>
      </c>
      <c r="J22">
        <v>0</v>
      </c>
      <c r="K22">
        <v>0</v>
      </c>
      <c r="L22">
        <v>0</v>
      </c>
      <c r="M22">
        <v>0</v>
      </c>
      <c r="N22">
        <v>0</v>
      </c>
      <c r="O22">
        <v>3103.67</v>
      </c>
      <c r="P22">
        <v>6752.64</v>
      </c>
      <c r="Q22">
        <v>461.84</v>
      </c>
      <c r="R22" s="343">
        <v>41344</v>
      </c>
      <c r="S22" s="343">
        <v>39983</v>
      </c>
      <c r="T22" t="s">
        <v>485</v>
      </c>
      <c r="U22" t="s">
        <v>486</v>
      </c>
      <c r="V22" t="s">
        <v>487</v>
      </c>
      <c r="W22" t="s">
        <v>488</v>
      </c>
      <c r="X22" t="s">
        <v>1528</v>
      </c>
      <c r="Y22" t="s">
        <v>1529</v>
      </c>
      <c r="Z22" t="s">
        <v>6309</v>
      </c>
      <c r="AA22" t="s">
        <v>1530</v>
      </c>
      <c r="AB22" t="s">
        <v>1531</v>
      </c>
      <c r="AC22" t="s">
        <v>6309</v>
      </c>
      <c r="AD22" t="s">
        <v>6310</v>
      </c>
      <c r="AE22" t="s">
        <v>4046</v>
      </c>
      <c r="AF22" t="s">
        <v>1532</v>
      </c>
      <c r="AG22" t="s">
        <v>13725</v>
      </c>
      <c r="AH22" t="s">
        <v>2024</v>
      </c>
      <c r="AI22" t="s">
        <v>2031</v>
      </c>
      <c r="AJ22" t="s">
        <v>6309</v>
      </c>
      <c r="AQ22">
        <v>1</v>
      </c>
      <c r="AR22" t="s">
        <v>2060</v>
      </c>
      <c r="AS22" t="s">
        <v>15135</v>
      </c>
      <c r="AT22" t="s">
        <v>2042</v>
      </c>
      <c r="AU22" t="s">
        <v>2062</v>
      </c>
      <c r="AV22" t="s">
        <v>6333</v>
      </c>
      <c r="AW22" t="s">
        <v>6334</v>
      </c>
    </row>
    <row r="23" spans="1:49">
      <c r="A23" t="s">
        <v>1126</v>
      </c>
      <c r="B23" t="s">
        <v>1127</v>
      </c>
      <c r="C23">
        <v>1332.7</v>
      </c>
      <c r="E23" t="s">
        <v>1128</v>
      </c>
      <c r="F23">
        <v>2118</v>
      </c>
      <c r="G23" t="s">
        <v>6317</v>
      </c>
      <c r="H23" t="s">
        <v>4270</v>
      </c>
      <c r="I23">
        <v>0</v>
      </c>
      <c r="J23">
        <v>0</v>
      </c>
      <c r="K23">
        <v>0</v>
      </c>
      <c r="L23">
        <v>0</v>
      </c>
      <c r="M23">
        <v>0</v>
      </c>
      <c r="N23">
        <v>0</v>
      </c>
      <c r="O23">
        <v>1332.71</v>
      </c>
      <c r="P23">
        <v>4351.4399999999996</v>
      </c>
      <c r="Q23">
        <v>338.11</v>
      </c>
      <c r="R23" s="343">
        <v>41379</v>
      </c>
      <c r="S23" s="343">
        <v>39983</v>
      </c>
      <c r="T23" t="s">
        <v>12</v>
      </c>
      <c r="U23" t="s">
        <v>13</v>
      </c>
      <c r="V23" t="s">
        <v>6228</v>
      </c>
      <c r="W23" t="s">
        <v>15</v>
      </c>
      <c r="X23" t="s">
        <v>2024</v>
      </c>
      <c r="Y23" t="s">
        <v>2031</v>
      </c>
      <c r="Z23" t="s">
        <v>16</v>
      </c>
      <c r="AA23" t="s">
        <v>3737</v>
      </c>
      <c r="AB23" t="s">
        <v>6223</v>
      </c>
      <c r="AC23" t="s">
        <v>6224</v>
      </c>
      <c r="AD23" t="s">
        <v>6310</v>
      </c>
      <c r="AQ23">
        <v>1</v>
      </c>
      <c r="AR23" t="s">
        <v>6225</v>
      </c>
      <c r="AS23" t="s">
        <v>6226</v>
      </c>
      <c r="AT23" t="s">
        <v>2031</v>
      </c>
      <c r="AU23" t="s">
        <v>6227</v>
      </c>
      <c r="AV23" t="s">
        <v>6333</v>
      </c>
      <c r="AW23" t="s">
        <v>6334</v>
      </c>
    </row>
    <row r="24" spans="1:49">
      <c r="A24" t="s">
        <v>4954</v>
      </c>
      <c r="B24" t="s">
        <v>4955</v>
      </c>
      <c r="C24">
        <v>11495.22</v>
      </c>
      <c r="E24" t="s">
        <v>1521</v>
      </c>
      <c r="F24">
        <v>2118</v>
      </c>
      <c r="G24" t="s">
        <v>6319</v>
      </c>
      <c r="H24" t="s">
        <v>4270</v>
      </c>
      <c r="I24">
        <v>0</v>
      </c>
      <c r="J24">
        <v>0</v>
      </c>
      <c r="K24">
        <v>0</v>
      </c>
      <c r="L24">
        <v>0</v>
      </c>
      <c r="M24">
        <v>0</v>
      </c>
      <c r="N24">
        <v>0</v>
      </c>
      <c r="O24">
        <v>11495.21</v>
      </c>
      <c r="P24">
        <v>5653.51</v>
      </c>
      <c r="Q24">
        <v>964.86</v>
      </c>
      <c r="R24" s="343">
        <v>41863</v>
      </c>
      <c r="S24" s="343">
        <v>40070</v>
      </c>
      <c r="T24" t="s">
        <v>301</v>
      </c>
      <c r="U24" t="s">
        <v>302</v>
      </c>
      <c r="V24" t="s">
        <v>303</v>
      </c>
      <c r="W24" t="s">
        <v>304</v>
      </c>
      <c r="X24" t="s">
        <v>2025</v>
      </c>
      <c r="Y24" t="s">
        <v>2026</v>
      </c>
      <c r="Z24" t="s">
        <v>305</v>
      </c>
      <c r="AA24" t="s">
        <v>306</v>
      </c>
      <c r="AB24" t="s">
        <v>6309</v>
      </c>
      <c r="AC24" t="s">
        <v>307</v>
      </c>
      <c r="AD24" t="s">
        <v>6447</v>
      </c>
      <c r="AE24" t="s">
        <v>1522</v>
      </c>
      <c r="AF24" t="s">
        <v>308</v>
      </c>
      <c r="AG24" t="s">
        <v>13700</v>
      </c>
      <c r="AH24" t="s">
        <v>2025</v>
      </c>
      <c r="AI24" t="s">
        <v>2026</v>
      </c>
      <c r="AJ24" t="s">
        <v>6309</v>
      </c>
      <c r="AK24" t="s">
        <v>309</v>
      </c>
      <c r="AL24" t="s">
        <v>310</v>
      </c>
      <c r="AM24" t="s">
        <v>13701</v>
      </c>
      <c r="AN24" t="s">
        <v>8</v>
      </c>
      <c r="AO24" t="s">
        <v>9</v>
      </c>
      <c r="AP24" t="s">
        <v>13702</v>
      </c>
      <c r="AV24" t="s">
        <v>6450</v>
      </c>
      <c r="AW24" t="s">
        <v>6334</v>
      </c>
    </row>
    <row r="25" spans="1:49">
      <c r="A25" t="s">
        <v>5218</v>
      </c>
      <c r="B25" t="s">
        <v>1527</v>
      </c>
      <c r="C25">
        <v>4601.6099999999997</v>
      </c>
      <c r="E25" t="s">
        <v>6305</v>
      </c>
      <c r="F25">
        <v>2118</v>
      </c>
      <c r="G25" t="s">
        <v>6319</v>
      </c>
      <c r="H25" t="s">
        <v>4270</v>
      </c>
      <c r="I25">
        <v>0</v>
      </c>
      <c r="J25">
        <v>0</v>
      </c>
      <c r="K25">
        <v>0</v>
      </c>
      <c r="L25">
        <v>0</v>
      </c>
      <c r="M25">
        <v>0</v>
      </c>
      <c r="N25">
        <v>0</v>
      </c>
      <c r="O25">
        <v>4601.6099999999997</v>
      </c>
      <c r="P25">
        <v>12994.97</v>
      </c>
      <c r="Q25">
        <v>1541.12</v>
      </c>
      <c r="R25" s="343">
        <v>41513</v>
      </c>
      <c r="S25" s="343">
        <v>39973</v>
      </c>
      <c r="T25" t="s">
        <v>3319</v>
      </c>
      <c r="U25" t="s">
        <v>3320</v>
      </c>
      <c r="V25" t="s">
        <v>3326</v>
      </c>
      <c r="W25" t="s">
        <v>3322</v>
      </c>
      <c r="X25" t="s">
        <v>2024</v>
      </c>
      <c r="Y25" t="s">
        <v>2031</v>
      </c>
      <c r="Z25" t="s">
        <v>3323</v>
      </c>
      <c r="AA25" t="s">
        <v>3324</v>
      </c>
      <c r="AB25" t="s">
        <v>6309</v>
      </c>
      <c r="AC25" t="s">
        <v>3325</v>
      </c>
      <c r="AD25" t="s">
        <v>6447</v>
      </c>
      <c r="AQ25">
        <v>1</v>
      </c>
      <c r="AR25" t="s">
        <v>14148</v>
      </c>
      <c r="AS25" t="s">
        <v>3328</v>
      </c>
      <c r="AT25" t="s">
        <v>3329</v>
      </c>
      <c r="AU25" t="s">
        <v>3330</v>
      </c>
      <c r="AV25" t="s">
        <v>6309</v>
      </c>
      <c r="AW25" t="s">
        <v>6334</v>
      </c>
    </row>
    <row r="26" spans="1:49">
      <c r="A26" t="s">
        <v>1588</v>
      </c>
      <c r="B26" t="s">
        <v>1589</v>
      </c>
      <c r="C26">
        <v>100071.37</v>
      </c>
      <c r="E26" t="s">
        <v>1590</v>
      </c>
      <c r="F26">
        <v>2118</v>
      </c>
      <c r="G26" t="s">
        <v>6319</v>
      </c>
      <c r="H26" t="s">
        <v>4270</v>
      </c>
      <c r="I26">
        <v>0</v>
      </c>
      <c r="J26">
        <v>0</v>
      </c>
      <c r="K26">
        <v>0</v>
      </c>
      <c r="L26">
        <v>0</v>
      </c>
      <c r="M26">
        <v>0</v>
      </c>
      <c r="N26">
        <v>0</v>
      </c>
      <c r="O26">
        <v>100071.45</v>
      </c>
      <c r="P26">
        <v>116495.89</v>
      </c>
      <c r="Q26">
        <v>3634.45</v>
      </c>
      <c r="R26" s="343">
        <v>40804</v>
      </c>
      <c r="S26" s="343">
        <v>40170</v>
      </c>
      <c r="T26" t="s">
        <v>34</v>
      </c>
      <c r="U26" t="s">
        <v>35</v>
      </c>
      <c r="V26" t="s">
        <v>36</v>
      </c>
      <c r="W26" t="s">
        <v>37</v>
      </c>
      <c r="X26" t="s">
        <v>2024</v>
      </c>
      <c r="Y26" t="s">
        <v>38</v>
      </c>
      <c r="Z26" t="s">
        <v>39</v>
      </c>
      <c r="AA26" t="s">
        <v>40</v>
      </c>
      <c r="AB26" t="s">
        <v>6309</v>
      </c>
      <c r="AC26" t="s">
        <v>41</v>
      </c>
      <c r="AD26" t="s">
        <v>6447</v>
      </c>
      <c r="AV26" t="s">
        <v>6333</v>
      </c>
      <c r="AW26" t="s">
        <v>6334</v>
      </c>
    </row>
    <row r="27" spans="1:49">
      <c r="A27" t="s">
        <v>440</v>
      </c>
      <c r="B27" t="s">
        <v>441</v>
      </c>
      <c r="C27">
        <v>20651.810000000001</v>
      </c>
      <c r="E27" t="s">
        <v>442</v>
      </c>
      <c r="F27">
        <v>2118</v>
      </c>
      <c r="G27" t="s">
        <v>6319</v>
      </c>
      <c r="H27" t="s">
        <v>4270</v>
      </c>
      <c r="I27">
        <v>0</v>
      </c>
      <c r="J27">
        <v>0</v>
      </c>
      <c r="K27">
        <v>0</v>
      </c>
      <c r="L27">
        <v>0</v>
      </c>
      <c r="M27">
        <v>0</v>
      </c>
      <c r="N27">
        <v>0</v>
      </c>
      <c r="O27">
        <v>20651.810000000001</v>
      </c>
      <c r="P27">
        <v>15467.62</v>
      </c>
      <c r="Q27">
        <v>1748.49</v>
      </c>
      <c r="R27" s="343">
        <v>41563</v>
      </c>
      <c r="S27" s="343">
        <v>39974</v>
      </c>
      <c r="T27" t="s">
        <v>1544</v>
      </c>
      <c r="U27" t="s">
        <v>1545</v>
      </c>
      <c r="V27" t="s">
        <v>1546</v>
      </c>
      <c r="W27" t="s">
        <v>1547</v>
      </c>
      <c r="X27" t="s">
        <v>2024</v>
      </c>
      <c r="Y27" t="s">
        <v>2031</v>
      </c>
      <c r="Z27" t="s">
        <v>1548</v>
      </c>
      <c r="AA27" t="s">
        <v>1549</v>
      </c>
      <c r="AB27" t="s">
        <v>2567</v>
      </c>
      <c r="AC27" t="s">
        <v>2568</v>
      </c>
      <c r="AD27" t="s">
        <v>6447</v>
      </c>
      <c r="AV27" t="s">
        <v>4285</v>
      </c>
      <c r="AW27" t="s">
        <v>6334</v>
      </c>
    </row>
    <row r="28" spans="1:49">
      <c r="A28" t="s">
        <v>4575</v>
      </c>
      <c r="B28" t="s">
        <v>4576</v>
      </c>
      <c r="C28">
        <v>24584.13</v>
      </c>
      <c r="E28" t="s">
        <v>4577</v>
      </c>
      <c r="F28">
        <v>2108</v>
      </c>
      <c r="G28" t="s">
        <v>6312</v>
      </c>
      <c r="H28" t="s">
        <v>4270</v>
      </c>
      <c r="I28">
        <v>0</v>
      </c>
      <c r="J28">
        <v>0</v>
      </c>
      <c r="K28">
        <v>0</v>
      </c>
      <c r="L28">
        <v>0</v>
      </c>
      <c r="M28">
        <v>0</v>
      </c>
      <c r="N28">
        <v>0</v>
      </c>
      <c r="O28">
        <v>24584.15</v>
      </c>
      <c r="P28">
        <v>17886.87</v>
      </c>
      <c r="Q28">
        <v>405.15</v>
      </c>
      <c r="R28" s="343">
        <v>41564</v>
      </c>
      <c r="S28" s="343">
        <v>40200</v>
      </c>
      <c r="T28" t="s">
        <v>2171</v>
      </c>
      <c r="U28" t="s">
        <v>6309</v>
      </c>
      <c r="V28" t="s">
        <v>2172</v>
      </c>
      <c r="W28" t="s">
        <v>2173</v>
      </c>
      <c r="X28" t="s">
        <v>2024</v>
      </c>
      <c r="Y28" t="s">
        <v>2031</v>
      </c>
      <c r="Z28" t="s">
        <v>2174</v>
      </c>
      <c r="AA28" t="s">
        <v>2175</v>
      </c>
      <c r="AB28" t="s">
        <v>6309</v>
      </c>
      <c r="AC28" t="s">
        <v>2176</v>
      </c>
      <c r="AD28" t="s">
        <v>6310</v>
      </c>
      <c r="AQ28">
        <v>1</v>
      </c>
      <c r="AR28" t="s">
        <v>2177</v>
      </c>
      <c r="AS28" t="s">
        <v>2178</v>
      </c>
      <c r="AT28" t="s">
        <v>3526</v>
      </c>
      <c r="AU28" t="s">
        <v>2179</v>
      </c>
      <c r="AV28" t="s">
        <v>6309</v>
      </c>
      <c r="AW28" t="s">
        <v>6334</v>
      </c>
    </row>
    <row r="29" spans="1:49">
      <c r="A29" t="s">
        <v>3765</v>
      </c>
      <c r="B29" t="s">
        <v>1527</v>
      </c>
      <c r="C29">
        <v>4552.22</v>
      </c>
      <c r="E29" t="s">
        <v>3766</v>
      </c>
      <c r="F29">
        <v>2104</v>
      </c>
      <c r="G29" t="s">
        <v>6319</v>
      </c>
      <c r="H29" t="s">
        <v>4270</v>
      </c>
      <c r="I29">
        <v>0</v>
      </c>
      <c r="J29">
        <v>0</v>
      </c>
      <c r="K29">
        <v>0</v>
      </c>
      <c r="L29">
        <v>0</v>
      </c>
      <c r="M29">
        <v>0</v>
      </c>
      <c r="N29">
        <v>0</v>
      </c>
      <c r="O29">
        <v>4552.21</v>
      </c>
      <c r="P29">
        <v>11719.1</v>
      </c>
      <c r="Q29">
        <v>1383.56</v>
      </c>
      <c r="R29" s="343">
        <v>41527</v>
      </c>
      <c r="S29" s="343">
        <v>39951</v>
      </c>
      <c r="T29" t="s">
        <v>3319</v>
      </c>
      <c r="U29" t="s">
        <v>3320</v>
      </c>
      <c r="V29" t="s">
        <v>3321</v>
      </c>
      <c r="W29" t="s">
        <v>3322</v>
      </c>
      <c r="X29" t="s">
        <v>2024</v>
      </c>
      <c r="Y29" t="s">
        <v>2031</v>
      </c>
      <c r="Z29" t="s">
        <v>3323</v>
      </c>
      <c r="AA29" t="s">
        <v>3324</v>
      </c>
      <c r="AB29" t="s">
        <v>6309</v>
      </c>
      <c r="AC29" t="s">
        <v>3325</v>
      </c>
      <c r="AD29" t="s">
        <v>6447</v>
      </c>
      <c r="AQ29">
        <v>1</v>
      </c>
      <c r="AR29" t="s">
        <v>2060</v>
      </c>
      <c r="AS29" t="s">
        <v>15135</v>
      </c>
      <c r="AT29" t="s">
        <v>2042</v>
      </c>
      <c r="AU29" t="s">
        <v>2062</v>
      </c>
      <c r="AV29" t="s">
        <v>6309</v>
      </c>
      <c r="AW29" t="s">
        <v>6334</v>
      </c>
    </row>
    <row r="30" spans="1:49">
      <c r="A30" t="s">
        <v>1129</v>
      </c>
      <c r="B30" t="s">
        <v>1127</v>
      </c>
      <c r="C30">
        <v>1546.93</v>
      </c>
      <c r="E30" t="s">
        <v>1130</v>
      </c>
      <c r="F30">
        <v>2088</v>
      </c>
      <c r="G30" t="s">
        <v>6317</v>
      </c>
      <c r="H30" t="s">
        <v>4270</v>
      </c>
      <c r="I30">
        <v>0</v>
      </c>
      <c r="J30">
        <v>0</v>
      </c>
      <c r="K30">
        <v>0</v>
      </c>
      <c r="L30">
        <v>0</v>
      </c>
      <c r="M30">
        <v>0</v>
      </c>
      <c r="N30">
        <v>0</v>
      </c>
      <c r="O30">
        <v>1546.93</v>
      </c>
      <c r="P30">
        <v>4398.04</v>
      </c>
      <c r="Q30">
        <v>325.77</v>
      </c>
      <c r="R30" s="343">
        <v>41014</v>
      </c>
      <c r="S30" s="343">
        <v>40002</v>
      </c>
      <c r="T30" t="s">
        <v>12</v>
      </c>
      <c r="U30" t="s">
        <v>13</v>
      </c>
      <c r="V30" t="s">
        <v>14</v>
      </c>
      <c r="W30" t="s">
        <v>15</v>
      </c>
      <c r="X30" t="s">
        <v>2024</v>
      </c>
      <c r="Y30" t="s">
        <v>2031</v>
      </c>
      <c r="Z30" t="s">
        <v>16</v>
      </c>
      <c r="AA30" t="s">
        <v>3737</v>
      </c>
      <c r="AB30" t="s">
        <v>6223</v>
      </c>
      <c r="AC30" t="s">
        <v>6224</v>
      </c>
      <c r="AD30" t="s">
        <v>6310</v>
      </c>
      <c r="AQ30">
        <v>1</v>
      </c>
      <c r="AR30" t="s">
        <v>6225</v>
      </c>
      <c r="AS30" t="s">
        <v>6226</v>
      </c>
      <c r="AT30" t="s">
        <v>2031</v>
      </c>
      <c r="AU30" t="s">
        <v>6227</v>
      </c>
      <c r="AV30" t="s">
        <v>6333</v>
      </c>
      <c r="AW30" t="s">
        <v>6334</v>
      </c>
    </row>
    <row r="31" spans="1:49">
      <c r="A31" t="s">
        <v>1137</v>
      </c>
      <c r="B31" t="s">
        <v>1138</v>
      </c>
      <c r="C31">
        <v>5139.3900000000003</v>
      </c>
      <c r="E31" t="s">
        <v>1139</v>
      </c>
      <c r="F31">
        <v>2088</v>
      </c>
      <c r="G31" t="s">
        <v>6319</v>
      </c>
      <c r="H31" t="s">
        <v>4270</v>
      </c>
      <c r="I31">
        <v>0</v>
      </c>
      <c r="J31">
        <v>0</v>
      </c>
      <c r="K31">
        <v>0</v>
      </c>
      <c r="L31">
        <v>0</v>
      </c>
      <c r="M31">
        <v>0</v>
      </c>
      <c r="N31">
        <v>0</v>
      </c>
      <c r="O31">
        <v>5139.37</v>
      </c>
      <c r="P31">
        <v>32082.13</v>
      </c>
      <c r="Q31">
        <v>1997.77</v>
      </c>
      <c r="R31" s="343">
        <v>41388</v>
      </c>
      <c r="S31" s="343">
        <v>40211</v>
      </c>
      <c r="T31" t="s">
        <v>3650</v>
      </c>
      <c r="U31" t="s">
        <v>3651</v>
      </c>
      <c r="V31" t="s">
        <v>3660</v>
      </c>
      <c r="W31" t="s">
        <v>3653</v>
      </c>
      <c r="X31" t="s">
        <v>3654</v>
      </c>
      <c r="Y31" t="s">
        <v>3655</v>
      </c>
      <c r="Z31" t="s">
        <v>3656</v>
      </c>
      <c r="AA31" t="s">
        <v>3657</v>
      </c>
      <c r="AB31" t="s">
        <v>3658</v>
      </c>
      <c r="AC31" t="s">
        <v>3659</v>
      </c>
      <c r="AD31" t="s">
        <v>6447</v>
      </c>
      <c r="AQ31">
        <v>1</v>
      </c>
      <c r="AR31" t="s">
        <v>2060</v>
      </c>
      <c r="AS31" t="s">
        <v>15135</v>
      </c>
      <c r="AT31" t="s">
        <v>2042</v>
      </c>
      <c r="AU31" t="s">
        <v>2062</v>
      </c>
      <c r="AV31" t="s">
        <v>6333</v>
      </c>
      <c r="AW31" t="s">
        <v>6334</v>
      </c>
    </row>
    <row r="32" spans="1:49">
      <c r="A32" t="s">
        <v>4893</v>
      </c>
      <c r="B32" t="s">
        <v>4894</v>
      </c>
      <c r="C32">
        <v>5372.59</v>
      </c>
      <c r="E32" t="s">
        <v>4895</v>
      </c>
      <c r="F32">
        <v>2074</v>
      </c>
      <c r="G32" t="s">
        <v>6319</v>
      </c>
      <c r="H32" t="s">
        <v>4270</v>
      </c>
      <c r="I32">
        <v>0</v>
      </c>
      <c r="J32">
        <v>0</v>
      </c>
      <c r="K32">
        <v>0</v>
      </c>
      <c r="L32">
        <v>0</v>
      </c>
      <c r="M32">
        <v>0</v>
      </c>
      <c r="N32">
        <v>0</v>
      </c>
      <c r="O32">
        <v>5372.59</v>
      </c>
      <c r="P32">
        <v>4068.81</v>
      </c>
      <c r="Q32">
        <v>257.08</v>
      </c>
      <c r="R32" s="343">
        <v>40726</v>
      </c>
      <c r="S32" s="343">
        <v>40672</v>
      </c>
      <c r="T32" t="s">
        <v>3203</v>
      </c>
      <c r="U32" t="s">
        <v>3204</v>
      </c>
      <c r="V32" t="s">
        <v>3205</v>
      </c>
      <c r="W32" t="s">
        <v>3206</v>
      </c>
      <c r="X32" t="s">
        <v>2015</v>
      </c>
      <c r="Y32" t="s">
        <v>2016</v>
      </c>
      <c r="Z32" t="s">
        <v>3207</v>
      </c>
      <c r="AA32" t="s">
        <v>3208</v>
      </c>
      <c r="AB32" t="s">
        <v>6309</v>
      </c>
      <c r="AC32" t="s">
        <v>3209</v>
      </c>
      <c r="AD32" t="s">
        <v>6447</v>
      </c>
      <c r="AV32" t="s">
        <v>6450</v>
      </c>
      <c r="AW32" t="s">
        <v>6334</v>
      </c>
    </row>
    <row r="33" spans="1:49">
      <c r="A33" t="s">
        <v>4925</v>
      </c>
      <c r="B33" t="s">
        <v>4926</v>
      </c>
      <c r="C33">
        <v>3145.73</v>
      </c>
      <c r="E33" t="s">
        <v>4927</v>
      </c>
      <c r="F33">
        <v>2074</v>
      </c>
      <c r="G33" t="s">
        <v>6317</v>
      </c>
      <c r="H33" t="s">
        <v>4270</v>
      </c>
      <c r="I33">
        <v>0</v>
      </c>
      <c r="J33">
        <v>0</v>
      </c>
      <c r="K33">
        <v>0</v>
      </c>
      <c r="L33">
        <v>0</v>
      </c>
      <c r="M33">
        <v>0</v>
      </c>
      <c r="N33">
        <v>0</v>
      </c>
      <c r="O33">
        <v>3145.72</v>
      </c>
      <c r="P33">
        <v>12082.57</v>
      </c>
      <c r="Q33">
        <v>1345.1</v>
      </c>
      <c r="R33" s="343">
        <v>41118</v>
      </c>
      <c r="S33" s="343">
        <v>40039</v>
      </c>
      <c r="T33" t="s">
        <v>3037</v>
      </c>
      <c r="U33" t="s">
        <v>3038</v>
      </c>
      <c r="V33" t="s">
        <v>3039</v>
      </c>
      <c r="W33" t="s">
        <v>3040</v>
      </c>
      <c r="X33" t="s">
        <v>3041</v>
      </c>
      <c r="Y33" t="s">
        <v>3042</v>
      </c>
      <c r="Z33" t="s">
        <v>3043</v>
      </c>
      <c r="AA33" t="s">
        <v>3044</v>
      </c>
      <c r="AB33" t="s">
        <v>6309</v>
      </c>
      <c r="AC33" t="s">
        <v>3045</v>
      </c>
      <c r="AD33" t="s">
        <v>6310</v>
      </c>
      <c r="AQ33">
        <v>1</v>
      </c>
      <c r="AR33" t="s">
        <v>3046</v>
      </c>
      <c r="AS33" t="s">
        <v>3047</v>
      </c>
      <c r="AT33" t="s">
        <v>2016</v>
      </c>
      <c r="AU33" t="s">
        <v>3048</v>
      </c>
      <c r="AV33" t="s">
        <v>6309</v>
      </c>
      <c r="AW33" t="s">
        <v>6334</v>
      </c>
    </row>
    <row r="34" spans="1:49">
      <c r="A34" t="s">
        <v>581</v>
      </c>
      <c r="B34" t="s">
        <v>582</v>
      </c>
      <c r="C34">
        <v>3703.47</v>
      </c>
      <c r="E34" t="s">
        <v>583</v>
      </c>
      <c r="F34">
        <v>2062</v>
      </c>
      <c r="G34" t="s">
        <v>6312</v>
      </c>
      <c r="H34" t="s">
        <v>4270</v>
      </c>
      <c r="I34">
        <v>0</v>
      </c>
      <c r="J34">
        <v>0</v>
      </c>
      <c r="K34">
        <v>0</v>
      </c>
      <c r="L34">
        <v>0</v>
      </c>
      <c r="M34">
        <v>0</v>
      </c>
      <c r="N34">
        <v>0</v>
      </c>
      <c r="O34">
        <v>3703.47</v>
      </c>
      <c r="P34">
        <v>4612.1400000000003</v>
      </c>
      <c r="Q34">
        <v>360.81</v>
      </c>
      <c r="R34" s="343">
        <v>41498</v>
      </c>
      <c r="S34" s="343">
        <v>40039</v>
      </c>
      <c r="T34" t="s">
        <v>3661</v>
      </c>
      <c r="U34" t="s">
        <v>6309</v>
      </c>
      <c r="V34" t="s">
        <v>3662</v>
      </c>
      <c r="W34" t="s">
        <v>3663</v>
      </c>
      <c r="X34" t="s">
        <v>3664</v>
      </c>
      <c r="Y34" t="s">
        <v>3665</v>
      </c>
      <c r="Z34" t="s">
        <v>6309</v>
      </c>
      <c r="AA34" t="s">
        <v>3666</v>
      </c>
      <c r="AB34" t="s">
        <v>6309</v>
      </c>
      <c r="AC34" t="s">
        <v>6309</v>
      </c>
      <c r="AD34" t="s">
        <v>6310</v>
      </c>
      <c r="AV34" t="s">
        <v>6309</v>
      </c>
      <c r="AW34" t="s">
        <v>6334</v>
      </c>
    </row>
    <row r="35" spans="1:49">
      <c r="A35" t="s">
        <v>1140</v>
      </c>
      <c r="B35" t="s">
        <v>1138</v>
      </c>
      <c r="C35">
        <v>3902.81</v>
      </c>
      <c r="E35" t="s">
        <v>1141</v>
      </c>
      <c r="F35">
        <v>2055</v>
      </c>
      <c r="G35" t="s">
        <v>6319</v>
      </c>
      <c r="H35" t="s">
        <v>4270</v>
      </c>
      <c r="I35">
        <v>0</v>
      </c>
      <c r="J35">
        <v>0</v>
      </c>
      <c r="K35">
        <v>0</v>
      </c>
      <c r="L35">
        <v>0</v>
      </c>
      <c r="M35">
        <v>0</v>
      </c>
      <c r="N35">
        <v>0</v>
      </c>
      <c r="O35">
        <v>3902.8</v>
      </c>
      <c r="P35">
        <v>28232.29</v>
      </c>
      <c r="Q35">
        <v>1758.04</v>
      </c>
      <c r="R35" s="343">
        <v>41388</v>
      </c>
      <c r="S35" s="343">
        <v>40211</v>
      </c>
      <c r="T35" t="s">
        <v>3650</v>
      </c>
      <c r="U35" t="s">
        <v>3651</v>
      </c>
      <c r="V35" t="s">
        <v>3652</v>
      </c>
      <c r="W35" t="s">
        <v>3653</v>
      </c>
      <c r="X35" t="s">
        <v>3654</v>
      </c>
      <c r="Y35" t="s">
        <v>3655</v>
      </c>
      <c r="Z35" t="s">
        <v>3656</v>
      </c>
      <c r="AA35" t="s">
        <v>3657</v>
      </c>
      <c r="AB35" t="s">
        <v>3658</v>
      </c>
      <c r="AC35" t="s">
        <v>3659</v>
      </c>
      <c r="AD35" t="s">
        <v>6447</v>
      </c>
      <c r="AQ35">
        <v>1</v>
      </c>
      <c r="AR35" t="s">
        <v>2060</v>
      </c>
      <c r="AS35" t="s">
        <v>15135</v>
      </c>
      <c r="AT35" t="s">
        <v>2042</v>
      </c>
      <c r="AU35" t="s">
        <v>2062</v>
      </c>
      <c r="AV35" t="s">
        <v>6333</v>
      </c>
      <c r="AW35" t="s">
        <v>6334</v>
      </c>
    </row>
    <row r="36" spans="1:49">
      <c r="A36" t="s">
        <v>2084</v>
      </c>
      <c r="B36" t="s">
        <v>2085</v>
      </c>
      <c r="C36">
        <v>2969.94</v>
      </c>
      <c r="E36" t="s">
        <v>2086</v>
      </c>
      <c r="F36">
        <v>2026</v>
      </c>
      <c r="G36" t="s">
        <v>6317</v>
      </c>
      <c r="H36" t="s">
        <v>4270</v>
      </c>
      <c r="I36">
        <v>0</v>
      </c>
      <c r="J36">
        <v>0</v>
      </c>
      <c r="K36">
        <v>0</v>
      </c>
      <c r="L36">
        <v>0</v>
      </c>
      <c r="M36">
        <v>0</v>
      </c>
      <c r="N36">
        <v>0</v>
      </c>
      <c r="O36">
        <v>2969.97</v>
      </c>
      <c r="P36">
        <v>13453.34</v>
      </c>
      <c r="Q36">
        <v>583.85</v>
      </c>
      <c r="R36" s="343">
        <v>41136</v>
      </c>
      <c r="S36" s="343">
        <v>40235</v>
      </c>
      <c r="T36" t="s">
        <v>3013</v>
      </c>
      <c r="U36" t="s">
        <v>3014</v>
      </c>
      <c r="V36" t="s">
        <v>3015</v>
      </c>
      <c r="W36" t="s">
        <v>3016</v>
      </c>
      <c r="X36" t="s">
        <v>3525</v>
      </c>
      <c r="Y36" t="s">
        <v>3526</v>
      </c>
      <c r="Z36" t="s">
        <v>3017</v>
      </c>
      <c r="AA36" t="s">
        <v>3018</v>
      </c>
      <c r="AB36" t="s">
        <v>3019</v>
      </c>
      <c r="AC36" t="s">
        <v>3020</v>
      </c>
      <c r="AD36" t="s">
        <v>6310</v>
      </c>
      <c r="AE36" t="s">
        <v>2087</v>
      </c>
      <c r="AF36" t="s">
        <v>3021</v>
      </c>
      <c r="AG36" t="s">
        <v>3016</v>
      </c>
      <c r="AH36" t="s">
        <v>3525</v>
      </c>
      <c r="AI36" t="s">
        <v>3526</v>
      </c>
      <c r="AJ36" t="s">
        <v>13709</v>
      </c>
      <c r="AV36" t="s">
        <v>4285</v>
      </c>
      <c r="AW36" t="s">
        <v>6334</v>
      </c>
    </row>
    <row r="37" spans="1:49">
      <c r="A37" t="s">
        <v>1108</v>
      </c>
      <c r="B37" t="s">
        <v>1109</v>
      </c>
      <c r="C37">
        <v>6267.58</v>
      </c>
      <c r="E37" t="s">
        <v>1110</v>
      </c>
      <c r="F37">
        <v>2026</v>
      </c>
      <c r="G37" t="s">
        <v>6317</v>
      </c>
      <c r="H37" t="s">
        <v>4270</v>
      </c>
      <c r="I37">
        <v>0</v>
      </c>
      <c r="J37">
        <v>0</v>
      </c>
      <c r="K37">
        <v>0</v>
      </c>
      <c r="L37">
        <v>0</v>
      </c>
      <c r="M37">
        <v>0</v>
      </c>
      <c r="N37">
        <v>0</v>
      </c>
      <c r="O37">
        <v>6267.6</v>
      </c>
      <c r="P37">
        <v>9985.74</v>
      </c>
      <c r="Q37">
        <v>652.63</v>
      </c>
      <c r="R37" s="343">
        <v>41726</v>
      </c>
      <c r="S37" s="343">
        <v>40235</v>
      </c>
      <c r="T37" t="s">
        <v>3823</v>
      </c>
      <c r="U37" t="s">
        <v>3824</v>
      </c>
      <c r="V37" t="s">
        <v>3825</v>
      </c>
      <c r="W37" t="s">
        <v>3826</v>
      </c>
      <c r="X37" t="s">
        <v>3827</v>
      </c>
      <c r="Y37" t="s">
        <v>3828</v>
      </c>
      <c r="Z37" t="s">
        <v>3829</v>
      </c>
      <c r="AA37" t="s">
        <v>6309</v>
      </c>
      <c r="AB37" t="s">
        <v>3830</v>
      </c>
      <c r="AC37" t="s">
        <v>3831</v>
      </c>
      <c r="AD37" t="s">
        <v>6310</v>
      </c>
      <c r="AV37" t="s">
        <v>4285</v>
      </c>
      <c r="AW37" t="s">
        <v>6334</v>
      </c>
    </row>
    <row r="38" spans="1:49">
      <c r="A38" t="s">
        <v>3885</v>
      </c>
      <c r="B38" t="s">
        <v>3959</v>
      </c>
      <c r="C38">
        <v>39796.800000000003</v>
      </c>
      <c r="E38" t="s">
        <v>3960</v>
      </c>
      <c r="F38">
        <v>1996</v>
      </c>
      <c r="G38" t="s">
        <v>6317</v>
      </c>
      <c r="H38" t="s">
        <v>4270</v>
      </c>
      <c r="I38">
        <v>0</v>
      </c>
      <c r="J38">
        <v>0</v>
      </c>
      <c r="K38">
        <v>0</v>
      </c>
      <c r="L38">
        <v>0</v>
      </c>
      <c r="M38">
        <v>0</v>
      </c>
      <c r="N38">
        <v>0</v>
      </c>
      <c r="O38">
        <v>39796.839999999997</v>
      </c>
      <c r="P38">
        <v>149676.35999999999</v>
      </c>
      <c r="Q38">
        <v>2985.92</v>
      </c>
      <c r="R38" s="343">
        <v>41236</v>
      </c>
      <c r="S38" s="343">
        <v>40905</v>
      </c>
      <c r="T38" t="s">
        <v>4085</v>
      </c>
      <c r="U38" t="s">
        <v>4086</v>
      </c>
      <c r="V38" t="s">
        <v>4093</v>
      </c>
      <c r="W38" t="s">
        <v>4088</v>
      </c>
      <c r="X38" t="s">
        <v>2024</v>
      </c>
      <c r="Y38" t="s">
        <v>4089</v>
      </c>
      <c r="Z38" t="s">
        <v>4090</v>
      </c>
      <c r="AA38" t="s">
        <v>4091</v>
      </c>
      <c r="AB38" t="s">
        <v>4092</v>
      </c>
      <c r="AC38" t="s">
        <v>6309</v>
      </c>
      <c r="AD38" t="s">
        <v>6310</v>
      </c>
      <c r="AE38" t="s">
        <v>3961</v>
      </c>
      <c r="AF38" t="s">
        <v>4094</v>
      </c>
      <c r="AG38" t="s">
        <v>13729</v>
      </c>
      <c r="AH38" t="s">
        <v>2024</v>
      </c>
      <c r="AI38" t="s">
        <v>2031</v>
      </c>
      <c r="AJ38" t="s">
        <v>6309</v>
      </c>
      <c r="AV38" t="s">
        <v>6333</v>
      </c>
      <c r="AW38" t="s">
        <v>6334</v>
      </c>
    </row>
    <row r="39" spans="1:49">
      <c r="A39" t="s">
        <v>1160</v>
      </c>
      <c r="B39" t="s">
        <v>3959</v>
      </c>
      <c r="C39">
        <v>27407.91</v>
      </c>
      <c r="E39" t="s">
        <v>1161</v>
      </c>
      <c r="F39">
        <v>1992</v>
      </c>
      <c r="G39" t="s">
        <v>6317</v>
      </c>
      <c r="H39" t="s">
        <v>4270</v>
      </c>
      <c r="I39">
        <v>0</v>
      </c>
      <c r="J39">
        <v>0</v>
      </c>
      <c r="K39">
        <v>0</v>
      </c>
      <c r="L39">
        <v>0</v>
      </c>
      <c r="M39">
        <v>0</v>
      </c>
      <c r="N39">
        <v>0</v>
      </c>
      <c r="O39">
        <v>27407.91</v>
      </c>
      <c r="P39">
        <v>33211.589999999997</v>
      </c>
      <c r="Q39">
        <v>671.64</v>
      </c>
      <c r="R39" s="343">
        <v>41427</v>
      </c>
      <c r="S39" s="343">
        <v>40081</v>
      </c>
      <c r="T39" t="s">
        <v>4085</v>
      </c>
      <c r="U39" t="s">
        <v>4086</v>
      </c>
      <c r="V39" t="s">
        <v>4087</v>
      </c>
      <c r="W39" t="s">
        <v>4088</v>
      </c>
      <c r="X39" t="s">
        <v>2024</v>
      </c>
      <c r="Y39" t="s">
        <v>4089</v>
      </c>
      <c r="Z39" t="s">
        <v>4090</v>
      </c>
      <c r="AA39" t="s">
        <v>4091</v>
      </c>
      <c r="AB39" t="s">
        <v>4092</v>
      </c>
      <c r="AC39" t="s">
        <v>6309</v>
      </c>
      <c r="AD39" t="s">
        <v>6310</v>
      </c>
      <c r="AQ39">
        <v>1</v>
      </c>
      <c r="AR39" t="s">
        <v>3682</v>
      </c>
      <c r="AS39" t="s">
        <v>14361</v>
      </c>
      <c r="AT39" t="s">
        <v>8146</v>
      </c>
      <c r="AU39" t="s">
        <v>3684</v>
      </c>
      <c r="AV39" t="s">
        <v>6333</v>
      </c>
      <c r="AW39" t="s">
        <v>6334</v>
      </c>
    </row>
    <row r="40" spans="1:49">
      <c r="A40" t="s">
        <v>618</v>
      </c>
      <c r="B40" t="s">
        <v>619</v>
      </c>
      <c r="C40">
        <v>451.13</v>
      </c>
      <c r="E40" t="s">
        <v>1619</v>
      </c>
      <c r="F40">
        <v>1992</v>
      </c>
      <c r="G40" t="s">
        <v>6317</v>
      </c>
      <c r="H40" t="s">
        <v>4270</v>
      </c>
      <c r="I40">
        <v>0</v>
      </c>
      <c r="J40">
        <v>0</v>
      </c>
      <c r="K40">
        <v>0</v>
      </c>
      <c r="L40">
        <v>0</v>
      </c>
      <c r="M40">
        <v>0</v>
      </c>
      <c r="N40">
        <v>0</v>
      </c>
      <c r="O40">
        <v>451.13</v>
      </c>
      <c r="P40">
        <v>3034</v>
      </c>
      <c r="Q40">
        <v>391.12</v>
      </c>
      <c r="R40" s="343">
        <v>41533</v>
      </c>
      <c r="S40" s="343">
        <v>40091</v>
      </c>
      <c r="T40" t="s">
        <v>885</v>
      </c>
      <c r="U40" t="s">
        <v>886</v>
      </c>
      <c r="V40" t="s">
        <v>887</v>
      </c>
      <c r="W40" t="s">
        <v>888</v>
      </c>
      <c r="X40" t="s">
        <v>889</v>
      </c>
      <c r="Y40" t="s">
        <v>890</v>
      </c>
      <c r="Z40" t="s">
        <v>891</v>
      </c>
      <c r="AA40" t="s">
        <v>892</v>
      </c>
      <c r="AB40" t="s">
        <v>6309</v>
      </c>
      <c r="AC40" t="s">
        <v>893</v>
      </c>
      <c r="AD40" t="s">
        <v>6310</v>
      </c>
      <c r="AV40" t="s">
        <v>6309</v>
      </c>
      <c r="AW40" t="s">
        <v>6334</v>
      </c>
    </row>
    <row r="41" spans="1:49">
      <c r="A41" t="s">
        <v>4969</v>
      </c>
      <c r="B41" t="s">
        <v>4970</v>
      </c>
      <c r="C41">
        <v>1131.3</v>
      </c>
      <c r="E41" t="s">
        <v>4972</v>
      </c>
      <c r="F41">
        <v>1982</v>
      </c>
      <c r="G41" t="s">
        <v>6319</v>
      </c>
      <c r="H41" t="s">
        <v>4270</v>
      </c>
      <c r="I41">
        <v>0</v>
      </c>
      <c r="J41">
        <v>0</v>
      </c>
      <c r="K41">
        <v>0</v>
      </c>
      <c r="L41">
        <v>0</v>
      </c>
      <c r="M41">
        <v>0</v>
      </c>
      <c r="N41">
        <v>0</v>
      </c>
      <c r="O41">
        <v>1131.3</v>
      </c>
      <c r="P41">
        <v>8363.8799999999992</v>
      </c>
      <c r="Q41">
        <v>414.23</v>
      </c>
      <c r="R41" s="343">
        <v>41192</v>
      </c>
      <c r="S41" s="343">
        <v>40099</v>
      </c>
      <c r="T41" t="s">
        <v>2027</v>
      </c>
      <c r="U41" t="s">
        <v>2028</v>
      </c>
      <c r="V41" t="s">
        <v>2029</v>
      </c>
      <c r="W41" t="s">
        <v>2030</v>
      </c>
      <c r="X41" t="s">
        <v>2024</v>
      </c>
      <c r="Y41" t="s">
        <v>2031</v>
      </c>
      <c r="Z41" t="s">
        <v>2032</v>
      </c>
      <c r="AA41" t="s">
        <v>2033</v>
      </c>
      <c r="AB41" t="s">
        <v>4971</v>
      </c>
      <c r="AC41" t="s">
        <v>2034</v>
      </c>
      <c r="AD41" t="s">
        <v>2035</v>
      </c>
      <c r="AE41" t="s">
        <v>4971</v>
      </c>
      <c r="AF41" t="s">
        <v>2036</v>
      </c>
      <c r="AG41" t="s">
        <v>13684</v>
      </c>
      <c r="AH41" t="s">
        <v>2024</v>
      </c>
      <c r="AI41" t="s">
        <v>13685</v>
      </c>
      <c r="AJ41" t="s">
        <v>13686</v>
      </c>
      <c r="AV41" t="s">
        <v>4285</v>
      </c>
      <c r="AW41" t="s">
        <v>6334</v>
      </c>
    </row>
    <row r="42" spans="1:49">
      <c r="A42" t="s">
        <v>443</v>
      </c>
      <c r="B42" t="s">
        <v>444</v>
      </c>
      <c r="C42">
        <v>8727.32</v>
      </c>
      <c r="E42" t="s">
        <v>445</v>
      </c>
      <c r="F42">
        <v>1956</v>
      </c>
      <c r="G42" t="s">
        <v>6319</v>
      </c>
      <c r="H42" t="s">
        <v>4270</v>
      </c>
      <c r="I42">
        <v>0</v>
      </c>
      <c r="J42">
        <v>0</v>
      </c>
      <c r="K42">
        <v>0</v>
      </c>
      <c r="L42">
        <v>0</v>
      </c>
      <c r="M42">
        <v>0</v>
      </c>
      <c r="N42">
        <v>0</v>
      </c>
      <c r="O42">
        <v>8727.31</v>
      </c>
      <c r="P42">
        <v>10436.75</v>
      </c>
      <c r="Q42">
        <v>1044.24</v>
      </c>
      <c r="R42" s="343">
        <v>41567</v>
      </c>
      <c r="S42" s="343">
        <v>41932</v>
      </c>
      <c r="T42" t="s">
        <v>2720</v>
      </c>
      <c r="U42" t="s">
        <v>2721</v>
      </c>
      <c r="V42" t="s">
        <v>2722</v>
      </c>
      <c r="W42" t="s">
        <v>2723</v>
      </c>
      <c r="X42" t="s">
        <v>2724</v>
      </c>
      <c r="Y42" t="s">
        <v>2725</v>
      </c>
      <c r="Z42" t="s">
        <v>2726</v>
      </c>
      <c r="AA42" t="s">
        <v>2727</v>
      </c>
      <c r="AB42" t="s">
        <v>2728</v>
      </c>
      <c r="AC42" t="s">
        <v>2729</v>
      </c>
      <c r="AD42" t="s">
        <v>6447</v>
      </c>
      <c r="AV42" t="s">
        <v>6333</v>
      </c>
      <c r="AW42" t="s">
        <v>6334</v>
      </c>
    </row>
    <row r="43" spans="1:49">
      <c r="A43" t="s">
        <v>4018</v>
      </c>
      <c r="B43" t="s">
        <v>4019</v>
      </c>
      <c r="C43">
        <v>1359.6</v>
      </c>
      <c r="E43" t="s">
        <v>4021</v>
      </c>
      <c r="F43">
        <v>1914</v>
      </c>
      <c r="G43" t="s">
        <v>6317</v>
      </c>
      <c r="H43" t="s">
        <v>4270</v>
      </c>
      <c r="I43">
        <v>0</v>
      </c>
      <c r="J43">
        <v>0</v>
      </c>
      <c r="K43">
        <v>0</v>
      </c>
      <c r="L43">
        <v>0</v>
      </c>
      <c r="M43">
        <v>0</v>
      </c>
      <c r="N43">
        <v>0</v>
      </c>
      <c r="O43">
        <v>1359.61</v>
      </c>
      <c r="P43">
        <v>16333.08</v>
      </c>
      <c r="Q43">
        <v>883.69</v>
      </c>
      <c r="R43" s="343">
        <v>41313</v>
      </c>
      <c r="S43" s="343">
        <v>40235</v>
      </c>
      <c r="T43" t="s">
        <v>3672</v>
      </c>
      <c r="U43" t="s">
        <v>3673</v>
      </c>
      <c r="V43" t="s">
        <v>3674</v>
      </c>
      <c r="W43" t="s">
        <v>3675</v>
      </c>
      <c r="X43" t="s">
        <v>3676</v>
      </c>
      <c r="Y43" t="s">
        <v>3677</v>
      </c>
      <c r="Z43" t="s">
        <v>3678</v>
      </c>
      <c r="AA43" t="s">
        <v>3679</v>
      </c>
      <c r="AB43" t="s">
        <v>4020</v>
      </c>
      <c r="AC43" t="s">
        <v>3680</v>
      </c>
      <c r="AD43" t="s">
        <v>6310</v>
      </c>
      <c r="AE43" t="s">
        <v>4020</v>
      </c>
      <c r="AF43" t="s">
        <v>3681</v>
      </c>
      <c r="AG43" t="s">
        <v>3675</v>
      </c>
      <c r="AH43" t="s">
        <v>3676</v>
      </c>
      <c r="AI43" t="s">
        <v>3677</v>
      </c>
      <c r="AJ43" t="s">
        <v>3678</v>
      </c>
      <c r="AQ43">
        <v>1</v>
      </c>
      <c r="AR43" t="s">
        <v>3682</v>
      </c>
      <c r="AS43" t="s">
        <v>14361</v>
      </c>
      <c r="AT43" t="s">
        <v>8146</v>
      </c>
      <c r="AU43" t="s">
        <v>3684</v>
      </c>
      <c r="AV43" t="s">
        <v>6309</v>
      </c>
      <c r="AW43" t="s">
        <v>6334</v>
      </c>
    </row>
    <row r="44" spans="1:49">
      <c r="A44" t="s">
        <v>2077</v>
      </c>
      <c r="B44" t="s">
        <v>2078</v>
      </c>
      <c r="C44">
        <v>2169.69</v>
      </c>
      <c r="E44" t="s">
        <v>2079</v>
      </c>
      <c r="F44">
        <v>1912</v>
      </c>
      <c r="G44" t="s">
        <v>6317</v>
      </c>
      <c r="H44" t="s">
        <v>4270</v>
      </c>
      <c r="I44">
        <v>0</v>
      </c>
      <c r="J44">
        <v>0</v>
      </c>
      <c r="K44">
        <v>0</v>
      </c>
      <c r="L44">
        <v>0</v>
      </c>
      <c r="M44">
        <v>0</v>
      </c>
      <c r="N44">
        <v>0</v>
      </c>
      <c r="O44">
        <v>2169.67</v>
      </c>
      <c r="P44">
        <v>8854.08</v>
      </c>
      <c r="Q44">
        <v>286.37</v>
      </c>
      <c r="R44" s="343">
        <v>40403</v>
      </c>
      <c r="S44" s="343">
        <v>40323</v>
      </c>
      <c r="T44" t="s">
        <v>914</v>
      </c>
      <c r="U44" t="s">
        <v>915</v>
      </c>
      <c r="V44" t="s">
        <v>916</v>
      </c>
      <c r="W44" t="s">
        <v>917</v>
      </c>
      <c r="X44" t="s">
        <v>6286</v>
      </c>
      <c r="Y44" t="s">
        <v>6222</v>
      </c>
      <c r="Z44" t="s">
        <v>918</v>
      </c>
      <c r="AA44" t="s">
        <v>919</v>
      </c>
      <c r="AB44" t="s">
        <v>920</v>
      </c>
      <c r="AC44" t="s">
        <v>921</v>
      </c>
      <c r="AD44" t="s">
        <v>6310</v>
      </c>
      <c r="AE44" t="s">
        <v>2080</v>
      </c>
      <c r="AF44" t="s">
        <v>922</v>
      </c>
      <c r="AG44" t="s">
        <v>917</v>
      </c>
      <c r="AH44" t="s">
        <v>2024</v>
      </c>
      <c r="AI44" t="s">
        <v>2031</v>
      </c>
      <c r="AJ44" t="s">
        <v>13728</v>
      </c>
      <c r="AV44" t="s">
        <v>6309</v>
      </c>
      <c r="AW44" t="s">
        <v>6334</v>
      </c>
    </row>
    <row r="45" spans="1:49">
      <c r="A45" t="s">
        <v>4025</v>
      </c>
      <c r="B45" t="s">
        <v>4026</v>
      </c>
      <c r="C45">
        <v>8608.76</v>
      </c>
      <c r="E45" t="s">
        <v>4027</v>
      </c>
      <c r="F45">
        <v>1901</v>
      </c>
      <c r="G45" t="s">
        <v>6317</v>
      </c>
      <c r="H45" t="s">
        <v>4270</v>
      </c>
      <c r="I45">
        <v>0</v>
      </c>
      <c r="J45">
        <v>0</v>
      </c>
      <c r="K45">
        <v>0</v>
      </c>
      <c r="L45">
        <v>0</v>
      </c>
      <c r="M45">
        <v>0</v>
      </c>
      <c r="N45">
        <v>0</v>
      </c>
      <c r="O45">
        <v>8608.75</v>
      </c>
      <c r="P45">
        <v>29195.97</v>
      </c>
      <c r="Q45">
        <v>1442.86</v>
      </c>
      <c r="R45" s="343">
        <v>41332</v>
      </c>
      <c r="S45" s="343">
        <v>40170</v>
      </c>
      <c r="T45" t="s">
        <v>4841</v>
      </c>
      <c r="U45" t="s">
        <v>4842</v>
      </c>
      <c r="V45" t="s">
        <v>1061</v>
      </c>
      <c r="W45" t="s">
        <v>0</v>
      </c>
      <c r="X45" t="s">
        <v>1248</v>
      </c>
      <c r="Y45" t="s">
        <v>1249</v>
      </c>
      <c r="Z45" t="s">
        <v>1</v>
      </c>
      <c r="AA45" t="s">
        <v>2</v>
      </c>
      <c r="AB45" t="s">
        <v>6309</v>
      </c>
      <c r="AC45" t="s">
        <v>3</v>
      </c>
      <c r="AD45" t="s">
        <v>6310</v>
      </c>
      <c r="AE45" t="s">
        <v>4028</v>
      </c>
      <c r="AF45" t="s">
        <v>4</v>
      </c>
      <c r="AG45" t="s">
        <v>13721</v>
      </c>
      <c r="AH45" t="s">
        <v>13722</v>
      </c>
      <c r="AI45" t="s">
        <v>13723</v>
      </c>
      <c r="AJ45" t="s">
        <v>1</v>
      </c>
      <c r="AK45" t="s">
        <v>5</v>
      </c>
      <c r="AL45" t="s">
        <v>6</v>
      </c>
      <c r="AM45" t="s">
        <v>13721</v>
      </c>
      <c r="AN45" t="s">
        <v>13722</v>
      </c>
      <c r="AO45" t="s">
        <v>13723</v>
      </c>
      <c r="AP45" t="s">
        <v>6309</v>
      </c>
      <c r="AQ45">
        <v>1</v>
      </c>
      <c r="AR45" t="s">
        <v>6522</v>
      </c>
      <c r="AS45" t="s">
        <v>897</v>
      </c>
      <c r="AT45" t="s">
        <v>2031</v>
      </c>
      <c r="AU45" t="s">
        <v>898</v>
      </c>
      <c r="AV45" t="s">
        <v>6333</v>
      </c>
      <c r="AW45" t="s">
        <v>6334</v>
      </c>
    </row>
    <row r="46" spans="1:49">
      <c r="A46" t="s">
        <v>4029</v>
      </c>
      <c r="B46" t="s">
        <v>4026</v>
      </c>
      <c r="C46">
        <v>2546.94</v>
      </c>
      <c r="E46" t="s">
        <v>4030</v>
      </c>
      <c r="F46">
        <v>1901</v>
      </c>
      <c r="G46" t="s">
        <v>6317</v>
      </c>
      <c r="H46" t="s">
        <v>4270</v>
      </c>
      <c r="I46">
        <v>0</v>
      </c>
      <c r="J46">
        <v>0</v>
      </c>
      <c r="K46">
        <v>0</v>
      </c>
      <c r="L46">
        <v>0</v>
      </c>
      <c r="M46">
        <v>0</v>
      </c>
      <c r="N46">
        <v>0</v>
      </c>
      <c r="O46">
        <v>2546.92</v>
      </c>
      <c r="P46">
        <v>6992.66</v>
      </c>
      <c r="Q46">
        <v>345.58</v>
      </c>
      <c r="R46" s="343">
        <v>41332</v>
      </c>
      <c r="S46" s="343">
        <v>40170</v>
      </c>
      <c r="T46" t="s">
        <v>4841</v>
      </c>
      <c r="U46" t="s">
        <v>4842</v>
      </c>
      <c r="V46" t="s">
        <v>7</v>
      </c>
      <c r="W46" t="s">
        <v>0</v>
      </c>
      <c r="X46" t="s">
        <v>1248</v>
      </c>
      <c r="Y46" t="s">
        <v>1249</v>
      </c>
      <c r="Z46" t="s">
        <v>1</v>
      </c>
      <c r="AA46" t="s">
        <v>2</v>
      </c>
      <c r="AB46" t="s">
        <v>6309</v>
      </c>
      <c r="AC46" t="s">
        <v>3</v>
      </c>
      <c r="AD46" t="s">
        <v>6310</v>
      </c>
      <c r="AE46" t="s">
        <v>4028</v>
      </c>
      <c r="AF46" t="s">
        <v>4</v>
      </c>
      <c r="AG46" t="s">
        <v>13721</v>
      </c>
      <c r="AH46" t="s">
        <v>13722</v>
      </c>
      <c r="AI46" t="s">
        <v>13723</v>
      </c>
      <c r="AJ46" t="s">
        <v>1</v>
      </c>
      <c r="AK46" t="s">
        <v>5</v>
      </c>
      <c r="AL46" t="s">
        <v>6</v>
      </c>
      <c r="AM46" t="s">
        <v>13721</v>
      </c>
      <c r="AN46" t="s">
        <v>13722</v>
      </c>
      <c r="AO46" t="s">
        <v>13723</v>
      </c>
      <c r="AP46" t="s">
        <v>6309</v>
      </c>
      <c r="AQ46">
        <v>1</v>
      </c>
      <c r="AR46" t="s">
        <v>6522</v>
      </c>
      <c r="AS46" t="s">
        <v>897</v>
      </c>
      <c r="AT46" t="s">
        <v>2031</v>
      </c>
      <c r="AU46" t="s">
        <v>898</v>
      </c>
      <c r="AV46" t="s">
        <v>6333</v>
      </c>
      <c r="AW46" t="s">
        <v>6334</v>
      </c>
    </row>
    <row r="47" spans="1:49">
      <c r="A47" t="s">
        <v>1149</v>
      </c>
      <c r="B47" t="s">
        <v>1150</v>
      </c>
      <c r="C47">
        <v>3886.06</v>
      </c>
      <c r="E47" t="s">
        <v>1151</v>
      </c>
      <c r="F47">
        <v>1901</v>
      </c>
      <c r="G47" t="s">
        <v>6317</v>
      </c>
      <c r="H47" t="s">
        <v>4270</v>
      </c>
      <c r="I47">
        <v>0</v>
      </c>
      <c r="J47">
        <v>0</v>
      </c>
      <c r="K47">
        <v>0</v>
      </c>
      <c r="L47">
        <v>0</v>
      </c>
      <c r="M47">
        <v>0</v>
      </c>
      <c r="N47">
        <v>0</v>
      </c>
      <c r="O47">
        <v>3886.05</v>
      </c>
      <c r="P47">
        <v>18409.740000000002</v>
      </c>
      <c r="Q47">
        <v>832.39</v>
      </c>
      <c r="R47" s="343">
        <v>40318</v>
      </c>
      <c r="S47" s="343">
        <v>40248</v>
      </c>
      <c r="T47" t="s">
        <v>3256</v>
      </c>
      <c r="U47" t="s">
        <v>3257</v>
      </c>
      <c r="V47" t="s">
        <v>3258</v>
      </c>
      <c r="W47" t="s">
        <v>3259</v>
      </c>
      <c r="X47" t="s">
        <v>2015</v>
      </c>
      <c r="Y47" t="s">
        <v>2016</v>
      </c>
      <c r="Z47" t="s">
        <v>3260</v>
      </c>
      <c r="AA47" t="s">
        <v>3261</v>
      </c>
      <c r="AB47" t="s">
        <v>1069</v>
      </c>
      <c r="AC47" t="s">
        <v>1070</v>
      </c>
      <c r="AD47" t="s">
        <v>6310</v>
      </c>
      <c r="AV47" t="s">
        <v>6309</v>
      </c>
      <c r="AW47" t="s">
        <v>6334</v>
      </c>
    </row>
    <row r="48" spans="1:49">
      <c r="A48" t="s">
        <v>1591</v>
      </c>
      <c r="B48" t="s">
        <v>1592</v>
      </c>
      <c r="C48">
        <v>29097.08</v>
      </c>
      <c r="E48" t="s">
        <v>1593</v>
      </c>
      <c r="F48">
        <v>1901</v>
      </c>
      <c r="G48" t="s">
        <v>6317</v>
      </c>
      <c r="H48" t="s">
        <v>4270</v>
      </c>
      <c r="I48">
        <v>0</v>
      </c>
      <c r="J48">
        <v>0</v>
      </c>
      <c r="K48">
        <v>0</v>
      </c>
      <c r="L48">
        <v>0</v>
      </c>
      <c r="M48">
        <v>0</v>
      </c>
      <c r="N48">
        <v>0</v>
      </c>
      <c r="O48">
        <v>29097.05</v>
      </c>
      <c r="P48">
        <v>47179.97</v>
      </c>
      <c r="Q48">
        <v>2357.29</v>
      </c>
      <c r="R48" s="343">
        <v>41535</v>
      </c>
      <c r="S48" s="343">
        <v>40319</v>
      </c>
      <c r="T48" t="s">
        <v>3563</v>
      </c>
      <c r="U48" t="s">
        <v>3564</v>
      </c>
      <c r="V48" t="s">
        <v>3565</v>
      </c>
      <c r="W48" t="s">
        <v>3566</v>
      </c>
      <c r="X48" t="s">
        <v>2015</v>
      </c>
      <c r="Y48" t="s">
        <v>2016</v>
      </c>
      <c r="Z48" t="s">
        <v>3567</v>
      </c>
      <c r="AA48" t="s">
        <v>3568</v>
      </c>
      <c r="AB48" t="s">
        <v>6309</v>
      </c>
      <c r="AC48" t="s">
        <v>3569</v>
      </c>
      <c r="AD48" t="s">
        <v>6310</v>
      </c>
      <c r="AE48" t="s">
        <v>1594</v>
      </c>
      <c r="AF48" t="s">
        <v>3385</v>
      </c>
      <c r="AG48" t="s">
        <v>3386</v>
      </c>
      <c r="AH48" t="s">
        <v>2015</v>
      </c>
      <c r="AI48" t="s">
        <v>2016</v>
      </c>
      <c r="AJ48" t="s">
        <v>3387</v>
      </c>
      <c r="AV48" t="s">
        <v>4285</v>
      </c>
      <c r="AW48" t="s">
        <v>6334</v>
      </c>
    </row>
    <row r="49" spans="1:49">
      <c r="A49" t="s">
        <v>1598</v>
      </c>
      <c r="B49" t="s">
        <v>4282</v>
      </c>
      <c r="C49">
        <v>2041.46</v>
      </c>
      <c r="E49" t="s">
        <v>1599</v>
      </c>
      <c r="F49">
        <v>1901</v>
      </c>
      <c r="G49" t="s">
        <v>6319</v>
      </c>
      <c r="H49" t="s">
        <v>4270</v>
      </c>
      <c r="I49">
        <v>0</v>
      </c>
      <c r="J49">
        <v>0</v>
      </c>
      <c r="K49">
        <v>0</v>
      </c>
      <c r="L49">
        <v>0</v>
      </c>
      <c r="M49">
        <v>0</v>
      </c>
      <c r="N49">
        <v>0</v>
      </c>
      <c r="O49">
        <v>2041.45</v>
      </c>
      <c r="P49">
        <v>5005.6499999999996</v>
      </c>
      <c r="Q49">
        <v>393</v>
      </c>
      <c r="R49" s="343">
        <v>42270</v>
      </c>
      <c r="S49" s="343">
        <v>40130</v>
      </c>
      <c r="T49" t="s">
        <v>6385</v>
      </c>
      <c r="U49" t="s">
        <v>6386</v>
      </c>
      <c r="V49" t="s">
        <v>6396</v>
      </c>
      <c r="W49" t="s">
        <v>6388</v>
      </c>
      <c r="X49" t="s">
        <v>2024</v>
      </c>
      <c r="Y49" t="s">
        <v>2031</v>
      </c>
      <c r="Z49" t="s">
        <v>6389</v>
      </c>
      <c r="AA49" t="s">
        <v>6390</v>
      </c>
      <c r="AB49" t="s">
        <v>6391</v>
      </c>
      <c r="AC49" t="s">
        <v>6392</v>
      </c>
      <c r="AD49" t="s">
        <v>6447</v>
      </c>
      <c r="AV49" t="s">
        <v>4285</v>
      </c>
      <c r="AW49" t="s">
        <v>6334</v>
      </c>
    </row>
    <row r="50" spans="1:49">
      <c r="A50" t="s">
        <v>3954</v>
      </c>
      <c r="B50" t="s">
        <v>3955</v>
      </c>
      <c r="C50">
        <v>26827.52</v>
      </c>
      <c r="E50" t="s">
        <v>3956</v>
      </c>
      <c r="F50">
        <v>1901</v>
      </c>
      <c r="G50" t="s">
        <v>6317</v>
      </c>
      <c r="H50" t="s">
        <v>4270</v>
      </c>
      <c r="I50">
        <v>0</v>
      </c>
      <c r="J50">
        <v>0</v>
      </c>
      <c r="K50">
        <v>0</v>
      </c>
      <c r="L50">
        <v>0</v>
      </c>
      <c r="M50">
        <v>0</v>
      </c>
      <c r="N50">
        <v>0</v>
      </c>
      <c r="O50">
        <v>26827.52</v>
      </c>
      <c r="P50">
        <v>26240</v>
      </c>
      <c r="Q50">
        <v>546.70000000000005</v>
      </c>
      <c r="R50" s="343">
        <v>41989</v>
      </c>
      <c r="S50" s="343">
        <v>40164</v>
      </c>
      <c r="T50" t="s">
        <v>291</v>
      </c>
      <c r="U50" t="s">
        <v>292</v>
      </c>
      <c r="V50" t="s">
        <v>293</v>
      </c>
      <c r="W50" t="s">
        <v>294</v>
      </c>
      <c r="X50" t="s">
        <v>2024</v>
      </c>
      <c r="Y50" t="s">
        <v>3407</v>
      </c>
      <c r="Z50" t="s">
        <v>295</v>
      </c>
      <c r="AA50" t="s">
        <v>2932</v>
      </c>
      <c r="AB50" t="s">
        <v>2933</v>
      </c>
      <c r="AC50" t="s">
        <v>2934</v>
      </c>
      <c r="AD50" t="s">
        <v>6310</v>
      </c>
      <c r="AV50" t="s">
        <v>4285</v>
      </c>
      <c r="AW50" t="s">
        <v>6334</v>
      </c>
    </row>
    <row r="51" spans="1:49">
      <c r="A51" t="s">
        <v>4281</v>
      </c>
      <c r="B51" t="s">
        <v>4282</v>
      </c>
      <c r="C51">
        <v>1082.72</v>
      </c>
      <c r="E51" t="s">
        <v>4283</v>
      </c>
      <c r="F51">
        <v>1885</v>
      </c>
      <c r="G51" t="s">
        <v>6319</v>
      </c>
      <c r="H51" t="s">
        <v>4270</v>
      </c>
      <c r="I51">
        <v>0</v>
      </c>
      <c r="J51">
        <v>0</v>
      </c>
      <c r="K51">
        <v>0</v>
      </c>
      <c r="L51">
        <v>0</v>
      </c>
      <c r="M51">
        <v>0</v>
      </c>
      <c r="N51">
        <v>0</v>
      </c>
      <c r="O51">
        <v>1082.71</v>
      </c>
      <c r="P51">
        <v>7783.44</v>
      </c>
      <c r="Q51">
        <v>257.02999999999997</v>
      </c>
      <c r="R51" s="343">
        <v>40896</v>
      </c>
      <c r="S51" s="343">
        <v>40329</v>
      </c>
      <c r="T51" t="s">
        <v>6385</v>
      </c>
      <c r="U51" t="s">
        <v>6386</v>
      </c>
      <c r="V51" t="s">
        <v>6387</v>
      </c>
      <c r="W51" t="s">
        <v>6388</v>
      </c>
      <c r="X51" t="s">
        <v>2024</v>
      </c>
      <c r="Y51" t="s">
        <v>2031</v>
      </c>
      <c r="Z51" t="s">
        <v>6389</v>
      </c>
      <c r="AA51" t="s">
        <v>6390</v>
      </c>
      <c r="AB51" t="s">
        <v>6391</v>
      </c>
      <c r="AC51" t="s">
        <v>6392</v>
      </c>
      <c r="AD51" t="s">
        <v>6447</v>
      </c>
      <c r="AE51" t="s">
        <v>4284</v>
      </c>
      <c r="AF51" t="s">
        <v>6393</v>
      </c>
      <c r="AG51" t="s">
        <v>6388</v>
      </c>
      <c r="AH51" t="s">
        <v>2024</v>
      </c>
      <c r="AI51" t="s">
        <v>2031</v>
      </c>
      <c r="AJ51" t="s">
        <v>6389</v>
      </c>
      <c r="AK51" t="s">
        <v>6394</v>
      </c>
      <c r="AL51" t="s">
        <v>6395</v>
      </c>
      <c r="AM51" t="s">
        <v>13714</v>
      </c>
      <c r="AN51" t="s">
        <v>2024</v>
      </c>
      <c r="AO51" t="s">
        <v>2031</v>
      </c>
      <c r="AP51" t="s">
        <v>6389</v>
      </c>
      <c r="AV51" t="s">
        <v>4285</v>
      </c>
      <c r="AW51" t="s">
        <v>6334</v>
      </c>
    </row>
    <row r="52" spans="1:49">
      <c r="A52" t="s">
        <v>3872</v>
      </c>
      <c r="B52" t="s">
        <v>3873</v>
      </c>
      <c r="C52">
        <v>5871.12</v>
      </c>
      <c r="E52" t="s">
        <v>3874</v>
      </c>
      <c r="F52">
        <v>1873</v>
      </c>
      <c r="G52" t="s">
        <v>6317</v>
      </c>
      <c r="H52" t="s">
        <v>4270</v>
      </c>
      <c r="I52">
        <v>0</v>
      </c>
      <c r="J52">
        <v>0</v>
      </c>
      <c r="K52">
        <v>0</v>
      </c>
      <c r="L52">
        <v>0</v>
      </c>
      <c r="M52">
        <v>0</v>
      </c>
      <c r="N52">
        <v>0</v>
      </c>
      <c r="O52">
        <v>5871.07</v>
      </c>
      <c r="P52">
        <v>12503</v>
      </c>
      <c r="Q52">
        <v>463.29</v>
      </c>
      <c r="R52" s="343">
        <v>41293</v>
      </c>
      <c r="S52" s="343">
        <v>40337</v>
      </c>
      <c r="T52" t="s">
        <v>4701</v>
      </c>
      <c r="U52" t="s">
        <v>4702</v>
      </c>
      <c r="V52" t="s">
        <v>4703</v>
      </c>
      <c r="W52" t="s">
        <v>17</v>
      </c>
      <c r="X52" t="s">
        <v>2024</v>
      </c>
      <c r="Y52" t="s">
        <v>2031</v>
      </c>
      <c r="Z52" t="s">
        <v>18</v>
      </c>
      <c r="AA52" t="s">
        <v>19</v>
      </c>
      <c r="AB52" t="s">
        <v>6309</v>
      </c>
      <c r="AC52" t="s">
        <v>20</v>
      </c>
      <c r="AD52" t="s">
        <v>6310</v>
      </c>
      <c r="AV52" t="s">
        <v>4285</v>
      </c>
      <c r="AW52" t="s">
        <v>6334</v>
      </c>
    </row>
    <row r="53" spans="1:49">
      <c r="A53" t="s">
        <v>4923</v>
      </c>
      <c r="B53" t="s">
        <v>4920</v>
      </c>
      <c r="C53">
        <v>16314.14</v>
      </c>
      <c r="E53" t="s">
        <v>4921</v>
      </c>
      <c r="F53">
        <v>1873</v>
      </c>
      <c r="G53" t="s">
        <v>6319</v>
      </c>
      <c r="H53" t="s">
        <v>4270</v>
      </c>
      <c r="I53">
        <v>0</v>
      </c>
      <c r="J53">
        <v>0</v>
      </c>
      <c r="K53">
        <v>0</v>
      </c>
      <c r="L53">
        <v>0</v>
      </c>
      <c r="M53">
        <v>0</v>
      </c>
      <c r="N53">
        <v>0</v>
      </c>
      <c r="O53">
        <v>16314.13</v>
      </c>
      <c r="P53">
        <v>32473.95</v>
      </c>
      <c r="Q53">
        <v>1240.29</v>
      </c>
      <c r="R53" s="343">
        <v>41112</v>
      </c>
      <c r="S53" s="343">
        <v>40102</v>
      </c>
      <c r="T53" t="s">
        <v>3050</v>
      </c>
      <c r="U53" t="s">
        <v>3051</v>
      </c>
      <c r="V53" t="s">
        <v>4816</v>
      </c>
      <c r="W53" t="s">
        <v>3053</v>
      </c>
      <c r="X53" t="s">
        <v>3054</v>
      </c>
      <c r="Y53" t="s">
        <v>3055</v>
      </c>
      <c r="Z53" t="s">
        <v>4812</v>
      </c>
      <c r="AA53" t="s">
        <v>4813</v>
      </c>
      <c r="AB53" t="s">
        <v>6309</v>
      </c>
      <c r="AC53" t="s">
        <v>4814</v>
      </c>
      <c r="AD53" t="s">
        <v>6447</v>
      </c>
      <c r="AE53" t="s">
        <v>4922</v>
      </c>
      <c r="AF53" t="s">
        <v>4815</v>
      </c>
      <c r="AG53" t="s">
        <v>13710</v>
      </c>
      <c r="AH53" t="s">
        <v>3054</v>
      </c>
      <c r="AI53" t="s">
        <v>3055</v>
      </c>
      <c r="AJ53" t="s">
        <v>6309</v>
      </c>
      <c r="AV53" t="s">
        <v>4285</v>
      </c>
      <c r="AW53" t="s">
        <v>6334</v>
      </c>
    </row>
    <row r="54" spans="1:49">
      <c r="A54" t="s">
        <v>4924</v>
      </c>
      <c r="B54" t="s">
        <v>4920</v>
      </c>
      <c r="C54">
        <v>17480.37</v>
      </c>
      <c r="E54" t="s">
        <v>4921</v>
      </c>
      <c r="F54">
        <v>1873</v>
      </c>
      <c r="G54" t="s">
        <v>6319</v>
      </c>
      <c r="H54" t="s">
        <v>4270</v>
      </c>
      <c r="I54">
        <v>0</v>
      </c>
      <c r="J54">
        <v>0</v>
      </c>
      <c r="K54">
        <v>0</v>
      </c>
      <c r="L54">
        <v>0</v>
      </c>
      <c r="M54">
        <v>0</v>
      </c>
      <c r="N54">
        <v>0</v>
      </c>
      <c r="O54">
        <v>17480.36</v>
      </c>
      <c r="P54">
        <v>32473.95</v>
      </c>
      <c r="Q54">
        <v>1240.29</v>
      </c>
      <c r="R54" s="343">
        <v>41112</v>
      </c>
      <c r="S54" s="343">
        <v>40102</v>
      </c>
      <c r="T54" t="s">
        <v>3050</v>
      </c>
      <c r="U54" t="s">
        <v>3051</v>
      </c>
      <c r="V54" t="s">
        <v>4817</v>
      </c>
      <c r="W54" t="s">
        <v>3053</v>
      </c>
      <c r="X54" t="s">
        <v>3054</v>
      </c>
      <c r="Y54" t="s">
        <v>3055</v>
      </c>
      <c r="Z54" t="s">
        <v>4812</v>
      </c>
      <c r="AA54" t="s">
        <v>4813</v>
      </c>
      <c r="AB54" t="s">
        <v>6309</v>
      </c>
      <c r="AC54" t="s">
        <v>4814</v>
      </c>
      <c r="AD54" t="s">
        <v>6447</v>
      </c>
      <c r="AE54" t="s">
        <v>4922</v>
      </c>
      <c r="AF54" t="s">
        <v>4815</v>
      </c>
      <c r="AG54" t="s">
        <v>13710</v>
      </c>
      <c r="AH54" t="s">
        <v>3054</v>
      </c>
      <c r="AI54" t="s">
        <v>3055</v>
      </c>
      <c r="AJ54" t="s">
        <v>6309</v>
      </c>
      <c r="AV54" t="s">
        <v>4285</v>
      </c>
      <c r="AW54" t="s">
        <v>6334</v>
      </c>
    </row>
    <row r="55" spans="1:49">
      <c r="A55" t="s">
        <v>1115</v>
      </c>
      <c r="B55" t="s">
        <v>1116</v>
      </c>
      <c r="C55">
        <v>75687.72</v>
      </c>
      <c r="E55" t="s">
        <v>1117</v>
      </c>
      <c r="F55">
        <v>1858</v>
      </c>
      <c r="G55" t="s">
        <v>6317</v>
      </c>
      <c r="H55" t="s">
        <v>4270</v>
      </c>
      <c r="I55">
        <v>0</v>
      </c>
      <c r="J55">
        <v>0</v>
      </c>
      <c r="K55">
        <v>0</v>
      </c>
      <c r="L55">
        <v>0</v>
      </c>
      <c r="M55">
        <v>0</v>
      </c>
      <c r="N55">
        <v>0</v>
      </c>
      <c r="O55">
        <v>75687.69</v>
      </c>
      <c r="P55">
        <v>100784.08</v>
      </c>
      <c r="Q55">
        <v>2025.1</v>
      </c>
      <c r="R55" s="343">
        <v>41371</v>
      </c>
      <c r="S55" s="343">
        <v>40361</v>
      </c>
      <c r="T55" t="s">
        <v>2360</v>
      </c>
      <c r="U55" t="s">
        <v>2361</v>
      </c>
      <c r="V55" t="s">
        <v>2362</v>
      </c>
      <c r="W55" t="s">
        <v>16295</v>
      </c>
      <c r="X55" t="s">
        <v>2024</v>
      </c>
      <c r="Y55" t="s">
        <v>2031</v>
      </c>
      <c r="Z55" t="s">
        <v>2364</v>
      </c>
      <c r="AA55" t="s">
        <v>2365</v>
      </c>
      <c r="AB55" t="s">
        <v>2366</v>
      </c>
      <c r="AC55" t="s">
        <v>2367</v>
      </c>
      <c r="AD55" t="s">
        <v>6310</v>
      </c>
      <c r="AE55" t="s">
        <v>1118</v>
      </c>
      <c r="AF55" t="s">
        <v>2368</v>
      </c>
      <c r="AG55" t="s">
        <v>2369</v>
      </c>
      <c r="AH55" t="s">
        <v>2370</v>
      </c>
      <c r="AI55" t="s">
        <v>2371</v>
      </c>
      <c r="AJ55" t="s">
        <v>1337</v>
      </c>
      <c r="AV55" t="s">
        <v>6309</v>
      </c>
      <c r="AW55" t="s">
        <v>6334</v>
      </c>
    </row>
    <row r="56" spans="1:49">
      <c r="A56" t="s">
        <v>562</v>
      </c>
      <c r="B56" t="s">
        <v>563</v>
      </c>
      <c r="C56">
        <v>14336.02</v>
      </c>
      <c r="E56" t="s">
        <v>3997</v>
      </c>
      <c r="F56">
        <v>1858</v>
      </c>
      <c r="G56" t="s">
        <v>6319</v>
      </c>
      <c r="H56" t="s">
        <v>4270</v>
      </c>
      <c r="I56">
        <v>0</v>
      </c>
      <c r="J56">
        <v>0</v>
      </c>
      <c r="K56">
        <v>0</v>
      </c>
      <c r="L56">
        <v>0</v>
      </c>
      <c r="M56">
        <v>0</v>
      </c>
      <c r="N56">
        <v>0</v>
      </c>
      <c r="O56">
        <v>14336.11</v>
      </c>
      <c r="P56">
        <v>26460.23</v>
      </c>
      <c r="Q56">
        <v>1473.29</v>
      </c>
      <c r="R56" s="343">
        <v>41120</v>
      </c>
      <c r="S56" s="343">
        <v>40220</v>
      </c>
      <c r="T56" t="s">
        <v>2787</v>
      </c>
      <c r="U56" t="s">
        <v>2788</v>
      </c>
      <c r="V56" t="s">
        <v>2789</v>
      </c>
      <c r="W56" t="s">
        <v>2790</v>
      </c>
      <c r="X56" t="s">
        <v>3414</v>
      </c>
      <c r="Y56" t="s">
        <v>3415</v>
      </c>
      <c r="Z56" t="s">
        <v>2791</v>
      </c>
      <c r="AA56" t="s">
        <v>2792</v>
      </c>
      <c r="AB56" t="s">
        <v>6309</v>
      </c>
      <c r="AC56" t="s">
        <v>2793</v>
      </c>
      <c r="AD56" t="s">
        <v>6447</v>
      </c>
      <c r="AV56" t="s">
        <v>4285</v>
      </c>
      <c r="AW56" t="s">
        <v>6334</v>
      </c>
    </row>
    <row r="57" spans="1:49">
      <c r="A57" t="s">
        <v>1098</v>
      </c>
      <c r="B57" t="s">
        <v>4052</v>
      </c>
      <c r="C57">
        <v>5428.64</v>
      </c>
      <c r="E57" t="s">
        <v>1096</v>
      </c>
      <c r="F57">
        <v>1857</v>
      </c>
      <c r="G57" t="s">
        <v>6317</v>
      </c>
      <c r="H57" t="s">
        <v>4270</v>
      </c>
      <c r="I57">
        <v>0</v>
      </c>
      <c r="J57">
        <v>0</v>
      </c>
      <c r="K57">
        <v>0</v>
      </c>
      <c r="L57">
        <v>0</v>
      </c>
      <c r="M57">
        <v>0</v>
      </c>
      <c r="N57">
        <v>0</v>
      </c>
      <c r="O57">
        <v>5428.66</v>
      </c>
      <c r="P57">
        <v>20708.16</v>
      </c>
      <c r="Q57">
        <v>409.58</v>
      </c>
      <c r="R57" s="343">
        <v>41353</v>
      </c>
      <c r="S57" s="343">
        <v>40721</v>
      </c>
      <c r="T57" t="s">
        <v>6258</v>
      </c>
      <c r="U57" t="s">
        <v>6259</v>
      </c>
      <c r="V57" t="s">
        <v>6273</v>
      </c>
      <c r="W57" t="s">
        <v>6261</v>
      </c>
      <c r="X57" t="s">
        <v>2015</v>
      </c>
      <c r="Y57" t="s">
        <v>2016</v>
      </c>
      <c r="Z57" t="s">
        <v>6262</v>
      </c>
      <c r="AA57" t="s">
        <v>6263</v>
      </c>
      <c r="AB57" t="s">
        <v>6309</v>
      </c>
      <c r="AC57" t="s">
        <v>6264</v>
      </c>
      <c r="AD57" t="s">
        <v>6310</v>
      </c>
      <c r="AE57" t="s">
        <v>1094</v>
      </c>
      <c r="AF57" t="s">
        <v>6265</v>
      </c>
      <c r="AG57" t="s">
        <v>13703</v>
      </c>
      <c r="AH57" t="s">
        <v>6266</v>
      </c>
      <c r="AI57" t="s">
        <v>6267</v>
      </c>
      <c r="AJ57" t="s">
        <v>6309</v>
      </c>
      <c r="AK57" t="s">
        <v>6268</v>
      </c>
      <c r="AL57" t="s">
        <v>6269</v>
      </c>
      <c r="AM57" t="s">
        <v>13704</v>
      </c>
      <c r="AN57" t="s">
        <v>2015</v>
      </c>
      <c r="AO57" t="s">
        <v>2016</v>
      </c>
      <c r="AP57" t="s">
        <v>6309</v>
      </c>
      <c r="AQ57">
        <v>1</v>
      </c>
      <c r="AR57" t="s">
        <v>6270</v>
      </c>
      <c r="AS57" t="s">
        <v>6271</v>
      </c>
      <c r="AT57" t="s">
        <v>6239</v>
      </c>
      <c r="AU57" t="s">
        <v>6272</v>
      </c>
      <c r="AV57" t="s">
        <v>6309</v>
      </c>
      <c r="AW57" t="s">
        <v>6334</v>
      </c>
    </row>
    <row r="58" spans="1:49">
      <c r="A58" t="s">
        <v>1097</v>
      </c>
      <c r="B58" t="s">
        <v>4052</v>
      </c>
      <c r="C58">
        <v>5389.31</v>
      </c>
      <c r="E58" t="s">
        <v>1096</v>
      </c>
      <c r="F58">
        <v>1857</v>
      </c>
      <c r="G58" t="s">
        <v>6317</v>
      </c>
      <c r="H58" t="s">
        <v>4270</v>
      </c>
      <c r="I58">
        <v>0</v>
      </c>
      <c r="J58">
        <v>0</v>
      </c>
      <c r="K58">
        <v>0</v>
      </c>
      <c r="L58">
        <v>0</v>
      </c>
      <c r="M58">
        <v>0</v>
      </c>
      <c r="N58">
        <v>0</v>
      </c>
      <c r="O58">
        <v>5389.32</v>
      </c>
      <c r="P58">
        <v>20708.16</v>
      </c>
      <c r="Q58">
        <v>409.58</v>
      </c>
      <c r="R58" s="343">
        <v>41353</v>
      </c>
      <c r="S58" s="343">
        <v>40144</v>
      </c>
      <c r="T58" t="s">
        <v>6258</v>
      </c>
      <c r="U58" t="s">
        <v>6259</v>
      </c>
      <c r="V58" t="s">
        <v>6260</v>
      </c>
      <c r="W58" t="s">
        <v>6261</v>
      </c>
      <c r="X58" t="s">
        <v>2015</v>
      </c>
      <c r="Y58" t="s">
        <v>2016</v>
      </c>
      <c r="Z58" t="s">
        <v>6262</v>
      </c>
      <c r="AA58" t="s">
        <v>6263</v>
      </c>
      <c r="AB58" t="s">
        <v>6309</v>
      </c>
      <c r="AC58" t="s">
        <v>6264</v>
      </c>
      <c r="AD58" t="s">
        <v>6310</v>
      </c>
      <c r="AE58" t="s">
        <v>1094</v>
      </c>
      <c r="AF58" t="s">
        <v>6265</v>
      </c>
      <c r="AG58" t="s">
        <v>13703</v>
      </c>
      <c r="AH58" t="s">
        <v>6266</v>
      </c>
      <c r="AI58" t="s">
        <v>6267</v>
      </c>
      <c r="AJ58" t="s">
        <v>6309</v>
      </c>
      <c r="AK58" t="s">
        <v>6268</v>
      </c>
      <c r="AL58" t="s">
        <v>6269</v>
      </c>
      <c r="AM58" t="s">
        <v>13704</v>
      </c>
      <c r="AN58" t="s">
        <v>2015</v>
      </c>
      <c r="AO58" t="s">
        <v>2016</v>
      </c>
      <c r="AP58" t="s">
        <v>6309</v>
      </c>
      <c r="AQ58">
        <v>1</v>
      </c>
      <c r="AR58" t="s">
        <v>6270</v>
      </c>
      <c r="AS58" t="s">
        <v>6271</v>
      </c>
      <c r="AT58" t="s">
        <v>6239</v>
      </c>
      <c r="AU58" t="s">
        <v>6272</v>
      </c>
      <c r="AV58" t="s">
        <v>6309</v>
      </c>
      <c r="AW58" t="s">
        <v>6334</v>
      </c>
    </row>
    <row r="59" spans="1:49">
      <c r="A59" t="s">
        <v>4919</v>
      </c>
      <c r="B59" t="s">
        <v>4920</v>
      </c>
      <c r="C59">
        <v>16282.7</v>
      </c>
      <c r="E59" t="s">
        <v>4921</v>
      </c>
      <c r="F59">
        <v>1845</v>
      </c>
      <c r="G59" t="s">
        <v>6319</v>
      </c>
      <c r="H59" t="s">
        <v>4270</v>
      </c>
      <c r="I59">
        <v>0</v>
      </c>
      <c r="J59">
        <v>0</v>
      </c>
      <c r="K59">
        <v>0</v>
      </c>
      <c r="L59">
        <v>0</v>
      </c>
      <c r="M59">
        <v>0</v>
      </c>
      <c r="N59">
        <v>0</v>
      </c>
      <c r="O59">
        <v>16282.69</v>
      </c>
      <c r="P59">
        <v>32473.95</v>
      </c>
      <c r="Q59">
        <v>1240.29</v>
      </c>
      <c r="R59" s="343">
        <v>41112</v>
      </c>
      <c r="S59" s="343">
        <v>40333</v>
      </c>
      <c r="T59" t="s">
        <v>3050</v>
      </c>
      <c r="U59" t="s">
        <v>3051</v>
      </c>
      <c r="V59" t="s">
        <v>3052</v>
      </c>
      <c r="W59" t="s">
        <v>3053</v>
      </c>
      <c r="X59" t="s">
        <v>3054</v>
      </c>
      <c r="Y59" t="s">
        <v>3055</v>
      </c>
      <c r="Z59" t="s">
        <v>4812</v>
      </c>
      <c r="AA59" t="s">
        <v>4813</v>
      </c>
      <c r="AB59" t="s">
        <v>6309</v>
      </c>
      <c r="AC59" t="s">
        <v>4814</v>
      </c>
      <c r="AD59" t="s">
        <v>6447</v>
      </c>
      <c r="AE59" t="s">
        <v>4922</v>
      </c>
      <c r="AF59" t="s">
        <v>4815</v>
      </c>
      <c r="AG59" t="s">
        <v>13710</v>
      </c>
      <c r="AH59" t="s">
        <v>3054</v>
      </c>
      <c r="AI59" t="s">
        <v>3055</v>
      </c>
      <c r="AJ59" t="s">
        <v>6309</v>
      </c>
      <c r="AV59" t="s">
        <v>4285</v>
      </c>
      <c r="AW59" t="s">
        <v>6334</v>
      </c>
    </row>
    <row r="60" spans="1:49">
      <c r="A60" t="s">
        <v>5211</v>
      </c>
      <c r="B60" t="s">
        <v>5212</v>
      </c>
      <c r="C60">
        <v>4250.16</v>
      </c>
      <c r="E60" t="s">
        <v>5213</v>
      </c>
      <c r="F60">
        <v>1845</v>
      </c>
      <c r="G60" t="s">
        <v>6317</v>
      </c>
      <c r="H60" t="s">
        <v>4270</v>
      </c>
      <c r="I60">
        <v>0</v>
      </c>
      <c r="J60">
        <v>0</v>
      </c>
      <c r="K60">
        <v>0</v>
      </c>
      <c r="L60">
        <v>0</v>
      </c>
      <c r="M60">
        <v>0</v>
      </c>
      <c r="N60">
        <v>0</v>
      </c>
      <c r="O60">
        <v>4250.1400000000003</v>
      </c>
      <c r="P60">
        <v>13717.81</v>
      </c>
      <c r="Q60">
        <v>823.49</v>
      </c>
      <c r="R60" s="343">
        <v>41507</v>
      </c>
      <c r="S60" s="343">
        <v>40333</v>
      </c>
      <c r="T60" t="s">
        <v>2749</v>
      </c>
      <c r="U60" t="s">
        <v>2750</v>
      </c>
      <c r="V60" t="s">
        <v>2751</v>
      </c>
      <c r="W60" t="s">
        <v>2752</v>
      </c>
      <c r="X60" t="s">
        <v>2753</v>
      </c>
      <c r="Y60" t="s">
        <v>2754</v>
      </c>
      <c r="Z60" t="s">
        <v>2755</v>
      </c>
      <c r="AA60" t="s">
        <v>2756</v>
      </c>
      <c r="AB60" t="s">
        <v>2757</v>
      </c>
      <c r="AC60" t="s">
        <v>6309</v>
      </c>
      <c r="AD60" t="s">
        <v>6310</v>
      </c>
      <c r="AQ60">
        <v>1</v>
      </c>
      <c r="AR60" t="s">
        <v>3682</v>
      </c>
      <c r="AS60" t="s">
        <v>14361</v>
      </c>
      <c r="AT60" t="s">
        <v>8146</v>
      </c>
      <c r="AU60" t="s">
        <v>3684</v>
      </c>
      <c r="AV60" t="s">
        <v>6309</v>
      </c>
      <c r="AW60" t="s">
        <v>6334</v>
      </c>
    </row>
    <row r="61" spans="1:49">
      <c r="A61" t="s">
        <v>4596</v>
      </c>
      <c r="B61" t="s">
        <v>4594</v>
      </c>
      <c r="C61">
        <v>5675.82</v>
      </c>
      <c r="E61" t="s">
        <v>4597</v>
      </c>
      <c r="F61">
        <v>1845</v>
      </c>
      <c r="G61" t="s">
        <v>6317</v>
      </c>
      <c r="H61" t="s">
        <v>4270</v>
      </c>
      <c r="I61">
        <v>0</v>
      </c>
      <c r="J61">
        <v>0</v>
      </c>
      <c r="K61">
        <v>0</v>
      </c>
      <c r="L61">
        <v>0</v>
      </c>
      <c r="M61">
        <v>0</v>
      </c>
      <c r="N61">
        <v>0</v>
      </c>
      <c r="O61">
        <v>5675.85</v>
      </c>
      <c r="P61">
        <v>15170.53</v>
      </c>
      <c r="Q61">
        <v>335.64</v>
      </c>
      <c r="R61" s="343">
        <v>41413</v>
      </c>
      <c r="S61" s="343">
        <v>41198</v>
      </c>
      <c r="T61" t="s">
        <v>903</v>
      </c>
      <c r="U61" t="s">
        <v>904</v>
      </c>
      <c r="V61" t="s">
        <v>913</v>
      </c>
      <c r="W61" t="s">
        <v>906</v>
      </c>
      <c r="X61" t="s">
        <v>907</v>
      </c>
      <c r="Y61" t="s">
        <v>908</v>
      </c>
      <c r="Z61" t="s">
        <v>909</v>
      </c>
      <c r="AA61" t="s">
        <v>910</v>
      </c>
      <c r="AB61" t="s">
        <v>911</v>
      </c>
      <c r="AC61" t="s">
        <v>912</v>
      </c>
      <c r="AD61" t="s">
        <v>6310</v>
      </c>
      <c r="AV61" t="s">
        <v>6309</v>
      </c>
      <c r="AW61" t="s">
        <v>6334</v>
      </c>
    </row>
    <row r="62" spans="1:49">
      <c r="A62" t="s">
        <v>3767</v>
      </c>
      <c r="B62" t="s">
        <v>3768</v>
      </c>
      <c r="C62">
        <v>57876.92</v>
      </c>
      <c r="E62" t="s">
        <v>3769</v>
      </c>
      <c r="F62">
        <v>1834</v>
      </c>
      <c r="G62" t="s">
        <v>6317</v>
      </c>
      <c r="H62" t="s">
        <v>4270</v>
      </c>
      <c r="I62">
        <v>0</v>
      </c>
      <c r="J62">
        <v>0</v>
      </c>
      <c r="K62">
        <v>0</v>
      </c>
      <c r="L62">
        <v>0</v>
      </c>
      <c r="M62">
        <v>0</v>
      </c>
      <c r="N62">
        <v>0</v>
      </c>
      <c r="O62">
        <v>57876.91</v>
      </c>
      <c r="P62">
        <v>96855.71</v>
      </c>
      <c r="Q62">
        <v>3017.26</v>
      </c>
      <c r="R62" s="343">
        <v>40796</v>
      </c>
      <c r="S62" s="343">
        <v>40590</v>
      </c>
      <c r="T62" t="s">
        <v>1367</v>
      </c>
      <c r="U62" t="s">
        <v>1368</v>
      </c>
      <c r="V62" t="s">
        <v>1369</v>
      </c>
      <c r="W62" t="s">
        <v>1370</v>
      </c>
      <c r="X62" t="s">
        <v>1371</v>
      </c>
      <c r="Y62" t="s">
        <v>1372</v>
      </c>
      <c r="Z62" t="s">
        <v>1373</v>
      </c>
      <c r="AA62" t="s">
        <v>1374</v>
      </c>
      <c r="AB62" t="s">
        <v>6309</v>
      </c>
      <c r="AC62" t="s">
        <v>1375</v>
      </c>
      <c r="AD62" t="s">
        <v>6310</v>
      </c>
      <c r="AV62" t="s">
        <v>6450</v>
      </c>
      <c r="AW62" t="s">
        <v>6334</v>
      </c>
    </row>
    <row r="63" spans="1:49">
      <c r="A63" t="s">
        <v>4892</v>
      </c>
      <c r="B63" t="s">
        <v>1174</v>
      </c>
      <c r="C63">
        <v>6153.76</v>
      </c>
      <c r="E63" t="s">
        <v>6442</v>
      </c>
      <c r="F63">
        <v>1831</v>
      </c>
      <c r="G63" t="s">
        <v>6314</v>
      </c>
      <c r="H63" t="s">
        <v>4270</v>
      </c>
      <c r="I63">
        <v>0</v>
      </c>
      <c r="J63">
        <v>0</v>
      </c>
      <c r="K63">
        <v>0</v>
      </c>
      <c r="L63">
        <v>0</v>
      </c>
      <c r="M63">
        <v>0</v>
      </c>
      <c r="N63">
        <v>0</v>
      </c>
      <c r="O63">
        <v>6153.74</v>
      </c>
      <c r="P63">
        <v>50255.71</v>
      </c>
      <c r="Q63">
        <v>2918.46</v>
      </c>
      <c r="R63" s="343">
        <v>41457</v>
      </c>
      <c r="S63" s="343">
        <v>40176</v>
      </c>
      <c r="T63" t="s">
        <v>6397</v>
      </c>
      <c r="U63" t="s">
        <v>6398</v>
      </c>
      <c r="V63" t="s">
        <v>6418</v>
      </c>
      <c r="W63" t="s">
        <v>6400</v>
      </c>
      <c r="X63" t="s">
        <v>2024</v>
      </c>
      <c r="Y63" t="s">
        <v>6401</v>
      </c>
      <c r="Z63" t="s">
        <v>6402</v>
      </c>
      <c r="AA63" t="s">
        <v>6403</v>
      </c>
      <c r="AB63" t="s">
        <v>6404</v>
      </c>
      <c r="AC63" t="s">
        <v>6405</v>
      </c>
      <c r="AD63" t="s">
        <v>6447</v>
      </c>
      <c r="AV63" t="s">
        <v>4036</v>
      </c>
      <c r="AW63" t="s">
        <v>6334</v>
      </c>
    </row>
    <row r="64" spans="1:49">
      <c r="A64" t="s">
        <v>4631</v>
      </c>
      <c r="B64" t="s">
        <v>1174</v>
      </c>
      <c r="C64">
        <v>5051.08</v>
      </c>
      <c r="E64" t="s">
        <v>4632</v>
      </c>
      <c r="F64">
        <v>1831</v>
      </c>
      <c r="G64" t="s">
        <v>6314</v>
      </c>
      <c r="H64" t="s">
        <v>4270</v>
      </c>
      <c r="I64">
        <v>0</v>
      </c>
      <c r="J64">
        <v>0</v>
      </c>
      <c r="K64">
        <v>0</v>
      </c>
      <c r="L64">
        <v>0</v>
      </c>
      <c r="M64">
        <v>0</v>
      </c>
      <c r="N64">
        <v>0</v>
      </c>
      <c r="O64">
        <v>5051.07</v>
      </c>
      <c r="P64">
        <v>21373.119999999999</v>
      </c>
      <c r="Q64">
        <v>2515.7399999999998</v>
      </c>
      <c r="R64" s="343">
        <v>41704</v>
      </c>
      <c r="S64" s="343">
        <v>40136</v>
      </c>
      <c r="T64" t="s">
        <v>6397</v>
      </c>
      <c r="U64" t="s">
        <v>6398</v>
      </c>
      <c r="V64" t="s">
        <v>6419</v>
      </c>
      <c r="W64" t="s">
        <v>6400</v>
      </c>
      <c r="X64" t="s">
        <v>2024</v>
      </c>
      <c r="Y64" t="s">
        <v>6401</v>
      </c>
      <c r="Z64" t="s">
        <v>6402</v>
      </c>
      <c r="AA64" t="s">
        <v>6403</v>
      </c>
      <c r="AB64" t="s">
        <v>6404</v>
      </c>
      <c r="AC64" t="s">
        <v>6405</v>
      </c>
      <c r="AD64" t="s">
        <v>6447</v>
      </c>
      <c r="AV64" t="s">
        <v>4036</v>
      </c>
      <c r="AW64" t="s">
        <v>6334</v>
      </c>
    </row>
    <row r="65" spans="1:49">
      <c r="A65" t="s">
        <v>2519</v>
      </c>
      <c r="B65" t="s">
        <v>3967</v>
      </c>
      <c r="C65">
        <v>17503.98</v>
      </c>
      <c r="E65" t="s">
        <v>2520</v>
      </c>
      <c r="F65">
        <v>1831</v>
      </c>
      <c r="G65" t="s">
        <v>6317</v>
      </c>
      <c r="H65" t="s">
        <v>4270</v>
      </c>
      <c r="I65">
        <v>0</v>
      </c>
      <c r="J65">
        <v>0</v>
      </c>
      <c r="K65">
        <v>0</v>
      </c>
      <c r="L65">
        <v>0</v>
      </c>
      <c r="M65">
        <v>0</v>
      </c>
      <c r="N65">
        <v>0</v>
      </c>
      <c r="O65">
        <v>17504</v>
      </c>
      <c r="P65">
        <v>24670.49</v>
      </c>
      <c r="Q65">
        <v>1808.18</v>
      </c>
      <c r="R65" s="343">
        <v>41403</v>
      </c>
      <c r="S65" s="343">
        <v>40240</v>
      </c>
      <c r="T65" t="s">
        <v>2975</v>
      </c>
      <c r="U65" t="s">
        <v>2976</v>
      </c>
      <c r="V65" t="s">
        <v>2988</v>
      </c>
      <c r="W65" t="s">
        <v>2978</v>
      </c>
      <c r="X65" t="s">
        <v>2979</v>
      </c>
      <c r="Y65" t="s">
        <v>2980</v>
      </c>
      <c r="Z65" t="s">
        <v>2981</v>
      </c>
      <c r="AA65" t="s">
        <v>2982</v>
      </c>
      <c r="AB65" t="s">
        <v>3968</v>
      </c>
      <c r="AC65" t="s">
        <v>2983</v>
      </c>
      <c r="AD65" t="s">
        <v>6310</v>
      </c>
      <c r="AE65" t="s">
        <v>3968</v>
      </c>
      <c r="AF65" t="s">
        <v>2984</v>
      </c>
      <c r="AG65" t="s">
        <v>2978</v>
      </c>
      <c r="AH65" t="s">
        <v>2979</v>
      </c>
      <c r="AI65" t="s">
        <v>2980</v>
      </c>
      <c r="AJ65" t="s">
        <v>2981</v>
      </c>
      <c r="AV65" t="s">
        <v>4285</v>
      </c>
      <c r="AW65" t="s">
        <v>6334</v>
      </c>
    </row>
    <row r="66" spans="1:49">
      <c r="A66" t="s">
        <v>3970</v>
      </c>
      <c r="B66" t="s">
        <v>3967</v>
      </c>
      <c r="C66">
        <v>5354.41</v>
      </c>
      <c r="E66" t="s">
        <v>3971</v>
      </c>
      <c r="F66">
        <v>1823</v>
      </c>
      <c r="G66" t="s">
        <v>6317</v>
      </c>
      <c r="H66" t="s">
        <v>4270</v>
      </c>
      <c r="I66">
        <v>0</v>
      </c>
      <c r="J66">
        <v>0</v>
      </c>
      <c r="K66">
        <v>0</v>
      </c>
      <c r="L66">
        <v>0</v>
      </c>
      <c r="M66">
        <v>0</v>
      </c>
      <c r="N66">
        <v>0</v>
      </c>
      <c r="O66">
        <v>5354.38</v>
      </c>
      <c r="P66">
        <v>18568.759999999998</v>
      </c>
      <c r="Q66">
        <v>589.75</v>
      </c>
      <c r="R66" s="343">
        <v>40523</v>
      </c>
      <c r="S66" s="343">
        <v>40378</v>
      </c>
      <c r="T66" t="s">
        <v>2975</v>
      </c>
      <c r="U66" t="s">
        <v>2976</v>
      </c>
      <c r="V66" t="s">
        <v>2977</v>
      </c>
      <c r="W66" t="s">
        <v>2978</v>
      </c>
      <c r="X66" t="s">
        <v>2979</v>
      </c>
      <c r="Y66" t="s">
        <v>2980</v>
      </c>
      <c r="Z66" t="s">
        <v>2981</v>
      </c>
      <c r="AA66" t="s">
        <v>2982</v>
      </c>
      <c r="AB66" t="s">
        <v>3968</v>
      </c>
      <c r="AC66" t="s">
        <v>2983</v>
      </c>
      <c r="AD66" t="s">
        <v>6310</v>
      </c>
      <c r="AE66" t="s">
        <v>3968</v>
      </c>
      <c r="AF66" t="s">
        <v>2984</v>
      </c>
      <c r="AG66" t="s">
        <v>2978</v>
      </c>
      <c r="AH66" t="s">
        <v>2979</v>
      </c>
      <c r="AI66" t="s">
        <v>2980</v>
      </c>
      <c r="AJ66" t="s">
        <v>2981</v>
      </c>
      <c r="AK66" t="s">
        <v>2985</v>
      </c>
      <c r="AL66" t="s">
        <v>2986</v>
      </c>
      <c r="AM66" t="s">
        <v>13705</v>
      </c>
      <c r="AN66" t="s">
        <v>13706</v>
      </c>
      <c r="AO66" t="s">
        <v>13707</v>
      </c>
      <c r="AP66" t="s">
        <v>13708</v>
      </c>
      <c r="AV66" t="s">
        <v>4285</v>
      </c>
      <c r="AW66" t="s">
        <v>6334</v>
      </c>
    </row>
    <row r="67" spans="1:49">
      <c r="A67" t="s">
        <v>3875</v>
      </c>
      <c r="B67" t="s">
        <v>3876</v>
      </c>
      <c r="C67">
        <v>7452.86</v>
      </c>
      <c r="E67" t="s">
        <v>3877</v>
      </c>
      <c r="F67">
        <v>1817</v>
      </c>
      <c r="G67" t="s">
        <v>6317</v>
      </c>
      <c r="H67" t="s">
        <v>4270</v>
      </c>
      <c r="I67">
        <v>0</v>
      </c>
      <c r="J67">
        <v>0</v>
      </c>
      <c r="K67">
        <v>0</v>
      </c>
      <c r="L67">
        <v>0</v>
      </c>
      <c r="M67">
        <v>0</v>
      </c>
      <c r="N67">
        <v>0</v>
      </c>
      <c r="O67">
        <v>7452.84</v>
      </c>
      <c r="P67">
        <v>19894.57</v>
      </c>
      <c r="Q67">
        <v>845.44</v>
      </c>
      <c r="R67" s="343">
        <v>41592</v>
      </c>
      <c r="S67" s="343">
        <v>40333</v>
      </c>
      <c r="T67" t="s">
        <v>3695</v>
      </c>
      <c r="U67" t="s">
        <v>3696</v>
      </c>
      <c r="V67" t="s">
        <v>3697</v>
      </c>
      <c r="W67" t="s">
        <v>3698</v>
      </c>
      <c r="X67" t="s">
        <v>2024</v>
      </c>
      <c r="Y67" t="s">
        <v>2031</v>
      </c>
      <c r="Z67" t="s">
        <v>935</v>
      </c>
      <c r="AA67" t="s">
        <v>936</v>
      </c>
      <c r="AB67" t="s">
        <v>937</v>
      </c>
      <c r="AC67" t="s">
        <v>938</v>
      </c>
      <c r="AD67" t="s">
        <v>6310</v>
      </c>
      <c r="AE67" t="s">
        <v>3878</v>
      </c>
      <c r="AF67" t="s">
        <v>939</v>
      </c>
      <c r="AG67" t="s">
        <v>3698</v>
      </c>
      <c r="AH67" t="s">
        <v>2024</v>
      </c>
      <c r="AI67" t="s">
        <v>2031</v>
      </c>
      <c r="AJ67" t="s">
        <v>935</v>
      </c>
      <c r="AV67" t="s">
        <v>4285</v>
      </c>
      <c r="AW67" t="s">
        <v>6334</v>
      </c>
    </row>
    <row r="68" spans="1:49">
      <c r="A68" t="s">
        <v>6502</v>
      </c>
      <c r="B68" t="s">
        <v>6483</v>
      </c>
      <c r="C68">
        <v>497.56</v>
      </c>
      <c r="E68" t="s">
        <v>6503</v>
      </c>
      <c r="F68">
        <v>1814</v>
      </c>
      <c r="G68" t="s">
        <v>6317</v>
      </c>
      <c r="H68" t="s">
        <v>4270</v>
      </c>
      <c r="I68">
        <v>0</v>
      </c>
      <c r="J68">
        <v>0</v>
      </c>
      <c r="K68">
        <v>0</v>
      </c>
      <c r="L68">
        <v>0</v>
      </c>
      <c r="M68">
        <v>0</v>
      </c>
      <c r="N68">
        <v>0</v>
      </c>
      <c r="O68">
        <v>497.55</v>
      </c>
      <c r="P68">
        <v>28061.23</v>
      </c>
      <c r="Q68">
        <v>1038.5899999999999</v>
      </c>
      <c r="R68" s="343">
        <v>41052</v>
      </c>
      <c r="S68" s="343">
        <v>40295</v>
      </c>
      <c r="T68" t="s">
        <v>1400</v>
      </c>
      <c r="U68" t="s">
        <v>1401</v>
      </c>
      <c r="V68" t="s">
        <v>1412</v>
      </c>
      <c r="W68" t="s">
        <v>1403</v>
      </c>
      <c r="X68" t="s">
        <v>4644</v>
      </c>
      <c r="Y68" t="s">
        <v>4645</v>
      </c>
      <c r="Z68" t="s">
        <v>1404</v>
      </c>
      <c r="AA68" t="s">
        <v>1405</v>
      </c>
      <c r="AB68" t="s">
        <v>1406</v>
      </c>
      <c r="AC68" t="s">
        <v>1407</v>
      </c>
      <c r="AD68" t="s">
        <v>6310</v>
      </c>
      <c r="AE68" t="s">
        <v>6485</v>
      </c>
      <c r="AF68" t="s">
        <v>1408</v>
      </c>
      <c r="AG68" t="s">
        <v>13694</v>
      </c>
      <c r="AH68" t="s">
        <v>4644</v>
      </c>
      <c r="AI68" t="s">
        <v>4645</v>
      </c>
      <c r="AJ68" t="s">
        <v>13695</v>
      </c>
      <c r="AK68" t="s">
        <v>1409</v>
      </c>
      <c r="AL68" t="s">
        <v>1410</v>
      </c>
      <c r="AM68" t="s">
        <v>13696</v>
      </c>
      <c r="AN68" t="s">
        <v>4644</v>
      </c>
      <c r="AO68" t="s">
        <v>4645</v>
      </c>
      <c r="AP68" t="s">
        <v>1404</v>
      </c>
      <c r="AV68" t="s">
        <v>4285</v>
      </c>
      <c r="AW68" t="s">
        <v>6334</v>
      </c>
    </row>
    <row r="69" spans="1:49">
      <c r="A69" t="s">
        <v>4033</v>
      </c>
      <c r="B69" t="s">
        <v>4034</v>
      </c>
      <c r="C69">
        <v>4791.3999999999996</v>
      </c>
      <c r="E69" t="s">
        <v>4035</v>
      </c>
      <c r="F69">
        <v>1814</v>
      </c>
      <c r="G69" t="s">
        <v>6314</v>
      </c>
      <c r="H69" t="s">
        <v>4270</v>
      </c>
      <c r="I69">
        <v>0</v>
      </c>
      <c r="J69">
        <v>0</v>
      </c>
      <c r="K69">
        <v>0</v>
      </c>
      <c r="L69">
        <v>0</v>
      </c>
      <c r="M69">
        <v>0</v>
      </c>
      <c r="N69">
        <v>0</v>
      </c>
      <c r="O69">
        <v>4791.3900000000003</v>
      </c>
      <c r="P69">
        <v>14582.69</v>
      </c>
      <c r="Q69">
        <v>675.11</v>
      </c>
      <c r="R69" s="343">
        <v>41702</v>
      </c>
      <c r="S69" s="343">
        <v>41983</v>
      </c>
      <c r="T69" t="s">
        <v>6289</v>
      </c>
      <c r="U69" t="s">
        <v>6290</v>
      </c>
      <c r="V69" t="s">
        <v>6291</v>
      </c>
      <c r="W69" t="s">
        <v>6292</v>
      </c>
      <c r="X69" t="s">
        <v>6293</v>
      </c>
      <c r="Y69" t="s">
        <v>6294</v>
      </c>
      <c r="Z69" t="s">
        <v>6295</v>
      </c>
      <c r="AA69" t="s">
        <v>6296</v>
      </c>
      <c r="AB69" t="s">
        <v>6309</v>
      </c>
      <c r="AC69" t="s">
        <v>6297</v>
      </c>
      <c r="AD69" t="s">
        <v>6447</v>
      </c>
      <c r="AV69" t="s">
        <v>4036</v>
      </c>
      <c r="AW69" t="s">
        <v>6334</v>
      </c>
    </row>
    <row r="70" spans="1:49">
      <c r="A70" t="s">
        <v>4613</v>
      </c>
      <c r="B70" t="s">
        <v>1174</v>
      </c>
      <c r="C70">
        <v>271.8</v>
      </c>
      <c r="E70" t="s">
        <v>4614</v>
      </c>
      <c r="F70">
        <v>1814</v>
      </c>
      <c r="G70" t="s">
        <v>6314</v>
      </c>
      <c r="H70" t="s">
        <v>4270</v>
      </c>
      <c r="I70">
        <v>0</v>
      </c>
      <c r="J70">
        <v>0</v>
      </c>
      <c r="K70">
        <v>0</v>
      </c>
      <c r="L70">
        <v>0</v>
      </c>
      <c r="M70">
        <v>0</v>
      </c>
      <c r="N70">
        <v>0</v>
      </c>
      <c r="O70">
        <v>271.79000000000002</v>
      </c>
      <c r="P70">
        <v>1318.66</v>
      </c>
      <c r="Q70">
        <v>124.6</v>
      </c>
      <c r="R70" s="343">
        <v>41662</v>
      </c>
      <c r="S70" s="343">
        <v>40135</v>
      </c>
      <c r="T70" t="s">
        <v>6397</v>
      </c>
      <c r="U70" t="s">
        <v>6398</v>
      </c>
      <c r="V70" t="s">
        <v>6416</v>
      </c>
      <c r="W70" t="s">
        <v>6400</v>
      </c>
      <c r="X70" t="s">
        <v>2024</v>
      </c>
      <c r="Y70" t="s">
        <v>6401</v>
      </c>
      <c r="Z70" t="s">
        <v>6402</v>
      </c>
      <c r="AA70" t="s">
        <v>6403</v>
      </c>
      <c r="AB70" t="s">
        <v>6404</v>
      </c>
      <c r="AC70" t="s">
        <v>6405</v>
      </c>
      <c r="AD70" t="s">
        <v>6447</v>
      </c>
      <c r="AV70" t="s">
        <v>4036</v>
      </c>
      <c r="AW70" t="s">
        <v>6334</v>
      </c>
    </row>
    <row r="71" spans="1:49">
      <c r="A71" t="s">
        <v>4617</v>
      </c>
      <c r="B71" t="s">
        <v>1174</v>
      </c>
      <c r="C71">
        <v>638.17999999999995</v>
      </c>
      <c r="E71" t="s">
        <v>4614</v>
      </c>
      <c r="F71">
        <v>1814</v>
      </c>
      <c r="G71" t="s">
        <v>6314</v>
      </c>
      <c r="H71" t="s">
        <v>4270</v>
      </c>
      <c r="I71">
        <v>0</v>
      </c>
      <c r="J71">
        <v>0</v>
      </c>
      <c r="K71">
        <v>0</v>
      </c>
      <c r="L71">
        <v>0</v>
      </c>
      <c r="M71">
        <v>0</v>
      </c>
      <c r="N71">
        <v>0</v>
      </c>
      <c r="O71">
        <v>638.16999999999996</v>
      </c>
      <c r="P71">
        <v>1495.5</v>
      </c>
      <c r="Q71">
        <v>124.6</v>
      </c>
      <c r="R71" s="343">
        <v>41662</v>
      </c>
      <c r="S71" s="343">
        <v>40135</v>
      </c>
      <c r="T71" t="s">
        <v>6397</v>
      </c>
      <c r="U71" t="s">
        <v>6398</v>
      </c>
      <c r="V71" t="s">
        <v>6417</v>
      </c>
      <c r="W71" t="s">
        <v>6400</v>
      </c>
      <c r="X71" t="s">
        <v>2024</v>
      </c>
      <c r="Y71" t="s">
        <v>6401</v>
      </c>
      <c r="Z71" t="s">
        <v>6402</v>
      </c>
      <c r="AA71" t="s">
        <v>6403</v>
      </c>
      <c r="AB71" t="s">
        <v>6404</v>
      </c>
      <c r="AC71" t="s">
        <v>6405</v>
      </c>
      <c r="AD71" t="s">
        <v>6447</v>
      </c>
      <c r="AV71" t="s">
        <v>4036</v>
      </c>
      <c r="AW71" t="s">
        <v>6334</v>
      </c>
    </row>
    <row r="72" spans="1:49">
      <c r="A72" t="s">
        <v>6455</v>
      </c>
      <c r="B72" t="s">
        <v>6456</v>
      </c>
      <c r="C72">
        <v>32342.11</v>
      </c>
      <c r="E72" t="s">
        <v>6458</v>
      </c>
      <c r="F72">
        <v>1803</v>
      </c>
      <c r="G72" t="s">
        <v>6319</v>
      </c>
      <c r="H72" t="s">
        <v>4270</v>
      </c>
      <c r="I72">
        <v>0</v>
      </c>
      <c r="J72">
        <v>0</v>
      </c>
      <c r="K72">
        <v>0</v>
      </c>
      <c r="L72">
        <v>0</v>
      </c>
      <c r="M72">
        <v>0</v>
      </c>
      <c r="N72">
        <v>0</v>
      </c>
      <c r="O72">
        <v>32342.05</v>
      </c>
      <c r="P72">
        <v>122198.56</v>
      </c>
      <c r="Q72">
        <v>1539.31</v>
      </c>
      <c r="R72" s="343">
        <v>40607</v>
      </c>
      <c r="S72" s="343">
        <v>40836</v>
      </c>
      <c r="T72" t="s">
        <v>466</v>
      </c>
      <c r="U72" t="s">
        <v>467</v>
      </c>
      <c r="V72" t="s">
        <v>468</v>
      </c>
      <c r="W72" t="s">
        <v>469</v>
      </c>
      <c r="X72" t="s">
        <v>2024</v>
      </c>
      <c r="Y72" t="s">
        <v>2031</v>
      </c>
      <c r="Z72" t="s">
        <v>470</v>
      </c>
      <c r="AA72" t="s">
        <v>471</v>
      </c>
      <c r="AB72" t="s">
        <v>6457</v>
      </c>
      <c r="AC72" t="s">
        <v>472</v>
      </c>
      <c r="AD72" t="s">
        <v>6447</v>
      </c>
      <c r="AE72" t="s">
        <v>6457</v>
      </c>
      <c r="AF72" t="s">
        <v>473</v>
      </c>
      <c r="AG72" t="s">
        <v>13724</v>
      </c>
      <c r="AH72" t="s">
        <v>4825</v>
      </c>
      <c r="AI72" t="s">
        <v>4826</v>
      </c>
      <c r="AJ72" t="s">
        <v>470</v>
      </c>
      <c r="AV72" t="s">
        <v>6309</v>
      </c>
      <c r="AW72" t="s">
        <v>6334</v>
      </c>
    </row>
    <row r="73" spans="1:49">
      <c r="A73" t="s">
        <v>1164</v>
      </c>
      <c r="B73" t="s">
        <v>6483</v>
      </c>
      <c r="C73">
        <v>2586.85</v>
      </c>
      <c r="E73" t="s">
        <v>1165</v>
      </c>
      <c r="F73">
        <v>1800</v>
      </c>
      <c r="G73" t="s">
        <v>6317</v>
      </c>
      <c r="H73" t="s">
        <v>4270</v>
      </c>
      <c r="I73">
        <v>0</v>
      </c>
      <c r="J73">
        <v>0</v>
      </c>
      <c r="K73">
        <v>0</v>
      </c>
      <c r="L73">
        <v>0</v>
      </c>
      <c r="M73">
        <v>0</v>
      </c>
      <c r="N73">
        <v>0</v>
      </c>
      <c r="O73">
        <v>2586.86</v>
      </c>
      <c r="P73">
        <v>6766.24</v>
      </c>
      <c r="Q73">
        <v>270.54000000000002</v>
      </c>
      <c r="R73" s="343">
        <v>40697</v>
      </c>
      <c r="S73" s="343">
        <v>40207</v>
      </c>
      <c r="T73" t="s">
        <v>1400</v>
      </c>
      <c r="U73" t="s">
        <v>1401</v>
      </c>
      <c r="V73" t="s">
        <v>1411</v>
      </c>
      <c r="W73" t="s">
        <v>1403</v>
      </c>
      <c r="X73" t="s">
        <v>4644</v>
      </c>
      <c r="Y73" t="s">
        <v>4645</v>
      </c>
      <c r="Z73" t="s">
        <v>1404</v>
      </c>
      <c r="AA73" t="s">
        <v>1405</v>
      </c>
      <c r="AB73" t="s">
        <v>1406</v>
      </c>
      <c r="AC73" t="s">
        <v>1407</v>
      </c>
      <c r="AD73" t="s">
        <v>6310</v>
      </c>
      <c r="AV73" t="s">
        <v>4285</v>
      </c>
      <c r="AW73" t="s">
        <v>6334</v>
      </c>
    </row>
    <row r="74" spans="1:49">
      <c r="A74" t="s">
        <v>1173</v>
      </c>
      <c r="B74" t="s">
        <v>1174</v>
      </c>
      <c r="C74">
        <v>284.68</v>
      </c>
      <c r="E74" t="s">
        <v>1175</v>
      </c>
      <c r="F74">
        <v>1800</v>
      </c>
      <c r="G74" t="s">
        <v>6314</v>
      </c>
      <c r="H74" t="s">
        <v>4270</v>
      </c>
      <c r="I74">
        <v>0</v>
      </c>
      <c r="J74">
        <v>0</v>
      </c>
      <c r="K74">
        <v>0</v>
      </c>
      <c r="L74">
        <v>0</v>
      </c>
      <c r="M74">
        <v>0</v>
      </c>
      <c r="N74">
        <v>0</v>
      </c>
      <c r="O74">
        <v>284.67</v>
      </c>
      <c r="P74">
        <v>35456.94</v>
      </c>
      <c r="Q74">
        <v>8184.45</v>
      </c>
      <c r="R74" s="343">
        <v>41441</v>
      </c>
      <c r="S74" s="343">
        <v>40211</v>
      </c>
      <c r="T74" t="s">
        <v>6397</v>
      </c>
      <c r="U74" t="s">
        <v>6398</v>
      </c>
      <c r="V74" t="s">
        <v>6411</v>
      </c>
      <c r="W74" t="s">
        <v>6400</v>
      </c>
      <c r="X74" t="s">
        <v>2024</v>
      </c>
      <c r="Y74" t="s">
        <v>6401</v>
      </c>
      <c r="Z74" t="s">
        <v>6402</v>
      </c>
      <c r="AA74" t="s">
        <v>6403</v>
      </c>
      <c r="AB74" t="s">
        <v>6404</v>
      </c>
      <c r="AC74" t="s">
        <v>6405</v>
      </c>
      <c r="AD74" t="s">
        <v>6447</v>
      </c>
      <c r="AV74" t="s">
        <v>4036</v>
      </c>
      <c r="AW74" t="s">
        <v>6334</v>
      </c>
    </row>
    <row r="75" spans="1:49">
      <c r="A75" t="s">
        <v>1176</v>
      </c>
      <c r="B75" t="s">
        <v>1174</v>
      </c>
      <c r="C75">
        <v>284.68</v>
      </c>
      <c r="E75" t="s">
        <v>1175</v>
      </c>
      <c r="F75">
        <v>1800</v>
      </c>
      <c r="G75" t="s">
        <v>6314</v>
      </c>
      <c r="H75" t="s">
        <v>4270</v>
      </c>
      <c r="I75">
        <v>0</v>
      </c>
      <c r="J75">
        <v>0</v>
      </c>
      <c r="K75">
        <v>0</v>
      </c>
      <c r="L75">
        <v>0</v>
      </c>
      <c r="M75">
        <v>0</v>
      </c>
      <c r="N75">
        <v>0</v>
      </c>
      <c r="O75">
        <v>284.67</v>
      </c>
      <c r="P75">
        <v>35456.94</v>
      </c>
      <c r="Q75">
        <v>2179.27</v>
      </c>
      <c r="R75" s="343">
        <v>41441</v>
      </c>
      <c r="S75" s="343">
        <v>40134</v>
      </c>
      <c r="T75" t="s">
        <v>6397</v>
      </c>
      <c r="U75" t="s">
        <v>6398</v>
      </c>
      <c r="V75" t="s">
        <v>6412</v>
      </c>
      <c r="W75" t="s">
        <v>6400</v>
      </c>
      <c r="X75" t="s">
        <v>2024</v>
      </c>
      <c r="Y75" t="s">
        <v>6401</v>
      </c>
      <c r="Z75" t="s">
        <v>6402</v>
      </c>
      <c r="AA75" t="s">
        <v>6403</v>
      </c>
      <c r="AB75" t="s">
        <v>6404</v>
      </c>
      <c r="AC75" t="s">
        <v>6405</v>
      </c>
      <c r="AD75" t="s">
        <v>6447</v>
      </c>
      <c r="AV75" t="s">
        <v>4036</v>
      </c>
      <c r="AW75" t="s">
        <v>6334</v>
      </c>
    </row>
    <row r="76" spans="1:49">
      <c r="A76" t="s">
        <v>1177</v>
      </c>
      <c r="B76" t="s">
        <v>1174</v>
      </c>
      <c r="C76">
        <v>284.68</v>
      </c>
      <c r="E76" t="s">
        <v>1175</v>
      </c>
      <c r="F76">
        <v>1800</v>
      </c>
      <c r="G76" t="s">
        <v>6314</v>
      </c>
      <c r="H76" t="s">
        <v>4270</v>
      </c>
      <c r="I76">
        <v>0</v>
      </c>
      <c r="J76">
        <v>0</v>
      </c>
      <c r="K76">
        <v>0</v>
      </c>
      <c r="L76">
        <v>0</v>
      </c>
      <c r="M76">
        <v>0</v>
      </c>
      <c r="N76">
        <v>0</v>
      </c>
      <c r="O76">
        <v>284.67</v>
      </c>
      <c r="P76">
        <v>35456.94</v>
      </c>
      <c r="Q76">
        <v>2179.27</v>
      </c>
      <c r="R76" s="343">
        <v>41441</v>
      </c>
      <c r="S76" s="343">
        <v>40134</v>
      </c>
      <c r="T76" t="s">
        <v>6397</v>
      </c>
      <c r="U76" t="s">
        <v>6398</v>
      </c>
      <c r="V76" t="s">
        <v>6413</v>
      </c>
      <c r="W76" t="s">
        <v>6400</v>
      </c>
      <c r="X76" t="s">
        <v>2024</v>
      </c>
      <c r="Y76" t="s">
        <v>6401</v>
      </c>
      <c r="Z76" t="s">
        <v>6402</v>
      </c>
      <c r="AA76" t="s">
        <v>6403</v>
      </c>
      <c r="AB76" t="s">
        <v>6404</v>
      </c>
      <c r="AC76" t="s">
        <v>6405</v>
      </c>
      <c r="AD76" t="s">
        <v>6447</v>
      </c>
      <c r="AV76" t="s">
        <v>4036</v>
      </c>
      <c r="AW76" t="s">
        <v>6334</v>
      </c>
    </row>
    <row r="77" spans="1:49">
      <c r="A77" t="s">
        <v>6441</v>
      </c>
      <c r="B77" t="s">
        <v>1174</v>
      </c>
      <c r="C77">
        <v>4301.84</v>
      </c>
      <c r="E77" t="s">
        <v>6442</v>
      </c>
      <c r="F77">
        <v>1800</v>
      </c>
      <c r="G77" t="s">
        <v>6314</v>
      </c>
      <c r="H77" t="s">
        <v>4270</v>
      </c>
      <c r="I77">
        <v>0</v>
      </c>
      <c r="J77">
        <v>0</v>
      </c>
      <c r="K77">
        <v>0</v>
      </c>
      <c r="L77">
        <v>0</v>
      </c>
      <c r="M77">
        <v>0</v>
      </c>
      <c r="N77">
        <v>0</v>
      </c>
      <c r="O77">
        <v>4301.82</v>
      </c>
      <c r="P77">
        <v>50255.71</v>
      </c>
      <c r="Q77">
        <v>2918.46</v>
      </c>
      <c r="R77" s="343">
        <v>41457</v>
      </c>
      <c r="S77" s="343">
        <v>40134</v>
      </c>
      <c r="T77" t="s">
        <v>6397</v>
      </c>
      <c r="U77" t="s">
        <v>6398</v>
      </c>
      <c r="V77" t="s">
        <v>6414</v>
      </c>
      <c r="W77" t="s">
        <v>6400</v>
      </c>
      <c r="X77" t="s">
        <v>2024</v>
      </c>
      <c r="Y77" t="s">
        <v>6401</v>
      </c>
      <c r="Z77" t="s">
        <v>6402</v>
      </c>
      <c r="AA77" t="s">
        <v>6403</v>
      </c>
      <c r="AB77" t="s">
        <v>6404</v>
      </c>
      <c r="AC77" t="s">
        <v>6405</v>
      </c>
      <c r="AD77" t="s">
        <v>6447</v>
      </c>
      <c r="AV77" t="s">
        <v>4036</v>
      </c>
      <c r="AW77" t="s">
        <v>6334</v>
      </c>
    </row>
    <row r="78" spans="1:49">
      <c r="A78" t="s">
        <v>4891</v>
      </c>
      <c r="B78" t="s">
        <v>1174</v>
      </c>
      <c r="C78">
        <v>4325.67</v>
      </c>
      <c r="E78" t="s">
        <v>6442</v>
      </c>
      <c r="F78">
        <v>1800</v>
      </c>
      <c r="G78" t="s">
        <v>6314</v>
      </c>
      <c r="H78" t="s">
        <v>4270</v>
      </c>
      <c r="I78">
        <v>0</v>
      </c>
      <c r="J78">
        <v>0</v>
      </c>
      <c r="K78">
        <v>0</v>
      </c>
      <c r="L78">
        <v>0</v>
      </c>
      <c r="M78">
        <v>0</v>
      </c>
      <c r="N78">
        <v>0</v>
      </c>
      <c r="O78">
        <v>4325.66</v>
      </c>
      <c r="P78">
        <v>50255.71</v>
      </c>
      <c r="Q78">
        <v>2918.46</v>
      </c>
      <c r="R78" s="343">
        <v>41457</v>
      </c>
      <c r="S78" s="343">
        <v>40137</v>
      </c>
      <c r="T78" t="s">
        <v>6397</v>
      </c>
      <c r="U78" t="s">
        <v>6398</v>
      </c>
      <c r="V78" t="s">
        <v>6415</v>
      </c>
      <c r="W78" t="s">
        <v>6400</v>
      </c>
      <c r="X78" t="s">
        <v>2024</v>
      </c>
      <c r="Y78" t="s">
        <v>6401</v>
      </c>
      <c r="Z78" t="s">
        <v>6402</v>
      </c>
      <c r="AA78" t="s">
        <v>6403</v>
      </c>
      <c r="AB78" t="s">
        <v>6404</v>
      </c>
      <c r="AC78" t="s">
        <v>6405</v>
      </c>
      <c r="AD78" t="s">
        <v>6447</v>
      </c>
      <c r="AV78" t="s">
        <v>4036</v>
      </c>
      <c r="AW78" t="s">
        <v>6334</v>
      </c>
    </row>
    <row r="79" spans="1:49">
      <c r="A79" t="s">
        <v>6482</v>
      </c>
      <c r="B79" t="s">
        <v>6483</v>
      </c>
      <c r="C79">
        <v>51.98</v>
      </c>
      <c r="E79" t="s">
        <v>6484</v>
      </c>
      <c r="F79">
        <v>1789</v>
      </c>
      <c r="G79" t="s">
        <v>6317</v>
      </c>
      <c r="H79" t="s">
        <v>4270</v>
      </c>
      <c r="I79">
        <v>0</v>
      </c>
      <c r="J79">
        <v>0</v>
      </c>
      <c r="K79">
        <v>0</v>
      </c>
      <c r="L79">
        <v>0</v>
      </c>
      <c r="M79">
        <v>0</v>
      </c>
      <c r="N79">
        <v>0</v>
      </c>
      <c r="O79">
        <v>51.97</v>
      </c>
      <c r="P79">
        <v>22692.54</v>
      </c>
      <c r="Q79">
        <v>815.32</v>
      </c>
      <c r="R79" s="343">
        <v>41019</v>
      </c>
      <c r="S79" s="343">
        <v>40295</v>
      </c>
      <c r="T79" t="s">
        <v>1400</v>
      </c>
      <c r="U79" t="s">
        <v>1401</v>
      </c>
      <c r="V79" t="s">
        <v>1402</v>
      </c>
      <c r="W79" t="s">
        <v>1403</v>
      </c>
      <c r="X79" t="s">
        <v>4644</v>
      </c>
      <c r="Y79" t="s">
        <v>4645</v>
      </c>
      <c r="Z79" t="s">
        <v>1404</v>
      </c>
      <c r="AA79" t="s">
        <v>1405</v>
      </c>
      <c r="AB79" t="s">
        <v>1406</v>
      </c>
      <c r="AC79" t="s">
        <v>1407</v>
      </c>
      <c r="AD79" t="s">
        <v>6310</v>
      </c>
      <c r="AE79" t="s">
        <v>6485</v>
      </c>
      <c r="AF79" t="s">
        <v>1408</v>
      </c>
      <c r="AG79" t="s">
        <v>13694</v>
      </c>
      <c r="AH79" t="s">
        <v>4644</v>
      </c>
      <c r="AI79" t="s">
        <v>4645</v>
      </c>
      <c r="AJ79" t="s">
        <v>13695</v>
      </c>
      <c r="AK79" t="s">
        <v>1409</v>
      </c>
      <c r="AL79" t="s">
        <v>1410</v>
      </c>
      <c r="AM79" t="s">
        <v>13696</v>
      </c>
      <c r="AN79" t="s">
        <v>4644</v>
      </c>
      <c r="AO79" t="s">
        <v>4645</v>
      </c>
      <c r="AP79" t="s">
        <v>1404</v>
      </c>
      <c r="AV79" t="s">
        <v>4285</v>
      </c>
      <c r="AW79" t="s">
        <v>6334</v>
      </c>
    </row>
    <row r="80" spans="1:49">
      <c r="A80" t="s">
        <v>6071</v>
      </c>
      <c r="B80" t="s">
        <v>1076</v>
      </c>
      <c r="C80">
        <v>219.58</v>
      </c>
      <c r="E80" t="s">
        <v>1077</v>
      </c>
      <c r="F80">
        <v>1789</v>
      </c>
      <c r="G80" t="s">
        <v>6317</v>
      </c>
      <c r="H80" t="s">
        <v>4270</v>
      </c>
      <c r="I80">
        <v>0</v>
      </c>
      <c r="J80">
        <v>0</v>
      </c>
      <c r="K80">
        <v>0</v>
      </c>
      <c r="L80">
        <v>0</v>
      </c>
      <c r="M80">
        <v>0</v>
      </c>
      <c r="N80">
        <v>0</v>
      </c>
      <c r="O80">
        <v>219.57</v>
      </c>
      <c r="P80">
        <v>1961.07</v>
      </c>
      <c r="Q80">
        <v>280.01</v>
      </c>
      <c r="R80" s="343">
        <v>41000</v>
      </c>
      <c r="S80" s="343">
        <v>40274</v>
      </c>
      <c r="T80" t="s">
        <v>6211</v>
      </c>
      <c r="U80" t="s">
        <v>6212</v>
      </c>
      <c r="V80" t="s">
        <v>6213</v>
      </c>
      <c r="W80" t="s">
        <v>6214</v>
      </c>
      <c r="X80" t="s">
        <v>6215</v>
      </c>
      <c r="Y80" t="s">
        <v>6216</v>
      </c>
      <c r="Z80" t="s">
        <v>6217</v>
      </c>
      <c r="AA80" t="s">
        <v>6218</v>
      </c>
      <c r="AB80" t="s">
        <v>6219</v>
      </c>
      <c r="AC80" t="s">
        <v>6220</v>
      </c>
      <c r="AD80" t="s">
        <v>6310</v>
      </c>
      <c r="AV80" t="s">
        <v>4285</v>
      </c>
      <c r="AW80" t="s">
        <v>6334</v>
      </c>
    </row>
    <row r="81" spans="1:49">
      <c r="A81" t="s">
        <v>1099</v>
      </c>
      <c r="B81" t="s">
        <v>1100</v>
      </c>
      <c r="C81">
        <v>7045.97</v>
      </c>
      <c r="E81" t="s">
        <v>1101</v>
      </c>
      <c r="F81">
        <v>1782</v>
      </c>
      <c r="G81" t="s">
        <v>6319</v>
      </c>
      <c r="H81" t="s">
        <v>4270</v>
      </c>
      <c r="I81">
        <v>0</v>
      </c>
      <c r="J81">
        <v>0</v>
      </c>
      <c r="K81">
        <v>0</v>
      </c>
      <c r="L81">
        <v>0</v>
      </c>
      <c r="M81">
        <v>0</v>
      </c>
      <c r="N81">
        <v>0</v>
      </c>
      <c r="O81">
        <v>7045.89</v>
      </c>
      <c r="P81">
        <v>16461.28</v>
      </c>
      <c r="Q81">
        <v>567.69000000000005</v>
      </c>
      <c r="R81" s="343">
        <v>41354</v>
      </c>
      <c r="S81" s="343">
        <v>40417</v>
      </c>
      <c r="T81" t="s">
        <v>2730</v>
      </c>
      <c r="U81" t="s">
        <v>2731</v>
      </c>
      <c r="V81" t="s">
        <v>2738</v>
      </c>
      <c r="W81" t="s">
        <v>2733</v>
      </c>
      <c r="X81" t="s">
        <v>2024</v>
      </c>
      <c r="Y81" t="s">
        <v>2031</v>
      </c>
      <c r="Z81" t="s">
        <v>2734</v>
      </c>
      <c r="AA81" t="s">
        <v>2735</v>
      </c>
      <c r="AB81" t="s">
        <v>2736</v>
      </c>
      <c r="AC81" t="s">
        <v>2737</v>
      </c>
      <c r="AD81" t="s">
        <v>6447</v>
      </c>
      <c r="AV81" t="s">
        <v>6309</v>
      </c>
      <c r="AW81" t="s">
        <v>6334</v>
      </c>
    </row>
    <row r="82" spans="1:49">
      <c r="A82" t="s">
        <v>1113</v>
      </c>
      <c r="B82" t="s">
        <v>1100</v>
      </c>
      <c r="C82">
        <v>15488.03</v>
      </c>
      <c r="E82" t="s">
        <v>1114</v>
      </c>
      <c r="F82">
        <v>1768</v>
      </c>
      <c r="G82" t="s">
        <v>6319</v>
      </c>
      <c r="H82" t="s">
        <v>4270</v>
      </c>
      <c r="I82">
        <v>0</v>
      </c>
      <c r="J82">
        <v>0</v>
      </c>
      <c r="K82">
        <v>0</v>
      </c>
      <c r="L82">
        <v>0</v>
      </c>
      <c r="M82">
        <v>0</v>
      </c>
      <c r="N82">
        <v>0</v>
      </c>
      <c r="O82">
        <v>15488.13</v>
      </c>
      <c r="P82">
        <v>32232.240000000002</v>
      </c>
      <c r="Q82">
        <v>1083.29</v>
      </c>
      <c r="R82" s="343">
        <v>41367</v>
      </c>
      <c r="S82" s="343">
        <v>40326</v>
      </c>
      <c r="T82" t="s">
        <v>2730</v>
      </c>
      <c r="U82" t="s">
        <v>2731</v>
      </c>
      <c r="V82" t="s">
        <v>2732</v>
      </c>
      <c r="W82" t="s">
        <v>2733</v>
      </c>
      <c r="X82" t="s">
        <v>2024</v>
      </c>
      <c r="Y82" t="s">
        <v>2031</v>
      </c>
      <c r="Z82" t="s">
        <v>2734</v>
      </c>
      <c r="AA82" t="s">
        <v>2735</v>
      </c>
      <c r="AB82" t="s">
        <v>2736</v>
      </c>
      <c r="AC82" t="s">
        <v>2737</v>
      </c>
      <c r="AD82" t="s">
        <v>6447</v>
      </c>
      <c r="AV82" t="s">
        <v>6309</v>
      </c>
      <c r="AW82" t="s">
        <v>6334</v>
      </c>
    </row>
    <row r="83" spans="1:49">
      <c r="A83" t="s">
        <v>1815</v>
      </c>
      <c r="B83" t="s">
        <v>4627</v>
      </c>
      <c r="C83">
        <v>35606.379999999997</v>
      </c>
      <c r="E83" t="s">
        <v>1816</v>
      </c>
      <c r="F83">
        <v>1768</v>
      </c>
      <c r="G83" t="s">
        <v>6319</v>
      </c>
      <c r="H83" t="s">
        <v>4270</v>
      </c>
      <c r="I83">
        <v>0</v>
      </c>
      <c r="J83">
        <v>0</v>
      </c>
      <c r="K83">
        <v>0</v>
      </c>
      <c r="L83">
        <v>0</v>
      </c>
      <c r="M83">
        <v>0</v>
      </c>
      <c r="N83">
        <v>0</v>
      </c>
      <c r="O83">
        <v>35606.379999999997</v>
      </c>
      <c r="P83">
        <v>36480</v>
      </c>
      <c r="Q83">
        <v>758.66</v>
      </c>
      <c r="R83" s="343">
        <v>41910</v>
      </c>
      <c r="S83" s="343">
        <v>40435</v>
      </c>
      <c r="T83" t="s">
        <v>2219</v>
      </c>
      <c r="U83" t="s">
        <v>2220</v>
      </c>
      <c r="V83" t="s">
        <v>6375</v>
      </c>
      <c r="W83" t="s">
        <v>6371</v>
      </c>
      <c r="X83" t="s">
        <v>2024</v>
      </c>
      <c r="Y83" t="s">
        <v>2031</v>
      </c>
      <c r="Z83" t="s">
        <v>6372</v>
      </c>
      <c r="AA83" t="s">
        <v>6373</v>
      </c>
      <c r="AB83" t="s">
        <v>6309</v>
      </c>
      <c r="AC83" t="s">
        <v>6374</v>
      </c>
      <c r="AD83" t="s">
        <v>6447</v>
      </c>
      <c r="AV83" t="s">
        <v>6309</v>
      </c>
      <c r="AW83" t="s">
        <v>6334</v>
      </c>
    </row>
    <row r="84" spans="1:49">
      <c r="A84" t="s">
        <v>2377</v>
      </c>
      <c r="B84" t="s">
        <v>2378</v>
      </c>
      <c r="C84">
        <v>470.31</v>
      </c>
      <c r="E84" t="s">
        <v>2379</v>
      </c>
      <c r="F84">
        <v>1764</v>
      </c>
      <c r="G84" t="s">
        <v>6317</v>
      </c>
      <c r="H84" t="s">
        <v>4270</v>
      </c>
      <c r="I84">
        <v>0</v>
      </c>
      <c r="J84">
        <v>0</v>
      </c>
      <c r="K84">
        <v>0</v>
      </c>
      <c r="L84">
        <v>0</v>
      </c>
      <c r="M84">
        <v>0</v>
      </c>
      <c r="N84">
        <v>0</v>
      </c>
      <c r="O84">
        <v>470.3</v>
      </c>
      <c r="P84">
        <v>3223.76</v>
      </c>
      <c r="Q84">
        <v>1635.93</v>
      </c>
      <c r="R84" s="343">
        <v>41914</v>
      </c>
      <c r="S84" s="343">
        <v>40095</v>
      </c>
      <c r="T84" t="s">
        <v>3226</v>
      </c>
      <c r="U84" t="s">
        <v>6309</v>
      </c>
      <c r="V84" t="s">
        <v>3227</v>
      </c>
      <c r="W84" t="s">
        <v>3553</v>
      </c>
      <c r="X84" t="s">
        <v>3228</v>
      </c>
      <c r="Y84" t="s">
        <v>3229</v>
      </c>
      <c r="Z84" t="s">
        <v>3230</v>
      </c>
      <c r="AA84" t="s">
        <v>3231</v>
      </c>
      <c r="AB84" t="s">
        <v>6309</v>
      </c>
      <c r="AC84" t="s">
        <v>6309</v>
      </c>
      <c r="AD84" t="s">
        <v>6310</v>
      </c>
      <c r="AE84" t="s">
        <v>2380</v>
      </c>
      <c r="AF84" t="s">
        <v>3232</v>
      </c>
      <c r="AG84" t="s">
        <v>13713</v>
      </c>
      <c r="AH84" t="s">
        <v>3228</v>
      </c>
      <c r="AI84" t="s">
        <v>3229</v>
      </c>
      <c r="AJ84" t="s">
        <v>6309</v>
      </c>
      <c r="AQ84">
        <v>1</v>
      </c>
      <c r="AR84" t="s">
        <v>2060</v>
      </c>
      <c r="AS84" t="s">
        <v>15135</v>
      </c>
      <c r="AT84" t="s">
        <v>2042</v>
      </c>
      <c r="AU84" t="s">
        <v>2062</v>
      </c>
      <c r="AV84" t="s">
        <v>6309</v>
      </c>
      <c r="AW84" t="s">
        <v>6334</v>
      </c>
    </row>
    <row r="85" spans="1:49">
      <c r="A85" t="s">
        <v>4985</v>
      </c>
      <c r="B85" t="s">
        <v>4986</v>
      </c>
      <c r="C85">
        <v>10900.89</v>
      </c>
      <c r="E85" t="s">
        <v>4987</v>
      </c>
      <c r="F85">
        <v>1753</v>
      </c>
      <c r="G85" t="s">
        <v>6319</v>
      </c>
      <c r="H85" t="s">
        <v>4270</v>
      </c>
      <c r="I85">
        <v>0</v>
      </c>
      <c r="J85">
        <v>0</v>
      </c>
      <c r="K85">
        <v>0</v>
      </c>
      <c r="L85">
        <v>0</v>
      </c>
      <c r="M85">
        <v>0</v>
      </c>
      <c r="N85">
        <v>0</v>
      </c>
      <c r="O85">
        <v>10900.91</v>
      </c>
      <c r="P85">
        <v>37211.620000000003</v>
      </c>
      <c r="Q85">
        <v>2401.6799999999998</v>
      </c>
      <c r="R85" s="343">
        <v>41960</v>
      </c>
      <c r="S85" s="343">
        <v>40393</v>
      </c>
      <c r="T85" t="s">
        <v>1339</v>
      </c>
      <c r="U85" t="s">
        <v>1340</v>
      </c>
      <c r="V85" t="s">
        <v>1363</v>
      </c>
      <c r="W85" t="s">
        <v>1342</v>
      </c>
      <c r="X85" t="s">
        <v>1343</v>
      </c>
      <c r="Y85" t="s">
        <v>2031</v>
      </c>
      <c r="Z85" t="s">
        <v>1344</v>
      </c>
      <c r="AA85" t="s">
        <v>1345</v>
      </c>
      <c r="AB85" t="s">
        <v>1346</v>
      </c>
      <c r="AC85" t="s">
        <v>1347</v>
      </c>
      <c r="AD85" t="s">
        <v>6447</v>
      </c>
      <c r="AE85" t="s">
        <v>4988</v>
      </c>
      <c r="AF85" t="s">
        <v>1348</v>
      </c>
      <c r="AG85" t="s">
        <v>13692</v>
      </c>
      <c r="AH85" t="s">
        <v>2024</v>
      </c>
      <c r="AI85" t="s">
        <v>2031</v>
      </c>
      <c r="AJ85" t="s">
        <v>13693</v>
      </c>
      <c r="AQ85">
        <v>1</v>
      </c>
      <c r="AR85" t="s">
        <v>1349</v>
      </c>
      <c r="AS85" t="s">
        <v>1350</v>
      </c>
      <c r="AT85" t="s">
        <v>2031</v>
      </c>
      <c r="AU85" t="s">
        <v>1351</v>
      </c>
      <c r="AV85" t="s">
        <v>6309</v>
      </c>
      <c r="AW85" t="s">
        <v>6334</v>
      </c>
    </row>
    <row r="86" spans="1:49">
      <c r="A86" t="s">
        <v>4989</v>
      </c>
      <c r="B86" t="s">
        <v>4986</v>
      </c>
      <c r="C86">
        <v>6568.78</v>
      </c>
      <c r="E86" t="s">
        <v>4990</v>
      </c>
      <c r="F86">
        <v>1753</v>
      </c>
      <c r="G86" t="s">
        <v>6319</v>
      </c>
      <c r="H86" t="s">
        <v>4270</v>
      </c>
      <c r="I86">
        <v>0</v>
      </c>
      <c r="J86">
        <v>0</v>
      </c>
      <c r="K86">
        <v>0</v>
      </c>
      <c r="L86">
        <v>0</v>
      </c>
      <c r="M86">
        <v>0</v>
      </c>
      <c r="N86">
        <v>0</v>
      </c>
      <c r="O86">
        <v>6568.81</v>
      </c>
      <c r="P86">
        <v>33873.839999999997</v>
      </c>
      <c r="Q86">
        <v>2186.2600000000002</v>
      </c>
      <c r="R86" s="343">
        <v>41960</v>
      </c>
      <c r="S86" s="343">
        <v>40325</v>
      </c>
      <c r="T86" t="s">
        <v>1339</v>
      </c>
      <c r="U86" t="s">
        <v>1340</v>
      </c>
      <c r="V86" t="s">
        <v>1364</v>
      </c>
      <c r="W86" t="s">
        <v>1342</v>
      </c>
      <c r="X86" t="s">
        <v>1343</v>
      </c>
      <c r="Y86" t="s">
        <v>2031</v>
      </c>
      <c r="Z86" t="s">
        <v>1344</v>
      </c>
      <c r="AA86" t="s">
        <v>1345</v>
      </c>
      <c r="AB86" t="s">
        <v>1346</v>
      </c>
      <c r="AC86" t="s">
        <v>1347</v>
      </c>
      <c r="AD86" t="s">
        <v>6447</v>
      </c>
      <c r="AE86" t="s">
        <v>4988</v>
      </c>
      <c r="AF86" t="s">
        <v>1348</v>
      </c>
      <c r="AG86" t="s">
        <v>13692</v>
      </c>
      <c r="AH86" t="s">
        <v>2024</v>
      </c>
      <c r="AI86" t="s">
        <v>2031</v>
      </c>
      <c r="AJ86" t="s">
        <v>13693</v>
      </c>
      <c r="AQ86">
        <v>1</v>
      </c>
      <c r="AR86" t="s">
        <v>1349</v>
      </c>
      <c r="AS86" t="s">
        <v>1350</v>
      </c>
      <c r="AT86" t="s">
        <v>2031</v>
      </c>
      <c r="AU86" t="s">
        <v>1351</v>
      </c>
      <c r="AV86" t="s">
        <v>6309</v>
      </c>
      <c r="AW86" t="s">
        <v>6334</v>
      </c>
    </row>
    <row r="87" spans="1:49">
      <c r="A87" t="s">
        <v>4991</v>
      </c>
      <c r="B87" t="s">
        <v>4986</v>
      </c>
      <c r="C87">
        <v>1899.58</v>
      </c>
      <c r="E87" t="s">
        <v>4992</v>
      </c>
      <c r="F87">
        <v>1753</v>
      </c>
      <c r="G87" t="s">
        <v>6319</v>
      </c>
      <c r="H87" t="s">
        <v>4270</v>
      </c>
      <c r="I87">
        <v>0</v>
      </c>
      <c r="J87">
        <v>0</v>
      </c>
      <c r="K87">
        <v>0</v>
      </c>
      <c r="L87">
        <v>0</v>
      </c>
      <c r="M87">
        <v>0</v>
      </c>
      <c r="N87">
        <v>0</v>
      </c>
      <c r="O87">
        <v>1899.6</v>
      </c>
      <c r="P87">
        <v>9849.09</v>
      </c>
      <c r="Q87">
        <v>635.66999999999996</v>
      </c>
      <c r="R87" s="343">
        <v>41960</v>
      </c>
      <c r="S87" s="343">
        <v>40457</v>
      </c>
      <c r="T87" t="s">
        <v>1339</v>
      </c>
      <c r="U87" t="s">
        <v>1340</v>
      </c>
      <c r="V87" t="s">
        <v>1365</v>
      </c>
      <c r="W87" t="s">
        <v>1342</v>
      </c>
      <c r="X87" t="s">
        <v>1343</v>
      </c>
      <c r="Y87" t="s">
        <v>2031</v>
      </c>
      <c r="Z87" t="s">
        <v>1344</v>
      </c>
      <c r="AA87" t="s">
        <v>1345</v>
      </c>
      <c r="AB87" t="s">
        <v>1346</v>
      </c>
      <c r="AC87" t="s">
        <v>1347</v>
      </c>
      <c r="AD87" t="s">
        <v>6447</v>
      </c>
      <c r="AE87" t="s">
        <v>4988</v>
      </c>
      <c r="AF87" t="s">
        <v>1348</v>
      </c>
      <c r="AG87" t="s">
        <v>13692</v>
      </c>
      <c r="AH87" t="s">
        <v>2024</v>
      </c>
      <c r="AI87" t="s">
        <v>2031</v>
      </c>
      <c r="AJ87" t="s">
        <v>13693</v>
      </c>
      <c r="AQ87">
        <v>1</v>
      </c>
      <c r="AR87" t="s">
        <v>1349</v>
      </c>
      <c r="AS87" t="s">
        <v>1350</v>
      </c>
      <c r="AT87" t="s">
        <v>2031</v>
      </c>
      <c r="AU87" t="s">
        <v>1351</v>
      </c>
      <c r="AV87" t="s">
        <v>6309</v>
      </c>
      <c r="AW87" t="s">
        <v>6334</v>
      </c>
    </row>
    <row r="88" spans="1:49">
      <c r="A88" t="s">
        <v>578</v>
      </c>
      <c r="B88" t="s">
        <v>579</v>
      </c>
      <c r="C88">
        <v>2907.84</v>
      </c>
      <c r="E88" t="s">
        <v>580</v>
      </c>
      <c r="F88">
        <v>1753</v>
      </c>
      <c r="G88" t="s">
        <v>6317</v>
      </c>
      <c r="H88" t="s">
        <v>4270</v>
      </c>
      <c r="I88">
        <v>0</v>
      </c>
      <c r="J88">
        <v>0</v>
      </c>
      <c r="K88">
        <v>0</v>
      </c>
      <c r="L88">
        <v>0</v>
      </c>
      <c r="M88">
        <v>0</v>
      </c>
      <c r="N88">
        <v>0</v>
      </c>
      <c r="O88">
        <v>2907.79</v>
      </c>
      <c r="P88">
        <v>6565.99</v>
      </c>
      <c r="Q88">
        <v>363.64</v>
      </c>
      <c r="R88" s="343">
        <v>41498</v>
      </c>
      <c r="S88" s="343">
        <v>40395</v>
      </c>
      <c r="T88" t="s">
        <v>6351</v>
      </c>
      <c r="U88" t="s">
        <v>6352</v>
      </c>
      <c r="V88" t="s">
        <v>6353</v>
      </c>
      <c r="W88" t="s">
        <v>6354</v>
      </c>
      <c r="X88" t="s">
        <v>3554</v>
      </c>
      <c r="Y88" t="s">
        <v>3555</v>
      </c>
      <c r="Z88" t="s">
        <v>6355</v>
      </c>
      <c r="AA88" t="s">
        <v>6356</v>
      </c>
      <c r="AB88" t="s">
        <v>6309</v>
      </c>
      <c r="AC88" t="s">
        <v>6357</v>
      </c>
      <c r="AD88" t="s">
        <v>6310</v>
      </c>
      <c r="AV88" t="s">
        <v>4285</v>
      </c>
      <c r="AW88" t="s">
        <v>6334</v>
      </c>
    </row>
    <row r="89" spans="1:49">
      <c r="A89" t="s">
        <v>4289</v>
      </c>
      <c r="B89" t="s">
        <v>4290</v>
      </c>
      <c r="C89">
        <v>1078.71</v>
      </c>
      <c r="E89" t="s">
        <v>6443</v>
      </c>
      <c r="F89">
        <v>1740</v>
      </c>
      <c r="G89" t="s">
        <v>6319</v>
      </c>
      <c r="H89" t="s">
        <v>4270</v>
      </c>
      <c r="I89">
        <v>0</v>
      </c>
      <c r="J89">
        <v>0</v>
      </c>
      <c r="K89">
        <v>0</v>
      </c>
      <c r="L89">
        <v>0</v>
      </c>
      <c r="M89">
        <v>0</v>
      </c>
      <c r="N89">
        <v>0</v>
      </c>
      <c r="O89">
        <v>1078.71</v>
      </c>
      <c r="P89">
        <v>22048.22</v>
      </c>
      <c r="Q89">
        <v>457.09</v>
      </c>
      <c r="R89" s="343">
        <v>40902</v>
      </c>
      <c r="S89" s="343">
        <v>41117</v>
      </c>
      <c r="T89" t="s">
        <v>6376</v>
      </c>
      <c r="U89" t="s">
        <v>6377</v>
      </c>
      <c r="V89" t="s">
        <v>6384</v>
      </c>
      <c r="W89" t="s">
        <v>15081</v>
      </c>
      <c r="X89" t="s">
        <v>2024</v>
      </c>
      <c r="Y89" t="s">
        <v>2031</v>
      </c>
      <c r="Z89" t="s">
        <v>3424</v>
      </c>
      <c r="AA89" t="s">
        <v>6380</v>
      </c>
      <c r="AB89" t="s">
        <v>6381</v>
      </c>
      <c r="AC89" t="s">
        <v>6382</v>
      </c>
      <c r="AD89" t="s">
        <v>2035</v>
      </c>
      <c r="AE89" t="s">
        <v>6444</v>
      </c>
      <c r="AF89" t="s">
        <v>6383</v>
      </c>
      <c r="AG89" t="s">
        <v>6379</v>
      </c>
      <c r="AH89" t="s">
        <v>4688</v>
      </c>
      <c r="AI89" t="s">
        <v>4689</v>
      </c>
      <c r="AJ89" t="s">
        <v>6309</v>
      </c>
      <c r="AV89" t="s">
        <v>6309</v>
      </c>
      <c r="AW89" t="s">
        <v>6334</v>
      </c>
    </row>
    <row r="90" spans="1:49">
      <c r="A90" t="s">
        <v>4993</v>
      </c>
      <c r="B90" t="s">
        <v>4986</v>
      </c>
      <c r="C90">
        <v>1013.41</v>
      </c>
      <c r="E90" t="s">
        <v>4994</v>
      </c>
      <c r="F90">
        <v>1739</v>
      </c>
      <c r="G90" t="s">
        <v>6319</v>
      </c>
      <c r="H90" t="s">
        <v>4270</v>
      </c>
      <c r="I90">
        <v>0</v>
      </c>
      <c r="J90">
        <v>0</v>
      </c>
      <c r="K90">
        <v>0</v>
      </c>
      <c r="L90">
        <v>0</v>
      </c>
      <c r="M90">
        <v>0</v>
      </c>
      <c r="N90">
        <v>0</v>
      </c>
      <c r="O90">
        <v>1013.41</v>
      </c>
      <c r="P90">
        <v>1779.68</v>
      </c>
      <c r="Q90">
        <v>101.88</v>
      </c>
      <c r="R90" s="343">
        <v>41960</v>
      </c>
      <c r="S90" s="343">
        <v>40263</v>
      </c>
      <c r="T90" t="s">
        <v>1339</v>
      </c>
      <c r="U90" t="s">
        <v>1340</v>
      </c>
      <c r="V90" t="s">
        <v>1353</v>
      </c>
      <c r="W90" t="s">
        <v>1342</v>
      </c>
      <c r="X90" t="s">
        <v>1343</v>
      </c>
      <c r="Y90" t="s">
        <v>2031</v>
      </c>
      <c r="Z90" t="s">
        <v>1344</v>
      </c>
      <c r="AA90" t="s">
        <v>1345</v>
      </c>
      <c r="AB90" t="s">
        <v>1346</v>
      </c>
      <c r="AC90" t="s">
        <v>1347</v>
      </c>
      <c r="AD90" t="s">
        <v>6447</v>
      </c>
      <c r="AE90" t="s">
        <v>4988</v>
      </c>
      <c r="AF90" t="s">
        <v>1348</v>
      </c>
      <c r="AG90" t="s">
        <v>13692</v>
      </c>
      <c r="AH90" t="s">
        <v>2024</v>
      </c>
      <c r="AI90" t="s">
        <v>2031</v>
      </c>
      <c r="AJ90" t="s">
        <v>13693</v>
      </c>
      <c r="AQ90">
        <v>1</v>
      </c>
      <c r="AR90" t="s">
        <v>1349</v>
      </c>
      <c r="AS90" t="s">
        <v>1350</v>
      </c>
      <c r="AT90" t="s">
        <v>2031</v>
      </c>
      <c r="AU90" t="s">
        <v>1351</v>
      </c>
      <c r="AV90" t="s">
        <v>6309</v>
      </c>
      <c r="AW90" t="s">
        <v>6334</v>
      </c>
    </row>
    <row r="91" spans="1:49">
      <c r="A91" t="s">
        <v>4995</v>
      </c>
      <c r="B91" t="s">
        <v>4986</v>
      </c>
      <c r="C91">
        <v>240.64</v>
      </c>
      <c r="E91" t="s">
        <v>4996</v>
      </c>
      <c r="F91">
        <v>1739</v>
      </c>
      <c r="G91" t="s">
        <v>6319</v>
      </c>
      <c r="H91" t="s">
        <v>4270</v>
      </c>
      <c r="I91">
        <v>0</v>
      </c>
      <c r="J91">
        <v>0</v>
      </c>
      <c r="K91">
        <v>0</v>
      </c>
      <c r="L91">
        <v>0</v>
      </c>
      <c r="M91">
        <v>0</v>
      </c>
      <c r="N91">
        <v>0</v>
      </c>
      <c r="O91">
        <v>240.64</v>
      </c>
      <c r="P91">
        <v>1342.97</v>
      </c>
      <c r="Q91">
        <v>76.88</v>
      </c>
      <c r="R91" s="343">
        <v>41960</v>
      </c>
      <c r="S91" s="343">
        <v>40263</v>
      </c>
      <c r="T91" t="s">
        <v>1339</v>
      </c>
      <c r="U91" t="s">
        <v>1340</v>
      </c>
      <c r="V91" t="s">
        <v>1354</v>
      </c>
      <c r="W91" t="s">
        <v>1342</v>
      </c>
      <c r="X91" t="s">
        <v>1343</v>
      </c>
      <c r="Y91" t="s">
        <v>2031</v>
      </c>
      <c r="Z91" t="s">
        <v>1344</v>
      </c>
      <c r="AA91" t="s">
        <v>1345</v>
      </c>
      <c r="AB91" t="s">
        <v>1346</v>
      </c>
      <c r="AC91" t="s">
        <v>1347</v>
      </c>
      <c r="AD91" t="s">
        <v>6447</v>
      </c>
      <c r="AE91" t="s">
        <v>4988</v>
      </c>
      <c r="AF91" t="s">
        <v>1348</v>
      </c>
      <c r="AG91" t="s">
        <v>13692</v>
      </c>
      <c r="AH91" t="s">
        <v>2024</v>
      </c>
      <c r="AI91" t="s">
        <v>2031</v>
      </c>
      <c r="AJ91" t="s">
        <v>13693</v>
      </c>
      <c r="AQ91">
        <v>1</v>
      </c>
      <c r="AR91" t="s">
        <v>1349</v>
      </c>
      <c r="AS91" t="s">
        <v>1350</v>
      </c>
      <c r="AT91" t="s">
        <v>2031</v>
      </c>
      <c r="AU91" t="s">
        <v>1351</v>
      </c>
      <c r="AV91" t="s">
        <v>6309</v>
      </c>
      <c r="AW91" t="s">
        <v>6334</v>
      </c>
    </row>
    <row r="92" spans="1:49">
      <c r="A92" t="s">
        <v>4997</v>
      </c>
      <c r="B92" t="s">
        <v>4986</v>
      </c>
      <c r="C92">
        <v>5072.25</v>
      </c>
      <c r="E92" t="s">
        <v>4998</v>
      </c>
      <c r="F92">
        <v>1739</v>
      </c>
      <c r="G92" t="s">
        <v>6319</v>
      </c>
      <c r="H92" t="s">
        <v>4270</v>
      </c>
      <c r="I92">
        <v>0</v>
      </c>
      <c r="J92">
        <v>0</v>
      </c>
      <c r="K92">
        <v>0</v>
      </c>
      <c r="L92">
        <v>0</v>
      </c>
      <c r="M92">
        <v>0</v>
      </c>
      <c r="N92">
        <v>0</v>
      </c>
      <c r="O92">
        <v>5072.26</v>
      </c>
      <c r="P92">
        <v>6617.6</v>
      </c>
      <c r="Q92">
        <v>107.5</v>
      </c>
      <c r="R92" s="343">
        <v>41960</v>
      </c>
      <c r="S92" s="343">
        <v>40633</v>
      </c>
      <c r="T92" t="s">
        <v>1339</v>
      </c>
      <c r="U92" t="s">
        <v>1340</v>
      </c>
      <c r="V92" t="s">
        <v>1355</v>
      </c>
      <c r="W92" t="s">
        <v>1342</v>
      </c>
      <c r="X92" t="s">
        <v>1343</v>
      </c>
      <c r="Y92" t="s">
        <v>2031</v>
      </c>
      <c r="Z92" t="s">
        <v>1344</v>
      </c>
      <c r="AA92" t="s">
        <v>1345</v>
      </c>
      <c r="AB92" t="s">
        <v>1346</v>
      </c>
      <c r="AC92" t="s">
        <v>1347</v>
      </c>
      <c r="AD92" t="s">
        <v>6447</v>
      </c>
      <c r="AE92" t="s">
        <v>4988</v>
      </c>
      <c r="AF92" t="s">
        <v>1348</v>
      </c>
      <c r="AG92" t="s">
        <v>13692</v>
      </c>
      <c r="AH92" t="s">
        <v>2024</v>
      </c>
      <c r="AI92" t="s">
        <v>2031</v>
      </c>
      <c r="AJ92" t="s">
        <v>13693</v>
      </c>
      <c r="AQ92">
        <v>1</v>
      </c>
      <c r="AR92" t="s">
        <v>1349</v>
      </c>
      <c r="AS92" t="s">
        <v>1350</v>
      </c>
      <c r="AT92" t="s">
        <v>2031</v>
      </c>
      <c r="AU92" t="s">
        <v>1351</v>
      </c>
      <c r="AV92" t="s">
        <v>6309</v>
      </c>
      <c r="AW92" t="s">
        <v>6334</v>
      </c>
    </row>
    <row r="93" spans="1:49">
      <c r="A93" t="s">
        <v>4999</v>
      </c>
      <c r="B93" t="s">
        <v>4986</v>
      </c>
      <c r="C93">
        <v>268.75</v>
      </c>
      <c r="E93" t="s">
        <v>5000</v>
      </c>
      <c r="F93">
        <v>1739</v>
      </c>
      <c r="G93" t="s">
        <v>6319</v>
      </c>
      <c r="H93" t="s">
        <v>4270</v>
      </c>
      <c r="I93">
        <v>0</v>
      </c>
      <c r="J93">
        <v>0</v>
      </c>
      <c r="K93">
        <v>0</v>
      </c>
      <c r="L93">
        <v>0</v>
      </c>
      <c r="M93">
        <v>0</v>
      </c>
      <c r="N93">
        <v>0</v>
      </c>
      <c r="O93">
        <v>268.77999999999997</v>
      </c>
      <c r="P93">
        <v>1506.66</v>
      </c>
      <c r="Q93">
        <v>86.25</v>
      </c>
      <c r="R93" s="343">
        <v>41960</v>
      </c>
      <c r="S93" s="343">
        <v>40389</v>
      </c>
      <c r="T93" t="s">
        <v>1339</v>
      </c>
      <c r="U93" t="s">
        <v>1340</v>
      </c>
      <c r="V93" t="s">
        <v>1356</v>
      </c>
      <c r="W93" t="s">
        <v>1342</v>
      </c>
      <c r="X93" t="s">
        <v>1343</v>
      </c>
      <c r="Y93" t="s">
        <v>2031</v>
      </c>
      <c r="Z93" t="s">
        <v>1344</v>
      </c>
      <c r="AA93" t="s">
        <v>1345</v>
      </c>
      <c r="AB93" t="s">
        <v>1346</v>
      </c>
      <c r="AC93" t="s">
        <v>1347</v>
      </c>
      <c r="AD93" t="s">
        <v>6447</v>
      </c>
      <c r="AE93" t="s">
        <v>4988</v>
      </c>
      <c r="AF93" t="s">
        <v>1348</v>
      </c>
      <c r="AG93" t="s">
        <v>13692</v>
      </c>
      <c r="AH93" t="s">
        <v>2024</v>
      </c>
      <c r="AI93" t="s">
        <v>2031</v>
      </c>
      <c r="AJ93" t="s">
        <v>13693</v>
      </c>
      <c r="AQ93">
        <v>1</v>
      </c>
      <c r="AR93" t="s">
        <v>1349</v>
      </c>
      <c r="AS93" t="s">
        <v>1350</v>
      </c>
      <c r="AT93" t="s">
        <v>2031</v>
      </c>
      <c r="AU93" t="s">
        <v>1351</v>
      </c>
      <c r="AV93" t="s">
        <v>6309</v>
      </c>
      <c r="AW93" t="s">
        <v>6334</v>
      </c>
    </row>
    <row r="94" spans="1:49">
      <c r="A94" t="s">
        <v>5001</v>
      </c>
      <c r="B94" t="s">
        <v>4986</v>
      </c>
      <c r="C94">
        <v>338.11</v>
      </c>
      <c r="E94" t="s">
        <v>5002</v>
      </c>
      <c r="F94">
        <v>1739</v>
      </c>
      <c r="G94" t="s">
        <v>6319</v>
      </c>
      <c r="H94" t="s">
        <v>4270</v>
      </c>
      <c r="I94">
        <v>0</v>
      </c>
      <c r="J94">
        <v>0</v>
      </c>
      <c r="K94">
        <v>0</v>
      </c>
      <c r="L94">
        <v>0</v>
      </c>
      <c r="M94">
        <v>0</v>
      </c>
      <c r="N94">
        <v>0</v>
      </c>
      <c r="O94">
        <v>338.13</v>
      </c>
      <c r="P94">
        <v>1910.55</v>
      </c>
      <c r="Q94">
        <v>109.37</v>
      </c>
      <c r="R94" s="343">
        <v>41960</v>
      </c>
      <c r="S94" s="343">
        <v>40389</v>
      </c>
      <c r="T94" t="s">
        <v>1339</v>
      </c>
      <c r="U94" t="s">
        <v>1340</v>
      </c>
      <c r="V94" t="s">
        <v>1357</v>
      </c>
      <c r="W94" t="s">
        <v>1342</v>
      </c>
      <c r="X94" t="s">
        <v>1343</v>
      </c>
      <c r="Y94" t="s">
        <v>2031</v>
      </c>
      <c r="Z94" t="s">
        <v>1344</v>
      </c>
      <c r="AA94" t="s">
        <v>1345</v>
      </c>
      <c r="AB94" t="s">
        <v>1346</v>
      </c>
      <c r="AC94" t="s">
        <v>1347</v>
      </c>
      <c r="AD94" t="s">
        <v>6447</v>
      </c>
      <c r="AE94" t="s">
        <v>4988</v>
      </c>
      <c r="AF94" t="s">
        <v>1348</v>
      </c>
      <c r="AG94" t="s">
        <v>13692</v>
      </c>
      <c r="AH94" t="s">
        <v>2024</v>
      </c>
      <c r="AI94" t="s">
        <v>2031</v>
      </c>
      <c r="AJ94" t="s">
        <v>13693</v>
      </c>
      <c r="AQ94">
        <v>1</v>
      </c>
      <c r="AR94" t="s">
        <v>1349</v>
      </c>
      <c r="AS94" t="s">
        <v>1350</v>
      </c>
      <c r="AT94" t="s">
        <v>2031</v>
      </c>
      <c r="AU94" t="s">
        <v>1351</v>
      </c>
      <c r="AV94" t="s">
        <v>6309</v>
      </c>
      <c r="AW94" t="s">
        <v>6334</v>
      </c>
    </row>
    <row r="95" spans="1:49">
      <c r="A95" t="s">
        <v>3842</v>
      </c>
      <c r="B95" t="s">
        <v>4986</v>
      </c>
      <c r="C95">
        <v>314.14</v>
      </c>
      <c r="E95" t="s">
        <v>3843</v>
      </c>
      <c r="F95">
        <v>1739</v>
      </c>
      <c r="G95" t="s">
        <v>6319</v>
      </c>
      <c r="H95" t="s">
        <v>4270</v>
      </c>
      <c r="I95">
        <v>0</v>
      </c>
      <c r="J95">
        <v>0</v>
      </c>
      <c r="K95">
        <v>0</v>
      </c>
      <c r="L95">
        <v>0</v>
      </c>
      <c r="M95">
        <v>0</v>
      </c>
      <c r="N95">
        <v>0</v>
      </c>
      <c r="O95">
        <v>314.14</v>
      </c>
      <c r="P95">
        <v>1771</v>
      </c>
      <c r="Q95">
        <v>101.38</v>
      </c>
      <c r="R95" s="343">
        <v>41960</v>
      </c>
      <c r="S95" s="343">
        <v>40263</v>
      </c>
      <c r="T95" t="s">
        <v>1339</v>
      </c>
      <c r="U95" t="s">
        <v>1340</v>
      </c>
      <c r="V95" t="s">
        <v>1360</v>
      </c>
      <c r="W95" t="s">
        <v>1342</v>
      </c>
      <c r="X95" t="s">
        <v>1343</v>
      </c>
      <c r="Y95" t="s">
        <v>2031</v>
      </c>
      <c r="Z95" t="s">
        <v>1344</v>
      </c>
      <c r="AA95" t="s">
        <v>1345</v>
      </c>
      <c r="AB95" t="s">
        <v>1346</v>
      </c>
      <c r="AC95" t="s">
        <v>1347</v>
      </c>
      <c r="AD95" t="s">
        <v>6447</v>
      </c>
      <c r="AE95" t="s">
        <v>4988</v>
      </c>
      <c r="AF95" t="s">
        <v>1348</v>
      </c>
      <c r="AG95" t="s">
        <v>13692</v>
      </c>
      <c r="AH95" t="s">
        <v>2024</v>
      </c>
      <c r="AI95" t="s">
        <v>2031</v>
      </c>
      <c r="AJ95" t="s">
        <v>13693</v>
      </c>
      <c r="AQ95">
        <v>1</v>
      </c>
      <c r="AR95" t="s">
        <v>1349</v>
      </c>
      <c r="AS95" t="s">
        <v>1350</v>
      </c>
      <c r="AT95" t="s">
        <v>2031</v>
      </c>
      <c r="AU95" t="s">
        <v>1351</v>
      </c>
      <c r="AV95" t="s">
        <v>6309</v>
      </c>
      <c r="AW95" t="s">
        <v>6334</v>
      </c>
    </row>
    <row r="96" spans="1:49">
      <c r="A96" t="s">
        <v>3844</v>
      </c>
      <c r="B96" t="s">
        <v>4986</v>
      </c>
      <c r="C96">
        <v>1009.62</v>
      </c>
      <c r="E96" t="s">
        <v>3845</v>
      </c>
      <c r="F96">
        <v>1739</v>
      </c>
      <c r="G96" t="s">
        <v>6319</v>
      </c>
      <c r="H96" t="s">
        <v>4270</v>
      </c>
      <c r="I96">
        <v>0</v>
      </c>
      <c r="J96">
        <v>0</v>
      </c>
      <c r="K96">
        <v>0</v>
      </c>
      <c r="L96">
        <v>0</v>
      </c>
      <c r="M96">
        <v>0</v>
      </c>
      <c r="N96">
        <v>0</v>
      </c>
      <c r="O96">
        <v>1009.6</v>
      </c>
      <c r="P96">
        <v>3289.83</v>
      </c>
      <c r="Q96">
        <v>188.34</v>
      </c>
      <c r="R96" s="343">
        <v>41960</v>
      </c>
      <c r="S96" s="343">
        <v>40263</v>
      </c>
      <c r="T96" t="s">
        <v>1339</v>
      </c>
      <c r="U96" t="s">
        <v>1340</v>
      </c>
      <c r="V96" t="s">
        <v>1361</v>
      </c>
      <c r="W96" t="s">
        <v>1342</v>
      </c>
      <c r="X96" t="s">
        <v>1343</v>
      </c>
      <c r="Y96" t="s">
        <v>2031</v>
      </c>
      <c r="Z96" t="s">
        <v>1344</v>
      </c>
      <c r="AA96" t="s">
        <v>1345</v>
      </c>
      <c r="AB96" t="s">
        <v>1346</v>
      </c>
      <c r="AC96" t="s">
        <v>1347</v>
      </c>
      <c r="AD96" t="s">
        <v>6447</v>
      </c>
      <c r="AE96" t="s">
        <v>4988</v>
      </c>
      <c r="AF96" t="s">
        <v>1348</v>
      </c>
      <c r="AG96" t="s">
        <v>13692</v>
      </c>
      <c r="AH96" t="s">
        <v>2024</v>
      </c>
      <c r="AI96" t="s">
        <v>2031</v>
      </c>
      <c r="AJ96" t="s">
        <v>13693</v>
      </c>
      <c r="AQ96">
        <v>1</v>
      </c>
      <c r="AR96" t="s">
        <v>1349</v>
      </c>
      <c r="AS96" t="s">
        <v>1350</v>
      </c>
      <c r="AT96" t="s">
        <v>2031</v>
      </c>
      <c r="AU96" t="s">
        <v>1351</v>
      </c>
      <c r="AV96" t="s">
        <v>6309</v>
      </c>
      <c r="AW96" t="s">
        <v>6334</v>
      </c>
    </row>
    <row r="97" spans="1:49">
      <c r="A97" t="s">
        <v>3846</v>
      </c>
      <c r="B97" t="s">
        <v>4986</v>
      </c>
      <c r="C97">
        <v>286.26</v>
      </c>
      <c r="E97" t="s">
        <v>3847</v>
      </c>
      <c r="F97">
        <v>1739</v>
      </c>
      <c r="G97" t="s">
        <v>6319</v>
      </c>
      <c r="H97" t="s">
        <v>4270</v>
      </c>
      <c r="I97">
        <v>0</v>
      </c>
      <c r="J97">
        <v>0</v>
      </c>
      <c r="K97">
        <v>0</v>
      </c>
      <c r="L97">
        <v>0</v>
      </c>
      <c r="M97">
        <v>0</v>
      </c>
      <c r="N97">
        <v>0</v>
      </c>
      <c r="O97">
        <v>286.26</v>
      </c>
      <c r="P97">
        <v>1266.3900000000001</v>
      </c>
      <c r="Q97">
        <v>72.52</v>
      </c>
      <c r="R97" s="343">
        <v>41960</v>
      </c>
      <c r="S97" s="343">
        <v>40263</v>
      </c>
      <c r="T97" t="s">
        <v>1339</v>
      </c>
      <c r="U97" t="s">
        <v>1340</v>
      </c>
      <c r="V97" t="s">
        <v>1362</v>
      </c>
      <c r="W97" t="s">
        <v>1342</v>
      </c>
      <c r="X97" t="s">
        <v>1343</v>
      </c>
      <c r="Y97" t="s">
        <v>2031</v>
      </c>
      <c r="Z97" t="s">
        <v>1344</v>
      </c>
      <c r="AA97" t="s">
        <v>1345</v>
      </c>
      <c r="AB97" t="s">
        <v>1346</v>
      </c>
      <c r="AC97" t="s">
        <v>1347</v>
      </c>
      <c r="AD97" t="s">
        <v>6447</v>
      </c>
      <c r="AE97" t="s">
        <v>4988</v>
      </c>
      <c r="AF97" t="s">
        <v>1348</v>
      </c>
      <c r="AG97" t="s">
        <v>13692</v>
      </c>
      <c r="AH97" t="s">
        <v>2024</v>
      </c>
      <c r="AI97" t="s">
        <v>2031</v>
      </c>
      <c r="AJ97" t="s">
        <v>13693</v>
      </c>
      <c r="AQ97">
        <v>1</v>
      </c>
      <c r="AR97" t="s">
        <v>1349</v>
      </c>
      <c r="AS97" t="s">
        <v>1350</v>
      </c>
      <c r="AT97" t="s">
        <v>2031</v>
      </c>
      <c r="AU97" t="s">
        <v>1351</v>
      </c>
      <c r="AV97" t="s">
        <v>6309</v>
      </c>
      <c r="AW97" t="s">
        <v>6334</v>
      </c>
    </row>
    <row r="98" spans="1:49">
      <c r="A98" t="s">
        <v>3838</v>
      </c>
      <c r="B98" t="s">
        <v>4986</v>
      </c>
      <c r="C98">
        <v>174.73</v>
      </c>
      <c r="E98" t="s">
        <v>3839</v>
      </c>
      <c r="F98">
        <v>1739</v>
      </c>
      <c r="G98" t="s">
        <v>6319</v>
      </c>
      <c r="H98" t="s">
        <v>4270</v>
      </c>
      <c r="I98">
        <v>0</v>
      </c>
      <c r="J98">
        <v>0</v>
      </c>
      <c r="K98">
        <v>0</v>
      </c>
      <c r="L98">
        <v>0</v>
      </c>
      <c r="M98">
        <v>0</v>
      </c>
      <c r="N98">
        <v>0</v>
      </c>
      <c r="O98">
        <v>174.74</v>
      </c>
      <c r="P98">
        <v>959.36</v>
      </c>
      <c r="Q98">
        <v>54.91</v>
      </c>
      <c r="R98" s="343">
        <v>41960</v>
      </c>
      <c r="S98" s="343">
        <v>40263</v>
      </c>
      <c r="T98" t="s">
        <v>1339</v>
      </c>
      <c r="U98" t="s">
        <v>1340</v>
      </c>
      <c r="V98" t="s">
        <v>1358</v>
      </c>
      <c r="W98" t="s">
        <v>1342</v>
      </c>
      <c r="X98" t="s">
        <v>1343</v>
      </c>
      <c r="Y98" t="s">
        <v>2031</v>
      </c>
      <c r="Z98" t="s">
        <v>1344</v>
      </c>
      <c r="AA98" t="s">
        <v>1345</v>
      </c>
      <c r="AB98" t="s">
        <v>1346</v>
      </c>
      <c r="AC98" t="s">
        <v>1347</v>
      </c>
      <c r="AD98" t="s">
        <v>6447</v>
      </c>
      <c r="AE98" t="s">
        <v>4988</v>
      </c>
      <c r="AF98" t="s">
        <v>1348</v>
      </c>
      <c r="AG98" t="s">
        <v>13692</v>
      </c>
      <c r="AH98" t="s">
        <v>2024</v>
      </c>
      <c r="AI98" t="s">
        <v>2031</v>
      </c>
      <c r="AJ98" t="s">
        <v>13693</v>
      </c>
      <c r="AQ98">
        <v>1</v>
      </c>
      <c r="AR98" t="s">
        <v>1349</v>
      </c>
      <c r="AS98" t="s">
        <v>1350</v>
      </c>
      <c r="AT98" t="s">
        <v>2031</v>
      </c>
      <c r="AU98" t="s">
        <v>1351</v>
      </c>
      <c r="AV98" t="s">
        <v>6309</v>
      </c>
      <c r="AW98" t="s">
        <v>6334</v>
      </c>
    </row>
    <row r="99" spans="1:49">
      <c r="A99" t="s">
        <v>3840</v>
      </c>
      <c r="B99" t="s">
        <v>4986</v>
      </c>
      <c r="C99">
        <v>330.64</v>
      </c>
      <c r="E99" t="s">
        <v>3841</v>
      </c>
      <c r="F99">
        <v>1739</v>
      </c>
      <c r="G99" t="s">
        <v>6319</v>
      </c>
      <c r="H99" t="s">
        <v>4270</v>
      </c>
      <c r="I99">
        <v>0</v>
      </c>
      <c r="J99">
        <v>0</v>
      </c>
      <c r="K99">
        <v>0</v>
      </c>
      <c r="L99">
        <v>0</v>
      </c>
      <c r="M99">
        <v>0</v>
      </c>
      <c r="N99">
        <v>0</v>
      </c>
      <c r="O99">
        <v>330.63</v>
      </c>
      <c r="P99">
        <v>1866.91</v>
      </c>
      <c r="Q99">
        <v>106.88</v>
      </c>
      <c r="R99" s="343">
        <v>41960</v>
      </c>
      <c r="S99" s="343">
        <v>40263</v>
      </c>
      <c r="T99" t="s">
        <v>1339</v>
      </c>
      <c r="U99" t="s">
        <v>1340</v>
      </c>
      <c r="V99" t="s">
        <v>1359</v>
      </c>
      <c r="W99" t="s">
        <v>1342</v>
      </c>
      <c r="X99" t="s">
        <v>1343</v>
      </c>
      <c r="Y99" t="s">
        <v>2031</v>
      </c>
      <c r="Z99" t="s">
        <v>1344</v>
      </c>
      <c r="AA99" t="s">
        <v>1345</v>
      </c>
      <c r="AB99" t="s">
        <v>1346</v>
      </c>
      <c r="AC99" t="s">
        <v>1347</v>
      </c>
      <c r="AD99" t="s">
        <v>6447</v>
      </c>
      <c r="AE99" t="s">
        <v>4988</v>
      </c>
      <c r="AF99" t="s">
        <v>1348</v>
      </c>
      <c r="AG99" t="s">
        <v>13692</v>
      </c>
      <c r="AH99" t="s">
        <v>2024</v>
      </c>
      <c r="AI99" t="s">
        <v>2031</v>
      </c>
      <c r="AJ99" t="s">
        <v>13693</v>
      </c>
      <c r="AQ99">
        <v>1</v>
      </c>
      <c r="AR99" t="s">
        <v>1349</v>
      </c>
      <c r="AS99" t="s">
        <v>1350</v>
      </c>
      <c r="AT99" t="s">
        <v>2031</v>
      </c>
      <c r="AU99" t="s">
        <v>1351</v>
      </c>
      <c r="AV99" t="s">
        <v>6309</v>
      </c>
      <c r="AW99" t="s">
        <v>6334</v>
      </c>
    </row>
    <row r="100" spans="1:49">
      <c r="A100" t="s">
        <v>4005</v>
      </c>
      <c r="B100" t="s">
        <v>4986</v>
      </c>
      <c r="C100">
        <v>1174.8599999999999</v>
      </c>
      <c r="E100" t="s">
        <v>4006</v>
      </c>
      <c r="F100">
        <v>1723</v>
      </c>
      <c r="G100" t="s">
        <v>6319</v>
      </c>
      <c r="H100" t="s">
        <v>4270</v>
      </c>
      <c r="I100">
        <v>0</v>
      </c>
      <c r="J100">
        <v>0</v>
      </c>
      <c r="K100">
        <v>0</v>
      </c>
      <c r="L100">
        <v>0</v>
      </c>
      <c r="M100">
        <v>0</v>
      </c>
      <c r="N100">
        <v>0</v>
      </c>
      <c r="O100">
        <v>1174.8499999999999</v>
      </c>
      <c r="P100">
        <v>4341.2700000000004</v>
      </c>
      <c r="Q100">
        <v>281.98</v>
      </c>
      <c r="R100" s="343">
        <v>42034</v>
      </c>
      <c r="S100" s="343">
        <v>40263</v>
      </c>
      <c r="T100" t="s">
        <v>1339</v>
      </c>
      <c r="U100" t="s">
        <v>1340</v>
      </c>
      <c r="V100" t="s">
        <v>1341</v>
      </c>
      <c r="W100" t="s">
        <v>1342</v>
      </c>
      <c r="X100" t="s">
        <v>1343</v>
      </c>
      <c r="Y100" t="s">
        <v>2031</v>
      </c>
      <c r="Z100" t="s">
        <v>1344</v>
      </c>
      <c r="AA100" t="s">
        <v>1345</v>
      </c>
      <c r="AB100" t="s">
        <v>1346</v>
      </c>
      <c r="AC100" t="s">
        <v>1347</v>
      </c>
      <c r="AD100" t="s">
        <v>6447</v>
      </c>
      <c r="AE100" t="s">
        <v>4988</v>
      </c>
      <c r="AF100" t="s">
        <v>1348</v>
      </c>
      <c r="AG100" t="s">
        <v>13692</v>
      </c>
      <c r="AH100" t="s">
        <v>2024</v>
      </c>
      <c r="AI100" t="s">
        <v>2031</v>
      </c>
      <c r="AJ100" t="s">
        <v>13693</v>
      </c>
      <c r="AQ100">
        <v>1</v>
      </c>
      <c r="AR100" t="s">
        <v>1349</v>
      </c>
      <c r="AS100" t="s">
        <v>1350</v>
      </c>
      <c r="AT100" t="s">
        <v>2031</v>
      </c>
      <c r="AU100" t="s">
        <v>1351</v>
      </c>
      <c r="AV100" t="s">
        <v>6309</v>
      </c>
      <c r="AW100" t="s">
        <v>6334</v>
      </c>
    </row>
    <row r="101" spans="1:49">
      <c r="A101" t="s">
        <v>4007</v>
      </c>
      <c r="B101" t="s">
        <v>4986</v>
      </c>
      <c r="C101">
        <v>1030.8399999999999</v>
      </c>
      <c r="E101" t="s">
        <v>4008</v>
      </c>
      <c r="F101">
        <v>1723</v>
      </c>
      <c r="G101" t="s">
        <v>6319</v>
      </c>
      <c r="H101" t="s">
        <v>4270</v>
      </c>
      <c r="I101">
        <v>0</v>
      </c>
      <c r="J101">
        <v>0</v>
      </c>
      <c r="K101">
        <v>0</v>
      </c>
      <c r="L101">
        <v>0</v>
      </c>
      <c r="M101">
        <v>0</v>
      </c>
      <c r="N101">
        <v>0</v>
      </c>
      <c r="O101">
        <v>1030.8499999999999</v>
      </c>
      <c r="P101">
        <v>4578.12</v>
      </c>
      <c r="Q101">
        <v>297.36</v>
      </c>
      <c r="R101" s="343">
        <v>42034</v>
      </c>
      <c r="S101" s="343">
        <v>40263</v>
      </c>
      <c r="T101" t="s">
        <v>1339</v>
      </c>
      <c r="U101" t="s">
        <v>1340</v>
      </c>
      <c r="V101" t="s">
        <v>1352</v>
      </c>
      <c r="W101" t="s">
        <v>1342</v>
      </c>
      <c r="X101" t="s">
        <v>1343</v>
      </c>
      <c r="Y101" t="s">
        <v>2031</v>
      </c>
      <c r="Z101" t="s">
        <v>1344</v>
      </c>
      <c r="AA101" t="s">
        <v>1345</v>
      </c>
      <c r="AB101" t="s">
        <v>1346</v>
      </c>
      <c r="AC101" t="s">
        <v>1347</v>
      </c>
      <c r="AD101" t="s">
        <v>6447</v>
      </c>
      <c r="AE101" t="s">
        <v>4988</v>
      </c>
      <c r="AF101" t="s">
        <v>1348</v>
      </c>
      <c r="AG101" t="s">
        <v>13692</v>
      </c>
      <c r="AH101" t="s">
        <v>2024</v>
      </c>
      <c r="AI101" t="s">
        <v>2031</v>
      </c>
      <c r="AJ101" t="s">
        <v>13693</v>
      </c>
      <c r="AQ101">
        <v>1</v>
      </c>
      <c r="AR101" t="s">
        <v>1349</v>
      </c>
      <c r="AS101" t="s">
        <v>1350</v>
      </c>
      <c r="AT101" t="s">
        <v>2031</v>
      </c>
      <c r="AU101" t="s">
        <v>1351</v>
      </c>
      <c r="AV101" t="s">
        <v>6309</v>
      </c>
      <c r="AW101" t="s">
        <v>6334</v>
      </c>
    </row>
    <row r="102" spans="1:49">
      <c r="A102" t="s">
        <v>1603</v>
      </c>
      <c r="B102" t="s">
        <v>1601</v>
      </c>
      <c r="C102">
        <v>1844.6</v>
      </c>
      <c r="E102" t="s">
        <v>1602</v>
      </c>
      <c r="F102">
        <v>1719</v>
      </c>
      <c r="G102" t="s">
        <v>6314</v>
      </c>
      <c r="H102" t="s">
        <v>4270</v>
      </c>
      <c r="I102">
        <v>0</v>
      </c>
      <c r="J102">
        <v>0</v>
      </c>
      <c r="K102">
        <v>0</v>
      </c>
      <c r="L102">
        <v>0</v>
      </c>
      <c r="M102">
        <v>0</v>
      </c>
      <c r="N102">
        <v>0</v>
      </c>
      <c r="O102">
        <v>1844.6</v>
      </c>
      <c r="P102">
        <v>9873.26</v>
      </c>
      <c r="Q102">
        <v>507.22</v>
      </c>
      <c r="R102" s="343">
        <v>41542</v>
      </c>
      <c r="S102" s="343">
        <v>40367</v>
      </c>
      <c r="T102" t="s">
        <v>3898</v>
      </c>
      <c r="U102" t="s">
        <v>3899</v>
      </c>
      <c r="V102" t="s">
        <v>3905</v>
      </c>
      <c r="W102" t="s">
        <v>3901</v>
      </c>
      <c r="X102" t="s">
        <v>3902</v>
      </c>
      <c r="Y102" t="s">
        <v>6294</v>
      </c>
      <c r="Z102" t="s">
        <v>3903</v>
      </c>
      <c r="AA102" t="s">
        <v>6309</v>
      </c>
      <c r="AB102" t="s">
        <v>6309</v>
      </c>
      <c r="AC102" t="s">
        <v>3904</v>
      </c>
      <c r="AD102" t="s">
        <v>6447</v>
      </c>
      <c r="AV102" t="s">
        <v>4036</v>
      </c>
      <c r="AW102" t="s">
        <v>6334</v>
      </c>
    </row>
    <row r="103" spans="1:49">
      <c r="A103" t="s">
        <v>1600</v>
      </c>
      <c r="B103" t="s">
        <v>1601</v>
      </c>
      <c r="C103">
        <v>1840.31</v>
      </c>
      <c r="E103" t="s">
        <v>1602</v>
      </c>
      <c r="F103">
        <v>1719</v>
      </c>
      <c r="G103" t="s">
        <v>6314</v>
      </c>
      <c r="H103" t="s">
        <v>4270</v>
      </c>
      <c r="I103">
        <v>0</v>
      </c>
      <c r="J103">
        <v>0</v>
      </c>
      <c r="K103">
        <v>0</v>
      </c>
      <c r="L103">
        <v>0</v>
      </c>
      <c r="M103">
        <v>0</v>
      </c>
      <c r="N103">
        <v>0</v>
      </c>
      <c r="O103">
        <v>1840.31</v>
      </c>
      <c r="P103">
        <v>9873.26</v>
      </c>
      <c r="Q103">
        <v>507.22</v>
      </c>
      <c r="R103" s="343">
        <v>41542</v>
      </c>
      <c r="S103" s="343">
        <v>41638</v>
      </c>
      <c r="T103" t="s">
        <v>3898</v>
      </c>
      <c r="U103" t="s">
        <v>3899</v>
      </c>
      <c r="V103" t="s">
        <v>3900</v>
      </c>
      <c r="W103" t="s">
        <v>3901</v>
      </c>
      <c r="X103" t="s">
        <v>3902</v>
      </c>
      <c r="Y103" t="s">
        <v>6294</v>
      </c>
      <c r="Z103" t="s">
        <v>3903</v>
      </c>
      <c r="AA103" t="s">
        <v>6309</v>
      </c>
      <c r="AB103" t="s">
        <v>6309</v>
      </c>
      <c r="AC103" t="s">
        <v>3904</v>
      </c>
      <c r="AD103" t="s">
        <v>6447</v>
      </c>
      <c r="AV103" t="s">
        <v>4036</v>
      </c>
      <c r="AW103" t="s">
        <v>6334</v>
      </c>
    </row>
    <row r="104" spans="1:49">
      <c r="A104" t="s">
        <v>1142</v>
      </c>
      <c r="B104" t="s">
        <v>1143</v>
      </c>
      <c r="C104">
        <v>4139.13</v>
      </c>
      <c r="E104" t="s">
        <v>1144</v>
      </c>
      <c r="F104">
        <v>1712</v>
      </c>
      <c r="G104" t="s">
        <v>6317</v>
      </c>
      <c r="H104" t="s">
        <v>4270</v>
      </c>
      <c r="I104">
        <v>0</v>
      </c>
      <c r="J104">
        <v>0</v>
      </c>
      <c r="K104">
        <v>0</v>
      </c>
      <c r="L104">
        <v>0</v>
      </c>
      <c r="M104">
        <v>0</v>
      </c>
      <c r="N104">
        <v>0</v>
      </c>
      <c r="O104">
        <v>4139.1000000000004</v>
      </c>
      <c r="P104">
        <v>7209.7</v>
      </c>
      <c r="Q104">
        <v>302.08999999999997</v>
      </c>
      <c r="R104" s="343">
        <v>42131</v>
      </c>
      <c r="S104" s="343">
        <v>40465</v>
      </c>
      <c r="T104" t="s">
        <v>5012</v>
      </c>
      <c r="U104" t="s">
        <v>5013</v>
      </c>
      <c r="V104" t="s">
        <v>5014</v>
      </c>
      <c r="W104" t="s">
        <v>5015</v>
      </c>
      <c r="X104" t="s">
        <v>773</v>
      </c>
      <c r="Y104" t="s">
        <v>774</v>
      </c>
      <c r="Z104" t="s">
        <v>5016</v>
      </c>
      <c r="AA104" t="s">
        <v>5017</v>
      </c>
      <c r="AB104" t="s">
        <v>6309</v>
      </c>
      <c r="AC104" t="s">
        <v>5018</v>
      </c>
      <c r="AD104" t="s">
        <v>6310</v>
      </c>
      <c r="AV104" t="s">
        <v>6309</v>
      </c>
      <c r="AW104" t="s">
        <v>6334</v>
      </c>
    </row>
    <row r="105" spans="1:49">
      <c r="A105" t="s">
        <v>4909</v>
      </c>
      <c r="B105" t="s">
        <v>4910</v>
      </c>
      <c r="C105">
        <v>16435.2</v>
      </c>
      <c r="E105" t="s">
        <v>4911</v>
      </c>
      <c r="F105">
        <v>1709</v>
      </c>
      <c r="G105" t="s">
        <v>6319</v>
      </c>
      <c r="H105" t="s">
        <v>4270</v>
      </c>
      <c r="I105">
        <v>0</v>
      </c>
      <c r="J105">
        <v>0</v>
      </c>
      <c r="K105">
        <v>0</v>
      </c>
      <c r="L105">
        <v>0</v>
      </c>
      <c r="M105">
        <v>0</v>
      </c>
      <c r="N105">
        <v>0</v>
      </c>
      <c r="O105">
        <v>16435.16</v>
      </c>
      <c r="P105">
        <v>56109.3</v>
      </c>
      <c r="Q105">
        <v>2614.0500000000002</v>
      </c>
      <c r="R105" s="343">
        <v>41830</v>
      </c>
      <c r="S105" s="343">
        <v>40438</v>
      </c>
      <c r="T105" t="s">
        <v>4111</v>
      </c>
      <c r="U105" t="s">
        <v>4112</v>
      </c>
      <c r="V105" t="s">
        <v>4113</v>
      </c>
      <c r="W105" t="s">
        <v>4114</v>
      </c>
      <c r="X105" t="s">
        <v>2024</v>
      </c>
      <c r="Y105" t="s">
        <v>3409</v>
      </c>
      <c r="Z105" t="s">
        <v>4115</v>
      </c>
      <c r="AA105" t="s">
        <v>6309</v>
      </c>
      <c r="AB105" t="s">
        <v>4116</v>
      </c>
      <c r="AC105" t="s">
        <v>4117</v>
      </c>
      <c r="AD105" t="s">
        <v>6447</v>
      </c>
      <c r="AE105" t="s">
        <v>4912</v>
      </c>
      <c r="AF105" t="s">
        <v>4118</v>
      </c>
      <c r="AG105" t="s">
        <v>13715</v>
      </c>
      <c r="AH105" t="s">
        <v>2025</v>
      </c>
      <c r="AI105" t="s">
        <v>2026</v>
      </c>
      <c r="AJ105" t="s">
        <v>13716</v>
      </c>
      <c r="AV105" t="s">
        <v>4285</v>
      </c>
      <c r="AW105" t="s">
        <v>6334</v>
      </c>
    </row>
    <row r="106" spans="1:49">
      <c r="A106" t="s">
        <v>4913</v>
      </c>
      <c r="B106" t="s">
        <v>4910</v>
      </c>
      <c r="C106">
        <v>16542.22</v>
      </c>
      <c r="E106" t="s">
        <v>4911</v>
      </c>
      <c r="F106">
        <v>1709</v>
      </c>
      <c r="G106" t="s">
        <v>6319</v>
      </c>
      <c r="H106" t="s">
        <v>4270</v>
      </c>
      <c r="I106">
        <v>0</v>
      </c>
      <c r="J106">
        <v>0</v>
      </c>
      <c r="K106">
        <v>0</v>
      </c>
      <c r="L106">
        <v>0</v>
      </c>
      <c r="M106">
        <v>0</v>
      </c>
      <c r="N106">
        <v>0</v>
      </c>
      <c r="O106">
        <v>16542.18</v>
      </c>
      <c r="P106">
        <v>56109.3</v>
      </c>
      <c r="Q106">
        <v>2614.0500000000002</v>
      </c>
      <c r="R106" s="343">
        <v>41830</v>
      </c>
      <c r="S106" s="343">
        <v>40438</v>
      </c>
      <c r="T106" t="s">
        <v>4111</v>
      </c>
      <c r="U106" t="s">
        <v>4112</v>
      </c>
      <c r="V106" t="s">
        <v>4119</v>
      </c>
      <c r="W106" t="s">
        <v>4114</v>
      </c>
      <c r="X106" t="s">
        <v>2024</v>
      </c>
      <c r="Y106" t="s">
        <v>3409</v>
      </c>
      <c r="Z106" t="s">
        <v>4115</v>
      </c>
      <c r="AA106" t="s">
        <v>6309</v>
      </c>
      <c r="AB106" t="s">
        <v>4116</v>
      </c>
      <c r="AC106" t="s">
        <v>4117</v>
      </c>
      <c r="AD106" t="s">
        <v>6447</v>
      </c>
      <c r="AE106" t="s">
        <v>4912</v>
      </c>
      <c r="AF106" t="s">
        <v>4118</v>
      </c>
      <c r="AG106" t="s">
        <v>13715</v>
      </c>
      <c r="AH106" t="s">
        <v>2025</v>
      </c>
      <c r="AI106" t="s">
        <v>2026</v>
      </c>
      <c r="AJ106" t="s">
        <v>13716</v>
      </c>
      <c r="AV106" t="s">
        <v>4285</v>
      </c>
      <c r="AW106" t="s">
        <v>6334</v>
      </c>
    </row>
    <row r="107" spans="1:49">
      <c r="A107" t="s">
        <v>4914</v>
      </c>
      <c r="B107" t="s">
        <v>4910</v>
      </c>
      <c r="C107">
        <v>16652.72</v>
      </c>
      <c r="E107" t="s">
        <v>4911</v>
      </c>
      <c r="F107">
        <v>1709</v>
      </c>
      <c r="G107" t="s">
        <v>6319</v>
      </c>
      <c r="H107" t="s">
        <v>4270</v>
      </c>
      <c r="I107">
        <v>0</v>
      </c>
      <c r="J107">
        <v>0</v>
      </c>
      <c r="K107">
        <v>0</v>
      </c>
      <c r="L107">
        <v>0</v>
      </c>
      <c r="M107">
        <v>0</v>
      </c>
      <c r="N107">
        <v>0</v>
      </c>
      <c r="O107">
        <v>16652.7</v>
      </c>
      <c r="P107">
        <v>56109.3</v>
      </c>
      <c r="Q107">
        <v>2614.0500000000002</v>
      </c>
      <c r="R107" s="343">
        <v>41830</v>
      </c>
      <c r="S107" s="343">
        <v>40438</v>
      </c>
      <c r="T107" t="s">
        <v>4111</v>
      </c>
      <c r="U107" t="s">
        <v>4112</v>
      </c>
      <c r="V107" t="s">
        <v>4120</v>
      </c>
      <c r="W107" t="s">
        <v>4114</v>
      </c>
      <c r="X107" t="s">
        <v>2024</v>
      </c>
      <c r="Y107" t="s">
        <v>3409</v>
      </c>
      <c r="Z107" t="s">
        <v>4115</v>
      </c>
      <c r="AA107" t="s">
        <v>6309</v>
      </c>
      <c r="AB107" t="s">
        <v>4116</v>
      </c>
      <c r="AC107" t="s">
        <v>4117</v>
      </c>
      <c r="AD107" t="s">
        <v>6447</v>
      </c>
      <c r="AE107" t="s">
        <v>4912</v>
      </c>
      <c r="AF107" t="s">
        <v>4118</v>
      </c>
      <c r="AG107" t="s">
        <v>13715</v>
      </c>
      <c r="AH107" t="s">
        <v>2025</v>
      </c>
      <c r="AI107" t="s">
        <v>2026</v>
      </c>
      <c r="AJ107" t="s">
        <v>13716</v>
      </c>
      <c r="AV107" t="s">
        <v>4285</v>
      </c>
      <c r="AW107" t="s">
        <v>6334</v>
      </c>
    </row>
    <row r="108" spans="1:49">
      <c r="A108" t="s">
        <v>4960</v>
      </c>
      <c r="B108" t="s">
        <v>4961</v>
      </c>
      <c r="C108">
        <v>4935.3599999999997</v>
      </c>
      <c r="E108" t="s">
        <v>4962</v>
      </c>
      <c r="F108">
        <v>1691</v>
      </c>
      <c r="G108" t="s">
        <v>6317</v>
      </c>
      <c r="H108" t="s">
        <v>4270</v>
      </c>
      <c r="I108">
        <v>0</v>
      </c>
      <c r="J108">
        <v>0</v>
      </c>
      <c r="K108">
        <v>0</v>
      </c>
      <c r="L108">
        <v>0</v>
      </c>
      <c r="M108">
        <v>0</v>
      </c>
      <c r="N108">
        <v>0</v>
      </c>
      <c r="O108">
        <v>4935.3500000000004</v>
      </c>
      <c r="P108">
        <v>18418</v>
      </c>
      <c r="Q108">
        <v>656.32</v>
      </c>
      <c r="R108" s="343">
        <v>40574</v>
      </c>
      <c r="S108" s="343">
        <v>40623</v>
      </c>
      <c r="T108" t="s">
        <v>4712</v>
      </c>
      <c r="U108" t="s">
        <v>4713</v>
      </c>
      <c r="V108" t="s">
        <v>4714</v>
      </c>
      <c r="W108" t="s">
        <v>4715</v>
      </c>
      <c r="X108" t="s">
        <v>889</v>
      </c>
      <c r="Y108" t="s">
        <v>890</v>
      </c>
      <c r="Z108" t="s">
        <v>6347</v>
      </c>
      <c r="AA108" t="s">
        <v>6348</v>
      </c>
      <c r="AB108" t="s">
        <v>6349</v>
      </c>
      <c r="AC108" t="s">
        <v>6350</v>
      </c>
      <c r="AD108" t="s">
        <v>6310</v>
      </c>
      <c r="AV108" t="s">
        <v>6309</v>
      </c>
      <c r="AW108" t="s">
        <v>6334</v>
      </c>
    </row>
    <row r="109" spans="1:49">
      <c r="A109" t="s">
        <v>410</v>
      </c>
      <c r="B109" t="s">
        <v>1594</v>
      </c>
      <c r="C109">
        <v>11985.79</v>
      </c>
      <c r="E109" t="s">
        <v>411</v>
      </c>
      <c r="F109">
        <v>1647</v>
      </c>
      <c r="G109" t="s">
        <v>6319</v>
      </c>
      <c r="H109" t="s">
        <v>4270</v>
      </c>
      <c r="I109">
        <v>0</v>
      </c>
      <c r="J109">
        <v>0</v>
      </c>
      <c r="K109">
        <v>0</v>
      </c>
      <c r="L109">
        <v>0</v>
      </c>
      <c r="M109">
        <v>0</v>
      </c>
      <c r="N109">
        <v>0</v>
      </c>
      <c r="O109">
        <v>11985.78</v>
      </c>
      <c r="P109">
        <v>18920.27</v>
      </c>
      <c r="Q109">
        <v>913.52</v>
      </c>
      <c r="R109" s="343">
        <v>41546</v>
      </c>
      <c r="S109" s="343">
        <v>41729</v>
      </c>
      <c r="T109" t="s">
        <v>3385</v>
      </c>
      <c r="U109" t="s">
        <v>953</v>
      </c>
      <c r="V109" t="s">
        <v>290</v>
      </c>
      <c r="W109" t="s">
        <v>3386</v>
      </c>
      <c r="X109" t="s">
        <v>2015</v>
      </c>
      <c r="Y109" t="s">
        <v>2016</v>
      </c>
      <c r="Z109" t="s">
        <v>3387</v>
      </c>
      <c r="AA109" t="s">
        <v>6309</v>
      </c>
      <c r="AB109" t="s">
        <v>6309</v>
      </c>
      <c r="AC109" t="s">
        <v>289</v>
      </c>
      <c r="AD109" t="s">
        <v>6447</v>
      </c>
      <c r="AV109" t="s">
        <v>4285</v>
      </c>
      <c r="AW109" t="s">
        <v>6334</v>
      </c>
    </row>
    <row r="110" spans="1:49">
      <c r="A110" t="s">
        <v>3451</v>
      </c>
      <c r="B110" t="s">
        <v>1605</v>
      </c>
      <c r="C110">
        <v>689.07</v>
      </c>
      <c r="E110" t="s">
        <v>1606</v>
      </c>
      <c r="F110">
        <v>1647</v>
      </c>
      <c r="G110" t="s">
        <v>6317</v>
      </c>
      <c r="H110" t="s">
        <v>4270</v>
      </c>
      <c r="I110">
        <v>0</v>
      </c>
      <c r="J110">
        <v>0</v>
      </c>
      <c r="K110">
        <v>0</v>
      </c>
      <c r="L110">
        <v>0</v>
      </c>
      <c r="M110">
        <v>0</v>
      </c>
      <c r="N110">
        <v>0</v>
      </c>
      <c r="O110">
        <v>689.07</v>
      </c>
      <c r="P110">
        <v>1549.25</v>
      </c>
      <c r="Q110">
        <v>302.02</v>
      </c>
      <c r="R110" s="343">
        <v>41098</v>
      </c>
      <c r="S110" s="343">
        <v>40680</v>
      </c>
      <c r="T110" t="s">
        <v>3790</v>
      </c>
      <c r="U110" t="s">
        <v>3791</v>
      </c>
      <c r="V110" t="s">
        <v>3792</v>
      </c>
      <c r="W110" t="s">
        <v>3793</v>
      </c>
      <c r="X110" t="s">
        <v>2024</v>
      </c>
      <c r="Y110" t="s">
        <v>2031</v>
      </c>
      <c r="Z110" t="s">
        <v>3794</v>
      </c>
      <c r="AA110" t="s">
        <v>3795</v>
      </c>
      <c r="AB110" t="s">
        <v>6309</v>
      </c>
      <c r="AC110" t="s">
        <v>3796</v>
      </c>
      <c r="AD110" t="s">
        <v>6310</v>
      </c>
      <c r="AQ110">
        <v>1</v>
      </c>
      <c r="AR110" t="s">
        <v>3797</v>
      </c>
      <c r="AS110" t="s">
        <v>14892</v>
      </c>
      <c r="AT110" t="s">
        <v>7956</v>
      </c>
      <c r="AU110" t="s">
        <v>14939</v>
      </c>
      <c r="AV110" t="s">
        <v>6309</v>
      </c>
      <c r="AW110" t="s">
        <v>6334</v>
      </c>
    </row>
    <row r="111" spans="1:49">
      <c r="A111" t="s">
        <v>446</v>
      </c>
      <c r="B111" t="s">
        <v>1594</v>
      </c>
      <c r="C111">
        <v>29863.14</v>
      </c>
      <c r="E111" t="s">
        <v>447</v>
      </c>
      <c r="F111">
        <v>1641</v>
      </c>
      <c r="G111" t="s">
        <v>6319</v>
      </c>
      <c r="H111" t="s">
        <v>4270</v>
      </c>
      <c r="I111">
        <v>0</v>
      </c>
      <c r="J111">
        <v>0</v>
      </c>
      <c r="K111">
        <v>0</v>
      </c>
      <c r="L111">
        <v>0</v>
      </c>
      <c r="M111">
        <v>0</v>
      </c>
      <c r="N111">
        <v>0</v>
      </c>
      <c r="O111">
        <v>29863.13</v>
      </c>
      <c r="P111">
        <v>31026.48</v>
      </c>
      <c r="Q111">
        <v>1373.41</v>
      </c>
      <c r="R111" s="343">
        <v>41567</v>
      </c>
      <c r="S111" s="343">
        <v>40646</v>
      </c>
      <c r="T111" t="s">
        <v>3385</v>
      </c>
      <c r="U111" t="s">
        <v>953</v>
      </c>
      <c r="V111" t="s">
        <v>288</v>
      </c>
      <c r="W111" t="s">
        <v>3386</v>
      </c>
      <c r="X111" t="s">
        <v>2015</v>
      </c>
      <c r="Y111" t="s">
        <v>2016</v>
      </c>
      <c r="Z111" t="s">
        <v>3387</v>
      </c>
      <c r="AA111" t="s">
        <v>6309</v>
      </c>
      <c r="AB111" t="s">
        <v>6309</v>
      </c>
      <c r="AC111" t="s">
        <v>289</v>
      </c>
      <c r="AD111" t="s">
        <v>6447</v>
      </c>
      <c r="AV111" t="s">
        <v>4285</v>
      </c>
      <c r="AW111" t="s">
        <v>6334</v>
      </c>
    </row>
    <row r="112" spans="1:49">
      <c r="A112" t="s">
        <v>3986</v>
      </c>
      <c r="B112" t="s">
        <v>6522</v>
      </c>
      <c r="C112">
        <v>17742.16</v>
      </c>
      <c r="E112" t="s">
        <v>3987</v>
      </c>
      <c r="F112">
        <v>1632</v>
      </c>
      <c r="G112" t="s">
        <v>6319</v>
      </c>
      <c r="H112" t="s">
        <v>4270</v>
      </c>
      <c r="I112">
        <v>0</v>
      </c>
      <c r="J112">
        <v>0</v>
      </c>
      <c r="K112">
        <v>0</v>
      </c>
      <c r="L112">
        <v>0</v>
      </c>
      <c r="M112">
        <v>0</v>
      </c>
      <c r="N112">
        <v>0</v>
      </c>
      <c r="O112">
        <v>17742.16</v>
      </c>
      <c r="P112">
        <v>22962</v>
      </c>
      <c r="Q112">
        <v>530.54</v>
      </c>
      <c r="R112" s="343">
        <v>41428</v>
      </c>
      <c r="S112" s="343">
        <v>40511</v>
      </c>
      <c r="T112" t="s">
        <v>894</v>
      </c>
      <c r="U112" t="s">
        <v>895</v>
      </c>
      <c r="V112" t="s">
        <v>2340</v>
      </c>
      <c r="W112" t="s">
        <v>897</v>
      </c>
      <c r="X112" t="s">
        <v>2024</v>
      </c>
      <c r="Y112" t="s">
        <v>2031</v>
      </c>
      <c r="Z112" t="s">
        <v>898</v>
      </c>
      <c r="AA112" t="s">
        <v>14172</v>
      </c>
      <c r="AB112" t="s">
        <v>900</v>
      </c>
      <c r="AC112" t="s">
        <v>901</v>
      </c>
      <c r="AD112" t="s">
        <v>2035</v>
      </c>
      <c r="AV112" t="s">
        <v>6309</v>
      </c>
      <c r="AW112" t="s">
        <v>6497</v>
      </c>
    </row>
    <row r="113" spans="1:49">
      <c r="A113" t="s">
        <v>1604</v>
      </c>
      <c r="B113" t="s">
        <v>6522</v>
      </c>
      <c r="C113">
        <v>11298.44</v>
      </c>
      <c r="E113" t="s">
        <v>4568</v>
      </c>
      <c r="F113">
        <v>1632</v>
      </c>
      <c r="G113" t="s">
        <v>6319</v>
      </c>
      <c r="H113" t="s">
        <v>4270</v>
      </c>
      <c r="I113">
        <v>0</v>
      </c>
      <c r="J113">
        <v>0</v>
      </c>
      <c r="K113">
        <v>0</v>
      </c>
      <c r="L113">
        <v>0</v>
      </c>
      <c r="M113">
        <v>0</v>
      </c>
      <c r="N113">
        <v>0</v>
      </c>
      <c r="O113">
        <v>11298.44</v>
      </c>
      <c r="P113">
        <v>13406.41</v>
      </c>
      <c r="Q113">
        <v>309.11</v>
      </c>
      <c r="R113" s="343">
        <v>41543</v>
      </c>
      <c r="S113" s="343">
        <v>40511</v>
      </c>
      <c r="T113" t="s">
        <v>894</v>
      </c>
      <c r="U113" t="s">
        <v>895</v>
      </c>
      <c r="V113" t="s">
        <v>2345</v>
      </c>
      <c r="W113" t="s">
        <v>897</v>
      </c>
      <c r="X113" t="s">
        <v>2024</v>
      </c>
      <c r="Y113" t="s">
        <v>2031</v>
      </c>
      <c r="Z113" t="s">
        <v>898</v>
      </c>
      <c r="AA113" t="s">
        <v>14172</v>
      </c>
      <c r="AB113" t="s">
        <v>900</v>
      </c>
      <c r="AC113" t="s">
        <v>901</v>
      </c>
      <c r="AD113" t="s">
        <v>2035</v>
      </c>
      <c r="AE113" t="s">
        <v>4004</v>
      </c>
      <c r="AF113" t="s">
        <v>902</v>
      </c>
      <c r="AG113" t="s">
        <v>2333</v>
      </c>
      <c r="AH113" t="s">
        <v>2024</v>
      </c>
      <c r="AI113" t="s">
        <v>2031</v>
      </c>
      <c r="AJ113" t="s">
        <v>6309</v>
      </c>
      <c r="AK113" t="s">
        <v>3985</v>
      </c>
      <c r="AL113" t="s">
        <v>2334</v>
      </c>
      <c r="AM113" t="s">
        <v>2335</v>
      </c>
      <c r="AN113" t="s">
        <v>2024</v>
      </c>
      <c r="AO113" t="s">
        <v>2031</v>
      </c>
      <c r="AP113" t="s">
        <v>2336</v>
      </c>
      <c r="AV113" t="s">
        <v>6309</v>
      </c>
      <c r="AW113" t="s">
        <v>6497</v>
      </c>
    </row>
    <row r="114" spans="1:49">
      <c r="A114" t="s">
        <v>614</v>
      </c>
      <c r="B114" t="s">
        <v>615</v>
      </c>
      <c r="C114">
        <v>21721.4</v>
      </c>
      <c r="E114" t="s">
        <v>616</v>
      </c>
      <c r="F114">
        <v>1631</v>
      </c>
      <c r="G114" t="s">
        <v>6319</v>
      </c>
      <c r="H114" t="s">
        <v>4270</v>
      </c>
      <c r="I114">
        <v>0</v>
      </c>
      <c r="J114">
        <v>0</v>
      </c>
      <c r="K114">
        <v>0</v>
      </c>
      <c r="L114">
        <v>0</v>
      </c>
      <c r="M114">
        <v>0</v>
      </c>
      <c r="N114">
        <v>0</v>
      </c>
      <c r="O114">
        <v>21721.37</v>
      </c>
      <c r="P114">
        <v>41226.800000000003</v>
      </c>
      <c r="Q114">
        <v>1720.67</v>
      </c>
      <c r="R114" s="343">
        <v>41532</v>
      </c>
      <c r="S114" s="343">
        <v>40571</v>
      </c>
      <c r="T114" t="s">
        <v>6278</v>
      </c>
      <c r="U114" t="s">
        <v>6279</v>
      </c>
      <c r="V114" t="s">
        <v>6280</v>
      </c>
      <c r="W114" t="s">
        <v>6281</v>
      </c>
      <c r="X114" t="s">
        <v>2024</v>
      </c>
      <c r="Y114" t="s">
        <v>2031</v>
      </c>
      <c r="Z114" t="s">
        <v>6282</v>
      </c>
      <c r="AA114" t="s">
        <v>6309</v>
      </c>
      <c r="AB114" t="s">
        <v>6309</v>
      </c>
      <c r="AC114" t="s">
        <v>6283</v>
      </c>
      <c r="AD114" t="s">
        <v>6447</v>
      </c>
      <c r="AE114" t="s">
        <v>617</v>
      </c>
      <c r="AF114" t="s">
        <v>6284</v>
      </c>
      <c r="AG114" t="s">
        <v>6285</v>
      </c>
      <c r="AH114" t="s">
        <v>6286</v>
      </c>
      <c r="AI114" t="s">
        <v>6287</v>
      </c>
      <c r="AJ114" t="s">
        <v>6288</v>
      </c>
      <c r="AV114" t="s">
        <v>6309</v>
      </c>
      <c r="AW114" t="s">
        <v>6334</v>
      </c>
    </row>
    <row r="115" spans="1:49">
      <c r="A115" t="s">
        <v>3759</v>
      </c>
      <c r="B115" t="s">
        <v>6307</v>
      </c>
      <c r="C115">
        <v>29331.14</v>
      </c>
      <c r="E115" t="s">
        <v>3757</v>
      </c>
      <c r="F115">
        <v>1621</v>
      </c>
      <c r="G115" t="s">
        <v>6319</v>
      </c>
      <c r="H115" t="s">
        <v>4270</v>
      </c>
      <c r="I115">
        <v>0</v>
      </c>
      <c r="J115">
        <v>0</v>
      </c>
      <c r="K115">
        <v>0</v>
      </c>
      <c r="L115">
        <v>0</v>
      </c>
      <c r="M115">
        <v>0</v>
      </c>
      <c r="N115">
        <v>0</v>
      </c>
      <c r="O115">
        <v>29331.119999999999</v>
      </c>
      <c r="P115">
        <v>51123.79</v>
      </c>
      <c r="Q115">
        <v>1036.6099999999999</v>
      </c>
      <c r="R115" s="343">
        <v>41520</v>
      </c>
      <c r="S115" s="343">
        <v>41704</v>
      </c>
      <c r="T115" t="s">
        <v>3799</v>
      </c>
      <c r="U115" t="s">
        <v>3800</v>
      </c>
      <c r="V115" t="s">
        <v>3810</v>
      </c>
      <c r="W115" t="s">
        <v>3802</v>
      </c>
      <c r="X115" t="s">
        <v>2024</v>
      </c>
      <c r="Y115" t="s">
        <v>2031</v>
      </c>
      <c r="Z115" t="s">
        <v>3803</v>
      </c>
      <c r="AA115" t="s">
        <v>3804</v>
      </c>
      <c r="AB115" t="s">
        <v>3805</v>
      </c>
      <c r="AC115" t="s">
        <v>3806</v>
      </c>
      <c r="AD115" t="s">
        <v>6447</v>
      </c>
      <c r="AE115" t="s">
        <v>3758</v>
      </c>
      <c r="AF115" t="s">
        <v>3807</v>
      </c>
      <c r="AG115" t="s">
        <v>3808</v>
      </c>
      <c r="AH115" t="s">
        <v>2024</v>
      </c>
      <c r="AI115" t="s">
        <v>2031</v>
      </c>
      <c r="AJ115" t="s">
        <v>3809</v>
      </c>
      <c r="AV115" t="s">
        <v>6309</v>
      </c>
      <c r="AW115" t="s">
        <v>6334</v>
      </c>
    </row>
    <row r="116" spans="1:49">
      <c r="A116" t="s">
        <v>6306</v>
      </c>
      <c r="B116" t="s">
        <v>6307</v>
      </c>
      <c r="C116">
        <v>8365.81</v>
      </c>
      <c r="E116" t="s">
        <v>3757</v>
      </c>
      <c r="F116">
        <v>1617</v>
      </c>
      <c r="G116" t="s">
        <v>6319</v>
      </c>
      <c r="H116" t="s">
        <v>4270</v>
      </c>
      <c r="I116">
        <v>0</v>
      </c>
      <c r="J116">
        <v>0</v>
      </c>
      <c r="K116">
        <v>0</v>
      </c>
      <c r="L116">
        <v>0</v>
      </c>
      <c r="M116">
        <v>0</v>
      </c>
      <c r="N116">
        <v>0</v>
      </c>
      <c r="O116">
        <v>8365.81</v>
      </c>
      <c r="P116">
        <v>24726.93</v>
      </c>
      <c r="Q116">
        <v>1036.6099999999999</v>
      </c>
      <c r="R116" s="343">
        <v>41520</v>
      </c>
      <c r="S116" s="343">
        <v>40688</v>
      </c>
      <c r="T116" t="s">
        <v>3799</v>
      </c>
      <c r="U116" t="s">
        <v>3800</v>
      </c>
      <c r="V116" t="s">
        <v>3801</v>
      </c>
      <c r="W116" t="s">
        <v>3802</v>
      </c>
      <c r="X116" t="s">
        <v>2024</v>
      </c>
      <c r="Y116" t="s">
        <v>2031</v>
      </c>
      <c r="Z116" t="s">
        <v>3803</v>
      </c>
      <c r="AA116" t="s">
        <v>3804</v>
      </c>
      <c r="AB116" t="s">
        <v>3805</v>
      </c>
      <c r="AC116" t="s">
        <v>3806</v>
      </c>
      <c r="AD116" t="s">
        <v>6447</v>
      </c>
      <c r="AE116" t="s">
        <v>3758</v>
      </c>
      <c r="AF116" t="s">
        <v>3807</v>
      </c>
      <c r="AG116" t="s">
        <v>3808</v>
      </c>
      <c r="AH116" t="s">
        <v>2024</v>
      </c>
      <c r="AI116" t="s">
        <v>2031</v>
      </c>
      <c r="AJ116" t="s">
        <v>3809</v>
      </c>
      <c r="AV116" t="s">
        <v>6309</v>
      </c>
      <c r="AW116" t="s">
        <v>6334</v>
      </c>
    </row>
    <row r="117" spans="1:49">
      <c r="A117" t="s">
        <v>5273</v>
      </c>
      <c r="B117" t="s">
        <v>4654</v>
      </c>
      <c r="C117">
        <v>1665.19</v>
      </c>
      <c r="E117" t="s">
        <v>3771</v>
      </c>
      <c r="F117">
        <v>1617</v>
      </c>
      <c r="G117" t="s">
        <v>6317</v>
      </c>
      <c r="H117" t="s">
        <v>4270</v>
      </c>
      <c r="I117">
        <v>0</v>
      </c>
      <c r="J117">
        <v>0</v>
      </c>
      <c r="K117">
        <v>0</v>
      </c>
      <c r="L117">
        <v>0</v>
      </c>
      <c r="M117">
        <v>0</v>
      </c>
      <c r="N117">
        <v>0</v>
      </c>
      <c r="O117">
        <v>1665.18</v>
      </c>
      <c r="P117">
        <v>6970.51</v>
      </c>
      <c r="Q117">
        <v>721.8</v>
      </c>
      <c r="R117" s="343">
        <v>41271</v>
      </c>
      <c r="S117" s="343">
        <v>40592</v>
      </c>
      <c r="T117" t="s">
        <v>1865</v>
      </c>
      <c r="U117" t="s">
        <v>1866</v>
      </c>
      <c r="V117" t="s">
        <v>1870</v>
      </c>
      <c r="W117" t="s">
        <v>1868</v>
      </c>
      <c r="X117" t="s">
        <v>2024</v>
      </c>
      <c r="Y117" t="s">
        <v>2031</v>
      </c>
      <c r="Z117" t="s">
        <v>3794</v>
      </c>
      <c r="AA117" t="s">
        <v>3795</v>
      </c>
      <c r="AB117" t="s">
        <v>6309</v>
      </c>
      <c r="AC117" t="s">
        <v>1869</v>
      </c>
      <c r="AD117" t="s">
        <v>6310</v>
      </c>
      <c r="AQ117">
        <v>1</v>
      </c>
      <c r="AR117" t="s">
        <v>3797</v>
      </c>
      <c r="AS117" t="s">
        <v>14892</v>
      </c>
      <c r="AT117" t="s">
        <v>7956</v>
      </c>
      <c r="AU117" t="s">
        <v>14939</v>
      </c>
      <c r="AV117" t="s">
        <v>6309</v>
      </c>
      <c r="AW117" t="s">
        <v>6334</v>
      </c>
    </row>
    <row r="118" spans="1:49">
      <c r="A118" t="s">
        <v>4616</v>
      </c>
      <c r="B118" t="s">
        <v>1174</v>
      </c>
      <c r="C118">
        <v>6</v>
      </c>
      <c r="E118" t="s">
        <v>4614</v>
      </c>
      <c r="F118">
        <v>1596</v>
      </c>
      <c r="G118" t="s">
        <v>6314</v>
      </c>
      <c r="H118" t="s">
        <v>4270</v>
      </c>
      <c r="I118">
        <v>0</v>
      </c>
      <c r="J118">
        <v>0</v>
      </c>
      <c r="K118">
        <v>0</v>
      </c>
      <c r="L118">
        <v>0</v>
      </c>
      <c r="M118">
        <v>0</v>
      </c>
      <c r="N118">
        <v>0</v>
      </c>
      <c r="O118">
        <v>6</v>
      </c>
      <c r="P118">
        <v>1144.5899999999999</v>
      </c>
      <c r="Q118">
        <v>124.6</v>
      </c>
      <c r="R118" s="343">
        <v>41662</v>
      </c>
      <c r="S118" s="343">
        <v>40135</v>
      </c>
      <c r="T118" t="s">
        <v>6397</v>
      </c>
      <c r="U118" t="s">
        <v>6398</v>
      </c>
      <c r="V118" t="s">
        <v>6406</v>
      </c>
      <c r="W118" t="s">
        <v>6400</v>
      </c>
      <c r="X118" t="s">
        <v>2024</v>
      </c>
      <c r="Y118" t="s">
        <v>6401</v>
      </c>
      <c r="Z118" t="s">
        <v>6402</v>
      </c>
      <c r="AA118" t="s">
        <v>6403</v>
      </c>
      <c r="AB118" t="s">
        <v>6404</v>
      </c>
      <c r="AC118" t="s">
        <v>6405</v>
      </c>
      <c r="AD118" t="s">
        <v>6447</v>
      </c>
      <c r="AV118" t="s">
        <v>4036</v>
      </c>
      <c r="AW118" t="s">
        <v>6334</v>
      </c>
    </row>
    <row r="119" spans="1:49">
      <c r="A119" t="s">
        <v>4619</v>
      </c>
      <c r="B119" t="s">
        <v>1174</v>
      </c>
      <c r="C119">
        <v>6</v>
      </c>
      <c r="E119" t="s">
        <v>4614</v>
      </c>
      <c r="F119">
        <v>1596</v>
      </c>
      <c r="G119" t="s">
        <v>6314</v>
      </c>
      <c r="H119" t="s">
        <v>4270</v>
      </c>
      <c r="I119">
        <v>0</v>
      </c>
      <c r="J119">
        <v>0</v>
      </c>
      <c r="K119">
        <v>0</v>
      </c>
      <c r="L119">
        <v>0</v>
      </c>
      <c r="M119">
        <v>0</v>
      </c>
      <c r="N119">
        <v>0</v>
      </c>
      <c r="O119">
        <v>6</v>
      </c>
      <c r="P119">
        <v>1144.5899999999999</v>
      </c>
      <c r="Q119">
        <v>124.6</v>
      </c>
      <c r="R119" s="343">
        <v>41662</v>
      </c>
      <c r="S119" s="343">
        <v>40135</v>
      </c>
      <c r="T119" t="s">
        <v>6397</v>
      </c>
      <c r="U119" t="s">
        <v>6398</v>
      </c>
      <c r="V119" t="s">
        <v>6408</v>
      </c>
      <c r="W119" t="s">
        <v>6400</v>
      </c>
      <c r="X119" t="s">
        <v>2024</v>
      </c>
      <c r="Y119" t="s">
        <v>6401</v>
      </c>
      <c r="Z119" t="s">
        <v>6402</v>
      </c>
      <c r="AA119" t="s">
        <v>6403</v>
      </c>
      <c r="AB119" t="s">
        <v>6404</v>
      </c>
      <c r="AC119" t="s">
        <v>6405</v>
      </c>
      <c r="AD119" t="s">
        <v>6447</v>
      </c>
      <c r="AV119" t="s">
        <v>4036</v>
      </c>
      <c r="AW119" t="s">
        <v>6334</v>
      </c>
    </row>
    <row r="120" spans="1:49">
      <c r="A120" t="s">
        <v>4615</v>
      </c>
      <c r="B120" t="s">
        <v>1174</v>
      </c>
      <c r="C120">
        <v>6</v>
      </c>
      <c r="E120" t="s">
        <v>4614</v>
      </c>
      <c r="F120">
        <v>1596</v>
      </c>
      <c r="G120" t="s">
        <v>6314</v>
      </c>
      <c r="H120" t="s">
        <v>4270</v>
      </c>
      <c r="I120">
        <v>0</v>
      </c>
      <c r="J120">
        <v>0</v>
      </c>
      <c r="K120">
        <v>0</v>
      </c>
      <c r="L120">
        <v>0</v>
      </c>
      <c r="M120">
        <v>0</v>
      </c>
      <c r="N120">
        <v>0</v>
      </c>
      <c r="O120">
        <v>6</v>
      </c>
      <c r="P120">
        <v>1144.5899999999999</v>
      </c>
      <c r="Q120">
        <v>124.6</v>
      </c>
      <c r="R120" s="343">
        <v>41662</v>
      </c>
      <c r="S120" s="343">
        <v>40135</v>
      </c>
      <c r="T120" t="s">
        <v>6397</v>
      </c>
      <c r="U120" t="s">
        <v>6398</v>
      </c>
      <c r="V120" t="s">
        <v>6399</v>
      </c>
      <c r="W120" t="s">
        <v>6400</v>
      </c>
      <c r="X120" t="s">
        <v>2024</v>
      </c>
      <c r="Y120" t="s">
        <v>6401</v>
      </c>
      <c r="Z120" t="s">
        <v>6402</v>
      </c>
      <c r="AA120" t="s">
        <v>6403</v>
      </c>
      <c r="AB120" t="s">
        <v>6404</v>
      </c>
      <c r="AC120" t="s">
        <v>6405</v>
      </c>
      <c r="AD120" t="s">
        <v>6447</v>
      </c>
      <c r="AV120" t="s">
        <v>4036</v>
      </c>
      <c r="AW120" t="s">
        <v>6334</v>
      </c>
    </row>
    <row r="121" spans="1:49">
      <c r="A121" t="s">
        <v>4618</v>
      </c>
      <c r="B121" t="s">
        <v>1174</v>
      </c>
      <c r="C121">
        <v>6</v>
      </c>
      <c r="E121" t="s">
        <v>4614</v>
      </c>
      <c r="F121">
        <v>1596</v>
      </c>
      <c r="G121" t="s">
        <v>6314</v>
      </c>
      <c r="H121" t="s">
        <v>4270</v>
      </c>
      <c r="I121">
        <v>0</v>
      </c>
      <c r="J121">
        <v>0</v>
      </c>
      <c r="K121">
        <v>0</v>
      </c>
      <c r="L121">
        <v>0</v>
      </c>
      <c r="M121">
        <v>0</v>
      </c>
      <c r="N121">
        <v>0</v>
      </c>
      <c r="O121">
        <v>6</v>
      </c>
      <c r="P121">
        <v>1144.5899999999999</v>
      </c>
      <c r="Q121">
        <v>124.6</v>
      </c>
      <c r="R121" s="343">
        <v>41662</v>
      </c>
      <c r="S121" s="343">
        <v>40135</v>
      </c>
      <c r="T121" t="s">
        <v>6397</v>
      </c>
      <c r="U121" t="s">
        <v>6398</v>
      </c>
      <c r="V121" t="s">
        <v>6407</v>
      </c>
      <c r="W121" t="s">
        <v>6400</v>
      </c>
      <c r="X121" t="s">
        <v>2024</v>
      </c>
      <c r="Y121" t="s">
        <v>6401</v>
      </c>
      <c r="Z121" t="s">
        <v>6402</v>
      </c>
      <c r="AA121" t="s">
        <v>6403</v>
      </c>
      <c r="AB121" t="s">
        <v>6404</v>
      </c>
      <c r="AC121" t="s">
        <v>6405</v>
      </c>
      <c r="AD121" t="s">
        <v>6447</v>
      </c>
      <c r="AV121" t="s">
        <v>4036</v>
      </c>
      <c r="AW121" t="s">
        <v>6334</v>
      </c>
    </row>
    <row r="122" spans="1:49">
      <c r="A122" t="s">
        <v>4620</v>
      </c>
      <c r="B122" t="s">
        <v>1174</v>
      </c>
      <c r="C122">
        <v>6</v>
      </c>
      <c r="E122" t="s">
        <v>4614</v>
      </c>
      <c r="F122">
        <v>1596</v>
      </c>
      <c r="G122" t="s">
        <v>6314</v>
      </c>
      <c r="H122" t="s">
        <v>4270</v>
      </c>
      <c r="I122">
        <v>0</v>
      </c>
      <c r="J122">
        <v>0</v>
      </c>
      <c r="K122">
        <v>0</v>
      </c>
      <c r="L122">
        <v>0</v>
      </c>
      <c r="M122">
        <v>0</v>
      </c>
      <c r="N122">
        <v>0</v>
      </c>
      <c r="O122">
        <v>6</v>
      </c>
      <c r="P122">
        <v>1144.5899999999999</v>
      </c>
      <c r="Q122">
        <v>124.6</v>
      </c>
      <c r="R122" s="343">
        <v>41662</v>
      </c>
      <c r="S122" s="343">
        <v>40087</v>
      </c>
      <c r="T122" t="s">
        <v>6397</v>
      </c>
      <c r="U122" t="s">
        <v>6398</v>
      </c>
      <c r="V122" t="s">
        <v>6409</v>
      </c>
      <c r="W122" t="s">
        <v>6400</v>
      </c>
      <c r="X122" t="s">
        <v>2024</v>
      </c>
      <c r="Y122" t="s">
        <v>6401</v>
      </c>
      <c r="Z122" t="s">
        <v>6402</v>
      </c>
      <c r="AA122" t="s">
        <v>6403</v>
      </c>
      <c r="AB122" t="s">
        <v>6404</v>
      </c>
      <c r="AC122" t="s">
        <v>6405</v>
      </c>
      <c r="AD122" t="s">
        <v>6447</v>
      </c>
      <c r="AV122" t="s">
        <v>4036</v>
      </c>
      <c r="AW122" t="s">
        <v>6334</v>
      </c>
    </row>
    <row r="123" spans="1:49">
      <c r="A123" t="s">
        <v>4621</v>
      </c>
      <c r="B123" t="s">
        <v>1174</v>
      </c>
      <c r="C123">
        <v>6</v>
      </c>
      <c r="E123" t="s">
        <v>4614</v>
      </c>
      <c r="F123">
        <v>1596</v>
      </c>
      <c r="G123" t="s">
        <v>6314</v>
      </c>
      <c r="H123" t="s">
        <v>4270</v>
      </c>
      <c r="I123">
        <v>0</v>
      </c>
      <c r="J123">
        <v>0</v>
      </c>
      <c r="K123">
        <v>0</v>
      </c>
      <c r="L123">
        <v>0</v>
      </c>
      <c r="M123">
        <v>0</v>
      </c>
      <c r="N123">
        <v>0</v>
      </c>
      <c r="O123">
        <v>6</v>
      </c>
      <c r="P123">
        <v>1144.5899999999999</v>
      </c>
      <c r="Q123">
        <v>124.6</v>
      </c>
      <c r="R123" s="343">
        <v>41662</v>
      </c>
      <c r="S123" s="343">
        <v>40135</v>
      </c>
      <c r="T123" t="s">
        <v>6397</v>
      </c>
      <c r="U123" t="s">
        <v>6398</v>
      </c>
      <c r="V123" t="s">
        <v>6410</v>
      </c>
      <c r="W123" t="s">
        <v>6400</v>
      </c>
      <c r="X123" t="s">
        <v>2024</v>
      </c>
      <c r="Y123" t="s">
        <v>6401</v>
      </c>
      <c r="Z123" t="s">
        <v>6402</v>
      </c>
      <c r="AA123" t="s">
        <v>6403</v>
      </c>
      <c r="AB123" t="s">
        <v>6404</v>
      </c>
      <c r="AC123" t="s">
        <v>6405</v>
      </c>
      <c r="AD123" t="s">
        <v>6447</v>
      </c>
      <c r="AV123" t="s">
        <v>4036</v>
      </c>
      <c r="AW123" t="s">
        <v>6334</v>
      </c>
    </row>
    <row r="124" spans="1:49">
      <c r="A124" t="s">
        <v>1607</v>
      </c>
      <c r="B124" t="s">
        <v>6522</v>
      </c>
      <c r="C124">
        <v>55628.7</v>
      </c>
      <c r="E124" t="s">
        <v>1608</v>
      </c>
      <c r="F124">
        <v>1586</v>
      </c>
      <c r="G124" t="s">
        <v>6319</v>
      </c>
      <c r="H124" t="s">
        <v>4270</v>
      </c>
      <c r="I124">
        <v>0</v>
      </c>
      <c r="J124">
        <v>0</v>
      </c>
      <c r="K124">
        <v>0</v>
      </c>
      <c r="L124">
        <v>0</v>
      </c>
      <c r="M124">
        <v>0</v>
      </c>
      <c r="N124">
        <v>0</v>
      </c>
      <c r="O124">
        <v>55628.71</v>
      </c>
      <c r="P124">
        <v>74706.149999999994</v>
      </c>
      <c r="Q124">
        <v>2852.64</v>
      </c>
      <c r="R124" s="343">
        <v>41484</v>
      </c>
      <c r="S124" s="343">
        <v>41670</v>
      </c>
      <c r="T124" t="s">
        <v>894</v>
      </c>
      <c r="U124" t="s">
        <v>895</v>
      </c>
      <c r="V124" t="s">
        <v>2352</v>
      </c>
      <c r="W124" t="s">
        <v>897</v>
      </c>
      <c r="X124" t="s">
        <v>2024</v>
      </c>
      <c r="Y124" t="s">
        <v>2031</v>
      </c>
      <c r="Z124" t="s">
        <v>898</v>
      </c>
      <c r="AA124" t="s">
        <v>14172</v>
      </c>
      <c r="AB124" t="s">
        <v>900</v>
      </c>
      <c r="AC124" t="s">
        <v>901</v>
      </c>
      <c r="AD124" t="s">
        <v>2035</v>
      </c>
      <c r="AE124" t="s">
        <v>6519</v>
      </c>
      <c r="AF124" t="s">
        <v>2349</v>
      </c>
      <c r="AG124" t="s">
        <v>2350</v>
      </c>
      <c r="AH124" t="s">
        <v>2024</v>
      </c>
      <c r="AI124" t="s">
        <v>2031</v>
      </c>
      <c r="AJ124" t="s">
        <v>2351</v>
      </c>
      <c r="AK124" t="s">
        <v>6523</v>
      </c>
      <c r="AL124" t="s">
        <v>2344</v>
      </c>
      <c r="AM124" t="s">
        <v>13652</v>
      </c>
      <c r="AN124" t="s">
        <v>2024</v>
      </c>
      <c r="AO124" t="s">
        <v>2031</v>
      </c>
      <c r="AP124" t="s">
        <v>6309</v>
      </c>
      <c r="AV124" t="s">
        <v>6309</v>
      </c>
      <c r="AW124" t="s">
        <v>6497</v>
      </c>
    </row>
    <row r="125" spans="1:49">
      <c r="A125" t="s">
        <v>4626</v>
      </c>
      <c r="B125" t="s">
        <v>4627</v>
      </c>
      <c r="C125">
        <v>1350.89</v>
      </c>
      <c r="E125" t="s">
        <v>4628</v>
      </c>
      <c r="F125">
        <v>1578</v>
      </c>
      <c r="G125" t="s">
        <v>6319</v>
      </c>
      <c r="H125" t="s">
        <v>4270</v>
      </c>
      <c r="I125">
        <v>0</v>
      </c>
      <c r="J125">
        <v>0</v>
      </c>
      <c r="K125">
        <v>0</v>
      </c>
      <c r="L125">
        <v>0</v>
      </c>
      <c r="M125">
        <v>0</v>
      </c>
      <c r="N125">
        <v>0</v>
      </c>
      <c r="O125">
        <v>1350.88</v>
      </c>
      <c r="P125">
        <v>10554.02</v>
      </c>
      <c r="Q125">
        <v>264.89999999999998</v>
      </c>
      <c r="R125" s="343">
        <v>41330</v>
      </c>
      <c r="S125" s="343">
        <v>40899</v>
      </c>
      <c r="T125" t="s">
        <v>2219</v>
      </c>
      <c r="U125" t="s">
        <v>2220</v>
      </c>
      <c r="V125" t="s">
        <v>6370</v>
      </c>
      <c r="W125" t="s">
        <v>6371</v>
      </c>
      <c r="X125" t="s">
        <v>2024</v>
      </c>
      <c r="Y125" t="s">
        <v>2031</v>
      </c>
      <c r="Z125" t="s">
        <v>6372</v>
      </c>
      <c r="AA125" t="s">
        <v>6373</v>
      </c>
      <c r="AB125" t="s">
        <v>6309</v>
      </c>
      <c r="AC125" t="s">
        <v>6374</v>
      </c>
      <c r="AD125" t="s">
        <v>6447</v>
      </c>
      <c r="AV125" t="s">
        <v>6309</v>
      </c>
      <c r="AW125" t="s">
        <v>6334</v>
      </c>
    </row>
    <row r="126" spans="1:49">
      <c r="A126" t="s">
        <v>4361</v>
      </c>
      <c r="B126" t="s">
        <v>4362</v>
      </c>
      <c r="C126">
        <v>5032.91</v>
      </c>
      <c r="E126" t="s">
        <v>1890</v>
      </c>
      <c r="F126">
        <v>1576</v>
      </c>
      <c r="G126" t="s">
        <v>6319</v>
      </c>
      <c r="H126" t="s">
        <v>4270</v>
      </c>
      <c r="I126">
        <v>0</v>
      </c>
      <c r="J126">
        <v>0</v>
      </c>
      <c r="K126">
        <v>0</v>
      </c>
      <c r="L126">
        <v>0</v>
      </c>
      <c r="M126">
        <v>0</v>
      </c>
      <c r="N126">
        <v>0</v>
      </c>
      <c r="O126">
        <v>5032.88</v>
      </c>
      <c r="P126">
        <v>12690.12</v>
      </c>
      <c r="Q126">
        <v>533.65</v>
      </c>
      <c r="R126" s="343">
        <v>42088</v>
      </c>
      <c r="S126" s="343">
        <v>40590</v>
      </c>
      <c r="T126" t="s">
        <v>2794</v>
      </c>
      <c r="U126" t="s">
        <v>2795</v>
      </c>
      <c r="V126" t="s">
        <v>2796</v>
      </c>
      <c r="W126" t="s">
        <v>2797</v>
      </c>
      <c r="X126" t="s">
        <v>2024</v>
      </c>
      <c r="Y126" t="s">
        <v>2031</v>
      </c>
      <c r="Z126" t="s">
        <v>2798</v>
      </c>
      <c r="AA126" t="s">
        <v>2799</v>
      </c>
      <c r="AB126" t="s">
        <v>2800</v>
      </c>
      <c r="AC126" t="s">
        <v>2801</v>
      </c>
      <c r="AD126" t="s">
        <v>6447</v>
      </c>
      <c r="AV126" t="s">
        <v>6309</v>
      </c>
      <c r="AW126" t="s">
        <v>6334</v>
      </c>
    </row>
    <row r="127" spans="1:49">
      <c r="A127" t="s">
        <v>6329</v>
      </c>
      <c r="B127" t="s">
        <v>6330</v>
      </c>
      <c r="C127">
        <v>1929.56</v>
      </c>
      <c r="E127" t="s">
        <v>6331</v>
      </c>
      <c r="F127">
        <v>1570</v>
      </c>
      <c r="G127" t="s">
        <v>6317</v>
      </c>
      <c r="H127" t="s">
        <v>4270</v>
      </c>
      <c r="I127">
        <v>0</v>
      </c>
      <c r="J127">
        <v>0</v>
      </c>
      <c r="K127">
        <v>0</v>
      </c>
      <c r="L127">
        <v>0</v>
      </c>
      <c r="M127">
        <v>0</v>
      </c>
      <c r="N127">
        <v>0</v>
      </c>
      <c r="O127">
        <v>1929.56</v>
      </c>
      <c r="P127">
        <v>9956.42</v>
      </c>
      <c r="Q127">
        <v>301.45</v>
      </c>
      <c r="R127" s="343">
        <v>41593</v>
      </c>
      <c r="S127" s="343">
        <v>40549</v>
      </c>
      <c r="T127" t="s">
        <v>3778</v>
      </c>
      <c r="U127" t="s">
        <v>3779</v>
      </c>
      <c r="V127" t="s">
        <v>3780</v>
      </c>
      <c r="W127" t="s">
        <v>3781</v>
      </c>
      <c r="X127" t="s">
        <v>3782</v>
      </c>
      <c r="Y127" t="s">
        <v>3783</v>
      </c>
      <c r="Z127" t="s">
        <v>3784</v>
      </c>
      <c r="AA127" t="s">
        <v>3785</v>
      </c>
      <c r="AB127" t="s">
        <v>3786</v>
      </c>
      <c r="AC127" t="s">
        <v>3787</v>
      </c>
      <c r="AD127" t="s">
        <v>6310</v>
      </c>
      <c r="AE127" t="s">
        <v>6332</v>
      </c>
      <c r="AF127" t="s">
        <v>3788</v>
      </c>
      <c r="AG127" t="s">
        <v>3781</v>
      </c>
      <c r="AH127" t="s">
        <v>3782</v>
      </c>
      <c r="AI127" t="s">
        <v>3783</v>
      </c>
      <c r="AJ127" t="s">
        <v>6309</v>
      </c>
      <c r="AV127" t="s">
        <v>6333</v>
      </c>
      <c r="AW127" t="s">
        <v>6334</v>
      </c>
    </row>
    <row r="128" spans="1:49">
      <c r="A128" t="s">
        <v>3856</v>
      </c>
      <c r="B128" t="s">
        <v>6516</v>
      </c>
      <c r="C128">
        <v>9006.26</v>
      </c>
      <c r="E128" t="s">
        <v>3857</v>
      </c>
      <c r="F128">
        <v>1570</v>
      </c>
      <c r="G128" t="s">
        <v>6319</v>
      </c>
      <c r="H128" t="s">
        <v>4270</v>
      </c>
      <c r="I128">
        <v>0</v>
      </c>
      <c r="J128">
        <v>0</v>
      </c>
      <c r="K128">
        <v>0</v>
      </c>
      <c r="L128">
        <v>0</v>
      </c>
      <c r="M128">
        <v>0</v>
      </c>
      <c r="N128">
        <v>0</v>
      </c>
      <c r="O128">
        <v>9006.27</v>
      </c>
      <c r="P128">
        <v>58859.15</v>
      </c>
      <c r="Q128">
        <v>1709.53</v>
      </c>
      <c r="R128" s="343">
        <v>41184</v>
      </c>
      <c r="S128" s="343">
        <v>41990</v>
      </c>
      <c r="T128" t="s">
        <v>2935</v>
      </c>
      <c r="U128" t="s">
        <v>2936</v>
      </c>
      <c r="V128" t="s">
        <v>2946</v>
      </c>
      <c r="W128" t="s">
        <v>2938</v>
      </c>
      <c r="X128" t="s">
        <v>2024</v>
      </c>
      <c r="Y128" t="s">
        <v>2031</v>
      </c>
      <c r="Z128" t="s">
        <v>2939</v>
      </c>
      <c r="AA128" t="s">
        <v>6309</v>
      </c>
      <c r="AB128" t="s">
        <v>2940</v>
      </c>
      <c r="AC128" t="s">
        <v>2941</v>
      </c>
      <c r="AD128" t="s">
        <v>6447</v>
      </c>
      <c r="AQ128">
        <v>1</v>
      </c>
      <c r="AR128" t="s">
        <v>2947</v>
      </c>
      <c r="AS128" t="s">
        <v>2014</v>
      </c>
      <c r="AT128" t="s">
        <v>2016</v>
      </c>
      <c r="AU128" t="s">
        <v>2948</v>
      </c>
      <c r="AV128" t="s">
        <v>6309</v>
      </c>
      <c r="AW128" t="s">
        <v>6334</v>
      </c>
    </row>
    <row r="129" spans="1:49">
      <c r="A129" t="s">
        <v>3978</v>
      </c>
      <c r="B129" t="s">
        <v>3979</v>
      </c>
      <c r="C129">
        <v>1552.63</v>
      </c>
      <c r="E129" t="s">
        <v>3971</v>
      </c>
      <c r="F129">
        <v>1570</v>
      </c>
      <c r="G129" t="s">
        <v>6317</v>
      </c>
      <c r="H129" t="s">
        <v>4270</v>
      </c>
      <c r="I129">
        <v>0</v>
      </c>
      <c r="J129">
        <v>0</v>
      </c>
      <c r="K129">
        <v>0</v>
      </c>
      <c r="L129">
        <v>0</v>
      </c>
      <c r="M129">
        <v>0</v>
      </c>
      <c r="N129">
        <v>0</v>
      </c>
      <c r="O129">
        <v>1552.62</v>
      </c>
      <c r="P129">
        <v>15241.48</v>
      </c>
      <c r="Q129">
        <v>442.18</v>
      </c>
      <c r="R129" s="343">
        <v>40901</v>
      </c>
      <c r="S129" s="343">
        <v>40724</v>
      </c>
      <c r="T129" t="s">
        <v>23</v>
      </c>
      <c r="U129" t="s">
        <v>24</v>
      </c>
      <c r="V129" t="s">
        <v>25</v>
      </c>
      <c r="W129" t="s">
        <v>26</v>
      </c>
      <c r="X129" t="s">
        <v>27</v>
      </c>
      <c r="Y129" t="s">
        <v>2031</v>
      </c>
      <c r="Z129" t="s">
        <v>28</v>
      </c>
      <c r="AA129" t="s">
        <v>29</v>
      </c>
      <c r="AB129" t="s">
        <v>6309</v>
      </c>
      <c r="AC129" t="s">
        <v>30</v>
      </c>
      <c r="AD129" t="s">
        <v>6310</v>
      </c>
      <c r="AQ129">
        <v>1</v>
      </c>
      <c r="AR129" t="s">
        <v>31</v>
      </c>
      <c r="AS129" t="s">
        <v>32</v>
      </c>
      <c r="AT129" t="s">
        <v>2031</v>
      </c>
      <c r="AU129" t="s">
        <v>33</v>
      </c>
      <c r="AV129" t="s">
        <v>6309</v>
      </c>
      <c r="AW129" t="s">
        <v>6334</v>
      </c>
    </row>
    <row r="130" spans="1:49">
      <c r="A130" t="s">
        <v>1131</v>
      </c>
      <c r="B130" t="s">
        <v>1120</v>
      </c>
      <c r="C130">
        <v>9334.86</v>
      </c>
      <c r="E130" t="s">
        <v>1132</v>
      </c>
      <c r="F130">
        <v>1570</v>
      </c>
      <c r="G130" t="s">
        <v>6317</v>
      </c>
      <c r="H130" t="s">
        <v>4270</v>
      </c>
      <c r="I130">
        <v>0</v>
      </c>
      <c r="J130">
        <v>0</v>
      </c>
      <c r="K130">
        <v>0</v>
      </c>
      <c r="L130">
        <v>0</v>
      </c>
      <c r="M130">
        <v>0</v>
      </c>
      <c r="N130">
        <v>0</v>
      </c>
      <c r="O130">
        <v>9334.8700000000008</v>
      </c>
      <c r="P130">
        <v>69433.679999999993</v>
      </c>
      <c r="Q130">
        <v>1377.59</v>
      </c>
      <c r="R130" s="343">
        <v>41386</v>
      </c>
      <c r="S130" s="343">
        <v>41152</v>
      </c>
      <c r="T130" t="s">
        <v>3336</v>
      </c>
      <c r="U130" t="s">
        <v>3337</v>
      </c>
      <c r="V130" t="s">
        <v>3344</v>
      </c>
      <c r="W130" t="s">
        <v>3339</v>
      </c>
      <c r="X130" t="s">
        <v>2024</v>
      </c>
      <c r="Y130" t="s">
        <v>2031</v>
      </c>
      <c r="Z130" t="s">
        <v>3340</v>
      </c>
      <c r="AA130" t="s">
        <v>3341</v>
      </c>
      <c r="AB130" t="s">
        <v>6309</v>
      </c>
      <c r="AC130" t="s">
        <v>3342</v>
      </c>
      <c r="AD130" t="s">
        <v>6310</v>
      </c>
      <c r="AE130" t="s">
        <v>1122</v>
      </c>
      <c r="AF130" t="s">
        <v>3343</v>
      </c>
      <c r="AG130" t="s">
        <v>13653</v>
      </c>
      <c r="AH130" t="s">
        <v>2024</v>
      </c>
      <c r="AI130" t="s">
        <v>2031</v>
      </c>
      <c r="AJ130" t="s">
        <v>6309</v>
      </c>
      <c r="AV130" t="s">
        <v>6309</v>
      </c>
      <c r="AW130" t="s">
        <v>6334</v>
      </c>
    </row>
    <row r="131" spans="1:49">
      <c r="A131" t="s">
        <v>4601</v>
      </c>
      <c r="B131" t="s">
        <v>6522</v>
      </c>
      <c r="C131">
        <v>22128.74</v>
      </c>
      <c r="E131" t="s">
        <v>4602</v>
      </c>
      <c r="F131">
        <v>1570</v>
      </c>
      <c r="G131" t="s">
        <v>6319</v>
      </c>
      <c r="H131" t="s">
        <v>4270</v>
      </c>
      <c r="I131">
        <v>0</v>
      </c>
      <c r="J131">
        <v>0</v>
      </c>
      <c r="K131">
        <v>0</v>
      </c>
      <c r="L131">
        <v>0</v>
      </c>
      <c r="M131">
        <v>0</v>
      </c>
      <c r="N131">
        <v>0</v>
      </c>
      <c r="O131">
        <v>22128.74</v>
      </c>
      <c r="P131">
        <v>45626.87</v>
      </c>
      <c r="Q131">
        <v>1495.14</v>
      </c>
      <c r="R131" s="343">
        <v>41625</v>
      </c>
      <c r="S131" s="343">
        <v>41515</v>
      </c>
      <c r="T131" t="s">
        <v>894</v>
      </c>
      <c r="U131" t="s">
        <v>895</v>
      </c>
      <c r="V131" t="s">
        <v>2346</v>
      </c>
      <c r="W131" t="s">
        <v>897</v>
      </c>
      <c r="X131" t="s">
        <v>2024</v>
      </c>
      <c r="Y131" t="s">
        <v>2031</v>
      </c>
      <c r="Z131" t="s">
        <v>898</v>
      </c>
      <c r="AA131" t="s">
        <v>14172</v>
      </c>
      <c r="AB131" t="s">
        <v>900</v>
      </c>
      <c r="AC131" t="s">
        <v>901</v>
      </c>
      <c r="AD131" t="s">
        <v>2035</v>
      </c>
      <c r="AE131" t="s">
        <v>4004</v>
      </c>
      <c r="AF131" t="s">
        <v>902</v>
      </c>
      <c r="AG131" t="s">
        <v>2333</v>
      </c>
      <c r="AH131" t="s">
        <v>2024</v>
      </c>
      <c r="AI131" t="s">
        <v>2031</v>
      </c>
      <c r="AJ131" t="s">
        <v>6309</v>
      </c>
      <c r="AK131" t="s">
        <v>3985</v>
      </c>
      <c r="AL131" t="s">
        <v>2334</v>
      </c>
      <c r="AM131" t="s">
        <v>2335</v>
      </c>
      <c r="AN131" t="s">
        <v>2024</v>
      </c>
      <c r="AO131" t="s">
        <v>2031</v>
      </c>
      <c r="AP131" t="s">
        <v>2336</v>
      </c>
      <c r="AV131" t="s">
        <v>6309</v>
      </c>
      <c r="AW131" t="s">
        <v>6497</v>
      </c>
    </row>
    <row r="132" spans="1:49">
      <c r="A132" t="s">
        <v>4653</v>
      </c>
      <c r="B132" t="s">
        <v>4654</v>
      </c>
      <c r="C132">
        <v>2124.4899999999998</v>
      </c>
      <c r="E132" t="s">
        <v>4494</v>
      </c>
      <c r="F132">
        <v>1569</v>
      </c>
      <c r="G132" t="s">
        <v>6317</v>
      </c>
      <c r="H132" t="s">
        <v>4270</v>
      </c>
      <c r="I132">
        <v>0</v>
      </c>
      <c r="J132">
        <v>0</v>
      </c>
      <c r="K132">
        <v>0</v>
      </c>
      <c r="L132">
        <v>0</v>
      </c>
      <c r="M132">
        <v>0</v>
      </c>
      <c r="N132">
        <v>0</v>
      </c>
      <c r="O132">
        <v>2124.48</v>
      </c>
      <c r="P132">
        <v>7689.73</v>
      </c>
      <c r="Q132">
        <v>629.69000000000005</v>
      </c>
      <c r="R132" s="343">
        <v>41197</v>
      </c>
      <c r="S132" s="343">
        <v>40490</v>
      </c>
      <c r="T132" t="s">
        <v>1865</v>
      </c>
      <c r="U132" t="s">
        <v>1866</v>
      </c>
      <c r="V132" t="s">
        <v>1867</v>
      </c>
      <c r="W132" t="s">
        <v>1868</v>
      </c>
      <c r="X132" t="s">
        <v>2024</v>
      </c>
      <c r="Y132" t="s">
        <v>2031</v>
      </c>
      <c r="Z132" t="s">
        <v>3794</v>
      </c>
      <c r="AA132" t="s">
        <v>3795</v>
      </c>
      <c r="AB132" t="s">
        <v>6309</v>
      </c>
      <c r="AC132" t="s">
        <v>1869</v>
      </c>
      <c r="AD132" t="s">
        <v>6310</v>
      </c>
      <c r="AQ132">
        <v>1</v>
      </c>
      <c r="AR132" t="s">
        <v>3797</v>
      </c>
      <c r="AS132" t="s">
        <v>14892</v>
      </c>
      <c r="AT132" t="s">
        <v>7956</v>
      </c>
      <c r="AU132" t="s">
        <v>14939</v>
      </c>
      <c r="AV132" t="s">
        <v>6309</v>
      </c>
      <c r="AW132" t="s">
        <v>6334</v>
      </c>
    </row>
    <row r="133" spans="1:49">
      <c r="A133" t="s">
        <v>1119</v>
      </c>
      <c r="B133" t="s">
        <v>1120</v>
      </c>
      <c r="C133">
        <v>6279.46</v>
      </c>
      <c r="E133" t="s">
        <v>1121</v>
      </c>
      <c r="F133">
        <v>1565</v>
      </c>
      <c r="G133" t="s">
        <v>6317</v>
      </c>
      <c r="H133" t="s">
        <v>4270</v>
      </c>
      <c r="I133">
        <v>0</v>
      </c>
      <c r="J133">
        <v>0</v>
      </c>
      <c r="K133">
        <v>0</v>
      </c>
      <c r="L133">
        <v>0</v>
      </c>
      <c r="M133">
        <v>0</v>
      </c>
      <c r="N133">
        <v>0</v>
      </c>
      <c r="O133">
        <v>6279.49</v>
      </c>
      <c r="P133">
        <v>41364.959999999999</v>
      </c>
      <c r="Q133">
        <v>824.28</v>
      </c>
      <c r="R133" s="343">
        <v>41371</v>
      </c>
      <c r="S133" s="343">
        <v>41152</v>
      </c>
      <c r="T133" t="s">
        <v>3336</v>
      </c>
      <c r="U133" t="s">
        <v>3337</v>
      </c>
      <c r="V133" t="s">
        <v>3338</v>
      </c>
      <c r="W133" t="s">
        <v>3339</v>
      </c>
      <c r="X133" t="s">
        <v>2024</v>
      </c>
      <c r="Y133" t="s">
        <v>2031</v>
      </c>
      <c r="Z133" t="s">
        <v>3340</v>
      </c>
      <c r="AA133" t="s">
        <v>3341</v>
      </c>
      <c r="AB133" t="s">
        <v>6309</v>
      </c>
      <c r="AC133" t="s">
        <v>3342</v>
      </c>
      <c r="AD133" t="s">
        <v>6310</v>
      </c>
      <c r="AE133" t="s">
        <v>1122</v>
      </c>
      <c r="AF133" t="s">
        <v>3343</v>
      </c>
      <c r="AG133" t="s">
        <v>13653</v>
      </c>
      <c r="AH133" t="s">
        <v>2024</v>
      </c>
      <c r="AI133" t="s">
        <v>2031</v>
      </c>
      <c r="AJ133" t="s">
        <v>6309</v>
      </c>
      <c r="AV133" t="s">
        <v>6309</v>
      </c>
      <c r="AW133" t="s">
        <v>6334</v>
      </c>
    </row>
    <row r="134" spans="1:49">
      <c r="A134" t="s">
        <v>6515</v>
      </c>
      <c r="B134" t="s">
        <v>6516</v>
      </c>
      <c r="C134">
        <v>4175.38</v>
      </c>
      <c r="E134" t="s">
        <v>6517</v>
      </c>
      <c r="F134">
        <v>1558</v>
      </c>
      <c r="G134" t="s">
        <v>6319</v>
      </c>
      <c r="H134" t="s">
        <v>4270</v>
      </c>
      <c r="I134">
        <v>0</v>
      </c>
      <c r="J134">
        <v>0</v>
      </c>
      <c r="K134">
        <v>0</v>
      </c>
      <c r="L134">
        <v>0</v>
      </c>
      <c r="M134">
        <v>0</v>
      </c>
      <c r="N134">
        <v>0</v>
      </c>
      <c r="O134">
        <v>4175.37</v>
      </c>
      <c r="P134">
        <v>19183.57</v>
      </c>
      <c r="Q134">
        <v>540.80999999999995</v>
      </c>
      <c r="R134" s="343">
        <v>41453</v>
      </c>
      <c r="S134" s="343">
        <v>40500</v>
      </c>
      <c r="T134" t="s">
        <v>2935</v>
      </c>
      <c r="U134" t="s">
        <v>2936</v>
      </c>
      <c r="V134" t="s">
        <v>2945</v>
      </c>
      <c r="W134" t="s">
        <v>2938</v>
      </c>
      <c r="X134" t="s">
        <v>2024</v>
      </c>
      <c r="Y134" t="s">
        <v>2031</v>
      </c>
      <c r="Z134" t="s">
        <v>2939</v>
      </c>
      <c r="AA134" t="s">
        <v>6309</v>
      </c>
      <c r="AB134" t="s">
        <v>2940</v>
      </c>
      <c r="AC134" t="s">
        <v>2941</v>
      </c>
      <c r="AD134" t="s">
        <v>6447</v>
      </c>
      <c r="AV134" t="s">
        <v>6309</v>
      </c>
      <c r="AW134" t="s">
        <v>6334</v>
      </c>
    </row>
    <row r="135" spans="1:49">
      <c r="A135" t="s">
        <v>2081</v>
      </c>
      <c r="B135" t="s">
        <v>6516</v>
      </c>
      <c r="C135">
        <v>2728.54</v>
      </c>
      <c r="E135" t="s">
        <v>2082</v>
      </c>
      <c r="F135">
        <v>1558</v>
      </c>
      <c r="G135" t="s">
        <v>6319</v>
      </c>
      <c r="H135" t="s">
        <v>4270</v>
      </c>
      <c r="I135">
        <v>0</v>
      </c>
      <c r="J135">
        <v>0</v>
      </c>
      <c r="K135">
        <v>0</v>
      </c>
      <c r="L135">
        <v>0</v>
      </c>
      <c r="M135">
        <v>0</v>
      </c>
      <c r="N135">
        <v>0</v>
      </c>
      <c r="O135">
        <v>2728.49</v>
      </c>
      <c r="P135">
        <v>12891.68</v>
      </c>
      <c r="Q135">
        <v>419.86</v>
      </c>
      <c r="R135" s="343">
        <v>41865</v>
      </c>
      <c r="S135" s="343">
        <v>40526</v>
      </c>
      <c r="T135" t="s">
        <v>2935</v>
      </c>
      <c r="U135" t="s">
        <v>2936</v>
      </c>
      <c r="V135" t="s">
        <v>2937</v>
      </c>
      <c r="W135" t="s">
        <v>2938</v>
      </c>
      <c r="X135" t="s">
        <v>2024</v>
      </c>
      <c r="Y135" t="s">
        <v>2031</v>
      </c>
      <c r="Z135" t="s">
        <v>2939</v>
      </c>
      <c r="AA135" t="s">
        <v>6309</v>
      </c>
      <c r="AB135" t="s">
        <v>2940</v>
      </c>
      <c r="AC135" t="s">
        <v>2941</v>
      </c>
      <c r="AD135" t="s">
        <v>6447</v>
      </c>
      <c r="AQ135">
        <v>1</v>
      </c>
      <c r="AR135" t="s">
        <v>2942</v>
      </c>
      <c r="AS135" t="s">
        <v>2943</v>
      </c>
      <c r="AT135" t="s">
        <v>2016</v>
      </c>
      <c r="AU135" t="s">
        <v>2944</v>
      </c>
      <c r="AV135" t="s">
        <v>6309</v>
      </c>
      <c r="AW135" t="s">
        <v>6334</v>
      </c>
    </row>
    <row r="136" spans="1:49">
      <c r="A136" t="s">
        <v>2083</v>
      </c>
      <c r="B136" t="s">
        <v>6516</v>
      </c>
      <c r="C136">
        <v>2738.54</v>
      </c>
      <c r="E136" t="s">
        <v>2082</v>
      </c>
      <c r="F136">
        <v>1558</v>
      </c>
      <c r="G136" t="s">
        <v>6319</v>
      </c>
      <c r="H136" t="s">
        <v>4270</v>
      </c>
      <c r="I136">
        <v>0</v>
      </c>
      <c r="J136">
        <v>0</v>
      </c>
      <c r="K136">
        <v>0</v>
      </c>
      <c r="L136">
        <v>0</v>
      </c>
      <c r="M136">
        <v>0</v>
      </c>
      <c r="N136">
        <v>0</v>
      </c>
      <c r="O136">
        <v>2738.49</v>
      </c>
      <c r="P136">
        <v>12891.68</v>
      </c>
      <c r="Q136">
        <v>419.86</v>
      </c>
      <c r="R136" s="343">
        <v>41865</v>
      </c>
      <c r="S136" s="343">
        <v>41606</v>
      </c>
      <c r="T136" t="s">
        <v>2935</v>
      </c>
      <c r="U136" t="s">
        <v>2936</v>
      </c>
      <c r="V136" t="s">
        <v>2949</v>
      </c>
      <c r="W136" t="s">
        <v>2938</v>
      </c>
      <c r="X136" t="s">
        <v>2024</v>
      </c>
      <c r="Y136" t="s">
        <v>2031</v>
      </c>
      <c r="Z136" t="s">
        <v>2939</v>
      </c>
      <c r="AA136" t="s">
        <v>6309</v>
      </c>
      <c r="AB136" t="s">
        <v>2940</v>
      </c>
      <c r="AC136" t="s">
        <v>2941</v>
      </c>
      <c r="AD136" t="s">
        <v>6447</v>
      </c>
      <c r="AQ136">
        <v>1</v>
      </c>
      <c r="AR136" t="s">
        <v>2942</v>
      </c>
      <c r="AS136" t="s">
        <v>2943</v>
      </c>
      <c r="AT136" t="s">
        <v>2016</v>
      </c>
      <c r="AU136" t="s">
        <v>2944</v>
      </c>
      <c r="AV136" t="s">
        <v>6309</v>
      </c>
      <c r="AW136" t="s">
        <v>6334</v>
      </c>
    </row>
    <row r="137" spans="1:49">
      <c r="A137" t="s">
        <v>2069</v>
      </c>
      <c r="B137" t="s">
        <v>2070</v>
      </c>
      <c r="C137">
        <v>13148.31</v>
      </c>
      <c r="E137" t="s">
        <v>2071</v>
      </c>
      <c r="F137">
        <v>1556</v>
      </c>
      <c r="G137" t="s">
        <v>6319</v>
      </c>
      <c r="H137" t="s">
        <v>4270</v>
      </c>
      <c r="I137">
        <v>0</v>
      </c>
      <c r="J137">
        <v>0</v>
      </c>
      <c r="K137">
        <v>0</v>
      </c>
      <c r="L137">
        <v>0</v>
      </c>
      <c r="M137">
        <v>0</v>
      </c>
      <c r="N137">
        <v>0</v>
      </c>
      <c r="O137">
        <v>13148.28</v>
      </c>
      <c r="P137">
        <v>70021.429999999993</v>
      </c>
      <c r="Q137">
        <v>1840.13</v>
      </c>
      <c r="R137" s="343">
        <v>41127</v>
      </c>
      <c r="S137" s="343">
        <v>40542</v>
      </c>
      <c r="T137" t="s">
        <v>3503</v>
      </c>
      <c r="U137" t="s">
        <v>3504</v>
      </c>
      <c r="V137" t="s">
        <v>3524</v>
      </c>
      <c r="W137" t="s">
        <v>3506</v>
      </c>
      <c r="X137" t="s">
        <v>3507</v>
      </c>
      <c r="Y137" t="s">
        <v>3508</v>
      </c>
      <c r="Z137" t="s">
        <v>3509</v>
      </c>
      <c r="AA137" t="s">
        <v>3510</v>
      </c>
      <c r="AB137" t="s">
        <v>6309</v>
      </c>
      <c r="AC137" t="s">
        <v>3511</v>
      </c>
      <c r="AD137" t="s">
        <v>6447</v>
      </c>
      <c r="AE137" t="s">
        <v>2072</v>
      </c>
      <c r="AF137" t="s">
        <v>3512</v>
      </c>
      <c r="AG137" t="s">
        <v>3513</v>
      </c>
      <c r="AH137" t="s">
        <v>2024</v>
      </c>
      <c r="AI137" t="s">
        <v>2031</v>
      </c>
      <c r="AJ137" t="s">
        <v>3509</v>
      </c>
      <c r="AK137" t="s">
        <v>3514</v>
      </c>
      <c r="AL137" t="s">
        <v>3515</v>
      </c>
      <c r="AM137" t="s">
        <v>3516</v>
      </c>
      <c r="AN137" t="s">
        <v>3507</v>
      </c>
      <c r="AO137" t="s">
        <v>3508</v>
      </c>
      <c r="AP137" t="s">
        <v>6309</v>
      </c>
      <c r="AV137" t="s">
        <v>6309</v>
      </c>
      <c r="AW137" t="s">
        <v>6334</v>
      </c>
    </row>
    <row r="138" spans="1:49">
      <c r="A138" t="s">
        <v>4009</v>
      </c>
      <c r="B138" t="s">
        <v>4010</v>
      </c>
      <c r="C138">
        <v>684.71</v>
      </c>
      <c r="E138" t="s">
        <v>4011</v>
      </c>
      <c r="F138">
        <v>1556</v>
      </c>
      <c r="G138" t="s">
        <v>6312</v>
      </c>
      <c r="H138" t="s">
        <v>4270</v>
      </c>
      <c r="I138">
        <v>0</v>
      </c>
      <c r="J138">
        <v>0</v>
      </c>
      <c r="K138">
        <v>0</v>
      </c>
      <c r="L138">
        <v>0</v>
      </c>
      <c r="M138">
        <v>0</v>
      </c>
      <c r="N138">
        <v>0</v>
      </c>
      <c r="O138">
        <v>684.73</v>
      </c>
      <c r="P138">
        <v>2855.35</v>
      </c>
      <c r="Q138">
        <v>88.21</v>
      </c>
      <c r="R138" s="343">
        <v>41309</v>
      </c>
      <c r="S138" s="343">
        <v>40591</v>
      </c>
      <c r="T138" t="s">
        <v>2579</v>
      </c>
      <c r="U138" t="s">
        <v>6309</v>
      </c>
      <c r="V138" t="s">
        <v>2580</v>
      </c>
      <c r="W138" t="s">
        <v>2581</v>
      </c>
      <c r="X138" t="s">
        <v>2024</v>
      </c>
      <c r="Y138" t="s">
        <v>2031</v>
      </c>
      <c r="Z138" t="s">
        <v>2582</v>
      </c>
      <c r="AA138" t="s">
        <v>2583</v>
      </c>
      <c r="AB138" t="s">
        <v>6309</v>
      </c>
      <c r="AC138" t="s">
        <v>2584</v>
      </c>
      <c r="AD138" t="s">
        <v>6310</v>
      </c>
      <c r="AV138" t="s">
        <v>6309</v>
      </c>
      <c r="AW138" t="s">
        <v>6334</v>
      </c>
    </row>
    <row r="139" spans="1:49">
      <c r="A139" t="s">
        <v>564</v>
      </c>
      <c r="B139" t="s">
        <v>565</v>
      </c>
      <c r="C139">
        <v>8884.4</v>
      </c>
      <c r="E139" t="s">
        <v>566</v>
      </c>
      <c r="F139">
        <v>1556</v>
      </c>
      <c r="G139" t="s">
        <v>6317</v>
      </c>
      <c r="H139" t="s">
        <v>4270</v>
      </c>
      <c r="I139">
        <v>0</v>
      </c>
      <c r="J139">
        <v>0</v>
      </c>
      <c r="K139">
        <v>0</v>
      </c>
      <c r="L139">
        <v>0</v>
      </c>
      <c r="M139">
        <v>0</v>
      </c>
      <c r="N139">
        <v>0</v>
      </c>
      <c r="O139">
        <v>8884.39</v>
      </c>
      <c r="P139">
        <v>29933.74</v>
      </c>
      <c r="Q139">
        <v>1484.03</v>
      </c>
      <c r="R139" s="343">
        <v>41486</v>
      </c>
      <c r="S139" s="343">
        <v>40541</v>
      </c>
      <c r="T139" t="s">
        <v>1878</v>
      </c>
      <c r="U139" t="s">
        <v>1879</v>
      </c>
      <c r="V139" t="s">
        <v>1880</v>
      </c>
      <c r="W139" t="s">
        <v>1881</v>
      </c>
      <c r="X139" t="s">
        <v>2024</v>
      </c>
      <c r="Y139" t="s">
        <v>2031</v>
      </c>
      <c r="Z139" t="s">
        <v>1882</v>
      </c>
      <c r="AA139" t="s">
        <v>1883</v>
      </c>
      <c r="AB139" t="s">
        <v>6309</v>
      </c>
      <c r="AC139" t="s">
        <v>1884</v>
      </c>
      <c r="AD139" t="s">
        <v>6310</v>
      </c>
      <c r="AV139" t="s">
        <v>6309</v>
      </c>
      <c r="AW139" t="s">
        <v>6334</v>
      </c>
    </row>
    <row r="140" spans="1:49">
      <c r="A140" t="s">
        <v>2073</v>
      </c>
      <c r="B140" t="s">
        <v>2070</v>
      </c>
      <c r="C140">
        <v>11187.35</v>
      </c>
      <c r="E140" t="s">
        <v>2074</v>
      </c>
      <c r="F140">
        <v>1544</v>
      </c>
      <c r="G140" t="s">
        <v>6319</v>
      </c>
      <c r="H140" t="s">
        <v>4270</v>
      </c>
      <c r="I140">
        <v>0</v>
      </c>
      <c r="J140">
        <v>0</v>
      </c>
      <c r="K140">
        <v>0</v>
      </c>
      <c r="L140">
        <v>0</v>
      </c>
      <c r="M140">
        <v>0</v>
      </c>
      <c r="N140">
        <v>0</v>
      </c>
      <c r="O140">
        <v>11187.32</v>
      </c>
      <c r="P140">
        <v>63372.75</v>
      </c>
      <c r="Q140">
        <v>1665.41</v>
      </c>
      <c r="R140" s="343">
        <v>41127</v>
      </c>
      <c r="S140" s="343">
        <v>40585</v>
      </c>
      <c r="T140" t="s">
        <v>3503</v>
      </c>
      <c r="U140" t="s">
        <v>3504</v>
      </c>
      <c r="V140" t="s">
        <v>3519</v>
      </c>
      <c r="W140" t="s">
        <v>3506</v>
      </c>
      <c r="X140" t="s">
        <v>3507</v>
      </c>
      <c r="Y140" t="s">
        <v>3508</v>
      </c>
      <c r="Z140" t="s">
        <v>3509</v>
      </c>
      <c r="AA140" t="s">
        <v>3510</v>
      </c>
      <c r="AB140" t="s">
        <v>6309</v>
      </c>
      <c r="AC140" t="s">
        <v>3511</v>
      </c>
      <c r="AD140" t="s">
        <v>6447</v>
      </c>
      <c r="AE140" t="s">
        <v>2072</v>
      </c>
      <c r="AF140" t="s">
        <v>3512</v>
      </c>
      <c r="AG140" t="s">
        <v>3513</v>
      </c>
      <c r="AH140" t="s">
        <v>2024</v>
      </c>
      <c r="AI140" t="s">
        <v>2031</v>
      </c>
      <c r="AJ140" t="s">
        <v>3509</v>
      </c>
      <c r="AK140" t="s">
        <v>3514</v>
      </c>
      <c r="AL140" t="s">
        <v>3515</v>
      </c>
      <c r="AM140" t="s">
        <v>3516</v>
      </c>
      <c r="AN140" t="s">
        <v>3507</v>
      </c>
      <c r="AO140" t="s">
        <v>3508</v>
      </c>
      <c r="AP140" t="s">
        <v>6309</v>
      </c>
      <c r="AV140" t="s">
        <v>6309</v>
      </c>
      <c r="AW140" t="s">
        <v>6334</v>
      </c>
    </row>
    <row r="141" spans="1:49">
      <c r="A141" t="s">
        <v>4583</v>
      </c>
      <c r="B141" t="s">
        <v>2070</v>
      </c>
      <c r="C141">
        <v>755.05</v>
      </c>
      <c r="E141" t="s">
        <v>4584</v>
      </c>
      <c r="F141">
        <v>1544</v>
      </c>
      <c r="G141" t="s">
        <v>6319</v>
      </c>
      <c r="H141" t="s">
        <v>4270</v>
      </c>
      <c r="I141">
        <v>0</v>
      </c>
      <c r="J141">
        <v>0</v>
      </c>
      <c r="K141">
        <v>0</v>
      </c>
      <c r="L141">
        <v>0</v>
      </c>
      <c r="M141">
        <v>0</v>
      </c>
      <c r="N141">
        <v>0</v>
      </c>
      <c r="O141">
        <v>755.05</v>
      </c>
      <c r="P141">
        <v>5856.9</v>
      </c>
      <c r="Q141">
        <v>293.39999999999998</v>
      </c>
      <c r="R141" s="343">
        <v>41568</v>
      </c>
      <c r="S141" s="343">
        <v>40723</v>
      </c>
      <c r="T141" t="s">
        <v>3503</v>
      </c>
      <c r="U141" t="s">
        <v>3504</v>
      </c>
      <c r="V141" t="s">
        <v>3520</v>
      </c>
      <c r="W141" t="s">
        <v>3506</v>
      </c>
      <c r="X141" t="s">
        <v>3507</v>
      </c>
      <c r="Y141" t="s">
        <v>3508</v>
      </c>
      <c r="Z141" t="s">
        <v>3509</v>
      </c>
      <c r="AA141" t="s">
        <v>3510</v>
      </c>
      <c r="AB141" t="s">
        <v>6309</v>
      </c>
      <c r="AC141" t="s">
        <v>3511</v>
      </c>
      <c r="AD141" t="s">
        <v>6447</v>
      </c>
      <c r="AE141" t="s">
        <v>2072</v>
      </c>
      <c r="AF141" t="s">
        <v>3512</v>
      </c>
      <c r="AG141" t="s">
        <v>3513</v>
      </c>
      <c r="AH141" t="s">
        <v>2024</v>
      </c>
      <c r="AI141" t="s">
        <v>2031</v>
      </c>
      <c r="AJ141" t="s">
        <v>3509</v>
      </c>
      <c r="AK141" t="s">
        <v>3514</v>
      </c>
      <c r="AL141" t="s">
        <v>3515</v>
      </c>
      <c r="AM141" t="s">
        <v>3516</v>
      </c>
      <c r="AN141" t="s">
        <v>3507</v>
      </c>
      <c r="AO141" t="s">
        <v>3508</v>
      </c>
      <c r="AP141" t="s">
        <v>6309</v>
      </c>
      <c r="AQ141">
        <v>1</v>
      </c>
      <c r="AR141" t="s">
        <v>3521</v>
      </c>
      <c r="AS141" t="s">
        <v>3522</v>
      </c>
      <c r="AT141" t="s">
        <v>2016</v>
      </c>
      <c r="AU141" t="s">
        <v>3523</v>
      </c>
      <c r="AV141" t="s">
        <v>6309</v>
      </c>
      <c r="AW141" t="s">
        <v>6334</v>
      </c>
    </row>
    <row r="142" spans="1:49">
      <c r="A142" t="s">
        <v>448</v>
      </c>
      <c r="B142" t="s">
        <v>2070</v>
      </c>
      <c r="C142">
        <v>3234.04</v>
      </c>
      <c r="E142" t="s">
        <v>449</v>
      </c>
      <c r="F142">
        <v>1537</v>
      </c>
      <c r="G142" t="s">
        <v>6319</v>
      </c>
      <c r="H142" t="s">
        <v>4270</v>
      </c>
      <c r="I142">
        <v>0</v>
      </c>
      <c r="J142">
        <v>0</v>
      </c>
      <c r="K142">
        <v>0</v>
      </c>
      <c r="L142">
        <v>0</v>
      </c>
      <c r="M142">
        <v>0</v>
      </c>
      <c r="N142">
        <v>0</v>
      </c>
      <c r="O142">
        <v>3234.04</v>
      </c>
      <c r="P142">
        <v>8769.85</v>
      </c>
      <c r="Q142">
        <v>501.71</v>
      </c>
      <c r="R142" s="343">
        <v>41568</v>
      </c>
      <c r="S142" s="343">
        <v>40603</v>
      </c>
      <c r="T142" t="s">
        <v>3503</v>
      </c>
      <c r="U142" t="s">
        <v>3504</v>
      </c>
      <c r="V142" t="s">
        <v>3505</v>
      </c>
      <c r="W142" t="s">
        <v>3506</v>
      </c>
      <c r="X142" t="s">
        <v>3507</v>
      </c>
      <c r="Y142" t="s">
        <v>3508</v>
      </c>
      <c r="Z142" t="s">
        <v>3509</v>
      </c>
      <c r="AA142" t="s">
        <v>3510</v>
      </c>
      <c r="AB142" t="s">
        <v>6309</v>
      </c>
      <c r="AC142" t="s">
        <v>3511</v>
      </c>
      <c r="AD142" t="s">
        <v>6447</v>
      </c>
      <c r="AE142" t="s">
        <v>2072</v>
      </c>
      <c r="AF142" t="s">
        <v>3512</v>
      </c>
      <c r="AG142" t="s">
        <v>3513</v>
      </c>
      <c r="AH142" t="s">
        <v>2024</v>
      </c>
      <c r="AI142" t="s">
        <v>2031</v>
      </c>
      <c r="AJ142" t="s">
        <v>3509</v>
      </c>
      <c r="AK142" t="s">
        <v>3514</v>
      </c>
      <c r="AL142" t="s">
        <v>3515</v>
      </c>
      <c r="AM142" t="s">
        <v>3516</v>
      </c>
      <c r="AN142" t="s">
        <v>3507</v>
      </c>
      <c r="AO142" t="s">
        <v>3508</v>
      </c>
      <c r="AP142" t="s">
        <v>6309</v>
      </c>
      <c r="AV142" t="s">
        <v>6309</v>
      </c>
      <c r="AW142" t="s">
        <v>6334</v>
      </c>
    </row>
    <row r="143" spans="1:49">
      <c r="A143" t="s">
        <v>450</v>
      </c>
      <c r="B143" t="s">
        <v>2070</v>
      </c>
      <c r="C143">
        <v>3473.25</v>
      </c>
      <c r="E143" t="s">
        <v>449</v>
      </c>
      <c r="F143">
        <v>1537</v>
      </c>
      <c r="G143" t="s">
        <v>6319</v>
      </c>
      <c r="H143" t="s">
        <v>4270</v>
      </c>
      <c r="I143">
        <v>0</v>
      </c>
      <c r="J143">
        <v>0</v>
      </c>
      <c r="K143">
        <v>0</v>
      </c>
      <c r="L143">
        <v>0</v>
      </c>
      <c r="M143">
        <v>0</v>
      </c>
      <c r="N143">
        <v>0</v>
      </c>
      <c r="O143">
        <v>3473.25</v>
      </c>
      <c r="P143">
        <v>8769.85</v>
      </c>
      <c r="Q143">
        <v>501.71</v>
      </c>
      <c r="R143" s="343">
        <v>41568</v>
      </c>
      <c r="S143" s="343">
        <v>40571</v>
      </c>
      <c r="T143" t="s">
        <v>3503</v>
      </c>
      <c r="U143" t="s">
        <v>3504</v>
      </c>
      <c r="V143" t="s">
        <v>3517</v>
      </c>
      <c r="W143" t="s">
        <v>3506</v>
      </c>
      <c r="X143" t="s">
        <v>3507</v>
      </c>
      <c r="Y143" t="s">
        <v>3508</v>
      </c>
      <c r="Z143" t="s">
        <v>3509</v>
      </c>
      <c r="AA143" t="s">
        <v>3510</v>
      </c>
      <c r="AB143" t="s">
        <v>6309</v>
      </c>
      <c r="AC143" t="s">
        <v>3511</v>
      </c>
      <c r="AD143" t="s">
        <v>6447</v>
      </c>
      <c r="AE143" t="s">
        <v>2072</v>
      </c>
      <c r="AF143" t="s">
        <v>3512</v>
      </c>
      <c r="AG143" t="s">
        <v>3513</v>
      </c>
      <c r="AH143" t="s">
        <v>2024</v>
      </c>
      <c r="AI143" t="s">
        <v>2031</v>
      </c>
      <c r="AJ143" t="s">
        <v>3509</v>
      </c>
      <c r="AK143" t="s">
        <v>3514</v>
      </c>
      <c r="AL143" t="s">
        <v>3515</v>
      </c>
      <c r="AM143" t="s">
        <v>3516</v>
      </c>
      <c r="AN143" t="s">
        <v>3507</v>
      </c>
      <c r="AO143" t="s">
        <v>3508</v>
      </c>
      <c r="AP143" t="s">
        <v>6309</v>
      </c>
      <c r="AV143" t="s">
        <v>6309</v>
      </c>
      <c r="AW143" t="s">
        <v>6334</v>
      </c>
    </row>
    <row r="144" spans="1:49">
      <c r="A144" t="s">
        <v>451</v>
      </c>
      <c r="B144" t="s">
        <v>2070</v>
      </c>
      <c r="C144">
        <v>3473.45</v>
      </c>
      <c r="E144" t="s">
        <v>449</v>
      </c>
      <c r="F144">
        <v>1537</v>
      </c>
      <c r="G144" t="s">
        <v>6319</v>
      </c>
      <c r="H144" t="s">
        <v>4270</v>
      </c>
      <c r="I144">
        <v>0</v>
      </c>
      <c r="J144">
        <v>0</v>
      </c>
      <c r="K144">
        <v>0</v>
      </c>
      <c r="L144">
        <v>0</v>
      </c>
      <c r="M144">
        <v>0</v>
      </c>
      <c r="N144">
        <v>0</v>
      </c>
      <c r="O144">
        <v>3473.45</v>
      </c>
      <c r="P144">
        <v>8769.85</v>
      </c>
      <c r="Q144">
        <v>501.71</v>
      </c>
      <c r="R144" s="343">
        <v>41568</v>
      </c>
      <c r="S144" s="343">
        <v>40571</v>
      </c>
      <c r="T144" t="s">
        <v>3503</v>
      </c>
      <c r="U144" t="s">
        <v>3504</v>
      </c>
      <c r="V144" t="s">
        <v>3518</v>
      </c>
      <c r="W144" t="s">
        <v>3506</v>
      </c>
      <c r="X144" t="s">
        <v>3507</v>
      </c>
      <c r="Y144" t="s">
        <v>3508</v>
      </c>
      <c r="Z144" t="s">
        <v>3509</v>
      </c>
      <c r="AA144" t="s">
        <v>3510</v>
      </c>
      <c r="AB144" t="s">
        <v>6309</v>
      </c>
      <c r="AC144" t="s">
        <v>3511</v>
      </c>
      <c r="AD144" t="s">
        <v>6447</v>
      </c>
      <c r="AE144" t="s">
        <v>2072</v>
      </c>
      <c r="AF144" t="s">
        <v>3512</v>
      </c>
      <c r="AG144" t="s">
        <v>3513</v>
      </c>
      <c r="AH144" t="s">
        <v>2024</v>
      </c>
      <c r="AI144" t="s">
        <v>2031</v>
      </c>
      <c r="AJ144" t="s">
        <v>3509</v>
      </c>
      <c r="AK144" t="s">
        <v>3514</v>
      </c>
      <c r="AL144" t="s">
        <v>3515</v>
      </c>
      <c r="AM144" t="s">
        <v>3516</v>
      </c>
      <c r="AN144" t="s">
        <v>3507</v>
      </c>
      <c r="AO144" t="s">
        <v>3508</v>
      </c>
      <c r="AP144" t="s">
        <v>6309</v>
      </c>
      <c r="AV144" t="s">
        <v>6309</v>
      </c>
      <c r="AW144" t="s">
        <v>6334</v>
      </c>
    </row>
    <row r="145" spans="1:49">
      <c r="A145" t="s">
        <v>600</v>
      </c>
      <c r="B145" t="s">
        <v>601</v>
      </c>
      <c r="C145">
        <v>5605.51</v>
      </c>
      <c r="E145" t="s">
        <v>602</v>
      </c>
      <c r="F145">
        <v>1523</v>
      </c>
      <c r="G145" t="s">
        <v>6319</v>
      </c>
      <c r="H145" t="s">
        <v>4270</v>
      </c>
      <c r="I145">
        <v>0</v>
      </c>
      <c r="J145">
        <v>0</v>
      </c>
      <c r="K145">
        <v>0</v>
      </c>
      <c r="L145">
        <v>0</v>
      </c>
      <c r="M145">
        <v>0</v>
      </c>
      <c r="N145">
        <v>0</v>
      </c>
      <c r="O145">
        <v>5605.49</v>
      </c>
      <c r="P145">
        <v>9735.81</v>
      </c>
      <c r="Q145">
        <v>343.07</v>
      </c>
      <c r="R145" s="343">
        <v>41522</v>
      </c>
      <c r="S145" s="343">
        <v>40767</v>
      </c>
      <c r="T145" t="s">
        <v>6243</v>
      </c>
      <c r="U145" t="s">
        <v>6244</v>
      </c>
      <c r="V145" t="s">
        <v>6245</v>
      </c>
      <c r="W145" t="s">
        <v>6246</v>
      </c>
      <c r="X145" t="s">
        <v>6247</v>
      </c>
      <c r="Y145" t="s">
        <v>6248</v>
      </c>
      <c r="Z145" t="s">
        <v>6249</v>
      </c>
      <c r="AA145" t="s">
        <v>6250</v>
      </c>
      <c r="AB145" t="s">
        <v>6251</v>
      </c>
      <c r="AC145" t="s">
        <v>6252</v>
      </c>
      <c r="AD145" t="s">
        <v>6447</v>
      </c>
      <c r="AV145" t="s">
        <v>6309</v>
      </c>
      <c r="AW145" t="s">
        <v>6334</v>
      </c>
    </row>
    <row r="146" spans="1:49">
      <c r="A146" t="s">
        <v>1555</v>
      </c>
      <c r="B146" t="s">
        <v>1556</v>
      </c>
      <c r="C146">
        <v>2332.84</v>
      </c>
      <c r="E146" t="s">
        <v>6486</v>
      </c>
      <c r="F146">
        <v>1493</v>
      </c>
      <c r="G146" t="s">
        <v>6319</v>
      </c>
      <c r="H146" t="s">
        <v>4270</v>
      </c>
      <c r="I146">
        <v>0</v>
      </c>
      <c r="J146">
        <v>0</v>
      </c>
      <c r="K146">
        <v>0</v>
      </c>
      <c r="L146">
        <v>0</v>
      </c>
      <c r="M146">
        <v>0</v>
      </c>
      <c r="N146">
        <v>0</v>
      </c>
      <c r="O146">
        <v>2332.84</v>
      </c>
      <c r="P146">
        <v>66505.38</v>
      </c>
      <c r="Q146">
        <v>2530.9299999999998</v>
      </c>
      <c r="R146" s="343">
        <v>40796</v>
      </c>
      <c r="S146" s="343">
        <v>40697</v>
      </c>
      <c r="T146" t="s">
        <v>3022</v>
      </c>
      <c r="U146" t="s">
        <v>3023</v>
      </c>
      <c r="V146" t="s">
        <v>3024</v>
      </c>
      <c r="W146" t="s">
        <v>3025</v>
      </c>
      <c r="X146" t="s">
        <v>2979</v>
      </c>
      <c r="Y146" t="s">
        <v>2980</v>
      </c>
      <c r="Z146" t="s">
        <v>3026</v>
      </c>
      <c r="AA146" t="s">
        <v>3027</v>
      </c>
      <c r="AB146" t="s">
        <v>3028</v>
      </c>
      <c r="AC146" t="s">
        <v>3029</v>
      </c>
      <c r="AD146" t="s">
        <v>6447</v>
      </c>
      <c r="AV146" t="s">
        <v>6309</v>
      </c>
      <c r="AW146" t="s">
        <v>6334</v>
      </c>
    </row>
    <row r="147" spans="1:49">
      <c r="A147" t="s">
        <v>407</v>
      </c>
      <c r="B147" t="s">
        <v>6522</v>
      </c>
      <c r="C147">
        <v>6954.7</v>
      </c>
      <c r="E147" t="s">
        <v>408</v>
      </c>
      <c r="F147">
        <v>1480</v>
      </c>
      <c r="G147" t="s">
        <v>6319</v>
      </c>
      <c r="H147" t="s">
        <v>4270</v>
      </c>
      <c r="I147">
        <v>0</v>
      </c>
      <c r="J147">
        <v>0</v>
      </c>
      <c r="K147">
        <v>0</v>
      </c>
      <c r="L147">
        <v>0</v>
      </c>
      <c r="M147">
        <v>0</v>
      </c>
      <c r="N147">
        <v>0</v>
      </c>
      <c r="O147">
        <v>6954.7</v>
      </c>
      <c r="P147">
        <v>8583.6299999999992</v>
      </c>
      <c r="Q147">
        <v>277.5</v>
      </c>
      <c r="R147" s="343">
        <v>41543</v>
      </c>
      <c r="S147" s="343">
        <v>40828</v>
      </c>
      <c r="T147" t="s">
        <v>894</v>
      </c>
      <c r="U147" t="s">
        <v>895</v>
      </c>
      <c r="V147" t="s">
        <v>896</v>
      </c>
      <c r="W147" t="s">
        <v>897</v>
      </c>
      <c r="X147" t="s">
        <v>2024</v>
      </c>
      <c r="Y147" t="s">
        <v>2031</v>
      </c>
      <c r="Z147" t="s">
        <v>898</v>
      </c>
      <c r="AA147" t="s">
        <v>14172</v>
      </c>
      <c r="AB147" t="s">
        <v>900</v>
      </c>
      <c r="AC147" t="s">
        <v>901</v>
      </c>
      <c r="AD147" t="s">
        <v>2035</v>
      </c>
      <c r="AE147" t="s">
        <v>4004</v>
      </c>
      <c r="AF147" t="s">
        <v>902</v>
      </c>
      <c r="AG147" t="s">
        <v>2333</v>
      </c>
      <c r="AH147" t="s">
        <v>2024</v>
      </c>
      <c r="AI147" t="s">
        <v>2031</v>
      </c>
      <c r="AJ147" t="s">
        <v>6309</v>
      </c>
      <c r="AK147" t="s">
        <v>3985</v>
      </c>
      <c r="AL147" t="s">
        <v>2334</v>
      </c>
      <c r="AM147" t="s">
        <v>2335</v>
      </c>
      <c r="AN147" t="s">
        <v>2024</v>
      </c>
      <c r="AO147" t="s">
        <v>2031</v>
      </c>
      <c r="AP147" t="s">
        <v>2336</v>
      </c>
      <c r="AV147" t="s">
        <v>6309</v>
      </c>
      <c r="AW147" t="s">
        <v>6497</v>
      </c>
    </row>
    <row r="148" spans="1:49">
      <c r="A148" t="s">
        <v>409</v>
      </c>
      <c r="B148" t="s">
        <v>6522</v>
      </c>
      <c r="C148">
        <v>6943.84</v>
      </c>
      <c r="E148" t="s">
        <v>408</v>
      </c>
      <c r="F148">
        <v>1480</v>
      </c>
      <c r="G148" t="s">
        <v>6319</v>
      </c>
      <c r="H148" t="s">
        <v>4270</v>
      </c>
      <c r="I148">
        <v>0</v>
      </c>
      <c r="J148">
        <v>0</v>
      </c>
      <c r="K148">
        <v>0</v>
      </c>
      <c r="L148">
        <v>0</v>
      </c>
      <c r="M148">
        <v>0</v>
      </c>
      <c r="N148">
        <v>0</v>
      </c>
      <c r="O148">
        <v>6943.84</v>
      </c>
      <c r="P148">
        <v>8583.6299999999992</v>
      </c>
      <c r="Q148">
        <v>277.5</v>
      </c>
      <c r="R148" s="343">
        <v>41543</v>
      </c>
      <c r="S148" s="343">
        <v>40828</v>
      </c>
      <c r="T148" t="s">
        <v>894</v>
      </c>
      <c r="U148" t="s">
        <v>895</v>
      </c>
      <c r="V148" t="s">
        <v>2337</v>
      </c>
      <c r="W148" t="s">
        <v>897</v>
      </c>
      <c r="X148" t="s">
        <v>2024</v>
      </c>
      <c r="Y148" t="s">
        <v>2031</v>
      </c>
      <c r="Z148" t="s">
        <v>898</v>
      </c>
      <c r="AA148" t="s">
        <v>14172</v>
      </c>
      <c r="AB148" t="s">
        <v>900</v>
      </c>
      <c r="AC148" t="s">
        <v>901</v>
      </c>
      <c r="AD148" t="s">
        <v>2035</v>
      </c>
      <c r="AE148" t="s">
        <v>4004</v>
      </c>
      <c r="AF148" t="s">
        <v>902</v>
      </c>
      <c r="AG148" t="s">
        <v>2333</v>
      </c>
      <c r="AH148" t="s">
        <v>2024</v>
      </c>
      <c r="AI148" t="s">
        <v>2031</v>
      </c>
      <c r="AJ148" t="s">
        <v>6309</v>
      </c>
      <c r="AK148" t="s">
        <v>3985</v>
      </c>
      <c r="AL148" t="s">
        <v>2334</v>
      </c>
      <c r="AM148" t="s">
        <v>2335</v>
      </c>
      <c r="AN148" t="s">
        <v>2024</v>
      </c>
      <c r="AO148" t="s">
        <v>2031</v>
      </c>
      <c r="AP148" t="s">
        <v>2336</v>
      </c>
      <c r="AV148" t="s">
        <v>6309</v>
      </c>
      <c r="AW148" t="s">
        <v>6497</v>
      </c>
    </row>
    <row r="149" spans="1:49">
      <c r="A149" t="s">
        <v>1609</v>
      </c>
      <c r="B149" t="s">
        <v>6522</v>
      </c>
      <c r="C149">
        <v>81024.88</v>
      </c>
      <c r="E149" t="s">
        <v>1610</v>
      </c>
      <c r="F149">
        <v>1466</v>
      </c>
      <c r="G149" t="s">
        <v>6319</v>
      </c>
      <c r="H149" t="s">
        <v>4270</v>
      </c>
      <c r="I149">
        <v>0</v>
      </c>
      <c r="J149">
        <v>0</v>
      </c>
      <c r="K149">
        <v>0</v>
      </c>
      <c r="L149">
        <v>0</v>
      </c>
      <c r="M149">
        <v>0</v>
      </c>
      <c r="N149">
        <v>0</v>
      </c>
      <c r="O149">
        <v>81024.89</v>
      </c>
      <c r="P149">
        <v>75749.55</v>
      </c>
      <c r="Q149">
        <v>2892.48</v>
      </c>
      <c r="R149" s="343">
        <v>41484</v>
      </c>
      <c r="S149" s="343">
        <v>41608</v>
      </c>
      <c r="T149" t="s">
        <v>894</v>
      </c>
      <c r="U149" t="s">
        <v>895</v>
      </c>
      <c r="V149" t="s">
        <v>2353</v>
      </c>
      <c r="W149" t="s">
        <v>897</v>
      </c>
      <c r="X149" t="s">
        <v>2024</v>
      </c>
      <c r="Y149" t="s">
        <v>2031</v>
      </c>
      <c r="Z149" t="s">
        <v>898</v>
      </c>
      <c r="AA149" t="s">
        <v>14172</v>
      </c>
      <c r="AB149" t="s">
        <v>900</v>
      </c>
      <c r="AC149" t="s">
        <v>901</v>
      </c>
      <c r="AD149" t="s">
        <v>2035</v>
      </c>
      <c r="AE149" t="s">
        <v>6519</v>
      </c>
      <c r="AF149" t="s">
        <v>2349</v>
      </c>
      <c r="AG149" t="s">
        <v>2350</v>
      </c>
      <c r="AH149" t="s">
        <v>2024</v>
      </c>
      <c r="AI149" t="s">
        <v>2031</v>
      </c>
      <c r="AJ149" t="s">
        <v>2351</v>
      </c>
      <c r="AK149" t="s">
        <v>6523</v>
      </c>
      <c r="AL149" t="s">
        <v>2344</v>
      </c>
      <c r="AM149" t="s">
        <v>13652</v>
      </c>
      <c r="AN149" t="s">
        <v>2024</v>
      </c>
      <c r="AO149" t="s">
        <v>2031</v>
      </c>
      <c r="AP149" t="s">
        <v>6309</v>
      </c>
      <c r="AV149" t="s">
        <v>6309</v>
      </c>
      <c r="AW149" t="s">
        <v>6497</v>
      </c>
    </row>
    <row r="150" spans="1:49">
      <c r="A150" t="s">
        <v>6459</v>
      </c>
      <c r="B150" t="s">
        <v>6460</v>
      </c>
      <c r="C150">
        <v>13.82</v>
      </c>
      <c r="E150" t="s">
        <v>6462</v>
      </c>
      <c r="F150">
        <v>1460</v>
      </c>
      <c r="G150" t="s">
        <v>6317</v>
      </c>
      <c r="H150" t="s">
        <v>4270</v>
      </c>
      <c r="I150">
        <v>0</v>
      </c>
      <c r="J150">
        <v>0</v>
      </c>
      <c r="K150">
        <v>0</v>
      </c>
      <c r="L150">
        <v>0</v>
      </c>
      <c r="M150">
        <v>0</v>
      </c>
      <c r="N150">
        <v>0</v>
      </c>
      <c r="O150">
        <v>13.81</v>
      </c>
      <c r="P150">
        <v>9920.9</v>
      </c>
      <c r="Q150">
        <v>305.51</v>
      </c>
      <c r="R150" s="343">
        <v>41707</v>
      </c>
      <c r="S150" s="343">
        <v>42074</v>
      </c>
      <c r="T150" t="s">
        <v>5642</v>
      </c>
      <c r="U150" t="s">
        <v>5643</v>
      </c>
      <c r="V150" t="s">
        <v>5644</v>
      </c>
      <c r="W150" t="s">
        <v>5645</v>
      </c>
      <c r="X150" t="s">
        <v>2024</v>
      </c>
      <c r="Y150" t="s">
        <v>2031</v>
      </c>
      <c r="Z150" t="s">
        <v>5646</v>
      </c>
      <c r="AA150" t="s">
        <v>5647</v>
      </c>
      <c r="AB150" t="s">
        <v>6461</v>
      </c>
      <c r="AC150" t="s">
        <v>883</v>
      </c>
      <c r="AD150" t="s">
        <v>6310</v>
      </c>
      <c r="AE150" t="s">
        <v>6461</v>
      </c>
      <c r="AF150" t="s">
        <v>884</v>
      </c>
      <c r="AG150" t="s">
        <v>13690</v>
      </c>
      <c r="AH150" t="s">
        <v>2024</v>
      </c>
      <c r="AI150" t="s">
        <v>2031</v>
      </c>
      <c r="AJ150" t="s">
        <v>13691</v>
      </c>
      <c r="AV150" t="s">
        <v>4285</v>
      </c>
      <c r="AW150" t="s">
        <v>6334</v>
      </c>
    </row>
    <row r="151" spans="1:49">
      <c r="A151" t="s">
        <v>549</v>
      </c>
      <c r="B151" t="s">
        <v>550</v>
      </c>
      <c r="C151">
        <v>3445.23</v>
      </c>
      <c r="E151" t="s">
        <v>551</v>
      </c>
      <c r="F151">
        <v>1449</v>
      </c>
      <c r="G151" t="s">
        <v>6312</v>
      </c>
      <c r="H151" t="s">
        <v>4270</v>
      </c>
      <c r="I151">
        <v>0</v>
      </c>
      <c r="J151">
        <v>0</v>
      </c>
      <c r="K151">
        <v>0</v>
      </c>
      <c r="L151">
        <v>0</v>
      </c>
      <c r="M151">
        <v>0</v>
      </c>
      <c r="N151">
        <v>0</v>
      </c>
      <c r="O151">
        <v>3445.21</v>
      </c>
      <c r="P151">
        <v>10678.62</v>
      </c>
      <c r="Q151">
        <v>401.4</v>
      </c>
      <c r="R151" s="343">
        <v>41477</v>
      </c>
      <c r="S151" s="343">
        <v>40654</v>
      </c>
      <c r="T151" t="s">
        <v>461</v>
      </c>
      <c r="U151" t="s">
        <v>6309</v>
      </c>
      <c r="V151" t="s">
        <v>462</v>
      </c>
      <c r="W151" t="s">
        <v>463</v>
      </c>
      <c r="X151" t="s">
        <v>2024</v>
      </c>
      <c r="Y151" t="s">
        <v>2031</v>
      </c>
      <c r="Z151" t="s">
        <v>464</v>
      </c>
      <c r="AA151" t="s">
        <v>465</v>
      </c>
      <c r="AB151" t="s">
        <v>6309</v>
      </c>
      <c r="AC151" t="s">
        <v>6309</v>
      </c>
      <c r="AD151" t="s">
        <v>6310</v>
      </c>
      <c r="AV151" t="s">
        <v>6309</v>
      </c>
      <c r="AW151" t="s">
        <v>6334</v>
      </c>
    </row>
    <row r="152" spans="1:49">
      <c r="A152" t="s">
        <v>6487</v>
      </c>
      <c r="B152" t="s">
        <v>6488</v>
      </c>
      <c r="C152">
        <v>2065.0100000000002</v>
      </c>
      <c r="E152" t="s">
        <v>6489</v>
      </c>
      <c r="F152">
        <v>1439</v>
      </c>
      <c r="G152" t="s">
        <v>6317</v>
      </c>
      <c r="H152" t="s">
        <v>4270</v>
      </c>
      <c r="I152">
        <v>0</v>
      </c>
      <c r="J152">
        <v>0</v>
      </c>
      <c r="K152">
        <v>0</v>
      </c>
      <c r="L152">
        <v>0</v>
      </c>
      <c r="M152">
        <v>0</v>
      </c>
      <c r="N152">
        <v>0</v>
      </c>
      <c r="O152">
        <v>2065.0100000000002</v>
      </c>
      <c r="P152">
        <v>91069.99</v>
      </c>
      <c r="Q152">
        <v>1587.17</v>
      </c>
      <c r="R152" s="343">
        <v>41397</v>
      </c>
      <c r="S152" s="343">
        <v>40813</v>
      </c>
      <c r="T152" t="s">
        <v>1885</v>
      </c>
      <c r="U152" t="s">
        <v>1886</v>
      </c>
      <c r="V152" t="s">
        <v>1887</v>
      </c>
      <c r="W152" t="s">
        <v>1888</v>
      </c>
      <c r="X152" t="s">
        <v>6266</v>
      </c>
      <c r="Y152" t="s">
        <v>6267</v>
      </c>
      <c r="Z152" t="s">
        <v>1889</v>
      </c>
      <c r="AA152" t="s">
        <v>257</v>
      </c>
      <c r="AB152" t="s">
        <v>258</v>
      </c>
      <c r="AC152" t="s">
        <v>259</v>
      </c>
      <c r="AD152" t="s">
        <v>6310</v>
      </c>
      <c r="AE152" t="s">
        <v>6490</v>
      </c>
      <c r="AF152" t="s">
        <v>260</v>
      </c>
      <c r="AG152" t="s">
        <v>13711</v>
      </c>
      <c r="AH152" t="s">
        <v>6266</v>
      </c>
      <c r="AI152" t="s">
        <v>6267</v>
      </c>
      <c r="AJ152" t="s">
        <v>13712</v>
      </c>
      <c r="AQ152">
        <v>1</v>
      </c>
      <c r="AR152" t="s">
        <v>261</v>
      </c>
      <c r="AS152" t="s">
        <v>3194</v>
      </c>
      <c r="AT152" t="s">
        <v>2016</v>
      </c>
      <c r="AU152" t="s">
        <v>3195</v>
      </c>
      <c r="AV152" t="s">
        <v>6309</v>
      </c>
      <c r="AW152" t="s">
        <v>6334</v>
      </c>
    </row>
    <row r="153" spans="1:49">
      <c r="A153" t="s">
        <v>575</v>
      </c>
      <c r="B153" t="s">
        <v>576</v>
      </c>
      <c r="C153">
        <v>1042.7</v>
      </c>
      <c r="E153" t="s">
        <v>577</v>
      </c>
      <c r="F153">
        <v>1437</v>
      </c>
      <c r="G153" t="s">
        <v>6317</v>
      </c>
      <c r="H153" t="s">
        <v>4270</v>
      </c>
      <c r="I153">
        <v>0</v>
      </c>
      <c r="J153">
        <v>0</v>
      </c>
      <c r="K153">
        <v>0</v>
      </c>
      <c r="L153">
        <v>0</v>
      </c>
      <c r="M153">
        <v>0</v>
      </c>
      <c r="N153">
        <v>0</v>
      </c>
      <c r="O153">
        <v>1042.71</v>
      </c>
      <c r="P153">
        <v>7365.69</v>
      </c>
      <c r="Q153">
        <v>319.45999999999998</v>
      </c>
      <c r="R153" s="343">
        <v>41491</v>
      </c>
      <c r="S153" s="343">
        <v>40647</v>
      </c>
      <c r="T153" t="s">
        <v>3030</v>
      </c>
      <c r="U153" t="s">
        <v>3031</v>
      </c>
      <c r="V153" t="s">
        <v>3032</v>
      </c>
      <c r="W153" t="s">
        <v>3033</v>
      </c>
      <c r="X153" t="s">
        <v>889</v>
      </c>
      <c r="Y153" t="s">
        <v>890</v>
      </c>
      <c r="Z153" t="s">
        <v>3034</v>
      </c>
      <c r="AA153" t="s">
        <v>3035</v>
      </c>
      <c r="AB153" t="s">
        <v>6309</v>
      </c>
      <c r="AC153" t="s">
        <v>3036</v>
      </c>
      <c r="AD153" t="s">
        <v>6310</v>
      </c>
      <c r="AV153" t="s">
        <v>6335</v>
      </c>
      <c r="AW153" t="s">
        <v>6334</v>
      </c>
    </row>
    <row r="154" spans="1:49">
      <c r="A154" t="s">
        <v>3991</v>
      </c>
      <c r="B154" t="s">
        <v>6529</v>
      </c>
      <c r="C154">
        <v>28573.62</v>
      </c>
      <c r="E154" t="s">
        <v>2707</v>
      </c>
      <c r="F154">
        <v>1421</v>
      </c>
      <c r="G154" t="s">
        <v>6319</v>
      </c>
      <c r="H154" t="s">
        <v>4270</v>
      </c>
      <c r="I154">
        <v>0</v>
      </c>
      <c r="J154">
        <v>0</v>
      </c>
      <c r="K154">
        <v>0</v>
      </c>
      <c r="L154">
        <v>0</v>
      </c>
      <c r="M154">
        <v>0</v>
      </c>
      <c r="N154">
        <v>0</v>
      </c>
      <c r="O154">
        <v>28573.65</v>
      </c>
      <c r="P154">
        <v>83652.72</v>
      </c>
      <c r="Q154">
        <v>1990.16</v>
      </c>
      <c r="R154" s="343">
        <v>41061</v>
      </c>
      <c r="S154" s="343">
        <v>40505</v>
      </c>
      <c r="T154" t="s">
        <v>2802</v>
      </c>
      <c r="U154" t="s">
        <v>2803</v>
      </c>
      <c r="V154" t="s">
        <v>2809</v>
      </c>
      <c r="W154" t="s">
        <v>5640</v>
      </c>
      <c r="X154" t="s">
        <v>2025</v>
      </c>
      <c r="Y154" t="s">
        <v>2026</v>
      </c>
      <c r="Z154" t="s">
        <v>5641</v>
      </c>
      <c r="AA154" t="s">
        <v>2805</v>
      </c>
      <c r="AB154" t="s">
        <v>2806</v>
      </c>
      <c r="AC154" t="s">
        <v>2807</v>
      </c>
      <c r="AD154" t="s">
        <v>6447</v>
      </c>
      <c r="AE154" t="s">
        <v>3990</v>
      </c>
      <c r="AF154" t="s">
        <v>2808</v>
      </c>
      <c r="AG154" t="s">
        <v>13718</v>
      </c>
      <c r="AH154" t="s">
        <v>13719</v>
      </c>
      <c r="AI154" t="s">
        <v>13720</v>
      </c>
      <c r="AJ154" t="s">
        <v>6309</v>
      </c>
      <c r="AV154" t="s">
        <v>4285</v>
      </c>
      <c r="AW154" t="s">
        <v>6334</v>
      </c>
    </row>
    <row r="155" spans="1:49">
      <c r="A155" t="s">
        <v>3988</v>
      </c>
      <c r="B155" t="s">
        <v>6529</v>
      </c>
      <c r="C155">
        <v>27941.439999999999</v>
      </c>
      <c r="E155" t="s">
        <v>3989</v>
      </c>
      <c r="F155">
        <v>1421</v>
      </c>
      <c r="G155" t="s">
        <v>6319</v>
      </c>
      <c r="H155" t="s">
        <v>4270</v>
      </c>
      <c r="I155">
        <v>0</v>
      </c>
      <c r="J155">
        <v>0</v>
      </c>
      <c r="K155">
        <v>0</v>
      </c>
      <c r="L155">
        <v>0</v>
      </c>
      <c r="M155">
        <v>0</v>
      </c>
      <c r="N155">
        <v>0</v>
      </c>
      <c r="O155">
        <v>27941.439999999999</v>
      </c>
      <c r="P155">
        <v>83652.72</v>
      </c>
      <c r="Q155">
        <v>1990.16</v>
      </c>
      <c r="R155" s="343">
        <v>41061</v>
      </c>
      <c r="S155" s="343">
        <v>40662</v>
      </c>
      <c r="T155" t="s">
        <v>2802</v>
      </c>
      <c r="U155" t="s">
        <v>2803</v>
      </c>
      <c r="V155" t="s">
        <v>2804</v>
      </c>
      <c r="W155" t="s">
        <v>5640</v>
      </c>
      <c r="X155" t="s">
        <v>2025</v>
      </c>
      <c r="Y155" t="s">
        <v>2026</v>
      </c>
      <c r="Z155" t="s">
        <v>5641</v>
      </c>
      <c r="AA155" t="s">
        <v>2805</v>
      </c>
      <c r="AB155" t="s">
        <v>2806</v>
      </c>
      <c r="AC155" t="s">
        <v>2807</v>
      </c>
      <c r="AD155" t="s">
        <v>6447</v>
      </c>
      <c r="AE155" t="s">
        <v>3990</v>
      </c>
      <c r="AF155" t="s">
        <v>2808</v>
      </c>
      <c r="AG155" t="s">
        <v>13718</v>
      </c>
      <c r="AH155" t="s">
        <v>13719</v>
      </c>
      <c r="AI155" t="s">
        <v>13720</v>
      </c>
      <c r="AJ155" t="s">
        <v>6309</v>
      </c>
      <c r="AV155" t="s">
        <v>4285</v>
      </c>
      <c r="AW155" t="s">
        <v>6334</v>
      </c>
    </row>
    <row r="156" spans="1:49">
      <c r="A156" t="s">
        <v>4569</v>
      </c>
      <c r="B156" t="s">
        <v>4570</v>
      </c>
      <c r="C156">
        <v>2697.31</v>
      </c>
      <c r="E156" t="s">
        <v>4571</v>
      </c>
      <c r="F156">
        <v>1408</v>
      </c>
      <c r="G156" t="s">
        <v>6317</v>
      </c>
      <c r="H156" t="s">
        <v>4270</v>
      </c>
      <c r="I156">
        <v>0</v>
      </c>
      <c r="J156">
        <v>0</v>
      </c>
      <c r="K156">
        <v>0</v>
      </c>
      <c r="L156">
        <v>0</v>
      </c>
      <c r="M156">
        <v>0</v>
      </c>
      <c r="N156">
        <v>0</v>
      </c>
      <c r="O156">
        <v>2697.31</v>
      </c>
      <c r="P156">
        <v>5226.71</v>
      </c>
      <c r="Q156">
        <v>105.86</v>
      </c>
      <c r="R156" s="343">
        <v>41543</v>
      </c>
      <c r="S156" s="343">
        <v>41088</v>
      </c>
      <c r="T156" t="s">
        <v>2180</v>
      </c>
      <c r="U156" t="s">
        <v>2181</v>
      </c>
      <c r="V156" t="s">
        <v>2182</v>
      </c>
      <c r="W156" t="s">
        <v>2183</v>
      </c>
      <c r="X156" t="s">
        <v>2024</v>
      </c>
      <c r="Y156" t="s">
        <v>2031</v>
      </c>
      <c r="Z156" t="s">
        <v>2184</v>
      </c>
      <c r="AA156" t="s">
        <v>767</v>
      </c>
      <c r="AB156" t="s">
        <v>768</v>
      </c>
      <c r="AC156" t="s">
        <v>769</v>
      </c>
      <c r="AD156" t="s">
        <v>6310</v>
      </c>
      <c r="AV156" t="s">
        <v>6309</v>
      </c>
      <c r="AW156" t="s">
        <v>6334</v>
      </c>
    </row>
    <row r="157" spans="1:49">
      <c r="A157" t="s">
        <v>3942</v>
      </c>
      <c r="B157" t="s">
        <v>4498</v>
      </c>
      <c r="C157">
        <v>14840.71</v>
      </c>
      <c r="E157" t="s">
        <v>3943</v>
      </c>
      <c r="F157">
        <v>1388</v>
      </c>
      <c r="G157" t="s">
        <v>6319</v>
      </c>
      <c r="H157" t="s">
        <v>4270</v>
      </c>
      <c r="I157">
        <v>0</v>
      </c>
      <c r="J157">
        <v>0</v>
      </c>
      <c r="K157">
        <v>0</v>
      </c>
      <c r="L157">
        <v>0</v>
      </c>
      <c r="M157">
        <v>0</v>
      </c>
      <c r="N157">
        <v>0</v>
      </c>
      <c r="O157">
        <v>14840.71</v>
      </c>
      <c r="P157">
        <v>27000</v>
      </c>
      <c r="Q157">
        <v>856.02</v>
      </c>
      <c r="R157" s="343">
        <v>41231</v>
      </c>
      <c r="S157" s="343">
        <v>41402</v>
      </c>
      <c r="T157" t="s">
        <v>1376</v>
      </c>
      <c r="U157" t="s">
        <v>1377</v>
      </c>
      <c r="V157" t="s">
        <v>1386</v>
      </c>
      <c r="W157" t="s">
        <v>1379</v>
      </c>
      <c r="X157" t="s">
        <v>2024</v>
      </c>
      <c r="Y157" t="s">
        <v>2031</v>
      </c>
      <c r="Z157" t="s">
        <v>1380</v>
      </c>
      <c r="AA157" t="s">
        <v>1381</v>
      </c>
      <c r="AB157" t="s">
        <v>1382</v>
      </c>
      <c r="AC157" t="s">
        <v>1383</v>
      </c>
      <c r="AD157" t="s">
        <v>6447</v>
      </c>
      <c r="AV157" t="s">
        <v>6309</v>
      </c>
      <c r="AW157" t="s">
        <v>6334</v>
      </c>
    </row>
    <row r="158" spans="1:49">
      <c r="A158" t="s">
        <v>4497</v>
      </c>
      <c r="B158" t="s">
        <v>4498</v>
      </c>
      <c r="C158">
        <v>9380.2900000000009</v>
      </c>
      <c r="E158" t="s">
        <v>4499</v>
      </c>
      <c r="F158">
        <v>1387</v>
      </c>
      <c r="G158" t="s">
        <v>6319</v>
      </c>
      <c r="H158" t="s">
        <v>4270</v>
      </c>
      <c r="I158">
        <v>0</v>
      </c>
      <c r="J158">
        <v>0</v>
      </c>
      <c r="K158">
        <v>0</v>
      </c>
      <c r="L158">
        <v>0</v>
      </c>
      <c r="M158">
        <v>0</v>
      </c>
      <c r="N158">
        <v>0</v>
      </c>
      <c r="O158">
        <v>9380.2900000000009</v>
      </c>
      <c r="P158">
        <v>18450</v>
      </c>
      <c r="Q158">
        <v>584.67999999999995</v>
      </c>
      <c r="R158" s="343">
        <v>41202</v>
      </c>
      <c r="S158" s="343">
        <v>40556</v>
      </c>
      <c r="T158" t="s">
        <v>1376</v>
      </c>
      <c r="U158" t="s">
        <v>1377</v>
      </c>
      <c r="V158" t="s">
        <v>1384</v>
      </c>
      <c r="W158" t="s">
        <v>1379</v>
      </c>
      <c r="X158" t="s">
        <v>2024</v>
      </c>
      <c r="Y158" t="s">
        <v>2031</v>
      </c>
      <c r="Z158" t="s">
        <v>1380</v>
      </c>
      <c r="AA158" t="s">
        <v>1381</v>
      </c>
      <c r="AB158" t="s">
        <v>1382</v>
      </c>
      <c r="AC158" t="s">
        <v>1383</v>
      </c>
      <c r="AD158" t="s">
        <v>6447</v>
      </c>
      <c r="AV158" t="s">
        <v>6309</v>
      </c>
      <c r="AW158" t="s">
        <v>6334</v>
      </c>
    </row>
    <row r="159" spans="1:49">
      <c r="A159" t="s">
        <v>4500</v>
      </c>
      <c r="B159" t="s">
        <v>4498</v>
      </c>
      <c r="C159">
        <v>9380.2900000000009</v>
      </c>
      <c r="E159" t="s">
        <v>4499</v>
      </c>
      <c r="F159">
        <v>1387</v>
      </c>
      <c r="G159" t="s">
        <v>6319</v>
      </c>
      <c r="H159" t="s">
        <v>4270</v>
      </c>
      <c r="I159">
        <v>0</v>
      </c>
      <c r="J159">
        <v>0</v>
      </c>
      <c r="K159">
        <v>0</v>
      </c>
      <c r="L159">
        <v>0</v>
      </c>
      <c r="M159">
        <v>0</v>
      </c>
      <c r="N159">
        <v>0</v>
      </c>
      <c r="O159">
        <v>9380.2900000000009</v>
      </c>
      <c r="P159">
        <v>18450</v>
      </c>
      <c r="Q159">
        <v>584.67999999999995</v>
      </c>
      <c r="R159" s="343">
        <v>41202</v>
      </c>
      <c r="S159" s="343">
        <v>40556</v>
      </c>
      <c r="T159" t="s">
        <v>1376</v>
      </c>
      <c r="U159" t="s">
        <v>1377</v>
      </c>
      <c r="V159" t="s">
        <v>1385</v>
      </c>
      <c r="W159" t="s">
        <v>1379</v>
      </c>
      <c r="X159" t="s">
        <v>2024</v>
      </c>
      <c r="Y159" t="s">
        <v>2031</v>
      </c>
      <c r="Z159" t="s">
        <v>1380</v>
      </c>
      <c r="AA159" t="s">
        <v>1381</v>
      </c>
      <c r="AB159" t="s">
        <v>1382</v>
      </c>
      <c r="AC159" t="s">
        <v>1383</v>
      </c>
      <c r="AD159" t="s">
        <v>6447</v>
      </c>
      <c r="AV159" t="s">
        <v>6309</v>
      </c>
      <c r="AW159" t="s">
        <v>6334</v>
      </c>
    </row>
    <row r="160" spans="1:49">
      <c r="A160" t="s">
        <v>3939</v>
      </c>
      <c r="B160" t="s">
        <v>4498</v>
      </c>
      <c r="C160">
        <v>19372.62</v>
      </c>
      <c r="E160" t="s">
        <v>3940</v>
      </c>
      <c r="F160">
        <v>1376</v>
      </c>
      <c r="G160" t="s">
        <v>6319</v>
      </c>
      <c r="H160" t="s">
        <v>4270</v>
      </c>
      <c r="I160">
        <v>0</v>
      </c>
      <c r="J160">
        <v>0</v>
      </c>
      <c r="K160">
        <v>0</v>
      </c>
      <c r="L160">
        <v>0</v>
      </c>
      <c r="M160">
        <v>0</v>
      </c>
      <c r="N160">
        <v>0</v>
      </c>
      <c r="O160">
        <v>19372.63</v>
      </c>
      <c r="P160">
        <v>36899.99</v>
      </c>
      <c r="Q160">
        <v>1169.83</v>
      </c>
      <c r="R160" s="343">
        <v>41216</v>
      </c>
      <c r="S160" s="343">
        <v>41401</v>
      </c>
      <c r="T160" t="s">
        <v>1376</v>
      </c>
      <c r="U160" t="s">
        <v>1377</v>
      </c>
      <c r="V160" t="s">
        <v>1378</v>
      </c>
      <c r="W160" t="s">
        <v>1379</v>
      </c>
      <c r="X160" t="s">
        <v>2024</v>
      </c>
      <c r="Y160" t="s">
        <v>2031</v>
      </c>
      <c r="Z160" t="s">
        <v>1380</v>
      </c>
      <c r="AA160" t="s">
        <v>1381</v>
      </c>
      <c r="AB160" t="s">
        <v>1382</v>
      </c>
      <c r="AC160" t="s">
        <v>1383</v>
      </c>
      <c r="AD160" t="s">
        <v>6447</v>
      </c>
      <c r="AV160" t="s">
        <v>6309</v>
      </c>
      <c r="AW160" t="s">
        <v>6334</v>
      </c>
    </row>
    <row r="161" spans="1:49">
      <c r="A161" t="s">
        <v>3944</v>
      </c>
      <c r="B161" t="s">
        <v>4498</v>
      </c>
      <c r="C161">
        <v>12810.43</v>
      </c>
      <c r="E161" t="s">
        <v>3945</v>
      </c>
      <c r="F161">
        <v>1376</v>
      </c>
      <c r="G161" t="s">
        <v>6319</v>
      </c>
      <c r="H161" t="s">
        <v>4270</v>
      </c>
      <c r="I161">
        <v>0</v>
      </c>
      <c r="J161">
        <v>0</v>
      </c>
      <c r="K161">
        <v>0</v>
      </c>
      <c r="L161">
        <v>0</v>
      </c>
      <c r="M161">
        <v>0</v>
      </c>
      <c r="N161">
        <v>0</v>
      </c>
      <c r="O161">
        <v>12810.44</v>
      </c>
      <c r="P161">
        <v>24300</v>
      </c>
      <c r="Q161">
        <v>770.42</v>
      </c>
      <c r="R161" s="343">
        <v>41231</v>
      </c>
      <c r="S161" s="343">
        <v>41407</v>
      </c>
      <c r="T161" t="s">
        <v>1376</v>
      </c>
      <c r="U161" t="s">
        <v>1377</v>
      </c>
      <c r="V161" t="s">
        <v>1387</v>
      </c>
      <c r="W161" t="s">
        <v>1379</v>
      </c>
      <c r="X161" t="s">
        <v>2024</v>
      </c>
      <c r="Y161" t="s">
        <v>2031</v>
      </c>
      <c r="Z161" t="s">
        <v>1380</v>
      </c>
      <c r="AA161" t="s">
        <v>1381</v>
      </c>
      <c r="AB161" t="s">
        <v>1382</v>
      </c>
      <c r="AC161" t="s">
        <v>1383</v>
      </c>
      <c r="AD161" t="s">
        <v>6447</v>
      </c>
      <c r="AV161" t="s">
        <v>6309</v>
      </c>
      <c r="AW161" t="s">
        <v>6334</v>
      </c>
    </row>
    <row r="162" spans="1:49">
      <c r="A162" t="s">
        <v>4831</v>
      </c>
      <c r="B162" t="s">
        <v>4832</v>
      </c>
      <c r="C162">
        <v>509.06</v>
      </c>
      <c r="E162" t="s">
        <v>4833</v>
      </c>
      <c r="F162">
        <v>1374</v>
      </c>
      <c r="G162" t="s">
        <v>6319</v>
      </c>
      <c r="H162" t="s">
        <v>4270</v>
      </c>
      <c r="I162">
        <v>0</v>
      </c>
      <c r="J162">
        <v>0</v>
      </c>
      <c r="K162">
        <v>0</v>
      </c>
      <c r="L162">
        <v>0</v>
      </c>
      <c r="M162">
        <v>0</v>
      </c>
      <c r="N162">
        <v>0</v>
      </c>
      <c r="O162">
        <v>509.06</v>
      </c>
      <c r="P162">
        <v>1614.2</v>
      </c>
      <c r="Q162">
        <v>75.930000000000007</v>
      </c>
      <c r="R162" s="343">
        <v>41583</v>
      </c>
      <c r="S162" s="343">
        <v>40709</v>
      </c>
      <c r="T162" t="s">
        <v>4692</v>
      </c>
      <c r="U162" t="s">
        <v>4693</v>
      </c>
      <c r="V162" t="s">
        <v>4694</v>
      </c>
      <c r="W162" t="s">
        <v>4695</v>
      </c>
      <c r="X162" t="s">
        <v>2024</v>
      </c>
      <c r="Y162" t="s">
        <v>2031</v>
      </c>
      <c r="Z162" t="s">
        <v>4696</v>
      </c>
      <c r="AA162" t="s">
        <v>6737</v>
      </c>
      <c r="AB162" t="s">
        <v>4697</v>
      </c>
      <c r="AC162" t="s">
        <v>4698</v>
      </c>
      <c r="AD162" t="s">
        <v>6447</v>
      </c>
      <c r="AV162" t="s">
        <v>4381</v>
      </c>
      <c r="AW162" t="s">
        <v>6334</v>
      </c>
    </row>
    <row r="163" spans="1:49">
      <c r="A163" t="s">
        <v>630</v>
      </c>
      <c r="B163" t="s">
        <v>631</v>
      </c>
      <c r="C163">
        <v>1030.3800000000001</v>
      </c>
      <c r="E163" t="s">
        <v>632</v>
      </c>
      <c r="F163">
        <v>1361</v>
      </c>
      <c r="G163" t="s">
        <v>6319</v>
      </c>
      <c r="H163" t="s">
        <v>4270</v>
      </c>
      <c r="I163">
        <v>0</v>
      </c>
      <c r="J163">
        <v>0</v>
      </c>
      <c r="K163">
        <v>0</v>
      </c>
      <c r="L163">
        <v>0</v>
      </c>
      <c r="M163">
        <v>0</v>
      </c>
      <c r="N163">
        <v>0</v>
      </c>
      <c r="O163">
        <v>1030.3800000000001</v>
      </c>
      <c r="P163">
        <v>8601.7000000000007</v>
      </c>
      <c r="Q163">
        <v>218</v>
      </c>
      <c r="R163" s="343">
        <v>41770</v>
      </c>
      <c r="S163" s="343">
        <v>41608</v>
      </c>
      <c r="T163" t="s">
        <v>3217</v>
      </c>
      <c r="U163" t="s">
        <v>3218</v>
      </c>
      <c r="V163" t="s">
        <v>3219</v>
      </c>
      <c r="W163" t="s">
        <v>3220</v>
      </c>
      <c r="X163" t="s">
        <v>2024</v>
      </c>
      <c r="Y163" t="s">
        <v>3409</v>
      </c>
      <c r="Z163" t="s">
        <v>3221</v>
      </c>
      <c r="AA163" t="s">
        <v>3222</v>
      </c>
      <c r="AB163" t="s">
        <v>3223</v>
      </c>
      <c r="AC163" t="s">
        <v>3224</v>
      </c>
      <c r="AD163" t="s">
        <v>6447</v>
      </c>
      <c r="AE163" t="s">
        <v>633</v>
      </c>
      <c r="AF163" t="s">
        <v>3225</v>
      </c>
      <c r="AG163" t="s">
        <v>13657</v>
      </c>
      <c r="AH163" t="s">
        <v>2024</v>
      </c>
      <c r="AI163" t="s">
        <v>2031</v>
      </c>
      <c r="AJ163" t="s">
        <v>6309</v>
      </c>
      <c r="AV163" t="s">
        <v>4678</v>
      </c>
      <c r="AW163" t="s">
        <v>6334</v>
      </c>
    </row>
    <row r="164" spans="1:49">
      <c r="A164" t="s">
        <v>427</v>
      </c>
      <c r="B164" t="s">
        <v>428</v>
      </c>
      <c r="C164">
        <v>576.76</v>
      </c>
      <c r="E164" t="s">
        <v>429</v>
      </c>
      <c r="F164">
        <v>1344</v>
      </c>
      <c r="G164" t="s">
        <v>6319</v>
      </c>
      <c r="H164" t="s">
        <v>4270</v>
      </c>
      <c r="I164">
        <v>0</v>
      </c>
      <c r="J164">
        <v>0</v>
      </c>
      <c r="K164">
        <v>0</v>
      </c>
      <c r="L164">
        <v>0</v>
      </c>
      <c r="M164">
        <v>0</v>
      </c>
      <c r="N164">
        <v>0</v>
      </c>
      <c r="O164">
        <v>576.76</v>
      </c>
      <c r="P164">
        <v>2768.84</v>
      </c>
      <c r="Q164">
        <v>114.07</v>
      </c>
      <c r="R164" s="343">
        <v>41549</v>
      </c>
      <c r="S164" s="343">
        <v>40716</v>
      </c>
      <c r="T164" t="s">
        <v>3925</v>
      </c>
      <c r="U164" t="s">
        <v>3926</v>
      </c>
      <c r="V164" t="s">
        <v>3927</v>
      </c>
      <c r="W164" t="s">
        <v>6276</v>
      </c>
      <c r="X164" t="s">
        <v>3928</v>
      </c>
      <c r="Y164" t="s">
        <v>3929</v>
      </c>
      <c r="Z164" t="s">
        <v>3930</v>
      </c>
      <c r="AA164" t="s">
        <v>3931</v>
      </c>
      <c r="AB164" t="s">
        <v>1277</v>
      </c>
      <c r="AC164" t="s">
        <v>1278</v>
      </c>
      <c r="AD164" t="s">
        <v>6447</v>
      </c>
      <c r="AV164" t="s">
        <v>4399</v>
      </c>
      <c r="AW164" t="s">
        <v>6334</v>
      </c>
    </row>
    <row r="165" spans="1:49">
      <c r="A165" t="s">
        <v>430</v>
      </c>
      <c r="B165" t="s">
        <v>428</v>
      </c>
      <c r="C165">
        <v>501.33</v>
      </c>
      <c r="E165" t="s">
        <v>429</v>
      </c>
      <c r="F165">
        <v>1344</v>
      </c>
      <c r="G165" t="s">
        <v>6319</v>
      </c>
      <c r="H165" t="s">
        <v>4270</v>
      </c>
      <c r="I165">
        <v>0</v>
      </c>
      <c r="J165">
        <v>0</v>
      </c>
      <c r="K165">
        <v>0</v>
      </c>
      <c r="L165">
        <v>0</v>
      </c>
      <c r="M165">
        <v>0</v>
      </c>
      <c r="N165">
        <v>0</v>
      </c>
      <c r="O165">
        <v>501.33</v>
      </c>
      <c r="P165">
        <v>2768.84</v>
      </c>
      <c r="Q165">
        <v>114.07</v>
      </c>
      <c r="R165" s="343">
        <v>41549</v>
      </c>
      <c r="S165" s="343">
        <v>40686</v>
      </c>
      <c r="T165" t="s">
        <v>3925</v>
      </c>
      <c r="U165" t="s">
        <v>3926</v>
      </c>
      <c r="V165" t="s">
        <v>1279</v>
      </c>
      <c r="W165" t="s">
        <v>6276</v>
      </c>
      <c r="X165" t="s">
        <v>3928</v>
      </c>
      <c r="Y165" t="s">
        <v>3929</v>
      </c>
      <c r="Z165" t="s">
        <v>3930</v>
      </c>
      <c r="AA165" t="s">
        <v>3931</v>
      </c>
      <c r="AB165" t="s">
        <v>1277</v>
      </c>
      <c r="AC165" t="s">
        <v>1278</v>
      </c>
      <c r="AD165" t="s">
        <v>6447</v>
      </c>
      <c r="AV165" t="s">
        <v>4399</v>
      </c>
      <c r="AW165" t="s">
        <v>6334</v>
      </c>
    </row>
    <row r="166" spans="1:49">
      <c r="A166" t="s">
        <v>271</v>
      </c>
      <c r="B166" t="s">
        <v>6522</v>
      </c>
      <c r="C166">
        <v>39995.5</v>
      </c>
      <c r="E166" t="s">
        <v>272</v>
      </c>
      <c r="F166">
        <v>1313</v>
      </c>
      <c r="G166" t="s">
        <v>6319</v>
      </c>
      <c r="H166" t="s">
        <v>4270</v>
      </c>
      <c r="I166">
        <v>0</v>
      </c>
      <c r="J166">
        <v>0</v>
      </c>
      <c r="K166">
        <v>0</v>
      </c>
      <c r="L166">
        <v>0</v>
      </c>
      <c r="M166">
        <v>0</v>
      </c>
      <c r="N166">
        <v>0</v>
      </c>
      <c r="O166">
        <v>39995.5</v>
      </c>
      <c r="P166">
        <v>47955.16</v>
      </c>
      <c r="Q166">
        <v>981.06</v>
      </c>
      <c r="R166" s="343">
        <v>42032</v>
      </c>
      <c r="S166" s="343">
        <v>41608</v>
      </c>
      <c r="T166" t="s">
        <v>894</v>
      </c>
      <c r="U166" t="s">
        <v>895</v>
      </c>
      <c r="V166" t="s">
        <v>2348</v>
      </c>
      <c r="W166" t="s">
        <v>897</v>
      </c>
      <c r="X166" t="s">
        <v>2024</v>
      </c>
      <c r="Y166" t="s">
        <v>2031</v>
      </c>
      <c r="Z166" t="s">
        <v>898</v>
      </c>
      <c r="AA166" t="s">
        <v>14172</v>
      </c>
      <c r="AB166" t="s">
        <v>900</v>
      </c>
      <c r="AC166" t="s">
        <v>901</v>
      </c>
      <c r="AD166" t="s">
        <v>2035</v>
      </c>
      <c r="AE166" t="s">
        <v>6519</v>
      </c>
      <c r="AF166" t="s">
        <v>2349</v>
      </c>
      <c r="AG166" t="s">
        <v>2350</v>
      </c>
      <c r="AH166" t="s">
        <v>2024</v>
      </c>
      <c r="AI166" t="s">
        <v>2031</v>
      </c>
      <c r="AJ166" t="s">
        <v>2351</v>
      </c>
      <c r="AK166" t="s">
        <v>6523</v>
      </c>
      <c r="AL166" t="s">
        <v>2344</v>
      </c>
      <c r="AM166" t="s">
        <v>13652</v>
      </c>
      <c r="AN166" t="s">
        <v>2024</v>
      </c>
      <c r="AO166" t="s">
        <v>2031</v>
      </c>
      <c r="AP166" t="s">
        <v>6309</v>
      </c>
      <c r="AV166" t="s">
        <v>6309</v>
      </c>
      <c r="AW166" t="s">
        <v>6497</v>
      </c>
    </row>
    <row r="167" spans="1:49">
      <c r="A167" t="s">
        <v>634</v>
      </c>
      <c r="B167" t="s">
        <v>635</v>
      </c>
      <c r="C167">
        <v>52012.97</v>
      </c>
      <c r="E167" t="s">
        <v>636</v>
      </c>
      <c r="F167">
        <v>1313</v>
      </c>
      <c r="G167" t="s">
        <v>6319</v>
      </c>
      <c r="H167" t="s">
        <v>4270</v>
      </c>
      <c r="I167">
        <v>0</v>
      </c>
      <c r="J167">
        <v>0</v>
      </c>
      <c r="K167">
        <v>0</v>
      </c>
      <c r="L167">
        <v>0</v>
      </c>
      <c r="M167">
        <v>0</v>
      </c>
      <c r="N167">
        <v>0</v>
      </c>
      <c r="O167">
        <v>52012.97</v>
      </c>
      <c r="P167">
        <v>73902.31</v>
      </c>
      <c r="Q167">
        <v>2351.12</v>
      </c>
      <c r="R167" s="343">
        <v>41407</v>
      </c>
      <c r="S167" s="343">
        <v>40932</v>
      </c>
      <c r="T167" t="s">
        <v>3331</v>
      </c>
      <c r="U167" t="s">
        <v>3332</v>
      </c>
      <c r="V167" t="s">
        <v>3333</v>
      </c>
      <c r="W167" t="s">
        <v>3816</v>
      </c>
      <c r="X167" t="s">
        <v>2024</v>
      </c>
      <c r="Y167" t="s">
        <v>2031</v>
      </c>
      <c r="Z167" t="s">
        <v>3817</v>
      </c>
      <c r="AA167" t="s">
        <v>3818</v>
      </c>
      <c r="AB167" t="s">
        <v>3334</v>
      </c>
      <c r="AC167" t="s">
        <v>3335</v>
      </c>
      <c r="AD167" t="s">
        <v>6447</v>
      </c>
      <c r="AV167" t="s">
        <v>6309</v>
      </c>
      <c r="AW167" t="s">
        <v>6334</v>
      </c>
    </row>
    <row r="168" spans="1:49">
      <c r="A168" t="s">
        <v>3431</v>
      </c>
      <c r="B168" t="s">
        <v>1081</v>
      </c>
      <c r="C168">
        <v>1872.26</v>
      </c>
      <c r="E168" t="s">
        <v>3432</v>
      </c>
      <c r="F168">
        <v>1313</v>
      </c>
      <c r="G168" t="s">
        <v>6319</v>
      </c>
      <c r="H168" t="s">
        <v>4270</v>
      </c>
      <c r="I168">
        <v>0</v>
      </c>
      <c r="J168">
        <v>0</v>
      </c>
      <c r="K168">
        <v>0</v>
      </c>
      <c r="L168">
        <v>0</v>
      </c>
      <c r="M168">
        <v>0</v>
      </c>
      <c r="N168">
        <v>0</v>
      </c>
      <c r="O168">
        <v>1872.24</v>
      </c>
      <c r="P168">
        <v>5553.35</v>
      </c>
      <c r="Q168">
        <v>291.48</v>
      </c>
      <c r="R168" s="343">
        <v>41192</v>
      </c>
      <c r="S168" s="343">
        <v>40994</v>
      </c>
      <c r="T168" t="s">
        <v>3388</v>
      </c>
      <c r="U168" t="s">
        <v>3389</v>
      </c>
      <c r="V168" t="s">
        <v>3397</v>
      </c>
      <c r="W168" t="s">
        <v>3391</v>
      </c>
      <c r="X168" t="s">
        <v>2024</v>
      </c>
      <c r="Y168" t="s">
        <v>2031</v>
      </c>
      <c r="Z168" t="s">
        <v>3392</v>
      </c>
      <c r="AA168" t="s">
        <v>3393</v>
      </c>
      <c r="AB168" t="s">
        <v>3394</v>
      </c>
      <c r="AC168" t="s">
        <v>3395</v>
      </c>
      <c r="AD168" t="s">
        <v>6447</v>
      </c>
      <c r="AV168" t="s">
        <v>6309</v>
      </c>
      <c r="AW168" t="s">
        <v>6334</v>
      </c>
    </row>
    <row r="169" spans="1:49">
      <c r="A169" t="s">
        <v>5020</v>
      </c>
      <c r="B169" t="s">
        <v>5021</v>
      </c>
      <c r="C169">
        <v>6626</v>
      </c>
      <c r="E169" t="s">
        <v>2707</v>
      </c>
      <c r="F169">
        <v>1296</v>
      </c>
      <c r="G169" t="s">
        <v>6317</v>
      </c>
      <c r="H169" t="s">
        <v>4270</v>
      </c>
      <c r="I169">
        <v>0</v>
      </c>
      <c r="J169">
        <v>0</v>
      </c>
      <c r="K169">
        <v>0</v>
      </c>
      <c r="L169">
        <v>0</v>
      </c>
      <c r="M169">
        <v>0</v>
      </c>
      <c r="N169">
        <v>0</v>
      </c>
      <c r="O169">
        <v>6625.98</v>
      </c>
      <c r="P169">
        <v>35714.6</v>
      </c>
      <c r="Q169">
        <v>1268.55</v>
      </c>
      <c r="R169" s="343">
        <v>41463</v>
      </c>
      <c r="S169" s="343">
        <v>40826</v>
      </c>
      <c r="T169" t="s">
        <v>2708</v>
      </c>
      <c r="U169" t="s">
        <v>2709</v>
      </c>
      <c r="V169" t="s">
        <v>2710</v>
      </c>
      <c r="W169" t="s">
        <v>2711</v>
      </c>
      <c r="X169" t="s">
        <v>2712</v>
      </c>
      <c r="Y169" t="s">
        <v>2713</v>
      </c>
      <c r="Z169" t="s">
        <v>2714</v>
      </c>
      <c r="AA169" t="s">
        <v>2715</v>
      </c>
      <c r="AB169" t="s">
        <v>6309</v>
      </c>
      <c r="AC169" t="s">
        <v>2716</v>
      </c>
      <c r="AD169" t="s">
        <v>6310</v>
      </c>
      <c r="AE169" t="s">
        <v>2717</v>
      </c>
      <c r="AF169" t="s">
        <v>2718</v>
      </c>
      <c r="AG169" t="s">
        <v>2711</v>
      </c>
      <c r="AH169" t="s">
        <v>2712</v>
      </c>
      <c r="AI169" t="s">
        <v>2713</v>
      </c>
      <c r="AJ169" t="s">
        <v>2719</v>
      </c>
      <c r="AV169" t="s">
        <v>6309</v>
      </c>
      <c r="AW169" t="s">
        <v>6334</v>
      </c>
    </row>
    <row r="170" spans="1:49">
      <c r="A170" t="s">
        <v>1080</v>
      </c>
      <c r="B170" t="s">
        <v>1081</v>
      </c>
      <c r="C170">
        <v>775.96</v>
      </c>
      <c r="E170" t="s">
        <v>1082</v>
      </c>
      <c r="F170">
        <v>1296</v>
      </c>
      <c r="G170" t="s">
        <v>6319</v>
      </c>
      <c r="H170" t="s">
        <v>4270</v>
      </c>
      <c r="I170">
        <v>0</v>
      </c>
      <c r="J170">
        <v>0</v>
      </c>
      <c r="K170">
        <v>0</v>
      </c>
      <c r="L170">
        <v>0</v>
      </c>
      <c r="M170">
        <v>0</v>
      </c>
      <c r="N170">
        <v>0</v>
      </c>
      <c r="O170">
        <v>775.95</v>
      </c>
      <c r="P170">
        <v>2993.87</v>
      </c>
      <c r="Q170">
        <v>84.81</v>
      </c>
      <c r="R170" s="343">
        <v>41019</v>
      </c>
      <c r="S170" s="343">
        <v>40714</v>
      </c>
      <c r="T170" t="s">
        <v>3388</v>
      </c>
      <c r="U170" t="s">
        <v>3389</v>
      </c>
      <c r="V170" t="s">
        <v>3390</v>
      </c>
      <c r="W170" t="s">
        <v>3391</v>
      </c>
      <c r="X170" t="s">
        <v>2024</v>
      </c>
      <c r="Y170" t="s">
        <v>2031</v>
      </c>
      <c r="Z170" t="s">
        <v>3392</v>
      </c>
      <c r="AA170" t="s">
        <v>3393</v>
      </c>
      <c r="AB170" t="s">
        <v>3394</v>
      </c>
      <c r="AC170" t="s">
        <v>3395</v>
      </c>
      <c r="AD170" t="s">
        <v>6447</v>
      </c>
      <c r="AV170" t="s">
        <v>6309</v>
      </c>
      <c r="AW170" t="s">
        <v>6334</v>
      </c>
    </row>
    <row r="171" spans="1:49">
      <c r="A171" t="s">
        <v>5085</v>
      </c>
      <c r="B171" t="s">
        <v>5083</v>
      </c>
      <c r="C171">
        <v>162.5</v>
      </c>
      <c r="E171" t="s">
        <v>4501</v>
      </c>
      <c r="F171">
        <v>1296</v>
      </c>
      <c r="G171" t="s">
        <v>6317</v>
      </c>
      <c r="H171" t="s">
        <v>4270</v>
      </c>
      <c r="I171">
        <v>0</v>
      </c>
      <c r="J171">
        <v>0</v>
      </c>
      <c r="K171">
        <v>0</v>
      </c>
      <c r="L171">
        <v>0</v>
      </c>
      <c r="M171">
        <v>0</v>
      </c>
      <c r="N171">
        <v>0</v>
      </c>
      <c r="O171">
        <v>162.49</v>
      </c>
      <c r="P171">
        <v>889.99</v>
      </c>
      <c r="Q171">
        <v>154.85</v>
      </c>
      <c r="R171" s="343">
        <v>42390</v>
      </c>
      <c r="S171" s="343">
        <v>40751</v>
      </c>
      <c r="T171" t="s">
        <v>2758</v>
      </c>
      <c r="U171" t="s">
        <v>2759</v>
      </c>
      <c r="V171" t="s">
        <v>2769</v>
      </c>
      <c r="W171" t="s">
        <v>2761</v>
      </c>
      <c r="X171" t="s">
        <v>2025</v>
      </c>
      <c r="Y171" t="s">
        <v>2026</v>
      </c>
      <c r="Z171" t="s">
        <v>2762</v>
      </c>
      <c r="AA171" t="s">
        <v>2763</v>
      </c>
      <c r="AB171" t="s">
        <v>2764</v>
      </c>
      <c r="AC171" t="s">
        <v>2765</v>
      </c>
      <c r="AD171" t="s">
        <v>6310</v>
      </c>
      <c r="AQ171">
        <v>1</v>
      </c>
      <c r="AR171" t="s">
        <v>2766</v>
      </c>
      <c r="AS171" t="s">
        <v>2767</v>
      </c>
      <c r="AT171" t="s">
        <v>2026</v>
      </c>
      <c r="AU171" t="s">
        <v>2768</v>
      </c>
      <c r="AV171" t="s">
        <v>6309</v>
      </c>
      <c r="AW171" t="s">
        <v>6334</v>
      </c>
    </row>
    <row r="172" spans="1:49">
      <c r="A172" t="s">
        <v>4578</v>
      </c>
      <c r="B172" t="s">
        <v>4579</v>
      </c>
      <c r="C172">
        <v>6312.62</v>
      </c>
      <c r="E172" t="s">
        <v>4580</v>
      </c>
      <c r="F172">
        <v>1264</v>
      </c>
      <c r="G172" t="s">
        <v>6317</v>
      </c>
      <c r="H172" t="s">
        <v>4270</v>
      </c>
      <c r="I172">
        <v>0</v>
      </c>
      <c r="J172">
        <v>0</v>
      </c>
      <c r="K172">
        <v>0</v>
      </c>
      <c r="L172">
        <v>0</v>
      </c>
      <c r="M172">
        <v>0</v>
      </c>
      <c r="N172">
        <v>38.94</v>
      </c>
      <c r="O172">
        <v>6273.67</v>
      </c>
      <c r="P172">
        <v>25723.56</v>
      </c>
      <c r="Q172">
        <v>569.61</v>
      </c>
      <c r="R172" s="343">
        <v>41567</v>
      </c>
      <c r="S172" s="343">
        <v>41820</v>
      </c>
      <c r="T172" t="s">
        <v>1433</v>
      </c>
      <c r="U172" t="s">
        <v>1434</v>
      </c>
      <c r="V172" t="s">
        <v>3318</v>
      </c>
      <c r="W172" t="s">
        <v>1436</v>
      </c>
      <c r="X172" t="s">
        <v>2024</v>
      </c>
      <c r="Y172" t="s">
        <v>1437</v>
      </c>
      <c r="Z172" t="s">
        <v>1438</v>
      </c>
      <c r="AA172" t="s">
        <v>1439</v>
      </c>
      <c r="AB172" t="s">
        <v>1440</v>
      </c>
      <c r="AC172" t="s">
        <v>3502</v>
      </c>
      <c r="AD172" t="s">
        <v>6310</v>
      </c>
      <c r="AV172" t="s">
        <v>6309</v>
      </c>
      <c r="AW172" t="s">
        <v>6317</v>
      </c>
    </row>
    <row r="173" spans="1:49">
      <c r="A173" t="s">
        <v>591</v>
      </c>
      <c r="B173" t="s">
        <v>592</v>
      </c>
      <c r="C173">
        <v>3495.48</v>
      </c>
      <c r="E173" t="s">
        <v>593</v>
      </c>
      <c r="F173">
        <v>1253</v>
      </c>
      <c r="G173" t="s">
        <v>6317</v>
      </c>
      <c r="H173" t="s">
        <v>4270</v>
      </c>
      <c r="I173">
        <v>0</v>
      </c>
      <c r="J173">
        <v>0</v>
      </c>
      <c r="K173">
        <v>0</v>
      </c>
      <c r="L173">
        <v>0</v>
      </c>
      <c r="M173">
        <v>0</v>
      </c>
      <c r="N173">
        <v>0</v>
      </c>
      <c r="O173">
        <v>3495.46</v>
      </c>
      <c r="P173">
        <v>16518.259999999998</v>
      </c>
      <c r="Q173">
        <v>576.25</v>
      </c>
      <c r="R173" s="343">
        <v>41506</v>
      </c>
      <c r="S173" s="343">
        <v>40990</v>
      </c>
      <c r="T173" t="s">
        <v>3918</v>
      </c>
      <c r="U173" t="s">
        <v>3919</v>
      </c>
      <c r="V173" t="s">
        <v>3920</v>
      </c>
      <c r="W173" t="s">
        <v>3921</v>
      </c>
      <c r="X173" t="s">
        <v>2025</v>
      </c>
      <c r="Y173" t="s">
        <v>2026</v>
      </c>
      <c r="Z173" t="s">
        <v>3922</v>
      </c>
      <c r="AA173" t="s">
        <v>3923</v>
      </c>
      <c r="AB173" t="s">
        <v>6309</v>
      </c>
      <c r="AC173" t="s">
        <v>3924</v>
      </c>
      <c r="AD173" t="s">
        <v>6310</v>
      </c>
      <c r="AV173" t="s">
        <v>6309</v>
      </c>
      <c r="AW173" t="s">
        <v>6334</v>
      </c>
    </row>
    <row r="174" spans="1:49">
      <c r="A174" t="s">
        <v>3964</v>
      </c>
      <c r="B174" t="s">
        <v>6522</v>
      </c>
      <c r="C174">
        <v>13092</v>
      </c>
      <c r="E174" t="s">
        <v>3965</v>
      </c>
      <c r="F174">
        <v>1250</v>
      </c>
      <c r="G174" t="s">
        <v>6319</v>
      </c>
      <c r="H174" t="s">
        <v>4270</v>
      </c>
      <c r="I174">
        <v>0</v>
      </c>
      <c r="J174">
        <v>0</v>
      </c>
      <c r="K174">
        <v>0</v>
      </c>
      <c r="L174">
        <v>0</v>
      </c>
      <c r="M174">
        <v>0</v>
      </c>
      <c r="N174">
        <v>0</v>
      </c>
      <c r="O174">
        <v>13092</v>
      </c>
      <c r="P174">
        <v>40686.71</v>
      </c>
      <c r="Q174">
        <v>967.83</v>
      </c>
      <c r="R174" s="343">
        <v>41250</v>
      </c>
      <c r="S174" s="343">
        <v>41608</v>
      </c>
      <c r="T174" t="s">
        <v>894</v>
      </c>
      <c r="U174" t="s">
        <v>895</v>
      </c>
      <c r="V174" t="s">
        <v>2338</v>
      </c>
      <c r="W174" t="s">
        <v>897</v>
      </c>
      <c r="X174" t="s">
        <v>2024</v>
      </c>
      <c r="Y174" t="s">
        <v>2031</v>
      </c>
      <c r="Z174" t="s">
        <v>898</v>
      </c>
      <c r="AA174" t="s">
        <v>14172</v>
      </c>
      <c r="AB174" t="s">
        <v>900</v>
      </c>
      <c r="AC174" t="s">
        <v>901</v>
      </c>
      <c r="AD174" t="s">
        <v>2035</v>
      </c>
      <c r="AV174" t="s">
        <v>6309</v>
      </c>
      <c r="AW174" t="s">
        <v>6497</v>
      </c>
    </row>
    <row r="175" spans="1:49">
      <c r="A175" t="s">
        <v>5082</v>
      </c>
      <c r="B175" t="s">
        <v>5083</v>
      </c>
      <c r="C175">
        <v>9.6</v>
      </c>
      <c r="E175" t="s">
        <v>5084</v>
      </c>
      <c r="F175">
        <v>1236</v>
      </c>
      <c r="G175" t="s">
        <v>6317</v>
      </c>
      <c r="H175" t="s">
        <v>4270</v>
      </c>
      <c r="I175">
        <v>0</v>
      </c>
      <c r="J175">
        <v>0</v>
      </c>
      <c r="K175">
        <v>0</v>
      </c>
      <c r="L175">
        <v>0</v>
      </c>
      <c r="M175">
        <v>0</v>
      </c>
      <c r="N175">
        <v>0</v>
      </c>
      <c r="O175">
        <v>9.59</v>
      </c>
      <c r="P175">
        <v>1805.48</v>
      </c>
      <c r="Q175">
        <v>312.74</v>
      </c>
      <c r="R175" s="343">
        <v>42390</v>
      </c>
      <c r="S175" s="343">
        <v>40771</v>
      </c>
      <c r="T175" t="s">
        <v>2758</v>
      </c>
      <c r="U175" t="s">
        <v>2759</v>
      </c>
      <c r="V175" t="s">
        <v>2760</v>
      </c>
      <c r="W175" t="s">
        <v>2761</v>
      </c>
      <c r="X175" t="s">
        <v>2025</v>
      </c>
      <c r="Y175" t="s">
        <v>2026</v>
      </c>
      <c r="Z175" t="s">
        <v>2762</v>
      </c>
      <c r="AA175" t="s">
        <v>2763</v>
      </c>
      <c r="AB175" t="s">
        <v>2764</v>
      </c>
      <c r="AC175" t="s">
        <v>2765</v>
      </c>
      <c r="AD175" t="s">
        <v>6310</v>
      </c>
      <c r="AQ175">
        <v>1</v>
      </c>
      <c r="AR175" t="s">
        <v>2766</v>
      </c>
      <c r="AS175" t="s">
        <v>2767</v>
      </c>
      <c r="AT175" t="s">
        <v>2026</v>
      </c>
      <c r="AU175" t="s">
        <v>2768</v>
      </c>
      <c r="AV175" t="s">
        <v>6309</v>
      </c>
      <c r="AW175" t="s">
        <v>6334</v>
      </c>
    </row>
    <row r="176" spans="1:49">
      <c r="A176" t="s">
        <v>6336</v>
      </c>
      <c r="B176" t="s">
        <v>6337</v>
      </c>
      <c r="C176">
        <v>95090.43</v>
      </c>
      <c r="E176" t="s">
        <v>4268</v>
      </c>
      <c r="F176">
        <v>1213</v>
      </c>
      <c r="G176" t="s">
        <v>6319</v>
      </c>
      <c r="H176" t="s">
        <v>4270</v>
      </c>
      <c r="I176">
        <v>0</v>
      </c>
      <c r="J176">
        <v>0</v>
      </c>
      <c r="K176">
        <v>0</v>
      </c>
      <c r="L176">
        <v>0</v>
      </c>
      <c r="M176">
        <v>0</v>
      </c>
      <c r="N176">
        <v>0</v>
      </c>
      <c r="O176">
        <v>95090.42</v>
      </c>
      <c r="P176">
        <v>495000</v>
      </c>
      <c r="Q176">
        <v>7979.86</v>
      </c>
      <c r="R176" s="343">
        <v>41764</v>
      </c>
      <c r="S176" s="343">
        <v>41215</v>
      </c>
      <c r="T176" t="s">
        <v>2046</v>
      </c>
      <c r="U176" t="s">
        <v>2047</v>
      </c>
      <c r="V176" t="s">
        <v>2048</v>
      </c>
      <c r="W176" t="s">
        <v>2049</v>
      </c>
      <c r="X176" t="s">
        <v>2015</v>
      </c>
      <c r="Y176" t="s">
        <v>2016</v>
      </c>
      <c r="Z176" t="s">
        <v>2050</v>
      </c>
      <c r="AA176" t="s">
        <v>2051</v>
      </c>
      <c r="AB176" t="s">
        <v>2052</v>
      </c>
      <c r="AC176" t="s">
        <v>2053</v>
      </c>
      <c r="AD176" t="s">
        <v>6447</v>
      </c>
      <c r="AE176" t="s">
        <v>4269</v>
      </c>
      <c r="AF176" t="s">
        <v>2054</v>
      </c>
      <c r="AG176" t="s">
        <v>13687</v>
      </c>
      <c r="AH176" t="s">
        <v>2055</v>
      </c>
      <c r="AI176" t="s">
        <v>2056</v>
      </c>
      <c r="AJ176" t="s">
        <v>6309</v>
      </c>
      <c r="AV176" t="s">
        <v>6309</v>
      </c>
      <c r="AW176" t="s">
        <v>6334</v>
      </c>
    </row>
    <row r="177" spans="1:49">
      <c r="A177" t="s">
        <v>5517</v>
      </c>
      <c r="B177" t="s">
        <v>5518</v>
      </c>
      <c r="C177">
        <v>1147.1300000000001</v>
      </c>
      <c r="E177" t="s">
        <v>5519</v>
      </c>
      <c r="F177">
        <v>1205</v>
      </c>
      <c r="G177" t="s">
        <v>6312</v>
      </c>
      <c r="H177" t="s">
        <v>4270</v>
      </c>
      <c r="I177">
        <v>0</v>
      </c>
      <c r="J177">
        <v>0</v>
      </c>
      <c r="K177">
        <v>0</v>
      </c>
      <c r="L177">
        <v>0</v>
      </c>
      <c r="M177">
        <v>0</v>
      </c>
      <c r="N177">
        <v>0</v>
      </c>
      <c r="O177">
        <v>1147.1300000000001</v>
      </c>
      <c r="P177">
        <v>9364.9699999999993</v>
      </c>
      <c r="Q177">
        <v>280.05</v>
      </c>
      <c r="R177" s="343">
        <v>41505</v>
      </c>
      <c r="S177" s="343">
        <v>40892</v>
      </c>
      <c r="T177" t="s">
        <v>504</v>
      </c>
      <c r="U177" t="s">
        <v>6309</v>
      </c>
      <c r="V177" t="s">
        <v>505</v>
      </c>
      <c r="W177" t="s">
        <v>506</v>
      </c>
      <c r="X177" t="s">
        <v>2024</v>
      </c>
      <c r="Y177" t="s">
        <v>2031</v>
      </c>
      <c r="Z177" t="s">
        <v>507</v>
      </c>
      <c r="AA177" t="s">
        <v>6309</v>
      </c>
      <c r="AB177" t="s">
        <v>6309</v>
      </c>
      <c r="AC177" t="s">
        <v>508</v>
      </c>
      <c r="AD177" t="s">
        <v>6310</v>
      </c>
      <c r="AE177" t="s">
        <v>565</v>
      </c>
      <c r="AF177" t="s">
        <v>1878</v>
      </c>
      <c r="AG177" t="s">
        <v>1881</v>
      </c>
      <c r="AH177" t="s">
        <v>2024</v>
      </c>
      <c r="AI177" t="s">
        <v>2031</v>
      </c>
      <c r="AJ177" t="s">
        <v>1882</v>
      </c>
      <c r="AV177" t="s">
        <v>6309</v>
      </c>
      <c r="AW177" t="s">
        <v>6334</v>
      </c>
    </row>
    <row r="178" spans="1:49">
      <c r="A178" t="s">
        <v>3976</v>
      </c>
      <c r="B178" t="s">
        <v>3977</v>
      </c>
      <c r="C178">
        <v>279</v>
      </c>
      <c r="E178" t="s">
        <v>6473</v>
      </c>
      <c r="F178">
        <v>1199</v>
      </c>
      <c r="G178" t="s">
        <v>6312</v>
      </c>
      <c r="H178" t="s">
        <v>4270</v>
      </c>
      <c r="I178">
        <v>0</v>
      </c>
      <c r="J178">
        <v>0</v>
      </c>
      <c r="K178">
        <v>0</v>
      </c>
      <c r="L178">
        <v>0</v>
      </c>
      <c r="M178">
        <v>0</v>
      </c>
      <c r="N178">
        <v>0</v>
      </c>
      <c r="O178">
        <v>278.99</v>
      </c>
      <c r="P178">
        <v>3318.23</v>
      </c>
      <c r="Q178">
        <v>67.05</v>
      </c>
      <c r="R178" s="343">
        <v>41263</v>
      </c>
      <c r="S178" s="343">
        <v>41751</v>
      </c>
      <c r="T178" t="s">
        <v>4707</v>
      </c>
      <c r="U178" t="s">
        <v>6309</v>
      </c>
      <c r="V178" t="s">
        <v>4708</v>
      </c>
      <c r="W178" t="s">
        <v>4709</v>
      </c>
      <c r="X178" t="s">
        <v>4688</v>
      </c>
      <c r="Y178" t="s">
        <v>4689</v>
      </c>
      <c r="Z178" t="s">
        <v>4710</v>
      </c>
      <c r="AA178" t="s">
        <v>4711</v>
      </c>
      <c r="AB178" t="s">
        <v>6309</v>
      </c>
      <c r="AC178" t="s">
        <v>6309</v>
      </c>
      <c r="AD178" t="s">
        <v>6310</v>
      </c>
      <c r="AV178" t="s">
        <v>6309</v>
      </c>
      <c r="AW178" t="s">
        <v>6497</v>
      </c>
    </row>
    <row r="179" spans="1:49">
      <c r="A179" t="s">
        <v>1111</v>
      </c>
      <c r="B179" t="s">
        <v>6522</v>
      </c>
      <c r="C179">
        <v>20260.73</v>
      </c>
      <c r="E179" t="s">
        <v>1112</v>
      </c>
      <c r="F179">
        <v>1191</v>
      </c>
      <c r="G179" t="s">
        <v>6319</v>
      </c>
      <c r="H179" t="s">
        <v>4270</v>
      </c>
      <c r="I179">
        <v>0</v>
      </c>
      <c r="J179">
        <v>0</v>
      </c>
      <c r="K179">
        <v>0</v>
      </c>
      <c r="L179">
        <v>0</v>
      </c>
      <c r="M179">
        <v>0</v>
      </c>
      <c r="N179">
        <v>0</v>
      </c>
      <c r="O179">
        <v>20260.73</v>
      </c>
      <c r="P179">
        <v>28603</v>
      </c>
      <c r="Q179">
        <v>618.86</v>
      </c>
      <c r="R179" s="343">
        <v>41361</v>
      </c>
      <c r="S179" s="343">
        <v>41608</v>
      </c>
      <c r="T179" t="s">
        <v>894</v>
      </c>
      <c r="U179" t="s">
        <v>895</v>
      </c>
      <c r="V179" t="s">
        <v>2342</v>
      </c>
      <c r="W179" t="s">
        <v>897</v>
      </c>
      <c r="X179" t="s">
        <v>2024</v>
      </c>
      <c r="Y179" t="s">
        <v>2031</v>
      </c>
      <c r="Z179" t="s">
        <v>898</v>
      </c>
      <c r="AA179" t="s">
        <v>14172</v>
      </c>
      <c r="AB179" t="s">
        <v>900</v>
      </c>
      <c r="AC179" t="s">
        <v>901</v>
      </c>
      <c r="AD179" t="s">
        <v>2035</v>
      </c>
      <c r="AE179" t="s">
        <v>4004</v>
      </c>
      <c r="AF179" t="s">
        <v>902</v>
      </c>
      <c r="AG179" t="s">
        <v>2333</v>
      </c>
      <c r="AH179" t="s">
        <v>2024</v>
      </c>
      <c r="AI179" t="s">
        <v>2031</v>
      </c>
      <c r="AJ179" t="s">
        <v>6309</v>
      </c>
      <c r="AK179" t="s">
        <v>3985</v>
      </c>
      <c r="AL179" t="s">
        <v>2334</v>
      </c>
      <c r="AM179" t="s">
        <v>2335</v>
      </c>
      <c r="AN179" t="s">
        <v>2024</v>
      </c>
      <c r="AO179" t="s">
        <v>2031</v>
      </c>
      <c r="AP179" t="s">
        <v>2336</v>
      </c>
      <c r="AV179" t="s">
        <v>6309</v>
      </c>
      <c r="AW179" t="s">
        <v>6497</v>
      </c>
    </row>
    <row r="180" spans="1:49">
      <c r="A180" t="s">
        <v>3983</v>
      </c>
      <c r="B180" t="s">
        <v>6522</v>
      </c>
      <c r="C180">
        <v>13879.02</v>
      </c>
      <c r="E180" t="s">
        <v>3984</v>
      </c>
      <c r="F180">
        <v>1171</v>
      </c>
      <c r="G180" t="s">
        <v>6319</v>
      </c>
      <c r="H180" t="s">
        <v>4270</v>
      </c>
      <c r="I180">
        <v>0</v>
      </c>
      <c r="J180">
        <v>0</v>
      </c>
      <c r="K180">
        <v>0</v>
      </c>
      <c r="L180">
        <v>0</v>
      </c>
      <c r="M180">
        <v>0</v>
      </c>
      <c r="N180">
        <v>0</v>
      </c>
      <c r="O180">
        <v>13879.02</v>
      </c>
      <c r="P180">
        <v>33400</v>
      </c>
      <c r="Q180">
        <v>771.71</v>
      </c>
      <c r="R180" s="343">
        <v>41428</v>
      </c>
      <c r="S180" s="343">
        <v>41608</v>
      </c>
      <c r="T180" t="s">
        <v>894</v>
      </c>
      <c r="U180" t="s">
        <v>895</v>
      </c>
      <c r="V180" t="s">
        <v>2339</v>
      </c>
      <c r="W180" t="s">
        <v>897</v>
      </c>
      <c r="X180" t="s">
        <v>2024</v>
      </c>
      <c r="Y180" t="s">
        <v>2031</v>
      </c>
      <c r="Z180" t="s">
        <v>898</v>
      </c>
      <c r="AA180" t="s">
        <v>14172</v>
      </c>
      <c r="AB180" t="s">
        <v>900</v>
      </c>
      <c r="AC180" t="s">
        <v>901</v>
      </c>
      <c r="AD180" t="s">
        <v>2035</v>
      </c>
      <c r="AE180" t="s">
        <v>3985</v>
      </c>
      <c r="AF180" t="s">
        <v>2334</v>
      </c>
      <c r="AG180" t="s">
        <v>2335</v>
      </c>
      <c r="AH180" t="s">
        <v>2024</v>
      </c>
      <c r="AI180" t="s">
        <v>2031</v>
      </c>
      <c r="AJ180" t="s">
        <v>2336</v>
      </c>
      <c r="AV180" t="s">
        <v>6309</v>
      </c>
      <c r="AW180" t="s">
        <v>6497</v>
      </c>
    </row>
    <row r="181" spans="1:49">
      <c r="A181" t="s">
        <v>2527</v>
      </c>
      <c r="B181" t="s">
        <v>4599</v>
      </c>
      <c r="C181">
        <v>14547.57</v>
      </c>
      <c r="E181" t="s">
        <v>2528</v>
      </c>
      <c r="F181">
        <v>1159</v>
      </c>
      <c r="G181" t="s">
        <v>6319</v>
      </c>
      <c r="H181" t="s">
        <v>4270</v>
      </c>
      <c r="I181">
        <v>0</v>
      </c>
      <c r="J181">
        <v>0</v>
      </c>
      <c r="K181">
        <v>0</v>
      </c>
      <c r="L181">
        <v>0</v>
      </c>
      <c r="M181">
        <v>0</v>
      </c>
      <c r="N181">
        <v>0</v>
      </c>
      <c r="O181">
        <v>14547.56</v>
      </c>
      <c r="P181">
        <v>53289.8</v>
      </c>
      <c r="Q181">
        <v>1883.5</v>
      </c>
      <c r="R181" s="343">
        <v>41819</v>
      </c>
      <c r="S181" s="343">
        <v>41059</v>
      </c>
      <c r="T181" t="s">
        <v>4686</v>
      </c>
      <c r="U181" t="s">
        <v>6253</v>
      </c>
      <c r="V181" t="s">
        <v>6257</v>
      </c>
      <c r="W181" t="s">
        <v>4687</v>
      </c>
      <c r="X181" t="s">
        <v>4688</v>
      </c>
      <c r="Y181" t="s">
        <v>4689</v>
      </c>
      <c r="Z181" t="s">
        <v>4690</v>
      </c>
      <c r="AA181" t="s">
        <v>6255</v>
      </c>
      <c r="AB181" t="s">
        <v>6309</v>
      </c>
      <c r="AC181" t="s">
        <v>6256</v>
      </c>
      <c r="AD181" t="s">
        <v>2035</v>
      </c>
      <c r="AE181" t="s">
        <v>15142</v>
      </c>
      <c r="AF181" t="s">
        <v>4679</v>
      </c>
      <c r="AG181" t="s">
        <v>4680</v>
      </c>
      <c r="AH181" t="s">
        <v>4681</v>
      </c>
      <c r="AI181" t="s">
        <v>4682</v>
      </c>
      <c r="AJ181" t="s">
        <v>4683</v>
      </c>
      <c r="AK181" t="s">
        <v>4685</v>
      </c>
      <c r="AL181" t="s">
        <v>4691</v>
      </c>
      <c r="AM181" t="s">
        <v>13631</v>
      </c>
      <c r="AN181" t="s">
        <v>4688</v>
      </c>
      <c r="AO181" t="s">
        <v>4689</v>
      </c>
      <c r="AP181" t="s">
        <v>4684</v>
      </c>
      <c r="AV181" t="s">
        <v>6309</v>
      </c>
      <c r="AW181" t="s">
        <v>6334</v>
      </c>
    </row>
    <row r="182" spans="1:49">
      <c r="A182" t="s">
        <v>269</v>
      </c>
      <c r="B182" t="s">
        <v>6522</v>
      </c>
      <c r="C182">
        <v>47785</v>
      </c>
      <c r="E182" t="s">
        <v>270</v>
      </c>
      <c r="F182">
        <v>1159</v>
      </c>
      <c r="G182" t="s">
        <v>6319</v>
      </c>
      <c r="H182" t="s">
        <v>4270</v>
      </c>
      <c r="I182">
        <v>0</v>
      </c>
      <c r="J182">
        <v>0</v>
      </c>
      <c r="K182">
        <v>0</v>
      </c>
      <c r="L182">
        <v>0</v>
      </c>
      <c r="M182">
        <v>0</v>
      </c>
      <c r="N182">
        <v>0</v>
      </c>
      <c r="O182">
        <v>47785.01</v>
      </c>
      <c r="P182">
        <v>84384.43</v>
      </c>
      <c r="Q182">
        <v>1726.32</v>
      </c>
      <c r="R182" s="343">
        <v>42032</v>
      </c>
      <c r="S182" s="343">
        <v>41670</v>
      </c>
      <c r="T182" t="s">
        <v>894</v>
      </c>
      <c r="U182" t="s">
        <v>895</v>
      </c>
      <c r="V182" t="s">
        <v>2354</v>
      </c>
      <c r="W182" t="s">
        <v>897</v>
      </c>
      <c r="X182" t="s">
        <v>2024</v>
      </c>
      <c r="Y182" t="s">
        <v>2031</v>
      </c>
      <c r="Z182" t="s">
        <v>898</v>
      </c>
      <c r="AA182" t="s">
        <v>14172</v>
      </c>
      <c r="AB182" t="s">
        <v>900</v>
      </c>
      <c r="AC182" t="s">
        <v>901</v>
      </c>
      <c r="AD182" t="s">
        <v>2035</v>
      </c>
      <c r="AE182" t="s">
        <v>6519</v>
      </c>
      <c r="AF182" t="s">
        <v>2349</v>
      </c>
      <c r="AG182" t="s">
        <v>2350</v>
      </c>
      <c r="AH182" t="s">
        <v>2024</v>
      </c>
      <c r="AI182" t="s">
        <v>2031</v>
      </c>
      <c r="AJ182" t="s">
        <v>2351</v>
      </c>
      <c r="AK182" t="s">
        <v>6523</v>
      </c>
      <c r="AL182" t="s">
        <v>2344</v>
      </c>
      <c r="AM182" t="s">
        <v>13652</v>
      </c>
      <c r="AN182" t="s">
        <v>2024</v>
      </c>
      <c r="AO182" t="s">
        <v>2031</v>
      </c>
      <c r="AP182" t="s">
        <v>6309</v>
      </c>
      <c r="AV182" t="s">
        <v>6309</v>
      </c>
      <c r="AW182" t="s">
        <v>6497</v>
      </c>
    </row>
    <row r="183" spans="1:49">
      <c r="A183" t="s">
        <v>4598</v>
      </c>
      <c r="B183" t="s">
        <v>4599</v>
      </c>
      <c r="C183">
        <v>10019.07</v>
      </c>
      <c r="E183" t="s">
        <v>4600</v>
      </c>
      <c r="F183">
        <v>1158</v>
      </c>
      <c r="G183" t="s">
        <v>6319</v>
      </c>
      <c r="H183" t="s">
        <v>4270</v>
      </c>
      <c r="I183">
        <v>0</v>
      </c>
      <c r="J183">
        <v>0</v>
      </c>
      <c r="K183">
        <v>0</v>
      </c>
      <c r="L183">
        <v>0</v>
      </c>
      <c r="M183">
        <v>0</v>
      </c>
      <c r="N183">
        <v>0</v>
      </c>
      <c r="O183">
        <v>10019.06</v>
      </c>
      <c r="P183">
        <v>41002.31</v>
      </c>
      <c r="Q183">
        <v>1314.88</v>
      </c>
      <c r="R183" s="343">
        <v>41616</v>
      </c>
      <c r="S183" s="343">
        <v>41059</v>
      </c>
      <c r="T183" t="s">
        <v>4686</v>
      </c>
      <c r="U183" t="s">
        <v>6253</v>
      </c>
      <c r="V183" t="s">
        <v>6254</v>
      </c>
      <c r="W183" t="s">
        <v>4687</v>
      </c>
      <c r="X183" t="s">
        <v>4688</v>
      </c>
      <c r="Y183" t="s">
        <v>4689</v>
      </c>
      <c r="Z183" t="s">
        <v>4690</v>
      </c>
      <c r="AA183" t="s">
        <v>6255</v>
      </c>
      <c r="AB183" t="s">
        <v>6309</v>
      </c>
      <c r="AC183" t="s">
        <v>6256</v>
      </c>
      <c r="AD183" t="s">
        <v>2035</v>
      </c>
      <c r="AQ183">
        <v>1</v>
      </c>
      <c r="AR183" t="s">
        <v>15142</v>
      </c>
      <c r="AS183" t="s">
        <v>4680</v>
      </c>
      <c r="AT183" t="s">
        <v>4682</v>
      </c>
      <c r="AU183" t="s">
        <v>4683</v>
      </c>
      <c r="AV183" t="s">
        <v>6309</v>
      </c>
      <c r="AW183" t="s">
        <v>6334</v>
      </c>
    </row>
    <row r="184" spans="1:49">
      <c r="A184" t="s">
        <v>640</v>
      </c>
      <c r="B184" t="s">
        <v>638</v>
      </c>
      <c r="C184">
        <v>1340.32</v>
      </c>
      <c r="E184" t="s">
        <v>1095</v>
      </c>
      <c r="F184">
        <v>1143</v>
      </c>
      <c r="G184" t="s">
        <v>6317</v>
      </c>
      <c r="H184" t="s">
        <v>4270</v>
      </c>
      <c r="I184">
        <v>0</v>
      </c>
      <c r="J184">
        <v>0</v>
      </c>
      <c r="K184">
        <v>0</v>
      </c>
      <c r="L184">
        <v>0</v>
      </c>
      <c r="M184">
        <v>0</v>
      </c>
      <c r="N184">
        <v>0</v>
      </c>
      <c r="O184">
        <v>1340.31</v>
      </c>
      <c r="P184">
        <v>8543.77</v>
      </c>
      <c r="Q184">
        <v>442.21</v>
      </c>
      <c r="R184" s="343">
        <v>41408</v>
      </c>
      <c r="S184" s="343">
        <v>40889</v>
      </c>
      <c r="T184" t="s">
        <v>2185</v>
      </c>
      <c r="U184" t="s">
        <v>2186</v>
      </c>
      <c r="V184" t="s">
        <v>2193</v>
      </c>
      <c r="W184" t="s">
        <v>2188</v>
      </c>
      <c r="X184" t="s">
        <v>3916</v>
      </c>
      <c r="Y184" t="s">
        <v>3917</v>
      </c>
      <c r="Z184" t="s">
        <v>6309</v>
      </c>
      <c r="AA184" t="s">
        <v>7806</v>
      </c>
      <c r="AB184" t="s">
        <v>2189</v>
      </c>
      <c r="AC184" t="s">
        <v>2190</v>
      </c>
      <c r="AD184" t="s">
        <v>6310</v>
      </c>
      <c r="AE184" t="s">
        <v>2191</v>
      </c>
      <c r="AF184" t="s">
        <v>2192</v>
      </c>
      <c r="AG184" t="s">
        <v>13658</v>
      </c>
      <c r="AH184" t="s">
        <v>3916</v>
      </c>
      <c r="AI184" t="s">
        <v>3917</v>
      </c>
      <c r="AJ184" t="s">
        <v>13659</v>
      </c>
      <c r="AQ184">
        <v>1</v>
      </c>
      <c r="AR184" t="s">
        <v>6270</v>
      </c>
      <c r="AS184" t="s">
        <v>6271</v>
      </c>
      <c r="AT184" t="s">
        <v>6239</v>
      </c>
      <c r="AU184" t="s">
        <v>6272</v>
      </c>
      <c r="AV184" t="s">
        <v>6309</v>
      </c>
      <c r="AW184" t="s">
        <v>6497</v>
      </c>
    </row>
    <row r="185" spans="1:49">
      <c r="A185" t="s">
        <v>639</v>
      </c>
      <c r="B185" t="s">
        <v>638</v>
      </c>
      <c r="C185">
        <v>973.13</v>
      </c>
      <c r="E185" t="s">
        <v>1093</v>
      </c>
      <c r="F185">
        <v>1130</v>
      </c>
      <c r="G185" t="s">
        <v>6317</v>
      </c>
      <c r="H185" t="s">
        <v>4270</v>
      </c>
      <c r="I185">
        <v>0</v>
      </c>
      <c r="J185">
        <v>0</v>
      </c>
      <c r="K185">
        <v>0</v>
      </c>
      <c r="L185">
        <v>0</v>
      </c>
      <c r="M185">
        <v>0</v>
      </c>
      <c r="N185">
        <v>0</v>
      </c>
      <c r="O185">
        <v>973.12</v>
      </c>
      <c r="P185">
        <v>8530.6200000000008</v>
      </c>
      <c r="Q185">
        <v>441.54</v>
      </c>
      <c r="R185" s="343">
        <v>41408</v>
      </c>
      <c r="S185" s="343">
        <v>41001</v>
      </c>
      <c r="T185" t="s">
        <v>2185</v>
      </c>
      <c r="U185" t="s">
        <v>2186</v>
      </c>
      <c r="V185" t="s">
        <v>2187</v>
      </c>
      <c r="W185" t="s">
        <v>2188</v>
      </c>
      <c r="X185" t="s">
        <v>3916</v>
      </c>
      <c r="Y185" t="s">
        <v>3917</v>
      </c>
      <c r="Z185" t="s">
        <v>6309</v>
      </c>
      <c r="AA185" t="s">
        <v>7806</v>
      </c>
      <c r="AB185" t="s">
        <v>2189</v>
      </c>
      <c r="AC185" t="s">
        <v>2190</v>
      </c>
      <c r="AD185" t="s">
        <v>6310</v>
      </c>
      <c r="AE185" t="s">
        <v>2191</v>
      </c>
      <c r="AF185" t="s">
        <v>2192</v>
      </c>
      <c r="AG185" t="s">
        <v>13658</v>
      </c>
      <c r="AH185" t="s">
        <v>3916</v>
      </c>
      <c r="AI185" t="s">
        <v>3917</v>
      </c>
      <c r="AJ185" t="s">
        <v>13659</v>
      </c>
      <c r="AQ185">
        <v>1</v>
      </c>
      <c r="AR185" t="s">
        <v>6270</v>
      </c>
      <c r="AS185" t="s">
        <v>6271</v>
      </c>
      <c r="AT185" t="s">
        <v>6239</v>
      </c>
      <c r="AU185" t="s">
        <v>6272</v>
      </c>
      <c r="AV185" t="s">
        <v>6309</v>
      </c>
      <c r="AW185" t="s">
        <v>6497</v>
      </c>
    </row>
    <row r="186" spans="1:49">
      <c r="A186" t="s">
        <v>642</v>
      </c>
      <c r="B186" t="s">
        <v>638</v>
      </c>
      <c r="C186">
        <v>81.3</v>
      </c>
      <c r="E186" t="s">
        <v>1096</v>
      </c>
      <c r="F186">
        <v>1130</v>
      </c>
      <c r="G186" t="s">
        <v>6317</v>
      </c>
      <c r="H186" t="s">
        <v>4270</v>
      </c>
      <c r="I186">
        <v>0</v>
      </c>
      <c r="J186">
        <v>0</v>
      </c>
      <c r="K186">
        <v>0</v>
      </c>
      <c r="L186">
        <v>0</v>
      </c>
      <c r="M186">
        <v>0</v>
      </c>
      <c r="N186">
        <v>0</v>
      </c>
      <c r="O186">
        <v>81.290000000000006</v>
      </c>
      <c r="P186">
        <v>7687.26</v>
      </c>
      <c r="Q186">
        <v>438.92</v>
      </c>
      <c r="R186" s="343">
        <v>41408</v>
      </c>
      <c r="S186" s="343">
        <v>40904</v>
      </c>
      <c r="T186" t="s">
        <v>2185</v>
      </c>
      <c r="U186" t="s">
        <v>2186</v>
      </c>
      <c r="V186" t="s">
        <v>2195</v>
      </c>
      <c r="W186" t="s">
        <v>2188</v>
      </c>
      <c r="X186" t="s">
        <v>3916</v>
      </c>
      <c r="Y186" t="s">
        <v>3917</v>
      </c>
      <c r="Z186" t="s">
        <v>6309</v>
      </c>
      <c r="AA186" t="s">
        <v>7806</v>
      </c>
      <c r="AB186" t="s">
        <v>2189</v>
      </c>
      <c r="AC186" t="s">
        <v>2190</v>
      </c>
      <c r="AD186" t="s">
        <v>6310</v>
      </c>
      <c r="AE186" t="s">
        <v>2191</v>
      </c>
      <c r="AF186" t="s">
        <v>2192</v>
      </c>
      <c r="AG186" t="s">
        <v>13658</v>
      </c>
      <c r="AH186" t="s">
        <v>3916</v>
      </c>
      <c r="AI186" t="s">
        <v>3917</v>
      </c>
      <c r="AJ186" t="s">
        <v>13659</v>
      </c>
      <c r="AQ186">
        <v>1</v>
      </c>
      <c r="AR186" t="s">
        <v>6270</v>
      </c>
      <c r="AS186" t="s">
        <v>6271</v>
      </c>
      <c r="AT186" t="s">
        <v>6239</v>
      </c>
      <c r="AU186" t="s">
        <v>6272</v>
      </c>
      <c r="AV186" t="s">
        <v>6309</v>
      </c>
      <c r="AW186" t="s">
        <v>6497</v>
      </c>
    </row>
    <row r="187" spans="1:49">
      <c r="A187" t="s">
        <v>1817</v>
      </c>
      <c r="B187" t="s">
        <v>6522</v>
      </c>
      <c r="C187">
        <v>48030.3</v>
      </c>
      <c r="E187" t="s">
        <v>1818</v>
      </c>
      <c r="F187">
        <v>1124</v>
      </c>
      <c r="G187" t="s">
        <v>6319</v>
      </c>
      <c r="H187" t="s">
        <v>4270</v>
      </c>
      <c r="I187">
        <v>0</v>
      </c>
      <c r="J187">
        <v>0</v>
      </c>
      <c r="K187">
        <v>0</v>
      </c>
      <c r="L187">
        <v>0</v>
      </c>
      <c r="M187">
        <v>0</v>
      </c>
      <c r="N187">
        <v>0</v>
      </c>
      <c r="O187">
        <v>48030.3</v>
      </c>
      <c r="P187">
        <v>68692.36</v>
      </c>
      <c r="Q187">
        <v>1573.8</v>
      </c>
      <c r="R187" s="343">
        <v>41634</v>
      </c>
      <c r="S187" s="343">
        <v>41608</v>
      </c>
      <c r="T187" t="s">
        <v>894</v>
      </c>
      <c r="U187" t="s">
        <v>895</v>
      </c>
      <c r="V187" t="s">
        <v>2347</v>
      </c>
      <c r="W187" t="s">
        <v>897</v>
      </c>
      <c r="X187" t="s">
        <v>2024</v>
      </c>
      <c r="Y187" t="s">
        <v>2031</v>
      </c>
      <c r="Z187" t="s">
        <v>898</v>
      </c>
      <c r="AA187" t="s">
        <v>14172</v>
      </c>
      <c r="AB187" t="s">
        <v>900</v>
      </c>
      <c r="AC187" t="s">
        <v>901</v>
      </c>
      <c r="AD187" t="s">
        <v>2035</v>
      </c>
      <c r="AE187" t="s">
        <v>4004</v>
      </c>
      <c r="AF187" t="s">
        <v>902</v>
      </c>
      <c r="AG187" t="s">
        <v>2333</v>
      </c>
      <c r="AH187" t="s">
        <v>2024</v>
      </c>
      <c r="AI187" t="s">
        <v>2031</v>
      </c>
      <c r="AJ187" t="s">
        <v>6309</v>
      </c>
      <c r="AK187" t="s">
        <v>3985</v>
      </c>
      <c r="AL187" t="s">
        <v>2334</v>
      </c>
      <c r="AM187" t="s">
        <v>2335</v>
      </c>
      <c r="AN187" t="s">
        <v>2024</v>
      </c>
      <c r="AO187" t="s">
        <v>2031</v>
      </c>
      <c r="AP187" t="s">
        <v>2336</v>
      </c>
      <c r="AV187" t="s">
        <v>6309</v>
      </c>
      <c r="AW187" t="s">
        <v>6497</v>
      </c>
    </row>
    <row r="188" spans="1:49">
      <c r="A188" t="s">
        <v>397</v>
      </c>
      <c r="B188" t="s">
        <v>398</v>
      </c>
      <c r="C188">
        <v>1414.95</v>
      </c>
      <c r="E188" t="s">
        <v>399</v>
      </c>
      <c r="F188">
        <v>1114</v>
      </c>
      <c r="G188" t="s">
        <v>6317</v>
      </c>
      <c r="H188" t="s">
        <v>4270</v>
      </c>
      <c r="I188">
        <v>0</v>
      </c>
      <c r="J188">
        <v>0</v>
      </c>
      <c r="K188">
        <v>0</v>
      </c>
      <c r="L188">
        <v>0</v>
      </c>
      <c r="M188">
        <v>0</v>
      </c>
      <c r="N188">
        <v>222.25</v>
      </c>
      <c r="O188">
        <v>1192.7</v>
      </c>
      <c r="P188">
        <v>7216.75</v>
      </c>
      <c r="Q188">
        <v>229.21</v>
      </c>
      <c r="R188" s="343">
        <v>41536</v>
      </c>
      <c r="S188" s="343">
        <v>41065</v>
      </c>
      <c r="T188" t="s">
        <v>6872</v>
      </c>
      <c r="U188" t="s">
        <v>6873</v>
      </c>
      <c r="V188" t="s">
        <v>6874</v>
      </c>
      <c r="W188" t="s">
        <v>6875</v>
      </c>
      <c r="X188" t="s">
        <v>1338</v>
      </c>
      <c r="Y188" t="s">
        <v>2031</v>
      </c>
      <c r="Z188" t="s">
        <v>6876</v>
      </c>
      <c r="AA188" t="s">
        <v>6309</v>
      </c>
      <c r="AB188" t="s">
        <v>6309</v>
      </c>
      <c r="AC188" t="s">
        <v>6877</v>
      </c>
      <c r="AD188" t="s">
        <v>6310</v>
      </c>
      <c r="AV188" t="s">
        <v>6309</v>
      </c>
      <c r="AW188" t="s">
        <v>6497</v>
      </c>
    </row>
    <row r="189" spans="1:49">
      <c r="A189" t="s">
        <v>637</v>
      </c>
      <c r="B189" t="s">
        <v>638</v>
      </c>
      <c r="C189">
        <v>736.95</v>
      </c>
      <c r="E189" t="s">
        <v>1093</v>
      </c>
      <c r="F189">
        <v>1114</v>
      </c>
      <c r="G189" t="s">
        <v>6317</v>
      </c>
      <c r="H189" t="s">
        <v>4270</v>
      </c>
      <c r="I189">
        <v>0</v>
      </c>
      <c r="J189">
        <v>0</v>
      </c>
      <c r="K189">
        <v>0</v>
      </c>
      <c r="L189">
        <v>0</v>
      </c>
      <c r="M189">
        <v>0</v>
      </c>
      <c r="N189">
        <v>0</v>
      </c>
      <c r="O189">
        <v>736.94</v>
      </c>
      <c r="P189">
        <v>8529.7000000000007</v>
      </c>
      <c r="Q189">
        <v>441.49</v>
      </c>
      <c r="R189" s="343">
        <v>41408</v>
      </c>
      <c r="S189" s="343">
        <v>41179</v>
      </c>
      <c r="T189" t="s">
        <v>2185</v>
      </c>
      <c r="U189" t="s">
        <v>2186</v>
      </c>
      <c r="V189" t="s">
        <v>2196</v>
      </c>
      <c r="W189" t="s">
        <v>2188</v>
      </c>
      <c r="X189" t="s">
        <v>3916</v>
      </c>
      <c r="Y189" t="s">
        <v>3917</v>
      </c>
      <c r="Z189" t="s">
        <v>6309</v>
      </c>
      <c r="AA189" t="s">
        <v>7806</v>
      </c>
      <c r="AB189" t="s">
        <v>2189</v>
      </c>
      <c r="AC189" t="s">
        <v>2190</v>
      </c>
      <c r="AD189" t="s">
        <v>6310</v>
      </c>
      <c r="AE189" t="s">
        <v>2191</v>
      </c>
      <c r="AF189" t="s">
        <v>2192</v>
      </c>
      <c r="AG189" t="s">
        <v>13658</v>
      </c>
      <c r="AH189" t="s">
        <v>3916</v>
      </c>
      <c r="AI189" t="s">
        <v>3917</v>
      </c>
      <c r="AJ189" t="s">
        <v>13659</v>
      </c>
      <c r="AQ189">
        <v>1</v>
      </c>
      <c r="AR189" t="s">
        <v>6270</v>
      </c>
      <c r="AS189" t="s">
        <v>6271</v>
      </c>
      <c r="AT189" t="s">
        <v>6239</v>
      </c>
      <c r="AU189" t="s">
        <v>6272</v>
      </c>
      <c r="AV189" t="s">
        <v>6309</v>
      </c>
      <c r="AW189" t="s">
        <v>6497</v>
      </c>
    </row>
    <row r="190" spans="1:49">
      <c r="A190" t="s">
        <v>1083</v>
      </c>
      <c r="B190" t="s">
        <v>1081</v>
      </c>
      <c r="C190">
        <v>148.52000000000001</v>
      </c>
      <c r="E190" t="s">
        <v>1084</v>
      </c>
      <c r="F190">
        <v>1096</v>
      </c>
      <c r="G190" t="s">
        <v>6319</v>
      </c>
      <c r="H190" t="s">
        <v>4270</v>
      </c>
      <c r="I190">
        <v>0</v>
      </c>
      <c r="J190">
        <v>0</v>
      </c>
      <c r="K190">
        <v>0</v>
      </c>
      <c r="L190">
        <v>0</v>
      </c>
      <c r="M190">
        <v>0</v>
      </c>
      <c r="N190">
        <v>0</v>
      </c>
      <c r="O190">
        <v>148.52000000000001</v>
      </c>
      <c r="P190">
        <v>7668.13</v>
      </c>
      <c r="Q190">
        <v>172.09</v>
      </c>
      <c r="R190" s="343">
        <v>41448</v>
      </c>
      <c r="S190" s="343">
        <v>41303</v>
      </c>
      <c r="T190" t="s">
        <v>3388</v>
      </c>
      <c r="U190" t="s">
        <v>3389</v>
      </c>
      <c r="V190" t="s">
        <v>3396</v>
      </c>
      <c r="W190" t="s">
        <v>3391</v>
      </c>
      <c r="X190" t="s">
        <v>2024</v>
      </c>
      <c r="Y190" t="s">
        <v>2031</v>
      </c>
      <c r="Z190" t="s">
        <v>3392</v>
      </c>
      <c r="AA190" t="s">
        <v>3393</v>
      </c>
      <c r="AB190" t="s">
        <v>3394</v>
      </c>
      <c r="AC190" t="s">
        <v>3395</v>
      </c>
      <c r="AD190" t="s">
        <v>6447</v>
      </c>
      <c r="AV190" t="s">
        <v>6309</v>
      </c>
      <c r="AW190" t="s">
        <v>6334</v>
      </c>
    </row>
    <row r="191" spans="1:49">
      <c r="A191" t="s">
        <v>2222</v>
      </c>
      <c r="B191" t="s">
        <v>2223</v>
      </c>
      <c r="C191">
        <v>789.97</v>
      </c>
      <c r="E191" t="s">
        <v>2224</v>
      </c>
      <c r="F191">
        <v>1067</v>
      </c>
      <c r="G191" t="s">
        <v>6317</v>
      </c>
      <c r="H191" t="s">
        <v>4270</v>
      </c>
      <c r="I191">
        <v>0</v>
      </c>
      <c r="J191">
        <v>0</v>
      </c>
      <c r="K191">
        <v>0</v>
      </c>
      <c r="L191">
        <v>0</v>
      </c>
      <c r="M191">
        <v>0</v>
      </c>
      <c r="N191">
        <v>0</v>
      </c>
      <c r="O191">
        <v>789.97</v>
      </c>
      <c r="P191">
        <v>4096.7700000000004</v>
      </c>
      <c r="Q191">
        <v>133.99</v>
      </c>
      <c r="R191" s="343">
        <v>41715</v>
      </c>
      <c r="S191" s="343">
        <v>41003</v>
      </c>
      <c r="T191" t="s">
        <v>11027</v>
      </c>
      <c r="U191" t="s">
        <v>11028</v>
      </c>
      <c r="V191" t="s">
        <v>12091</v>
      </c>
      <c r="W191" t="s">
        <v>11029</v>
      </c>
      <c r="X191" t="s">
        <v>2024</v>
      </c>
      <c r="Y191" t="s">
        <v>2031</v>
      </c>
      <c r="Z191" t="s">
        <v>11030</v>
      </c>
      <c r="AA191" t="s">
        <v>11031</v>
      </c>
      <c r="AB191" t="s">
        <v>6309</v>
      </c>
      <c r="AC191" t="s">
        <v>11032</v>
      </c>
      <c r="AD191" t="s">
        <v>6310</v>
      </c>
      <c r="AV191" t="s">
        <v>6309</v>
      </c>
      <c r="AW191" t="s">
        <v>6497</v>
      </c>
    </row>
    <row r="192" spans="1:49">
      <c r="A192" t="s">
        <v>3295</v>
      </c>
      <c r="B192" t="s">
        <v>3296</v>
      </c>
      <c r="C192">
        <v>1009.69</v>
      </c>
      <c r="E192" t="s">
        <v>3297</v>
      </c>
      <c r="F192">
        <v>1067</v>
      </c>
      <c r="G192" t="s">
        <v>6319</v>
      </c>
      <c r="H192" t="s">
        <v>4270</v>
      </c>
      <c r="I192">
        <v>0</v>
      </c>
      <c r="J192">
        <v>0</v>
      </c>
      <c r="K192">
        <v>0</v>
      </c>
      <c r="L192">
        <v>0</v>
      </c>
      <c r="M192">
        <v>0</v>
      </c>
      <c r="N192">
        <v>0</v>
      </c>
      <c r="O192">
        <v>1009.69</v>
      </c>
      <c r="P192">
        <v>4439.22</v>
      </c>
      <c r="Q192">
        <v>185.34</v>
      </c>
      <c r="R192" s="343">
        <v>41948</v>
      </c>
      <c r="S192" s="343">
        <v>41059</v>
      </c>
      <c r="T192" t="s">
        <v>7097</v>
      </c>
      <c r="U192" t="s">
        <v>7098</v>
      </c>
      <c r="V192" t="s">
        <v>7099</v>
      </c>
      <c r="W192" t="s">
        <v>7100</v>
      </c>
      <c r="X192" t="s">
        <v>2015</v>
      </c>
      <c r="Y192" t="s">
        <v>2016</v>
      </c>
      <c r="Z192" t="s">
        <v>7101</v>
      </c>
      <c r="AA192" t="s">
        <v>7102</v>
      </c>
      <c r="AB192" t="s">
        <v>7103</v>
      </c>
      <c r="AC192" t="s">
        <v>7104</v>
      </c>
      <c r="AD192" t="s">
        <v>6447</v>
      </c>
      <c r="AV192" t="s">
        <v>6309</v>
      </c>
      <c r="AW192" t="s">
        <v>6497</v>
      </c>
    </row>
    <row r="193" spans="1:49">
      <c r="A193" t="s">
        <v>322</v>
      </c>
      <c r="B193" t="s">
        <v>323</v>
      </c>
      <c r="C193">
        <v>1950.44</v>
      </c>
      <c r="E193" t="s">
        <v>324</v>
      </c>
      <c r="F193">
        <v>1067</v>
      </c>
      <c r="G193" t="s">
        <v>6317</v>
      </c>
      <c r="H193" t="s">
        <v>4270</v>
      </c>
      <c r="I193">
        <v>0</v>
      </c>
      <c r="J193">
        <v>0</v>
      </c>
      <c r="K193">
        <v>0</v>
      </c>
      <c r="L193">
        <v>0</v>
      </c>
      <c r="M193">
        <v>0</v>
      </c>
      <c r="N193">
        <v>0</v>
      </c>
      <c r="O193">
        <v>1950.42</v>
      </c>
      <c r="P193">
        <v>7716.42</v>
      </c>
      <c r="Q193">
        <v>615.53</v>
      </c>
      <c r="R193" s="343">
        <v>42158</v>
      </c>
      <c r="S193" s="343">
        <v>41047</v>
      </c>
      <c r="T193" t="s">
        <v>7013</v>
      </c>
      <c r="U193" t="s">
        <v>7014</v>
      </c>
      <c r="V193" t="s">
        <v>7015</v>
      </c>
      <c r="W193" t="s">
        <v>7016</v>
      </c>
      <c r="X193" t="s">
        <v>2024</v>
      </c>
      <c r="Y193" t="s">
        <v>2031</v>
      </c>
      <c r="Z193" t="s">
        <v>7017</v>
      </c>
      <c r="AA193" t="s">
        <v>7018</v>
      </c>
      <c r="AB193" t="s">
        <v>7019</v>
      </c>
      <c r="AC193" t="s">
        <v>7020</v>
      </c>
      <c r="AD193" t="s">
        <v>6310</v>
      </c>
      <c r="AV193" t="s">
        <v>6309</v>
      </c>
      <c r="AW193" t="s">
        <v>6497</v>
      </c>
    </row>
    <row r="194" spans="1:49">
      <c r="A194" t="s">
        <v>4607</v>
      </c>
      <c r="B194" t="s">
        <v>4608</v>
      </c>
      <c r="C194">
        <v>358.85</v>
      </c>
      <c r="E194" t="s">
        <v>4609</v>
      </c>
      <c r="F194">
        <v>1040</v>
      </c>
      <c r="G194" t="s">
        <v>6312</v>
      </c>
      <c r="H194" t="s">
        <v>4270</v>
      </c>
      <c r="I194">
        <v>0</v>
      </c>
      <c r="J194">
        <v>0</v>
      </c>
      <c r="K194">
        <v>0</v>
      </c>
      <c r="L194">
        <v>0</v>
      </c>
      <c r="M194">
        <v>0</v>
      </c>
      <c r="N194">
        <v>0</v>
      </c>
      <c r="O194">
        <v>358.84</v>
      </c>
      <c r="P194">
        <v>3914.7</v>
      </c>
      <c r="Q194">
        <v>85.06</v>
      </c>
      <c r="R194" s="343">
        <v>41633</v>
      </c>
      <c r="S194" s="343">
        <v>41362</v>
      </c>
      <c r="T194" t="s">
        <v>6596</v>
      </c>
      <c r="U194" t="s">
        <v>6309</v>
      </c>
      <c r="V194" t="s">
        <v>6597</v>
      </c>
      <c r="W194" t="s">
        <v>6598</v>
      </c>
      <c r="X194" t="s">
        <v>3916</v>
      </c>
      <c r="Y194" t="s">
        <v>3917</v>
      </c>
      <c r="Z194" t="s">
        <v>6599</v>
      </c>
      <c r="AA194" t="s">
        <v>6600</v>
      </c>
      <c r="AB194" t="s">
        <v>6309</v>
      </c>
      <c r="AC194" t="s">
        <v>6309</v>
      </c>
      <c r="AD194" t="s">
        <v>6310</v>
      </c>
      <c r="AV194" t="s">
        <v>6309</v>
      </c>
      <c r="AW194" t="s">
        <v>6497</v>
      </c>
    </row>
    <row r="195" spans="1:49">
      <c r="A195" t="s">
        <v>4581</v>
      </c>
      <c r="B195" t="s">
        <v>4579</v>
      </c>
      <c r="C195">
        <v>0</v>
      </c>
      <c r="E195" t="s">
        <v>4582</v>
      </c>
      <c r="F195">
        <v>1037</v>
      </c>
      <c r="G195" t="s">
        <v>6317</v>
      </c>
      <c r="H195" t="s">
        <v>4270</v>
      </c>
      <c r="I195">
        <v>0</v>
      </c>
      <c r="J195">
        <v>0</v>
      </c>
      <c r="K195">
        <v>0</v>
      </c>
      <c r="L195">
        <v>0</v>
      </c>
      <c r="M195">
        <v>0</v>
      </c>
      <c r="N195">
        <v>0</v>
      </c>
      <c r="O195">
        <v>0</v>
      </c>
      <c r="P195">
        <v>4903.71</v>
      </c>
      <c r="Q195">
        <v>108.59</v>
      </c>
      <c r="R195" s="343">
        <v>41567</v>
      </c>
      <c r="S195" s="343">
        <v>41548</v>
      </c>
      <c r="T195" t="s">
        <v>1433</v>
      </c>
      <c r="U195" t="s">
        <v>1434</v>
      </c>
      <c r="V195" t="s">
        <v>1435</v>
      </c>
      <c r="W195" t="s">
        <v>1436</v>
      </c>
      <c r="X195" t="s">
        <v>2024</v>
      </c>
      <c r="Y195" t="s">
        <v>1437</v>
      </c>
      <c r="Z195" t="s">
        <v>1438</v>
      </c>
      <c r="AA195" t="s">
        <v>1439</v>
      </c>
      <c r="AB195" t="s">
        <v>1440</v>
      </c>
      <c r="AC195" t="s">
        <v>3502</v>
      </c>
      <c r="AD195" t="s">
        <v>6310</v>
      </c>
      <c r="AV195" t="s">
        <v>6309</v>
      </c>
      <c r="AW195" t="s">
        <v>6317</v>
      </c>
    </row>
    <row r="196" spans="1:49">
      <c r="A196" t="s">
        <v>567</v>
      </c>
      <c r="B196" t="s">
        <v>568</v>
      </c>
      <c r="C196">
        <v>18668.05</v>
      </c>
      <c r="E196" t="s">
        <v>569</v>
      </c>
      <c r="F196">
        <v>997</v>
      </c>
      <c r="G196" t="s">
        <v>6319</v>
      </c>
      <c r="H196" t="s">
        <v>4270</v>
      </c>
      <c r="I196">
        <v>0</v>
      </c>
      <c r="J196">
        <v>0</v>
      </c>
      <c r="K196">
        <v>0</v>
      </c>
      <c r="L196">
        <v>0</v>
      </c>
      <c r="M196">
        <v>0</v>
      </c>
      <c r="N196">
        <v>0</v>
      </c>
      <c r="O196">
        <v>18668.080000000002</v>
      </c>
      <c r="P196">
        <v>44243.55</v>
      </c>
      <c r="Q196">
        <v>969.62</v>
      </c>
      <c r="R196" s="343">
        <v>41487</v>
      </c>
      <c r="S196" s="343">
        <v>41152</v>
      </c>
      <c r="T196" t="s">
        <v>4640</v>
      </c>
      <c r="U196" t="s">
        <v>4641</v>
      </c>
      <c r="V196" t="s">
        <v>4642</v>
      </c>
      <c r="W196" t="s">
        <v>4643</v>
      </c>
      <c r="X196" t="s">
        <v>4644</v>
      </c>
      <c r="Y196" t="s">
        <v>4645</v>
      </c>
      <c r="Z196" t="s">
        <v>4676</v>
      </c>
      <c r="AA196" t="s">
        <v>6309</v>
      </c>
      <c r="AB196" t="s">
        <v>6309</v>
      </c>
      <c r="AC196" t="s">
        <v>4677</v>
      </c>
      <c r="AD196" t="s">
        <v>6447</v>
      </c>
      <c r="AV196" t="s">
        <v>4678</v>
      </c>
      <c r="AW196" t="s">
        <v>6317</v>
      </c>
    </row>
    <row r="197" spans="1:49">
      <c r="A197" t="s">
        <v>750</v>
      </c>
      <c r="B197" t="s">
        <v>13593</v>
      </c>
      <c r="C197">
        <v>8702.4</v>
      </c>
      <c r="E197" t="s">
        <v>752</v>
      </c>
      <c r="F197">
        <v>991</v>
      </c>
      <c r="G197" t="s">
        <v>6317</v>
      </c>
      <c r="H197" t="s">
        <v>4270</v>
      </c>
      <c r="I197">
        <v>0</v>
      </c>
      <c r="J197">
        <v>0</v>
      </c>
      <c r="K197">
        <v>0</v>
      </c>
      <c r="L197">
        <v>0</v>
      </c>
      <c r="M197">
        <v>0</v>
      </c>
      <c r="N197">
        <v>0</v>
      </c>
      <c r="O197">
        <v>8702.43</v>
      </c>
      <c r="P197">
        <v>30586.560000000001</v>
      </c>
      <c r="Q197">
        <v>995.4</v>
      </c>
      <c r="R197" s="343">
        <v>41448</v>
      </c>
      <c r="S197" s="343">
        <v>41138</v>
      </c>
      <c r="T197" t="s">
        <v>13594</v>
      </c>
      <c r="U197" t="s">
        <v>13595</v>
      </c>
      <c r="V197" t="s">
        <v>7792</v>
      </c>
      <c r="W197" t="s">
        <v>7793</v>
      </c>
      <c r="X197" t="s">
        <v>3782</v>
      </c>
      <c r="Y197" t="s">
        <v>3783</v>
      </c>
      <c r="Z197" t="s">
        <v>13606</v>
      </c>
      <c r="AA197" t="s">
        <v>13606</v>
      </c>
      <c r="AB197" t="s">
        <v>6309</v>
      </c>
      <c r="AC197" t="s">
        <v>13583</v>
      </c>
      <c r="AD197" t="s">
        <v>6310</v>
      </c>
      <c r="AE197" t="s">
        <v>13584</v>
      </c>
      <c r="AF197" t="s">
        <v>13585</v>
      </c>
      <c r="AG197" t="s">
        <v>13586</v>
      </c>
      <c r="AH197" t="s">
        <v>6266</v>
      </c>
      <c r="AI197" t="s">
        <v>6267</v>
      </c>
      <c r="AJ197" t="s">
        <v>13587</v>
      </c>
      <c r="AV197" t="s">
        <v>6309</v>
      </c>
      <c r="AW197" t="s">
        <v>6497</v>
      </c>
    </row>
    <row r="198" spans="1:49">
      <c r="A198" t="s">
        <v>641</v>
      </c>
      <c r="B198" t="s">
        <v>638</v>
      </c>
      <c r="C198">
        <v>22.22</v>
      </c>
      <c r="E198" t="s">
        <v>1093</v>
      </c>
      <c r="F198">
        <v>982</v>
      </c>
      <c r="G198" t="s">
        <v>6317</v>
      </c>
      <c r="H198" t="s">
        <v>4270</v>
      </c>
      <c r="I198">
        <v>0</v>
      </c>
      <c r="J198">
        <v>0</v>
      </c>
      <c r="K198">
        <v>0</v>
      </c>
      <c r="L198">
        <v>0</v>
      </c>
      <c r="M198">
        <v>0</v>
      </c>
      <c r="N198">
        <v>0</v>
      </c>
      <c r="O198">
        <v>22.22</v>
      </c>
      <c r="P198">
        <v>8541.23</v>
      </c>
      <c r="Q198">
        <v>442.09</v>
      </c>
      <c r="R198" s="343">
        <v>41408</v>
      </c>
      <c r="S198" s="343">
        <v>41148</v>
      </c>
      <c r="T198" t="s">
        <v>2185</v>
      </c>
      <c r="U198" t="s">
        <v>2186</v>
      </c>
      <c r="V198" t="s">
        <v>2194</v>
      </c>
      <c r="W198" t="s">
        <v>2188</v>
      </c>
      <c r="X198" t="s">
        <v>3916</v>
      </c>
      <c r="Y198" t="s">
        <v>3917</v>
      </c>
      <c r="Z198" t="s">
        <v>6309</v>
      </c>
      <c r="AA198" t="s">
        <v>7806</v>
      </c>
      <c r="AB198" t="s">
        <v>2189</v>
      </c>
      <c r="AC198" t="s">
        <v>2190</v>
      </c>
      <c r="AD198" t="s">
        <v>6310</v>
      </c>
      <c r="AE198" t="s">
        <v>2191</v>
      </c>
      <c r="AF198" t="s">
        <v>2192</v>
      </c>
      <c r="AG198" t="s">
        <v>13658</v>
      </c>
      <c r="AH198" t="s">
        <v>3916</v>
      </c>
      <c r="AI198" t="s">
        <v>3917</v>
      </c>
      <c r="AJ198" t="s">
        <v>13659</v>
      </c>
      <c r="AQ198">
        <v>1</v>
      </c>
      <c r="AR198" t="s">
        <v>6270</v>
      </c>
      <c r="AS198" t="s">
        <v>6271</v>
      </c>
      <c r="AT198" t="s">
        <v>6239</v>
      </c>
      <c r="AU198" t="s">
        <v>6272</v>
      </c>
      <c r="AV198" t="s">
        <v>6309</v>
      </c>
      <c r="AW198" t="s">
        <v>6497</v>
      </c>
    </row>
    <row r="199" spans="1:49">
      <c r="A199" t="s">
        <v>6342</v>
      </c>
      <c r="B199" t="s">
        <v>2167</v>
      </c>
      <c r="C199">
        <v>1150.06</v>
      </c>
      <c r="E199" t="s">
        <v>6343</v>
      </c>
      <c r="F199">
        <v>980</v>
      </c>
      <c r="G199" t="s">
        <v>6314</v>
      </c>
      <c r="H199" t="s">
        <v>4270</v>
      </c>
      <c r="I199">
        <v>0</v>
      </c>
      <c r="J199">
        <v>0</v>
      </c>
      <c r="K199">
        <v>0</v>
      </c>
      <c r="L199">
        <v>0</v>
      </c>
      <c r="M199">
        <v>0</v>
      </c>
      <c r="N199">
        <v>0</v>
      </c>
      <c r="O199">
        <v>1150.07</v>
      </c>
      <c r="P199">
        <v>16790.22</v>
      </c>
      <c r="Q199">
        <v>308.13</v>
      </c>
      <c r="R199" s="343">
        <v>41481</v>
      </c>
      <c r="S199" s="343">
        <v>41305</v>
      </c>
      <c r="T199" t="s">
        <v>6666</v>
      </c>
      <c r="U199" t="s">
        <v>6667</v>
      </c>
      <c r="V199" t="s">
        <v>6673</v>
      </c>
      <c r="W199" t="s">
        <v>6669</v>
      </c>
      <c r="X199" t="s">
        <v>2024</v>
      </c>
      <c r="Y199" t="s">
        <v>2031</v>
      </c>
      <c r="Z199" t="s">
        <v>6670</v>
      </c>
      <c r="AA199" t="s">
        <v>14191</v>
      </c>
      <c r="AB199" t="s">
        <v>6309</v>
      </c>
      <c r="AC199" t="s">
        <v>6672</v>
      </c>
      <c r="AD199" t="s">
        <v>6447</v>
      </c>
      <c r="AE199" t="s">
        <v>2169</v>
      </c>
      <c r="AF199" t="s">
        <v>13667</v>
      </c>
      <c r="AG199" t="s">
        <v>13668</v>
      </c>
      <c r="AH199" t="s">
        <v>2024</v>
      </c>
      <c r="AI199" t="s">
        <v>2031</v>
      </c>
      <c r="AJ199" t="s">
        <v>13669</v>
      </c>
      <c r="AV199" t="s">
        <v>3101</v>
      </c>
      <c r="AW199" t="s">
        <v>4437</v>
      </c>
    </row>
    <row r="200" spans="1:49">
      <c r="A200" t="s">
        <v>5762</v>
      </c>
      <c r="B200" t="s">
        <v>5763</v>
      </c>
      <c r="C200">
        <v>347.39</v>
      </c>
      <c r="E200" t="s">
        <v>5764</v>
      </c>
      <c r="F200">
        <v>977</v>
      </c>
      <c r="G200" t="s">
        <v>6319</v>
      </c>
      <c r="H200" t="s">
        <v>4270</v>
      </c>
      <c r="I200">
        <v>0</v>
      </c>
      <c r="J200">
        <v>0</v>
      </c>
      <c r="K200">
        <v>0</v>
      </c>
      <c r="L200">
        <v>0</v>
      </c>
      <c r="M200">
        <v>0</v>
      </c>
      <c r="N200">
        <v>0</v>
      </c>
      <c r="O200">
        <v>347.39</v>
      </c>
      <c r="P200">
        <v>12834.08</v>
      </c>
      <c r="Q200">
        <v>267.01</v>
      </c>
      <c r="R200" s="343">
        <v>41135</v>
      </c>
      <c r="S200" s="343">
        <v>41186</v>
      </c>
      <c r="T200" t="s">
        <v>4655</v>
      </c>
      <c r="U200" t="s">
        <v>4656</v>
      </c>
      <c r="V200" t="s">
        <v>4657</v>
      </c>
      <c r="W200" t="s">
        <v>4658</v>
      </c>
      <c r="X200" t="s">
        <v>2024</v>
      </c>
      <c r="Y200" t="s">
        <v>2031</v>
      </c>
      <c r="Z200" t="s">
        <v>4659</v>
      </c>
      <c r="AA200" t="s">
        <v>4660</v>
      </c>
      <c r="AB200" t="s">
        <v>4661</v>
      </c>
      <c r="AC200" t="s">
        <v>4662</v>
      </c>
      <c r="AD200" t="s">
        <v>6447</v>
      </c>
      <c r="AE200" t="s">
        <v>5765</v>
      </c>
      <c r="AF200" t="s">
        <v>4663</v>
      </c>
      <c r="AG200" t="s">
        <v>13655</v>
      </c>
      <c r="AH200" t="s">
        <v>2024</v>
      </c>
      <c r="AI200" t="s">
        <v>2031</v>
      </c>
      <c r="AJ200" t="s">
        <v>6309</v>
      </c>
      <c r="AV200" t="s">
        <v>6309</v>
      </c>
      <c r="AW200" t="s">
        <v>6497</v>
      </c>
    </row>
    <row r="201" spans="1:49">
      <c r="A201" t="s">
        <v>5731</v>
      </c>
      <c r="B201" t="s">
        <v>5732</v>
      </c>
      <c r="C201">
        <v>3853.4</v>
      </c>
      <c r="E201" t="s">
        <v>5733</v>
      </c>
      <c r="F201">
        <v>906</v>
      </c>
      <c r="G201" t="s">
        <v>6319</v>
      </c>
      <c r="H201" t="s">
        <v>4270</v>
      </c>
      <c r="I201">
        <v>0</v>
      </c>
      <c r="J201">
        <v>0</v>
      </c>
      <c r="K201">
        <v>0</v>
      </c>
      <c r="L201">
        <v>0</v>
      </c>
      <c r="M201">
        <v>0</v>
      </c>
      <c r="N201">
        <v>166.9</v>
      </c>
      <c r="O201">
        <v>3686.5</v>
      </c>
      <c r="P201">
        <v>59220</v>
      </c>
      <c r="Q201">
        <v>1228.83</v>
      </c>
      <c r="R201" s="343">
        <v>42128</v>
      </c>
      <c r="S201" s="343">
        <v>41820</v>
      </c>
      <c r="T201" t="s">
        <v>7131</v>
      </c>
      <c r="U201" t="s">
        <v>7132</v>
      </c>
      <c r="V201" t="s">
        <v>7133</v>
      </c>
      <c r="W201" t="s">
        <v>7134</v>
      </c>
      <c r="X201" t="s">
        <v>7106</v>
      </c>
      <c r="Y201" t="s">
        <v>7107</v>
      </c>
      <c r="Z201" t="s">
        <v>7135</v>
      </c>
      <c r="AA201" t="s">
        <v>7136</v>
      </c>
      <c r="AB201" t="s">
        <v>7137</v>
      </c>
      <c r="AC201" t="s">
        <v>7138</v>
      </c>
      <c r="AD201" t="s">
        <v>6447</v>
      </c>
      <c r="AE201" t="s">
        <v>5734</v>
      </c>
      <c r="AF201" t="s">
        <v>13648</v>
      </c>
      <c r="AG201" t="s">
        <v>13649</v>
      </c>
      <c r="AH201" t="s">
        <v>2015</v>
      </c>
      <c r="AI201" t="s">
        <v>2016</v>
      </c>
      <c r="AJ201" t="s">
        <v>13650</v>
      </c>
      <c r="AV201" t="s">
        <v>4409</v>
      </c>
      <c r="AW201" t="s">
        <v>4405</v>
      </c>
    </row>
    <row r="202" spans="1:49">
      <c r="A202" t="s">
        <v>4002</v>
      </c>
      <c r="B202" t="s">
        <v>6522</v>
      </c>
      <c r="C202">
        <v>6505.62</v>
      </c>
      <c r="E202" t="s">
        <v>4003</v>
      </c>
      <c r="F202">
        <v>900</v>
      </c>
      <c r="G202" t="s">
        <v>6319</v>
      </c>
      <c r="H202" t="s">
        <v>4270</v>
      </c>
      <c r="I202">
        <v>0</v>
      </c>
      <c r="J202">
        <v>0</v>
      </c>
      <c r="K202">
        <v>0</v>
      </c>
      <c r="L202">
        <v>0</v>
      </c>
      <c r="M202">
        <v>0</v>
      </c>
      <c r="N202">
        <v>0</v>
      </c>
      <c r="O202">
        <v>6505.62</v>
      </c>
      <c r="P202">
        <v>22248</v>
      </c>
      <c r="Q202">
        <v>511.24</v>
      </c>
      <c r="R202" s="343">
        <v>41548</v>
      </c>
      <c r="S202" s="343">
        <v>41608</v>
      </c>
      <c r="T202" t="s">
        <v>894</v>
      </c>
      <c r="U202" t="s">
        <v>895</v>
      </c>
      <c r="V202" t="s">
        <v>2341</v>
      </c>
      <c r="W202" t="s">
        <v>897</v>
      </c>
      <c r="X202" t="s">
        <v>2024</v>
      </c>
      <c r="Y202" t="s">
        <v>2031</v>
      </c>
      <c r="Z202" t="s">
        <v>898</v>
      </c>
      <c r="AA202" t="s">
        <v>14172</v>
      </c>
      <c r="AB202" t="s">
        <v>900</v>
      </c>
      <c r="AC202" t="s">
        <v>901</v>
      </c>
      <c r="AD202" t="s">
        <v>2035</v>
      </c>
      <c r="AE202" t="s">
        <v>4004</v>
      </c>
      <c r="AF202" t="s">
        <v>902</v>
      </c>
      <c r="AG202" t="s">
        <v>2333</v>
      </c>
      <c r="AH202" t="s">
        <v>2024</v>
      </c>
      <c r="AI202" t="s">
        <v>2031</v>
      </c>
      <c r="AJ202" t="s">
        <v>6309</v>
      </c>
      <c r="AK202" t="s">
        <v>3985</v>
      </c>
      <c r="AL202" t="s">
        <v>2334</v>
      </c>
      <c r="AM202" t="s">
        <v>2335</v>
      </c>
      <c r="AN202" t="s">
        <v>2024</v>
      </c>
      <c r="AO202" t="s">
        <v>2031</v>
      </c>
      <c r="AP202" t="s">
        <v>2336</v>
      </c>
      <c r="AV202" t="s">
        <v>6309</v>
      </c>
      <c r="AW202" t="s">
        <v>6497</v>
      </c>
    </row>
    <row r="203" spans="1:49">
      <c r="A203" t="s">
        <v>2166</v>
      </c>
      <c r="B203" t="s">
        <v>2167</v>
      </c>
      <c r="C203">
        <v>4010.31</v>
      </c>
      <c r="E203" t="s">
        <v>2168</v>
      </c>
      <c r="F203">
        <v>885</v>
      </c>
      <c r="G203" t="s">
        <v>6314</v>
      </c>
      <c r="H203" t="s">
        <v>4270</v>
      </c>
      <c r="I203">
        <v>0</v>
      </c>
      <c r="J203">
        <v>0</v>
      </c>
      <c r="K203">
        <v>0</v>
      </c>
      <c r="L203">
        <v>0</v>
      </c>
      <c r="M203">
        <v>0</v>
      </c>
      <c r="N203">
        <v>0</v>
      </c>
      <c r="O203">
        <v>4010.31</v>
      </c>
      <c r="P203">
        <v>69748.600000000006</v>
      </c>
      <c r="Q203">
        <v>1142.95</v>
      </c>
      <c r="R203" s="343">
        <v>41621</v>
      </c>
      <c r="S203" s="343">
        <v>41608</v>
      </c>
      <c r="T203" t="s">
        <v>6666</v>
      </c>
      <c r="U203" t="s">
        <v>6667</v>
      </c>
      <c r="V203" t="s">
        <v>6668</v>
      </c>
      <c r="W203" t="s">
        <v>6669</v>
      </c>
      <c r="X203" t="s">
        <v>2024</v>
      </c>
      <c r="Y203" t="s">
        <v>2031</v>
      </c>
      <c r="Z203" t="s">
        <v>6670</v>
      </c>
      <c r="AA203" t="s">
        <v>14191</v>
      </c>
      <c r="AB203" t="s">
        <v>6309</v>
      </c>
      <c r="AC203" t="s">
        <v>6672</v>
      </c>
      <c r="AD203" t="s">
        <v>6447</v>
      </c>
      <c r="AE203" t="s">
        <v>2169</v>
      </c>
      <c r="AF203" t="s">
        <v>13667</v>
      </c>
      <c r="AG203" t="s">
        <v>13668</v>
      </c>
      <c r="AH203" t="s">
        <v>2024</v>
      </c>
      <c r="AI203" t="s">
        <v>2031</v>
      </c>
      <c r="AJ203" t="s">
        <v>13669</v>
      </c>
      <c r="AV203" t="s">
        <v>3101</v>
      </c>
      <c r="AW203" t="s">
        <v>4437</v>
      </c>
    </row>
    <row r="204" spans="1:49">
      <c r="A204" t="s">
        <v>1905</v>
      </c>
      <c r="B204" t="s">
        <v>1092</v>
      </c>
      <c r="C204">
        <v>7313.88</v>
      </c>
      <c r="E204" t="s">
        <v>3941</v>
      </c>
      <c r="F204">
        <v>837</v>
      </c>
      <c r="G204" t="s">
        <v>6317</v>
      </c>
      <c r="H204" t="s">
        <v>4270</v>
      </c>
      <c r="I204">
        <v>0</v>
      </c>
      <c r="J204">
        <v>0</v>
      </c>
      <c r="K204">
        <v>0</v>
      </c>
      <c r="L204">
        <v>0</v>
      </c>
      <c r="M204">
        <v>0</v>
      </c>
      <c r="N204">
        <v>0</v>
      </c>
      <c r="O204">
        <v>7313.91</v>
      </c>
      <c r="P204">
        <v>30405.439999999999</v>
      </c>
      <c r="Q204">
        <v>644.42999999999995</v>
      </c>
      <c r="R204" s="343">
        <v>41380</v>
      </c>
      <c r="S204" s="343">
        <v>41325</v>
      </c>
      <c r="T204" t="s">
        <v>3531</v>
      </c>
      <c r="U204" t="s">
        <v>3532</v>
      </c>
      <c r="V204" t="s">
        <v>3533</v>
      </c>
      <c r="W204" t="s">
        <v>3534</v>
      </c>
      <c r="X204" t="s">
        <v>2024</v>
      </c>
      <c r="Y204" t="s">
        <v>2031</v>
      </c>
      <c r="Z204" t="s">
        <v>3535</v>
      </c>
      <c r="AA204" t="s">
        <v>14549</v>
      </c>
      <c r="AB204" t="s">
        <v>6309</v>
      </c>
      <c r="AC204" t="s">
        <v>3537</v>
      </c>
      <c r="AD204" t="s">
        <v>6310</v>
      </c>
      <c r="AE204" t="s">
        <v>2502</v>
      </c>
      <c r="AF204" t="s">
        <v>3538</v>
      </c>
      <c r="AG204" t="s">
        <v>3539</v>
      </c>
      <c r="AH204" t="s">
        <v>2024</v>
      </c>
      <c r="AI204" t="s">
        <v>2031</v>
      </c>
      <c r="AJ204" t="s">
        <v>3540</v>
      </c>
      <c r="AV204" t="s">
        <v>6309</v>
      </c>
      <c r="AW204" t="s">
        <v>6497</v>
      </c>
    </row>
    <row r="205" spans="1:49">
      <c r="A205" t="s">
        <v>4385</v>
      </c>
      <c r="B205" t="s">
        <v>4386</v>
      </c>
      <c r="C205">
        <v>2105.7600000000002</v>
      </c>
      <c r="E205" t="s">
        <v>4387</v>
      </c>
      <c r="F205">
        <v>809</v>
      </c>
      <c r="G205" t="s">
        <v>6319</v>
      </c>
      <c r="H205" t="s">
        <v>4270</v>
      </c>
      <c r="I205">
        <v>0</v>
      </c>
      <c r="J205">
        <v>0</v>
      </c>
      <c r="K205">
        <v>0</v>
      </c>
      <c r="L205">
        <v>0</v>
      </c>
      <c r="M205">
        <v>0</v>
      </c>
      <c r="N205">
        <v>1145.3800000000001</v>
      </c>
      <c r="O205">
        <v>960.37</v>
      </c>
      <c r="P205">
        <v>69293.009999999995</v>
      </c>
      <c r="Q205">
        <v>1388.49</v>
      </c>
      <c r="R205" s="343">
        <v>41501</v>
      </c>
      <c r="S205" s="343">
        <v>41851</v>
      </c>
      <c r="T205" t="s">
        <v>7621</v>
      </c>
      <c r="U205" t="s">
        <v>7622</v>
      </c>
      <c r="V205" t="s">
        <v>7623</v>
      </c>
      <c r="W205" t="s">
        <v>7624</v>
      </c>
      <c r="X205" t="s">
        <v>6763</v>
      </c>
      <c r="Y205" t="s">
        <v>6764</v>
      </c>
      <c r="Z205" t="s">
        <v>7625</v>
      </c>
      <c r="AA205" t="s">
        <v>6309</v>
      </c>
      <c r="AB205" t="s">
        <v>7626</v>
      </c>
      <c r="AC205" t="s">
        <v>7627</v>
      </c>
      <c r="AD205" t="s">
        <v>6447</v>
      </c>
      <c r="AV205" t="s">
        <v>6765</v>
      </c>
      <c r="AW205" t="s">
        <v>4392</v>
      </c>
    </row>
    <row r="206" spans="1:49">
      <c r="A206" t="s">
        <v>5599</v>
      </c>
      <c r="B206" t="s">
        <v>5597</v>
      </c>
      <c r="C206">
        <v>1714.63</v>
      </c>
      <c r="E206" t="s">
        <v>5598</v>
      </c>
      <c r="F206">
        <v>760</v>
      </c>
      <c r="G206" t="s">
        <v>6314</v>
      </c>
      <c r="H206" t="s">
        <v>4270</v>
      </c>
      <c r="I206">
        <v>0</v>
      </c>
      <c r="J206">
        <v>0</v>
      </c>
      <c r="K206">
        <v>0</v>
      </c>
      <c r="L206">
        <v>0</v>
      </c>
      <c r="M206">
        <v>0</v>
      </c>
      <c r="N206">
        <v>0</v>
      </c>
      <c r="O206">
        <v>1714.58</v>
      </c>
      <c r="P206">
        <v>16441.91</v>
      </c>
      <c r="Q206">
        <v>324.26</v>
      </c>
      <c r="R206" s="343">
        <v>41944</v>
      </c>
      <c r="S206" s="343">
        <v>41352</v>
      </c>
      <c r="T206" t="s">
        <v>10539</v>
      </c>
      <c r="U206" t="s">
        <v>10540</v>
      </c>
      <c r="V206" t="s">
        <v>13109</v>
      </c>
      <c r="W206" t="s">
        <v>10530</v>
      </c>
      <c r="X206" t="s">
        <v>2024</v>
      </c>
      <c r="Y206" t="s">
        <v>2031</v>
      </c>
      <c r="Z206" t="s">
        <v>10531</v>
      </c>
      <c r="AA206" t="s">
        <v>6309</v>
      </c>
      <c r="AB206" t="s">
        <v>10541</v>
      </c>
      <c r="AC206" t="s">
        <v>10533</v>
      </c>
      <c r="AD206" t="s">
        <v>6447</v>
      </c>
      <c r="AV206" t="s">
        <v>1823</v>
      </c>
      <c r="AW206" t="s">
        <v>4437</v>
      </c>
    </row>
    <row r="207" spans="1:49">
      <c r="A207" t="s">
        <v>5585</v>
      </c>
      <c r="B207" t="s">
        <v>1726</v>
      </c>
      <c r="C207">
        <v>587.89</v>
      </c>
      <c r="E207" t="s">
        <v>5560</v>
      </c>
      <c r="F207">
        <v>760</v>
      </c>
      <c r="G207" t="s">
        <v>6314</v>
      </c>
      <c r="H207" t="s">
        <v>4270</v>
      </c>
      <c r="I207">
        <v>0</v>
      </c>
      <c r="J207">
        <v>0</v>
      </c>
      <c r="K207">
        <v>0</v>
      </c>
      <c r="L207">
        <v>0</v>
      </c>
      <c r="M207">
        <v>0</v>
      </c>
      <c r="N207">
        <v>0</v>
      </c>
      <c r="O207">
        <v>587.88</v>
      </c>
      <c r="P207">
        <v>4058.44</v>
      </c>
      <c r="Q207">
        <v>125.84</v>
      </c>
      <c r="R207" s="343">
        <v>42439</v>
      </c>
      <c r="S207" s="343">
        <v>41324</v>
      </c>
      <c r="T207" t="s">
        <v>10528</v>
      </c>
      <c r="U207" t="s">
        <v>10529</v>
      </c>
      <c r="V207" t="s">
        <v>13101</v>
      </c>
      <c r="W207" t="s">
        <v>10530</v>
      </c>
      <c r="X207" t="s">
        <v>2024</v>
      </c>
      <c r="Y207" t="s">
        <v>2031</v>
      </c>
      <c r="Z207" t="s">
        <v>10531</v>
      </c>
      <c r="AA207" t="s">
        <v>14912</v>
      </c>
      <c r="AB207" t="s">
        <v>10532</v>
      </c>
      <c r="AC207" t="s">
        <v>10533</v>
      </c>
      <c r="AD207" t="s">
        <v>6447</v>
      </c>
      <c r="AV207" t="s">
        <v>1823</v>
      </c>
      <c r="AW207" t="s">
        <v>4437</v>
      </c>
    </row>
    <row r="208" spans="1:49">
      <c r="A208" t="s">
        <v>1725</v>
      </c>
      <c r="B208" t="s">
        <v>1726</v>
      </c>
      <c r="C208">
        <v>1094.9100000000001</v>
      </c>
      <c r="E208" t="s">
        <v>5879</v>
      </c>
      <c r="F208">
        <v>749</v>
      </c>
      <c r="G208" t="s">
        <v>6314</v>
      </c>
      <c r="H208" t="s">
        <v>4270</v>
      </c>
      <c r="I208">
        <v>0</v>
      </c>
      <c r="J208">
        <v>0</v>
      </c>
      <c r="K208">
        <v>0</v>
      </c>
      <c r="L208">
        <v>0</v>
      </c>
      <c r="M208">
        <v>0</v>
      </c>
      <c r="N208">
        <v>0</v>
      </c>
      <c r="O208">
        <v>1094.9100000000001</v>
      </c>
      <c r="P208">
        <v>11091.52</v>
      </c>
      <c r="Q208">
        <v>226.75</v>
      </c>
      <c r="R208" s="343">
        <v>41994</v>
      </c>
      <c r="S208" s="343">
        <v>41367</v>
      </c>
      <c r="T208" t="s">
        <v>10528</v>
      </c>
      <c r="U208" t="s">
        <v>10529</v>
      </c>
      <c r="V208" t="s">
        <v>13083</v>
      </c>
      <c r="W208" t="s">
        <v>10530</v>
      </c>
      <c r="X208" t="s">
        <v>2024</v>
      </c>
      <c r="Y208" t="s">
        <v>2031</v>
      </c>
      <c r="Z208" t="s">
        <v>10531</v>
      </c>
      <c r="AA208" t="s">
        <v>14912</v>
      </c>
      <c r="AB208" t="s">
        <v>10532</v>
      </c>
      <c r="AC208" t="s">
        <v>10533</v>
      </c>
      <c r="AD208" t="s">
        <v>6447</v>
      </c>
      <c r="AV208" t="s">
        <v>1823</v>
      </c>
      <c r="AW208" t="s">
        <v>4437</v>
      </c>
    </row>
    <row r="209" spans="1:49">
      <c r="A209" t="s">
        <v>5563</v>
      </c>
      <c r="B209" t="s">
        <v>1726</v>
      </c>
      <c r="C209">
        <v>816.57</v>
      </c>
      <c r="E209" t="s">
        <v>5560</v>
      </c>
      <c r="F209">
        <v>749</v>
      </c>
      <c r="G209" t="s">
        <v>6314</v>
      </c>
      <c r="H209" t="s">
        <v>4270</v>
      </c>
      <c r="I209">
        <v>0</v>
      </c>
      <c r="J209">
        <v>0</v>
      </c>
      <c r="K209">
        <v>0</v>
      </c>
      <c r="L209">
        <v>0</v>
      </c>
      <c r="M209">
        <v>0</v>
      </c>
      <c r="N209">
        <v>0</v>
      </c>
      <c r="O209">
        <v>816.56</v>
      </c>
      <c r="P209">
        <v>9465.99</v>
      </c>
      <c r="Q209">
        <v>193.52</v>
      </c>
      <c r="R209" s="343">
        <v>41994</v>
      </c>
      <c r="S209" s="343">
        <v>41367</v>
      </c>
      <c r="T209" t="s">
        <v>10528</v>
      </c>
      <c r="U209" t="s">
        <v>10529</v>
      </c>
      <c r="V209" t="s">
        <v>13087</v>
      </c>
      <c r="W209" t="s">
        <v>10530</v>
      </c>
      <c r="X209" t="s">
        <v>2024</v>
      </c>
      <c r="Y209" t="s">
        <v>2031</v>
      </c>
      <c r="Z209" t="s">
        <v>10531</v>
      </c>
      <c r="AA209" t="s">
        <v>14912</v>
      </c>
      <c r="AB209" t="s">
        <v>10532</v>
      </c>
      <c r="AC209" t="s">
        <v>10533</v>
      </c>
      <c r="AD209" t="s">
        <v>6447</v>
      </c>
      <c r="AV209" t="s">
        <v>1823</v>
      </c>
      <c r="AW209" t="s">
        <v>4437</v>
      </c>
    </row>
    <row r="210" spans="1:49">
      <c r="A210" t="s">
        <v>5559</v>
      </c>
      <c r="B210" t="s">
        <v>1726</v>
      </c>
      <c r="C210">
        <v>852.46</v>
      </c>
      <c r="E210" t="s">
        <v>5560</v>
      </c>
      <c r="F210">
        <v>749</v>
      </c>
      <c r="G210" t="s">
        <v>6314</v>
      </c>
      <c r="H210" t="s">
        <v>4270</v>
      </c>
      <c r="I210">
        <v>0</v>
      </c>
      <c r="J210">
        <v>0</v>
      </c>
      <c r="K210">
        <v>0</v>
      </c>
      <c r="L210">
        <v>0</v>
      </c>
      <c r="M210">
        <v>0</v>
      </c>
      <c r="N210">
        <v>0</v>
      </c>
      <c r="O210">
        <v>852.46</v>
      </c>
      <c r="P210">
        <v>9465.99</v>
      </c>
      <c r="Q210">
        <v>193.52</v>
      </c>
      <c r="R210" s="343">
        <v>41994</v>
      </c>
      <c r="S210" s="343">
        <v>41367</v>
      </c>
      <c r="T210" t="s">
        <v>10528</v>
      </c>
      <c r="U210" t="s">
        <v>10529</v>
      </c>
      <c r="V210" t="s">
        <v>13084</v>
      </c>
      <c r="W210" t="s">
        <v>10530</v>
      </c>
      <c r="X210" t="s">
        <v>2024</v>
      </c>
      <c r="Y210" t="s">
        <v>2031</v>
      </c>
      <c r="Z210" t="s">
        <v>10531</v>
      </c>
      <c r="AA210" t="s">
        <v>14912</v>
      </c>
      <c r="AB210" t="s">
        <v>10532</v>
      </c>
      <c r="AC210" t="s">
        <v>10533</v>
      </c>
      <c r="AD210" t="s">
        <v>6447</v>
      </c>
      <c r="AV210" t="s">
        <v>1823</v>
      </c>
      <c r="AW210" t="s">
        <v>4437</v>
      </c>
    </row>
    <row r="211" spans="1:49">
      <c r="A211" t="s">
        <v>5580</v>
      </c>
      <c r="B211" t="s">
        <v>1726</v>
      </c>
      <c r="C211">
        <v>607.78</v>
      </c>
      <c r="E211" t="s">
        <v>5879</v>
      </c>
      <c r="F211">
        <v>749</v>
      </c>
      <c r="G211" t="s">
        <v>6314</v>
      </c>
      <c r="H211" t="s">
        <v>4270</v>
      </c>
      <c r="I211">
        <v>0</v>
      </c>
      <c r="J211">
        <v>0</v>
      </c>
      <c r="K211">
        <v>0</v>
      </c>
      <c r="L211">
        <v>0</v>
      </c>
      <c r="M211">
        <v>0</v>
      </c>
      <c r="N211">
        <v>0</v>
      </c>
      <c r="O211">
        <v>607.77</v>
      </c>
      <c r="P211">
        <v>4941.4399999999996</v>
      </c>
      <c r="Q211">
        <v>142.94</v>
      </c>
      <c r="R211" s="343">
        <v>42326</v>
      </c>
      <c r="S211" s="343">
        <v>41368</v>
      </c>
      <c r="T211" t="s">
        <v>10528</v>
      </c>
      <c r="U211" t="s">
        <v>10529</v>
      </c>
      <c r="V211" t="s">
        <v>13096</v>
      </c>
      <c r="W211" t="s">
        <v>10530</v>
      </c>
      <c r="X211" t="s">
        <v>2024</v>
      </c>
      <c r="Y211" t="s">
        <v>2031</v>
      </c>
      <c r="Z211" t="s">
        <v>10531</v>
      </c>
      <c r="AA211" t="s">
        <v>14912</v>
      </c>
      <c r="AB211" t="s">
        <v>10532</v>
      </c>
      <c r="AC211" t="s">
        <v>10533</v>
      </c>
      <c r="AD211" t="s">
        <v>6447</v>
      </c>
      <c r="AV211" t="s">
        <v>1823</v>
      </c>
      <c r="AW211" t="s">
        <v>4437</v>
      </c>
    </row>
    <row r="212" spans="1:49">
      <c r="A212" t="s">
        <v>5581</v>
      </c>
      <c r="B212" t="s">
        <v>1726</v>
      </c>
      <c r="C212">
        <v>611.44000000000005</v>
      </c>
      <c r="E212" t="s">
        <v>5879</v>
      </c>
      <c r="F212">
        <v>749</v>
      </c>
      <c r="G212" t="s">
        <v>6314</v>
      </c>
      <c r="H212" t="s">
        <v>4270</v>
      </c>
      <c r="I212">
        <v>0</v>
      </c>
      <c r="J212">
        <v>0</v>
      </c>
      <c r="K212">
        <v>0</v>
      </c>
      <c r="L212">
        <v>0</v>
      </c>
      <c r="M212">
        <v>0</v>
      </c>
      <c r="N212">
        <v>0</v>
      </c>
      <c r="O212">
        <v>611.42999999999995</v>
      </c>
      <c r="P212">
        <v>4941.4399999999996</v>
      </c>
      <c r="Q212">
        <v>142.94</v>
      </c>
      <c r="R212" s="343">
        <v>42326</v>
      </c>
      <c r="S212" s="343">
        <v>41368</v>
      </c>
      <c r="T212" t="s">
        <v>10528</v>
      </c>
      <c r="U212" t="s">
        <v>10529</v>
      </c>
      <c r="V212" t="s">
        <v>13097</v>
      </c>
      <c r="W212" t="s">
        <v>10530</v>
      </c>
      <c r="X212" t="s">
        <v>2024</v>
      </c>
      <c r="Y212" t="s">
        <v>2031</v>
      </c>
      <c r="Z212" t="s">
        <v>10531</v>
      </c>
      <c r="AA212" t="s">
        <v>14912</v>
      </c>
      <c r="AB212" t="s">
        <v>10532</v>
      </c>
      <c r="AC212" t="s">
        <v>10533</v>
      </c>
      <c r="AD212" t="s">
        <v>6447</v>
      </c>
      <c r="AV212" t="s">
        <v>1823</v>
      </c>
      <c r="AW212" t="s">
        <v>4437</v>
      </c>
    </row>
    <row r="213" spans="1:49">
      <c r="A213" t="s">
        <v>5582</v>
      </c>
      <c r="B213" t="s">
        <v>1726</v>
      </c>
      <c r="C213">
        <v>683.23</v>
      </c>
      <c r="E213" t="s">
        <v>5879</v>
      </c>
      <c r="F213">
        <v>749</v>
      </c>
      <c r="G213" t="s">
        <v>6314</v>
      </c>
      <c r="H213" t="s">
        <v>4270</v>
      </c>
      <c r="I213">
        <v>0</v>
      </c>
      <c r="J213">
        <v>0</v>
      </c>
      <c r="K213">
        <v>0</v>
      </c>
      <c r="L213">
        <v>0</v>
      </c>
      <c r="M213">
        <v>0</v>
      </c>
      <c r="N213">
        <v>0</v>
      </c>
      <c r="O213">
        <v>683.22</v>
      </c>
      <c r="P213">
        <v>4941.4399999999996</v>
      </c>
      <c r="Q213">
        <v>142.94</v>
      </c>
      <c r="R213" s="343">
        <v>42326</v>
      </c>
      <c r="S213" s="343">
        <v>41368</v>
      </c>
      <c r="T213" t="s">
        <v>10528</v>
      </c>
      <c r="U213" t="s">
        <v>10529</v>
      </c>
      <c r="V213" t="s">
        <v>13098</v>
      </c>
      <c r="W213" t="s">
        <v>10530</v>
      </c>
      <c r="X213" t="s">
        <v>2024</v>
      </c>
      <c r="Y213" t="s">
        <v>2031</v>
      </c>
      <c r="Z213" t="s">
        <v>10531</v>
      </c>
      <c r="AA213" t="s">
        <v>14912</v>
      </c>
      <c r="AB213" t="s">
        <v>10532</v>
      </c>
      <c r="AC213" t="s">
        <v>10533</v>
      </c>
      <c r="AD213" t="s">
        <v>6447</v>
      </c>
      <c r="AV213" t="s">
        <v>1823</v>
      </c>
      <c r="AW213" t="s">
        <v>4437</v>
      </c>
    </row>
    <row r="214" spans="1:49">
      <c r="A214" t="s">
        <v>5611</v>
      </c>
      <c r="B214" t="s">
        <v>5597</v>
      </c>
      <c r="C214">
        <v>685.53</v>
      </c>
      <c r="E214" t="s">
        <v>5612</v>
      </c>
      <c r="F214">
        <v>749</v>
      </c>
      <c r="G214" t="s">
        <v>6314</v>
      </c>
      <c r="H214" t="s">
        <v>4270</v>
      </c>
      <c r="I214">
        <v>0</v>
      </c>
      <c r="J214">
        <v>0</v>
      </c>
      <c r="K214">
        <v>0</v>
      </c>
      <c r="L214">
        <v>0</v>
      </c>
      <c r="M214">
        <v>0</v>
      </c>
      <c r="N214">
        <v>0</v>
      </c>
      <c r="O214">
        <v>685.52</v>
      </c>
      <c r="P214">
        <v>3949.92</v>
      </c>
      <c r="Q214">
        <v>125.44</v>
      </c>
      <c r="R214" s="343">
        <v>42452</v>
      </c>
      <c r="S214" s="343">
        <v>41389</v>
      </c>
      <c r="T214" t="s">
        <v>10539</v>
      </c>
      <c r="U214" t="s">
        <v>10540</v>
      </c>
      <c r="V214" t="s">
        <v>13113</v>
      </c>
      <c r="W214" t="s">
        <v>10530</v>
      </c>
      <c r="X214" t="s">
        <v>2024</v>
      </c>
      <c r="Y214" t="s">
        <v>2031</v>
      </c>
      <c r="Z214" t="s">
        <v>10531</v>
      </c>
      <c r="AA214" t="s">
        <v>6309</v>
      </c>
      <c r="AB214" t="s">
        <v>10541</v>
      </c>
      <c r="AC214" t="s">
        <v>10533</v>
      </c>
      <c r="AD214" t="s">
        <v>6447</v>
      </c>
      <c r="AV214" t="s">
        <v>1823</v>
      </c>
      <c r="AW214" t="s">
        <v>4437</v>
      </c>
    </row>
    <row r="215" spans="1:49">
      <c r="A215" t="s">
        <v>5594</v>
      </c>
      <c r="B215" t="s">
        <v>5595</v>
      </c>
      <c r="C215">
        <v>535.5</v>
      </c>
      <c r="E215" t="s">
        <v>5560</v>
      </c>
      <c r="F215">
        <v>732</v>
      </c>
      <c r="G215" t="s">
        <v>6314</v>
      </c>
      <c r="H215" t="s">
        <v>4270</v>
      </c>
      <c r="I215">
        <v>0</v>
      </c>
      <c r="J215">
        <v>0</v>
      </c>
      <c r="K215">
        <v>0</v>
      </c>
      <c r="L215">
        <v>0</v>
      </c>
      <c r="M215">
        <v>0</v>
      </c>
      <c r="N215">
        <v>0</v>
      </c>
      <c r="O215">
        <v>535.49</v>
      </c>
      <c r="P215">
        <v>6519.89</v>
      </c>
      <c r="Q215">
        <v>166.56</v>
      </c>
      <c r="R215" s="343">
        <v>42283</v>
      </c>
      <c r="S215" s="343">
        <v>41353</v>
      </c>
      <c r="T215" t="s">
        <v>10534</v>
      </c>
      <c r="U215" t="s">
        <v>10535</v>
      </c>
      <c r="V215" t="s">
        <v>13107</v>
      </c>
      <c r="W215" t="s">
        <v>10530</v>
      </c>
      <c r="X215" t="s">
        <v>2024</v>
      </c>
      <c r="Y215" t="s">
        <v>2031</v>
      </c>
      <c r="Z215" t="s">
        <v>10536</v>
      </c>
      <c r="AA215" t="s">
        <v>10537</v>
      </c>
      <c r="AB215" t="s">
        <v>10538</v>
      </c>
      <c r="AC215" t="s">
        <v>10533</v>
      </c>
      <c r="AD215" t="s">
        <v>6447</v>
      </c>
      <c r="AV215" t="s">
        <v>1823</v>
      </c>
      <c r="AW215" t="s">
        <v>4437</v>
      </c>
    </row>
    <row r="216" spans="1:49">
      <c r="A216" t="s">
        <v>1166</v>
      </c>
      <c r="B216" t="s">
        <v>6522</v>
      </c>
      <c r="C216">
        <v>235.8</v>
      </c>
      <c r="E216" t="s">
        <v>1167</v>
      </c>
      <c r="F216">
        <v>661</v>
      </c>
      <c r="G216" t="s">
        <v>6319</v>
      </c>
      <c r="H216" t="s">
        <v>4270</v>
      </c>
      <c r="I216">
        <v>0</v>
      </c>
      <c r="J216">
        <v>0</v>
      </c>
      <c r="K216">
        <v>0</v>
      </c>
      <c r="L216">
        <v>0</v>
      </c>
      <c r="M216">
        <v>0</v>
      </c>
      <c r="N216">
        <v>0</v>
      </c>
      <c r="O216">
        <v>235.8</v>
      </c>
      <c r="P216">
        <v>22149.55</v>
      </c>
      <c r="Q216">
        <v>515.5</v>
      </c>
      <c r="R216" s="343">
        <v>41428</v>
      </c>
      <c r="S216" s="343">
        <v>41179</v>
      </c>
      <c r="T216" t="s">
        <v>894</v>
      </c>
      <c r="U216" t="s">
        <v>895</v>
      </c>
      <c r="V216" t="s">
        <v>2343</v>
      </c>
      <c r="W216" t="s">
        <v>897</v>
      </c>
      <c r="X216" t="s">
        <v>2024</v>
      </c>
      <c r="Y216" t="s">
        <v>2031</v>
      </c>
      <c r="Z216" t="s">
        <v>898</v>
      </c>
      <c r="AA216" t="s">
        <v>14172</v>
      </c>
      <c r="AB216" t="s">
        <v>900</v>
      </c>
      <c r="AC216" t="s">
        <v>901</v>
      </c>
      <c r="AD216" t="s">
        <v>2035</v>
      </c>
      <c r="AE216" t="s">
        <v>6523</v>
      </c>
      <c r="AF216" t="s">
        <v>2344</v>
      </c>
      <c r="AG216" t="s">
        <v>13652</v>
      </c>
      <c r="AH216" t="s">
        <v>2024</v>
      </c>
      <c r="AI216" t="s">
        <v>2031</v>
      </c>
      <c r="AJ216" t="s">
        <v>6309</v>
      </c>
      <c r="AK216" t="s">
        <v>4004</v>
      </c>
      <c r="AL216" t="s">
        <v>902</v>
      </c>
      <c r="AM216" t="s">
        <v>2333</v>
      </c>
      <c r="AN216" t="s">
        <v>2024</v>
      </c>
      <c r="AO216" t="s">
        <v>2031</v>
      </c>
      <c r="AP216" t="s">
        <v>6309</v>
      </c>
      <c r="AV216" t="s">
        <v>6309</v>
      </c>
      <c r="AW216" t="s">
        <v>6497</v>
      </c>
    </row>
    <row r="217" spans="1:49">
      <c r="A217" t="s">
        <v>5562</v>
      </c>
      <c r="B217" t="s">
        <v>1726</v>
      </c>
      <c r="C217">
        <v>840.43</v>
      </c>
      <c r="E217" t="s">
        <v>5560</v>
      </c>
      <c r="F217">
        <v>627</v>
      </c>
      <c r="G217" t="s">
        <v>6314</v>
      </c>
      <c r="H217" t="s">
        <v>4270</v>
      </c>
      <c r="I217">
        <v>0</v>
      </c>
      <c r="J217">
        <v>0</v>
      </c>
      <c r="K217">
        <v>0</v>
      </c>
      <c r="L217">
        <v>0</v>
      </c>
      <c r="M217">
        <v>0</v>
      </c>
      <c r="N217">
        <v>0</v>
      </c>
      <c r="O217">
        <v>840.42</v>
      </c>
      <c r="P217">
        <v>12759.01</v>
      </c>
      <c r="Q217">
        <v>193.52</v>
      </c>
      <c r="R217" s="343">
        <v>41994</v>
      </c>
      <c r="S217" s="343">
        <v>41608</v>
      </c>
      <c r="T217" t="s">
        <v>10528</v>
      </c>
      <c r="U217" t="s">
        <v>10529</v>
      </c>
      <c r="V217" t="s">
        <v>13086</v>
      </c>
      <c r="W217" t="s">
        <v>10530</v>
      </c>
      <c r="X217" t="s">
        <v>2024</v>
      </c>
      <c r="Y217" t="s">
        <v>2031</v>
      </c>
      <c r="Z217" t="s">
        <v>10531</v>
      </c>
      <c r="AA217" t="s">
        <v>14912</v>
      </c>
      <c r="AB217" t="s">
        <v>10532</v>
      </c>
      <c r="AC217" t="s">
        <v>10533</v>
      </c>
      <c r="AD217" t="s">
        <v>6447</v>
      </c>
      <c r="AV217" t="s">
        <v>1823</v>
      </c>
      <c r="AW217" t="s">
        <v>4437</v>
      </c>
    </row>
    <row r="218" spans="1:49">
      <c r="A218" t="s">
        <v>5561</v>
      </c>
      <c r="B218" t="s">
        <v>1726</v>
      </c>
      <c r="C218">
        <v>907.25</v>
      </c>
      <c r="E218" t="s">
        <v>5560</v>
      </c>
      <c r="F218">
        <v>627</v>
      </c>
      <c r="G218" t="s">
        <v>6314</v>
      </c>
      <c r="H218" t="s">
        <v>4270</v>
      </c>
      <c r="I218">
        <v>0</v>
      </c>
      <c r="J218">
        <v>0</v>
      </c>
      <c r="K218">
        <v>0</v>
      </c>
      <c r="L218">
        <v>0</v>
      </c>
      <c r="M218">
        <v>0</v>
      </c>
      <c r="N218">
        <v>0</v>
      </c>
      <c r="O218">
        <v>907.24</v>
      </c>
      <c r="P218">
        <v>12759.01</v>
      </c>
      <c r="Q218">
        <v>193.52</v>
      </c>
      <c r="R218" s="343">
        <v>41994</v>
      </c>
      <c r="S218" s="343">
        <v>41608</v>
      </c>
      <c r="T218" t="s">
        <v>10528</v>
      </c>
      <c r="U218" t="s">
        <v>10529</v>
      </c>
      <c r="V218" t="s">
        <v>13085</v>
      </c>
      <c r="W218" t="s">
        <v>10530</v>
      </c>
      <c r="X218" t="s">
        <v>2024</v>
      </c>
      <c r="Y218" t="s">
        <v>2031</v>
      </c>
      <c r="Z218" t="s">
        <v>10531</v>
      </c>
      <c r="AA218" t="s">
        <v>14912</v>
      </c>
      <c r="AB218" t="s">
        <v>10532</v>
      </c>
      <c r="AC218" t="s">
        <v>10533</v>
      </c>
      <c r="AD218" t="s">
        <v>6447</v>
      </c>
      <c r="AV218" t="s">
        <v>1823</v>
      </c>
      <c r="AW218" t="s">
        <v>4437</v>
      </c>
    </row>
    <row r="219" spans="1:49">
      <c r="A219" t="s">
        <v>5566</v>
      </c>
      <c r="B219" t="s">
        <v>1726</v>
      </c>
      <c r="C219">
        <v>1265.1199999999999</v>
      </c>
      <c r="E219" t="s">
        <v>5567</v>
      </c>
      <c r="F219">
        <v>627</v>
      </c>
      <c r="G219" t="s">
        <v>6314</v>
      </c>
      <c r="H219" t="s">
        <v>4270</v>
      </c>
      <c r="I219">
        <v>0</v>
      </c>
      <c r="J219">
        <v>0</v>
      </c>
      <c r="K219">
        <v>0</v>
      </c>
      <c r="L219">
        <v>0</v>
      </c>
      <c r="M219">
        <v>0</v>
      </c>
      <c r="N219">
        <v>0</v>
      </c>
      <c r="O219">
        <v>1265.1099999999999</v>
      </c>
      <c r="P219">
        <v>30544.799999999999</v>
      </c>
      <c r="Q219">
        <v>463.33</v>
      </c>
      <c r="R219" s="343">
        <v>41999</v>
      </c>
      <c r="S219" s="343">
        <v>41608</v>
      </c>
      <c r="T219" t="s">
        <v>10528</v>
      </c>
      <c r="U219" t="s">
        <v>10529</v>
      </c>
      <c r="V219" t="s">
        <v>13088</v>
      </c>
      <c r="W219" t="s">
        <v>10530</v>
      </c>
      <c r="X219" t="s">
        <v>2024</v>
      </c>
      <c r="Y219" t="s">
        <v>2031</v>
      </c>
      <c r="Z219" t="s">
        <v>10531</v>
      </c>
      <c r="AA219" t="s">
        <v>14912</v>
      </c>
      <c r="AB219" t="s">
        <v>10532</v>
      </c>
      <c r="AC219" t="s">
        <v>10533</v>
      </c>
      <c r="AD219" t="s">
        <v>6447</v>
      </c>
      <c r="AV219" t="s">
        <v>1823</v>
      </c>
      <c r="AW219" t="s">
        <v>4437</v>
      </c>
    </row>
    <row r="220" spans="1:49">
      <c r="A220" t="s">
        <v>5568</v>
      </c>
      <c r="B220" t="s">
        <v>1726</v>
      </c>
      <c r="C220">
        <v>1824.79</v>
      </c>
      <c r="E220" t="s">
        <v>5569</v>
      </c>
      <c r="F220">
        <v>627</v>
      </c>
      <c r="G220" t="s">
        <v>6314</v>
      </c>
      <c r="H220" t="s">
        <v>4270</v>
      </c>
      <c r="I220">
        <v>0</v>
      </c>
      <c r="J220">
        <v>0</v>
      </c>
      <c r="K220">
        <v>0</v>
      </c>
      <c r="L220">
        <v>0</v>
      </c>
      <c r="M220">
        <v>0</v>
      </c>
      <c r="N220">
        <v>0</v>
      </c>
      <c r="O220">
        <v>1824.78</v>
      </c>
      <c r="P220">
        <v>30544.799999999999</v>
      </c>
      <c r="Q220">
        <v>463.33</v>
      </c>
      <c r="R220" s="343">
        <v>41999</v>
      </c>
      <c r="S220" s="343">
        <v>41608</v>
      </c>
      <c r="T220" t="s">
        <v>10528</v>
      </c>
      <c r="U220" t="s">
        <v>10529</v>
      </c>
      <c r="V220" t="s">
        <v>13089</v>
      </c>
      <c r="W220" t="s">
        <v>10530</v>
      </c>
      <c r="X220" t="s">
        <v>2024</v>
      </c>
      <c r="Y220" t="s">
        <v>2031</v>
      </c>
      <c r="Z220" t="s">
        <v>10531</v>
      </c>
      <c r="AA220" t="s">
        <v>14912</v>
      </c>
      <c r="AB220" t="s">
        <v>10532</v>
      </c>
      <c r="AC220" t="s">
        <v>10533</v>
      </c>
      <c r="AD220" t="s">
        <v>6447</v>
      </c>
      <c r="AV220" t="s">
        <v>1823</v>
      </c>
      <c r="AW220" t="s">
        <v>4437</v>
      </c>
    </row>
    <row r="221" spans="1:49">
      <c r="A221" t="s">
        <v>5570</v>
      </c>
      <c r="B221" t="s">
        <v>1726</v>
      </c>
      <c r="C221">
        <v>1283.77</v>
      </c>
      <c r="E221" t="s">
        <v>5569</v>
      </c>
      <c r="F221">
        <v>627</v>
      </c>
      <c r="G221" t="s">
        <v>6314</v>
      </c>
      <c r="H221" t="s">
        <v>4270</v>
      </c>
      <c r="I221">
        <v>0</v>
      </c>
      <c r="J221">
        <v>0</v>
      </c>
      <c r="K221">
        <v>0</v>
      </c>
      <c r="L221">
        <v>0</v>
      </c>
      <c r="M221">
        <v>0</v>
      </c>
      <c r="N221">
        <v>0</v>
      </c>
      <c r="O221">
        <v>1283.76</v>
      </c>
      <c r="P221">
        <v>30544.799999999999</v>
      </c>
      <c r="Q221">
        <v>463.33</v>
      </c>
      <c r="R221" s="343">
        <v>41999</v>
      </c>
      <c r="S221" s="343">
        <v>41608</v>
      </c>
      <c r="T221" t="s">
        <v>10528</v>
      </c>
      <c r="U221" t="s">
        <v>10529</v>
      </c>
      <c r="V221" t="s">
        <v>13090</v>
      </c>
      <c r="W221" t="s">
        <v>10530</v>
      </c>
      <c r="X221" t="s">
        <v>2024</v>
      </c>
      <c r="Y221" t="s">
        <v>2031</v>
      </c>
      <c r="Z221" t="s">
        <v>10531</v>
      </c>
      <c r="AA221" t="s">
        <v>14912</v>
      </c>
      <c r="AB221" t="s">
        <v>10532</v>
      </c>
      <c r="AC221" t="s">
        <v>10533</v>
      </c>
      <c r="AD221" t="s">
        <v>6447</v>
      </c>
      <c r="AV221" t="s">
        <v>1823</v>
      </c>
      <c r="AW221" t="s">
        <v>4437</v>
      </c>
    </row>
    <row r="222" spans="1:49">
      <c r="A222" t="s">
        <v>5577</v>
      </c>
      <c r="B222" t="s">
        <v>1726</v>
      </c>
      <c r="C222">
        <v>779.16</v>
      </c>
      <c r="E222" t="s">
        <v>5578</v>
      </c>
      <c r="F222">
        <v>627</v>
      </c>
      <c r="G222" t="s">
        <v>6314</v>
      </c>
      <c r="H222" t="s">
        <v>4270</v>
      </c>
      <c r="I222">
        <v>0</v>
      </c>
      <c r="J222">
        <v>0</v>
      </c>
      <c r="K222">
        <v>0</v>
      </c>
      <c r="L222">
        <v>0</v>
      </c>
      <c r="M222">
        <v>0</v>
      </c>
      <c r="N222">
        <v>0</v>
      </c>
      <c r="O222">
        <v>779.15</v>
      </c>
      <c r="P222">
        <v>12640.03</v>
      </c>
      <c r="Q222">
        <v>209.84</v>
      </c>
      <c r="R222" s="343">
        <v>42326</v>
      </c>
      <c r="S222" s="343">
        <v>41608</v>
      </c>
      <c r="T222" t="s">
        <v>10528</v>
      </c>
      <c r="U222" t="s">
        <v>10529</v>
      </c>
      <c r="V222" t="s">
        <v>13094</v>
      </c>
      <c r="W222" t="s">
        <v>10530</v>
      </c>
      <c r="X222" t="s">
        <v>2024</v>
      </c>
      <c r="Y222" t="s">
        <v>2031</v>
      </c>
      <c r="Z222" t="s">
        <v>10531</v>
      </c>
      <c r="AA222" t="s">
        <v>14912</v>
      </c>
      <c r="AB222" t="s">
        <v>10532</v>
      </c>
      <c r="AC222" t="s">
        <v>10533</v>
      </c>
      <c r="AD222" t="s">
        <v>6447</v>
      </c>
      <c r="AV222" t="s">
        <v>1823</v>
      </c>
      <c r="AW222" t="s">
        <v>4437</v>
      </c>
    </row>
    <row r="223" spans="1:49">
      <c r="A223" t="s">
        <v>5607</v>
      </c>
      <c r="B223" t="s">
        <v>5597</v>
      </c>
      <c r="C223">
        <v>864.67</v>
      </c>
      <c r="E223" t="s">
        <v>5578</v>
      </c>
      <c r="F223">
        <v>627</v>
      </c>
      <c r="G223" t="s">
        <v>6314</v>
      </c>
      <c r="H223" t="s">
        <v>4270</v>
      </c>
      <c r="I223">
        <v>0</v>
      </c>
      <c r="J223">
        <v>0</v>
      </c>
      <c r="K223">
        <v>0</v>
      </c>
      <c r="L223">
        <v>0</v>
      </c>
      <c r="M223">
        <v>0</v>
      </c>
      <c r="N223">
        <v>0</v>
      </c>
      <c r="O223">
        <v>864.66</v>
      </c>
      <c r="P223">
        <v>12768.6</v>
      </c>
      <c r="Q223">
        <v>211.97</v>
      </c>
      <c r="R223" s="343">
        <v>42343</v>
      </c>
      <c r="S223" s="343">
        <v>41608</v>
      </c>
      <c r="T223" t="s">
        <v>10539</v>
      </c>
      <c r="U223" t="s">
        <v>10540</v>
      </c>
      <c r="V223" t="s">
        <v>13111</v>
      </c>
      <c r="W223" t="s">
        <v>10530</v>
      </c>
      <c r="X223" t="s">
        <v>2024</v>
      </c>
      <c r="Y223" t="s">
        <v>2031</v>
      </c>
      <c r="Z223" t="s">
        <v>10531</v>
      </c>
      <c r="AA223" t="s">
        <v>6309</v>
      </c>
      <c r="AB223" t="s">
        <v>10541</v>
      </c>
      <c r="AC223" t="s">
        <v>10533</v>
      </c>
      <c r="AD223" t="s">
        <v>6447</v>
      </c>
      <c r="AV223" t="s">
        <v>1823</v>
      </c>
      <c r="AW223" t="s">
        <v>4437</v>
      </c>
    </row>
    <row r="224" spans="1:49">
      <c r="A224" t="s">
        <v>5583</v>
      </c>
      <c r="B224" t="s">
        <v>1726</v>
      </c>
      <c r="C224">
        <v>518.97</v>
      </c>
      <c r="E224" t="s">
        <v>2847</v>
      </c>
      <c r="F224">
        <v>627</v>
      </c>
      <c r="G224" t="s">
        <v>6314</v>
      </c>
      <c r="H224" t="s">
        <v>4270</v>
      </c>
      <c r="I224">
        <v>0</v>
      </c>
      <c r="J224">
        <v>0</v>
      </c>
      <c r="K224">
        <v>0</v>
      </c>
      <c r="L224">
        <v>0</v>
      </c>
      <c r="M224">
        <v>0</v>
      </c>
      <c r="N224">
        <v>0</v>
      </c>
      <c r="O224">
        <v>518.96</v>
      </c>
      <c r="P224">
        <v>15471.44</v>
      </c>
      <c r="Q224">
        <v>256.83999999999997</v>
      </c>
      <c r="R224" s="343">
        <v>42363</v>
      </c>
      <c r="S224" s="343">
        <v>41608</v>
      </c>
      <c r="T224" t="s">
        <v>10528</v>
      </c>
      <c r="U224" t="s">
        <v>10529</v>
      </c>
      <c r="V224" t="s">
        <v>13099</v>
      </c>
      <c r="W224" t="s">
        <v>10530</v>
      </c>
      <c r="X224" t="s">
        <v>2024</v>
      </c>
      <c r="Y224" t="s">
        <v>2031</v>
      </c>
      <c r="Z224" t="s">
        <v>10531</v>
      </c>
      <c r="AA224" t="s">
        <v>14912</v>
      </c>
      <c r="AB224" t="s">
        <v>10532</v>
      </c>
      <c r="AC224" t="s">
        <v>10533</v>
      </c>
      <c r="AD224" t="s">
        <v>6447</v>
      </c>
      <c r="AV224" t="s">
        <v>1823</v>
      </c>
      <c r="AW224" t="s">
        <v>4437</v>
      </c>
    </row>
    <row r="225" spans="1:49">
      <c r="A225" t="s">
        <v>5609</v>
      </c>
      <c r="B225" t="s">
        <v>5597</v>
      </c>
      <c r="C225">
        <v>886.22</v>
      </c>
      <c r="E225" t="s">
        <v>5610</v>
      </c>
      <c r="F225">
        <v>627</v>
      </c>
      <c r="G225" t="s">
        <v>6314</v>
      </c>
      <c r="H225" t="s">
        <v>4270</v>
      </c>
      <c r="I225">
        <v>0</v>
      </c>
      <c r="J225">
        <v>0</v>
      </c>
      <c r="K225">
        <v>0</v>
      </c>
      <c r="L225">
        <v>0</v>
      </c>
      <c r="M225">
        <v>0</v>
      </c>
      <c r="N225">
        <v>0</v>
      </c>
      <c r="O225">
        <v>886.21</v>
      </c>
      <c r="P225">
        <v>13905</v>
      </c>
      <c r="Q225">
        <v>230.84</v>
      </c>
      <c r="R225" s="343">
        <v>42434</v>
      </c>
      <c r="S225" s="343">
        <v>41608</v>
      </c>
      <c r="T225" t="s">
        <v>10539</v>
      </c>
      <c r="U225" t="s">
        <v>10540</v>
      </c>
      <c r="V225" t="s">
        <v>13112</v>
      </c>
      <c r="W225" t="s">
        <v>10530</v>
      </c>
      <c r="X225" t="s">
        <v>2024</v>
      </c>
      <c r="Y225" t="s">
        <v>2031</v>
      </c>
      <c r="Z225" t="s">
        <v>10531</v>
      </c>
      <c r="AA225" t="s">
        <v>6309</v>
      </c>
      <c r="AB225" t="s">
        <v>10541</v>
      </c>
      <c r="AC225" t="s">
        <v>10533</v>
      </c>
      <c r="AD225" t="s">
        <v>6447</v>
      </c>
      <c r="AV225" t="s">
        <v>1823</v>
      </c>
      <c r="AW225" t="s">
        <v>4437</v>
      </c>
    </row>
    <row r="226" spans="1:49">
      <c r="A226" t="s">
        <v>5589</v>
      </c>
      <c r="B226" t="s">
        <v>1726</v>
      </c>
      <c r="C226">
        <v>499.07</v>
      </c>
      <c r="E226" t="s">
        <v>5879</v>
      </c>
      <c r="F226">
        <v>627</v>
      </c>
      <c r="G226" t="s">
        <v>6314</v>
      </c>
      <c r="H226" t="s">
        <v>4270</v>
      </c>
      <c r="I226">
        <v>0</v>
      </c>
      <c r="J226">
        <v>0</v>
      </c>
      <c r="K226">
        <v>0</v>
      </c>
      <c r="L226">
        <v>0</v>
      </c>
      <c r="M226">
        <v>0</v>
      </c>
      <c r="N226">
        <v>0</v>
      </c>
      <c r="O226">
        <v>499.06</v>
      </c>
      <c r="P226">
        <v>8224.5</v>
      </c>
      <c r="Q226">
        <v>168.54</v>
      </c>
      <c r="R226" s="343">
        <v>41920</v>
      </c>
      <c r="S226" s="343">
        <v>41608</v>
      </c>
      <c r="T226" t="s">
        <v>10528</v>
      </c>
      <c r="U226" t="s">
        <v>10529</v>
      </c>
      <c r="V226" t="s">
        <v>13104</v>
      </c>
      <c r="W226" t="s">
        <v>10530</v>
      </c>
      <c r="X226" t="s">
        <v>2024</v>
      </c>
      <c r="Y226" t="s">
        <v>2031</v>
      </c>
      <c r="Z226" t="s">
        <v>10531</v>
      </c>
      <c r="AA226" t="s">
        <v>14912</v>
      </c>
      <c r="AB226" t="s">
        <v>10532</v>
      </c>
      <c r="AC226" t="s">
        <v>10533</v>
      </c>
      <c r="AD226" t="s">
        <v>6447</v>
      </c>
      <c r="AV226" t="s">
        <v>1823</v>
      </c>
      <c r="AW226" t="s">
        <v>4437</v>
      </c>
    </row>
    <row r="227" spans="1:49">
      <c r="A227" t="s">
        <v>5453</v>
      </c>
      <c r="B227" t="s">
        <v>5449</v>
      </c>
      <c r="C227">
        <v>64979.55</v>
      </c>
      <c r="E227" t="s">
        <v>5454</v>
      </c>
      <c r="F227">
        <v>596</v>
      </c>
      <c r="G227" t="s">
        <v>6314</v>
      </c>
      <c r="H227" t="s">
        <v>4270</v>
      </c>
      <c r="I227">
        <v>0</v>
      </c>
      <c r="J227">
        <v>161.94</v>
      </c>
      <c r="K227">
        <v>161.94</v>
      </c>
      <c r="L227">
        <v>161.94</v>
      </c>
      <c r="M227">
        <v>485.82</v>
      </c>
      <c r="N227">
        <v>47992.81</v>
      </c>
      <c r="O227">
        <v>16015.1</v>
      </c>
      <c r="P227">
        <v>101479.4</v>
      </c>
      <c r="Q227">
        <v>2038.26</v>
      </c>
      <c r="R227" s="343">
        <v>42472</v>
      </c>
      <c r="S227" s="343">
        <v>41548</v>
      </c>
      <c r="T227" t="s">
        <v>1262</v>
      </c>
      <c r="U227" t="s">
        <v>7701</v>
      </c>
      <c r="V227" t="s">
        <v>12227</v>
      </c>
      <c r="W227" t="s">
        <v>1263</v>
      </c>
      <c r="X227" t="s">
        <v>2024</v>
      </c>
      <c r="Y227" t="s">
        <v>2031</v>
      </c>
      <c r="Z227" t="s">
        <v>16336</v>
      </c>
      <c r="AA227" t="s">
        <v>16337</v>
      </c>
      <c r="AB227" t="s">
        <v>7702</v>
      </c>
      <c r="AC227" t="s">
        <v>16338</v>
      </c>
      <c r="AD227" t="s">
        <v>6495</v>
      </c>
      <c r="AE227" t="s">
        <v>5451</v>
      </c>
      <c r="AF227" t="s">
        <v>6090</v>
      </c>
      <c r="AG227" t="s">
        <v>6091</v>
      </c>
      <c r="AH227" t="s">
        <v>3916</v>
      </c>
      <c r="AI227" t="s">
        <v>3917</v>
      </c>
      <c r="AJ227" t="s">
        <v>4071</v>
      </c>
      <c r="AK227" t="s">
        <v>5452</v>
      </c>
      <c r="AL227" t="s">
        <v>7337</v>
      </c>
      <c r="AM227" t="s">
        <v>7338</v>
      </c>
      <c r="AN227" t="s">
        <v>1338</v>
      </c>
      <c r="AO227" t="s">
        <v>2031</v>
      </c>
      <c r="AP227" t="s">
        <v>6309</v>
      </c>
      <c r="AV227" t="s">
        <v>6092</v>
      </c>
      <c r="AW227" t="s">
        <v>4437</v>
      </c>
    </row>
    <row r="228" spans="1:49">
      <c r="A228" t="s">
        <v>14149</v>
      </c>
      <c r="B228" t="s">
        <v>5451</v>
      </c>
      <c r="C228">
        <v>66093.679999999993</v>
      </c>
      <c r="E228" t="s">
        <v>14150</v>
      </c>
      <c r="F228">
        <v>595</v>
      </c>
      <c r="G228" t="s">
        <v>6314</v>
      </c>
      <c r="H228" t="s">
        <v>4270</v>
      </c>
      <c r="I228">
        <v>0</v>
      </c>
      <c r="J228">
        <v>109.34</v>
      </c>
      <c r="K228">
        <v>109.34</v>
      </c>
      <c r="L228">
        <v>109.34</v>
      </c>
      <c r="M228">
        <v>328.02</v>
      </c>
      <c r="N228">
        <v>52539.96</v>
      </c>
      <c r="O228">
        <v>12897.71</v>
      </c>
      <c r="P228">
        <v>76232.13</v>
      </c>
      <c r="Q228">
        <v>1447.97</v>
      </c>
      <c r="R228" s="343">
        <v>42890</v>
      </c>
      <c r="S228" s="343">
        <v>41548</v>
      </c>
      <c r="T228" t="s">
        <v>6090</v>
      </c>
      <c r="U228" t="s">
        <v>7336</v>
      </c>
      <c r="V228" t="s">
        <v>14151</v>
      </c>
      <c r="W228" t="s">
        <v>6091</v>
      </c>
      <c r="X228" t="s">
        <v>3916</v>
      </c>
      <c r="Y228" t="s">
        <v>3917</v>
      </c>
      <c r="Z228" t="s">
        <v>4071</v>
      </c>
      <c r="AA228" t="s">
        <v>6309</v>
      </c>
      <c r="AB228" t="s">
        <v>6309</v>
      </c>
      <c r="AC228" t="s">
        <v>6641</v>
      </c>
      <c r="AD228" t="s">
        <v>6495</v>
      </c>
      <c r="AE228" t="s">
        <v>5449</v>
      </c>
      <c r="AF228" t="s">
        <v>1262</v>
      </c>
      <c r="AG228" t="s">
        <v>1263</v>
      </c>
      <c r="AH228" t="s">
        <v>2024</v>
      </c>
      <c r="AI228" t="s">
        <v>2031</v>
      </c>
      <c r="AJ228" t="s">
        <v>16336</v>
      </c>
      <c r="AK228" t="s">
        <v>5452</v>
      </c>
      <c r="AL228" t="s">
        <v>7337</v>
      </c>
      <c r="AM228" t="s">
        <v>7338</v>
      </c>
      <c r="AN228" t="s">
        <v>1338</v>
      </c>
      <c r="AO228" t="s">
        <v>2031</v>
      </c>
      <c r="AP228" t="s">
        <v>6309</v>
      </c>
      <c r="AV228" t="s">
        <v>6092</v>
      </c>
      <c r="AW228" t="s">
        <v>4437</v>
      </c>
    </row>
    <row r="229" spans="1:49">
      <c r="A229" t="s">
        <v>5457</v>
      </c>
      <c r="B229" t="s">
        <v>5452</v>
      </c>
      <c r="C229">
        <v>147103.66</v>
      </c>
      <c r="E229" t="s">
        <v>5458</v>
      </c>
      <c r="F229">
        <v>582</v>
      </c>
      <c r="G229" t="s">
        <v>6314</v>
      </c>
      <c r="H229" t="s">
        <v>4270</v>
      </c>
      <c r="I229">
        <v>0</v>
      </c>
      <c r="J229">
        <v>425.54</v>
      </c>
      <c r="K229">
        <v>0</v>
      </c>
      <c r="L229">
        <v>0</v>
      </c>
      <c r="M229">
        <v>1182.58</v>
      </c>
      <c r="N229">
        <v>102115.89</v>
      </c>
      <c r="O229">
        <v>43379.63</v>
      </c>
      <c r="P229">
        <v>253687.51</v>
      </c>
      <c r="Q229">
        <v>5113.96</v>
      </c>
      <c r="R229" s="343">
        <v>42367</v>
      </c>
      <c r="S229" s="343">
        <v>41548</v>
      </c>
      <c r="T229" t="s">
        <v>7337</v>
      </c>
      <c r="U229" t="s">
        <v>7339</v>
      </c>
      <c r="V229" t="s">
        <v>7340</v>
      </c>
      <c r="W229" t="s">
        <v>7338</v>
      </c>
      <c r="X229" t="s">
        <v>1338</v>
      </c>
      <c r="Y229" t="s">
        <v>2031</v>
      </c>
      <c r="Z229" t="s">
        <v>6309</v>
      </c>
      <c r="AA229" t="s">
        <v>6309</v>
      </c>
      <c r="AB229" t="s">
        <v>6309</v>
      </c>
      <c r="AC229" t="s">
        <v>6309</v>
      </c>
      <c r="AD229" t="s">
        <v>6495</v>
      </c>
      <c r="AE229" t="s">
        <v>5449</v>
      </c>
      <c r="AF229" t="s">
        <v>1262</v>
      </c>
      <c r="AG229" t="s">
        <v>1263</v>
      </c>
      <c r="AH229" t="s">
        <v>2024</v>
      </c>
      <c r="AI229" t="s">
        <v>2031</v>
      </c>
      <c r="AJ229" t="s">
        <v>16336</v>
      </c>
      <c r="AK229" t="s">
        <v>5451</v>
      </c>
      <c r="AL229" t="s">
        <v>6090</v>
      </c>
      <c r="AM229" t="s">
        <v>6091</v>
      </c>
      <c r="AN229" t="s">
        <v>3916</v>
      </c>
      <c r="AO229" t="s">
        <v>3917</v>
      </c>
      <c r="AP229" t="s">
        <v>4071</v>
      </c>
      <c r="AV229" t="s">
        <v>6092</v>
      </c>
      <c r="AW229" t="s">
        <v>4437</v>
      </c>
    </row>
    <row r="230" spans="1:49">
      <c r="A230" t="s">
        <v>5455</v>
      </c>
      <c r="B230" t="s">
        <v>5451</v>
      </c>
      <c r="C230">
        <v>101084.98</v>
      </c>
      <c r="E230" t="s">
        <v>5456</v>
      </c>
      <c r="F230">
        <v>582</v>
      </c>
      <c r="G230" t="s">
        <v>6314</v>
      </c>
      <c r="H230" t="s">
        <v>4270</v>
      </c>
      <c r="I230">
        <v>0</v>
      </c>
      <c r="J230">
        <v>272.06</v>
      </c>
      <c r="K230">
        <v>0</v>
      </c>
      <c r="L230">
        <v>136.03</v>
      </c>
      <c r="M230">
        <v>408.09</v>
      </c>
      <c r="N230">
        <v>74445.58</v>
      </c>
      <c r="O230">
        <v>25823.23</v>
      </c>
      <c r="P230">
        <v>149579.79999999999</v>
      </c>
      <c r="Q230">
        <v>2903.5</v>
      </c>
      <c r="R230" s="343">
        <v>42557</v>
      </c>
      <c r="S230" s="343">
        <v>41548</v>
      </c>
      <c r="T230" t="s">
        <v>6090</v>
      </c>
      <c r="U230" t="s">
        <v>7336</v>
      </c>
      <c r="V230" t="s">
        <v>12143</v>
      </c>
      <c r="W230" t="s">
        <v>6091</v>
      </c>
      <c r="X230" t="s">
        <v>3916</v>
      </c>
      <c r="Y230" t="s">
        <v>3917</v>
      </c>
      <c r="Z230" t="s">
        <v>4071</v>
      </c>
      <c r="AA230" t="s">
        <v>6309</v>
      </c>
      <c r="AB230" t="s">
        <v>6309</v>
      </c>
      <c r="AC230" t="s">
        <v>6641</v>
      </c>
      <c r="AD230" t="s">
        <v>6495</v>
      </c>
      <c r="AE230" t="s">
        <v>5449</v>
      </c>
      <c r="AF230" t="s">
        <v>1262</v>
      </c>
      <c r="AG230" t="s">
        <v>1263</v>
      </c>
      <c r="AH230" t="s">
        <v>2024</v>
      </c>
      <c r="AI230" t="s">
        <v>2031</v>
      </c>
      <c r="AJ230" t="s">
        <v>16336</v>
      </c>
      <c r="AK230" t="s">
        <v>5452</v>
      </c>
      <c r="AL230" t="s">
        <v>7337</v>
      </c>
      <c r="AM230" t="s">
        <v>7338</v>
      </c>
      <c r="AN230" t="s">
        <v>1338</v>
      </c>
      <c r="AO230" t="s">
        <v>2031</v>
      </c>
      <c r="AP230" t="s">
        <v>6309</v>
      </c>
      <c r="AV230" t="s">
        <v>6092</v>
      </c>
      <c r="AW230" t="s">
        <v>4437</v>
      </c>
    </row>
    <row r="231" spans="1:49">
      <c r="A231" t="s">
        <v>13899</v>
      </c>
      <c r="B231" t="s">
        <v>5451</v>
      </c>
      <c r="C231">
        <v>47144.79</v>
      </c>
      <c r="E231" t="s">
        <v>13900</v>
      </c>
      <c r="F231">
        <v>582</v>
      </c>
      <c r="G231" t="s">
        <v>6314</v>
      </c>
      <c r="H231" t="s">
        <v>4270</v>
      </c>
      <c r="I231">
        <v>0</v>
      </c>
      <c r="J231">
        <v>138.65</v>
      </c>
      <c r="K231">
        <v>138.65</v>
      </c>
      <c r="L231">
        <v>0</v>
      </c>
      <c r="M231">
        <v>415.95</v>
      </c>
      <c r="N231">
        <v>37575.82</v>
      </c>
      <c r="O231">
        <v>8875.69</v>
      </c>
      <c r="P231">
        <v>55800.01</v>
      </c>
      <c r="Q231">
        <v>1061.22</v>
      </c>
      <c r="R231" s="343">
        <v>42855</v>
      </c>
      <c r="S231" s="343">
        <v>41548</v>
      </c>
      <c r="T231" t="s">
        <v>6090</v>
      </c>
      <c r="U231" t="s">
        <v>7336</v>
      </c>
      <c r="V231" t="s">
        <v>13901</v>
      </c>
      <c r="W231" t="s">
        <v>6091</v>
      </c>
      <c r="X231" t="s">
        <v>3916</v>
      </c>
      <c r="Y231" t="s">
        <v>3917</v>
      </c>
      <c r="Z231" t="s">
        <v>4071</v>
      </c>
      <c r="AA231" t="s">
        <v>6309</v>
      </c>
      <c r="AB231" t="s">
        <v>6309</v>
      </c>
      <c r="AC231" t="s">
        <v>6641</v>
      </c>
      <c r="AD231" t="s">
        <v>6495</v>
      </c>
      <c r="AE231" t="s">
        <v>5449</v>
      </c>
      <c r="AF231" t="s">
        <v>1262</v>
      </c>
      <c r="AG231" t="s">
        <v>1263</v>
      </c>
      <c r="AH231" t="s">
        <v>2024</v>
      </c>
      <c r="AI231" t="s">
        <v>2031</v>
      </c>
      <c r="AJ231" t="s">
        <v>16336</v>
      </c>
      <c r="AK231" t="s">
        <v>5452</v>
      </c>
      <c r="AL231" t="s">
        <v>7337</v>
      </c>
      <c r="AM231" t="s">
        <v>7338</v>
      </c>
      <c r="AN231" t="s">
        <v>1338</v>
      </c>
      <c r="AO231" t="s">
        <v>2031</v>
      </c>
      <c r="AP231" t="s">
        <v>6309</v>
      </c>
      <c r="AV231" t="s">
        <v>6092</v>
      </c>
      <c r="AW231" t="s">
        <v>4437</v>
      </c>
    </row>
    <row r="232" spans="1:49">
      <c r="A232" t="s">
        <v>500</v>
      </c>
      <c r="B232" t="s">
        <v>5451</v>
      </c>
      <c r="C232">
        <v>95129.03</v>
      </c>
      <c r="E232" t="s">
        <v>501</v>
      </c>
      <c r="F232">
        <v>575</v>
      </c>
      <c r="G232" t="s">
        <v>6314</v>
      </c>
      <c r="H232" t="s">
        <v>4270</v>
      </c>
      <c r="I232">
        <v>0</v>
      </c>
      <c r="J232">
        <v>242.9</v>
      </c>
      <c r="K232">
        <v>0</v>
      </c>
      <c r="L232">
        <v>121.45</v>
      </c>
      <c r="M232">
        <v>516.17999999999995</v>
      </c>
      <c r="N232">
        <v>74302.83</v>
      </c>
      <c r="O232">
        <v>19945.68</v>
      </c>
      <c r="P232">
        <v>127863.22</v>
      </c>
      <c r="Q232">
        <v>2481.42</v>
      </c>
      <c r="R232" s="343">
        <v>42690</v>
      </c>
      <c r="S232" s="343">
        <v>41548</v>
      </c>
      <c r="T232" t="s">
        <v>6090</v>
      </c>
      <c r="U232" t="s">
        <v>7336</v>
      </c>
      <c r="V232" t="s">
        <v>12228</v>
      </c>
      <c r="W232" t="s">
        <v>6091</v>
      </c>
      <c r="X232" t="s">
        <v>3916</v>
      </c>
      <c r="Y232" t="s">
        <v>3917</v>
      </c>
      <c r="Z232" t="s">
        <v>4071</v>
      </c>
      <c r="AA232" t="s">
        <v>6309</v>
      </c>
      <c r="AB232" t="s">
        <v>6309</v>
      </c>
      <c r="AC232" t="s">
        <v>6641</v>
      </c>
      <c r="AD232" t="s">
        <v>6495</v>
      </c>
      <c r="AE232" t="s">
        <v>5449</v>
      </c>
      <c r="AF232" t="s">
        <v>1262</v>
      </c>
      <c r="AG232" t="s">
        <v>1263</v>
      </c>
      <c r="AH232" t="s">
        <v>2024</v>
      </c>
      <c r="AI232" t="s">
        <v>2031</v>
      </c>
      <c r="AJ232" t="s">
        <v>16336</v>
      </c>
      <c r="AK232" t="s">
        <v>5452</v>
      </c>
      <c r="AL232" t="s">
        <v>7337</v>
      </c>
      <c r="AM232" t="s">
        <v>7338</v>
      </c>
      <c r="AN232" t="s">
        <v>1338</v>
      </c>
      <c r="AO232" t="s">
        <v>2031</v>
      </c>
      <c r="AP232" t="s">
        <v>6309</v>
      </c>
      <c r="AV232" t="s">
        <v>6092</v>
      </c>
      <c r="AW232" t="s">
        <v>4437</v>
      </c>
    </row>
    <row r="233" spans="1:49">
      <c r="A233" t="s">
        <v>1711</v>
      </c>
      <c r="B233" t="s">
        <v>1712</v>
      </c>
      <c r="C233">
        <v>2218.52</v>
      </c>
      <c r="E233" t="s">
        <v>1713</v>
      </c>
      <c r="F233">
        <v>504</v>
      </c>
      <c r="G233" t="s">
        <v>6314</v>
      </c>
      <c r="H233" t="s">
        <v>4270</v>
      </c>
      <c r="I233">
        <v>0</v>
      </c>
      <c r="J233">
        <v>0</v>
      </c>
      <c r="K233">
        <v>0</v>
      </c>
      <c r="L233">
        <v>0</v>
      </c>
      <c r="M233">
        <v>245.01</v>
      </c>
      <c r="N233">
        <v>1113.3599999999999</v>
      </c>
      <c r="O233">
        <v>860.11</v>
      </c>
      <c r="P233">
        <v>5303.17</v>
      </c>
      <c r="Q233">
        <v>179.74</v>
      </c>
      <c r="R233" s="343">
        <v>42604</v>
      </c>
      <c r="S233" s="343">
        <v>41551</v>
      </c>
      <c r="T233" t="s">
        <v>7341</v>
      </c>
      <c r="U233" t="s">
        <v>7342</v>
      </c>
      <c r="V233" t="s">
        <v>13075</v>
      </c>
      <c r="W233" t="s">
        <v>7343</v>
      </c>
      <c r="X233" t="s">
        <v>2024</v>
      </c>
      <c r="Y233" t="s">
        <v>2031</v>
      </c>
      <c r="Z233" t="s">
        <v>14370</v>
      </c>
      <c r="AA233" t="s">
        <v>14371</v>
      </c>
      <c r="AB233" t="s">
        <v>6309</v>
      </c>
      <c r="AC233" t="s">
        <v>15499</v>
      </c>
      <c r="AD233" t="s">
        <v>6520</v>
      </c>
      <c r="AV233" t="s">
        <v>6092</v>
      </c>
      <c r="AW233" t="s">
        <v>4437</v>
      </c>
    </row>
    <row r="234" spans="1:49">
      <c r="A234" t="s">
        <v>1716</v>
      </c>
      <c r="B234" t="s">
        <v>1712</v>
      </c>
      <c r="C234">
        <v>2342.41</v>
      </c>
      <c r="E234" t="s">
        <v>1715</v>
      </c>
      <c r="F234">
        <v>504</v>
      </c>
      <c r="G234" t="s">
        <v>6314</v>
      </c>
      <c r="H234" t="s">
        <v>4270</v>
      </c>
      <c r="I234">
        <v>0</v>
      </c>
      <c r="J234">
        <v>0</v>
      </c>
      <c r="K234">
        <v>0</v>
      </c>
      <c r="L234">
        <v>0</v>
      </c>
      <c r="M234">
        <v>321.76</v>
      </c>
      <c r="N234">
        <v>1056.5</v>
      </c>
      <c r="O234">
        <v>964.11</v>
      </c>
      <c r="P234">
        <v>4993.7299999999996</v>
      </c>
      <c r="Q234">
        <v>169.25</v>
      </c>
      <c r="R234" s="343">
        <v>42604</v>
      </c>
      <c r="S234" s="343">
        <v>41551</v>
      </c>
      <c r="T234" t="s">
        <v>7341</v>
      </c>
      <c r="U234" t="s">
        <v>7342</v>
      </c>
      <c r="V234" t="s">
        <v>13076</v>
      </c>
      <c r="W234" t="s">
        <v>7343</v>
      </c>
      <c r="X234" t="s">
        <v>2024</v>
      </c>
      <c r="Y234" t="s">
        <v>2031</v>
      </c>
      <c r="Z234" t="s">
        <v>14370</v>
      </c>
      <c r="AA234" t="s">
        <v>14371</v>
      </c>
      <c r="AB234" t="s">
        <v>6309</v>
      </c>
      <c r="AC234" t="s">
        <v>15499</v>
      </c>
      <c r="AD234" t="s">
        <v>6520</v>
      </c>
      <c r="AV234" t="s">
        <v>6092</v>
      </c>
      <c r="AW234" t="s">
        <v>4437</v>
      </c>
    </row>
    <row r="235" spans="1:49">
      <c r="A235" t="s">
        <v>1719</v>
      </c>
      <c r="B235" t="s">
        <v>1712</v>
      </c>
      <c r="C235">
        <v>2557.46</v>
      </c>
      <c r="E235" t="s">
        <v>1720</v>
      </c>
      <c r="F235">
        <v>504</v>
      </c>
      <c r="G235" t="s">
        <v>6314</v>
      </c>
      <c r="H235" t="s">
        <v>4270</v>
      </c>
      <c r="I235">
        <v>0</v>
      </c>
      <c r="J235">
        <v>0</v>
      </c>
      <c r="K235">
        <v>0</v>
      </c>
      <c r="L235">
        <v>0</v>
      </c>
      <c r="M235">
        <v>267.91000000000003</v>
      </c>
      <c r="N235">
        <v>1253.6199999999999</v>
      </c>
      <c r="O235">
        <v>1035.93</v>
      </c>
      <c r="P235">
        <v>5995.01</v>
      </c>
      <c r="Q235">
        <v>203.18</v>
      </c>
      <c r="R235" s="343">
        <v>42604</v>
      </c>
      <c r="S235" s="343">
        <v>41551</v>
      </c>
      <c r="T235" t="s">
        <v>7341</v>
      </c>
      <c r="U235" t="s">
        <v>7342</v>
      </c>
      <c r="V235" t="s">
        <v>13079</v>
      </c>
      <c r="W235" t="s">
        <v>7343</v>
      </c>
      <c r="X235" t="s">
        <v>2024</v>
      </c>
      <c r="Y235" t="s">
        <v>2031</v>
      </c>
      <c r="Z235" t="s">
        <v>14370</v>
      </c>
      <c r="AA235" t="s">
        <v>14371</v>
      </c>
      <c r="AB235" t="s">
        <v>6309</v>
      </c>
      <c r="AC235" t="s">
        <v>15499</v>
      </c>
      <c r="AD235" t="s">
        <v>6520</v>
      </c>
      <c r="AV235" t="s">
        <v>6092</v>
      </c>
      <c r="AW235" t="s">
        <v>4437</v>
      </c>
    </row>
    <row r="236" spans="1:49">
      <c r="A236" t="s">
        <v>1721</v>
      </c>
      <c r="B236" t="s">
        <v>1712</v>
      </c>
      <c r="C236">
        <v>2939.11</v>
      </c>
      <c r="E236" t="s">
        <v>1722</v>
      </c>
      <c r="F236">
        <v>504</v>
      </c>
      <c r="G236" t="s">
        <v>6314</v>
      </c>
      <c r="H236" t="s">
        <v>4270</v>
      </c>
      <c r="I236">
        <v>0</v>
      </c>
      <c r="J236">
        <v>0</v>
      </c>
      <c r="K236">
        <v>0</v>
      </c>
      <c r="L236">
        <v>0</v>
      </c>
      <c r="M236">
        <v>366.5</v>
      </c>
      <c r="N236">
        <v>1416.08</v>
      </c>
      <c r="O236">
        <v>1156.54</v>
      </c>
      <c r="P236">
        <v>6681.77</v>
      </c>
      <c r="Q236">
        <v>226.52</v>
      </c>
      <c r="R236" s="343">
        <v>42619</v>
      </c>
      <c r="S236" s="343">
        <v>41551</v>
      </c>
      <c r="T236" t="s">
        <v>7341</v>
      </c>
      <c r="U236" t="s">
        <v>7342</v>
      </c>
      <c r="V236" t="s">
        <v>13080</v>
      </c>
      <c r="W236" t="s">
        <v>7343</v>
      </c>
      <c r="X236" t="s">
        <v>2024</v>
      </c>
      <c r="Y236" t="s">
        <v>2031</v>
      </c>
      <c r="Z236" t="s">
        <v>14370</v>
      </c>
      <c r="AA236" t="s">
        <v>14371</v>
      </c>
      <c r="AB236" t="s">
        <v>6309</v>
      </c>
      <c r="AC236" t="s">
        <v>15499</v>
      </c>
      <c r="AD236" t="s">
        <v>6520</v>
      </c>
      <c r="AV236" t="s">
        <v>6092</v>
      </c>
      <c r="AW236" t="s">
        <v>4437</v>
      </c>
    </row>
    <row r="237" spans="1:49">
      <c r="A237" t="s">
        <v>1723</v>
      </c>
      <c r="B237" t="s">
        <v>1712</v>
      </c>
      <c r="C237">
        <v>3071.7</v>
      </c>
      <c r="E237" t="s">
        <v>1724</v>
      </c>
      <c r="F237">
        <v>504</v>
      </c>
      <c r="G237" t="s">
        <v>6314</v>
      </c>
      <c r="H237" t="s">
        <v>4270</v>
      </c>
      <c r="I237">
        <v>0</v>
      </c>
      <c r="J237">
        <v>0</v>
      </c>
      <c r="K237">
        <v>0</v>
      </c>
      <c r="L237">
        <v>0</v>
      </c>
      <c r="M237">
        <v>391.4</v>
      </c>
      <c r="N237">
        <v>1416.08</v>
      </c>
      <c r="O237">
        <v>1264.24</v>
      </c>
      <c r="P237">
        <v>6681.77</v>
      </c>
      <c r="Q237">
        <v>226.52</v>
      </c>
      <c r="R237" s="343">
        <v>42619</v>
      </c>
      <c r="S237" s="343">
        <v>41557</v>
      </c>
      <c r="T237" t="s">
        <v>7341</v>
      </c>
      <c r="U237" t="s">
        <v>7342</v>
      </c>
      <c r="V237" t="s">
        <v>13081</v>
      </c>
      <c r="W237" t="s">
        <v>7343</v>
      </c>
      <c r="X237" t="s">
        <v>2024</v>
      </c>
      <c r="Y237" t="s">
        <v>2031</v>
      </c>
      <c r="Z237" t="s">
        <v>14370</v>
      </c>
      <c r="AA237" t="s">
        <v>14371</v>
      </c>
      <c r="AB237" t="s">
        <v>6309</v>
      </c>
      <c r="AC237" t="s">
        <v>15499</v>
      </c>
      <c r="AD237" t="s">
        <v>6520</v>
      </c>
      <c r="AV237" t="s">
        <v>6092</v>
      </c>
      <c r="AW237" t="s">
        <v>4437</v>
      </c>
    </row>
    <row r="238" spans="1:49">
      <c r="A238" t="s">
        <v>1714</v>
      </c>
      <c r="B238" t="s">
        <v>1712</v>
      </c>
      <c r="C238">
        <v>2401.54</v>
      </c>
      <c r="E238" t="s">
        <v>1715</v>
      </c>
      <c r="F238">
        <v>490</v>
      </c>
      <c r="G238" t="s">
        <v>6314</v>
      </c>
      <c r="H238" t="s">
        <v>4270</v>
      </c>
      <c r="I238">
        <v>0</v>
      </c>
      <c r="J238">
        <v>0</v>
      </c>
      <c r="K238">
        <v>0</v>
      </c>
      <c r="L238">
        <v>0</v>
      </c>
      <c r="M238">
        <v>459.67</v>
      </c>
      <c r="N238">
        <v>1060.18</v>
      </c>
      <c r="O238">
        <v>881.64</v>
      </c>
      <c r="P238">
        <v>5143.1099999999997</v>
      </c>
      <c r="Q238">
        <v>169.25</v>
      </c>
      <c r="R238" s="343">
        <v>42604</v>
      </c>
      <c r="S238" s="343">
        <v>41551</v>
      </c>
      <c r="T238" t="s">
        <v>7341</v>
      </c>
      <c r="U238" t="s">
        <v>7342</v>
      </c>
      <c r="V238" t="s">
        <v>12069</v>
      </c>
      <c r="W238" t="s">
        <v>7343</v>
      </c>
      <c r="X238" t="s">
        <v>2024</v>
      </c>
      <c r="Y238" t="s">
        <v>2031</v>
      </c>
      <c r="Z238" t="s">
        <v>14370</v>
      </c>
      <c r="AA238" t="s">
        <v>14371</v>
      </c>
      <c r="AB238" t="s">
        <v>6309</v>
      </c>
      <c r="AC238" t="s">
        <v>15499</v>
      </c>
      <c r="AD238" t="s">
        <v>6520</v>
      </c>
      <c r="AV238" t="s">
        <v>6092</v>
      </c>
      <c r="AW238" t="s">
        <v>4437</v>
      </c>
    </row>
    <row r="239" spans="1:49">
      <c r="A239" t="s">
        <v>1717</v>
      </c>
      <c r="B239" t="s">
        <v>1712</v>
      </c>
      <c r="C239">
        <v>2070.29</v>
      </c>
      <c r="E239" t="s">
        <v>1715</v>
      </c>
      <c r="F239">
        <v>473</v>
      </c>
      <c r="G239" t="s">
        <v>6314</v>
      </c>
      <c r="H239" t="s">
        <v>4270</v>
      </c>
      <c r="I239">
        <v>0</v>
      </c>
      <c r="J239">
        <v>0</v>
      </c>
      <c r="K239">
        <v>0</v>
      </c>
      <c r="L239">
        <v>0</v>
      </c>
      <c r="M239">
        <v>300.93</v>
      </c>
      <c r="N239">
        <v>1056.5</v>
      </c>
      <c r="O239">
        <v>712.82</v>
      </c>
      <c r="P239">
        <v>4993.7299999999996</v>
      </c>
      <c r="Q239">
        <v>169.25</v>
      </c>
      <c r="R239" s="343">
        <v>42604</v>
      </c>
      <c r="S239" s="343">
        <v>41551</v>
      </c>
      <c r="T239" t="s">
        <v>7341</v>
      </c>
      <c r="U239" t="s">
        <v>7342</v>
      </c>
      <c r="V239" t="s">
        <v>13077</v>
      </c>
      <c r="W239" t="s">
        <v>7343</v>
      </c>
      <c r="X239" t="s">
        <v>2024</v>
      </c>
      <c r="Y239" t="s">
        <v>2031</v>
      </c>
      <c r="Z239" t="s">
        <v>14370</v>
      </c>
      <c r="AA239" t="s">
        <v>14371</v>
      </c>
      <c r="AB239" t="s">
        <v>6309</v>
      </c>
      <c r="AC239" t="s">
        <v>15499</v>
      </c>
      <c r="AD239" t="s">
        <v>6520</v>
      </c>
      <c r="AV239" t="s">
        <v>6092</v>
      </c>
      <c r="AW239" t="s">
        <v>4437</v>
      </c>
    </row>
    <row r="240" spans="1:49">
      <c r="A240" t="s">
        <v>1718</v>
      </c>
      <c r="B240" t="s">
        <v>1712</v>
      </c>
      <c r="C240">
        <v>2430.17</v>
      </c>
      <c r="E240" t="s">
        <v>1715</v>
      </c>
      <c r="F240">
        <v>473</v>
      </c>
      <c r="G240" t="s">
        <v>6314</v>
      </c>
      <c r="H240" t="s">
        <v>4270</v>
      </c>
      <c r="I240">
        <v>0</v>
      </c>
      <c r="J240">
        <v>0</v>
      </c>
      <c r="K240">
        <v>0</v>
      </c>
      <c r="L240">
        <v>234.93</v>
      </c>
      <c r="M240">
        <v>446.72</v>
      </c>
      <c r="N240">
        <v>1056.5</v>
      </c>
      <c r="O240">
        <v>691.99</v>
      </c>
      <c r="P240">
        <v>4993.7299999999996</v>
      </c>
      <c r="Q240">
        <v>169.25</v>
      </c>
      <c r="R240" s="343">
        <v>42604</v>
      </c>
      <c r="S240" s="343">
        <v>41551</v>
      </c>
      <c r="T240" t="s">
        <v>7341</v>
      </c>
      <c r="U240" t="s">
        <v>7342</v>
      </c>
      <c r="V240" t="s">
        <v>13078</v>
      </c>
      <c r="W240" t="s">
        <v>7343</v>
      </c>
      <c r="X240" t="s">
        <v>2024</v>
      </c>
      <c r="Y240" t="s">
        <v>2031</v>
      </c>
      <c r="Z240" t="s">
        <v>14370</v>
      </c>
      <c r="AA240" t="s">
        <v>14371</v>
      </c>
      <c r="AB240" t="s">
        <v>6309</v>
      </c>
      <c r="AC240" t="s">
        <v>15499</v>
      </c>
      <c r="AD240" t="s">
        <v>6520</v>
      </c>
      <c r="AV240" t="s">
        <v>6092</v>
      </c>
      <c r="AW240" t="s">
        <v>4437</v>
      </c>
    </row>
    <row r="241" spans="1:49">
      <c r="A241" t="s">
        <v>5596</v>
      </c>
      <c r="B241" t="s">
        <v>5597</v>
      </c>
      <c r="C241">
        <v>27.55</v>
      </c>
      <c r="E241" t="s">
        <v>5598</v>
      </c>
      <c r="F241">
        <v>459</v>
      </c>
      <c r="G241" t="s">
        <v>6314</v>
      </c>
      <c r="H241" t="s">
        <v>4270</v>
      </c>
      <c r="I241">
        <v>0</v>
      </c>
      <c r="J241">
        <v>0</v>
      </c>
      <c r="K241">
        <v>0</v>
      </c>
      <c r="L241">
        <v>0</v>
      </c>
      <c r="M241">
        <v>0</v>
      </c>
      <c r="N241">
        <v>0</v>
      </c>
      <c r="O241">
        <v>27.54</v>
      </c>
      <c r="P241">
        <v>21374.74</v>
      </c>
      <c r="Q241">
        <v>324.26</v>
      </c>
      <c r="R241" s="343">
        <v>41944</v>
      </c>
      <c r="S241" s="343">
        <v>41608</v>
      </c>
      <c r="T241" t="s">
        <v>10539</v>
      </c>
      <c r="U241" t="s">
        <v>10540</v>
      </c>
      <c r="V241" t="s">
        <v>13108</v>
      </c>
      <c r="W241" t="s">
        <v>10530</v>
      </c>
      <c r="X241" t="s">
        <v>2024</v>
      </c>
      <c r="Y241" t="s">
        <v>2031</v>
      </c>
      <c r="Z241" t="s">
        <v>10531</v>
      </c>
      <c r="AA241" t="s">
        <v>6309</v>
      </c>
      <c r="AB241" t="s">
        <v>10541</v>
      </c>
      <c r="AC241" t="s">
        <v>10533</v>
      </c>
      <c r="AD241" t="s">
        <v>6447</v>
      </c>
      <c r="AV241" t="s">
        <v>1823</v>
      </c>
      <c r="AW241" t="s">
        <v>4437</v>
      </c>
    </row>
    <row r="242" spans="1:49">
      <c r="A242" t="s">
        <v>5586</v>
      </c>
      <c r="B242" t="s">
        <v>1726</v>
      </c>
      <c r="C242">
        <v>63.44</v>
      </c>
      <c r="E242" t="s">
        <v>5879</v>
      </c>
      <c r="F242">
        <v>459</v>
      </c>
      <c r="G242" t="s">
        <v>6314</v>
      </c>
      <c r="H242" t="s">
        <v>4270</v>
      </c>
      <c r="I242">
        <v>0</v>
      </c>
      <c r="J242">
        <v>0</v>
      </c>
      <c r="K242">
        <v>0</v>
      </c>
      <c r="L242">
        <v>0</v>
      </c>
      <c r="M242">
        <v>0</v>
      </c>
      <c r="N242">
        <v>0</v>
      </c>
      <c r="O242">
        <v>63.43</v>
      </c>
      <c r="P242">
        <v>8224.5</v>
      </c>
      <c r="Q242">
        <v>168.54</v>
      </c>
      <c r="R242" s="343">
        <v>41868</v>
      </c>
      <c r="S242" s="343">
        <v>41608</v>
      </c>
      <c r="T242" t="s">
        <v>10528</v>
      </c>
      <c r="U242" t="s">
        <v>10529</v>
      </c>
      <c r="V242" t="s">
        <v>13102</v>
      </c>
      <c r="W242" t="s">
        <v>10530</v>
      </c>
      <c r="X242" t="s">
        <v>2024</v>
      </c>
      <c r="Y242" t="s">
        <v>2031</v>
      </c>
      <c r="Z242" t="s">
        <v>10531</v>
      </c>
      <c r="AA242" t="s">
        <v>14912</v>
      </c>
      <c r="AB242" t="s">
        <v>10532</v>
      </c>
      <c r="AC242" t="s">
        <v>10533</v>
      </c>
      <c r="AD242" t="s">
        <v>6447</v>
      </c>
      <c r="AV242" t="s">
        <v>1823</v>
      </c>
      <c r="AW242" t="s">
        <v>4437</v>
      </c>
    </row>
    <row r="243" spans="1:49">
      <c r="A243" t="s">
        <v>5590</v>
      </c>
      <c r="B243" t="s">
        <v>1726</v>
      </c>
      <c r="C243">
        <v>63.44</v>
      </c>
      <c r="E243" t="s">
        <v>5879</v>
      </c>
      <c r="F243">
        <v>459</v>
      </c>
      <c r="G243" t="s">
        <v>6314</v>
      </c>
      <c r="H243" t="s">
        <v>4270</v>
      </c>
      <c r="I243">
        <v>0</v>
      </c>
      <c r="J243">
        <v>0</v>
      </c>
      <c r="K243">
        <v>0</v>
      </c>
      <c r="L243">
        <v>0</v>
      </c>
      <c r="M243">
        <v>0</v>
      </c>
      <c r="N243">
        <v>0</v>
      </c>
      <c r="O243">
        <v>63.43</v>
      </c>
      <c r="P243">
        <v>8224.5</v>
      </c>
      <c r="Q243">
        <v>168.54</v>
      </c>
      <c r="R243" s="343">
        <v>41920</v>
      </c>
      <c r="S243" s="343">
        <v>41608</v>
      </c>
      <c r="T243" t="s">
        <v>10528</v>
      </c>
      <c r="U243" t="s">
        <v>10529</v>
      </c>
      <c r="V243" t="s">
        <v>13105</v>
      </c>
      <c r="W243" t="s">
        <v>10530</v>
      </c>
      <c r="X243" t="s">
        <v>2024</v>
      </c>
      <c r="Y243" t="s">
        <v>2031</v>
      </c>
      <c r="Z243" t="s">
        <v>10531</v>
      </c>
      <c r="AA243" t="s">
        <v>14912</v>
      </c>
      <c r="AB243" t="s">
        <v>10532</v>
      </c>
      <c r="AC243" t="s">
        <v>10533</v>
      </c>
      <c r="AD243" t="s">
        <v>6447</v>
      </c>
      <c r="AV243" t="s">
        <v>1823</v>
      </c>
      <c r="AW243" t="s">
        <v>4437</v>
      </c>
    </row>
    <row r="244" spans="1:49">
      <c r="A244" t="s">
        <v>5575</v>
      </c>
      <c r="B244" t="s">
        <v>1726</v>
      </c>
      <c r="C244">
        <v>9.6</v>
      </c>
      <c r="E244" t="s">
        <v>5576</v>
      </c>
      <c r="F244">
        <v>449</v>
      </c>
      <c r="G244" t="s">
        <v>6314</v>
      </c>
      <c r="H244" t="s">
        <v>4270</v>
      </c>
      <c r="I244">
        <v>0</v>
      </c>
      <c r="J244">
        <v>0</v>
      </c>
      <c r="K244">
        <v>0</v>
      </c>
      <c r="L244">
        <v>0</v>
      </c>
      <c r="M244">
        <v>0</v>
      </c>
      <c r="N244">
        <v>0</v>
      </c>
      <c r="O244">
        <v>9.59</v>
      </c>
      <c r="P244">
        <v>20917.900000000001</v>
      </c>
      <c r="Q244">
        <v>347.26</v>
      </c>
      <c r="R244" s="343">
        <v>42318</v>
      </c>
      <c r="S244" s="343">
        <v>41635</v>
      </c>
      <c r="T244" t="s">
        <v>10528</v>
      </c>
      <c r="U244" t="s">
        <v>10529</v>
      </c>
      <c r="V244" t="s">
        <v>13093</v>
      </c>
      <c r="W244" t="s">
        <v>10530</v>
      </c>
      <c r="X244" t="s">
        <v>2024</v>
      </c>
      <c r="Y244" t="s">
        <v>2031</v>
      </c>
      <c r="Z244" t="s">
        <v>10531</v>
      </c>
      <c r="AA244" t="s">
        <v>14912</v>
      </c>
      <c r="AB244" t="s">
        <v>10532</v>
      </c>
      <c r="AC244" t="s">
        <v>10533</v>
      </c>
      <c r="AD244" t="s">
        <v>6447</v>
      </c>
      <c r="AV244" t="s">
        <v>1823</v>
      </c>
      <c r="AW244" t="s">
        <v>4437</v>
      </c>
    </row>
    <row r="245" spans="1:49">
      <c r="A245" t="s">
        <v>5573</v>
      </c>
      <c r="B245" t="s">
        <v>1726</v>
      </c>
      <c r="C245">
        <v>9.6</v>
      </c>
      <c r="E245" t="s">
        <v>5574</v>
      </c>
      <c r="F245">
        <v>449</v>
      </c>
      <c r="G245" t="s">
        <v>6314</v>
      </c>
      <c r="H245" t="s">
        <v>4270</v>
      </c>
      <c r="I245">
        <v>0</v>
      </c>
      <c r="J245">
        <v>0</v>
      </c>
      <c r="K245">
        <v>0</v>
      </c>
      <c r="L245">
        <v>0</v>
      </c>
      <c r="M245">
        <v>0</v>
      </c>
      <c r="N245">
        <v>0</v>
      </c>
      <c r="O245">
        <v>9.59</v>
      </c>
      <c r="P245">
        <v>20701.669999999998</v>
      </c>
      <c r="Q245">
        <v>342.32</v>
      </c>
      <c r="R245" s="343">
        <v>42312</v>
      </c>
      <c r="S245" s="343">
        <v>41608</v>
      </c>
      <c r="T245" t="s">
        <v>10528</v>
      </c>
      <c r="U245" t="s">
        <v>10529</v>
      </c>
      <c r="V245" t="s">
        <v>13092</v>
      </c>
      <c r="W245" t="s">
        <v>10530</v>
      </c>
      <c r="X245" t="s">
        <v>2024</v>
      </c>
      <c r="Y245" t="s">
        <v>2031</v>
      </c>
      <c r="Z245" t="s">
        <v>10531</v>
      </c>
      <c r="AA245" t="s">
        <v>14912</v>
      </c>
      <c r="AB245" t="s">
        <v>10532</v>
      </c>
      <c r="AC245" t="s">
        <v>10533</v>
      </c>
      <c r="AD245" t="s">
        <v>6447</v>
      </c>
      <c r="AV245" t="s">
        <v>1823</v>
      </c>
      <c r="AW245" t="s">
        <v>4437</v>
      </c>
    </row>
    <row r="246" spans="1:49">
      <c r="A246" t="s">
        <v>5571</v>
      </c>
      <c r="B246" t="s">
        <v>1726</v>
      </c>
      <c r="C246">
        <v>9.6</v>
      </c>
      <c r="E246" t="s">
        <v>5572</v>
      </c>
      <c r="F246">
        <v>449</v>
      </c>
      <c r="G246" t="s">
        <v>6314</v>
      </c>
      <c r="H246" t="s">
        <v>4270</v>
      </c>
      <c r="I246">
        <v>0</v>
      </c>
      <c r="J246">
        <v>0</v>
      </c>
      <c r="K246">
        <v>0</v>
      </c>
      <c r="L246">
        <v>0</v>
      </c>
      <c r="M246">
        <v>0</v>
      </c>
      <c r="N246">
        <v>0</v>
      </c>
      <c r="O246">
        <v>9.59</v>
      </c>
      <c r="P246">
        <v>20114.150000000001</v>
      </c>
      <c r="Q246">
        <v>332.6</v>
      </c>
      <c r="R246" s="343">
        <v>42312</v>
      </c>
      <c r="S246" s="343">
        <v>41608</v>
      </c>
      <c r="T246" t="s">
        <v>10528</v>
      </c>
      <c r="U246" t="s">
        <v>10529</v>
      </c>
      <c r="V246" t="s">
        <v>13091</v>
      </c>
      <c r="W246" t="s">
        <v>10530</v>
      </c>
      <c r="X246" t="s">
        <v>2024</v>
      </c>
      <c r="Y246" t="s">
        <v>2031</v>
      </c>
      <c r="Z246" t="s">
        <v>10531</v>
      </c>
      <c r="AA246" t="s">
        <v>14912</v>
      </c>
      <c r="AB246" t="s">
        <v>10532</v>
      </c>
      <c r="AC246" t="s">
        <v>10533</v>
      </c>
      <c r="AD246" t="s">
        <v>6447</v>
      </c>
      <c r="AV246" t="s">
        <v>1823</v>
      </c>
      <c r="AW246" t="s">
        <v>4437</v>
      </c>
    </row>
    <row r="247" spans="1:49">
      <c r="A247" t="s">
        <v>5579</v>
      </c>
      <c r="B247" t="s">
        <v>1726</v>
      </c>
      <c r="C247">
        <v>9.6</v>
      </c>
      <c r="E247" t="s">
        <v>5578</v>
      </c>
      <c r="F247">
        <v>449</v>
      </c>
      <c r="G247" t="s">
        <v>6314</v>
      </c>
      <c r="H247" t="s">
        <v>4270</v>
      </c>
      <c r="I247">
        <v>0</v>
      </c>
      <c r="J247">
        <v>0</v>
      </c>
      <c r="K247">
        <v>0</v>
      </c>
      <c r="L247">
        <v>0</v>
      </c>
      <c r="M247">
        <v>0</v>
      </c>
      <c r="N247">
        <v>0</v>
      </c>
      <c r="O247">
        <v>9.59</v>
      </c>
      <c r="P247">
        <v>12640.03</v>
      </c>
      <c r="Q247">
        <v>209.84</v>
      </c>
      <c r="R247" s="343">
        <v>42326</v>
      </c>
      <c r="S247" s="343">
        <v>41608</v>
      </c>
      <c r="T247" t="s">
        <v>10528</v>
      </c>
      <c r="U247" t="s">
        <v>10529</v>
      </c>
      <c r="V247" t="s">
        <v>13095</v>
      </c>
      <c r="W247" t="s">
        <v>10530</v>
      </c>
      <c r="X247" t="s">
        <v>2024</v>
      </c>
      <c r="Y247" t="s">
        <v>2031</v>
      </c>
      <c r="Z247" t="s">
        <v>10531</v>
      </c>
      <c r="AA247" t="s">
        <v>14912</v>
      </c>
      <c r="AB247" t="s">
        <v>10532</v>
      </c>
      <c r="AC247" t="s">
        <v>10533</v>
      </c>
      <c r="AD247" t="s">
        <v>6447</v>
      </c>
      <c r="AV247" t="s">
        <v>1823</v>
      </c>
      <c r="AW247" t="s">
        <v>4437</v>
      </c>
    </row>
    <row r="248" spans="1:49">
      <c r="A248" t="s">
        <v>5584</v>
      </c>
      <c r="B248" t="s">
        <v>1726</v>
      </c>
      <c r="C248">
        <v>9.6</v>
      </c>
      <c r="E248" t="s">
        <v>75</v>
      </c>
      <c r="F248">
        <v>449</v>
      </c>
      <c r="G248" t="s">
        <v>6314</v>
      </c>
      <c r="H248" t="s">
        <v>4270</v>
      </c>
      <c r="I248">
        <v>0</v>
      </c>
      <c r="J248">
        <v>0</v>
      </c>
      <c r="K248">
        <v>0</v>
      </c>
      <c r="L248">
        <v>0</v>
      </c>
      <c r="M248">
        <v>0</v>
      </c>
      <c r="N248">
        <v>0</v>
      </c>
      <c r="O248">
        <v>9.59</v>
      </c>
      <c r="P248">
        <v>12046.67</v>
      </c>
      <c r="Q248">
        <v>199.99</v>
      </c>
      <c r="R248" s="343">
        <v>42392</v>
      </c>
      <c r="S248" s="343">
        <v>41608</v>
      </c>
      <c r="T248" t="s">
        <v>10528</v>
      </c>
      <c r="U248" t="s">
        <v>10529</v>
      </c>
      <c r="V248" t="s">
        <v>13100</v>
      </c>
      <c r="W248" t="s">
        <v>10530</v>
      </c>
      <c r="X248" t="s">
        <v>2024</v>
      </c>
      <c r="Y248" t="s">
        <v>2031</v>
      </c>
      <c r="Z248" t="s">
        <v>10531</v>
      </c>
      <c r="AA248" t="s">
        <v>14912</v>
      </c>
      <c r="AB248" t="s">
        <v>10532</v>
      </c>
      <c r="AC248" t="s">
        <v>10533</v>
      </c>
      <c r="AD248" t="s">
        <v>6447</v>
      </c>
      <c r="AV248" t="s">
        <v>1823</v>
      </c>
      <c r="AW248" t="s">
        <v>4437</v>
      </c>
    </row>
    <row r="249" spans="1:49">
      <c r="A249" t="s">
        <v>5587</v>
      </c>
      <c r="B249" t="s">
        <v>1726</v>
      </c>
      <c r="C249">
        <v>9.6</v>
      </c>
      <c r="E249" t="s">
        <v>5588</v>
      </c>
      <c r="F249">
        <v>449</v>
      </c>
      <c r="G249" t="s">
        <v>6314</v>
      </c>
      <c r="H249" t="s">
        <v>4270</v>
      </c>
      <c r="I249">
        <v>0</v>
      </c>
      <c r="J249">
        <v>0</v>
      </c>
      <c r="K249">
        <v>0</v>
      </c>
      <c r="L249">
        <v>0</v>
      </c>
      <c r="M249">
        <v>0</v>
      </c>
      <c r="N249">
        <v>0</v>
      </c>
      <c r="O249">
        <v>9.59</v>
      </c>
      <c r="P249">
        <v>8224.5</v>
      </c>
      <c r="Q249">
        <v>168.54</v>
      </c>
      <c r="R249" s="343">
        <v>41889</v>
      </c>
      <c r="S249" s="343">
        <v>41608</v>
      </c>
      <c r="T249" t="s">
        <v>10528</v>
      </c>
      <c r="U249" t="s">
        <v>10529</v>
      </c>
      <c r="V249" t="s">
        <v>13103</v>
      </c>
      <c r="W249" t="s">
        <v>10530</v>
      </c>
      <c r="X249" t="s">
        <v>2024</v>
      </c>
      <c r="Y249" t="s">
        <v>2031</v>
      </c>
      <c r="Z249" t="s">
        <v>10531</v>
      </c>
      <c r="AA249" t="s">
        <v>14912</v>
      </c>
      <c r="AB249" t="s">
        <v>10532</v>
      </c>
      <c r="AC249" t="s">
        <v>10533</v>
      </c>
      <c r="AD249" t="s">
        <v>6447</v>
      </c>
      <c r="AV249" t="s">
        <v>1823</v>
      </c>
      <c r="AW249" t="s">
        <v>4437</v>
      </c>
    </row>
    <row r="250" spans="1:49">
      <c r="A250" t="s">
        <v>5591</v>
      </c>
      <c r="B250" t="s">
        <v>1726</v>
      </c>
      <c r="C250">
        <v>9.6</v>
      </c>
      <c r="E250" t="s">
        <v>5592</v>
      </c>
      <c r="F250">
        <v>449</v>
      </c>
      <c r="G250" t="s">
        <v>6314</v>
      </c>
      <c r="H250" t="s">
        <v>4270</v>
      </c>
      <c r="I250">
        <v>0</v>
      </c>
      <c r="J250">
        <v>0</v>
      </c>
      <c r="K250">
        <v>0</v>
      </c>
      <c r="L250">
        <v>0</v>
      </c>
      <c r="M250">
        <v>0</v>
      </c>
      <c r="N250">
        <v>0</v>
      </c>
      <c r="O250">
        <v>9.59</v>
      </c>
      <c r="P250">
        <v>19177.5</v>
      </c>
      <c r="Q250">
        <v>392.99</v>
      </c>
      <c r="R250" s="343">
        <v>41968</v>
      </c>
      <c r="S250" s="343">
        <v>41608</v>
      </c>
      <c r="T250" t="s">
        <v>10528</v>
      </c>
      <c r="U250" t="s">
        <v>10529</v>
      </c>
      <c r="V250" t="s">
        <v>12070</v>
      </c>
      <c r="W250" t="s">
        <v>10530</v>
      </c>
      <c r="X250" t="s">
        <v>2024</v>
      </c>
      <c r="Y250" t="s">
        <v>2031</v>
      </c>
      <c r="Z250" t="s">
        <v>10531</v>
      </c>
      <c r="AA250" t="s">
        <v>14912</v>
      </c>
      <c r="AB250" t="s">
        <v>10532</v>
      </c>
      <c r="AC250" t="s">
        <v>10533</v>
      </c>
      <c r="AD250" t="s">
        <v>6447</v>
      </c>
      <c r="AV250" t="s">
        <v>1823</v>
      </c>
      <c r="AW250" t="s">
        <v>4437</v>
      </c>
    </row>
    <row r="251" spans="1:49">
      <c r="A251" t="s">
        <v>5615</v>
      </c>
      <c r="B251" t="s">
        <v>5616</v>
      </c>
      <c r="C251">
        <v>9.6</v>
      </c>
      <c r="E251" t="s">
        <v>5467</v>
      </c>
      <c r="F251">
        <v>449</v>
      </c>
      <c r="G251" t="s">
        <v>6314</v>
      </c>
      <c r="H251" t="s">
        <v>4270</v>
      </c>
      <c r="I251">
        <v>0</v>
      </c>
      <c r="J251">
        <v>0</v>
      </c>
      <c r="K251">
        <v>0</v>
      </c>
      <c r="L251">
        <v>0</v>
      </c>
      <c r="M251">
        <v>0</v>
      </c>
      <c r="N251">
        <v>0</v>
      </c>
      <c r="O251">
        <v>9.59</v>
      </c>
      <c r="P251">
        <v>30102.81</v>
      </c>
      <c r="Q251">
        <v>624.22</v>
      </c>
      <c r="R251" s="343">
        <v>42024</v>
      </c>
      <c r="S251" s="343">
        <v>41597</v>
      </c>
      <c r="T251" t="s">
        <v>10542</v>
      </c>
      <c r="U251" t="s">
        <v>10543</v>
      </c>
      <c r="V251" t="s">
        <v>13114</v>
      </c>
      <c r="W251" t="s">
        <v>10530</v>
      </c>
      <c r="X251" t="s">
        <v>2024</v>
      </c>
      <c r="Y251" t="s">
        <v>2031</v>
      </c>
      <c r="Z251" t="s">
        <v>10544</v>
      </c>
      <c r="AA251" t="s">
        <v>10545</v>
      </c>
      <c r="AB251" t="s">
        <v>10546</v>
      </c>
      <c r="AC251" t="s">
        <v>10533</v>
      </c>
      <c r="AD251" t="s">
        <v>6447</v>
      </c>
      <c r="AE251" t="s">
        <v>5597</v>
      </c>
      <c r="AF251" t="s">
        <v>10539</v>
      </c>
      <c r="AG251" t="s">
        <v>10530</v>
      </c>
      <c r="AH251" t="s">
        <v>2024</v>
      </c>
      <c r="AI251" t="s">
        <v>2031</v>
      </c>
      <c r="AJ251" t="s">
        <v>10531</v>
      </c>
      <c r="AV251" t="s">
        <v>1823</v>
      </c>
      <c r="AW251" t="s">
        <v>4437</v>
      </c>
    </row>
    <row r="252" spans="1:49">
      <c r="A252" t="s">
        <v>5593</v>
      </c>
      <c r="B252" t="s">
        <v>1726</v>
      </c>
      <c r="C252">
        <v>9.6</v>
      </c>
      <c r="E252" t="s">
        <v>5572</v>
      </c>
      <c r="F252">
        <v>449</v>
      </c>
      <c r="G252" t="s">
        <v>6314</v>
      </c>
      <c r="H252" t="s">
        <v>4270</v>
      </c>
      <c r="I252">
        <v>0</v>
      </c>
      <c r="J252">
        <v>0</v>
      </c>
      <c r="K252">
        <v>0</v>
      </c>
      <c r="L252">
        <v>0</v>
      </c>
      <c r="M252">
        <v>0</v>
      </c>
      <c r="N252">
        <v>0</v>
      </c>
      <c r="O252">
        <v>9.59</v>
      </c>
      <c r="P252">
        <v>18915</v>
      </c>
      <c r="Q252">
        <v>387.61</v>
      </c>
      <c r="R252" s="343">
        <v>42023</v>
      </c>
      <c r="S252" s="343">
        <v>41608</v>
      </c>
      <c r="T252" t="s">
        <v>10528</v>
      </c>
      <c r="U252" t="s">
        <v>10529</v>
      </c>
      <c r="V252" t="s">
        <v>13106</v>
      </c>
      <c r="W252" t="s">
        <v>10530</v>
      </c>
      <c r="X252" t="s">
        <v>2024</v>
      </c>
      <c r="Y252" t="s">
        <v>2031</v>
      </c>
      <c r="Z252" t="s">
        <v>10531</v>
      </c>
      <c r="AA252" t="s">
        <v>14912</v>
      </c>
      <c r="AB252" t="s">
        <v>10532</v>
      </c>
      <c r="AC252" t="s">
        <v>10533</v>
      </c>
      <c r="AD252" t="s">
        <v>6447</v>
      </c>
      <c r="AV252" t="s">
        <v>1823</v>
      </c>
      <c r="AW252" t="s">
        <v>4437</v>
      </c>
    </row>
    <row r="253" spans="1:49">
      <c r="A253" t="s">
        <v>1613</v>
      </c>
      <c r="B253" t="s">
        <v>15995</v>
      </c>
      <c r="C253">
        <v>18799.73</v>
      </c>
      <c r="D253">
        <v>9329.2000000000007</v>
      </c>
      <c r="E253" t="s">
        <v>1614</v>
      </c>
      <c r="F253">
        <v>291</v>
      </c>
      <c r="G253" t="s">
        <v>6319</v>
      </c>
      <c r="H253" t="s">
        <v>6324</v>
      </c>
      <c r="I253">
        <v>0</v>
      </c>
      <c r="J253">
        <v>117.64</v>
      </c>
      <c r="K253">
        <v>146.93</v>
      </c>
      <c r="L253">
        <v>142.03</v>
      </c>
      <c r="M253">
        <v>9688.2999999999993</v>
      </c>
      <c r="N253">
        <v>8621.2199999999993</v>
      </c>
      <c r="O253">
        <v>0</v>
      </c>
      <c r="P253">
        <v>79248.66</v>
      </c>
      <c r="Q253">
        <v>9688.2999999999993</v>
      </c>
      <c r="R253" s="343">
        <v>42221</v>
      </c>
      <c r="S253" s="343">
        <v>42053</v>
      </c>
      <c r="T253" t="s">
        <v>15996</v>
      </c>
      <c r="U253" t="s">
        <v>15997</v>
      </c>
      <c r="V253" t="s">
        <v>3895</v>
      </c>
      <c r="W253" t="s">
        <v>6301</v>
      </c>
      <c r="X253" t="s">
        <v>3507</v>
      </c>
      <c r="Y253" t="s">
        <v>3508</v>
      </c>
      <c r="Z253" t="s">
        <v>3890</v>
      </c>
      <c r="AA253" t="s">
        <v>6303</v>
      </c>
      <c r="AB253" t="s">
        <v>6309</v>
      </c>
      <c r="AC253" t="s">
        <v>6304</v>
      </c>
      <c r="AD253" t="s">
        <v>6318</v>
      </c>
      <c r="AQ253">
        <v>1</v>
      </c>
      <c r="AR253" t="s">
        <v>2060</v>
      </c>
      <c r="AS253" t="s">
        <v>15135</v>
      </c>
      <c r="AT253" t="s">
        <v>2042</v>
      </c>
      <c r="AU253" t="s">
        <v>2062</v>
      </c>
      <c r="AV253" t="s">
        <v>6309</v>
      </c>
      <c r="AW253" t="s">
        <v>6497</v>
      </c>
    </row>
    <row r="254" spans="1:49">
      <c r="A254" t="s">
        <v>5115</v>
      </c>
      <c r="B254" t="s">
        <v>644</v>
      </c>
      <c r="C254">
        <v>18992.82</v>
      </c>
      <c r="D254">
        <v>42982.27</v>
      </c>
      <c r="E254" t="s">
        <v>4354</v>
      </c>
      <c r="F254">
        <v>291</v>
      </c>
      <c r="G254" t="s">
        <v>6319</v>
      </c>
      <c r="H254" t="s">
        <v>6324</v>
      </c>
      <c r="I254">
        <v>0</v>
      </c>
      <c r="J254">
        <v>110.91</v>
      </c>
      <c r="K254">
        <v>137.24</v>
      </c>
      <c r="L254">
        <v>206.5</v>
      </c>
      <c r="M254">
        <v>15505.94</v>
      </c>
      <c r="N254">
        <v>2952.93</v>
      </c>
      <c r="O254">
        <v>0</v>
      </c>
      <c r="P254">
        <v>100998.2</v>
      </c>
      <c r="Q254">
        <v>15197.88</v>
      </c>
      <c r="R254" s="343">
        <v>42079</v>
      </c>
      <c r="S254" s="343">
        <v>41929</v>
      </c>
      <c r="T254" t="s">
        <v>940</v>
      </c>
      <c r="U254" t="s">
        <v>8396</v>
      </c>
      <c r="V254" t="s">
        <v>12502</v>
      </c>
      <c r="W254" t="s">
        <v>8397</v>
      </c>
      <c r="X254" t="s">
        <v>2024</v>
      </c>
      <c r="Y254" t="s">
        <v>941</v>
      </c>
      <c r="Z254" t="s">
        <v>15924</v>
      </c>
      <c r="AA254" t="s">
        <v>8399</v>
      </c>
      <c r="AB254" t="s">
        <v>6309</v>
      </c>
      <c r="AC254" t="s">
        <v>6309</v>
      </c>
      <c r="AD254" t="s">
        <v>2035</v>
      </c>
      <c r="AE254" t="s">
        <v>646</v>
      </c>
      <c r="AF254" t="s">
        <v>3685</v>
      </c>
      <c r="AG254" t="s">
        <v>3688</v>
      </c>
      <c r="AH254" t="s">
        <v>2024</v>
      </c>
      <c r="AI254" t="s">
        <v>2031</v>
      </c>
      <c r="AJ254" t="s">
        <v>3689</v>
      </c>
      <c r="AV254" t="s">
        <v>6309</v>
      </c>
      <c r="AW254" t="s">
        <v>6334</v>
      </c>
    </row>
    <row r="255" spans="1:49">
      <c r="A255" t="s">
        <v>4355</v>
      </c>
      <c r="B255" t="s">
        <v>644</v>
      </c>
      <c r="C255">
        <v>34059.1</v>
      </c>
      <c r="D255">
        <v>45105.64</v>
      </c>
      <c r="E255" t="s">
        <v>645</v>
      </c>
      <c r="F255">
        <v>291</v>
      </c>
      <c r="G255" t="s">
        <v>6319</v>
      </c>
      <c r="H255" t="s">
        <v>6324</v>
      </c>
      <c r="I255">
        <v>0</v>
      </c>
      <c r="J255">
        <v>315.29000000000002</v>
      </c>
      <c r="K255">
        <v>216.76</v>
      </c>
      <c r="L255">
        <v>284.12</v>
      </c>
      <c r="M255">
        <v>16444.47</v>
      </c>
      <c r="N255">
        <v>16649.900000000001</v>
      </c>
      <c r="O255">
        <v>0</v>
      </c>
      <c r="P255">
        <v>137155.41</v>
      </c>
      <c r="Q255">
        <v>15948.67</v>
      </c>
      <c r="R255" s="343">
        <v>41565</v>
      </c>
      <c r="S255" s="343">
        <v>42004</v>
      </c>
      <c r="T255" t="s">
        <v>940</v>
      </c>
      <c r="U255" t="s">
        <v>8396</v>
      </c>
      <c r="V255" t="s">
        <v>12503</v>
      </c>
      <c r="W255" t="s">
        <v>8397</v>
      </c>
      <c r="X255" t="s">
        <v>2024</v>
      </c>
      <c r="Y255" t="s">
        <v>941</v>
      </c>
      <c r="Z255" t="s">
        <v>15924</v>
      </c>
      <c r="AA255" t="s">
        <v>8399</v>
      </c>
      <c r="AB255" t="s">
        <v>6309</v>
      </c>
      <c r="AC255" t="s">
        <v>6309</v>
      </c>
      <c r="AD255" t="s">
        <v>2035</v>
      </c>
      <c r="AE255" t="s">
        <v>646</v>
      </c>
      <c r="AF255" t="s">
        <v>3685</v>
      </c>
      <c r="AG255" t="s">
        <v>3688</v>
      </c>
      <c r="AH255" t="s">
        <v>2024</v>
      </c>
      <c r="AI255" t="s">
        <v>2031</v>
      </c>
      <c r="AJ255" t="s">
        <v>3689</v>
      </c>
      <c r="AV255" t="s">
        <v>6309</v>
      </c>
      <c r="AW255" t="s">
        <v>6334</v>
      </c>
    </row>
    <row r="256" spans="1:49">
      <c r="A256" t="s">
        <v>4356</v>
      </c>
      <c r="B256" t="s">
        <v>644</v>
      </c>
      <c r="C256">
        <v>32864.519999999997</v>
      </c>
      <c r="D256">
        <v>43699.64</v>
      </c>
      <c r="E256" t="s">
        <v>645</v>
      </c>
      <c r="F256">
        <v>291</v>
      </c>
      <c r="G256" t="s">
        <v>6319</v>
      </c>
      <c r="H256" t="s">
        <v>6324</v>
      </c>
      <c r="I256">
        <v>0</v>
      </c>
      <c r="J256">
        <v>309.08999999999997</v>
      </c>
      <c r="K256">
        <v>210.12</v>
      </c>
      <c r="L256">
        <v>277.36</v>
      </c>
      <c r="M256">
        <v>15937.26</v>
      </c>
      <c r="N256">
        <v>15986.55</v>
      </c>
      <c r="O256">
        <v>0</v>
      </c>
      <c r="P256">
        <v>138098.43</v>
      </c>
      <c r="Q256">
        <v>15451.53</v>
      </c>
      <c r="R256" s="343">
        <v>41565</v>
      </c>
      <c r="S256" s="343">
        <v>42026</v>
      </c>
      <c r="T256" t="s">
        <v>940</v>
      </c>
      <c r="U256" t="s">
        <v>8396</v>
      </c>
      <c r="V256" t="s">
        <v>12504</v>
      </c>
      <c r="W256" t="s">
        <v>8397</v>
      </c>
      <c r="X256" t="s">
        <v>2024</v>
      </c>
      <c r="Y256" t="s">
        <v>941</v>
      </c>
      <c r="Z256" t="s">
        <v>15924</v>
      </c>
      <c r="AA256" t="s">
        <v>8399</v>
      </c>
      <c r="AB256" t="s">
        <v>6309</v>
      </c>
      <c r="AC256" t="s">
        <v>6309</v>
      </c>
      <c r="AD256" t="s">
        <v>2035</v>
      </c>
      <c r="AE256" t="s">
        <v>646</v>
      </c>
      <c r="AF256" t="s">
        <v>3685</v>
      </c>
      <c r="AG256" t="s">
        <v>3688</v>
      </c>
      <c r="AH256" t="s">
        <v>2024</v>
      </c>
      <c r="AI256" t="s">
        <v>2031</v>
      </c>
      <c r="AJ256" t="s">
        <v>3689</v>
      </c>
      <c r="AV256" t="s">
        <v>6309</v>
      </c>
      <c r="AW256" t="s">
        <v>6334</v>
      </c>
    </row>
    <row r="257" spans="1:49">
      <c r="A257" t="s">
        <v>4271</v>
      </c>
      <c r="B257" t="s">
        <v>6321</v>
      </c>
      <c r="C257">
        <v>27154.71</v>
      </c>
      <c r="E257" t="s">
        <v>4272</v>
      </c>
      <c r="F257">
        <v>267</v>
      </c>
      <c r="G257" t="s">
        <v>6319</v>
      </c>
      <c r="H257" t="s">
        <v>6324</v>
      </c>
      <c r="I257">
        <v>0</v>
      </c>
      <c r="J257">
        <v>0</v>
      </c>
      <c r="K257">
        <v>0</v>
      </c>
      <c r="L257">
        <v>0</v>
      </c>
      <c r="M257">
        <v>0</v>
      </c>
      <c r="N257">
        <v>27154.71</v>
      </c>
      <c r="O257">
        <v>0</v>
      </c>
      <c r="P257">
        <v>89512.82</v>
      </c>
      <c r="Q257">
        <v>237.56</v>
      </c>
      <c r="R257" s="343">
        <v>40940</v>
      </c>
      <c r="S257" s="343">
        <v>41824</v>
      </c>
      <c r="T257" t="s">
        <v>6421</v>
      </c>
      <c r="U257" t="s">
        <v>6422</v>
      </c>
      <c r="V257" t="s">
        <v>4257</v>
      </c>
      <c r="W257" t="s">
        <v>14934</v>
      </c>
      <c r="X257" t="s">
        <v>2024</v>
      </c>
      <c r="Y257" t="s">
        <v>14935</v>
      </c>
      <c r="Z257" t="s">
        <v>6425</v>
      </c>
      <c r="AA257" t="s">
        <v>16328</v>
      </c>
      <c r="AB257" t="s">
        <v>16013</v>
      </c>
      <c r="AC257" t="s">
        <v>16014</v>
      </c>
      <c r="AD257" t="s">
        <v>6322</v>
      </c>
      <c r="AV257" t="s">
        <v>1922</v>
      </c>
      <c r="AW257" t="s">
        <v>4388</v>
      </c>
    </row>
    <row r="258" spans="1:49">
      <c r="A258" t="s">
        <v>3865</v>
      </c>
      <c r="B258" t="s">
        <v>3866</v>
      </c>
      <c r="C258">
        <v>111.12</v>
      </c>
      <c r="E258" t="s">
        <v>3868</v>
      </c>
      <c r="F258">
        <v>248</v>
      </c>
      <c r="G258" t="s">
        <v>6317</v>
      </c>
      <c r="H258" t="s">
        <v>6324</v>
      </c>
      <c r="I258">
        <v>0</v>
      </c>
      <c r="J258">
        <v>0</v>
      </c>
      <c r="K258">
        <v>0</v>
      </c>
      <c r="L258">
        <v>0</v>
      </c>
      <c r="M258">
        <v>0</v>
      </c>
      <c r="N258">
        <v>111.12</v>
      </c>
      <c r="O258">
        <v>0</v>
      </c>
      <c r="P258">
        <v>21752.75</v>
      </c>
      <c r="Q258">
        <v>375.66</v>
      </c>
      <c r="R258" s="343">
        <v>41585</v>
      </c>
      <c r="S258" s="343">
        <v>41820</v>
      </c>
      <c r="T258" t="s">
        <v>6927</v>
      </c>
      <c r="U258" t="s">
        <v>6928</v>
      </c>
      <c r="V258" t="s">
        <v>6929</v>
      </c>
      <c r="W258" t="s">
        <v>6930</v>
      </c>
      <c r="X258" t="s">
        <v>6931</v>
      </c>
      <c r="Y258" t="s">
        <v>6932</v>
      </c>
      <c r="Z258" t="s">
        <v>6933</v>
      </c>
      <c r="AA258" t="s">
        <v>6934</v>
      </c>
      <c r="AB258" t="s">
        <v>3867</v>
      </c>
      <c r="AC258" t="s">
        <v>6935</v>
      </c>
      <c r="AD258" t="s">
        <v>6310</v>
      </c>
      <c r="AE258" t="s">
        <v>3867</v>
      </c>
      <c r="AF258" t="s">
        <v>13774</v>
      </c>
      <c r="AG258" t="s">
        <v>6930</v>
      </c>
      <c r="AH258" t="s">
        <v>6931</v>
      </c>
      <c r="AI258" t="s">
        <v>6932</v>
      </c>
      <c r="AJ258" t="s">
        <v>6933</v>
      </c>
      <c r="AK258" t="s">
        <v>4766</v>
      </c>
      <c r="AL258" t="s">
        <v>11480</v>
      </c>
      <c r="AM258" t="s">
        <v>6930</v>
      </c>
      <c r="AN258" t="s">
        <v>6931</v>
      </c>
      <c r="AO258" t="s">
        <v>6932</v>
      </c>
      <c r="AP258" t="s">
        <v>11482</v>
      </c>
      <c r="AV258" t="s">
        <v>6309</v>
      </c>
      <c r="AW258" t="s">
        <v>6497</v>
      </c>
    </row>
    <row r="259" spans="1:49">
      <c r="A259" t="s">
        <v>5423</v>
      </c>
      <c r="B259" t="s">
        <v>5420</v>
      </c>
      <c r="C259">
        <v>6232.52</v>
      </c>
      <c r="E259" t="s">
        <v>5424</v>
      </c>
      <c r="F259">
        <v>248</v>
      </c>
      <c r="G259" t="s">
        <v>6317</v>
      </c>
      <c r="H259" t="s">
        <v>6324</v>
      </c>
      <c r="I259">
        <v>0</v>
      </c>
      <c r="J259">
        <v>38.549999999999997</v>
      </c>
      <c r="K259">
        <v>38.15</v>
      </c>
      <c r="L259">
        <v>35.630000000000003</v>
      </c>
      <c r="M259">
        <v>3565.96</v>
      </c>
      <c r="N259">
        <v>2527.6799999999998</v>
      </c>
      <c r="O259">
        <v>0</v>
      </c>
      <c r="P259">
        <v>47596.74</v>
      </c>
      <c r="Q259">
        <v>1153.55</v>
      </c>
      <c r="R259" s="343">
        <v>42292</v>
      </c>
      <c r="S259" s="343">
        <v>41978</v>
      </c>
      <c r="T259" t="s">
        <v>11296</v>
      </c>
      <c r="U259" t="s">
        <v>11297</v>
      </c>
      <c r="V259" t="s">
        <v>12106</v>
      </c>
      <c r="W259" t="s">
        <v>11298</v>
      </c>
      <c r="X259" t="s">
        <v>11299</v>
      </c>
      <c r="Y259" t="s">
        <v>11300</v>
      </c>
      <c r="Z259" t="s">
        <v>16343</v>
      </c>
      <c r="AA259" t="s">
        <v>16344</v>
      </c>
      <c r="AB259" t="s">
        <v>6309</v>
      </c>
      <c r="AC259" t="s">
        <v>11303</v>
      </c>
      <c r="AD259" t="s">
        <v>6310</v>
      </c>
      <c r="AE259" t="s">
        <v>5422</v>
      </c>
      <c r="AF259" t="s">
        <v>13820</v>
      </c>
      <c r="AG259" t="s">
        <v>13821</v>
      </c>
      <c r="AH259" t="s">
        <v>6215</v>
      </c>
      <c r="AI259" t="s">
        <v>6216</v>
      </c>
      <c r="AJ259" t="s">
        <v>6309</v>
      </c>
      <c r="AQ259">
        <v>1</v>
      </c>
      <c r="AR259" t="s">
        <v>3046</v>
      </c>
      <c r="AS259" t="s">
        <v>3047</v>
      </c>
      <c r="AT259" t="s">
        <v>2016</v>
      </c>
      <c r="AU259" t="s">
        <v>3048</v>
      </c>
      <c r="AV259" t="s">
        <v>6309</v>
      </c>
      <c r="AW259" t="s">
        <v>6317</v>
      </c>
    </row>
    <row r="260" spans="1:49">
      <c r="A260" t="s">
        <v>5419</v>
      </c>
      <c r="B260" t="s">
        <v>5420</v>
      </c>
      <c r="C260">
        <v>2031.4</v>
      </c>
      <c r="E260" t="s">
        <v>5421</v>
      </c>
      <c r="F260">
        <v>232</v>
      </c>
      <c r="G260" t="s">
        <v>6317</v>
      </c>
      <c r="H260" t="s">
        <v>6324</v>
      </c>
      <c r="I260">
        <v>0</v>
      </c>
      <c r="J260">
        <v>9.94</v>
      </c>
      <c r="K260">
        <v>14.41</v>
      </c>
      <c r="L260">
        <v>9</v>
      </c>
      <c r="M260">
        <v>1194.52</v>
      </c>
      <c r="N260">
        <v>803.53</v>
      </c>
      <c r="O260">
        <v>0</v>
      </c>
      <c r="P260">
        <v>16047.22</v>
      </c>
      <c r="Q260">
        <v>388.92</v>
      </c>
      <c r="R260" s="343">
        <v>42003</v>
      </c>
      <c r="S260" s="343">
        <v>41975</v>
      </c>
      <c r="T260" t="s">
        <v>11296</v>
      </c>
      <c r="U260" t="s">
        <v>11297</v>
      </c>
      <c r="V260" t="s">
        <v>12105</v>
      </c>
      <c r="W260" t="s">
        <v>11298</v>
      </c>
      <c r="X260" t="s">
        <v>11299</v>
      </c>
      <c r="Y260" t="s">
        <v>11300</v>
      </c>
      <c r="Z260" t="s">
        <v>16343</v>
      </c>
      <c r="AA260" t="s">
        <v>16344</v>
      </c>
      <c r="AB260" t="s">
        <v>6309</v>
      </c>
      <c r="AC260" t="s">
        <v>11303</v>
      </c>
      <c r="AD260" t="s">
        <v>6310</v>
      </c>
      <c r="AE260" t="s">
        <v>5422</v>
      </c>
      <c r="AF260" t="s">
        <v>13820</v>
      </c>
      <c r="AG260" t="s">
        <v>13821</v>
      </c>
      <c r="AH260" t="s">
        <v>6215</v>
      </c>
      <c r="AI260" t="s">
        <v>6216</v>
      </c>
      <c r="AJ260" t="s">
        <v>6309</v>
      </c>
      <c r="AV260" t="s">
        <v>6309</v>
      </c>
      <c r="AW260" t="s">
        <v>6317</v>
      </c>
    </row>
    <row r="261" spans="1:49">
      <c r="A261" t="s">
        <v>3763</v>
      </c>
      <c r="B261" t="s">
        <v>15142</v>
      </c>
      <c r="C261">
        <v>1847.22</v>
      </c>
      <c r="E261" t="s">
        <v>3764</v>
      </c>
      <c r="F261">
        <v>186</v>
      </c>
      <c r="G261" t="s">
        <v>6319</v>
      </c>
      <c r="H261" t="s">
        <v>6324</v>
      </c>
      <c r="I261">
        <v>0</v>
      </c>
      <c r="J261">
        <v>0</v>
      </c>
      <c r="K261">
        <v>0</v>
      </c>
      <c r="L261">
        <v>0</v>
      </c>
      <c r="M261">
        <v>1636.1</v>
      </c>
      <c r="N261">
        <v>211.11</v>
      </c>
      <c r="O261">
        <v>0</v>
      </c>
      <c r="P261">
        <v>64668.11</v>
      </c>
      <c r="Q261">
        <v>545.37</v>
      </c>
      <c r="R261" s="343">
        <v>41525</v>
      </c>
      <c r="S261" s="343">
        <v>41911</v>
      </c>
      <c r="T261" t="s">
        <v>4679</v>
      </c>
      <c r="U261" t="s">
        <v>1470</v>
      </c>
      <c r="V261" t="s">
        <v>6683</v>
      </c>
      <c r="W261" t="s">
        <v>4680</v>
      </c>
      <c r="X261" t="s">
        <v>4681</v>
      </c>
      <c r="Y261" t="s">
        <v>4682</v>
      </c>
      <c r="Z261" t="s">
        <v>4683</v>
      </c>
      <c r="AA261" t="s">
        <v>4684</v>
      </c>
      <c r="AB261" t="s">
        <v>4685</v>
      </c>
      <c r="AC261" t="s">
        <v>16142</v>
      </c>
      <c r="AD261" t="s">
        <v>2035</v>
      </c>
      <c r="AE261" t="s">
        <v>15233</v>
      </c>
      <c r="AF261" t="s">
        <v>15234</v>
      </c>
      <c r="AG261" t="s">
        <v>16335</v>
      </c>
      <c r="AH261" t="s">
        <v>4688</v>
      </c>
      <c r="AI261" t="s">
        <v>4689</v>
      </c>
      <c r="AJ261" t="s">
        <v>6309</v>
      </c>
      <c r="AV261" t="s">
        <v>6309</v>
      </c>
      <c r="AW261" t="s">
        <v>6334</v>
      </c>
    </row>
    <row r="262" spans="1:49">
      <c r="A262" t="s">
        <v>2234</v>
      </c>
      <c r="B262" t="s">
        <v>15142</v>
      </c>
      <c r="C262">
        <v>9973.5300000000007</v>
      </c>
      <c r="E262" t="s">
        <v>2235</v>
      </c>
      <c r="F262">
        <v>186</v>
      </c>
      <c r="G262" t="s">
        <v>6319</v>
      </c>
      <c r="H262" t="s">
        <v>6324</v>
      </c>
      <c r="I262">
        <v>0</v>
      </c>
      <c r="J262">
        <v>0</v>
      </c>
      <c r="K262">
        <v>0</v>
      </c>
      <c r="L262">
        <v>0</v>
      </c>
      <c r="M262">
        <v>7669.32</v>
      </c>
      <c r="N262">
        <v>2304.21</v>
      </c>
      <c r="O262">
        <v>0</v>
      </c>
      <c r="P262">
        <v>193759.51</v>
      </c>
      <c r="Q262">
        <v>2556.44</v>
      </c>
      <c r="R262" s="343">
        <v>41725</v>
      </c>
      <c r="S262" s="343">
        <v>41978</v>
      </c>
      <c r="T262" t="s">
        <v>4679</v>
      </c>
      <c r="U262" t="s">
        <v>1470</v>
      </c>
      <c r="V262" t="s">
        <v>1472</v>
      </c>
      <c r="W262" t="s">
        <v>4680</v>
      </c>
      <c r="X262" t="s">
        <v>4681</v>
      </c>
      <c r="Y262" t="s">
        <v>4682</v>
      </c>
      <c r="Z262" t="s">
        <v>4683</v>
      </c>
      <c r="AA262" t="s">
        <v>4684</v>
      </c>
      <c r="AB262" t="s">
        <v>4685</v>
      </c>
      <c r="AC262" t="s">
        <v>16142</v>
      </c>
      <c r="AD262" t="s">
        <v>2035</v>
      </c>
      <c r="AE262" t="s">
        <v>4599</v>
      </c>
      <c r="AF262" t="s">
        <v>4686</v>
      </c>
      <c r="AG262" t="s">
        <v>4687</v>
      </c>
      <c r="AH262" t="s">
        <v>4688</v>
      </c>
      <c r="AI262" t="s">
        <v>4689</v>
      </c>
      <c r="AJ262" t="s">
        <v>4690</v>
      </c>
      <c r="AK262" t="s">
        <v>4685</v>
      </c>
      <c r="AL262" t="s">
        <v>4691</v>
      </c>
      <c r="AM262" t="s">
        <v>13631</v>
      </c>
      <c r="AN262" t="s">
        <v>4688</v>
      </c>
      <c r="AO262" t="s">
        <v>4689</v>
      </c>
      <c r="AP262" t="s">
        <v>4684</v>
      </c>
      <c r="AV262" t="s">
        <v>6309</v>
      </c>
      <c r="AW262" t="s">
        <v>6334</v>
      </c>
    </row>
    <row r="263" spans="1:49">
      <c r="A263" t="s">
        <v>5076</v>
      </c>
      <c r="B263" t="s">
        <v>15142</v>
      </c>
      <c r="C263">
        <v>1366.19</v>
      </c>
      <c r="E263" t="s">
        <v>5077</v>
      </c>
      <c r="F263">
        <v>186</v>
      </c>
      <c r="G263" t="s">
        <v>6319</v>
      </c>
      <c r="H263" t="s">
        <v>6324</v>
      </c>
      <c r="I263">
        <v>0</v>
      </c>
      <c r="J263">
        <v>0</v>
      </c>
      <c r="K263">
        <v>0</v>
      </c>
      <c r="L263">
        <v>0</v>
      </c>
      <c r="M263">
        <v>1154.79</v>
      </c>
      <c r="N263">
        <v>211.4</v>
      </c>
      <c r="O263">
        <v>0</v>
      </c>
      <c r="P263">
        <v>14882.22</v>
      </c>
      <c r="Q263">
        <v>384.93</v>
      </c>
      <c r="R263" s="343">
        <v>42320</v>
      </c>
      <c r="S263" s="343">
        <v>41978</v>
      </c>
      <c r="T263" t="s">
        <v>4679</v>
      </c>
      <c r="U263" t="s">
        <v>1470</v>
      </c>
      <c r="V263" t="s">
        <v>6656</v>
      </c>
      <c r="W263" t="s">
        <v>4680</v>
      </c>
      <c r="X263" t="s">
        <v>4681</v>
      </c>
      <c r="Y263" t="s">
        <v>4682</v>
      </c>
      <c r="Z263" t="s">
        <v>4683</v>
      </c>
      <c r="AA263" t="s">
        <v>4684</v>
      </c>
      <c r="AB263" t="s">
        <v>4685</v>
      </c>
      <c r="AC263" t="s">
        <v>16142</v>
      </c>
      <c r="AD263" t="s">
        <v>2035</v>
      </c>
      <c r="AE263" t="s">
        <v>4599</v>
      </c>
      <c r="AF263" t="s">
        <v>4686</v>
      </c>
      <c r="AG263" t="s">
        <v>4687</v>
      </c>
      <c r="AH263" t="s">
        <v>4688</v>
      </c>
      <c r="AI263" t="s">
        <v>4689</v>
      </c>
      <c r="AJ263" t="s">
        <v>4690</v>
      </c>
      <c r="AK263" t="s">
        <v>4685</v>
      </c>
      <c r="AL263" t="s">
        <v>4691</v>
      </c>
      <c r="AM263" t="s">
        <v>13631</v>
      </c>
      <c r="AN263" t="s">
        <v>4688</v>
      </c>
      <c r="AO263" t="s">
        <v>4689</v>
      </c>
      <c r="AP263" t="s">
        <v>4684</v>
      </c>
      <c r="AV263" t="s">
        <v>6309</v>
      </c>
      <c r="AW263" t="s">
        <v>6334</v>
      </c>
    </row>
    <row r="264" spans="1:49">
      <c r="A264" t="s">
        <v>5087</v>
      </c>
      <c r="B264" t="s">
        <v>15142</v>
      </c>
      <c r="C264">
        <v>3262.1</v>
      </c>
      <c r="E264" t="s">
        <v>5088</v>
      </c>
      <c r="F264">
        <v>186</v>
      </c>
      <c r="G264" t="s">
        <v>6319</v>
      </c>
      <c r="H264" t="s">
        <v>6324</v>
      </c>
      <c r="I264">
        <v>0</v>
      </c>
      <c r="J264">
        <v>0</v>
      </c>
      <c r="K264">
        <v>0</v>
      </c>
      <c r="L264">
        <v>0</v>
      </c>
      <c r="M264">
        <v>2757.03</v>
      </c>
      <c r="N264">
        <v>505.07</v>
      </c>
      <c r="O264">
        <v>0</v>
      </c>
      <c r="P264">
        <v>32507.360000000001</v>
      </c>
      <c r="Q264">
        <v>919.01</v>
      </c>
      <c r="R264" s="343">
        <v>42394</v>
      </c>
      <c r="S264" s="343">
        <v>41978</v>
      </c>
      <c r="T264" t="s">
        <v>4679</v>
      </c>
      <c r="U264" t="s">
        <v>1470</v>
      </c>
      <c r="V264" t="s">
        <v>6657</v>
      </c>
      <c r="W264" t="s">
        <v>4680</v>
      </c>
      <c r="X264" t="s">
        <v>4681</v>
      </c>
      <c r="Y264" t="s">
        <v>4682</v>
      </c>
      <c r="Z264" t="s">
        <v>4683</v>
      </c>
      <c r="AA264" t="s">
        <v>4684</v>
      </c>
      <c r="AB264" t="s">
        <v>4685</v>
      </c>
      <c r="AC264" t="s">
        <v>16142</v>
      </c>
      <c r="AD264" t="s">
        <v>2035</v>
      </c>
      <c r="AE264" t="s">
        <v>4599</v>
      </c>
      <c r="AF264" t="s">
        <v>4686</v>
      </c>
      <c r="AG264" t="s">
        <v>4687</v>
      </c>
      <c r="AH264" t="s">
        <v>4688</v>
      </c>
      <c r="AI264" t="s">
        <v>4689</v>
      </c>
      <c r="AJ264" t="s">
        <v>4690</v>
      </c>
      <c r="AK264" t="s">
        <v>4685</v>
      </c>
      <c r="AL264" t="s">
        <v>4691</v>
      </c>
      <c r="AM264" t="s">
        <v>13631</v>
      </c>
      <c r="AN264" t="s">
        <v>4688</v>
      </c>
      <c r="AO264" t="s">
        <v>4689</v>
      </c>
      <c r="AP264" t="s">
        <v>4684</v>
      </c>
      <c r="AV264" t="s">
        <v>6309</v>
      </c>
      <c r="AW264" t="s">
        <v>6334</v>
      </c>
    </row>
    <row r="265" spans="1:49">
      <c r="A265" t="s">
        <v>3992</v>
      </c>
      <c r="B265" t="s">
        <v>15142</v>
      </c>
      <c r="C265">
        <v>2473.89</v>
      </c>
      <c r="E265" t="s">
        <v>3994</v>
      </c>
      <c r="F265">
        <v>156</v>
      </c>
      <c r="G265" t="s">
        <v>6319</v>
      </c>
      <c r="H265" t="s">
        <v>6315</v>
      </c>
      <c r="I265">
        <v>0</v>
      </c>
      <c r="J265">
        <v>0</v>
      </c>
      <c r="K265">
        <v>0</v>
      </c>
      <c r="L265">
        <v>0</v>
      </c>
      <c r="M265">
        <v>2473.9</v>
      </c>
      <c r="N265">
        <v>0</v>
      </c>
      <c r="O265">
        <v>0</v>
      </c>
      <c r="P265">
        <v>174064.3</v>
      </c>
      <c r="Q265">
        <v>824.63</v>
      </c>
      <c r="R265" s="343">
        <v>41290</v>
      </c>
      <c r="S265" s="343">
        <v>41911</v>
      </c>
      <c r="T265" t="s">
        <v>4679</v>
      </c>
      <c r="U265" t="s">
        <v>1470</v>
      </c>
      <c r="V265" t="s">
        <v>6654</v>
      </c>
      <c r="W265" t="s">
        <v>4680</v>
      </c>
      <c r="X265" t="s">
        <v>4681</v>
      </c>
      <c r="Y265" t="s">
        <v>4682</v>
      </c>
      <c r="Z265" t="s">
        <v>4683</v>
      </c>
      <c r="AA265" t="s">
        <v>4684</v>
      </c>
      <c r="AB265" t="s">
        <v>4685</v>
      </c>
      <c r="AC265" t="s">
        <v>16142</v>
      </c>
      <c r="AD265" t="s">
        <v>2035</v>
      </c>
      <c r="AE265" t="s">
        <v>15233</v>
      </c>
      <c r="AF265" t="s">
        <v>15234</v>
      </c>
      <c r="AG265" t="s">
        <v>16335</v>
      </c>
      <c r="AH265" t="s">
        <v>4688</v>
      </c>
      <c r="AI265" t="s">
        <v>4689</v>
      </c>
      <c r="AJ265" t="s">
        <v>6309</v>
      </c>
      <c r="AV265" t="s">
        <v>6309</v>
      </c>
      <c r="AW265" t="s">
        <v>6334</v>
      </c>
    </row>
    <row r="266" spans="1:49">
      <c r="A266" t="s">
        <v>3439</v>
      </c>
      <c r="B266" t="s">
        <v>4038</v>
      </c>
      <c r="C266">
        <v>14596.43</v>
      </c>
      <c r="D266">
        <v>13438.63</v>
      </c>
      <c r="E266" t="s">
        <v>3440</v>
      </c>
      <c r="F266">
        <v>137</v>
      </c>
      <c r="G266" t="s">
        <v>6319</v>
      </c>
      <c r="H266" t="s">
        <v>6315</v>
      </c>
      <c r="I266">
        <v>0</v>
      </c>
      <c r="J266">
        <v>55.96</v>
      </c>
      <c r="K266">
        <v>96.36</v>
      </c>
      <c r="L266">
        <v>399.34</v>
      </c>
      <c r="M266">
        <v>13980.8</v>
      </c>
      <c r="N266">
        <v>0</v>
      </c>
      <c r="O266">
        <v>0</v>
      </c>
      <c r="P266">
        <v>116187.69</v>
      </c>
      <c r="Q266">
        <v>13898.82</v>
      </c>
      <c r="R266" s="343">
        <v>42177</v>
      </c>
      <c r="S266" s="343">
        <v>41858</v>
      </c>
      <c r="T266" t="s">
        <v>2950</v>
      </c>
      <c r="U266" t="s">
        <v>2951</v>
      </c>
      <c r="V266" t="s">
        <v>2958</v>
      </c>
      <c r="W266" t="s">
        <v>2952</v>
      </c>
      <c r="X266" t="s">
        <v>2953</v>
      </c>
      <c r="Y266" t="s">
        <v>2954</v>
      </c>
      <c r="Z266" t="s">
        <v>2955</v>
      </c>
      <c r="AA266" t="s">
        <v>4717</v>
      </c>
      <c r="AB266" t="s">
        <v>6309</v>
      </c>
      <c r="AC266" t="s">
        <v>16125</v>
      </c>
      <c r="AD266" t="s">
        <v>6520</v>
      </c>
      <c r="AE266" t="s">
        <v>659</v>
      </c>
      <c r="AF266" t="s">
        <v>4639</v>
      </c>
      <c r="AG266" t="s">
        <v>13645</v>
      </c>
      <c r="AH266" t="s">
        <v>2015</v>
      </c>
      <c r="AI266" t="s">
        <v>2016</v>
      </c>
      <c r="AJ266" t="s">
        <v>14162</v>
      </c>
      <c r="AK266" t="s">
        <v>2959</v>
      </c>
      <c r="AL266" t="s">
        <v>2960</v>
      </c>
      <c r="AM266" t="s">
        <v>13645</v>
      </c>
      <c r="AN266" t="s">
        <v>2015</v>
      </c>
      <c r="AO266" t="s">
        <v>2016</v>
      </c>
      <c r="AP266" t="s">
        <v>6309</v>
      </c>
      <c r="AV266" t="s">
        <v>6309</v>
      </c>
      <c r="AW266" t="s">
        <v>6497</v>
      </c>
    </row>
    <row r="267" spans="1:49">
      <c r="A267" t="s">
        <v>3441</v>
      </c>
      <c r="B267" t="s">
        <v>4038</v>
      </c>
      <c r="C267">
        <v>1307.58</v>
      </c>
      <c r="D267">
        <v>2927.73</v>
      </c>
      <c r="E267" t="s">
        <v>3442</v>
      </c>
      <c r="F267">
        <v>137</v>
      </c>
      <c r="G267" t="s">
        <v>6319</v>
      </c>
      <c r="H267" t="s">
        <v>6315</v>
      </c>
      <c r="I267">
        <v>0</v>
      </c>
      <c r="J267">
        <v>7.33</v>
      </c>
      <c r="K267">
        <v>29.38</v>
      </c>
      <c r="L267">
        <v>86.99</v>
      </c>
      <c r="M267">
        <v>1180.3</v>
      </c>
      <c r="N267">
        <v>0</v>
      </c>
      <c r="O267">
        <v>0</v>
      </c>
      <c r="P267">
        <v>25312.97</v>
      </c>
      <c r="Q267">
        <v>3028.04</v>
      </c>
      <c r="R267" s="343">
        <v>42177</v>
      </c>
      <c r="S267" s="343">
        <v>42069</v>
      </c>
      <c r="T267" t="s">
        <v>2950</v>
      </c>
      <c r="U267" t="s">
        <v>2951</v>
      </c>
      <c r="V267" t="s">
        <v>2964</v>
      </c>
      <c r="W267" t="s">
        <v>2952</v>
      </c>
      <c r="X267" t="s">
        <v>2953</v>
      </c>
      <c r="Y267" t="s">
        <v>2954</v>
      </c>
      <c r="Z267" t="s">
        <v>2955</v>
      </c>
      <c r="AA267" t="s">
        <v>4717</v>
      </c>
      <c r="AB267" t="s">
        <v>6309</v>
      </c>
      <c r="AC267" t="s">
        <v>16125</v>
      </c>
      <c r="AD267" t="s">
        <v>6520</v>
      </c>
      <c r="AE267" t="s">
        <v>659</v>
      </c>
      <c r="AF267" t="s">
        <v>4639</v>
      </c>
      <c r="AG267" t="s">
        <v>13645</v>
      </c>
      <c r="AH267" t="s">
        <v>2015</v>
      </c>
      <c r="AI267" t="s">
        <v>2016</v>
      </c>
      <c r="AJ267" t="s">
        <v>14162</v>
      </c>
      <c r="AK267" t="s">
        <v>2959</v>
      </c>
      <c r="AL267" t="s">
        <v>2960</v>
      </c>
      <c r="AM267" t="s">
        <v>13645</v>
      </c>
      <c r="AN267" t="s">
        <v>2015</v>
      </c>
      <c r="AO267" t="s">
        <v>2016</v>
      </c>
      <c r="AP267" t="s">
        <v>6309</v>
      </c>
      <c r="AV267" t="s">
        <v>6309</v>
      </c>
      <c r="AW267" t="s">
        <v>6497</v>
      </c>
    </row>
    <row r="268" spans="1:49">
      <c r="A268" t="s">
        <v>14280</v>
      </c>
      <c r="B268" t="s">
        <v>4435</v>
      </c>
      <c r="C268">
        <v>25697.13</v>
      </c>
      <c r="D268">
        <v>77403.38</v>
      </c>
      <c r="E268" t="s">
        <v>14275</v>
      </c>
      <c r="F268">
        <v>137</v>
      </c>
      <c r="G268" t="s">
        <v>6314</v>
      </c>
      <c r="H268" t="s">
        <v>6315</v>
      </c>
      <c r="I268">
        <v>0</v>
      </c>
      <c r="J268">
        <v>5190.25</v>
      </c>
      <c r="K268">
        <v>5163.42</v>
      </c>
      <c r="L268">
        <v>5136.29</v>
      </c>
      <c r="M268">
        <v>10207.16</v>
      </c>
      <c r="N268">
        <v>0</v>
      </c>
      <c r="O268">
        <v>0</v>
      </c>
      <c r="P268">
        <v>213137.5</v>
      </c>
      <c r="Q268">
        <v>5068.42</v>
      </c>
      <c r="R268" s="343">
        <v>42560</v>
      </c>
      <c r="S268" s="343">
        <v>41995</v>
      </c>
      <c r="T268" t="s">
        <v>1280</v>
      </c>
      <c r="U268" t="s">
        <v>1281</v>
      </c>
      <c r="V268" t="s">
        <v>14281</v>
      </c>
      <c r="W268" t="s">
        <v>1283</v>
      </c>
      <c r="X268" t="s">
        <v>2024</v>
      </c>
      <c r="Y268" t="s">
        <v>2031</v>
      </c>
      <c r="Z268" t="s">
        <v>1284</v>
      </c>
      <c r="AA268" t="s">
        <v>1285</v>
      </c>
      <c r="AB268" t="s">
        <v>1286</v>
      </c>
      <c r="AC268" t="s">
        <v>14465</v>
      </c>
      <c r="AD268" t="s">
        <v>6318</v>
      </c>
      <c r="AV268" t="s">
        <v>1824</v>
      </c>
      <c r="AW268" t="s">
        <v>4437</v>
      </c>
    </row>
    <row r="269" spans="1:49">
      <c r="A269" t="s">
        <v>14274</v>
      </c>
      <c r="B269" t="s">
        <v>4435</v>
      </c>
      <c r="C269">
        <v>25723.360000000001</v>
      </c>
      <c r="D269">
        <v>77403.38</v>
      </c>
      <c r="E269" t="s">
        <v>14275</v>
      </c>
      <c r="F269">
        <v>137</v>
      </c>
      <c r="G269" t="s">
        <v>6314</v>
      </c>
      <c r="H269" t="s">
        <v>6315</v>
      </c>
      <c r="I269">
        <v>0</v>
      </c>
      <c r="J269">
        <v>5190.26</v>
      </c>
      <c r="K269">
        <v>5163.42</v>
      </c>
      <c r="L269">
        <v>5161.2</v>
      </c>
      <c r="M269">
        <v>10208.469999999999</v>
      </c>
      <c r="N269">
        <v>0</v>
      </c>
      <c r="O269">
        <v>0</v>
      </c>
      <c r="P269">
        <v>213137.5</v>
      </c>
      <c r="Q269">
        <v>5068.42</v>
      </c>
      <c r="R269" s="343">
        <v>42560</v>
      </c>
      <c r="S269" s="343">
        <v>41904</v>
      </c>
      <c r="T269" t="s">
        <v>1280</v>
      </c>
      <c r="U269" t="s">
        <v>1281</v>
      </c>
      <c r="V269" t="s">
        <v>14276</v>
      </c>
      <c r="W269" t="s">
        <v>1283</v>
      </c>
      <c r="X269" t="s">
        <v>2024</v>
      </c>
      <c r="Y269" t="s">
        <v>2031</v>
      </c>
      <c r="Z269" t="s">
        <v>1284</v>
      </c>
      <c r="AA269" t="s">
        <v>1285</v>
      </c>
      <c r="AB269" t="s">
        <v>1286</v>
      </c>
      <c r="AC269" t="s">
        <v>14465</v>
      </c>
      <c r="AD269" t="s">
        <v>6318</v>
      </c>
      <c r="AV269" t="s">
        <v>1824</v>
      </c>
      <c r="AW269" t="s">
        <v>4437</v>
      </c>
    </row>
    <row r="270" spans="1:49">
      <c r="A270" t="s">
        <v>14277</v>
      </c>
      <c r="B270" t="s">
        <v>4435</v>
      </c>
      <c r="C270">
        <v>25723.360000000001</v>
      </c>
      <c r="D270">
        <v>77403.38</v>
      </c>
      <c r="E270" t="s">
        <v>14278</v>
      </c>
      <c r="F270">
        <v>137</v>
      </c>
      <c r="G270" t="s">
        <v>6314</v>
      </c>
      <c r="H270" t="s">
        <v>6315</v>
      </c>
      <c r="I270">
        <v>0</v>
      </c>
      <c r="J270">
        <v>5190.26</v>
      </c>
      <c r="K270">
        <v>5163.42</v>
      </c>
      <c r="L270">
        <v>5161.2</v>
      </c>
      <c r="M270">
        <v>10208.469999999999</v>
      </c>
      <c r="N270">
        <v>0</v>
      </c>
      <c r="O270">
        <v>0</v>
      </c>
      <c r="P270">
        <v>213137.5</v>
      </c>
      <c r="Q270">
        <v>5068.42</v>
      </c>
      <c r="R270" s="343">
        <v>42560</v>
      </c>
      <c r="S270" s="343">
        <v>41270</v>
      </c>
      <c r="T270" t="s">
        <v>1280</v>
      </c>
      <c r="U270" t="s">
        <v>1281</v>
      </c>
      <c r="V270" t="s">
        <v>14279</v>
      </c>
      <c r="W270" t="s">
        <v>1283</v>
      </c>
      <c r="X270" t="s">
        <v>2024</v>
      </c>
      <c r="Y270" t="s">
        <v>2031</v>
      </c>
      <c r="Z270" t="s">
        <v>1284</v>
      </c>
      <c r="AA270" t="s">
        <v>1285</v>
      </c>
      <c r="AB270" t="s">
        <v>1286</v>
      </c>
      <c r="AC270" t="s">
        <v>14465</v>
      </c>
      <c r="AD270" t="s">
        <v>6318</v>
      </c>
      <c r="AV270" t="s">
        <v>1824</v>
      </c>
      <c r="AW270" t="s">
        <v>4437</v>
      </c>
    </row>
    <row r="271" spans="1:49">
      <c r="A271" t="s">
        <v>14163</v>
      </c>
      <c r="B271" t="s">
        <v>4435</v>
      </c>
      <c r="C271">
        <v>30285.21</v>
      </c>
      <c r="D271">
        <v>85861.59</v>
      </c>
      <c r="E271" t="s">
        <v>14164</v>
      </c>
      <c r="F271">
        <v>133</v>
      </c>
      <c r="G271" t="s">
        <v>6314</v>
      </c>
      <c r="H271" t="s">
        <v>6315</v>
      </c>
      <c r="I271">
        <v>0</v>
      </c>
      <c r="J271">
        <v>12085.28</v>
      </c>
      <c r="K271">
        <v>98.93</v>
      </c>
      <c r="L271">
        <v>6072.31</v>
      </c>
      <c r="M271">
        <v>12028.66</v>
      </c>
      <c r="N271">
        <v>0</v>
      </c>
      <c r="O271">
        <v>0</v>
      </c>
      <c r="P271">
        <v>251462.47</v>
      </c>
      <c r="Q271">
        <v>5981.3</v>
      </c>
      <c r="R271" s="343">
        <v>42547</v>
      </c>
      <c r="S271" s="343">
        <v>41880</v>
      </c>
      <c r="T271" t="s">
        <v>1280</v>
      </c>
      <c r="U271" t="s">
        <v>1281</v>
      </c>
      <c r="V271" t="s">
        <v>14165</v>
      </c>
      <c r="W271" t="s">
        <v>1283</v>
      </c>
      <c r="X271" t="s">
        <v>2024</v>
      </c>
      <c r="Y271" t="s">
        <v>2031</v>
      </c>
      <c r="Z271" t="s">
        <v>1284</v>
      </c>
      <c r="AA271" t="s">
        <v>1285</v>
      </c>
      <c r="AB271" t="s">
        <v>1286</v>
      </c>
      <c r="AC271" t="s">
        <v>14465</v>
      </c>
      <c r="AD271" t="s">
        <v>6318</v>
      </c>
      <c r="AV271" t="s">
        <v>1824</v>
      </c>
      <c r="AW271" t="s">
        <v>4437</v>
      </c>
    </row>
    <row r="272" spans="1:49">
      <c r="A272" t="s">
        <v>2432</v>
      </c>
      <c r="B272" t="s">
        <v>2418</v>
      </c>
      <c r="C272">
        <v>2715.52</v>
      </c>
      <c r="D272">
        <v>532.16999999999996</v>
      </c>
      <c r="E272" t="s">
        <v>2433</v>
      </c>
      <c r="F272">
        <v>123</v>
      </c>
      <c r="G272" t="s">
        <v>6314</v>
      </c>
      <c r="H272" t="s">
        <v>6315</v>
      </c>
      <c r="I272">
        <v>0</v>
      </c>
      <c r="J272">
        <v>1078.3399999999999</v>
      </c>
      <c r="K272">
        <v>20.420000000000002</v>
      </c>
      <c r="L272">
        <v>540.23</v>
      </c>
      <c r="M272">
        <v>1070.08</v>
      </c>
      <c r="N272">
        <v>0</v>
      </c>
      <c r="O272">
        <v>0</v>
      </c>
      <c r="P272">
        <v>26886.1</v>
      </c>
      <c r="Q272">
        <v>535.04</v>
      </c>
      <c r="R272" s="343">
        <v>42129</v>
      </c>
      <c r="S272" s="343">
        <v>41866</v>
      </c>
      <c r="T272" t="s">
        <v>7056</v>
      </c>
      <c r="U272" t="s">
        <v>7057</v>
      </c>
      <c r="V272" t="s">
        <v>12925</v>
      </c>
      <c r="W272" t="s">
        <v>7058</v>
      </c>
      <c r="X272" t="s">
        <v>6763</v>
      </c>
      <c r="Y272" t="s">
        <v>6764</v>
      </c>
      <c r="Z272" t="s">
        <v>7059</v>
      </c>
      <c r="AA272" t="s">
        <v>7060</v>
      </c>
      <c r="AB272" t="s">
        <v>7061</v>
      </c>
      <c r="AC272" t="s">
        <v>7062</v>
      </c>
      <c r="AD272" t="s">
        <v>6318</v>
      </c>
      <c r="AV272" t="s">
        <v>1824</v>
      </c>
      <c r="AW272" t="s">
        <v>4437</v>
      </c>
    </row>
    <row r="273" spans="1:49">
      <c r="A273" t="s">
        <v>2434</v>
      </c>
      <c r="B273" t="s">
        <v>2418</v>
      </c>
      <c r="C273">
        <v>1787.05</v>
      </c>
      <c r="D273">
        <v>872.7</v>
      </c>
      <c r="E273" t="s">
        <v>2435</v>
      </c>
      <c r="F273">
        <v>109</v>
      </c>
      <c r="G273" t="s">
        <v>6314</v>
      </c>
      <c r="H273" t="s">
        <v>6315</v>
      </c>
      <c r="I273">
        <v>0</v>
      </c>
      <c r="J273">
        <v>444.89</v>
      </c>
      <c r="K273">
        <v>457.46</v>
      </c>
      <c r="L273">
        <v>440.13</v>
      </c>
      <c r="M273">
        <v>440.13</v>
      </c>
      <c r="N273">
        <v>0</v>
      </c>
      <c r="O273">
        <v>0</v>
      </c>
      <c r="P273">
        <v>22106.34</v>
      </c>
      <c r="Q273">
        <v>440.13</v>
      </c>
      <c r="R273" s="343">
        <v>42143</v>
      </c>
      <c r="S273" s="343">
        <v>41591</v>
      </c>
      <c r="T273" t="s">
        <v>7056</v>
      </c>
      <c r="U273" t="s">
        <v>7057</v>
      </c>
      <c r="V273" t="s">
        <v>12926</v>
      </c>
      <c r="W273" t="s">
        <v>7058</v>
      </c>
      <c r="X273" t="s">
        <v>6763</v>
      </c>
      <c r="Y273" t="s">
        <v>6764</v>
      </c>
      <c r="Z273" t="s">
        <v>7059</v>
      </c>
      <c r="AA273" t="s">
        <v>7060</v>
      </c>
      <c r="AB273" t="s">
        <v>7061</v>
      </c>
      <c r="AC273" t="s">
        <v>7062</v>
      </c>
      <c r="AD273" t="s">
        <v>6318</v>
      </c>
      <c r="AV273" t="s">
        <v>1824</v>
      </c>
      <c r="AW273" t="s">
        <v>4437</v>
      </c>
    </row>
    <row r="274" spans="1:49">
      <c r="A274" t="s">
        <v>3447</v>
      </c>
      <c r="B274" t="s">
        <v>4038</v>
      </c>
      <c r="C274">
        <v>246.94</v>
      </c>
      <c r="D274">
        <v>7757.08</v>
      </c>
      <c r="E274" t="s">
        <v>3448</v>
      </c>
      <c r="F274">
        <v>109</v>
      </c>
      <c r="G274" t="s">
        <v>6319</v>
      </c>
      <c r="H274" t="s">
        <v>6315</v>
      </c>
      <c r="I274">
        <v>0</v>
      </c>
      <c r="J274">
        <v>5.26</v>
      </c>
      <c r="K274">
        <v>0</v>
      </c>
      <c r="L274">
        <v>193.92</v>
      </c>
      <c r="M274">
        <v>47.76</v>
      </c>
      <c r="N274">
        <v>0</v>
      </c>
      <c r="O274">
        <v>0</v>
      </c>
      <c r="P274">
        <v>67066.22</v>
      </c>
      <c r="Q274">
        <v>8022.72</v>
      </c>
      <c r="R274" s="343">
        <v>42177</v>
      </c>
      <c r="S274" s="343">
        <v>41978</v>
      </c>
      <c r="T274" t="s">
        <v>2950</v>
      </c>
      <c r="U274" t="s">
        <v>2951</v>
      </c>
      <c r="V274" t="s">
        <v>2961</v>
      </c>
      <c r="W274" t="s">
        <v>2952</v>
      </c>
      <c r="X274" t="s">
        <v>2953</v>
      </c>
      <c r="Y274" t="s">
        <v>2954</v>
      </c>
      <c r="Z274" t="s">
        <v>2955</v>
      </c>
      <c r="AA274" t="s">
        <v>4717</v>
      </c>
      <c r="AB274" t="s">
        <v>6309</v>
      </c>
      <c r="AC274" t="s">
        <v>16125</v>
      </c>
      <c r="AD274" t="s">
        <v>6520</v>
      </c>
      <c r="AE274" t="s">
        <v>659</v>
      </c>
      <c r="AF274" t="s">
        <v>4639</v>
      </c>
      <c r="AG274" t="s">
        <v>13645</v>
      </c>
      <c r="AH274" t="s">
        <v>2015</v>
      </c>
      <c r="AI274" t="s">
        <v>2016</v>
      </c>
      <c r="AJ274" t="s">
        <v>14162</v>
      </c>
      <c r="AK274" t="s">
        <v>2959</v>
      </c>
      <c r="AL274" t="s">
        <v>2960</v>
      </c>
      <c r="AM274" t="s">
        <v>13645</v>
      </c>
      <c r="AN274" t="s">
        <v>2015</v>
      </c>
      <c r="AO274" t="s">
        <v>2016</v>
      </c>
      <c r="AP274" t="s">
        <v>6309</v>
      </c>
      <c r="AV274" t="s">
        <v>6309</v>
      </c>
      <c r="AW274" t="s">
        <v>6497</v>
      </c>
    </row>
    <row r="275" spans="1:49">
      <c r="A275" t="s">
        <v>2436</v>
      </c>
      <c r="B275" t="s">
        <v>2418</v>
      </c>
      <c r="C275">
        <v>657.72</v>
      </c>
      <c r="D275">
        <v>635.88</v>
      </c>
      <c r="E275" t="s">
        <v>2437</v>
      </c>
      <c r="F275">
        <v>109</v>
      </c>
      <c r="G275" t="s">
        <v>6314</v>
      </c>
      <c r="H275" t="s">
        <v>6315</v>
      </c>
      <c r="I275">
        <v>0</v>
      </c>
      <c r="J275">
        <v>161.47999999999999</v>
      </c>
      <c r="K275">
        <v>173.28</v>
      </c>
      <c r="L275">
        <v>161.47999999999999</v>
      </c>
      <c r="M275">
        <v>161.47999999999999</v>
      </c>
      <c r="N275">
        <v>0</v>
      </c>
      <c r="O275">
        <v>0</v>
      </c>
      <c r="P275">
        <v>8073.89</v>
      </c>
      <c r="Q275">
        <v>161.47999999999999</v>
      </c>
      <c r="R275" s="343">
        <v>42205</v>
      </c>
      <c r="S275" s="343">
        <v>41851</v>
      </c>
      <c r="T275" t="s">
        <v>7056</v>
      </c>
      <c r="U275" t="s">
        <v>7057</v>
      </c>
      <c r="V275" t="s">
        <v>12927</v>
      </c>
      <c r="W275" t="s">
        <v>7058</v>
      </c>
      <c r="X275" t="s">
        <v>6763</v>
      </c>
      <c r="Y275" t="s">
        <v>6764</v>
      </c>
      <c r="Z275" t="s">
        <v>7059</v>
      </c>
      <c r="AA275" t="s">
        <v>7060</v>
      </c>
      <c r="AB275" t="s">
        <v>7061</v>
      </c>
      <c r="AC275" t="s">
        <v>7062</v>
      </c>
      <c r="AD275" t="s">
        <v>6318</v>
      </c>
      <c r="AV275" t="s">
        <v>1824</v>
      </c>
      <c r="AW275" t="s">
        <v>4437</v>
      </c>
    </row>
    <row r="276" spans="1:49">
      <c r="A276" t="s">
        <v>2438</v>
      </c>
      <c r="B276" t="s">
        <v>2418</v>
      </c>
      <c r="C276">
        <v>1090.3399999999999</v>
      </c>
      <c r="D276">
        <v>1058.3900000000001</v>
      </c>
      <c r="E276" t="s">
        <v>2437</v>
      </c>
      <c r="F276">
        <v>109</v>
      </c>
      <c r="G276" t="s">
        <v>6314</v>
      </c>
      <c r="H276" t="s">
        <v>6315</v>
      </c>
      <c r="I276">
        <v>0</v>
      </c>
      <c r="J276">
        <v>268.79000000000002</v>
      </c>
      <c r="K276">
        <v>283.97000000000003</v>
      </c>
      <c r="L276">
        <v>268.79000000000002</v>
      </c>
      <c r="M276">
        <v>268.79000000000002</v>
      </c>
      <c r="N276">
        <v>0</v>
      </c>
      <c r="O276">
        <v>0</v>
      </c>
      <c r="P276">
        <v>13439.29</v>
      </c>
      <c r="Q276">
        <v>268.79000000000002</v>
      </c>
      <c r="R276" s="343">
        <v>42205</v>
      </c>
      <c r="S276" s="343">
        <v>41591</v>
      </c>
      <c r="T276" t="s">
        <v>7056</v>
      </c>
      <c r="U276" t="s">
        <v>7057</v>
      </c>
      <c r="V276" t="s">
        <v>12928</v>
      </c>
      <c r="W276" t="s">
        <v>7058</v>
      </c>
      <c r="X276" t="s">
        <v>6763</v>
      </c>
      <c r="Y276" t="s">
        <v>6764</v>
      </c>
      <c r="Z276" t="s">
        <v>7059</v>
      </c>
      <c r="AA276" t="s">
        <v>7060</v>
      </c>
      <c r="AB276" t="s">
        <v>7061</v>
      </c>
      <c r="AC276" t="s">
        <v>7062</v>
      </c>
      <c r="AD276" t="s">
        <v>6318</v>
      </c>
      <c r="AV276" t="s">
        <v>1824</v>
      </c>
      <c r="AW276" t="s">
        <v>4437</v>
      </c>
    </row>
    <row r="277" spans="1:49">
      <c r="A277" t="s">
        <v>2439</v>
      </c>
      <c r="B277" t="s">
        <v>2418</v>
      </c>
      <c r="C277">
        <v>1029.1099999999999</v>
      </c>
      <c r="D277">
        <v>998.85</v>
      </c>
      <c r="E277" t="s">
        <v>2437</v>
      </c>
      <c r="F277">
        <v>109</v>
      </c>
      <c r="G277" t="s">
        <v>6314</v>
      </c>
      <c r="H277" t="s">
        <v>6315</v>
      </c>
      <c r="I277">
        <v>0</v>
      </c>
      <c r="J277">
        <v>253.53</v>
      </c>
      <c r="K277">
        <v>268.52</v>
      </c>
      <c r="L277">
        <v>253.53</v>
      </c>
      <c r="M277">
        <v>253.53</v>
      </c>
      <c r="N277">
        <v>0</v>
      </c>
      <c r="O277">
        <v>0</v>
      </c>
      <c r="P277">
        <v>12676.68</v>
      </c>
      <c r="Q277">
        <v>253.53</v>
      </c>
      <c r="R277" s="343">
        <v>42205</v>
      </c>
      <c r="S277" s="343">
        <v>41941</v>
      </c>
      <c r="T277" t="s">
        <v>7056</v>
      </c>
      <c r="U277" t="s">
        <v>7057</v>
      </c>
      <c r="V277" t="s">
        <v>12929</v>
      </c>
      <c r="W277" t="s">
        <v>7058</v>
      </c>
      <c r="X277" t="s">
        <v>6763</v>
      </c>
      <c r="Y277" t="s">
        <v>6764</v>
      </c>
      <c r="Z277" t="s">
        <v>7059</v>
      </c>
      <c r="AA277" t="s">
        <v>7060</v>
      </c>
      <c r="AB277" t="s">
        <v>7061</v>
      </c>
      <c r="AC277" t="s">
        <v>7062</v>
      </c>
      <c r="AD277" t="s">
        <v>6318</v>
      </c>
      <c r="AV277" t="s">
        <v>1824</v>
      </c>
      <c r="AW277" t="s">
        <v>4437</v>
      </c>
    </row>
    <row r="278" spans="1:49">
      <c r="A278" t="s">
        <v>3443</v>
      </c>
      <c r="B278" t="s">
        <v>4038</v>
      </c>
      <c r="C278">
        <v>114.42</v>
      </c>
      <c r="D278">
        <v>7337.77</v>
      </c>
      <c r="E278" t="s">
        <v>3444</v>
      </c>
      <c r="F278">
        <v>81</v>
      </c>
      <c r="G278" t="s">
        <v>6319</v>
      </c>
      <c r="H278" t="s">
        <v>6316</v>
      </c>
      <c r="I278">
        <v>0</v>
      </c>
      <c r="J278">
        <v>3.02</v>
      </c>
      <c r="K278">
        <v>0</v>
      </c>
      <c r="L278">
        <v>111.39</v>
      </c>
      <c r="M278">
        <v>0</v>
      </c>
      <c r="N278">
        <v>0</v>
      </c>
      <c r="O278">
        <v>0</v>
      </c>
      <c r="P278">
        <v>63441.02</v>
      </c>
      <c r="Q278">
        <v>7589.06</v>
      </c>
      <c r="R278" s="343">
        <v>42177</v>
      </c>
      <c r="S278" s="343">
        <v>41983</v>
      </c>
      <c r="T278" t="s">
        <v>2950</v>
      </c>
      <c r="U278" t="s">
        <v>2951</v>
      </c>
      <c r="V278" t="s">
        <v>2963</v>
      </c>
      <c r="W278" t="s">
        <v>2952</v>
      </c>
      <c r="X278" t="s">
        <v>2953</v>
      </c>
      <c r="Y278" t="s">
        <v>2954</v>
      </c>
      <c r="Z278" t="s">
        <v>2955</v>
      </c>
      <c r="AA278" t="s">
        <v>4717</v>
      </c>
      <c r="AB278" t="s">
        <v>6309</v>
      </c>
      <c r="AC278" t="s">
        <v>16125</v>
      </c>
      <c r="AD278" t="s">
        <v>6520</v>
      </c>
      <c r="AE278" t="s">
        <v>659</v>
      </c>
      <c r="AF278" t="s">
        <v>4639</v>
      </c>
      <c r="AG278" t="s">
        <v>13645</v>
      </c>
      <c r="AH278" t="s">
        <v>2015</v>
      </c>
      <c r="AI278" t="s">
        <v>2016</v>
      </c>
      <c r="AJ278" t="s">
        <v>14162</v>
      </c>
      <c r="AK278" t="s">
        <v>2959</v>
      </c>
      <c r="AL278" t="s">
        <v>2960</v>
      </c>
      <c r="AM278" t="s">
        <v>13645</v>
      </c>
      <c r="AN278" t="s">
        <v>2015</v>
      </c>
      <c r="AO278" t="s">
        <v>2016</v>
      </c>
      <c r="AP278" t="s">
        <v>6309</v>
      </c>
      <c r="AV278" t="s">
        <v>6309</v>
      </c>
      <c r="AW278" t="s">
        <v>6497</v>
      </c>
    </row>
    <row r="279" spans="1:49">
      <c r="A279" t="s">
        <v>5208</v>
      </c>
      <c r="B279" t="s">
        <v>16329</v>
      </c>
      <c r="C279">
        <v>2934.25</v>
      </c>
      <c r="D279">
        <v>15347.59</v>
      </c>
      <c r="E279" t="s">
        <v>5210</v>
      </c>
      <c r="F279">
        <v>64</v>
      </c>
      <c r="G279" t="s">
        <v>6319</v>
      </c>
      <c r="H279" t="s">
        <v>6316</v>
      </c>
      <c r="I279">
        <v>0</v>
      </c>
      <c r="J279">
        <v>2138.9499999999998</v>
      </c>
      <c r="K279">
        <v>0</v>
      </c>
      <c r="L279">
        <v>795.31</v>
      </c>
      <c r="M279">
        <v>0</v>
      </c>
      <c r="N279">
        <v>0</v>
      </c>
      <c r="O279">
        <v>0</v>
      </c>
      <c r="P279">
        <v>92481.25</v>
      </c>
      <c r="Q279">
        <v>1069.47</v>
      </c>
      <c r="R279" s="343">
        <v>41505</v>
      </c>
      <c r="S279" s="343">
        <v>42061</v>
      </c>
      <c r="T279" t="s">
        <v>4074</v>
      </c>
      <c r="U279" t="s">
        <v>4075</v>
      </c>
      <c r="V279" t="s">
        <v>4083</v>
      </c>
      <c r="W279" t="s">
        <v>4077</v>
      </c>
      <c r="X279" t="s">
        <v>2058</v>
      </c>
      <c r="Y279" t="s">
        <v>2059</v>
      </c>
      <c r="Z279" t="s">
        <v>4078</v>
      </c>
      <c r="AA279" t="s">
        <v>15077</v>
      </c>
      <c r="AB279" t="s">
        <v>4080</v>
      </c>
      <c r="AC279" t="s">
        <v>16296</v>
      </c>
      <c r="AD279" t="s">
        <v>6495</v>
      </c>
      <c r="AV279" t="s">
        <v>6309</v>
      </c>
      <c r="AW279" t="s">
        <v>6334</v>
      </c>
    </row>
    <row r="280" spans="1:49">
      <c r="A280" t="s">
        <v>13896</v>
      </c>
      <c r="B280" t="s">
        <v>2540</v>
      </c>
      <c r="C280">
        <v>796.33</v>
      </c>
      <c r="D280">
        <v>470.48</v>
      </c>
      <c r="E280" t="s">
        <v>13897</v>
      </c>
      <c r="F280">
        <v>63</v>
      </c>
      <c r="G280" t="s">
        <v>6317</v>
      </c>
      <c r="H280" t="s">
        <v>6316</v>
      </c>
      <c r="I280">
        <v>0</v>
      </c>
      <c r="J280">
        <v>528.13</v>
      </c>
      <c r="K280">
        <v>15.19</v>
      </c>
      <c r="L280">
        <v>253</v>
      </c>
      <c r="M280">
        <v>0</v>
      </c>
      <c r="N280">
        <v>0</v>
      </c>
      <c r="O280">
        <v>0</v>
      </c>
      <c r="P280">
        <v>10138.1</v>
      </c>
      <c r="Q280">
        <v>237.73</v>
      </c>
      <c r="R280" s="343">
        <v>41787</v>
      </c>
      <c r="S280" s="343">
        <v>42062</v>
      </c>
      <c r="T280" t="s">
        <v>7366</v>
      </c>
      <c r="U280" t="s">
        <v>7367</v>
      </c>
      <c r="V280" t="s">
        <v>13898</v>
      </c>
      <c r="W280" t="s">
        <v>15920</v>
      </c>
      <c r="X280" t="s">
        <v>1338</v>
      </c>
      <c r="Y280" t="s">
        <v>3329</v>
      </c>
      <c r="Z280" t="s">
        <v>7369</v>
      </c>
      <c r="AA280" t="s">
        <v>7370</v>
      </c>
      <c r="AB280" t="s">
        <v>7371</v>
      </c>
      <c r="AC280" t="s">
        <v>7372</v>
      </c>
      <c r="AD280" t="s">
        <v>6310</v>
      </c>
      <c r="AE280" t="s">
        <v>2542</v>
      </c>
      <c r="AF280" t="s">
        <v>13745</v>
      </c>
      <c r="AG280" t="s">
        <v>13746</v>
      </c>
      <c r="AH280" t="s">
        <v>1338</v>
      </c>
      <c r="AI280" t="s">
        <v>2031</v>
      </c>
      <c r="AJ280" t="s">
        <v>6309</v>
      </c>
      <c r="AV280" t="s">
        <v>6309</v>
      </c>
      <c r="AW280" t="s">
        <v>6317</v>
      </c>
    </row>
    <row r="281" spans="1:49">
      <c r="A281" t="s">
        <v>2094</v>
      </c>
      <c r="B281" t="s">
        <v>2092</v>
      </c>
      <c r="C281">
        <v>229.6</v>
      </c>
      <c r="D281">
        <v>114.8</v>
      </c>
      <c r="E281" t="s">
        <v>4501</v>
      </c>
      <c r="F281">
        <v>46</v>
      </c>
      <c r="G281" t="s">
        <v>6319</v>
      </c>
      <c r="H281" t="s">
        <v>4276</v>
      </c>
      <c r="I281">
        <v>0</v>
      </c>
      <c r="J281">
        <v>114.8</v>
      </c>
      <c r="K281">
        <v>114.8</v>
      </c>
      <c r="L281">
        <v>0</v>
      </c>
      <c r="M281">
        <v>0</v>
      </c>
      <c r="N281">
        <v>0</v>
      </c>
      <c r="O281">
        <v>0</v>
      </c>
      <c r="P281">
        <v>6888.05</v>
      </c>
      <c r="Q281">
        <v>114.8</v>
      </c>
      <c r="R281" s="343">
        <v>42080</v>
      </c>
      <c r="S281" s="343">
        <v>42019</v>
      </c>
      <c r="T281" t="s">
        <v>6837</v>
      </c>
      <c r="U281" t="s">
        <v>6838</v>
      </c>
      <c r="V281" t="s">
        <v>12347</v>
      </c>
      <c r="W281" t="s">
        <v>6839</v>
      </c>
      <c r="X281" t="s">
        <v>2024</v>
      </c>
      <c r="Y281" t="s">
        <v>2031</v>
      </c>
      <c r="Z281" t="s">
        <v>6840</v>
      </c>
      <c r="AA281" t="s">
        <v>6841</v>
      </c>
      <c r="AB281" t="s">
        <v>6842</v>
      </c>
      <c r="AC281" t="s">
        <v>6843</v>
      </c>
      <c r="AD281" t="s">
        <v>6318</v>
      </c>
      <c r="AV281" t="s">
        <v>6746</v>
      </c>
      <c r="AW281" t="s">
        <v>4388</v>
      </c>
    </row>
    <row r="282" spans="1:49">
      <c r="A282" t="s">
        <v>3272</v>
      </c>
      <c r="B282" t="s">
        <v>3270</v>
      </c>
      <c r="C282">
        <v>1578.02</v>
      </c>
      <c r="D282">
        <v>19262.32</v>
      </c>
      <c r="E282" t="s">
        <v>3273</v>
      </c>
      <c r="F282">
        <v>46</v>
      </c>
      <c r="G282" t="s">
        <v>6319</v>
      </c>
      <c r="H282" t="s">
        <v>4276</v>
      </c>
      <c r="I282">
        <v>0</v>
      </c>
      <c r="J282">
        <v>1557.05</v>
      </c>
      <c r="K282">
        <v>14.86</v>
      </c>
      <c r="L282">
        <v>0</v>
      </c>
      <c r="M282">
        <v>0</v>
      </c>
      <c r="N282">
        <v>0</v>
      </c>
      <c r="O282">
        <v>0</v>
      </c>
      <c r="P282">
        <v>77037.56</v>
      </c>
      <c r="Q282">
        <v>1548.51</v>
      </c>
      <c r="R282" s="343">
        <v>42478</v>
      </c>
      <c r="S282" s="343">
        <v>42066</v>
      </c>
      <c r="T282" t="s">
        <v>7628</v>
      </c>
      <c r="U282" t="s">
        <v>7629</v>
      </c>
      <c r="V282" t="s">
        <v>12179</v>
      </c>
      <c r="W282" t="s">
        <v>7630</v>
      </c>
      <c r="X282" t="s">
        <v>7631</v>
      </c>
      <c r="Y282" t="s">
        <v>7632</v>
      </c>
      <c r="Z282" t="s">
        <v>7633</v>
      </c>
      <c r="AA282" t="s">
        <v>7634</v>
      </c>
      <c r="AB282" t="s">
        <v>7635</v>
      </c>
      <c r="AC282" t="s">
        <v>7636</v>
      </c>
      <c r="AD282" t="s">
        <v>6318</v>
      </c>
      <c r="AV282" t="s">
        <v>4399</v>
      </c>
      <c r="AW282" t="s">
        <v>4400</v>
      </c>
    </row>
    <row r="283" spans="1:49">
      <c r="A283" t="s">
        <v>14784</v>
      </c>
      <c r="B283" t="s">
        <v>14785</v>
      </c>
      <c r="C283">
        <v>5115.1499999999996</v>
      </c>
      <c r="D283">
        <v>20346.259999999998</v>
      </c>
      <c r="E283" t="s">
        <v>14786</v>
      </c>
      <c r="F283">
        <v>46</v>
      </c>
      <c r="G283" t="s">
        <v>6319</v>
      </c>
      <c r="H283" t="s">
        <v>4276</v>
      </c>
      <c r="I283">
        <v>0</v>
      </c>
      <c r="J283">
        <v>2641.01</v>
      </c>
      <c r="K283">
        <v>2454.15</v>
      </c>
      <c r="L283">
        <v>0</v>
      </c>
      <c r="M283">
        <v>0</v>
      </c>
      <c r="N283">
        <v>0</v>
      </c>
      <c r="O283">
        <v>0</v>
      </c>
      <c r="P283">
        <v>84544.76</v>
      </c>
      <c r="Q283">
        <v>2610.5</v>
      </c>
      <c r="R283" s="343">
        <v>42314</v>
      </c>
      <c r="S283" s="343">
        <v>42065</v>
      </c>
      <c r="T283" t="s">
        <v>14787</v>
      </c>
      <c r="U283" t="s">
        <v>14788</v>
      </c>
      <c r="V283" t="s">
        <v>14789</v>
      </c>
      <c r="W283" t="s">
        <v>15116</v>
      </c>
      <c r="X283" t="s">
        <v>1338</v>
      </c>
      <c r="Y283" t="s">
        <v>2031</v>
      </c>
      <c r="Z283" t="s">
        <v>14791</v>
      </c>
      <c r="AA283" t="s">
        <v>14792</v>
      </c>
      <c r="AB283" t="s">
        <v>7400</v>
      </c>
      <c r="AC283" t="s">
        <v>14793</v>
      </c>
      <c r="AD283" t="s">
        <v>6313</v>
      </c>
      <c r="AE283" t="s">
        <v>14794</v>
      </c>
      <c r="AF283" t="s">
        <v>14795</v>
      </c>
      <c r="AG283" t="s">
        <v>14796</v>
      </c>
      <c r="AH283" t="s">
        <v>2024</v>
      </c>
      <c r="AI283" t="s">
        <v>2031</v>
      </c>
      <c r="AJ283" t="s">
        <v>14797</v>
      </c>
      <c r="AV283" t="s">
        <v>1922</v>
      </c>
      <c r="AW283" t="s">
        <v>4388</v>
      </c>
    </row>
    <row r="284" spans="1:49">
      <c r="A284" t="s">
        <v>15152</v>
      </c>
      <c r="B284" t="s">
        <v>16235</v>
      </c>
      <c r="C284">
        <v>1609.37</v>
      </c>
      <c r="D284">
        <v>20413.580000000002</v>
      </c>
      <c r="E284" t="s">
        <v>15153</v>
      </c>
      <c r="F284">
        <v>46</v>
      </c>
      <c r="G284" t="s">
        <v>6317</v>
      </c>
      <c r="H284" t="s">
        <v>4276</v>
      </c>
      <c r="I284">
        <v>0</v>
      </c>
      <c r="J284">
        <v>1534.45</v>
      </c>
      <c r="K284">
        <v>69.09</v>
      </c>
      <c r="L284">
        <v>0</v>
      </c>
      <c r="M284">
        <v>0</v>
      </c>
      <c r="N284">
        <v>0</v>
      </c>
      <c r="O284">
        <v>0</v>
      </c>
      <c r="P284">
        <v>49167.35</v>
      </c>
      <c r="Q284">
        <v>1525.95</v>
      </c>
      <c r="R284" s="343">
        <v>42499</v>
      </c>
      <c r="S284" s="343">
        <v>42079</v>
      </c>
      <c r="T284" t="s">
        <v>15146</v>
      </c>
      <c r="U284" t="s">
        <v>15147</v>
      </c>
      <c r="V284" t="s">
        <v>15154</v>
      </c>
      <c r="W284" t="s">
        <v>16236</v>
      </c>
      <c r="X284" t="s">
        <v>2041</v>
      </c>
      <c r="Y284" t="s">
        <v>2042</v>
      </c>
      <c r="Z284" t="s">
        <v>15149</v>
      </c>
      <c r="AA284" t="s">
        <v>15150</v>
      </c>
      <c r="AB284" t="s">
        <v>16237</v>
      </c>
      <c r="AC284" t="s">
        <v>16238</v>
      </c>
      <c r="AD284" t="s">
        <v>6310</v>
      </c>
      <c r="AV284" t="s">
        <v>6309</v>
      </c>
      <c r="AW284" t="s">
        <v>6497</v>
      </c>
    </row>
    <row r="285" spans="1:49">
      <c r="A285" t="s">
        <v>4650</v>
      </c>
      <c r="B285" t="s">
        <v>16329</v>
      </c>
      <c r="C285">
        <v>2208.34</v>
      </c>
      <c r="D285">
        <v>15845.58</v>
      </c>
      <c r="E285" t="s">
        <v>4651</v>
      </c>
      <c r="F285">
        <v>30</v>
      </c>
      <c r="G285" t="s">
        <v>6319</v>
      </c>
      <c r="H285" t="s">
        <v>4276</v>
      </c>
      <c r="I285">
        <v>0</v>
      </c>
      <c r="J285">
        <v>2208.34</v>
      </c>
      <c r="K285">
        <v>0</v>
      </c>
      <c r="L285">
        <v>0</v>
      </c>
      <c r="M285">
        <v>0</v>
      </c>
      <c r="N285">
        <v>0</v>
      </c>
      <c r="O285">
        <v>0</v>
      </c>
      <c r="P285">
        <v>58003.18</v>
      </c>
      <c r="Q285">
        <v>1104.17</v>
      </c>
      <c r="R285" s="343">
        <v>41919</v>
      </c>
      <c r="S285" s="343">
        <v>42061</v>
      </c>
      <c r="T285" t="s">
        <v>4074</v>
      </c>
      <c r="U285" t="s">
        <v>4075</v>
      </c>
      <c r="V285" t="s">
        <v>4076</v>
      </c>
      <c r="W285" t="s">
        <v>4077</v>
      </c>
      <c r="X285" t="s">
        <v>2058</v>
      </c>
      <c r="Y285" t="s">
        <v>2059</v>
      </c>
      <c r="Z285" t="s">
        <v>4078</v>
      </c>
      <c r="AA285" t="s">
        <v>15077</v>
      </c>
      <c r="AB285" t="s">
        <v>4080</v>
      </c>
      <c r="AC285" t="s">
        <v>16296</v>
      </c>
      <c r="AD285" t="s">
        <v>6495</v>
      </c>
      <c r="AE285" t="s">
        <v>4652</v>
      </c>
      <c r="AF285" t="s">
        <v>4082</v>
      </c>
      <c r="AG285" t="s">
        <v>13663</v>
      </c>
      <c r="AH285" t="s">
        <v>2024</v>
      </c>
      <c r="AI285" t="s">
        <v>2031</v>
      </c>
      <c r="AJ285" t="s">
        <v>13664</v>
      </c>
      <c r="AQ285">
        <v>1</v>
      </c>
      <c r="AR285" t="s">
        <v>2060</v>
      </c>
      <c r="AS285" t="s">
        <v>15135</v>
      </c>
      <c r="AT285" t="s">
        <v>2042</v>
      </c>
      <c r="AU285" t="s">
        <v>2062</v>
      </c>
      <c r="AV285" t="s">
        <v>6309</v>
      </c>
      <c r="AW285" t="s">
        <v>6334</v>
      </c>
    </row>
    <row r="286" spans="1:49">
      <c r="A286" t="s">
        <v>2278</v>
      </c>
      <c r="B286" t="s">
        <v>2279</v>
      </c>
      <c r="C286">
        <v>122.7</v>
      </c>
      <c r="E286" t="s">
        <v>2535</v>
      </c>
      <c r="F286">
        <v>30</v>
      </c>
      <c r="G286" t="s">
        <v>6312</v>
      </c>
      <c r="H286" t="s">
        <v>4276</v>
      </c>
      <c r="I286">
        <v>0</v>
      </c>
      <c r="J286">
        <v>122.7</v>
      </c>
      <c r="K286">
        <v>0</v>
      </c>
      <c r="L286">
        <v>0</v>
      </c>
      <c r="M286">
        <v>0</v>
      </c>
      <c r="N286">
        <v>0</v>
      </c>
      <c r="O286">
        <v>0</v>
      </c>
      <c r="P286">
        <v>6998.28</v>
      </c>
      <c r="Q286">
        <v>122.55</v>
      </c>
      <c r="R286" s="343">
        <v>42086</v>
      </c>
      <c r="S286" s="343">
        <v>42061</v>
      </c>
      <c r="T286" t="s">
        <v>8850</v>
      </c>
      <c r="U286" t="s">
        <v>6309</v>
      </c>
      <c r="V286" t="s">
        <v>12591</v>
      </c>
      <c r="W286" t="s">
        <v>8851</v>
      </c>
      <c r="X286" t="s">
        <v>2024</v>
      </c>
      <c r="Y286" t="s">
        <v>6758</v>
      </c>
      <c r="Z286" t="s">
        <v>8852</v>
      </c>
      <c r="AA286" t="s">
        <v>8853</v>
      </c>
      <c r="AB286" t="s">
        <v>6309</v>
      </c>
      <c r="AC286" t="s">
        <v>8854</v>
      </c>
      <c r="AD286" t="s">
        <v>6310</v>
      </c>
      <c r="AV286" t="s">
        <v>6309</v>
      </c>
      <c r="AW286" t="s">
        <v>6312</v>
      </c>
    </row>
    <row r="287" spans="1:49">
      <c r="A287" t="s">
        <v>4350</v>
      </c>
      <c r="B287" t="s">
        <v>4351</v>
      </c>
      <c r="C287">
        <v>261.39999999999998</v>
      </c>
      <c r="D287">
        <v>131.61000000000001</v>
      </c>
      <c r="E287" t="s">
        <v>1929</v>
      </c>
      <c r="F287">
        <v>30</v>
      </c>
      <c r="G287" t="s">
        <v>6312</v>
      </c>
      <c r="H287" t="s">
        <v>4276</v>
      </c>
      <c r="I287">
        <v>0</v>
      </c>
      <c r="J287">
        <v>261.39999999999998</v>
      </c>
      <c r="K287">
        <v>0</v>
      </c>
      <c r="L287">
        <v>0</v>
      </c>
      <c r="M287">
        <v>0</v>
      </c>
      <c r="N287">
        <v>0</v>
      </c>
      <c r="O287">
        <v>0</v>
      </c>
      <c r="P287">
        <v>7896.34</v>
      </c>
      <c r="Q287">
        <v>131.61000000000001</v>
      </c>
      <c r="R287" s="343">
        <v>42120</v>
      </c>
      <c r="S287" s="343">
        <v>42048</v>
      </c>
      <c r="T287" t="s">
        <v>8718</v>
      </c>
      <c r="U287" t="s">
        <v>6309</v>
      </c>
      <c r="V287" t="s">
        <v>12026</v>
      </c>
      <c r="W287" t="s">
        <v>8719</v>
      </c>
      <c r="X287" t="s">
        <v>2024</v>
      </c>
      <c r="Y287" t="s">
        <v>2031</v>
      </c>
      <c r="Z287" t="s">
        <v>6309</v>
      </c>
      <c r="AA287" t="s">
        <v>8720</v>
      </c>
      <c r="AB287" t="s">
        <v>6309</v>
      </c>
      <c r="AC287" t="s">
        <v>6309</v>
      </c>
      <c r="AD287" t="s">
        <v>6310</v>
      </c>
      <c r="AV287" t="s">
        <v>6309</v>
      </c>
      <c r="AW287" t="s">
        <v>6312</v>
      </c>
    </row>
    <row r="288" spans="1:49">
      <c r="A288" t="s">
        <v>5391</v>
      </c>
      <c r="B288" t="s">
        <v>5392</v>
      </c>
      <c r="C288">
        <v>363.05</v>
      </c>
      <c r="D288">
        <v>182.5</v>
      </c>
      <c r="E288" t="s">
        <v>1929</v>
      </c>
      <c r="F288">
        <v>30</v>
      </c>
      <c r="G288" t="s">
        <v>6312</v>
      </c>
      <c r="H288" t="s">
        <v>4276</v>
      </c>
      <c r="I288">
        <v>0</v>
      </c>
      <c r="J288">
        <v>363.05</v>
      </c>
      <c r="K288">
        <v>0</v>
      </c>
      <c r="L288">
        <v>0</v>
      </c>
      <c r="M288">
        <v>0</v>
      </c>
      <c r="N288">
        <v>0</v>
      </c>
      <c r="O288">
        <v>0</v>
      </c>
      <c r="P288">
        <v>10950.02</v>
      </c>
      <c r="Q288">
        <v>182.5</v>
      </c>
      <c r="R288" s="343">
        <v>42122</v>
      </c>
      <c r="S288" s="343">
        <v>42027</v>
      </c>
      <c r="T288" t="s">
        <v>6973</v>
      </c>
      <c r="U288" t="s">
        <v>6309</v>
      </c>
      <c r="V288" t="s">
        <v>12017</v>
      </c>
      <c r="W288" t="s">
        <v>6974</v>
      </c>
      <c r="X288" t="s">
        <v>3554</v>
      </c>
      <c r="Y288" t="s">
        <v>3555</v>
      </c>
      <c r="Z288" t="s">
        <v>6975</v>
      </c>
      <c r="AA288" t="s">
        <v>6309</v>
      </c>
      <c r="AB288" t="s">
        <v>6309</v>
      </c>
      <c r="AC288" t="s">
        <v>6309</v>
      </c>
      <c r="AD288" t="s">
        <v>6310</v>
      </c>
      <c r="AV288" t="s">
        <v>6309</v>
      </c>
      <c r="AW288" t="s">
        <v>6497</v>
      </c>
    </row>
    <row r="289" spans="1:49">
      <c r="A289" t="s">
        <v>4866</v>
      </c>
      <c r="B289" t="s">
        <v>4867</v>
      </c>
      <c r="C289">
        <v>1533.1</v>
      </c>
      <c r="D289">
        <v>13691.99</v>
      </c>
      <c r="E289" t="s">
        <v>3749</v>
      </c>
      <c r="F289">
        <v>30</v>
      </c>
      <c r="G289" t="s">
        <v>6319</v>
      </c>
      <c r="H289" t="s">
        <v>4276</v>
      </c>
      <c r="I289">
        <v>0</v>
      </c>
      <c r="J289">
        <v>1529.6</v>
      </c>
      <c r="K289">
        <v>0</v>
      </c>
      <c r="L289">
        <v>0</v>
      </c>
      <c r="M289">
        <v>0</v>
      </c>
      <c r="N289">
        <v>0</v>
      </c>
      <c r="O289">
        <v>0</v>
      </c>
      <c r="P289">
        <v>38704.730000000003</v>
      </c>
      <c r="Q289">
        <v>761.84</v>
      </c>
      <c r="R289" s="343">
        <v>42669</v>
      </c>
      <c r="S289" s="343">
        <v>42062</v>
      </c>
      <c r="T289" t="s">
        <v>7912</v>
      </c>
      <c r="U289" t="s">
        <v>7913</v>
      </c>
      <c r="V289" t="s">
        <v>11895</v>
      </c>
      <c r="W289" t="s">
        <v>7914</v>
      </c>
      <c r="X289" t="s">
        <v>7915</v>
      </c>
      <c r="Y289" t="s">
        <v>7715</v>
      </c>
      <c r="Z289" t="s">
        <v>7916</v>
      </c>
      <c r="AA289" t="s">
        <v>14203</v>
      </c>
      <c r="AB289" t="s">
        <v>7917</v>
      </c>
      <c r="AC289" t="s">
        <v>7918</v>
      </c>
      <c r="AD289" t="s">
        <v>6313</v>
      </c>
      <c r="AV289" t="s">
        <v>11896</v>
      </c>
      <c r="AW289" t="s">
        <v>4388</v>
      </c>
    </row>
    <row r="290" spans="1:49">
      <c r="A290" t="s">
        <v>15652</v>
      </c>
      <c r="B290" t="s">
        <v>15653</v>
      </c>
      <c r="C290">
        <v>9890.2099999999991</v>
      </c>
      <c r="D290">
        <v>409259.7</v>
      </c>
      <c r="E290" t="s">
        <v>15654</v>
      </c>
      <c r="F290">
        <v>30</v>
      </c>
      <c r="G290" t="s">
        <v>6319</v>
      </c>
      <c r="H290" t="s">
        <v>4276</v>
      </c>
      <c r="P290">
        <v>473102.31</v>
      </c>
      <c r="Q290">
        <v>8900.74</v>
      </c>
      <c r="R290" s="343">
        <v>43661</v>
      </c>
      <c r="S290" s="343">
        <v>42065</v>
      </c>
      <c r="T290" t="s">
        <v>15655</v>
      </c>
      <c r="U290" t="s">
        <v>15656</v>
      </c>
      <c r="V290" t="s">
        <v>15657</v>
      </c>
      <c r="W290" t="s">
        <v>15658</v>
      </c>
      <c r="X290" t="s">
        <v>10575</v>
      </c>
      <c r="Y290" t="s">
        <v>10576</v>
      </c>
      <c r="Z290" t="s">
        <v>15659</v>
      </c>
      <c r="AA290" t="s">
        <v>15660</v>
      </c>
      <c r="AB290" t="s">
        <v>15661</v>
      </c>
      <c r="AC290" t="s">
        <v>15662</v>
      </c>
      <c r="AD290" t="s">
        <v>6313</v>
      </c>
      <c r="AE290" t="s">
        <v>15661</v>
      </c>
      <c r="AF290" t="s">
        <v>15663</v>
      </c>
      <c r="AG290" t="s">
        <v>15664</v>
      </c>
      <c r="AH290" t="s">
        <v>10575</v>
      </c>
      <c r="AI290" t="s">
        <v>10576</v>
      </c>
      <c r="AJ290" t="s">
        <v>15665</v>
      </c>
    </row>
    <row r="291" spans="1:49">
      <c r="A291" t="s">
        <v>16099</v>
      </c>
      <c r="B291" t="s">
        <v>15221</v>
      </c>
      <c r="C291">
        <v>771.55</v>
      </c>
      <c r="D291">
        <v>19814.23</v>
      </c>
      <c r="E291" t="s">
        <v>16100</v>
      </c>
      <c r="F291">
        <v>30</v>
      </c>
      <c r="G291" t="s">
        <v>6319</v>
      </c>
      <c r="H291" t="s">
        <v>4276</v>
      </c>
      <c r="P291">
        <v>24341.46</v>
      </c>
      <c r="Q291">
        <v>582.77</v>
      </c>
      <c r="R291" s="343">
        <v>43246</v>
      </c>
      <c r="S291" s="343">
        <v>42069</v>
      </c>
      <c r="T291" t="s">
        <v>15223</v>
      </c>
      <c r="U291" t="s">
        <v>15224</v>
      </c>
      <c r="V291" t="s">
        <v>16101</v>
      </c>
      <c r="W291" t="s">
        <v>15226</v>
      </c>
      <c r="X291" t="s">
        <v>11210</v>
      </c>
      <c r="Y291" t="s">
        <v>11211</v>
      </c>
      <c r="Z291" t="s">
        <v>15227</v>
      </c>
      <c r="AA291" t="s">
        <v>15228</v>
      </c>
      <c r="AB291" t="s">
        <v>6309</v>
      </c>
      <c r="AC291" t="s">
        <v>15229</v>
      </c>
      <c r="AD291" t="s">
        <v>6313</v>
      </c>
    </row>
    <row r="292" spans="1:49">
      <c r="A292" t="s">
        <v>3454</v>
      </c>
      <c r="B292" t="s">
        <v>3455</v>
      </c>
      <c r="C292">
        <v>451.51</v>
      </c>
      <c r="D292">
        <v>739.51</v>
      </c>
      <c r="E292" t="s">
        <v>3456</v>
      </c>
      <c r="F292">
        <v>21</v>
      </c>
      <c r="G292" t="s">
        <v>6317</v>
      </c>
      <c r="H292" t="s">
        <v>6945</v>
      </c>
      <c r="I292">
        <v>0</v>
      </c>
      <c r="J292">
        <v>451.51</v>
      </c>
      <c r="K292">
        <v>0</v>
      </c>
      <c r="L292">
        <v>0</v>
      </c>
      <c r="M292">
        <v>0</v>
      </c>
      <c r="N292">
        <v>0</v>
      </c>
      <c r="O292">
        <v>0</v>
      </c>
      <c r="P292">
        <v>24262.240000000002</v>
      </c>
      <c r="Q292">
        <v>373.4</v>
      </c>
      <c r="R292" s="343">
        <v>42166</v>
      </c>
      <c r="S292" s="343">
        <v>42072</v>
      </c>
      <c r="T292" t="s">
        <v>7401</v>
      </c>
      <c r="U292" t="s">
        <v>7402</v>
      </c>
      <c r="V292" t="s">
        <v>13179</v>
      </c>
      <c r="W292" t="s">
        <v>7403</v>
      </c>
      <c r="X292" t="s">
        <v>1338</v>
      </c>
      <c r="Y292" t="s">
        <v>2031</v>
      </c>
      <c r="Z292" t="s">
        <v>7404</v>
      </c>
      <c r="AA292" t="s">
        <v>7405</v>
      </c>
      <c r="AB292" t="s">
        <v>7406</v>
      </c>
      <c r="AC292" t="s">
        <v>16131</v>
      </c>
      <c r="AD292" t="s">
        <v>6310</v>
      </c>
      <c r="AV292" t="s">
        <v>6309</v>
      </c>
      <c r="AW292" t="s">
        <v>6317</v>
      </c>
    </row>
    <row r="293" spans="1:49">
      <c r="A293" t="s">
        <v>3269</v>
      </c>
      <c r="B293" t="s">
        <v>3270</v>
      </c>
      <c r="C293">
        <v>1302.3800000000001</v>
      </c>
      <c r="D293">
        <v>16048.83</v>
      </c>
      <c r="E293" t="s">
        <v>3271</v>
      </c>
      <c r="F293">
        <v>21</v>
      </c>
      <c r="G293" t="s">
        <v>6319</v>
      </c>
      <c r="H293" t="s">
        <v>6945</v>
      </c>
      <c r="I293">
        <v>0</v>
      </c>
      <c r="J293">
        <v>1297.29</v>
      </c>
      <c r="K293">
        <v>0</v>
      </c>
      <c r="L293">
        <v>0</v>
      </c>
      <c r="M293">
        <v>0</v>
      </c>
      <c r="N293">
        <v>0</v>
      </c>
      <c r="O293">
        <v>0</v>
      </c>
      <c r="P293">
        <v>64185.75</v>
      </c>
      <c r="Q293">
        <v>1290.18</v>
      </c>
      <c r="R293" s="343">
        <v>42478</v>
      </c>
      <c r="S293" s="343">
        <v>42066</v>
      </c>
      <c r="T293" t="s">
        <v>7628</v>
      </c>
      <c r="U293" t="s">
        <v>7629</v>
      </c>
      <c r="V293" t="s">
        <v>12475</v>
      </c>
      <c r="W293" t="s">
        <v>7630</v>
      </c>
      <c r="X293" t="s">
        <v>7631</v>
      </c>
      <c r="Y293" t="s">
        <v>7632</v>
      </c>
      <c r="Z293" t="s">
        <v>7633</v>
      </c>
      <c r="AA293" t="s">
        <v>7634</v>
      </c>
      <c r="AB293" t="s">
        <v>7635</v>
      </c>
      <c r="AC293" t="s">
        <v>7636</v>
      </c>
      <c r="AD293" t="s">
        <v>6318</v>
      </c>
      <c r="AV293" t="s">
        <v>4399</v>
      </c>
      <c r="AW293" t="s">
        <v>4400</v>
      </c>
    </row>
    <row r="294" spans="1:49">
      <c r="A294" t="s">
        <v>15936</v>
      </c>
      <c r="B294" t="s">
        <v>15937</v>
      </c>
      <c r="C294">
        <v>962.34</v>
      </c>
      <c r="D294">
        <v>26233.87</v>
      </c>
      <c r="E294" t="s">
        <v>1608</v>
      </c>
      <c r="F294">
        <v>21</v>
      </c>
      <c r="G294" t="s">
        <v>6317</v>
      </c>
      <c r="H294" t="s">
        <v>6945</v>
      </c>
      <c r="P294">
        <v>36487.800000000003</v>
      </c>
      <c r="Q294">
        <v>882.23</v>
      </c>
      <c r="R294" s="343">
        <v>43106</v>
      </c>
      <c r="S294" s="343">
        <v>42076</v>
      </c>
      <c r="T294" t="s">
        <v>15938</v>
      </c>
      <c r="U294" t="s">
        <v>15939</v>
      </c>
      <c r="V294" t="s">
        <v>15940</v>
      </c>
      <c r="W294" t="s">
        <v>2335</v>
      </c>
      <c r="X294" t="s">
        <v>2024</v>
      </c>
      <c r="Y294" t="s">
        <v>2031</v>
      </c>
      <c r="Z294" t="s">
        <v>15925</v>
      </c>
      <c r="AA294" t="s">
        <v>15941</v>
      </c>
      <c r="AB294" t="s">
        <v>15942</v>
      </c>
      <c r="AC294" t="s">
        <v>901</v>
      </c>
      <c r="AD294" t="s">
        <v>6310</v>
      </c>
    </row>
    <row r="295" spans="1:49">
      <c r="A295" t="s">
        <v>16020</v>
      </c>
      <c r="B295" t="s">
        <v>15221</v>
      </c>
      <c r="C295">
        <v>1072.24</v>
      </c>
      <c r="D295">
        <v>34405.71</v>
      </c>
      <c r="E295" t="s">
        <v>16021</v>
      </c>
      <c r="F295">
        <v>21</v>
      </c>
      <c r="G295" t="s">
        <v>6319</v>
      </c>
      <c r="H295" t="s">
        <v>6945</v>
      </c>
      <c r="P295">
        <v>44365.84</v>
      </c>
      <c r="Q295">
        <v>1062.19</v>
      </c>
      <c r="R295" s="343">
        <v>43176</v>
      </c>
      <c r="S295" s="343">
        <v>42069</v>
      </c>
      <c r="T295" t="s">
        <v>15223</v>
      </c>
      <c r="U295" t="s">
        <v>15224</v>
      </c>
      <c r="V295" t="s">
        <v>16022</v>
      </c>
      <c r="W295" t="s">
        <v>15226</v>
      </c>
      <c r="X295" t="s">
        <v>11210</v>
      </c>
      <c r="Y295" t="s">
        <v>11211</v>
      </c>
      <c r="Z295" t="s">
        <v>15227</v>
      </c>
      <c r="AA295" t="s">
        <v>15228</v>
      </c>
      <c r="AB295" t="s">
        <v>6309</v>
      </c>
      <c r="AC295" t="s">
        <v>15229</v>
      </c>
      <c r="AD295" t="s">
        <v>6313</v>
      </c>
    </row>
    <row r="296" spans="1:49">
      <c r="A296" t="s">
        <v>1504</v>
      </c>
      <c r="B296" t="s">
        <v>298</v>
      </c>
      <c r="C296">
        <v>486.47</v>
      </c>
      <c r="D296">
        <v>1474.79</v>
      </c>
      <c r="E296" t="s">
        <v>1505</v>
      </c>
      <c r="F296">
        <v>18</v>
      </c>
      <c r="G296" t="s">
        <v>6319</v>
      </c>
      <c r="H296" t="s">
        <v>6945</v>
      </c>
      <c r="I296">
        <v>0</v>
      </c>
      <c r="J296">
        <v>486.47</v>
      </c>
      <c r="K296">
        <v>0</v>
      </c>
      <c r="L296">
        <v>0</v>
      </c>
      <c r="M296">
        <v>0</v>
      </c>
      <c r="N296">
        <v>0</v>
      </c>
      <c r="O296">
        <v>0</v>
      </c>
      <c r="P296">
        <v>24995</v>
      </c>
      <c r="Q296">
        <v>497.53</v>
      </c>
      <c r="R296" s="343">
        <v>42170</v>
      </c>
      <c r="S296" s="343">
        <v>42048</v>
      </c>
      <c r="T296" t="s">
        <v>6947</v>
      </c>
      <c r="U296" t="s">
        <v>6948</v>
      </c>
      <c r="V296" t="s">
        <v>12162</v>
      </c>
      <c r="W296" t="s">
        <v>6949</v>
      </c>
      <c r="X296" t="s">
        <v>6946</v>
      </c>
      <c r="Y296" t="s">
        <v>2031</v>
      </c>
      <c r="Z296" t="s">
        <v>15889</v>
      </c>
      <c r="AA296" t="s">
        <v>6951</v>
      </c>
      <c r="AB296" t="s">
        <v>6952</v>
      </c>
      <c r="AC296" t="s">
        <v>14382</v>
      </c>
      <c r="AD296" t="s">
        <v>6313</v>
      </c>
      <c r="AE296" t="s">
        <v>3754</v>
      </c>
      <c r="AF296" t="s">
        <v>6954</v>
      </c>
      <c r="AG296" t="s">
        <v>6955</v>
      </c>
      <c r="AH296" t="s">
        <v>6207</v>
      </c>
      <c r="AI296" t="s">
        <v>6208</v>
      </c>
      <c r="AJ296" t="s">
        <v>6956</v>
      </c>
      <c r="AV296" t="s">
        <v>6566</v>
      </c>
      <c r="AW296" t="s">
        <v>4392</v>
      </c>
    </row>
    <row r="297" spans="1:49">
      <c r="A297" t="s">
        <v>2250</v>
      </c>
      <c r="B297" t="s">
        <v>2251</v>
      </c>
      <c r="C297">
        <v>138.37</v>
      </c>
      <c r="D297">
        <v>423.87</v>
      </c>
      <c r="E297" t="s">
        <v>4501</v>
      </c>
      <c r="F297">
        <v>18</v>
      </c>
      <c r="G297" t="s">
        <v>6312</v>
      </c>
      <c r="H297" t="s">
        <v>6945</v>
      </c>
      <c r="I297">
        <v>0</v>
      </c>
      <c r="J297">
        <v>138.37</v>
      </c>
      <c r="K297">
        <v>0</v>
      </c>
      <c r="L297">
        <v>0</v>
      </c>
      <c r="M297">
        <v>0</v>
      </c>
      <c r="N297">
        <v>0</v>
      </c>
      <c r="O297">
        <v>0</v>
      </c>
      <c r="P297">
        <v>8477.6200000000008</v>
      </c>
      <c r="Q297">
        <v>141.29</v>
      </c>
      <c r="R297" s="343">
        <v>42178</v>
      </c>
      <c r="S297" s="343">
        <v>42048</v>
      </c>
      <c r="T297" t="s">
        <v>8783</v>
      </c>
      <c r="U297" t="s">
        <v>6309</v>
      </c>
      <c r="V297" t="s">
        <v>12579</v>
      </c>
      <c r="W297" t="s">
        <v>8784</v>
      </c>
      <c r="X297" t="s">
        <v>2024</v>
      </c>
      <c r="Y297" t="s">
        <v>2031</v>
      </c>
      <c r="Z297" t="s">
        <v>8785</v>
      </c>
      <c r="AA297" t="s">
        <v>8786</v>
      </c>
      <c r="AB297" t="s">
        <v>6309</v>
      </c>
      <c r="AC297" t="s">
        <v>8787</v>
      </c>
      <c r="AD297" t="s">
        <v>6310</v>
      </c>
      <c r="AV297" t="s">
        <v>6309</v>
      </c>
      <c r="AW297" t="s">
        <v>6312</v>
      </c>
    </row>
    <row r="298" spans="1:49">
      <c r="A298" t="s">
        <v>791</v>
      </c>
      <c r="B298" t="s">
        <v>298</v>
      </c>
      <c r="C298">
        <v>157.22999999999999</v>
      </c>
      <c r="D298">
        <v>771.85</v>
      </c>
      <c r="E298" t="s">
        <v>792</v>
      </c>
      <c r="F298">
        <v>18</v>
      </c>
      <c r="G298" t="s">
        <v>6319</v>
      </c>
      <c r="H298" t="s">
        <v>6945</v>
      </c>
      <c r="I298">
        <v>0</v>
      </c>
      <c r="J298">
        <v>157.22999999999999</v>
      </c>
      <c r="K298">
        <v>0</v>
      </c>
      <c r="L298">
        <v>0</v>
      </c>
      <c r="M298">
        <v>0</v>
      </c>
      <c r="N298">
        <v>0</v>
      </c>
      <c r="O298">
        <v>0</v>
      </c>
      <c r="P298">
        <v>7883.96</v>
      </c>
      <c r="Q298">
        <v>157.22999999999999</v>
      </c>
      <c r="R298" s="343">
        <v>42239</v>
      </c>
      <c r="S298" s="343">
        <v>42048</v>
      </c>
      <c r="T298" t="s">
        <v>6947</v>
      </c>
      <c r="U298" t="s">
        <v>6948</v>
      </c>
      <c r="V298" t="s">
        <v>12428</v>
      </c>
      <c r="W298" t="s">
        <v>6949</v>
      </c>
      <c r="X298" t="s">
        <v>6946</v>
      </c>
      <c r="Y298" t="s">
        <v>2031</v>
      </c>
      <c r="Z298" t="s">
        <v>15889</v>
      </c>
      <c r="AA298" t="s">
        <v>6951</v>
      </c>
      <c r="AB298" t="s">
        <v>6952</v>
      </c>
      <c r="AC298" t="s">
        <v>14382</v>
      </c>
      <c r="AD298" t="s">
        <v>6313</v>
      </c>
      <c r="AE298" t="s">
        <v>3754</v>
      </c>
      <c r="AF298" t="s">
        <v>6954</v>
      </c>
      <c r="AG298" t="s">
        <v>6955</v>
      </c>
      <c r="AH298" t="s">
        <v>6207</v>
      </c>
      <c r="AI298" t="s">
        <v>6208</v>
      </c>
      <c r="AJ298" t="s">
        <v>6956</v>
      </c>
      <c r="AV298" t="s">
        <v>6566</v>
      </c>
      <c r="AW298" t="s">
        <v>4392</v>
      </c>
    </row>
    <row r="299" spans="1:49">
      <c r="A299" t="s">
        <v>793</v>
      </c>
      <c r="B299" t="s">
        <v>298</v>
      </c>
      <c r="C299">
        <v>157.22999999999999</v>
      </c>
      <c r="D299">
        <v>771.85</v>
      </c>
      <c r="E299" t="s">
        <v>792</v>
      </c>
      <c r="F299">
        <v>18</v>
      </c>
      <c r="G299" t="s">
        <v>6319</v>
      </c>
      <c r="H299" t="s">
        <v>6945</v>
      </c>
      <c r="I299">
        <v>0</v>
      </c>
      <c r="J299">
        <v>157.22999999999999</v>
      </c>
      <c r="K299">
        <v>0</v>
      </c>
      <c r="L299">
        <v>0</v>
      </c>
      <c r="M299">
        <v>0</v>
      </c>
      <c r="N299">
        <v>0</v>
      </c>
      <c r="O299">
        <v>0</v>
      </c>
      <c r="P299">
        <v>7883.96</v>
      </c>
      <c r="Q299">
        <v>157.22999999999999</v>
      </c>
      <c r="R299" s="343">
        <v>42239</v>
      </c>
      <c r="S299" s="343">
        <v>42048</v>
      </c>
      <c r="T299" t="s">
        <v>6947</v>
      </c>
      <c r="U299" t="s">
        <v>6948</v>
      </c>
      <c r="V299" t="s">
        <v>12429</v>
      </c>
      <c r="W299" t="s">
        <v>6949</v>
      </c>
      <c r="X299" t="s">
        <v>6946</v>
      </c>
      <c r="Y299" t="s">
        <v>2031</v>
      </c>
      <c r="Z299" t="s">
        <v>15889</v>
      </c>
      <c r="AA299" t="s">
        <v>6951</v>
      </c>
      <c r="AB299" t="s">
        <v>6952</v>
      </c>
      <c r="AC299" t="s">
        <v>14382</v>
      </c>
      <c r="AD299" t="s">
        <v>6313</v>
      </c>
      <c r="AE299" t="s">
        <v>3754</v>
      </c>
      <c r="AF299" t="s">
        <v>6954</v>
      </c>
      <c r="AG299" t="s">
        <v>6955</v>
      </c>
      <c r="AH299" t="s">
        <v>6207</v>
      </c>
      <c r="AI299" t="s">
        <v>6208</v>
      </c>
      <c r="AJ299" t="s">
        <v>6956</v>
      </c>
      <c r="AV299" t="s">
        <v>6566</v>
      </c>
      <c r="AW299" t="s">
        <v>4392</v>
      </c>
    </row>
    <row r="300" spans="1:49">
      <c r="A300" t="s">
        <v>794</v>
      </c>
      <c r="B300" t="s">
        <v>298</v>
      </c>
      <c r="C300">
        <v>157.22999999999999</v>
      </c>
      <c r="D300">
        <v>771.85</v>
      </c>
      <c r="E300" t="s">
        <v>792</v>
      </c>
      <c r="F300">
        <v>18</v>
      </c>
      <c r="G300" t="s">
        <v>6319</v>
      </c>
      <c r="H300" t="s">
        <v>6945</v>
      </c>
      <c r="I300">
        <v>0</v>
      </c>
      <c r="J300">
        <v>157.22999999999999</v>
      </c>
      <c r="K300">
        <v>0</v>
      </c>
      <c r="L300">
        <v>0</v>
      </c>
      <c r="M300">
        <v>0</v>
      </c>
      <c r="N300">
        <v>0</v>
      </c>
      <c r="O300">
        <v>0</v>
      </c>
      <c r="P300">
        <v>7883.96</v>
      </c>
      <c r="Q300">
        <v>157.22999999999999</v>
      </c>
      <c r="R300" s="343">
        <v>42239</v>
      </c>
      <c r="S300" s="343">
        <v>42048</v>
      </c>
      <c r="T300" t="s">
        <v>6947</v>
      </c>
      <c r="U300" t="s">
        <v>6948</v>
      </c>
      <c r="V300" t="s">
        <v>12430</v>
      </c>
      <c r="W300" t="s">
        <v>6949</v>
      </c>
      <c r="X300" t="s">
        <v>6946</v>
      </c>
      <c r="Y300" t="s">
        <v>2031</v>
      </c>
      <c r="Z300" t="s">
        <v>15889</v>
      </c>
      <c r="AA300" t="s">
        <v>6951</v>
      </c>
      <c r="AB300" t="s">
        <v>6952</v>
      </c>
      <c r="AC300" t="s">
        <v>14382</v>
      </c>
      <c r="AD300" t="s">
        <v>6313</v>
      </c>
      <c r="AE300" t="s">
        <v>3754</v>
      </c>
      <c r="AF300" t="s">
        <v>6954</v>
      </c>
      <c r="AG300" t="s">
        <v>6955</v>
      </c>
      <c r="AH300" t="s">
        <v>6207</v>
      </c>
      <c r="AI300" t="s">
        <v>6208</v>
      </c>
      <c r="AJ300" t="s">
        <v>6956</v>
      </c>
      <c r="AV300" t="s">
        <v>6566</v>
      </c>
      <c r="AW300" t="s">
        <v>4392</v>
      </c>
    </row>
    <row r="301" spans="1:49">
      <c r="A301" t="s">
        <v>795</v>
      </c>
      <c r="B301" t="s">
        <v>298</v>
      </c>
      <c r="C301">
        <v>36.770000000000003</v>
      </c>
      <c r="D301">
        <v>782.58</v>
      </c>
      <c r="E301" t="s">
        <v>796</v>
      </c>
      <c r="F301">
        <v>18</v>
      </c>
      <c r="G301" t="s">
        <v>6319</v>
      </c>
      <c r="H301" t="s">
        <v>6945</v>
      </c>
      <c r="I301">
        <v>0</v>
      </c>
      <c r="J301">
        <v>36.770000000000003</v>
      </c>
      <c r="K301">
        <v>0</v>
      </c>
      <c r="L301">
        <v>0</v>
      </c>
      <c r="M301">
        <v>0</v>
      </c>
      <c r="N301">
        <v>0</v>
      </c>
      <c r="O301">
        <v>0</v>
      </c>
      <c r="P301">
        <v>4477.78</v>
      </c>
      <c r="Q301">
        <v>89.68</v>
      </c>
      <c r="R301" s="343">
        <v>42246</v>
      </c>
      <c r="S301" s="343">
        <v>42048</v>
      </c>
      <c r="T301" t="s">
        <v>6947</v>
      </c>
      <c r="U301" t="s">
        <v>6948</v>
      </c>
      <c r="V301" t="s">
        <v>12431</v>
      </c>
      <c r="W301" t="s">
        <v>6949</v>
      </c>
      <c r="X301" t="s">
        <v>6946</v>
      </c>
      <c r="Y301" t="s">
        <v>2031</v>
      </c>
      <c r="Z301" t="s">
        <v>15889</v>
      </c>
      <c r="AA301" t="s">
        <v>6951</v>
      </c>
      <c r="AB301" t="s">
        <v>6952</v>
      </c>
      <c r="AC301" t="s">
        <v>14382</v>
      </c>
      <c r="AD301" t="s">
        <v>6313</v>
      </c>
      <c r="AE301" t="s">
        <v>3754</v>
      </c>
      <c r="AF301" t="s">
        <v>6954</v>
      </c>
      <c r="AG301" t="s">
        <v>6955</v>
      </c>
      <c r="AH301" t="s">
        <v>6207</v>
      </c>
      <c r="AI301" t="s">
        <v>6208</v>
      </c>
      <c r="AJ301" t="s">
        <v>6956</v>
      </c>
      <c r="AV301" t="s">
        <v>6566</v>
      </c>
      <c r="AW301" t="s">
        <v>4392</v>
      </c>
    </row>
    <row r="302" spans="1:49">
      <c r="A302" t="s">
        <v>320</v>
      </c>
      <c r="B302" t="s">
        <v>321</v>
      </c>
      <c r="C302">
        <v>139.28</v>
      </c>
      <c r="D302">
        <v>839.4</v>
      </c>
      <c r="E302" t="s">
        <v>4501</v>
      </c>
      <c r="F302">
        <v>18</v>
      </c>
      <c r="G302" t="s">
        <v>6312</v>
      </c>
      <c r="H302" t="s">
        <v>6945</v>
      </c>
      <c r="I302">
        <v>0</v>
      </c>
      <c r="J302">
        <v>139.28</v>
      </c>
      <c r="K302">
        <v>0</v>
      </c>
      <c r="L302">
        <v>0</v>
      </c>
      <c r="M302">
        <v>0</v>
      </c>
      <c r="N302">
        <v>0</v>
      </c>
      <c r="O302">
        <v>0</v>
      </c>
      <c r="P302">
        <v>8393.92</v>
      </c>
      <c r="Q302">
        <v>139.9</v>
      </c>
      <c r="R302" s="343">
        <v>42262</v>
      </c>
      <c r="S302" s="343">
        <v>42062</v>
      </c>
      <c r="T302" t="s">
        <v>9920</v>
      </c>
      <c r="U302" t="s">
        <v>6309</v>
      </c>
      <c r="V302" t="s">
        <v>12800</v>
      </c>
      <c r="W302" t="s">
        <v>14428</v>
      </c>
      <c r="X302" t="s">
        <v>2015</v>
      </c>
      <c r="Y302" t="s">
        <v>2016</v>
      </c>
      <c r="Z302" t="s">
        <v>9922</v>
      </c>
      <c r="AA302" t="s">
        <v>9923</v>
      </c>
      <c r="AB302" t="s">
        <v>6309</v>
      </c>
      <c r="AC302" t="s">
        <v>9924</v>
      </c>
      <c r="AD302" t="s">
        <v>6310</v>
      </c>
      <c r="AV302" t="s">
        <v>6309</v>
      </c>
      <c r="AW302" t="s">
        <v>6312</v>
      </c>
    </row>
    <row r="303" spans="1:49">
      <c r="A303" t="s">
        <v>797</v>
      </c>
      <c r="B303" t="s">
        <v>298</v>
      </c>
      <c r="C303">
        <v>163.21</v>
      </c>
      <c r="D303">
        <v>1115.8499999999999</v>
      </c>
      <c r="E303" t="s">
        <v>798</v>
      </c>
      <c r="F303">
        <v>18</v>
      </c>
      <c r="G303" t="s">
        <v>6319</v>
      </c>
      <c r="H303" t="s">
        <v>6945</v>
      </c>
      <c r="I303">
        <v>0</v>
      </c>
      <c r="J303">
        <v>163.21</v>
      </c>
      <c r="K303">
        <v>0</v>
      </c>
      <c r="L303">
        <v>0</v>
      </c>
      <c r="M303">
        <v>0</v>
      </c>
      <c r="N303">
        <v>0</v>
      </c>
      <c r="O303">
        <v>0</v>
      </c>
      <c r="P303">
        <v>8239.06</v>
      </c>
      <c r="Q303">
        <v>163.21</v>
      </c>
      <c r="R303" s="343">
        <v>42297</v>
      </c>
      <c r="S303" s="343">
        <v>42048</v>
      </c>
      <c r="T303" t="s">
        <v>6947</v>
      </c>
      <c r="U303" t="s">
        <v>6948</v>
      </c>
      <c r="V303" t="s">
        <v>12432</v>
      </c>
      <c r="W303" t="s">
        <v>6949</v>
      </c>
      <c r="X303" t="s">
        <v>6946</v>
      </c>
      <c r="Y303" t="s">
        <v>2031</v>
      </c>
      <c r="Z303" t="s">
        <v>15889</v>
      </c>
      <c r="AA303" t="s">
        <v>6951</v>
      </c>
      <c r="AB303" t="s">
        <v>6952</v>
      </c>
      <c r="AC303" t="s">
        <v>14382</v>
      </c>
      <c r="AD303" t="s">
        <v>6313</v>
      </c>
      <c r="AE303" t="s">
        <v>3754</v>
      </c>
      <c r="AF303" t="s">
        <v>6954</v>
      </c>
      <c r="AG303" t="s">
        <v>6955</v>
      </c>
      <c r="AH303" t="s">
        <v>6207</v>
      </c>
      <c r="AI303" t="s">
        <v>6208</v>
      </c>
      <c r="AJ303" t="s">
        <v>6956</v>
      </c>
      <c r="AV303" t="s">
        <v>6566</v>
      </c>
      <c r="AW303" t="s">
        <v>4392</v>
      </c>
    </row>
    <row r="304" spans="1:49">
      <c r="A304" t="s">
        <v>799</v>
      </c>
      <c r="B304" t="s">
        <v>298</v>
      </c>
      <c r="C304">
        <v>163.21</v>
      </c>
      <c r="D304">
        <v>1115.8499999999999</v>
      </c>
      <c r="E304" t="s">
        <v>2509</v>
      </c>
      <c r="F304">
        <v>18</v>
      </c>
      <c r="G304" t="s">
        <v>6319</v>
      </c>
      <c r="H304" t="s">
        <v>6945</v>
      </c>
      <c r="I304">
        <v>0</v>
      </c>
      <c r="J304">
        <v>163.21</v>
      </c>
      <c r="K304">
        <v>0</v>
      </c>
      <c r="L304">
        <v>0</v>
      </c>
      <c r="M304">
        <v>0</v>
      </c>
      <c r="N304">
        <v>0</v>
      </c>
      <c r="O304">
        <v>0</v>
      </c>
      <c r="P304">
        <v>8239.06</v>
      </c>
      <c r="Q304">
        <v>163.21</v>
      </c>
      <c r="R304" s="343">
        <v>42297</v>
      </c>
      <c r="S304" s="343">
        <v>42048</v>
      </c>
      <c r="T304" t="s">
        <v>6947</v>
      </c>
      <c r="U304" t="s">
        <v>6948</v>
      </c>
      <c r="V304" t="s">
        <v>12433</v>
      </c>
      <c r="W304" t="s">
        <v>6949</v>
      </c>
      <c r="X304" t="s">
        <v>6946</v>
      </c>
      <c r="Y304" t="s">
        <v>2031</v>
      </c>
      <c r="Z304" t="s">
        <v>15889</v>
      </c>
      <c r="AA304" t="s">
        <v>6951</v>
      </c>
      <c r="AB304" t="s">
        <v>6952</v>
      </c>
      <c r="AC304" t="s">
        <v>14382</v>
      </c>
      <c r="AD304" t="s">
        <v>6313</v>
      </c>
      <c r="AE304" t="s">
        <v>3754</v>
      </c>
      <c r="AF304" t="s">
        <v>6954</v>
      </c>
      <c r="AG304" t="s">
        <v>6955</v>
      </c>
      <c r="AH304" t="s">
        <v>6207</v>
      </c>
      <c r="AI304" t="s">
        <v>6208</v>
      </c>
      <c r="AJ304" t="s">
        <v>6956</v>
      </c>
      <c r="AV304" t="s">
        <v>6566</v>
      </c>
      <c r="AW304" t="s">
        <v>4392</v>
      </c>
    </row>
    <row r="305" spans="1:49">
      <c r="A305" t="s">
        <v>800</v>
      </c>
      <c r="B305" t="s">
        <v>298</v>
      </c>
      <c r="C305">
        <v>163.21</v>
      </c>
      <c r="D305">
        <v>1115.8499999999999</v>
      </c>
      <c r="E305" t="s">
        <v>2882</v>
      </c>
      <c r="F305">
        <v>18</v>
      </c>
      <c r="G305" t="s">
        <v>6319</v>
      </c>
      <c r="H305" t="s">
        <v>6945</v>
      </c>
      <c r="I305">
        <v>0</v>
      </c>
      <c r="J305">
        <v>163.21</v>
      </c>
      <c r="K305">
        <v>0</v>
      </c>
      <c r="L305">
        <v>0</v>
      </c>
      <c r="M305">
        <v>0</v>
      </c>
      <c r="N305">
        <v>0</v>
      </c>
      <c r="O305">
        <v>0</v>
      </c>
      <c r="P305">
        <v>8239.06</v>
      </c>
      <c r="Q305">
        <v>163.21</v>
      </c>
      <c r="R305" s="343">
        <v>42297</v>
      </c>
      <c r="S305" s="343">
        <v>42048</v>
      </c>
      <c r="T305" t="s">
        <v>6947</v>
      </c>
      <c r="U305" t="s">
        <v>6948</v>
      </c>
      <c r="V305" t="s">
        <v>12434</v>
      </c>
      <c r="W305" t="s">
        <v>6949</v>
      </c>
      <c r="X305" t="s">
        <v>6946</v>
      </c>
      <c r="Y305" t="s">
        <v>2031</v>
      </c>
      <c r="Z305" t="s">
        <v>15889</v>
      </c>
      <c r="AA305" t="s">
        <v>6951</v>
      </c>
      <c r="AB305" t="s">
        <v>6952</v>
      </c>
      <c r="AC305" t="s">
        <v>14382</v>
      </c>
      <c r="AD305" t="s">
        <v>6313</v>
      </c>
      <c r="AE305" t="s">
        <v>3754</v>
      </c>
      <c r="AF305" t="s">
        <v>6954</v>
      </c>
      <c r="AG305" t="s">
        <v>6955</v>
      </c>
      <c r="AH305" t="s">
        <v>6207</v>
      </c>
      <c r="AI305" t="s">
        <v>6208</v>
      </c>
      <c r="AJ305" t="s">
        <v>6956</v>
      </c>
      <c r="AV305" t="s">
        <v>6566</v>
      </c>
      <c r="AW305" t="s">
        <v>4392</v>
      </c>
    </row>
    <row r="306" spans="1:49">
      <c r="A306" t="s">
        <v>182</v>
      </c>
      <c r="B306" t="s">
        <v>5060</v>
      </c>
      <c r="C306">
        <v>588.9</v>
      </c>
      <c r="D306">
        <v>4050.48</v>
      </c>
      <c r="E306" t="s">
        <v>183</v>
      </c>
      <c r="F306">
        <v>18</v>
      </c>
      <c r="G306" t="s">
        <v>6317</v>
      </c>
      <c r="H306" t="s">
        <v>6945</v>
      </c>
      <c r="I306">
        <v>0</v>
      </c>
      <c r="J306">
        <v>588.9</v>
      </c>
      <c r="K306">
        <v>0</v>
      </c>
      <c r="L306">
        <v>0</v>
      </c>
      <c r="M306">
        <v>0</v>
      </c>
      <c r="N306">
        <v>0</v>
      </c>
      <c r="O306">
        <v>0</v>
      </c>
      <c r="P306">
        <v>29001.61</v>
      </c>
      <c r="Q306">
        <v>595.15</v>
      </c>
      <c r="R306" s="343">
        <v>42298</v>
      </c>
      <c r="S306" s="343">
        <v>42062</v>
      </c>
      <c r="T306" t="s">
        <v>11248</v>
      </c>
      <c r="U306" t="s">
        <v>11249</v>
      </c>
      <c r="V306" t="s">
        <v>13339</v>
      </c>
      <c r="W306" t="s">
        <v>11250</v>
      </c>
      <c r="X306" t="s">
        <v>4072</v>
      </c>
      <c r="Y306" t="s">
        <v>4073</v>
      </c>
      <c r="Z306" t="s">
        <v>11252</v>
      </c>
      <c r="AA306" t="s">
        <v>11253</v>
      </c>
      <c r="AB306" t="s">
        <v>5063</v>
      </c>
      <c r="AC306" t="s">
        <v>11254</v>
      </c>
      <c r="AD306" t="s">
        <v>6310</v>
      </c>
      <c r="AE306" t="s">
        <v>5063</v>
      </c>
      <c r="AF306" t="s">
        <v>13812</v>
      </c>
      <c r="AG306" t="s">
        <v>11250</v>
      </c>
      <c r="AH306" t="s">
        <v>4072</v>
      </c>
      <c r="AI306" t="s">
        <v>4073</v>
      </c>
      <c r="AJ306" t="s">
        <v>6309</v>
      </c>
      <c r="AQ306">
        <v>1</v>
      </c>
      <c r="AR306" t="s">
        <v>2060</v>
      </c>
      <c r="AS306" t="s">
        <v>15135</v>
      </c>
      <c r="AT306" t="s">
        <v>2042</v>
      </c>
      <c r="AU306" t="s">
        <v>2062</v>
      </c>
      <c r="AV306" t="s">
        <v>6309</v>
      </c>
      <c r="AW306" t="s">
        <v>6317</v>
      </c>
    </row>
    <row r="307" spans="1:49">
      <c r="A307" t="s">
        <v>801</v>
      </c>
      <c r="B307" t="s">
        <v>298</v>
      </c>
      <c r="C307">
        <v>163.21</v>
      </c>
      <c r="D307">
        <v>1115.8499999999999</v>
      </c>
      <c r="E307" t="s">
        <v>2882</v>
      </c>
      <c r="F307">
        <v>18</v>
      </c>
      <c r="G307" t="s">
        <v>6319</v>
      </c>
      <c r="H307" t="s">
        <v>6945</v>
      </c>
      <c r="I307">
        <v>0</v>
      </c>
      <c r="J307">
        <v>163.21</v>
      </c>
      <c r="K307">
        <v>0</v>
      </c>
      <c r="L307">
        <v>0</v>
      </c>
      <c r="M307">
        <v>0</v>
      </c>
      <c r="N307">
        <v>0</v>
      </c>
      <c r="O307">
        <v>0</v>
      </c>
      <c r="P307">
        <v>8239.06</v>
      </c>
      <c r="Q307">
        <v>163.21</v>
      </c>
      <c r="R307" s="343">
        <v>42297</v>
      </c>
      <c r="S307" s="343">
        <v>42048</v>
      </c>
      <c r="T307" t="s">
        <v>6947</v>
      </c>
      <c r="U307" t="s">
        <v>6948</v>
      </c>
      <c r="V307" t="s">
        <v>12435</v>
      </c>
      <c r="W307" t="s">
        <v>6949</v>
      </c>
      <c r="X307" t="s">
        <v>6946</v>
      </c>
      <c r="Y307" t="s">
        <v>2031</v>
      </c>
      <c r="Z307" t="s">
        <v>15889</v>
      </c>
      <c r="AA307" t="s">
        <v>6951</v>
      </c>
      <c r="AB307" t="s">
        <v>6952</v>
      </c>
      <c r="AC307" t="s">
        <v>14382</v>
      </c>
      <c r="AD307" t="s">
        <v>6313</v>
      </c>
      <c r="AE307" t="s">
        <v>3754</v>
      </c>
      <c r="AF307" t="s">
        <v>6954</v>
      </c>
      <c r="AG307" t="s">
        <v>6955</v>
      </c>
      <c r="AH307" t="s">
        <v>6207</v>
      </c>
      <c r="AI307" t="s">
        <v>6208</v>
      </c>
      <c r="AJ307" t="s">
        <v>6956</v>
      </c>
      <c r="AV307" t="s">
        <v>6566</v>
      </c>
      <c r="AW307" t="s">
        <v>4392</v>
      </c>
    </row>
    <row r="308" spans="1:49">
      <c r="A308" t="s">
        <v>802</v>
      </c>
      <c r="B308" t="s">
        <v>298</v>
      </c>
      <c r="C308">
        <v>163.21</v>
      </c>
      <c r="D308">
        <v>1115.8499999999999</v>
      </c>
      <c r="E308" t="s">
        <v>2882</v>
      </c>
      <c r="F308">
        <v>18</v>
      </c>
      <c r="G308" t="s">
        <v>6319</v>
      </c>
      <c r="H308" t="s">
        <v>6945</v>
      </c>
      <c r="I308">
        <v>0</v>
      </c>
      <c r="J308">
        <v>163.21</v>
      </c>
      <c r="K308">
        <v>0</v>
      </c>
      <c r="L308">
        <v>0</v>
      </c>
      <c r="M308">
        <v>0</v>
      </c>
      <c r="N308">
        <v>0</v>
      </c>
      <c r="O308">
        <v>0</v>
      </c>
      <c r="P308">
        <v>8239.06</v>
      </c>
      <c r="Q308">
        <v>163.21</v>
      </c>
      <c r="R308" s="343">
        <v>42297</v>
      </c>
      <c r="S308" s="343">
        <v>42048</v>
      </c>
      <c r="T308" t="s">
        <v>6947</v>
      </c>
      <c r="U308" t="s">
        <v>6948</v>
      </c>
      <c r="V308" t="s">
        <v>12436</v>
      </c>
      <c r="W308" t="s">
        <v>6949</v>
      </c>
      <c r="X308" t="s">
        <v>6946</v>
      </c>
      <c r="Y308" t="s">
        <v>2031</v>
      </c>
      <c r="Z308" t="s">
        <v>15889</v>
      </c>
      <c r="AA308" t="s">
        <v>6951</v>
      </c>
      <c r="AB308" t="s">
        <v>6952</v>
      </c>
      <c r="AC308" t="s">
        <v>14382</v>
      </c>
      <c r="AD308" t="s">
        <v>6313</v>
      </c>
      <c r="AE308" t="s">
        <v>3754</v>
      </c>
      <c r="AF308" t="s">
        <v>6954</v>
      </c>
      <c r="AG308" t="s">
        <v>6955</v>
      </c>
      <c r="AH308" t="s">
        <v>6207</v>
      </c>
      <c r="AI308" t="s">
        <v>6208</v>
      </c>
      <c r="AJ308" t="s">
        <v>6956</v>
      </c>
      <c r="AV308" t="s">
        <v>6566</v>
      </c>
      <c r="AW308" t="s">
        <v>4392</v>
      </c>
    </row>
    <row r="309" spans="1:49">
      <c r="A309" t="s">
        <v>803</v>
      </c>
      <c r="B309" t="s">
        <v>298</v>
      </c>
      <c r="C309">
        <v>163.26</v>
      </c>
      <c r="D309">
        <v>1427</v>
      </c>
      <c r="E309" t="s">
        <v>804</v>
      </c>
      <c r="F309">
        <v>18</v>
      </c>
      <c r="G309" t="s">
        <v>6319</v>
      </c>
      <c r="H309" t="s">
        <v>6945</v>
      </c>
      <c r="I309">
        <v>0</v>
      </c>
      <c r="J309">
        <v>163.26</v>
      </c>
      <c r="K309">
        <v>0</v>
      </c>
      <c r="L309">
        <v>0</v>
      </c>
      <c r="M309">
        <v>0</v>
      </c>
      <c r="N309">
        <v>0</v>
      </c>
      <c r="O309">
        <v>0</v>
      </c>
      <c r="P309">
        <v>8239.06</v>
      </c>
      <c r="Q309">
        <v>163.26</v>
      </c>
      <c r="R309" s="343">
        <v>42348</v>
      </c>
      <c r="S309" s="343">
        <v>42048</v>
      </c>
      <c r="T309" t="s">
        <v>6947</v>
      </c>
      <c r="U309" t="s">
        <v>6948</v>
      </c>
      <c r="V309" t="s">
        <v>12437</v>
      </c>
      <c r="W309" t="s">
        <v>6949</v>
      </c>
      <c r="X309" t="s">
        <v>6946</v>
      </c>
      <c r="Y309" t="s">
        <v>2031</v>
      </c>
      <c r="Z309" t="s">
        <v>15889</v>
      </c>
      <c r="AA309" t="s">
        <v>6951</v>
      </c>
      <c r="AB309" t="s">
        <v>6952</v>
      </c>
      <c r="AC309" t="s">
        <v>14382</v>
      </c>
      <c r="AD309" t="s">
        <v>6313</v>
      </c>
      <c r="AE309" t="s">
        <v>3754</v>
      </c>
      <c r="AF309" t="s">
        <v>6954</v>
      </c>
      <c r="AG309" t="s">
        <v>6955</v>
      </c>
      <c r="AH309" t="s">
        <v>6207</v>
      </c>
      <c r="AI309" t="s">
        <v>6208</v>
      </c>
      <c r="AJ309" t="s">
        <v>6956</v>
      </c>
      <c r="AV309" t="s">
        <v>6566</v>
      </c>
      <c r="AW309" t="s">
        <v>4392</v>
      </c>
    </row>
    <row r="310" spans="1:49">
      <c r="A310" t="s">
        <v>805</v>
      </c>
      <c r="B310" t="s">
        <v>298</v>
      </c>
      <c r="C310">
        <v>163.26</v>
      </c>
      <c r="D310">
        <v>1427</v>
      </c>
      <c r="E310" t="s">
        <v>2882</v>
      </c>
      <c r="F310">
        <v>18</v>
      </c>
      <c r="G310" t="s">
        <v>6319</v>
      </c>
      <c r="H310" t="s">
        <v>6945</v>
      </c>
      <c r="I310">
        <v>0</v>
      </c>
      <c r="J310">
        <v>163.26</v>
      </c>
      <c r="K310">
        <v>0</v>
      </c>
      <c r="L310">
        <v>0</v>
      </c>
      <c r="M310">
        <v>0</v>
      </c>
      <c r="N310">
        <v>0</v>
      </c>
      <c r="O310">
        <v>0</v>
      </c>
      <c r="P310">
        <v>8239.06</v>
      </c>
      <c r="Q310">
        <v>163.26</v>
      </c>
      <c r="R310" s="343">
        <v>42348</v>
      </c>
      <c r="S310" s="343">
        <v>42048</v>
      </c>
      <c r="T310" t="s">
        <v>6947</v>
      </c>
      <c r="U310" t="s">
        <v>6948</v>
      </c>
      <c r="V310" t="s">
        <v>12438</v>
      </c>
      <c r="W310" t="s">
        <v>6949</v>
      </c>
      <c r="X310" t="s">
        <v>6946</v>
      </c>
      <c r="Y310" t="s">
        <v>2031</v>
      </c>
      <c r="Z310" t="s">
        <v>15889</v>
      </c>
      <c r="AA310" t="s">
        <v>6951</v>
      </c>
      <c r="AB310" t="s">
        <v>6952</v>
      </c>
      <c r="AC310" t="s">
        <v>14382</v>
      </c>
      <c r="AD310" t="s">
        <v>6313</v>
      </c>
      <c r="AE310" t="s">
        <v>3754</v>
      </c>
      <c r="AF310" t="s">
        <v>6954</v>
      </c>
      <c r="AG310" t="s">
        <v>6955</v>
      </c>
      <c r="AH310" t="s">
        <v>6207</v>
      </c>
      <c r="AI310" t="s">
        <v>6208</v>
      </c>
      <c r="AJ310" t="s">
        <v>6956</v>
      </c>
      <c r="AV310" t="s">
        <v>6566</v>
      </c>
      <c r="AW310" t="s">
        <v>4392</v>
      </c>
    </row>
    <row r="311" spans="1:49">
      <c r="A311" t="s">
        <v>817</v>
      </c>
      <c r="B311" t="s">
        <v>298</v>
      </c>
      <c r="C311">
        <v>264.23</v>
      </c>
      <c r="D311">
        <v>4036.39</v>
      </c>
      <c r="E311" t="s">
        <v>818</v>
      </c>
      <c r="F311">
        <v>18</v>
      </c>
      <c r="G311" t="s">
        <v>6319</v>
      </c>
      <c r="H311" t="s">
        <v>6945</v>
      </c>
      <c r="I311">
        <v>0</v>
      </c>
      <c r="J311">
        <v>264.23</v>
      </c>
      <c r="K311">
        <v>0</v>
      </c>
      <c r="L311">
        <v>0</v>
      </c>
      <c r="M311">
        <v>0</v>
      </c>
      <c r="N311">
        <v>0</v>
      </c>
      <c r="O311">
        <v>0</v>
      </c>
      <c r="P311">
        <v>13474.45</v>
      </c>
      <c r="Q311">
        <v>264.23</v>
      </c>
      <c r="R311" s="343">
        <v>42562</v>
      </c>
      <c r="S311" s="343">
        <v>42048</v>
      </c>
      <c r="T311" t="s">
        <v>6947</v>
      </c>
      <c r="U311" t="s">
        <v>6948</v>
      </c>
      <c r="V311" t="s">
        <v>11904</v>
      </c>
      <c r="W311" t="s">
        <v>6949</v>
      </c>
      <c r="X311" t="s">
        <v>6946</v>
      </c>
      <c r="Y311" t="s">
        <v>2031</v>
      </c>
      <c r="Z311" t="s">
        <v>15889</v>
      </c>
      <c r="AA311" t="s">
        <v>6951</v>
      </c>
      <c r="AB311" t="s">
        <v>6952</v>
      </c>
      <c r="AC311" t="s">
        <v>14382</v>
      </c>
      <c r="AD311" t="s">
        <v>6313</v>
      </c>
      <c r="AV311" t="s">
        <v>6566</v>
      </c>
      <c r="AW311" t="s">
        <v>4392</v>
      </c>
    </row>
    <row r="312" spans="1:49">
      <c r="A312" t="s">
        <v>819</v>
      </c>
      <c r="B312" t="s">
        <v>298</v>
      </c>
      <c r="C312">
        <v>264.23</v>
      </c>
      <c r="D312">
        <v>4036.39</v>
      </c>
      <c r="E312" t="s">
        <v>820</v>
      </c>
      <c r="F312">
        <v>18</v>
      </c>
      <c r="G312" t="s">
        <v>6319</v>
      </c>
      <c r="H312" t="s">
        <v>6945</v>
      </c>
      <c r="I312">
        <v>0</v>
      </c>
      <c r="J312">
        <v>264.23</v>
      </c>
      <c r="K312">
        <v>0</v>
      </c>
      <c r="L312">
        <v>0</v>
      </c>
      <c r="M312">
        <v>0</v>
      </c>
      <c r="N312">
        <v>0</v>
      </c>
      <c r="O312">
        <v>0</v>
      </c>
      <c r="P312">
        <v>13474.45</v>
      </c>
      <c r="Q312">
        <v>264.23</v>
      </c>
      <c r="R312" s="343">
        <v>42562</v>
      </c>
      <c r="S312" s="343">
        <v>42048</v>
      </c>
      <c r="T312" t="s">
        <v>6947</v>
      </c>
      <c r="U312" t="s">
        <v>6948</v>
      </c>
      <c r="V312" t="s">
        <v>11905</v>
      </c>
      <c r="W312" t="s">
        <v>6949</v>
      </c>
      <c r="X312" t="s">
        <v>6946</v>
      </c>
      <c r="Y312" t="s">
        <v>2031</v>
      </c>
      <c r="Z312" t="s">
        <v>15889</v>
      </c>
      <c r="AA312" t="s">
        <v>6951</v>
      </c>
      <c r="AB312" t="s">
        <v>6952</v>
      </c>
      <c r="AC312" t="s">
        <v>14382</v>
      </c>
      <c r="AD312" t="s">
        <v>6313</v>
      </c>
      <c r="AV312" t="s">
        <v>6566</v>
      </c>
      <c r="AW312" t="s">
        <v>4392</v>
      </c>
    </row>
    <row r="313" spans="1:49">
      <c r="A313" t="s">
        <v>821</v>
      </c>
      <c r="B313" t="s">
        <v>298</v>
      </c>
      <c r="C313">
        <v>264.23</v>
      </c>
      <c r="D313">
        <v>4036.39</v>
      </c>
      <c r="E313" t="s">
        <v>1599</v>
      </c>
      <c r="F313">
        <v>18</v>
      </c>
      <c r="G313" t="s">
        <v>6319</v>
      </c>
      <c r="H313" t="s">
        <v>6945</v>
      </c>
      <c r="I313">
        <v>0</v>
      </c>
      <c r="J313">
        <v>264.23</v>
      </c>
      <c r="K313">
        <v>0</v>
      </c>
      <c r="L313">
        <v>0</v>
      </c>
      <c r="M313">
        <v>0</v>
      </c>
      <c r="N313">
        <v>0</v>
      </c>
      <c r="O313">
        <v>0</v>
      </c>
      <c r="P313">
        <v>13474.45</v>
      </c>
      <c r="Q313">
        <v>264.23</v>
      </c>
      <c r="R313" s="343">
        <v>42562</v>
      </c>
      <c r="S313" s="343">
        <v>42048</v>
      </c>
      <c r="T313" t="s">
        <v>6947</v>
      </c>
      <c r="U313" t="s">
        <v>6948</v>
      </c>
      <c r="V313" t="s">
        <v>11906</v>
      </c>
      <c r="W313" t="s">
        <v>6949</v>
      </c>
      <c r="X313" t="s">
        <v>6946</v>
      </c>
      <c r="Y313" t="s">
        <v>2031</v>
      </c>
      <c r="Z313" t="s">
        <v>15889</v>
      </c>
      <c r="AA313" t="s">
        <v>6951</v>
      </c>
      <c r="AB313" t="s">
        <v>6952</v>
      </c>
      <c r="AC313" t="s">
        <v>14382</v>
      </c>
      <c r="AD313" t="s">
        <v>6313</v>
      </c>
      <c r="AV313" t="s">
        <v>6566</v>
      </c>
      <c r="AW313" t="s">
        <v>4392</v>
      </c>
    </row>
    <row r="314" spans="1:49">
      <c r="A314" t="s">
        <v>822</v>
      </c>
      <c r="B314" t="s">
        <v>298</v>
      </c>
      <c r="C314">
        <v>264.23</v>
      </c>
      <c r="D314">
        <v>4036.39</v>
      </c>
      <c r="E314" t="s">
        <v>820</v>
      </c>
      <c r="F314">
        <v>18</v>
      </c>
      <c r="G314" t="s">
        <v>6319</v>
      </c>
      <c r="H314" t="s">
        <v>6945</v>
      </c>
      <c r="I314">
        <v>0</v>
      </c>
      <c r="J314">
        <v>264.23</v>
      </c>
      <c r="K314">
        <v>0</v>
      </c>
      <c r="L314">
        <v>0</v>
      </c>
      <c r="M314">
        <v>0</v>
      </c>
      <c r="N314">
        <v>0</v>
      </c>
      <c r="O314">
        <v>0</v>
      </c>
      <c r="P314">
        <v>13474.45</v>
      </c>
      <c r="Q314">
        <v>264.23</v>
      </c>
      <c r="R314" s="343">
        <v>42562</v>
      </c>
      <c r="S314" s="343">
        <v>42048</v>
      </c>
      <c r="T314" t="s">
        <v>6947</v>
      </c>
      <c r="U314" t="s">
        <v>6948</v>
      </c>
      <c r="V314" t="s">
        <v>11907</v>
      </c>
      <c r="W314" t="s">
        <v>6949</v>
      </c>
      <c r="X314" t="s">
        <v>6946</v>
      </c>
      <c r="Y314" t="s">
        <v>2031</v>
      </c>
      <c r="Z314" t="s">
        <v>15889</v>
      </c>
      <c r="AA314" t="s">
        <v>6951</v>
      </c>
      <c r="AB314" t="s">
        <v>6952</v>
      </c>
      <c r="AC314" t="s">
        <v>14382</v>
      </c>
      <c r="AD314" t="s">
        <v>6313</v>
      </c>
      <c r="AV314" t="s">
        <v>6566</v>
      </c>
      <c r="AW314" t="s">
        <v>4392</v>
      </c>
    </row>
    <row r="315" spans="1:49">
      <c r="A315" t="s">
        <v>823</v>
      </c>
      <c r="B315" t="s">
        <v>298</v>
      </c>
      <c r="C315">
        <v>264.23</v>
      </c>
      <c r="D315">
        <v>4036.39</v>
      </c>
      <c r="E315" t="s">
        <v>1599</v>
      </c>
      <c r="F315">
        <v>18</v>
      </c>
      <c r="G315" t="s">
        <v>6319</v>
      </c>
      <c r="H315" t="s">
        <v>6945</v>
      </c>
      <c r="I315">
        <v>0</v>
      </c>
      <c r="J315">
        <v>264.23</v>
      </c>
      <c r="K315">
        <v>0</v>
      </c>
      <c r="L315">
        <v>0</v>
      </c>
      <c r="M315">
        <v>0</v>
      </c>
      <c r="N315">
        <v>0</v>
      </c>
      <c r="O315">
        <v>0</v>
      </c>
      <c r="P315">
        <v>13474.45</v>
      </c>
      <c r="Q315">
        <v>264.23</v>
      </c>
      <c r="R315" s="343">
        <v>42562</v>
      </c>
      <c r="S315" s="343">
        <v>42048</v>
      </c>
      <c r="T315" t="s">
        <v>6947</v>
      </c>
      <c r="U315" t="s">
        <v>6948</v>
      </c>
      <c r="V315" t="s">
        <v>11908</v>
      </c>
      <c r="W315" t="s">
        <v>6949</v>
      </c>
      <c r="X315" t="s">
        <v>6946</v>
      </c>
      <c r="Y315" t="s">
        <v>2031</v>
      </c>
      <c r="Z315" t="s">
        <v>15889</v>
      </c>
      <c r="AA315" t="s">
        <v>6951</v>
      </c>
      <c r="AB315" t="s">
        <v>6952</v>
      </c>
      <c r="AC315" t="s">
        <v>14382</v>
      </c>
      <c r="AD315" t="s">
        <v>6313</v>
      </c>
      <c r="AV315" t="s">
        <v>6566</v>
      </c>
      <c r="AW315" t="s">
        <v>4392</v>
      </c>
    </row>
    <row r="316" spans="1:49">
      <c r="A316" t="s">
        <v>824</v>
      </c>
      <c r="B316" t="s">
        <v>298</v>
      </c>
      <c r="C316">
        <v>264.23</v>
      </c>
      <c r="D316">
        <v>4036.39</v>
      </c>
      <c r="E316" t="s">
        <v>820</v>
      </c>
      <c r="F316">
        <v>18</v>
      </c>
      <c r="G316" t="s">
        <v>6319</v>
      </c>
      <c r="H316" t="s">
        <v>6945</v>
      </c>
      <c r="I316">
        <v>0</v>
      </c>
      <c r="J316">
        <v>264.23</v>
      </c>
      <c r="K316">
        <v>0</v>
      </c>
      <c r="L316">
        <v>0</v>
      </c>
      <c r="M316">
        <v>0</v>
      </c>
      <c r="N316">
        <v>0</v>
      </c>
      <c r="O316">
        <v>0</v>
      </c>
      <c r="P316">
        <v>13474.45</v>
      </c>
      <c r="Q316">
        <v>264.23</v>
      </c>
      <c r="R316" s="343">
        <v>42562</v>
      </c>
      <c r="S316" s="343">
        <v>42048</v>
      </c>
      <c r="T316" t="s">
        <v>6947</v>
      </c>
      <c r="U316" t="s">
        <v>6948</v>
      </c>
      <c r="V316" t="s">
        <v>11909</v>
      </c>
      <c r="W316" t="s">
        <v>6949</v>
      </c>
      <c r="X316" t="s">
        <v>6946</v>
      </c>
      <c r="Y316" t="s">
        <v>2031</v>
      </c>
      <c r="Z316" t="s">
        <v>15889</v>
      </c>
      <c r="AA316" t="s">
        <v>6951</v>
      </c>
      <c r="AB316" t="s">
        <v>6952</v>
      </c>
      <c r="AC316" t="s">
        <v>14382</v>
      </c>
      <c r="AD316" t="s">
        <v>6313</v>
      </c>
      <c r="AV316" t="s">
        <v>6566</v>
      </c>
      <c r="AW316" t="s">
        <v>4392</v>
      </c>
    </row>
    <row r="317" spans="1:49">
      <c r="A317" t="s">
        <v>982</v>
      </c>
      <c r="B317" t="s">
        <v>503</v>
      </c>
      <c r="C317">
        <v>1087.04</v>
      </c>
      <c r="D317">
        <v>22606.84</v>
      </c>
      <c r="E317" t="s">
        <v>994</v>
      </c>
      <c r="F317">
        <v>18</v>
      </c>
      <c r="G317" t="s">
        <v>6319</v>
      </c>
      <c r="H317" t="s">
        <v>6945</v>
      </c>
      <c r="I317">
        <v>0</v>
      </c>
      <c r="J317">
        <v>1082.77</v>
      </c>
      <c r="K317">
        <v>0</v>
      </c>
      <c r="L317">
        <v>0</v>
      </c>
      <c r="M317">
        <v>0</v>
      </c>
      <c r="N317">
        <v>0</v>
      </c>
      <c r="O317">
        <v>0</v>
      </c>
      <c r="P317">
        <v>57156.31</v>
      </c>
      <c r="Q317">
        <v>1156.19</v>
      </c>
      <c r="R317" s="343">
        <v>42725</v>
      </c>
      <c r="S317" s="343">
        <v>42065</v>
      </c>
      <c r="T317" t="s">
        <v>7651</v>
      </c>
      <c r="U317" t="s">
        <v>7652</v>
      </c>
      <c r="V317" t="s">
        <v>7684</v>
      </c>
      <c r="W317" t="s">
        <v>7653</v>
      </c>
      <c r="X317" t="s">
        <v>2024</v>
      </c>
      <c r="Y317" t="s">
        <v>2031</v>
      </c>
      <c r="Z317" t="s">
        <v>7654</v>
      </c>
      <c r="AA317" t="s">
        <v>6309</v>
      </c>
      <c r="AB317" t="s">
        <v>7655</v>
      </c>
      <c r="AC317" t="s">
        <v>7656</v>
      </c>
      <c r="AD317" t="s">
        <v>6318</v>
      </c>
      <c r="AV317" t="s">
        <v>6309</v>
      </c>
      <c r="AW317" t="s">
        <v>6497</v>
      </c>
    </row>
    <row r="318" spans="1:49">
      <c r="A318" t="s">
        <v>987</v>
      </c>
      <c r="B318" t="s">
        <v>298</v>
      </c>
      <c r="C318">
        <v>738.29</v>
      </c>
      <c r="D318">
        <v>15421.17</v>
      </c>
      <c r="E318" t="s">
        <v>996</v>
      </c>
      <c r="F318">
        <v>18</v>
      </c>
      <c r="G318" t="s">
        <v>6319</v>
      </c>
      <c r="H318" t="s">
        <v>6945</v>
      </c>
      <c r="I318">
        <v>0</v>
      </c>
      <c r="J318">
        <v>738.3</v>
      </c>
      <c r="K318">
        <v>0</v>
      </c>
      <c r="L318">
        <v>0</v>
      </c>
      <c r="M318">
        <v>0</v>
      </c>
      <c r="N318">
        <v>0</v>
      </c>
      <c r="O318">
        <v>0</v>
      </c>
      <c r="P318">
        <v>38678.11</v>
      </c>
      <c r="Q318">
        <v>738.29</v>
      </c>
      <c r="R318" s="343">
        <v>42753</v>
      </c>
      <c r="S318" s="343">
        <v>42048</v>
      </c>
      <c r="T318" t="s">
        <v>6947</v>
      </c>
      <c r="U318" t="s">
        <v>6948</v>
      </c>
      <c r="V318" t="s">
        <v>12163</v>
      </c>
      <c r="W318" t="s">
        <v>6949</v>
      </c>
      <c r="X318" t="s">
        <v>6946</v>
      </c>
      <c r="Y318" t="s">
        <v>2031</v>
      </c>
      <c r="Z318" t="s">
        <v>15889</v>
      </c>
      <c r="AA318" t="s">
        <v>6951</v>
      </c>
      <c r="AB318" t="s">
        <v>6952</v>
      </c>
      <c r="AC318" t="s">
        <v>14382</v>
      </c>
      <c r="AD318" t="s">
        <v>6313</v>
      </c>
      <c r="AV318" t="s">
        <v>6566</v>
      </c>
      <c r="AW318" t="s">
        <v>4392</v>
      </c>
    </row>
    <row r="319" spans="1:49">
      <c r="A319" t="s">
        <v>14444</v>
      </c>
      <c r="B319" t="s">
        <v>1620</v>
      </c>
      <c r="C319">
        <v>119.36</v>
      </c>
      <c r="D319">
        <v>2252.2399999999998</v>
      </c>
      <c r="E319" t="s">
        <v>6525</v>
      </c>
      <c r="F319">
        <v>18</v>
      </c>
      <c r="G319" t="s">
        <v>6317</v>
      </c>
      <c r="H319" t="s">
        <v>6945</v>
      </c>
      <c r="I319">
        <v>0</v>
      </c>
      <c r="J319">
        <v>119.35</v>
      </c>
      <c r="K319">
        <v>0</v>
      </c>
      <c r="L319">
        <v>0</v>
      </c>
      <c r="M319">
        <v>0</v>
      </c>
      <c r="N319">
        <v>0</v>
      </c>
      <c r="O319">
        <v>0</v>
      </c>
      <c r="P319">
        <v>5178.9399999999996</v>
      </c>
      <c r="Q319">
        <v>119.37</v>
      </c>
      <c r="R319" s="343">
        <v>42252</v>
      </c>
      <c r="S319" s="343">
        <v>42073</v>
      </c>
      <c r="T319" t="s">
        <v>7517</v>
      </c>
      <c r="U319" t="s">
        <v>7518</v>
      </c>
      <c r="V319" t="s">
        <v>14445</v>
      </c>
      <c r="W319" t="s">
        <v>7519</v>
      </c>
      <c r="X319" t="s">
        <v>2024</v>
      </c>
      <c r="Y319" t="s">
        <v>2031</v>
      </c>
      <c r="Z319" t="s">
        <v>7520</v>
      </c>
      <c r="AA319" t="s">
        <v>7521</v>
      </c>
      <c r="AB319" t="s">
        <v>7522</v>
      </c>
      <c r="AC319" t="s">
        <v>14464</v>
      </c>
      <c r="AD319" t="s">
        <v>6310</v>
      </c>
      <c r="AE319" t="s">
        <v>6519</v>
      </c>
      <c r="AF319" t="s">
        <v>2349</v>
      </c>
      <c r="AG319" t="s">
        <v>2350</v>
      </c>
      <c r="AH319" t="s">
        <v>2024</v>
      </c>
      <c r="AI319" t="s">
        <v>2031</v>
      </c>
      <c r="AJ319" t="s">
        <v>2351</v>
      </c>
      <c r="AK319" t="s">
        <v>6522</v>
      </c>
      <c r="AL319" t="s">
        <v>894</v>
      </c>
      <c r="AM319" t="s">
        <v>897</v>
      </c>
      <c r="AN319" t="s">
        <v>2024</v>
      </c>
      <c r="AO319" t="s">
        <v>2031</v>
      </c>
      <c r="AP319" t="s">
        <v>898</v>
      </c>
      <c r="AV319" t="s">
        <v>6309</v>
      </c>
      <c r="AW319" t="s">
        <v>6497</v>
      </c>
    </row>
    <row r="320" spans="1:49">
      <c r="A320" t="s">
        <v>14447</v>
      </c>
      <c r="B320" t="s">
        <v>1620</v>
      </c>
      <c r="C320">
        <v>1318.43</v>
      </c>
      <c r="D320">
        <v>24721.08</v>
      </c>
      <c r="E320" t="s">
        <v>4032</v>
      </c>
      <c r="F320">
        <v>18</v>
      </c>
      <c r="G320" t="s">
        <v>6317</v>
      </c>
      <c r="H320" t="s">
        <v>6945</v>
      </c>
      <c r="I320">
        <v>0</v>
      </c>
      <c r="J320">
        <v>1313.26</v>
      </c>
      <c r="K320">
        <v>0</v>
      </c>
      <c r="L320">
        <v>0</v>
      </c>
      <c r="M320">
        <v>0</v>
      </c>
      <c r="N320">
        <v>0</v>
      </c>
      <c r="O320">
        <v>0</v>
      </c>
      <c r="P320">
        <v>56842.28</v>
      </c>
      <c r="Q320">
        <v>1310.08</v>
      </c>
      <c r="R320" s="343">
        <v>42252</v>
      </c>
      <c r="S320" s="343">
        <v>42073</v>
      </c>
      <c r="T320" t="s">
        <v>7517</v>
      </c>
      <c r="U320" t="s">
        <v>7518</v>
      </c>
      <c r="V320" t="s">
        <v>14448</v>
      </c>
      <c r="W320" t="s">
        <v>7519</v>
      </c>
      <c r="X320" t="s">
        <v>2024</v>
      </c>
      <c r="Y320" t="s">
        <v>2031</v>
      </c>
      <c r="Z320" t="s">
        <v>7520</v>
      </c>
      <c r="AA320" t="s">
        <v>7521</v>
      </c>
      <c r="AB320" t="s">
        <v>7522</v>
      </c>
      <c r="AC320" t="s">
        <v>14464</v>
      </c>
      <c r="AD320" t="s">
        <v>6310</v>
      </c>
      <c r="AE320" t="s">
        <v>6519</v>
      </c>
      <c r="AF320" t="s">
        <v>2349</v>
      </c>
      <c r="AG320" t="s">
        <v>2350</v>
      </c>
      <c r="AH320" t="s">
        <v>2024</v>
      </c>
      <c r="AI320" t="s">
        <v>2031</v>
      </c>
      <c r="AJ320" t="s">
        <v>2351</v>
      </c>
      <c r="AK320" t="s">
        <v>6522</v>
      </c>
      <c r="AL320" t="s">
        <v>894</v>
      </c>
      <c r="AM320" t="s">
        <v>897</v>
      </c>
      <c r="AN320" t="s">
        <v>2024</v>
      </c>
      <c r="AO320" t="s">
        <v>2031</v>
      </c>
      <c r="AP320" t="s">
        <v>898</v>
      </c>
      <c r="AV320" t="s">
        <v>6309</v>
      </c>
      <c r="AW320" t="s">
        <v>6497</v>
      </c>
    </row>
    <row r="321" spans="1:49">
      <c r="A321" t="s">
        <v>14449</v>
      </c>
      <c r="B321" t="s">
        <v>1620</v>
      </c>
      <c r="C321">
        <v>382.62</v>
      </c>
      <c r="D321">
        <v>7163.18</v>
      </c>
      <c r="E321" t="s">
        <v>14450</v>
      </c>
      <c r="F321">
        <v>18</v>
      </c>
      <c r="G321" t="s">
        <v>6317</v>
      </c>
      <c r="H321" t="s">
        <v>6945</v>
      </c>
      <c r="I321">
        <v>0</v>
      </c>
      <c r="J321">
        <v>382.62</v>
      </c>
      <c r="K321">
        <v>0</v>
      </c>
      <c r="L321">
        <v>0</v>
      </c>
      <c r="M321">
        <v>0</v>
      </c>
      <c r="N321">
        <v>0</v>
      </c>
      <c r="O321">
        <v>0</v>
      </c>
      <c r="P321">
        <v>16470.64</v>
      </c>
      <c r="Q321">
        <v>379.61</v>
      </c>
      <c r="R321" s="343">
        <v>42252</v>
      </c>
      <c r="S321" s="343">
        <v>42073</v>
      </c>
      <c r="T321" t="s">
        <v>7517</v>
      </c>
      <c r="U321" t="s">
        <v>7518</v>
      </c>
      <c r="V321" t="s">
        <v>14451</v>
      </c>
      <c r="W321" t="s">
        <v>7519</v>
      </c>
      <c r="X321" t="s">
        <v>2024</v>
      </c>
      <c r="Y321" t="s">
        <v>2031</v>
      </c>
      <c r="Z321" t="s">
        <v>7520</v>
      </c>
      <c r="AA321" t="s">
        <v>7521</v>
      </c>
      <c r="AB321" t="s">
        <v>7522</v>
      </c>
      <c r="AC321" t="s">
        <v>14464</v>
      </c>
      <c r="AD321" t="s">
        <v>6310</v>
      </c>
      <c r="AE321" t="s">
        <v>6519</v>
      </c>
      <c r="AF321" t="s">
        <v>2349</v>
      </c>
      <c r="AG321" t="s">
        <v>2350</v>
      </c>
      <c r="AH321" t="s">
        <v>2024</v>
      </c>
      <c r="AI321" t="s">
        <v>2031</v>
      </c>
      <c r="AJ321" t="s">
        <v>2351</v>
      </c>
      <c r="AK321" t="s">
        <v>6522</v>
      </c>
      <c r="AL321" t="s">
        <v>894</v>
      </c>
      <c r="AM321" t="s">
        <v>897</v>
      </c>
      <c r="AN321" t="s">
        <v>2024</v>
      </c>
      <c r="AO321" t="s">
        <v>2031</v>
      </c>
      <c r="AP321" t="s">
        <v>898</v>
      </c>
      <c r="AV321" t="s">
        <v>6309</v>
      </c>
      <c r="AW321" t="s">
        <v>6497</v>
      </c>
    </row>
    <row r="322" spans="1:49">
      <c r="A322" t="s">
        <v>14550</v>
      </c>
      <c r="B322" t="s">
        <v>298</v>
      </c>
      <c r="C322">
        <v>203.45</v>
      </c>
      <c r="D322">
        <v>5946.45</v>
      </c>
      <c r="E322" t="s">
        <v>14551</v>
      </c>
      <c r="F322">
        <v>18</v>
      </c>
      <c r="G322" t="s">
        <v>6319</v>
      </c>
      <c r="H322" t="s">
        <v>6945</v>
      </c>
      <c r="I322">
        <v>0</v>
      </c>
      <c r="J322">
        <v>203.45</v>
      </c>
      <c r="K322">
        <v>0</v>
      </c>
      <c r="L322">
        <v>0</v>
      </c>
      <c r="M322">
        <v>0</v>
      </c>
      <c r="N322">
        <v>0</v>
      </c>
      <c r="O322">
        <v>0</v>
      </c>
      <c r="P322">
        <v>10921.83</v>
      </c>
      <c r="Q322">
        <v>203.45</v>
      </c>
      <c r="R322" s="343">
        <v>43013</v>
      </c>
      <c r="S322" s="343">
        <v>42048</v>
      </c>
      <c r="T322" t="s">
        <v>6947</v>
      </c>
      <c r="U322" t="s">
        <v>6948</v>
      </c>
      <c r="V322" t="s">
        <v>14552</v>
      </c>
      <c r="W322" t="s">
        <v>6949</v>
      </c>
      <c r="X322" t="s">
        <v>6946</v>
      </c>
      <c r="Y322" t="s">
        <v>2031</v>
      </c>
      <c r="Z322" t="s">
        <v>15889</v>
      </c>
      <c r="AA322" t="s">
        <v>6951</v>
      </c>
      <c r="AB322" t="s">
        <v>6952</v>
      </c>
      <c r="AC322" t="s">
        <v>14382</v>
      </c>
      <c r="AD322" t="s">
        <v>6313</v>
      </c>
      <c r="AV322" t="s">
        <v>6566</v>
      </c>
      <c r="AW322" t="s">
        <v>4392</v>
      </c>
    </row>
    <row r="323" spans="1:49">
      <c r="A323" t="s">
        <v>14553</v>
      </c>
      <c r="B323" t="s">
        <v>298</v>
      </c>
      <c r="C323">
        <v>210.53</v>
      </c>
      <c r="D323">
        <v>1452.09</v>
      </c>
      <c r="E323" t="s">
        <v>14554</v>
      </c>
      <c r="F323">
        <v>18</v>
      </c>
      <c r="G323" t="s">
        <v>6319</v>
      </c>
      <c r="H323" t="s">
        <v>6945</v>
      </c>
      <c r="I323">
        <v>0</v>
      </c>
      <c r="J323">
        <v>210.53</v>
      </c>
      <c r="K323">
        <v>0</v>
      </c>
      <c r="L323">
        <v>0</v>
      </c>
      <c r="M323">
        <v>0</v>
      </c>
      <c r="N323">
        <v>0</v>
      </c>
      <c r="O323">
        <v>0</v>
      </c>
      <c r="P323">
        <v>7081.58</v>
      </c>
      <c r="Q323">
        <v>210.53</v>
      </c>
      <c r="R323" s="343">
        <v>42293</v>
      </c>
      <c r="S323" s="343">
        <v>42048</v>
      </c>
      <c r="T323" t="s">
        <v>6947</v>
      </c>
      <c r="U323" t="s">
        <v>6948</v>
      </c>
      <c r="V323" t="s">
        <v>14555</v>
      </c>
      <c r="W323" t="s">
        <v>6949</v>
      </c>
      <c r="X323" t="s">
        <v>6946</v>
      </c>
      <c r="Y323" t="s">
        <v>2031</v>
      </c>
      <c r="Z323" t="s">
        <v>15889</v>
      </c>
      <c r="AA323" t="s">
        <v>6951</v>
      </c>
      <c r="AB323" t="s">
        <v>6952</v>
      </c>
      <c r="AC323" t="s">
        <v>14382</v>
      </c>
      <c r="AD323" t="s">
        <v>6313</v>
      </c>
      <c r="AV323" t="s">
        <v>6566</v>
      </c>
      <c r="AW323" t="s">
        <v>4392</v>
      </c>
    </row>
    <row r="324" spans="1:49">
      <c r="A324" t="s">
        <v>14990</v>
      </c>
      <c r="B324" t="s">
        <v>5911</v>
      </c>
      <c r="C324">
        <v>0.6</v>
      </c>
      <c r="D324">
        <v>8267.75</v>
      </c>
      <c r="E324" t="s">
        <v>14991</v>
      </c>
      <c r="F324">
        <v>18</v>
      </c>
      <c r="G324" t="s">
        <v>6319</v>
      </c>
      <c r="H324" t="s">
        <v>6945</v>
      </c>
      <c r="I324">
        <v>0</v>
      </c>
      <c r="J324">
        <v>0.6</v>
      </c>
      <c r="K324">
        <v>0</v>
      </c>
      <c r="L324">
        <v>0</v>
      </c>
      <c r="M324">
        <v>0</v>
      </c>
      <c r="N324">
        <v>0</v>
      </c>
      <c r="O324">
        <v>0</v>
      </c>
      <c r="P324">
        <v>12967.48</v>
      </c>
      <c r="Q324">
        <v>303.44</v>
      </c>
      <c r="R324" s="343">
        <v>43167</v>
      </c>
      <c r="S324" s="343">
        <v>42066</v>
      </c>
      <c r="T324" t="s">
        <v>10904</v>
      </c>
      <c r="U324" t="s">
        <v>10905</v>
      </c>
      <c r="V324" t="s">
        <v>14992</v>
      </c>
      <c r="W324" t="s">
        <v>10906</v>
      </c>
      <c r="X324" t="s">
        <v>2025</v>
      </c>
      <c r="Y324" t="s">
        <v>2026</v>
      </c>
      <c r="Z324" t="s">
        <v>10907</v>
      </c>
      <c r="AA324" t="s">
        <v>10908</v>
      </c>
      <c r="AB324" t="s">
        <v>10909</v>
      </c>
      <c r="AC324" t="s">
        <v>10910</v>
      </c>
      <c r="AD324" t="s">
        <v>6318</v>
      </c>
      <c r="AE324" t="s">
        <v>5913</v>
      </c>
      <c r="AF324" t="s">
        <v>13757</v>
      </c>
      <c r="AG324" t="s">
        <v>14271</v>
      </c>
      <c r="AH324" t="s">
        <v>2024</v>
      </c>
      <c r="AI324" t="s">
        <v>2031</v>
      </c>
      <c r="AJ324" t="s">
        <v>6309</v>
      </c>
      <c r="AV324" t="s">
        <v>6309</v>
      </c>
      <c r="AW324" t="s">
        <v>6317</v>
      </c>
    </row>
    <row r="325" spans="1:49">
      <c r="A325" t="s">
        <v>15143</v>
      </c>
      <c r="B325" t="s">
        <v>16235</v>
      </c>
      <c r="C325">
        <v>532.17999999999995</v>
      </c>
      <c r="D325">
        <v>7127.52</v>
      </c>
      <c r="E325" t="s">
        <v>15145</v>
      </c>
      <c r="F325">
        <v>18</v>
      </c>
      <c r="G325" t="s">
        <v>6317</v>
      </c>
      <c r="H325" t="s">
        <v>6945</v>
      </c>
      <c r="I325">
        <v>0</v>
      </c>
      <c r="J325">
        <v>532.17999999999995</v>
      </c>
      <c r="K325">
        <v>0</v>
      </c>
      <c r="L325">
        <v>0</v>
      </c>
      <c r="M325">
        <v>0</v>
      </c>
      <c r="N325">
        <v>0</v>
      </c>
      <c r="O325">
        <v>0</v>
      </c>
      <c r="P325">
        <v>17195.78</v>
      </c>
      <c r="Q325">
        <v>532.17999999999995</v>
      </c>
      <c r="R325" s="343">
        <v>42499</v>
      </c>
      <c r="S325" s="343">
        <v>42033</v>
      </c>
      <c r="T325" t="s">
        <v>15146</v>
      </c>
      <c r="U325" t="s">
        <v>15147</v>
      </c>
      <c r="V325" t="s">
        <v>15148</v>
      </c>
      <c r="W325" t="s">
        <v>16236</v>
      </c>
      <c r="X325" t="s">
        <v>2041</v>
      </c>
      <c r="Y325" t="s">
        <v>2042</v>
      </c>
      <c r="Z325" t="s">
        <v>15149</v>
      </c>
      <c r="AA325" t="s">
        <v>15150</v>
      </c>
      <c r="AB325" t="s">
        <v>16237</v>
      </c>
      <c r="AC325" t="s">
        <v>16238</v>
      </c>
      <c r="AD325" t="s">
        <v>6310</v>
      </c>
      <c r="AV325" t="s">
        <v>6309</v>
      </c>
      <c r="AW325" t="s">
        <v>6497</v>
      </c>
    </row>
    <row r="326" spans="1:49">
      <c r="A326" t="s">
        <v>15586</v>
      </c>
      <c r="B326" t="s">
        <v>15587</v>
      </c>
      <c r="C326">
        <v>765.21</v>
      </c>
      <c r="D326">
        <v>28424.16</v>
      </c>
      <c r="E326" t="s">
        <v>15588</v>
      </c>
      <c r="F326">
        <v>18</v>
      </c>
      <c r="G326" t="s">
        <v>6319</v>
      </c>
      <c r="H326" t="s">
        <v>6945</v>
      </c>
      <c r="P326">
        <v>37609.01</v>
      </c>
      <c r="Q326">
        <v>762.21</v>
      </c>
      <c r="R326" s="343">
        <v>43383</v>
      </c>
      <c r="S326" s="343">
        <v>42062</v>
      </c>
      <c r="T326" t="s">
        <v>15589</v>
      </c>
      <c r="U326" t="s">
        <v>15590</v>
      </c>
      <c r="V326" t="s">
        <v>15591</v>
      </c>
      <c r="W326" t="s">
        <v>15592</v>
      </c>
      <c r="X326" t="s">
        <v>15593</v>
      </c>
      <c r="Y326" t="s">
        <v>15594</v>
      </c>
      <c r="Z326" t="s">
        <v>15595</v>
      </c>
      <c r="AA326" t="s">
        <v>15596</v>
      </c>
      <c r="AB326" t="s">
        <v>15597</v>
      </c>
      <c r="AC326" t="s">
        <v>16255</v>
      </c>
      <c r="AD326" t="s">
        <v>6313</v>
      </c>
      <c r="AE326" t="s">
        <v>15598</v>
      </c>
      <c r="AF326" t="s">
        <v>15599</v>
      </c>
      <c r="AG326" t="s">
        <v>15600</v>
      </c>
      <c r="AH326" t="s">
        <v>15593</v>
      </c>
      <c r="AI326" t="s">
        <v>15594</v>
      </c>
      <c r="AJ326" t="s">
        <v>6309</v>
      </c>
      <c r="AK326" t="s">
        <v>15598</v>
      </c>
      <c r="AL326" t="s">
        <v>15601</v>
      </c>
      <c r="AM326" t="s">
        <v>15602</v>
      </c>
      <c r="AN326" t="s">
        <v>15593</v>
      </c>
      <c r="AO326" t="s">
        <v>15594</v>
      </c>
      <c r="AP326" t="s">
        <v>6309</v>
      </c>
    </row>
    <row r="327" spans="1:49">
      <c r="A327" t="s">
        <v>15603</v>
      </c>
      <c r="B327" t="s">
        <v>15587</v>
      </c>
      <c r="C327">
        <v>765.21</v>
      </c>
      <c r="D327">
        <v>28424.16</v>
      </c>
      <c r="E327" t="s">
        <v>15588</v>
      </c>
      <c r="F327">
        <v>18</v>
      </c>
      <c r="G327" t="s">
        <v>6319</v>
      </c>
      <c r="H327" t="s">
        <v>6945</v>
      </c>
      <c r="P327">
        <v>37609.01</v>
      </c>
      <c r="Q327">
        <v>762.21</v>
      </c>
      <c r="R327" s="343">
        <v>43383</v>
      </c>
      <c r="S327" s="343">
        <v>42062</v>
      </c>
      <c r="T327" t="s">
        <v>15589</v>
      </c>
      <c r="U327" t="s">
        <v>15590</v>
      </c>
      <c r="V327" t="s">
        <v>15604</v>
      </c>
      <c r="W327" t="s">
        <v>15592</v>
      </c>
      <c r="X327" t="s">
        <v>15593</v>
      </c>
      <c r="Y327" t="s">
        <v>15594</v>
      </c>
      <c r="Z327" t="s">
        <v>15595</v>
      </c>
      <c r="AA327" t="s">
        <v>15596</v>
      </c>
      <c r="AB327" t="s">
        <v>15597</v>
      </c>
      <c r="AC327" t="s">
        <v>16255</v>
      </c>
      <c r="AD327" t="s">
        <v>6313</v>
      </c>
      <c r="AE327" t="s">
        <v>15598</v>
      </c>
      <c r="AF327" t="s">
        <v>15599</v>
      </c>
      <c r="AG327" t="s">
        <v>15600</v>
      </c>
      <c r="AH327" t="s">
        <v>15593</v>
      </c>
      <c r="AI327" t="s">
        <v>15594</v>
      </c>
      <c r="AJ327" t="s">
        <v>6309</v>
      </c>
      <c r="AK327" t="s">
        <v>15598</v>
      </c>
      <c r="AL327" t="s">
        <v>15601</v>
      </c>
      <c r="AM327" t="s">
        <v>15602</v>
      </c>
      <c r="AN327" t="s">
        <v>15593</v>
      </c>
      <c r="AO327" t="s">
        <v>15594</v>
      </c>
      <c r="AP327" t="s">
        <v>6309</v>
      </c>
    </row>
    <row r="328" spans="1:49">
      <c r="A328" t="s">
        <v>15605</v>
      </c>
      <c r="B328" t="s">
        <v>15587</v>
      </c>
      <c r="C328">
        <v>941.36</v>
      </c>
      <c r="D328">
        <v>34966.86</v>
      </c>
      <c r="E328" t="s">
        <v>15606</v>
      </c>
      <c r="F328">
        <v>18</v>
      </c>
      <c r="G328" t="s">
        <v>6319</v>
      </c>
      <c r="H328" t="s">
        <v>6945</v>
      </c>
      <c r="P328">
        <v>46265.84</v>
      </c>
      <c r="Q328">
        <v>937.66</v>
      </c>
      <c r="R328" s="343">
        <v>43383</v>
      </c>
      <c r="S328" s="343">
        <v>42062</v>
      </c>
      <c r="T328" t="s">
        <v>15589</v>
      </c>
      <c r="U328" t="s">
        <v>15590</v>
      </c>
      <c r="V328" t="s">
        <v>15607</v>
      </c>
      <c r="W328" t="s">
        <v>15592</v>
      </c>
      <c r="X328" t="s">
        <v>15593</v>
      </c>
      <c r="Y328" t="s">
        <v>15594</v>
      </c>
      <c r="Z328" t="s">
        <v>15595</v>
      </c>
      <c r="AA328" t="s">
        <v>15596</v>
      </c>
      <c r="AB328" t="s">
        <v>15597</v>
      </c>
      <c r="AC328" t="s">
        <v>16255</v>
      </c>
      <c r="AD328" t="s">
        <v>6313</v>
      </c>
      <c r="AE328" t="s">
        <v>15598</v>
      </c>
      <c r="AF328" t="s">
        <v>15599</v>
      </c>
      <c r="AG328" t="s">
        <v>15600</v>
      </c>
      <c r="AH328" t="s">
        <v>15593</v>
      </c>
      <c r="AI328" t="s">
        <v>15594</v>
      </c>
      <c r="AJ328" t="s">
        <v>6309</v>
      </c>
      <c r="AK328" t="s">
        <v>15598</v>
      </c>
      <c r="AL328" t="s">
        <v>15601</v>
      </c>
      <c r="AM328" t="s">
        <v>15602</v>
      </c>
      <c r="AN328" t="s">
        <v>15593</v>
      </c>
      <c r="AO328" t="s">
        <v>15594</v>
      </c>
      <c r="AP328" t="s">
        <v>6309</v>
      </c>
    </row>
    <row r="329" spans="1:49">
      <c r="A329" t="s">
        <v>15608</v>
      </c>
      <c r="B329" t="s">
        <v>15587</v>
      </c>
      <c r="C329">
        <v>941.36</v>
      </c>
      <c r="D329">
        <v>34966.86</v>
      </c>
      <c r="E329" t="s">
        <v>15606</v>
      </c>
      <c r="F329">
        <v>18</v>
      </c>
      <c r="G329" t="s">
        <v>6319</v>
      </c>
      <c r="H329" t="s">
        <v>6945</v>
      </c>
      <c r="P329">
        <v>46265.84</v>
      </c>
      <c r="Q329">
        <v>937.66</v>
      </c>
      <c r="R329" s="343">
        <v>43383</v>
      </c>
      <c r="S329" s="343">
        <v>42062</v>
      </c>
      <c r="T329" t="s">
        <v>15589</v>
      </c>
      <c r="U329" t="s">
        <v>15590</v>
      </c>
      <c r="V329" t="s">
        <v>15609</v>
      </c>
      <c r="W329" t="s">
        <v>15592</v>
      </c>
      <c r="X329" t="s">
        <v>15593</v>
      </c>
      <c r="Y329" t="s">
        <v>15594</v>
      </c>
      <c r="Z329" t="s">
        <v>15595</v>
      </c>
      <c r="AA329" t="s">
        <v>15596</v>
      </c>
      <c r="AB329" t="s">
        <v>15597</v>
      </c>
      <c r="AC329" t="s">
        <v>16255</v>
      </c>
      <c r="AD329" t="s">
        <v>6313</v>
      </c>
      <c r="AE329" t="s">
        <v>15598</v>
      </c>
      <c r="AF329" t="s">
        <v>15599</v>
      </c>
      <c r="AG329" t="s">
        <v>15600</v>
      </c>
      <c r="AH329" t="s">
        <v>15593</v>
      </c>
      <c r="AI329" t="s">
        <v>15594</v>
      </c>
      <c r="AJ329" t="s">
        <v>6309</v>
      </c>
      <c r="AK329" t="s">
        <v>15598</v>
      </c>
      <c r="AL329" t="s">
        <v>15601</v>
      </c>
      <c r="AM329" t="s">
        <v>15602</v>
      </c>
      <c r="AN329" t="s">
        <v>15593</v>
      </c>
      <c r="AO329" t="s">
        <v>15594</v>
      </c>
      <c r="AP329" t="s">
        <v>6309</v>
      </c>
    </row>
    <row r="330" spans="1:49">
      <c r="A330" t="s">
        <v>15610</v>
      </c>
      <c r="B330" t="s">
        <v>15587</v>
      </c>
      <c r="C330">
        <v>441.8</v>
      </c>
      <c r="D330">
        <v>16506.79</v>
      </c>
      <c r="E330" t="s">
        <v>15611</v>
      </c>
      <c r="F330">
        <v>18</v>
      </c>
      <c r="G330" t="s">
        <v>6319</v>
      </c>
      <c r="H330" t="s">
        <v>6945</v>
      </c>
      <c r="P330">
        <v>21840.76</v>
      </c>
      <c r="Q330">
        <v>442.64</v>
      </c>
      <c r="R330" s="343">
        <v>43383</v>
      </c>
      <c r="S330" s="343">
        <v>42062</v>
      </c>
      <c r="T330" t="s">
        <v>15589</v>
      </c>
      <c r="U330" t="s">
        <v>15590</v>
      </c>
      <c r="V330" t="s">
        <v>15612</v>
      </c>
      <c r="W330" t="s">
        <v>15592</v>
      </c>
      <c r="X330" t="s">
        <v>15593</v>
      </c>
      <c r="Y330" t="s">
        <v>15594</v>
      </c>
      <c r="Z330" t="s">
        <v>15595</v>
      </c>
      <c r="AA330" t="s">
        <v>15596</v>
      </c>
      <c r="AB330" t="s">
        <v>15597</v>
      </c>
      <c r="AC330" t="s">
        <v>16255</v>
      </c>
      <c r="AD330" t="s">
        <v>6313</v>
      </c>
      <c r="AE330" t="s">
        <v>15598</v>
      </c>
      <c r="AF330" t="s">
        <v>15599</v>
      </c>
      <c r="AG330" t="s">
        <v>15600</v>
      </c>
      <c r="AH330" t="s">
        <v>15593</v>
      </c>
      <c r="AI330" t="s">
        <v>15594</v>
      </c>
      <c r="AJ330" t="s">
        <v>6309</v>
      </c>
      <c r="AK330" t="s">
        <v>15598</v>
      </c>
      <c r="AL330" t="s">
        <v>15601</v>
      </c>
      <c r="AM330" t="s">
        <v>15602</v>
      </c>
      <c r="AN330" t="s">
        <v>15593</v>
      </c>
      <c r="AO330" t="s">
        <v>15594</v>
      </c>
      <c r="AP330" t="s">
        <v>6309</v>
      </c>
    </row>
    <row r="331" spans="1:49">
      <c r="A331" t="s">
        <v>15699</v>
      </c>
      <c r="B331" t="s">
        <v>15221</v>
      </c>
      <c r="C331">
        <v>278.98</v>
      </c>
      <c r="D331">
        <v>7994.02</v>
      </c>
      <c r="E331" t="s">
        <v>15700</v>
      </c>
      <c r="F331">
        <v>18</v>
      </c>
      <c r="G331" t="s">
        <v>6319</v>
      </c>
      <c r="H331" t="s">
        <v>6945</v>
      </c>
      <c r="P331">
        <v>11881.31</v>
      </c>
      <c r="Q331">
        <v>278.98</v>
      </c>
      <c r="R331" s="343">
        <v>43026</v>
      </c>
      <c r="S331" s="343">
        <v>42069</v>
      </c>
      <c r="T331" t="s">
        <v>15223</v>
      </c>
      <c r="U331" t="s">
        <v>15224</v>
      </c>
      <c r="V331" t="s">
        <v>15701</v>
      </c>
      <c r="W331" t="s">
        <v>15226</v>
      </c>
      <c r="X331" t="s">
        <v>11210</v>
      </c>
      <c r="Y331" t="s">
        <v>11211</v>
      </c>
      <c r="Z331" t="s">
        <v>15227</v>
      </c>
      <c r="AA331" t="s">
        <v>15228</v>
      </c>
      <c r="AB331" t="s">
        <v>6309</v>
      </c>
      <c r="AC331" t="s">
        <v>15229</v>
      </c>
      <c r="AD331" t="s">
        <v>6313</v>
      </c>
    </row>
    <row r="332" spans="1:49">
      <c r="A332" t="s">
        <v>15730</v>
      </c>
      <c r="B332" t="s">
        <v>298</v>
      </c>
      <c r="C332">
        <v>513.70000000000005</v>
      </c>
      <c r="D332">
        <v>9912.1</v>
      </c>
      <c r="E332" t="s">
        <v>15731</v>
      </c>
      <c r="F332">
        <v>18</v>
      </c>
      <c r="G332" t="s">
        <v>6319</v>
      </c>
      <c r="H332" t="s">
        <v>6945</v>
      </c>
      <c r="P332">
        <v>17365.849999999999</v>
      </c>
      <c r="Q332">
        <v>513.70000000000005</v>
      </c>
      <c r="R332" s="343">
        <v>42682</v>
      </c>
      <c r="S332" s="343">
        <v>42048</v>
      </c>
      <c r="T332" t="s">
        <v>6947</v>
      </c>
      <c r="U332" t="s">
        <v>6948</v>
      </c>
      <c r="V332" t="s">
        <v>15732</v>
      </c>
      <c r="W332" t="s">
        <v>6949</v>
      </c>
      <c r="X332" t="s">
        <v>6946</v>
      </c>
      <c r="Y332" t="s">
        <v>2031</v>
      </c>
      <c r="Z332" t="s">
        <v>15889</v>
      </c>
      <c r="AA332" t="s">
        <v>6951</v>
      </c>
      <c r="AB332" t="s">
        <v>6952</v>
      </c>
      <c r="AC332" t="s">
        <v>14382</v>
      </c>
      <c r="AD332" t="s">
        <v>6313</v>
      </c>
    </row>
    <row r="333" spans="1:49">
      <c r="A333" t="s">
        <v>15748</v>
      </c>
      <c r="B333" t="s">
        <v>5911</v>
      </c>
      <c r="C333">
        <v>1.87</v>
      </c>
      <c r="D333">
        <v>9411.9500000000007</v>
      </c>
      <c r="E333" t="s">
        <v>15740</v>
      </c>
      <c r="F333">
        <v>18</v>
      </c>
      <c r="G333" t="s">
        <v>6319</v>
      </c>
      <c r="H333" t="s">
        <v>6945</v>
      </c>
      <c r="P333">
        <v>11373.99</v>
      </c>
      <c r="Q333">
        <v>159.4</v>
      </c>
      <c r="R333" s="343">
        <v>43417</v>
      </c>
      <c r="S333" s="343">
        <v>41621</v>
      </c>
      <c r="T333" t="s">
        <v>10904</v>
      </c>
      <c r="U333" t="s">
        <v>10905</v>
      </c>
      <c r="V333" t="s">
        <v>15749</v>
      </c>
      <c r="W333" t="s">
        <v>10906</v>
      </c>
      <c r="X333" t="s">
        <v>2025</v>
      </c>
      <c r="Y333" t="s">
        <v>2026</v>
      </c>
      <c r="Z333" t="s">
        <v>10907</v>
      </c>
      <c r="AA333" t="s">
        <v>10908</v>
      </c>
      <c r="AB333" t="s">
        <v>10909</v>
      </c>
      <c r="AC333" t="s">
        <v>10910</v>
      </c>
      <c r="AD333" t="s">
        <v>6318</v>
      </c>
      <c r="AQ333">
        <v>1</v>
      </c>
      <c r="AR333" t="s">
        <v>2766</v>
      </c>
      <c r="AS333" t="s">
        <v>2767</v>
      </c>
      <c r="AT333" t="s">
        <v>2026</v>
      </c>
      <c r="AU333" t="s">
        <v>2768</v>
      </c>
    </row>
    <row r="334" spans="1:49">
      <c r="A334" t="s">
        <v>15818</v>
      </c>
      <c r="B334" t="s">
        <v>5911</v>
      </c>
      <c r="C334">
        <v>7.28</v>
      </c>
      <c r="D334">
        <v>7064.02</v>
      </c>
      <c r="E334" t="s">
        <v>15760</v>
      </c>
      <c r="F334">
        <v>18</v>
      </c>
      <c r="G334" t="s">
        <v>6319</v>
      </c>
      <c r="H334" t="s">
        <v>6945</v>
      </c>
      <c r="P334">
        <v>8536.58</v>
      </c>
      <c r="Q334">
        <v>119.64</v>
      </c>
      <c r="R334" s="343">
        <v>43437</v>
      </c>
      <c r="S334" s="343">
        <v>41950</v>
      </c>
      <c r="T334" t="s">
        <v>10904</v>
      </c>
      <c r="U334" t="s">
        <v>10905</v>
      </c>
      <c r="V334" t="s">
        <v>15819</v>
      </c>
      <c r="W334" t="s">
        <v>10906</v>
      </c>
      <c r="X334" t="s">
        <v>2025</v>
      </c>
      <c r="Y334" t="s">
        <v>2026</v>
      </c>
      <c r="Z334" t="s">
        <v>10907</v>
      </c>
      <c r="AA334" t="s">
        <v>10908</v>
      </c>
      <c r="AB334" t="s">
        <v>10909</v>
      </c>
      <c r="AC334" t="s">
        <v>10910</v>
      </c>
      <c r="AD334" t="s">
        <v>6318</v>
      </c>
      <c r="AQ334">
        <v>1</v>
      </c>
      <c r="AR334" t="s">
        <v>15754</v>
      </c>
      <c r="AS334" t="s">
        <v>15755</v>
      </c>
      <c r="AT334" t="s">
        <v>13627</v>
      </c>
      <c r="AU334" t="s">
        <v>15756</v>
      </c>
    </row>
    <row r="335" spans="1:49">
      <c r="A335" t="s">
        <v>15960</v>
      </c>
      <c r="B335" t="s">
        <v>5911</v>
      </c>
      <c r="C335">
        <v>1.95</v>
      </c>
      <c r="D335">
        <v>10018.530000000001</v>
      </c>
      <c r="E335" t="s">
        <v>15947</v>
      </c>
      <c r="F335">
        <v>18</v>
      </c>
      <c r="G335" t="s">
        <v>6319</v>
      </c>
      <c r="H335" t="s">
        <v>6945</v>
      </c>
      <c r="P335">
        <v>11788.61</v>
      </c>
      <c r="Q335">
        <v>165.78</v>
      </c>
      <c r="R335" s="343">
        <v>43497</v>
      </c>
      <c r="S335" s="343">
        <v>41660</v>
      </c>
      <c r="T335" t="s">
        <v>10904</v>
      </c>
      <c r="U335" t="s">
        <v>10905</v>
      </c>
      <c r="V335" t="s">
        <v>15961</v>
      </c>
      <c r="W335" t="s">
        <v>10906</v>
      </c>
      <c r="X335" t="s">
        <v>2025</v>
      </c>
      <c r="Y335" t="s">
        <v>2026</v>
      </c>
      <c r="Z335" t="s">
        <v>10907</v>
      </c>
      <c r="AA335" t="s">
        <v>10908</v>
      </c>
      <c r="AB335" t="s">
        <v>10909</v>
      </c>
      <c r="AC335" t="s">
        <v>10910</v>
      </c>
      <c r="AD335" t="s">
        <v>6318</v>
      </c>
      <c r="AQ335">
        <v>1</v>
      </c>
      <c r="AR335" t="s">
        <v>15754</v>
      </c>
      <c r="AS335" t="s">
        <v>15755</v>
      </c>
      <c r="AT335" t="s">
        <v>13627</v>
      </c>
      <c r="AU335" t="s">
        <v>15756</v>
      </c>
    </row>
    <row r="336" spans="1:49">
      <c r="A336" t="s">
        <v>16259</v>
      </c>
      <c r="B336" t="s">
        <v>5911</v>
      </c>
      <c r="C336">
        <v>0.23</v>
      </c>
      <c r="D336">
        <v>8083.77</v>
      </c>
      <c r="E336" t="s">
        <v>16260</v>
      </c>
      <c r="F336">
        <v>17</v>
      </c>
      <c r="G336" t="s">
        <v>6319</v>
      </c>
      <c r="H336" t="s">
        <v>6945</v>
      </c>
      <c r="P336">
        <v>8536.58</v>
      </c>
      <c r="Q336">
        <v>118.97</v>
      </c>
      <c r="R336" s="343">
        <v>43770</v>
      </c>
      <c r="S336" s="343">
        <v>42066</v>
      </c>
      <c r="T336" t="s">
        <v>10904</v>
      </c>
      <c r="U336" t="s">
        <v>10905</v>
      </c>
      <c r="V336" t="s">
        <v>16261</v>
      </c>
      <c r="W336" t="s">
        <v>10906</v>
      </c>
      <c r="X336" t="s">
        <v>2025</v>
      </c>
      <c r="Y336" t="s">
        <v>2026</v>
      </c>
      <c r="Z336" t="s">
        <v>10907</v>
      </c>
      <c r="AA336" t="s">
        <v>10908</v>
      </c>
      <c r="AB336" t="s">
        <v>10909</v>
      </c>
      <c r="AC336" t="s">
        <v>10910</v>
      </c>
      <c r="AD336" t="s">
        <v>6318</v>
      </c>
      <c r="AE336" t="s">
        <v>5913</v>
      </c>
      <c r="AF336" t="s">
        <v>13757</v>
      </c>
      <c r="AG336" t="s">
        <v>14271</v>
      </c>
      <c r="AH336" t="s">
        <v>2024</v>
      </c>
      <c r="AI336" t="s">
        <v>2031</v>
      </c>
      <c r="AJ336" t="s">
        <v>6309</v>
      </c>
      <c r="AQ336">
        <v>1</v>
      </c>
      <c r="AR336" t="s">
        <v>15754</v>
      </c>
      <c r="AS336" t="s">
        <v>15755</v>
      </c>
      <c r="AT336" t="s">
        <v>13627</v>
      </c>
      <c r="AU336" t="s">
        <v>15756</v>
      </c>
    </row>
    <row r="337" spans="1:49">
      <c r="A337" t="s">
        <v>16309</v>
      </c>
      <c r="B337" t="s">
        <v>5911</v>
      </c>
      <c r="C337">
        <v>0.04</v>
      </c>
      <c r="D337">
        <v>10230.5</v>
      </c>
      <c r="E337" t="s">
        <v>16304</v>
      </c>
      <c r="F337">
        <v>17</v>
      </c>
      <c r="G337" t="s">
        <v>6319</v>
      </c>
      <c r="H337" t="s">
        <v>6945</v>
      </c>
      <c r="P337">
        <v>10536.58</v>
      </c>
      <c r="Q337">
        <v>146.38</v>
      </c>
      <c r="R337" s="343">
        <v>43845</v>
      </c>
      <c r="S337" s="343">
        <v>42040</v>
      </c>
      <c r="T337" t="s">
        <v>10904</v>
      </c>
      <c r="U337" t="s">
        <v>10905</v>
      </c>
      <c r="V337" t="s">
        <v>16310</v>
      </c>
      <c r="W337" t="s">
        <v>10906</v>
      </c>
      <c r="X337" t="s">
        <v>2025</v>
      </c>
      <c r="Y337" t="s">
        <v>2026</v>
      </c>
      <c r="Z337" t="s">
        <v>10907</v>
      </c>
      <c r="AA337" t="s">
        <v>10908</v>
      </c>
      <c r="AB337" t="s">
        <v>10909</v>
      </c>
      <c r="AC337" t="s">
        <v>10910</v>
      </c>
      <c r="AD337" t="s">
        <v>6318</v>
      </c>
      <c r="AE337" t="s">
        <v>5913</v>
      </c>
      <c r="AF337" t="s">
        <v>13757</v>
      </c>
      <c r="AG337" t="s">
        <v>14271</v>
      </c>
      <c r="AH337" t="s">
        <v>2024</v>
      </c>
      <c r="AI337" t="s">
        <v>2031</v>
      </c>
      <c r="AJ337" t="s">
        <v>6309</v>
      </c>
      <c r="AQ337">
        <v>1</v>
      </c>
      <c r="AR337" t="s">
        <v>16306</v>
      </c>
      <c r="AS337" t="s">
        <v>16307</v>
      </c>
      <c r="AT337" t="s">
        <v>2031</v>
      </c>
      <c r="AU337" t="s">
        <v>16308</v>
      </c>
    </row>
    <row r="338" spans="1:49">
      <c r="A338" t="s">
        <v>15481</v>
      </c>
      <c r="B338" t="s">
        <v>15482</v>
      </c>
      <c r="C338">
        <v>4061.12</v>
      </c>
      <c r="D338">
        <v>33318.949999999997</v>
      </c>
      <c r="E338" t="s">
        <v>15483</v>
      </c>
      <c r="F338">
        <v>9</v>
      </c>
      <c r="G338" t="s">
        <v>6317</v>
      </c>
      <c r="H338" t="s">
        <v>6945</v>
      </c>
      <c r="P338">
        <v>67874.25</v>
      </c>
      <c r="Q338">
        <v>2034.25</v>
      </c>
      <c r="R338" s="343">
        <v>42623</v>
      </c>
      <c r="S338" s="343">
        <v>42076</v>
      </c>
      <c r="T338" t="s">
        <v>15484</v>
      </c>
      <c r="U338" t="s">
        <v>15485</v>
      </c>
      <c r="V338" t="s">
        <v>15486</v>
      </c>
      <c r="W338" t="s">
        <v>15487</v>
      </c>
      <c r="X338" t="s">
        <v>7360</v>
      </c>
      <c r="Y338" t="s">
        <v>7361</v>
      </c>
      <c r="Z338" t="s">
        <v>15488</v>
      </c>
      <c r="AA338" t="s">
        <v>15489</v>
      </c>
      <c r="AB338" t="s">
        <v>15490</v>
      </c>
      <c r="AC338" t="s">
        <v>15491</v>
      </c>
      <c r="AD338" t="s">
        <v>6310</v>
      </c>
    </row>
    <row r="339" spans="1:49">
      <c r="A339" t="s">
        <v>5698</v>
      </c>
      <c r="B339" t="s">
        <v>5699</v>
      </c>
      <c r="C339">
        <v>235.17</v>
      </c>
      <c r="D339">
        <v>4429.53</v>
      </c>
      <c r="E339" t="s">
        <v>5700</v>
      </c>
      <c r="F339">
        <v>4</v>
      </c>
      <c r="G339" t="s">
        <v>6312</v>
      </c>
      <c r="H339" t="s">
        <v>6945</v>
      </c>
      <c r="I339">
        <v>0</v>
      </c>
      <c r="J339">
        <v>235.17</v>
      </c>
      <c r="K339">
        <v>0</v>
      </c>
      <c r="L339">
        <v>0</v>
      </c>
      <c r="M339">
        <v>0</v>
      </c>
      <c r="N339">
        <v>0</v>
      </c>
      <c r="O339">
        <v>0</v>
      </c>
      <c r="P339">
        <v>31144.5</v>
      </c>
      <c r="Q339">
        <v>508.7</v>
      </c>
      <c r="R339" s="343">
        <v>42347</v>
      </c>
      <c r="S339" s="343">
        <v>42081</v>
      </c>
      <c r="T339" t="s">
        <v>7179</v>
      </c>
      <c r="U339" t="s">
        <v>6309</v>
      </c>
      <c r="V339" t="s">
        <v>12022</v>
      </c>
      <c r="W339" t="s">
        <v>7180</v>
      </c>
      <c r="X339" t="s">
        <v>2024</v>
      </c>
      <c r="Y339" t="s">
        <v>2031</v>
      </c>
      <c r="Z339" t="s">
        <v>7181</v>
      </c>
      <c r="AA339" t="s">
        <v>15032</v>
      </c>
      <c r="AB339" t="s">
        <v>6309</v>
      </c>
      <c r="AC339" t="s">
        <v>7183</v>
      </c>
      <c r="AD339" t="s">
        <v>6310</v>
      </c>
      <c r="AV339" t="s">
        <v>6309</v>
      </c>
      <c r="AW339" t="s">
        <v>6312</v>
      </c>
    </row>
    <row r="340" spans="1:49">
      <c r="A340" t="s">
        <v>5851</v>
      </c>
      <c r="B340" t="s">
        <v>5852</v>
      </c>
      <c r="C340">
        <v>136.1</v>
      </c>
      <c r="E340" t="s">
        <v>1091</v>
      </c>
      <c r="F340">
        <v>4</v>
      </c>
      <c r="G340" t="s">
        <v>6312</v>
      </c>
      <c r="H340" t="s">
        <v>6945</v>
      </c>
      <c r="I340">
        <v>0</v>
      </c>
      <c r="J340">
        <v>136.1</v>
      </c>
      <c r="K340">
        <v>0</v>
      </c>
      <c r="L340">
        <v>0</v>
      </c>
      <c r="M340">
        <v>0</v>
      </c>
      <c r="N340">
        <v>0</v>
      </c>
      <c r="O340">
        <v>0</v>
      </c>
      <c r="P340">
        <v>8477.6</v>
      </c>
      <c r="Q340">
        <v>141.29</v>
      </c>
      <c r="R340" s="343">
        <v>42094</v>
      </c>
      <c r="S340" s="343">
        <v>42055</v>
      </c>
      <c r="T340" t="s">
        <v>10410</v>
      </c>
      <c r="U340" t="s">
        <v>6309</v>
      </c>
      <c r="V340" t="s">
        <v>12903</v>
      </c>
      <c r="W340" t="s">
        <v>10411</v>
      </c>
      <c r="X340" t="s">
        <v>2024</v>
      </c>
      <c r="Y340" t="s">
        <v>2031</v>
      </c>
      <c r="Z340" t="s">
        <v>10412</v>
      </c>
      <c r="AA340" t="s">
        <v>10413</v>
      </c>
      <c r="AB340" t="s">
        <v>6309</v>
      </c>
      <c r="AC340" t="s">
        <v>14472</v>
      </c>
      <c r="AD340" t="s">
        <v>6310</v>
      </c>
      <c r="AV340" t="s">
        <v>6309</v>
      </c>
      <c r="AW340" t="s">
        <v>6312</v>
      </c>
    </row>
    <row r="341" spans="1:49">
      <c r="A341" t="s">
        <v>2263</v>
      </c>
      <c r="B341" t="s">
        <v>2264</v>
      </c>
      <c r="C341">
        <v>148.78</v>
      </c>
      <c r="E341" t="s">
        <v>2265</v>
      </c>
      <c r="F341">
        <v>4</v>
      </c>
      <c r="G341" t="s">
        <v>6312</v>
      </c>
      <c r="H341" t="s">
        <v>6945</v>
      </c>
      <c r="I341">
        <v>0</v>
      </c>
      <c r="J341">
        <v>148.78</v>
      </c>
      <c r="K341">
        <v>0</v>
      </c>
      <c r="L341">
        <v>0</v>
      </c>
      <c r="M341">
        <v>0</v>
      </c>
      <c r="N341">
        <v>0</v>
      </c>
      <c r="O341">
        <v>0</v>
      </c>
      <c r="P341">
        <v>8994.2999999999993</v>
      </c>
      <c r="Q341">
        <v>149.91</v>
      </c>
      <c r="R341" s="343">
        <v>42103</v>
      </c>
      <c r="S341" s="343">
        <v>42065</v>
      </c>
      <c r="T341" t="s">
        <v>8817</v>
      </c>
      <c r="U341" t="s">
        <v>6309</v>
      </c>
      <c r="V341" t="s">
        <v>12585</v>
      </c>
      <c r="W341" t="s">
        <v>8818</v>
      </c>
      <c r="X341" t="s">
        <v>2024</v>
      </c>
      <c r="Y341" t="s">
        <v>2031</v>
      </c>
      <c r="Z341" t="s">
        <v>8819</v>
      </c>
      <c r="AA341" t="s">
        <v>15918</v>
      </c>
      <c r="AB341" t="s">
        <v>6309</v>
      </c>
      <c r="AC341" t="s">
        <v>15919</v>
      </c>
      <c r="AD341" t="s">
        <v>6310</v>
      </c>
      <c r="AV341" t="s">
        <v>6309</v>
      </c>
      <c r="AW341" t="s">
        <v>6312</v>
      </c>
    </row>
    <row r="342" spans="1:49">
      <c r="A342" t="s">
        <v>5437</v>
      </c>
      <c r="B342" t="s">
        <v>5438</v>
      </c>
      <c r="C342">
        <v>115.77</v>
      </c>
      <c r="D342">
        <v>126.49</v>
      </c>
      <c r="E342" t="s">
        <v>5439</v>
      </c>
      <c r="F342">
        <v>4</v>
      </c>
      <c r="G342" t="s">
        <v>6317</v>
      </c>
      <c r="H342" t="s">
        <v>6945</v>
      </c>
      <c r="I342">
        <v>0</v>
      </c>
      <c r="J342">
        <v>115.77</v>
      </c>
      <c r="K342">
        <v>0</v>
      </c>
      <c r="L342">
        <v>0</v>
      </c>
      <c r="M342">
        <v>0</v>
      </c>
      <c r="N342">
        <v>0</v>
      </c>
      <c r="O342">
        <v>0</v>
      </c>
      <c r="P342">
        <v>6291</v>
      </c>
      <c r="Q342">
        <v>127.4</v>
      </c>
      <c r="R342" s="343">
        <v>42120</v>
      </c>
      <c r="S342" s="343">
        <v>42076</v>
      </c>
      <c r="T342" t="s">
        <v>11518</v>
      </c>
      <c r="U342" t="s">
        <v>11519</v>
      </c>
      <c r="V342" t="s">
        <v>12109</v>
      </c>
      <c r="W342" t="s">
        <v>11520</v>
      </c>
      <c r="X342" t="s">
        <v>3507</v>
      </c>
      <c r="Y342" t="s">
        <v>3508</v>
      </c>
      <c r="Z342" t="s">
        <v>6309</v>
      </c>
      <c r="AA342" t="s">
        <v>11521</v>
      </c>
      <c r="AB342" t="s">
        <v>11522</v>
      </c>
      <c r="AC342" t="s">
        <v>11523</v>
      </c>
      <c r="AD342" t="s">
        <v>6310</v>
      </c>
      <c r="AE342" t="s">
        <v>15995</v>
      </c>
      <c r="AF342" t="s">
        <v>15996</v>
      </c>
      <c r="AG342" t="s">
        <v>6301</v>
      </c>
      <c r="AH342" t="s">
        <v>3507</v>
      </c>
      <c r="AI342" t="s">
        <v>3508</v>
      </c>
      <c r="AJ342" t="s">
        <v>3890</v>
      </c>
      <c r="AV342" t="s">
        <v>6309</v>
      </c>
      <c r="AW342" t="s">
        <v>6317</v>
      </c>
    </row>
    <row r="343" spans="1:49">
      <c r="A343" t="s">
        <v>2129</v>
      </c>
      <c r="B343" t="s">
        <v>2130</v>
      </c>
      <c r="C343">
        <v>118.32</v>
      </c>
      <c r="D343">
        <v>240.22</v>
      </c>
      <c r="E343" t="s">
        <v>2131</v>
      </c>
      <c r="F343">
        <v>4</v>
      </c>
      <c r="G343" t="s">
        <v>6312</v>
      </c>
      <c r="H343" t="s">
        <v>6945</v>
      </c>
      <c r="I343">
        <v>0</v>
      </c>
      <c r="J343">
        <v>118.32</v>
      </c>
      <c r="K343">
        <v>0</v>
      </c>
      <c r="L343">
        <v>0</v>
      </c>
      <c r="M343">
        <v>0</v>
      </c>
      <c r="N343">
        <v>0</v>
      </c>
      <c r="O343">
        <v>0</v>
      </c>
      <c r="P343">
        <v>6885.66</v>
      </c>
      <c r="Q343">
        <v>120.31</v>
      </c>
      <c r="R343" s="343">
        <v>42148</v>
      </c>
      <c r="S343" s="343">
        <v>42053</v>
      </c>
      <c r="T343" t="s">
        <v>7313</v>
      </c>
      <c r="U343" t="s">
        <v>6309</v>
      </c>
      <c r="V343" t="s">
        <v>12061</v>
      </c>
      <c r="W343" t="s">
        <v>7314</v>
      </c>
      <c r="X343" t="s">
        <v>3554</v>
      </c>
      <c r="Y343" t="s">
        <v>3555</v>
      </c>
      <c r="Z343" t="s">
        <v>7315</v>
      </c>
      <c r="AA343" t="s">
        <v>16330</v>
      </c>
      <c r="AB343" t="s">
        <v>6309</v>
      </c>
      <c r="AC343" t="s">
        <v>6309</v>
      </c>
      <c r="AD343" t="s">
        <v>6310</v>
      </c>
      <c r="AV343" t="s">
        <v>6309</v>
      </c>
      <c r="AW343" t="s">
        <v>6312</v>
      </c>
    </row>
    <row r="344" spans="1:49">
      <c r="A344" t="s">
        <v>1501</v>
      </c>
      <c r="B344" t="s">
        <v>298</v>
      </c>
      <c r="C344">
        <v>596.27</v>
      </c>
      <c r="D344">
        <v>1182.04</v>
      </c>
      <c r="E344" t="s">
        <v>1502</v>
      </c>
      <c r="F344">
        <v>4</v>
      </c>
      <c r="G344" t="s">
        <v>6319</v>
      </c>
      <c r="H344" t="s">
        <v>6945</v>
      </c>
      <c r="I344">
        <v>0</v>
      </c>
      <c r="J344">
        <v>596.27</v>
      </c>
      <c r="K344">
        <v>0</v>
      </c>
      <c r="L344">
        <v>0</v>
      </c>
      <c r="M344">
        <v>0</v>
      </c>
      <c r="N344">
        <v>0</v>
      </c>
      <c r="O344">
        <v>0</v>
      </c>
      <c r="P344">
        <v>29891.74</v>
      </c>
      <c r="Q344">
        <v>596.27</v>
      </c>
      <c r="R344" s="343">
        <v>42163</v>
      </c>
      <c r="S344" s="343">
        <v>42054</v>
      </c>
      <c r="T344" t="s">
        <v>6947</v>
      </c>
      <c r="U344" t="s">
        <v>6948</v>
      </c>
      <c r="V344" t="s">
        <v>11972</v>
      </c>
      <c r="W344" t="s">
        <v>6949</v>
      </c>
      <c r="X344" t="s">
        <v>6946</v>
      </c>
      <c r="Y344" t="s">
        <v>2031</v>
      </c>
      <c r="Z344" t="s">
        <v>15889</v>
      </c>
      <c r="AA344" t="s">
        <v>6951</v>
      </c>
      <c r="AB344" t="s">
        <v>6952</v>
      </c>
      <c r="AC344" t="s">
        <v>14382</v>
      </c>
      <c r="AD344" t="s">
        <v>6313</v>
      </c>
      <c r="AE344" t="s">
        <v>3754</v>
      </c>
      <c r="AF344" t="s">
        <v>6954</v>
      </c>
      <c r="AG344" t="s">
        <v>6955</v>
      </c>
      <c r="AH344" t="s">
        <v>6207</v>
      </c>
      <c r="AI344" t="s">
        <v>6208</v>
      </c>
      <c r="AJ344" t="s">
        <v>6956</v>
      </c>
      <c r="AV344" t="s">
        <v>6566</v>
      </c>
      <c r="AW344" t="s">
        <v>4392</v>
      </c>
    </row>
    <row r="345" spans="1:49">
      <c r="A345" t="s">
        <v>1506</v>
      </c>
      <c r="B345" t="s">
        <v>298</v>
      </c>
      <c r="C345">
        <v>464.42</v>
      </c>
      <c r="D345">
        <v>1376.51</v>
      </c>
      <c r="E345" t="s">
        <v>1561</v>
      </c>
      <c r="F345">
        <v>4</v>
      </c>
      <c r="G345" t="s">
        <v>6319</v>
      </c>
      <c r="H345" t="s">
        <v>6945</v>
      </c>
      <c r="I345">
        <v>0</v>
      </c>
      <c r="J345">
        <v>464.42</v>
      </c>
      <c r="K345">
        <v>0</v>
      </c>
      <c r="L345">
        <v>0</v>
      </c>
      <c r="M345">
        <v>0</v>
      </c>
      <c r="N345">
        <v>0</v>
      </c>
      <c r="O345">
        <v>0</v>
      </c>
      <c r="P345">
        <v>23308.86</v>
      </c>
      <c r="Q345">
        <v>464.42</v>
      </c>
      <c r="R345" s="343">
        <v>42184</v>
      </c>
      <c r="S345" s="343">
        <v>42054</v>
      </c>
      <c r="T345" t="s">
        <v>6947</v>
      </c>
      <c r="U345" t="s">
        <v>6948</v>
      </c>
      <c r="V345" t="s">
        <v>11974</v>
      </c>
      <c r="W345" t="s">
        <v>6949</v>
      </c>
      <c r="X345" t="s">
        <v>6946</v>
      </c>
      <c r="Y345" t="s">
        <v>2031</v>
      </c>
      <c r="Z345" t="s">
        <v>15889</v>
      </c>
      <c r="AA345" t="s">
        <v>6951</v>
      </c>
      <c r="AB345" t="s">
        <v>6952</v>
      </c>
      <c r="AC345" t="s">
        <v>14382</v>
      </c>
      <c r="AD345" t="s">
        <v>6313</v>
      </c>
      <c r="AE345" t="s">
        <v>3754</v>
      </c>
      <c r="AF345" t="s">
        <v>6954</v>
      </c>
      <c r="AG345" t="s">
        <v>6955</v>
      </c>
      <c r="AH345" t="s">
        <v>6207</v>
      </c>
      <c r="AI345" t="s">
        <v>6208</v>
      </c>
      <c r="AJ345" t="s">
        <v>6956</v>
      </c>
      <c r="AV345" t="s">
        <v>6566</v>
      </c>
      <c r="AW345" t="s">
        <v>4392</v>
      </c>
    </row>
    <row r="346" spans="1:49">
      <c r="A346" t="s">
        <v>1509</v>
      </c>
      <c r="B346" t="s">
        <v>298</v>
      </c>
      <c r="C346">
        <v>1255.08</v>
      </c>
      <c r="D346">
        <v>3719.58</v>
      </c>
      <c r="E346" t="s">
        <v>1488</v>
      </c>
      <c r="F346">
        <v>4</v>
      </c>
      <c r="G346" t="s">
        <v>6319</v>
      </c>
      <c r="H346" t="s">
        <v>6945</v>
      </c>
      <c r="I346">
        <v>0</v>
      </c>
      <c r="J346">
        <v>1255.08</v>
      </c>
      <c r="K346">
        <v>0</v>
      </c>
      <c r="L346">
        <v>0</v>
      </c>
      <c r="M346">
        <v>0</v>
      </c>
      <c r="N346">
        <v>0</v>
      </c>
      <c r="O346">
        <v>0</v>
      </c>
      <c r="P346">
        <v>62930</v>
      </c>
      <c r="Q346">
        <v>1255.08</v>
      </c>
      <c r="R346" s="343">
        <v>42194</v>
      </c>
      <c r="S346" s="343">
        <v>42054</v>
      </c>
      <c r="T346" t="s">
        <v>6947</v>
      </c>
      <c r="U346" t="s">
        <v>6948</v>
      </c>
      <c r="V346" t="s">
        <v>11975</v>
      </c>
      <c r="W346" t="s">
        <v>6949</v>
      </c>
      <c r="X346" t="s">
        <v>6946</v>
      </c>
      <c r="Y346" t="s">
        <v>2031</v>
      </c>
      <c r="Z346" t="s">
        <v>15889</v>
      </c>
      <c r="AA346" t="s">
        <v>6951</v>
      </c>
      <c r="AB346" t="s">
        <v>6952</v>
      </c>
      <c r="AC346" t="s">
        <v>14382</v>
      </c>
      <c r="AD346" t="s">
        <v>6313</v>
      </c>
      <c r="AE346" t="s">
        <v>3754</v>
      </c>
      <c r="AF346" t="s">
        <v>6954</v>
      </c>
      <c r="AG346" t="s">
        <v>6955</v>
      </c>
      <c r="AH346" t="s">
        <v>6207</v>
      </c>
      <c r="AI346" t="s">
        <v>6208</v>
      </c>
      <c r="AJ346" t="s">
        <v>6956</v>
      </c>
      <c r="AV346" t="s">
        <v>6566</v>
      </c>
      <c r="AW346" t="s">
        <v>4392</v>
      </c>
    </row>
    <row r="347" spans="1:49">
      <c r="A347" t="s">
        <v>4299</v>
      </c>
      <c r="B347" t="s">
        <v>4300</v>
      </c>
      <c r="C347">
        <v>1.83</v>
      </c>
      <c r="D347">
        <v>559.6</v>
      </c>
      <c r="E347" t="s">
        <v>4501</v>
      </c>
      <c r="F347">
        <v>4</v>
      </c>
      <c r="G347" t="s">
        <v>6312</v>
      </c>
      <c r="H347" t="s">
        <v>6945</v>
      </c>
      <c r="I347">
        <v>0</v>
      </c>
      <c r="J347">
        <v>1.83</v>
      </c>
      <c r="K347">
        <v>0</v>
      </c>
      <c r="L347">
        <v>0</v>
      </c>
      <c r="M347">
        <v>0</v>
      </c>
      <c r="N347">
        <v>0</v>
      </c>
      <c r="O347">
        <v>0</v>
      </c>
      <c r="P347">
        <v>8393.92</v>
      </c>
      <c r="Q347">
        <v>139.9</v>
      </c>
      <c r="R347" s="343">
        <v>42218</v>
      </c>
      <c r="S347" s="343">
        <v>42079</v>
      </c>
      <c r="T347" t="s">
        <v>8623</v>
      </c>
      <c r="U347" t="s">
        <v>6309</v>
      </c>
      <c r="V347" t="s">
        <v>12550</v>
      </c>
      <c r="W347" t="s">
        <v>8624</v>
      </c>
      <c r="X347" t="s">
        <v>4536</v>
      </c>
      <c r="Y347" t="s">
        <v>4537</v>
      </c>
      <c r="Z347" t="s">
        <v>8625</v>
      </c>
      <c r="AA347" t="s">
        <v>8626</v>
      </c>
      <c r="AB347" t="s">
        <v>6309</v>
      </c>
      <c r="AC347" t="s">
        <v>14214</v>
      </c>
      <c r="AD347" t="s">
        <v>6310</v>
      </c>
      <c r="AV347" t="s">
        <v>6309</v>
      </c>
      <c r="AW347" t="s">
        <v>6312</v>
      </c>
    </row>
    <row r="348" spans="1:49">
      <c r="A348" t="s">
        <v>790</v>
      </c>
      <c r="B348" t="s">
        <v>298</v>
      </c>
      <c r="C348">
        <v>931.1</v>
      </c>
      <c r="D348">
        <v>3667.55</v>
      </c>
      <c r="E348" t="s">
        <v>789</v>
      </c>
      <c r="F348">
        <v>4</v>
      </c>
      <c r="G348" t="s">
        <v>6319</v>
      </c>
      <c r="H348" t="s">
        <v>6945</v>
      </c>
      <c r="I348">
        <v>0</v>
      </c>
      <c r="J348">
        <v>931.1</v>
      </c>
      <c r="K348">
        <v>0</v>
      </c>
      <c r="L348">
        <v>0</v>
      </c>
      <c r="M348">
        <v>0</v>
      </c>
      <c r="N348">
        <v>0</v>
      </c>
      <c r="O348">
        <v>0</v>
      </c>
      <c r="P348">
        <v>46579.21</v>
      </c>
      <c r="Q348">
        <v>931.1</v>
      </c>
      <c r="R348" s="343">
        <v>42219</v>
      </c>
      <c r="S348" s="343">
        <v>42054</v>
      </c>
      <c r="T348" t="s">
        <v>6947</v>
      </c>
      <c r="U348" t="s">
        <v>6948</v>
      </c>
      <c r="V348" t="s">
        <v>11977</v>
      </c>
      <c r="W348" t="s">
        <v>6949</v>
      </c>
      <c r="X348" t="s">
        <v>6946</v>
      </c>
      <c r="Y348" t="s">
        <v>2031</v>
      </c>
      <c r="Z348" t="s">
        <v>15889</v>
      </c>
      <c r="AA348" t="s">
        <v>6951</v>
      </c>
      <c r="AB348" t="s">
        <v>6952</v>
      </c>
      <c r="AC348" t="s">
        <v>14382</v>
      </c>
      <c r="AD348" t="s">
        <v>6313</v>
      </c>
      <c r="AE348" t="s">
        <v>3754</v>
      </c>
      <c r="AF348" t="s">
        <v>6954</v>
      </c>
      <c r="AG348" t="s">
        <v>6955</v>
      </c>
      <c r="AH348" t="s">
        <v>6207</v>
      </c>
      <c r="AI348" t="s">
        <v>6208</v>
      </c>
      <c r="AJ348" t="s">
        <v>6956</v>
      </c>
      <c r="AV348" t="s">
        <v>6566</v>
      </c>
      <c r="AW348" t="s">
        <v>4392</v>
      </c>
    </row>
    <row r="349" spans="1:49">
      <c r="A349" t="s">
        <v>1775</v>
      </c>
      <c r="B349" t="s">
        <v>1776</v>
      </c>
      <c r="C349">
        <v>139.07</v>
      </c>
      <c r="D349">
        <v>564.76</v>
      </c>
      <c r="E349" t="s">
        <v>282</v>
      </c>
      <c r="F349">
        <v>4</v>
      </c>
      <c r="G349" t="s">
        <v>6312</v>
      </c>
      <c r="H349" t="s">
        <v>6945</v>
      </c>
      <c r="I349">
        <v>0</v>
      </c>
      <c r="J349">
        <v>139.07</v>
      </c>
      <c r="K349">
        <v>0</v>
      </c>
      <c r="L349">
        <v>0</v>
      </c>
      <c r="M349">
        <v>0</v>
      </c>
      <c r="N349">
        <v>0</v>
      </c>
      <c r="O349">
        <v>0</v>
      </c>
      <c r="P349">
        <v>8471.41</v>
      </c>
      <c r="Q349">
        <v>141.19</v>
      </c>
      <c r="R349" s="343">
        <v>42221</v>
      </c>
      <c r="S349" s="343">
        <v>42060</v>
      </c>
      <c r="T349" t="s">
        <v>9043</v>
      </c>
      <c r="U349" t="s">
        <v>6309</v>
      </c>
      <c r="V349" t="s">
        <v>12629</v>
      </c>
      <c r="W349" t="s">
        <v>9044</v>
      </c>
      <c r="X349" t="s">
        <v>2024</v>
      </c>
      <c r="Y349" t="s">
        <v>2031</v>
      </c>
      <c r="Z349" t="s">
        <v>9045</v>
      </c>
      <c r="AA349" t="s">
        <v>9046</v>
      </c>
      <c r="AB349" t="s">
        <v>6309</v>
      </c>
      <c r="AC349" t="s">
        <v>9047</v>
      </c>
      <c r="AD349" t="s">
        <v>6310</v>
      </c>
      <c r="AV349" t="s">
        <v>6309</v>
      </c>
      <c r="AW349" t="s">
        <v>6312</v>
      </c>
    </row>
    <row r="350" spans="1:49">
      <c r="A350" t="s">
        <v>3292</v>
      </c>
      <c r="B350" t="s">
        <v>3293</v>
      </c>
      <c r="C350">
        <v>9.6</v>
      </c>
      <c r="E350" t="s">
        <v>3294</v>
      </c>
      <c r="F350">
        <v>4</v>
      </c>
      <c r="G350" t="s">
        <v>6319</v>
      </c>
      <c r="H350" t="s">
        <v>6945</v>
      </c>
      <c r="I350">
        <v>0</v>
      </c>
      <c r="J350">
        <v>9.59</v>
      </c>
      <c r="K350">
        <v>0</v>
      </c>
      <c r="L350">
        <v>0</v>
      </c>
      <c r="M350">
        <v>0</v>
      </c>
      <c r="N350">
        <v>0</v>
      </c>
      <c r="O350">
        <v>0</v>
      </c>
      <c r="P350">
        <v>41677.86</v>
      </c>
      <c r="Q350">
        <v>994.2</v>
      </c>
      <c r="R350" s="343">
        <v>42084</v>
      </c>
      <c r="S350" s="343">
        <v>42076</v>
      </c>
      <c r="T350" t="s">
        <v>8274</v>
      </c>
      <c r="U350" t="s">
        <v>8275</v>
      </c>
      <c r="V350" t="s">
        <v>12484</v>
      </c>
      <c r="W350" t="s">
        <v>8276</v>
      </c>
      <c r="X350" t="s">
        <v>2015</v>
      </c>
      <c r="Y350" t="s">
        <v>2016</v>
      </c>
      <c r="Z350" t="s">
        <v>8277</v>
      </c>
      <c r="AA350" t="s">
        <v>8278</v>
      </c>
      <c r="AB350" t="s">
        <v>8279</v>
      </c>
      <c r="AC350" t="s">
        <v>8280</v>
      </c>
      <c r="AD350" t="s">
        <v>6953</v>
      </c>
      <c r="AV350" t="s">
        <v>4409</v>
      </c>
      <c r="AW350" t="s">
        <v>4405</v>
      </c>
    </row>
    <row r="351" spans="1:49">
      <c r="A351" t="s">
        <v>806</v>
      </c>
      <c r="B351" t="s">
        <v>298</v>
      </c>
      <c r="C351">
        <v>1030.26</v>
      </c>
      <c r="D351">
        <v>11890.89</v>
      </c>
      <c r="E351" t="s">
        <v>807</v>
      </c>
      <c r="F351">
        <v>4</v>
      </c>
      <c r="G351" t="s">
        <v>6319</v>
      </c>
      <c r="H351" t="s">
        <v>6945</v>
      </c>
      <c r="I351">
        <v>0</v>
      </c>
      <c r="J351">
        <v>1030.27</v>
      </c>
      <c r="K351">
        <v>0</v>
      </c>
      <c r="L351">
        <v>0</v>
      </c>
      <c r="M351">
        <v>0</v>
      </c>
      <c r="N351">
        <v>0</v>
      </c>
      <c r="O351">
        <v>0</v>
      </c>
      <c r="P351">
        <v>51715.67</v>
      </c>
      <c r="Q351">
        <v>1030.26</v>
      </c>
      <c r="R351" s="343">
        <v>42465</v>
      </c>
      <c r="S351" s="343">
        <v>42054</v>
      </c>
      <c r="T351" t="s">
        <v>6947</v>
      </c>
      <c r="U351" t="s">
        <v>6948</v>
      </c>
      <c r="V351" t="s">
        <v>11978</v>
      </c>
      <c r="W351" t="s">
        <v>6949</v>
      </c>
      <c r="X351" t="s">
        <v>6946</v>
      </c>
      <c r="Y351" t="s">
        <v>2031</v>
      </c>
      <c r="Z351" t="s">
        <v>15889</v>
      </c>
      <c r="AA351" t="s">
        <v>6951</v>
      </c>
      <c r="AB351" t="s">
        <v>6952</v>
      </c>
      <c r="AC351" t="s">
        <v>14382</v>
      </c>
      <c r="AD351" t="s">
        <v>6313</v>
      </c>
      <c r="AV351" t="s">
        <v>6566</v>
      </c>
      <c r="AW351" t="s">
        <v>4392</v>
      </c>
    </row>
    <row r="352" spans="1:49">
      <c r="A352" t="s">
        <v>6563</v>
      </c>
      <c r="B352" t="s">
        <v>6564</v>
      </c>
      <c r="C352">
        <v>8.56</v>
      </c>
      <c r="D352">
        <v>201388.08</v>
      </c>
      <c r="E352" t="s">
        <v>6565</v>
      </c>
      <c r="F352">
        <v>4</v>
      </c>
      <c r="G352" t="s">
        <v>6319</v>
      </c>
      <c r="H352" t="s">
        <v>6945</v>
      </c>
      <c r="I352">
        <v>0</v>
      </c>
      <c r="J352">
        <v>8.56</v>
      </c>
      <c r="K352">
        <v>0</v>
      </c>
      <c r="L352">
        <v>0</v>
      </c>
      <c r="M352">
        <v>0</v>
      </c>
      <c r="N352">
        <v>0</v>
      </c>
      <c r="O352">
        <v>0</v>
      </c>
      <c r="P352">
        <v>500000</v>
      </c>
      <c r="Q352">
        <v>9704.34</v>
      </c>
      <c r="R352" s="343">
        <v>42556</v>
      </c>
      <c r="S352" s="343">
        <v>42081</v>
      </c>
      <c r="T352" t="s">
        <v>11945</v>
      </c>
      <c r="U352" t="s">
        <v>11946</v>
      </c>
      <c r="V352" t="s">
        <v>11947</v>
      </c>
      <c r="W352" t="s">
        <v>11948</v>
      </c>
      <c r="X352" t="s">
        <v>2024</v>
      </c>
      <c r="Y352" t="s">
        <v>2031</v>
      </c>
      <c r="Z352" t="s">
        <v>11949</v>
      </c>
      <c r="AA352" t="s">
        <v>11950</v>
      </c>
      <c r="AB352" t="s">
        <v>11951</v>
      </c>
      <c r="AC352" t="s">
        <v>13598</v>
      </c>
      <c r="AD352" t="s">
        <v>6318</v>
      </c>
      <c r="AE352" t="s">
        <v>13620</v>
      </c>
      <c r="AF352" t="s">
        <v>13621</v>
      </c>
      <c r="AG352" t="s">
        <v>13622</v>
      </c>
      <c r="AH352" t="s">
        <v>2024</v>
      </c>
      <c r="AI352" t="s">
        <v>2031</v>
      </c>
      <c r="AJ352" t="s">
        <v>11949</v>
      </c>
      <c r="AK352" t="s">
        <v>13623</v>
      </c>
      <c r="AL352" t="s">
        <v>13624</v>
      </c>
      <c r="AM352" t="s">
        <v>13625</v>
      </c>
      <c r="AN352" t="s">
        <v>13626</v>
      </c>
      <c r="AO352" t="s">
        <v>13627</v>
      </c>
      <c r="AP352" t="s">
        <v>6309</v>
      </c>
      <c r="AV352" t="s">
        <v>1922</v>
      </c>
      <c r="AW352" t="s">
        <v>4388</v>
      </c>
    </row>
    <row r="353" spans="1:49">
      <c r="A353" t="s">
        <v>808</v>
      </c>
      <c r="B353" t="s">
        <v>298</v>
      </c>
      <c r="C353">
        <v>141.35</v>
      </c>
      <c r="D353">
        <v>2030.46</v>
      </c>
      <c r="E353" t="s">
        <v>809</v>
      </c>
      <c r="F353">
        <v>4</v>
      </c>
      <c r="G353" t="s">
        <v>6319</v>
      </c>
      <c r="H353" t="s">
        <v>6945</v>
      </c>
      <c r="I353">
        <v>0</v>
      </c>
      <c r="J353">
        <v>141.35</v>
      </c>
      <c r="K353">
        <v>0</v>
      </c>
      <c r="L353">
        <v>0</v>
      </c>
      <c r="M353">
        <v>0</v>
      </c>
      <c r="N353">
        <v>0</v>
      </c>
      <c r="O353">
        <v>0</v>
      </c>
      <c r="P353">
        <v>7213.49</v>
      </c>
      <c r="Q353">
        <v>141.35</v>
      </c>
      <c r="R353" s="343">
        <v>42556</v>
      </c>
      <c r="S353" s="343">
        <v>42055</v>
      </c>
      <c r="T353" t="s">
        <v>6947</v>
      </c>
      <c r="U353" t="s">
        <v>6948</v>
      </c>
      <c r="V353" t="s">
        <v>11979</v>
      </c>
      <c r="W353" t="s">
        <v>6949</v>
      </c>
      <c r="X353" t="s">
        <v>6946</v>
      </c>
      <c r="Y353" t="s">
        <v>2031</v>
      </c>
      <c r="Z353" t="s">
        <v>15889</v>
      </c>
      <c r="AA353" t="s">
        <v>6951</v>
      </c>
      <c r="AB353" t="s">
        <v>6952</v>
      </c>
      <c r="AC353" t="s">
        <v>14382</v>
      </c>
      <c r="AD353" t="s">
        <v>6313</v>
      </c>
      <c r="AV353" t="s">
        <v>6566</v>
      </c>
      <c r="AW353" t="s">
        <v>4392</v>
      </c>
    </row>
    <row r="354" spans="1:49">
      <c r="A354" t="s">
        <v>810</v>
      </c>
      <c r="B354" t="s">
        <v>298</v>
      </c>
      <c r="C354">
        <v>141.35</v>
      </c>
      <c r="D354">
        <v>2030.46</v>
      </c>
      <c r="E354" t="s">
        <v>811</v>
      </c>
      <c r="F354">
        <v>4</v>
      </c>
      <c r="G354" t="s">
        <v>6319</v>
      </c>
      <c r="H354" t="s">
        <v>6945</v>
      </c>
      <c r="I354">
        <v>0</v>
      </c>
      <c r="J354">
        <v>141.35</v>
      </c>
      <c r="K354">
        <v>0</v>
      </c>
      <c r="L354">
        <v>0</v>
      </c>
      <c r="M354">
        <v>0</v>
      </c>
      <c r="N354">
        <v>0</v>
      </c>
      <c r="O354">
        <v>0</v>
      </c>
      <c r="P354">
        <v>7213.49</v>
      </c>
      <c r="Q354">
        <v>141.35</v>
      </c>
      <c r="R354" s="343">
        <v>42556</v>
      </c>
      <c r="S354" s="343">
        <v>42055</v>
      </c>
      <c r="T354" t="s">
        <v>6947</v>
      </c>
      <c r="U354" t="s">
        <v>6948</v>
      </c>
      <c r="V354" t="s">
        <v>11980</v>
      </c>
      <c r="W354" t="s">
        <v>6949</v>
      </c>
      <c r="X354" t="s">
        <v>6946</v>
      </c>
      <c r="Y354" t="s">
        <v>2031</v>
      </c>
      <c r="Z354" t="s">
        <v>15889</v>
      </c>
      <c r="AA354" t="s">
        <v>6951</v>
      </c>
      <c r="AB354" t="s">
        <v>6952</v>
      </c>
      <c r="AC354" t="s">
        <v>14382</v>
      </c>
      <c r="AD354" t="s">
        <v>6313</v>
      </c>
      <c r="AV354" t="s">
        <v>6566</v>
      </c>
      <c r="AW354" t="s">
        <v>4392</v>
      </c>
    </row>
    <row r="355" spans="1:49">
      <c r="A355" t="s">
        <v>812</v>
      </c>
      <c r="B355" t="s">
        <v>298</v>
      </c>
      <c r="C355">
        <v>141.35</v>
      </c>
      <c r="D355">
        <v>2030.46</v>
      </c>
      <c r="E355" t="s">
        <v>809</v>
      </c>
      <c r="F355">
        <v>4</v>
      </c>
      <c r="G355" t="s">
        <v>6319</v>
      </c>
      <c r="H355" t="s">
        <v>6945</v>
      </c>
      <c r="I355">
        <v>0</v>
      </c>
      <c r="J355">
        <v>141.35</v>
      </c>
      <c r="K355">
        <v>0</v>
      </c>
      <c r="L355">
        <v>0</v>
      </c>
      <c r="M355">
        <v>0</v>
      </c>
      <c r="N355">
        <v>0</v>
      </c>
      <c r="O355">
        <v>0</v>
      </c>
      <c r="P355">
        <v>7213.49</v>
      </c>
      <c r="Q355">
        <v>141.35</v>
      </c>
      <c r="R355" s="343">
        <v>42556</v>
      </c>
      <c r="S355" s="343">
        <v>42055</v>
      </c>
      <c r="T355" t="s">
        <v>6947</v>
      </c>
      <c r="U355" t="s">
        <v>6948</v>
      </c>
      <c r="V355" t="s">
        <v>11981</v>
      </c>
      <c r="W355" t="s">
        <v>6949</v>
      </c>
      <c r="X355" t="s">
        <v>6946</v>
      </c>
      <c r="Y355" t="s">
        <v>2031</v>
      </c>
      <c r="Z355" t="s">
        <v>15889</v>
      </c>
      <c r="AA355" t="s">
        <v>6951</v>
      </c>
      <c r="AB355" t="s">
        <v>6952</v>
      </c>
      <c r="AC355" t="s">
        <v>14382</v>
      </c>
      <c r="AD355" t="s">
        <v>6313</v>
      </c>
      <c r="AV355" t="s">
        <v>6566</v>
      </c>
      <c r="AW355" t="s">
        <v>4392</v>
      </c>
    </row>
    <row r="356" spans="1:49">
      <c r="A356" t="s">
        <v>814</v>
      </c>
      <c r="B356" t="s">
        <v>298</v>
      </c>
      <c r="C356">
        <v>141.35</v>
      </c>
      <c r="D356">
        <v>2030.46</v>
      </c>
      <c r="E356" t="s">
        <v>809</v>
      </c>
      <c r="F356">
        <v>4</v>
      </c>
      <c r="G356" t="s">
        <v>6319</v>
      </c>
      <c r="H356" t="s">
        <v>6945</v>
      </c>
      <c r="I356">
        <v>0</v>
      </c>
      <c r="J356">
        <v>141.35</v>
      </c>
      <c r="K356">
        <v>0</v>
      </c>
      <c r="L356">
        <v>0</v>
      </c>
      <c r="M356">
        <v>0</v>
      </c>
      <c r="N356">
        <v>0</v>
      </c>
      <c r="O356">
        <v>0</v>
      </c>
      <c r="P356">
        <v>7213.49</v>
      </c>
      <c r="Q356">
        <v>141.35</v>
      </c>
      <c r="R356" s="343">
        <v>42556</v>
      </c>
      <c r="S356" s="343">
        <v>42055</v>
      </c>
      <c r="T356" t="s">
        <v>6947</v>
      </c>
      <c r="U356" t="s">
        <v>6948</v>
      </c>
      <c r="V356" t="s">
        <v>11983</v>
      </c>
      <c r="W356" t="s">
        <v>6949</v>
      </c>
      <c r="X356" t="s">
        <v>6946</v>
      </c>
      <c r="Y356" t="s">
        <v>2031</v>
      </c>
      <c r="Z356" t="s">
        <v>15889</v>
      </c>
      <c r="AA356" t="s">
        <v>6951</v>
      </c>
      <c r="AB356" t="s">
        <v>6952</v>
      </c>
      <c r="AC356" t="s">
        <v>14382</v>
      </c>
      <c r="AD356" t="s">
        <v>6313</v>
      </c>
      <c r="AV356" t="s">
        <v>6566</v>
      </c>
      <c r="AW356" t="s">
        <v>4392</v>
      </c>
    </row>
    <row r="357" spans="1:49">
      <c r="A357" t="s">
        <v>813</v>
      </c>
      <c r="B357" t="s">
        <v>298</v>
      </c>
      <c r="C357">
        <v>141.35</v>
      </c>
      <c r="D357">
        <v>2030.46</v>
      </c>
      <c r="E357" t="s">
        <v>809</v>
      </c>
      <c r="F357">
        <v>4</v>
      </c>
      <c r="G357" t="s">
        <v>6319</v>
      </c>
      <c r="H357" t="s">
        <v>6945</v>
      </c>
      <c r="I357">
        <v>0</v>
      </c>
      <c r="J357">
        <v>141.35</v>
      </c>
      <c r="K357">
        <v>0</v>
      </c>
      <c r="L357">
        <v>0</v>
      </c>
      <c r="M357">
        <v>0</v>
      </c>
      <c r="N357">
        <v>0</v>
      </c>
      <c r="O357">
        <v>0</v>
      </c>
      <c r="P357">
        <v>7213.49</v>
      </c>
      <c r="Q357">
        <v>141.35</v>
      </c>
      <c r="R357" s="343">
        <v>42556</v>
      </c>
      <c r="S357" s="343">
        <v>42055</v>
      </c>
      <c r="T357" t="s">
        <v>6947</v>
      </c>
      <c r="U357" t="s">
        <v>6948</v>
      </c>
      <c r="V357" t="s">
        <v>11982</v>
      </c>
      <c r="W357" t="s">
        <v>6949</v>
      </c>
      <c r="X357" t="s">
        <v>6946</v>
      </c>
      <c r="Y357" t="s">
        <v>2031</v>
      </c>
      <c r="Z357" t="s">
        <v>15889</v>
      </c>
      <c r="AA357" t="s">
        <v>6951</v>
      </c>
      <c r="AB357" t="s">
        <v>6952</v>
      </c>
      <c r="AC357" t="s">
        <v>14382</v>
      </c>
      <c r="AD357" t="s">
        <v>6313</v>
      </c>
      <c r="AV357" t="s">
        <v>6566</v>
      </c>
      <c r="AW357" t="s">
        <v>4392</v>
      </c>
    </row>
    <row r="358" spans="1:49">
      <c r="A358" t="s">
        <v>816</v>
      </c>
      <c r="B358" t="s">
        <v>298</v>
      </c>
      <c r="C358">
        <v>141.35</v>
      </c>
      <c r="D358">
        <v>2030.46</v>
      </c>
      <c r="E358" t="s">
        <v>809</v>
      </c>
      <c r="F358">
        <v>4</v>
      </c>
      <c r="G358" t="s">
        <v>6319</v>
      </c>
      <c r="H358" t="s">
        <v>6945</v>
      </c>
      <c r="I358">
        <v>0</v>
      </c>
      <c r="J358">
        <v>141.35</v>
      </c>
      <c r="K358">
        <v>0</v>
      </c>
      <c r="L358">
        <v>0</v>
      </c>
      <c r="M358">
        <v>0</v>
      </c>
      <c r="N358">
        <v>0</v>
      </c>
      <c r="O358">
        <v>0</v>
      </c>
      <c r="P358">
        <v>7213.49</v>
      </c>
      <c r="Q358">
        <v>141.35</v>
      </c>
      <c r="R358" s="343">
        <v>42556</v>
      </c>
      <c r="S358" s="343">
        <v>42055</v>
      </c>
      <c r="T358" t="s">
        <v>6947</v>
      </c>
      <c r="U358" t="s">
        <v>6948</v>
      </c>
      <c r="V358" t="s">
        <v>11985</v>
      </c>
      <c r="W358" t="s">
        <v>6949</v>
      </c>
      <c r="X358" t="s">
        <v>6946</v>
      </c>
      <c r="Y358" t="s">
        <v>2031</v>
      </c>
      <c r="Z358" t="s">
        <v>15889</v>
      </c>
      <c r="AA358" t="s">
        <v>6951</v>
      </c>
      <c r="AB358" t="s">
        <v>6952</v>
      </c>
      <c r="AC358" t="s">
        <v>14382</v>
      </c>
      <c r="AD358" t="s">
        <v>6313</v>
      </c>
      <c r="AV358" t="s">
        <v>6566</v>
      </c>
      <c r="AW358" t="s">
        <v>4392</v>
      </c>
    </row>
    <row r="359" spans="1:49">
      <c r="A359" t="s">
        <v>815</v>
      </c>
      <c r="B359" t="s">
        <v>298</v>
      </c>
      <c r="C359">
        <v>141.35</v>
      </c>
      <c r="D359">
        <v>2030.46</v>
      </c>
      <c r="E359" t="s">
        <v>809</v>
      </c>
      <c r="F359">
        <v>4</v>
      </c>
      <c r="G359" t="s">
        <v>6319</v>
      </c>
      <c r="H359" t="s">
        <v>6945</v>
      </c>
      <c r="I359">
        <v>0</v>
      </c>
      <c r="J359">
        <v>141.35</v>
      </c>
      <c r="K359">
        <v>0</v>
      </c>
      <c r="L359">
        <v>0</v>
      </c>
      <c r="M359">
        <v>0</v>
      </c>
      <c r="N359">
        <v>0</v>
      </c>
      <c r="O359">
        <v>0</v>
      </c>
      <c r="P359">
        <v>7213.49</v>
      </c>
      <c r="Q359">
        <v>141.35</v>
      </c>
      <c r="R359" s="343">
        <v>42556</v>
      </c>
      <c r="S359" s="343">
        <v>42055</v>
      </c>
      <c r="T359" t="s">
        <v>6947</v>
      </c>
      <c r="U359" t="s">
        <v>6948</v>
      </c>
      <c r="V359" t="s">
        <v>11984</v>
      </c>
      <c r="W359" t="s">
        <v>6949</v>
      </c>
      <c r="X359" t="s">
        <v>6946</v>
      </c>
      <c r="Y359" t="s">
        <v>2031</v>
      </c>
      <c r="Z359" t="s">
        <v>15889</v>
      </c>
      <c r="AA359" t="s">
        <v>6951</v>
      </c>
      <c r="AB359" t="s">
        <v>6952</v>
      </c>
      <c r="AC359" t="s">
        <v>14382</v>
      </c>
      <c r="AD359" t="s">
        <v>6313</v>
      </c>
      <c r="AV359" t="s">
        <v>6566</v>
      </c>
      <c r="AW359" t="s">
        <v>4392</v>
      </c>
    </row>
    <row r="360" spans="1:49">
      <c r="A360" t="s">
        <v>825</v>
      </c>
      <c r="B360" t="s">
        <v>298</v>
      </c>
      <c r="C360">
        <v>153.24</v>
      </c>
      <c r="D360">
        <v>2340.5300000000002</v>
      </c>
      <c r="E360" t="s">
        <v>792</v>
      </c>
      <c r="F360">
        <v>4</v>
      </c>
      <c r="G360" t="s">
        <v>6319</v>
      </c>
      <c r="H360" t="s">
        <v>6945</v>
      </c>
      <c r="I360">
        <v>0</v>
      </c>
      <c r="J360">
        <v>153.24</v>
      </c>
      <c r="K360">
        <v>0</v>
      </c>
      <c r="L360">
        <v>0</v>
      </c>
      <c r="M360">
        <v>0</v>
      </c>
      <c r="N360">
        <v>0</v>
      </c>
      <c r="O360">
        <v>0</v>
      </c>
      <c r="P360">
        <v>7810.21</v>
      </c>
      <c r="Q360">
        <v>153.24</v>
      </c>
      <c r="R360" s="343">
        <v>42578</v>
      </c>
      <c r="S360" s="343">
        <v>42055</v>
      </c>
      <c r="T360" t="s">
        <v>6947</v>
      </c>
      <c r="U360" t="s">
        <v>6948</v>
      </c>
      <c r="V360" t="s">
        <v>11986</v>
      </c>
      <c r="W360" t="s">
        <v>6949</v>
      </c>
      <c r="X360" t="s">
        <v>6946</v>
      </c>
      <c r="Y360" t="s">
        <v>2031</v>
      </c>
      <c r="Z360" t="s">
        <v>15889</v>
      </c>
      <c r="AA360" t="s">
        <v>6951</v>
      </c>
      <c r="AB360" t="s">
        <v>6952</v>
      </c>
      <c r="AC360" t="s">
        <v>14382</v>
      </c>
      <c r="AD360" t="s">
        <v>6313</v>
      </c>
      <c r="AV360" t="s">
        <v>6566</v>
      </c>
      <c r="AW360" t="s">
        <v>4392</v>
      </c>
    </row>
    <row r="361" spans="1:49">
      <c r="A361" t="s">
        <v>826</v>
      </c>
      <c r="B361" t="s">
        <v>298</v>
      </c>
      <c r="C361">
        <v>153.24</v>
      </c>
      <c r="D361">
        <v>2340.5300000000002</v>
      </c>
      <c r="E361" t="s">
        <v>792</v>
      </c>
      <c r="F361">
        <v>4</v>
      </c>
      <c r="G361" t="s">
        <v>6319</v>
      </c>
      <c r="H361" t="s">
        <v>6945</v>
      </c>
      <c r="I361">
        <v>0</v>
      </c>
      <c r="J361">
        <v>153.24</v>
      </c>
      <c r="K361">
        <v>0</v>
      </c>
      <c r="L361">
        <v>0</v>
      </c>
      <c r="M361">
        <v>0</v>
      </c>
      <c r="N361">
        <v>0</v>
      </c>
      <c r="O361">
        <v>0</v>
      </c>
      <c r="P361">
        <v>7810.21</v>
      </c>
      <c r="Q361">
        <v>153.24</v>
      </c>
      <c r="R361" s="343">
        <v>42578</v>
      </c>
      <c r="S361" s="343">
        <v>42055</v>
      </c>
      <c r="T361" t="s">
        <v>6947</v>
      </c>
      <c r="U361" t="s">
        <v>6948</v>
      </c>
      <c r="V361" t="s">
        <v>11987</v>
      </c>
      <c r="W361" t="s">
        <v>6949</v>
      </c>
      <c r="X361" t="s">
        <v>6946</v>
      </c>
      <c r="Y361" t="s">
        <v>2031</v>
      </c>
      <c r="Z361" t="s">
        <v>15889</v>
      </c>
      <c r="AA361" t="s">
        <v>6951</v>
      </c>
      <c r="AB361" t="s">
        <v>6952</v>
      </c>
      <c r="AC361" t="s">
        <v>14382</v>
      </c>
      <c r="AD361" t="s">
        <v>6313</v>
      </c>
      <c r="AV361" t="s">
        <v>6566</v>
      </c>
      <c r="AW361" t="s">
        <v>4392</v>
      </c>
    </row>
    <row r="362" spans="1:49">
      <c r="A362" t="s">
        <v>827</v>
      </c>
      <c r="B362" t="s">
        <v>298</v>
      </c>
      <c r="C362">
        <v>153.24</v>
      </c>
      <c r="D362">
        <v>2340.5300000000002</v>
      </c>
      <c r="E362" t="s">
        <v>792</v>
      </c>
      <c r="F362">
        <v>4</v>
      </c>
      <c r="G362" t="s">
        <v>6319</v>
      </c>
      <c r="H362" t="s">
        <v>6945</v>
      </c>
      <c r="I362">
        <v>0</v>
      </c>
      <c r="J362">
        <v>153.24</v>
      </c>
      <c r="K362">
        <v>0</v>
      </c>
      <c r="L362">
        <v>0</v>
      </c>
      <c r="M362">
        <v>0</v>
      </c>
      <c r="N362">
        <v>0</v>
      </c>
      <c r="O362">
        <v>0</v>
      </c>
      <c r="P362">
        <v>7810.21</v>
      </c>
      <c r="Q362">
        <v>153.24</v>
      </c>
      <c r="R362" s="343">
        <v>42578</v>
      </c>
      <c r="S362" s="343">
        <v>42055</v>
      </c>
      <c r="T362" t="s">
        <v>6947</v>
      </c>
      <c r="U362" t="s">
        <v>6948</v>
      </c>
      <c r="V362" t="s">
        <v>11988</v>
      </c>
      <c r="W362" t="s">
        <v>6949</v>
      </c>
      <c r="X362" t="s">
        <v>6946</v>
      </c>
      <c r="Y362" t="s">
        <v>2031</v>
      </c>
      <c r="Z362" t="s">
        <v>15889</v>
      </c>
      <c r="AA362" t="s">
        <v>6951</v>
      </c>
      <c r="AB362" t="s">
        <v>6952</v>
      </c>
      <c r="AC362" t="s">
        <v>14382</v>
      </c>
      <c r="AD362" t="s">
        <v>6313</v>
      </c>
      <c r="AV362" t="s">
        <v>6566</v>
      </c>
      <c r="AW362" t="s">
        <v>4392</v>
      </c>
    </row>
    <row r="363" spans="1:49">
      <c r="A363" t="s">
        <v>830</v>
      </c>
      <c r="B363" t="s">
        <v>298</v>
      </c>
      <c r="C363">
        <v>153.24</v>
      </c>
      <c r="D363">
        <v>2340.5300000000002</v>
      </c>
      <c r="E363" t="s">
        <v>792</v>
      </c>
      <c r="F363">
        <v>4</v>
      </c>
      <c r="G363" t="s">
        <v>6319</v>
      </c>
      <c r="H363" t="s">
        <v>6945</v>
      </c>
      <c r="I363">
        <v>0</v>
      </c>
      <c r="J363">
        <v>153.24</v>
      </c>
      <c r="K363">
        <v>0</v>
      </c>
      <c r="L363">
        <v>0</v>
      </c>
      <c r="M363">
        <v>0</v>
      </c>
      <c r="N363">
        <v>0</v>
      </c>
      <c r="O363">
        <v>0</v>
      </c>
      <c r="P363">
        <v>7810.21</v>
      </c>
      <c r="Q363">
        <v>153.24</v>
      </c>
      <c r="R363" s="343">
        <v>42578</v>
      </c>
      <c r="S363" s="343">
        <v>42055</v>
      </c>
      <c r="T363" t="s">
        <v>6947</v>
      </c>
      <c r="U363" t="s">
        <v>6948</v>
      </c>
      <c r="V363" t="s">
        <v>11990</v>
      </c>
      <c r="W363" t="s">
        <v>6949</v>
      </c>
      <c r="X363" t="s">
        <v>6946</v>
      </c>
      <c r="Y363" t="s">
        <v>2031</v>
      </c>
      <c r="Z363" t="s">
        <v>15889</v>
      </c>
      <c r="AA363" t="s">
        <v>6951</v>
      </c>
      <c r="AB363" t="s">
        <v>6952</v>
      </c>
      <c r="AC363" t="s">
        <v>14382</v>
      </c>
      <c r="AD363" t="s">
        <v>6313</v>
      </c>
      <c r="AV363" t="s">
        <v>6566</v>
      </c>
      <c r="AW363" t="s">
        <v>4392</v>
      </c>
    </row>
    <row r="364" spans="1:49">
      <c r="A364" t="s">
        <v>832</v>
      </c>
      <c r="B364" t="s">
        <v>298</v>
      </c>
      <c r="C364">
        <v>153.24</v>
      </c>
      <c r="D364">
        <v>2340.5300000000002</v>
      </c>
      <c r="E364" t="s">
        <v>792</v>
      </c>
      <c r="F364">
        <v>4</v>
      </c>
      <c r="G364" t="s">
        <v>6319</v>
      </c>
      <c r="H364" t="s">
        <v>6945</v>
      </c>
      <c r="I364">
        <v>0</v>
      </c>
      <c r="J364">
        <v>153.24</v>
      </c>
      <c r="K364">
        <v>0</v>
      </c>
      <c r="L364">
        <v>0</v>
      </c>
      <c r="M364">
        <v>0</v>
      </c>
      <c r="N364">
        <v>0</v>
      </c>
      <c r="O364">
        <v>0</v>
      </c>
      <c r="P364">
        <v>7810.21</v>
      </c>
      <c r="Q364">
        <v>153.24</v>
      </c>
      <c r="R364" s="343">
        <v>42578</v>
      </c>
      <c r="S364" s="343">
        <v>42055</v>
      </c>
      <c r="T364" t="s">
        <v>6947</v>
      </c>
      <c r="U364" t="s">
        <v>6948</v>
      </c>
      <c r="V364" t="s">
        <v>11992</v>
      </c>
      <c r="W364" t="s">
        <v>6949</v>
      </c>
      <c r="X364" t="s">
        <v>6946</v>
      </c>
      <c r="Y364" t="s">
        <v>2031</v>
      </c>
      <c r="Z364" t="s">
        <v>15889</v>
      </c>
      <c r="AA364" t="s">
        <v>6951</v>
      </c>
      <c r="AB364" t="s">
        <v>6952</v>
      </c>
      <c r="AC364" t="s">
        <v>14382</v>
      </c>
      <c r="AD364" t="s">
        <v>6313</v>
      </c>
      <c r="AV364" t="s">
        <v>6566</v>
      </c>
      <c r="AW364" t="s">
        <v>4392</v>
      </c>
    </row>
    <row r="365" spans="1:49">
      <c r="A365" t="s">
        <v>828</v>
      </c>
      <c r="B365" t="s">
        <v>298</v>
      </c>
      <c r="C365">
        <v>153.24</v>
      </c>
      <c r="D365">
        <v>2340.5300000000002</v>
      </c>
      <c r="E365" t="s">
        <v>829</v>
      </c>
      <c r="F365">
        <v>4</v>
      </c>
      <c r="G365" t="s">
        <v>6319</v>
      </c>
      <c r="H365" t="s">
        <v>6945</v>
      </c>
      <c r="I365">
        <v>0</v>
      </c>
      <c r="J365">
        <v>153.24</v>
      </c>
      <c r="K365">
        <v>0</v>
      </c>
      <c r="L365">
        <v>0</v>
      </c>
      <c r="M365">
        <v>0</v>
      </c>
      <c r="N365">
        <v>0</v>
      </c>
      <c r="O365">
        <v>0</v>
      </c>
      <c r="P365">
        <v>7810.21</v>
      </c>
      <c r="Q365">
        <v>153.24</v>
      </c>
      <c r="R365" s="343">
        <v>42578</v>
      </c>
      <c r="S365" s="343">
        <v>42055</v>
      </c>
      <c r="T365" t="s">
        <v>6947</v>
      </c>
      <c r="U365" t="s">
        <v>6948</v>
      </c>
      <c r="V365" t="s">
        <v>11989</v>
      </c>
      <c r="W365" t="s">
        <v>6949</v>
      </c>
      <c r="X365" t="s">
        <v>6946</v>
      </c>
      <c r="Y365" t="s">
        <v>2031</v>
      </c>
      <c r="Z365" t="s">
        <v>15889</v>
      </c>
      <c r="AA365" t="s">
        <v>6951</v>
      </c>
      <c r="AB365" t="s">
        <v>6952</v>
      </c>
      <c r="AC365" t="s">
        <v>14382</v>
      </c>
      <c r="AD365" t="s">
        <v>6313</v>
      </c>
      <c r="AV365" t="s">
        <v>6566</v>
      </c>
      <c r="AW365" t="s">
        <v>4392</v>
      </c>
    </row>
    <row r="366" spans="1:49">
      <c r="A366" t="s">
        <v>831</v>
      </c>
      <c r="B366" t="s">
        <v>298</v>
      </c>
      <c r="C366">
        <v>153.24</v>
      </c>
      <c r="D366">
        <v>2340.5300000000002</v>
      </c>
      <c r="E366" t="s">
        <v>792</v>
      </c>
      <c r="F366">
        <v>4</v>
      </c>
      <c r="G366" t="s">
        <v>6319</v>
      </c>
      <c r="H366" t="s">
        <v>6945</v>
      </c>
      <c r="I366">
        <v>0</v>
      </c>
      <c r="J366">
        <v>153.24</v>
      </c>
      <c r="K366">
        <v>0</v>
      </c>
      <c r="L366">
        <v>0</v>
      </c>
      <c r="M366">
        <v>0</v>
      </c>
      <c r="N366">
        <v>0</v>
      </c>
      <c r="O366">
        <v>0</v>
      </c>
      <c r="P366">
        <v>7810.21</v>
      </c>
      <c r="Q366">
        <v>153.24</v>
      </c>
      <c r="R366" s="343">
        <v>42578</v>
      </c>
      <c r="S366" s="343">
        <v>42055</v>
      </c>
      <c r="T366" t="s">
        <v>6947</v>
      </c>
      <c r="U366" t="s">
        <v>6948</v>
      </c>
      <c r="V366" t="s">
        <v>11991</v>
      </c>
      <c r="W366" t="s">
        <v>6949</v>
      </c>
      <c r="X366" t="s">
        <v>6946</v>
      </c>
      <c r="Y366" t="s">
        <v>2031</v>
      </c>
      <c r="Z366" t="s">
        <v>15889</v>
      </c>
      <c r="AA366" t="s">
        <v>6951</v>
      </c>
      <c r="AB366" t="s">
        <v>6952</v>
      </c>
      <c r="AC366" t="s">
        <v>14382</v>
      </c>
      <c r="AD366" t="s">
        <v>6313</v>
      </c>
      <c r="AV366" t="s">
        <v>6566</v>
      </c>
      <c r="AW366" t="s">
        <v>4392</v>
      </c>
    </row>
    <row r="367" spans="1:49">
      <c r="A367" t="s">
        <v>833</v>
      </c>
      <c r="B367" t="s">
        <v>298</v>
      </c>
      <c r="C367">
        <v>153.24</v>
      </c>
      <c r="D367">
        <v>2340.5300000000002</v>
      </c>
      <c r="E367" t="s">
        <v>792</v>
      </c>
      <c r="F367">
        <v>4</v>
      </c>
      <c r="G367" t="s">
        <v>6319</v>
      </c>
      <c r="H367" t="s">
        <v>6945</v>
      </c>
      <c r="I367">
        <v>0</v>
      </c>
      <c r="J367">
        <v>153.24</v>
      </c>
      <c r="K367">
        <v>0</v>
      </c>
      <c r="L367">
        <v>0</v>
      </c>
      <c r="M367">
        <v>0</v>
      </c>
      <c r="N367">
        <v>0</v>
      </c>
      <c r="O367">
        <v>0</v>
      </c>
      <c r="P367">
        <v>7810.21</v>
      </c>
      <c r="Q367">
        <v>153.24</v>
      </c>
      <c r="R367" s="343">
        <v>42578</v>
      </c>
      <c r="S367" s="343">
        <v>42055</v>
      </c>
      <c r="T367" t="s">
        <v>6947</v>
      </c>
      <c r="U367" t="s">
        <v>6948</v>
      </c>
      <c r="V367" t="s">
        <v>11993</v>
      </c>
      <c r="W367" t="s">
        <v>6949</v>
      </c>
      <c r="X367" t="s">
        <v>6946</v>
      </c>
      <c r="Y367" t="s">
        <v>2031</v>
      </c>
      <c r="Z367" t="s">
        <v>15889</v>
      </c>
      <c r="AA367" t="s">
        <v>6951</v>
      </c>
      <c r="AB367" t="s">
        <v>6952</v>
      </c>
      <c r="AC367" t="s">
        <v>14382</v>
      </c>
      <c r="AD367" t="s">
        <v>6313</v>
      </c>
      <c r="AV367" t="s">
        <v>6566</v>
      </c>
      <c r="AW367" t="s">
        <v>4392</v>
      </c>
    </row>
    <row r="368" spans="1:49">
      <c r="A368" t="s">
        <v>834</v>
      </c>
      <c r="B368" t="s">
        <v>298</v>
      </c>
      <c r="C368">
        <v>153.24</v>
      </c>
      <c r="D368">
        <v>2340.5300000000002</v>
      </c>
      <c r="E368" t="s">
        <v>792</v>
      </c>
      <c r="F368">
        <v>4</v>
      </c>
      <c r="G368" t="s">
        <v>6319</v>
      </c>
      <c r="H368" t="s">
        <v>6945</v>
      </c>
      <c r="I368">
        <v>0</v>
      </c>
      <c r="J368">
        <v>153.24</v>
      </c>
      <c r="K368">
        <v>0</v>
      </c>
      <c r="L368">
        <v>0</v>
      </c>
      <c r="M368">
        <v>0</v>
      </c>
      <c r="N368">
        <v>0</v>
      </c>
      <c r="O368">
        <v>0</v>
      </c>
      <c r="P368">
        <v>7810.21</v>
      </c>
      <c r="Q368">
        <v>153.24</v>
      </c>
      <c r="R368" s="343">
        <v>42578</v>
      </c>
      <c r="S368" s="343">
        <v>42055</v>
      </c>
      <c r="T368" t="s">
        <v>6947</v>
      </c>
      <c r="U368" t="s">
        <v>6948</v>
      </c>
      <c r="V368" t="s">
        <v>11994</v>
      </c>
      <c r="W368" t="s">
        <v>6949</v>
      </c>
      <c r="X368" t="s">
        <v>6946</v>
      </c>
      <c r="Y368" t="s">
        <v>2031</v>
      </c>
      <c r="Z368" t="s">
        <v>15889</v>
      </c>
      <c r="AA368" t="s">
        <v>6951</v>
      </c>
      <c r="AB368" t="s">
        <v>6952</v>
      </c>
      <c r="AC368" t="s">
        <v>14382</v>
      </c>
      <c r="AD368" t="s">
        <v>6313</v>
      </c>
      <c r="AV368" t="s">
        <v>6566</v>
      </c>
      <c r="AW368" t="s">
        <v>4392</v>
      </c>
    </row>
    <row r="369" spans="1:49">
      <c r="A369" t="s">
        <v>837</v>
      </c>
      <c r="B369" t="s">
        <v>298</v>
      </c>
      <c r="C369">
        <v>152.97</v>
      </c>
      <c r="D369">
        <v>2477.12</v>
      </c>
      <c r="E369" t="s">
        <v>838</v>
      </c>
      <c r="F369">
        <v>4</v>
      </c>
      <c r="G369" t="s">
        <v>6319</v>
      </c>
      <c r="H369" t="s">
        <v>6945</v>
      </c>
      <c r="I369">
        <v>0</v>
      </c>
      <c r="J369">
        <v>152.97999999999999</v>
      </c>
      <c r="K369">
        <v>0</v>
      </c>
      <c r="L369">
        <v>0</v>
      </c>
      <c r="M369">
        <v>0</v>
      </c>
      <c r="N369">
        <v>0</v>
      </c>
      <c r="O369">
        <v>0</v>
      </c>
      <c r="P369">
        <v>7810.19</v>
      </c>
      <c r="Q369">
        <v>152.97</v>
      </c>
      <c r="R369" s="343">
        <v>42618</v>
      </c>
      <c r="S369" s="343">
        <v>42055</v>
      </c>
      <c r="T369" t="s">
        <v>6947</v>
      </c>
      <c r="U369" t="s">
        <v>6948</v>
      </c>
      <c r="V369" t="s">
        <v>11995</v>
      </c>
      <c r="W369" t="s">
        <v>6949</v>
      </c>
      <c r="X369" t="s">
        <v>6946</v>
      </c>
      <c r="Y369" t="s">
        <v>2031</v>
      </c>
      <c r="Z369" t="s">
        <v>15889</v>
      </c>
      <c r="AA369" t="s">
        <v>6951</v>
      </c>
      <c r="AB369" t="s">
        <v>6952</v>
      </c>
      <c r="AC369" t="s">
        <v>14382</v>
      </c>
      <c r="AD369" t="s">
        <v>6313</v>
      </c>
      <c r="AV369" t="s">
        <v>6566</v>
      </c>
      <c r="AW369" t="s">
        <v>4392</v>
      </c>
    </row>
    <row r="370" spans="1:49">
      <c r="A370" t="s">
        <v>4745</v>
      </c>
      <c r="B370" t="s">
        <v>5434</v>
      </c>
      <c r="C370">
        <v>184.15</v>
      </c>
      <c r="D370">
        <v>4073.96</v>
      </c>
      <c r="E370" t="s">
        <v>4746</v>
      </c>
      <c r="F370">
        <v>4</v>
      </c>
      <c r="G370" t="s">
        <v>6317</v>
      </c>
      <c r="H370" t="s">
        <v>6945</v>
      </c>
      <c r="I370">
        <v>0</v>
      </c>
      <c r="J370">
        <v>184.15</v>
      </c>
      <c r="K370">
        <v>0</v>
      </c>
      <c r="L370">
        <v>0</v>
      </c>
      <c r="M370">
        <v>0</v>
      </c>
      <c r="N370">
        <v>0</v>
      </c>
      <c r="O370">
        <v>0</v>
      </c>
      <c r="P370">
        <v>9937.77</v>
      </c>
      <c r="Q370">
        <v>184.15</v>
      </c>
      <c r="R370" s="343">
        <v>42016</v>
      </c>
      <c r="S370" s="343">
        <v>42058</v>
      </c>
      <c r="T370" t="s">
        <v>11458</v>
      </c>
      <c r="U370" t="s">
        <v>11459</v>
      </c>
      <c r="V370" t="s">
        <v>13389</v>
      </c>
      <c r="W370" t="s">
        <v>11460</v>
      </c>
      <c r="X370" t="s">
        <v>2024</v>
      </c>
      <c r="Y370" t="s">
        <v>2031</v>
      </c>
      <c r="Z370" t="s">
        <v>11461</v>
      </c>
      <c r="AA370" t="s">
        <v>11462</v>
      </c>
      <c r="AB370" t="s">
        <v>11463</v>
      </c>
      <c r="AC370" t="s">
        <v>16333</v>
      </c>
      <c r="AD370" t="s">
        <v>6310</v>
      </c>
      <c r="AE370" t="s">
        <v>5436</v>
      </c>
      <c r="AF370" t="s">
        <v>13387</v>
      </c>
      <c r="AG370" t="s">
        <v>11460</v>
      </c>
      <c r="AH370" t="s">
        <v>2024</v>
      </c>
      <c r="AI370" t="s">
        <v>2031</v>
      </c>
      <c r="AJ370" t="s">
        <v>13388</v>
      </c>
      <c r="AV370" t="s">
        <v>6309</v>
      </c>
      <c r="AW370" t="s">
        <v>6317</v>
      </c>
    </row>
    <row r="371" spans="1:49">
      <c r="A371" t="s">
        <v>4747</v>
      </c>
      <c r="B371" t="s">
        <v>5434</v>
      </c>
      <c r="C371">
        <v>152.01</v>
      </c>
      <c r="D371">
        <v>3592.67</v>
      </c>
      <c r="E371" t="s">
        <v>4748</v>
      </c>
      <c r="F371">
        <v>4</v>
      </c>
      <c r="G371" t="s">
        <v>6317</v>
      </c>
      <c r="H371" t="s">
        <v>6945</v>
      </c>
      <c r="I371">
        <v>0</v>
      </c>
      <c r="J371">
        <v>152.01</v>
      </c>
      <c r="K371">
        <v>0</v>
      </c>
      <c r="L371">
        <v>0</v>
      </c>
      <c r="M371">
        <v>0</v>
      </c>
      <c r="N371">
        <v>0</v>
      </c>
      <c r="O371">
        <v>0</v>
      </c>
      <c r="P371">
        <v>8540.0499999999993</v>
      </c>
      <c r="Q371">
        <v>156.4</v>
      </c>
      <c r="R371" s="343">
        <v>42115</v>
      </c>
      <c r="S371" s="343">
        <v>42058</v>
      </c>
      <c r="T371" t="s">
        <v>11458</v>
      </c>
      <c r="U371" t="s">
        <v>11459</v>
      </c>
      <c r="V371" t="s">
        <v>13390</v>
      </c>
      <c r="W371" t="s">
        <v>11460</v>
      </c>
      <c r="X371" t="s">
        <v>2024</v>
      </c>
      <c r="Y371" t="s">
        <v>2031</v>
      </c>
      <c r="Z371" t="s">
        <v>11461</v>
      </c>
      <c r="AA371" t="s">
        <v>11462</v>
      </c>
      <c r="AB371" t="s">
        <v>11463</v>
      </c>
      <c r="AC371" t="s">
        <v>16333</v>
      </c>
      <c r="AD371" t="s">
        <v>6310</v>
      </c>
      <c r="AE371" t="s">
        <v>5436</v>
      </c>
      <c r="AF371" t="s">
        <v>13387</v>
      </c>
      <c r="AG371" t="s">
        <v>11460</v>
      </c>
      <c r="AH371" t="s">
        <v>2024</v>
      </c>
      <c r="AI371" t="s">
        <v>2031</v>
      </c>
      <c r="AJ371" t="s">
        <v>13388</v>
      </c>
      <c r="AV371" t="s">
        <v>6309</v>
      </c>
      <c r="AW371" t="s">
        <v>6317</v>
      </c>
    </row>
    <row r="372" spans="1:49">
      <c r="A372" t="s">
        <v>4873</v>
      </c>
      <c r="B372" t="s">
        <v>298</v>
      </c>
      <c r="C372">
        <v>505.4</v>
      </c>
      <c r="D372">
        <v>8642.7900000000009</v>
      </c>
      <c r="E372" t="s">
        <v>4874</v>
      </c>
      <c r="F372">
        <v>4</v>
      </c>
      <c r="G372" t="s">
        <v>6319</v>
      </c>
      <c r="H372" t="s">
        <v>6945</v>
      </c>
      <c r="I372">
        <v>0</v>
      </c>
      <c r="J372">
        <v>505.4</v>
      </c>
      <c r="K372">
        <v>0</v>
      </c>
      <c r="L372">
        <v>0</v>
      </c>
      <c r="M372">
        <v>0</v>
      </c>
      <c r="N372">
        <v>0</v>
      </c>
      <c r="O372">
        <v>0</v>
      </c>
      <c r="P372">
        <v>25807.439999999999</v>
      </c>
      <c r="Q372">
        <v>505.4</v>
      </c>
      <c r="R372" s="343">
        <v>42641</v>
      </c>
      <c r="S372" s="343">
        <v>41772</v>
      </c>
      <c r="T372" t="s">
        <v>6947</v>
      </c>
      <c r="U372" t="s">
        <v>6948</v>
      </c>
      <c r="V372" t="s">
        <v>11996</v>
      </c>
      <c r="W372" t="s">
        <v>6949</v>
      </c>
      <c r="X372" t="s">
        <v>6946</v>
      </c>
      <c r="Y372" t="s">
        <v>2031</v>
      </c>
      <c r="Z372" t="s">
        <v>15889</v>
      </c>
      <c r="AA372" t="s">
        <v>6951</v>
      </c>
      <c r="AB372" t="s">
        <v>6952</v>
      </c>
      <c r="AC372" t="s">
        <v>14382</v>
      </c>
      <c r="AD372" t="s">
        <v>6313</v>
      </c>
      <c r="AV372" t="s">
        <v>6566</v>
      </c>
      <c r="AW372" t="s">
        <v>4392</v>
      </c>
    </row>
    <row r="373" spans="1:49">
      <c r="A373" t="s">
        <v>4875</v>
      </c>
      <c r="B373" t="s">
        <v>298</v>
      </c>
      <c r="C373">
        <v>505.4</v>
      </c>
      <c r="D373">
        <v>8642.7900000000009</v>
      </c>
      <c r="E373" t="s">
        <v>4876</v>
      </c>
      <c r="F373">
        <v>4</v>
      </c>
      <c r="G373" t="s">
        <v>6319</v>
      </c>
      <c r="H373" t="s">
        <v>6945</v>
      </c>
      <c r="I373">
        <v>0</v>
      </c>
      <c r="J373">
        <v>505.4</v>
      </c>
      <c r="K373">
        <v>0</v>
      </c>
      <c r="L373">
        <v>0</v>
      </c>
      <c r="M373">
        <v>0</v>
      </c>
      <c r="N373">
        <v>0</v>
      </c>
      <c r="O373">
        <v>0</v>
      </c>
      <c r="P373">
        <v>25807.439999999999</v>
      </c>
      <c r="Q373">
        <v>505.4</v>
      </c>
      <c r="R373" s="343">
        <v>42641</v>
      </c>
      <c r="S373" s="343">
        <v>42055</v>
      </c>
      <c r="T373" t="s">
        <v>6947</v>
      </c>
      <c r="U373" t="s">
        <v>6948</v>
      </c>
      <c r="V373" t="s">
        <v>11997</v>
      </c>
      <c r="W373" t="s">
        <v>6949</v>
      </c>
      <c r="X373" t="s">
        <v>6946</v>
      </c>
      <c r="Y373" t="s">
        <v>2031</v>
      </c>
      <c r="Z373" t="s">
        <v>15889</v>
      </c>
      <c r="AA373" t="s">
        <v>6951</v>
      </c>
      <c r="AB373" t="s">
        <v>6952</v>
      </c>
      <c r="AC373" t="s">
        <v>14382</v>
      </c>
      <c r="AD373" t="s">
        <v>6313</v>
      </c>
      <c r="AV373" t="s">
        <v>6566</v>
      </c>
      <c r="AW373" t="s">
        <v>4392</v>
      </c>
    </row>
    <row r="374" spans="1:49">
      <c r="A374" t="s">
        <v>13449</v>
      </c>
      <c r="B374" t="s">
        <v>13450</v>
      </c>
      <c r="C374">
        <v>538.5</v>
      </c>
      <c r="D374">
        <v>3963.04</v>
      </c>
      <c r="E374" t="s">
        <v>151</v>
      </c>
      <c r="F374">
        <v>4</v>
      </c>
      <c r="G374" t="s">
        <v>6317</v>
      </c>
      <c r="H374" t="s">
        <v>6945</v>
      </c>
      <c r="I374">
        <v>0</v>
      </c>
      <c r="J374">
        <v>538.5</v>
      </c>
      <c r="K374">
        <v>0</v>
      </c>
      <c r="L374">
        <v>0</v>
      </c>
      <c r="M374">
        <v>0</v>
      </c>
      <c r="N374">
        <v>0</v>
      </c>
      <c r="O374">
        <v>0</v>
      </c>
      <c r="P374">
        <v>17485.240000000002</v>
      </c>
      <c r="Q374">
        <v>538.5</v>
      </c>
      <c r="R374" s="343">
        <v>42368</v>
      </c>
      <c r="S374" s="343">
        <v>41967</v>
      </c>
      <c r="T374" t="s">
        <v>13451</v>
      </c>
      <c r="U374" t="s">
        <v>13452</v>
      </c>
      <c r="V374" t="s">
        <v>13453</v>
      </c>
      <c r="W374" t="s">
        <v>16301</v>
      </c>
      <c r="X374" t="s">
        <v>1338</v>
      </c>
      <c r="Y374" t="s">
        <v>13455</v>
      </c>
      <c r="Z374" t="s">
        <v>16032</v>
      </c>
      <c r="AA374" t="s">
        <v>13457</v>
      </c>
      <c r="AB374" t="s">
        <v>13458</v>
      </c>
      <c r="AC374" t="s">
        <v>14453</v>
      </c>
      <c r="AD374" t="s">
        <v>6310</v>
      </c>
      <c r="AE374" t="s">
        <v>150</v>
      </c>
      <c r="AF374" t="s">
        <v>13459</v>
      </c>
      <c r="AG374" t="s">
        <v>13460</v>
      </c>
      <c r="AH374" t="s">
        <v>6946</v>
      </c>
      <c r="AI374" t="s">
        <v>2031</v>
      </c>
      <c r="AJ374" t="s">
        <v>13461</v>
      </c>
      <c r="AK374" t="s">
        <v>13462</v>
      </c>
      <c r="AL374" t="s">
        <v>13463</v>
      </c>
      <c r="AM374" t="s">
        <v>13464</v>
      </c>
      <c r="AN374" t="s">
        <v>2024</v>
      </c>
      <c r="AO374" t="s">
        <v>2031</v>
      </c>
      <c r="AP374" t="s">
        <v>13465</v>
      </c>
      <c r="AV374" t="s">
        <v>6309</v>
      </c>
      <c r="AW374" t="s">
        <v>6317</v>
      </c>
    </row>
    <row r="375" spans="1:49">
      <c r="A375" t="s">
        <v>13466</v>
      </c>
      <c r="B375" t="s">
        <v>13450</v>
      </c>
      <c r="C375">
        <v>179.5</v>
      </c>
      <c r="D375">
        <v>1321.01</v>
      </c>
      <c r="E375" t="s">
        <v>155</v>
      </c>
      <c r="F375">
        <v>4</v>
      </c>
      <c r="G375" t="s">
        <v>6317</v>
      </c>
      <c r="H375" t="s">
        <v>6945</v>
      </c>
      <c r="I375">
        <v>0</v>
      </c>
      <c r="J375">
        <v>179.5</v>
      </c>
      <c r="K375">
        <v>0</v>
      </c>
      <c r="L375">
        <v>0</v>
      </c>
      <c r="M375">
        <v>0</v>
      </c>
      <c r="N375">
        <v>0</v>
      </c>
      <c r="O375">
        <v>0</v>
      </c>
      <c r="P375">
        <v>5828.42</v>
      </c>
      <c r="Q375">
        <v>179.5</v>
      </c>
      <c r="R375" s="343">
        <v>42368</v>
      </c>
      <c r="S375" s="343">
        <v>42058</v>
      </c>
      <c r="T375" t="s">
        <v>13451</v>
      </c>
      <c r="U375" t="s">
        <v>13452</v>
      </c>
      <c r="V375" t="s">
        <v>13467</v>
      </c>
      <c r="W375" t="s">
        <v>16301</v>
      </c>
      <c r="X375" t="s">
        <v>1338</v>
      </c>
      <c r="Y375" t="s">
        <v>13455</v>
      </c>
      <c r="Z375" t="s">
        <v>16032</v>
      </c>
      <c r="AA375" t="s">
        <v>13457</v>
      </c>
      <c r="AB375" t="s">
        <v>13458</v>
      </c>
      <c r="AC375" t="s">
        <v>14453</v>
      </c>
      <c r="AD375" t="s">
        <v>6310</v>
      </c>
      <c r="AE375" t="s">
        <v>150</v>
      </c>
      <c r="AF375" t="s">
        <v>13459</v>
      </c>
      <c r="AG375" t="s">
        <v>13460</v>
      </c>
      <c r="AH375" t="s">
        <v>6946</v>
      </c>
      <c r="AI375" t="s">
        <v>2031</v>
      </c>
      <c r="AJ375" t="s">
        <v>13461</v>
      </c>
      <c r="AK375" t="s">
        <v>13462</v>
      </c>
      <c r="AL375" t="s">
        <v>13463</v>
      </c>
      <c r="AM375" t="s">
        <v>13464</v>
      </c>
      <c r="AN375" t="s">
        <v>2024</v>
      </c>
      <c r="AO375" t="s">
        <v>2031</v>
      </c>
      <c r="AP375" t="s">
        <v>13465</v>
      </c>
      <c r="AV375" t="s">
        <v>6309</v>
      </c>
      <c r="AW375" t="s">
        <v>6317</v>
      </c>
    </row>
    <row r="376" spans="1:49">
      <c r="A376" t="s">
        <v>13468</v>
      </c>
      <c r="B376" t="s">
        <v>13450</v>
      </c>
      <c r="C376">
        <v>166.29</v>
      </c>
      <c r="D376">
        <v>1249.78</v>
      </c>
      <c r="E376" t="s">
        <v>153</v>
      </c>
      <c r="F376">
        <v>4</v>
      </c>
      <c r="G376" t="s">
        <v>6317</v>
      </c>
      <c r="H376" t="s">
        <v>6945</v>
      </c>
      <c r="I376">
        <v>0</v>
      </c>
      <c r="J376">
        <v>166.29</v>
      </c>
      <c r="K376">
        <v>0</v>
      </c>
      <c r="L376">
        <v>0</v>
      </c>
      <c r="M376">
        <v>0</v>
      </c>
      <c r="N376">
        <v>0</v>
      </c>
      <c r="O376">
        <v>0</v>
      </c>
      <c r="P376">
        <v>5515.17</v>
      </c>
      <c r="Q376">
        <v>169.86</v>
      </c>
      <c r="R376" s="343">
        <v>42368</v>
      </c>
      <c r="S376" s="343">
        <v>42003</v>
      </c>
      <c r="T376" t="s">
        <v>13451</v>
      </c>
      <c r="U376" t="s">
        <v>13452</v>
      </c>
      <c r="V376" t="s">
        <v>13469</v>
      </c>
      <c r="W376" t="s">
        <v>16301</v>
      </c>
      <c r="X376" t="s">
        <v>1338</v>
      </c>
      <c r="Y376" t="s">
        <v>13455</v>
      </c>
      <c r="Z376" t="s">
        <v>16032</v>
      </c>
      <c r="AA376" t="s">
        <v>13457</v>
      </c>
      <c r="AB376" t="s">
        <v>13458</v>
      </c>
      <c r="AC376" t="s">
        <v>14453</v>
      </c>
      <c r="AD376" t="s">
        <v>6310</v>
      </c>
      <c r="AE376" t="s">
        <v>150</v>
      </c>
      <c r="AF376" t="s">
        <v>13459</v>
      </c>
      <c r="AG376" t="s">
        <v>13460</v>
      </c>
      <c r="AH376" t="s">
        <v>6946</v>
      </c>
      <c r="AI376" t="s">
        <v>2031</v>
      </c>
      <c r="AJ376" t="s">
        <v>13461</v>
      </c>
      <c r="AK376" t="s">
        <v>13462</v>
      </c>
      <c r="AL376" t="s">
        <v>13463</v>
      </c>
      <c r="AM376" t="s">
        <v>13464</v>
      </c>
      <c r="AN376" t="s">
        <v>2024</v>
      </c>
      <c r="AO376" t="s">
        <v>2031</v>
      </c>
      <c r="AP376" t="s">
        <v>13465</v>
      </c>
      <c r="AV376" t="s">
        <v>6309</v>
      </c>
      <c r="AW376" t="s">
        <v>6317</v>
      </c>
    </row>
    <row r="377" spans="1:49">
      <c r="A377" t="s">
        <v>11901</v>
      </c>
      <c r="B377" t="s">
        <v>298</v>
      </c>
      <c r="C377">
        <v>359.95</v>
      </c>
      <c r="D377">
        <v>8525.89</v>
      </c>
      <c r="E377" t="s">
        <v>11902</v>
      </c>
      <c r="F377">
        <v>4</v>
      </c>
      <c r="G377" t="s">
        <v>6319</v>
      </c>
      <c r="H377" t="s">
        <v>6945</v>
      </c>
      <c r="I377">
        <v>0</v>
      </c>
      <c r="J377">
        <v>359.95</v>
      </c>
      <c r="K377">
        <v>0</v>
      </c>
      <c r="L377">
        <v>0</v>
      </c>
      <c r="M377">
        <v>0</v>
      </c>
      <c r="N377">
        <v>0</v>
      </c>
      <c r="O377">
        <v>0</v>
      </c>
      <c r="P377">
        <v>19058.61</v>
      </c>
      <c r="Q377">
        <v>359.95</v>
      </c>
      <c r="R377" s="343">
        <v>42827</v>
      </c>
      <c r="S377" s="343">
        <v>42055</v>
      </c>
      <c r="T377" t="s">
        <v>6947</v>
      </c>
      <c r="U377" t="s">
        <v>6948</v>
      </c>
      <c r="V377" t="s">
        <v>11903</v>
      </c>
      <c r="W377" t="s">
        <v>6949</v>
      </c>
      <c r="X377" t="s">
        <v>6946</v>
      </c>
      <c r="Y377" t="s">
        <v>2031</v>
      </c>
      <c r="Z377" t="s">
        <v>15889</v>
      </c>
      <c r="AA377" t="s">
        <v>6951</v>
      </c>
      <c r="AB377" t="s">
        <v>6952</v>
      </c>
      <c r="AC377" t="s">
        <v>14382</v>
      </c>
      <c r="AD377" t="s">
        <v>6313</v>
      </c>
      <c r="AV377" t="s">
        <v>6566</v>
      </c>
      <c r="AW377" t="s">
        <v>4392</v>
      </c>
    </row>
    <row r="378" spans="1:49">
      <c r="A378" t="s">
        <v>14154</v>
      </c>
      <c r="B378" t="s">
        <v>298</v>
      </c>
      <c r="C378">
        <v>430.56</v>
      </c>
      <c r="D378">
        <v>10595.78</v>
      </c>
      <c r="E378" t="s">
        <v>14155</v>
      </c>
      <c r="F378">
        <v>4</v>
      </c>
      <c r="G378" t="s">
        <v>6319</v>
      </c>
      <c r="H378" t="s">
        <v>6945</v>
      </c>
      <c r="I378">
        <v>0</v>
      </c>
      <c r="J378">
        <v>430.56</v>
      </c>
      <c r="K378">
        <v>0</v>
      </c>
      <c r="L378">
        <v>0</v>
      </c>
      <c r="M378">
        <v>0</v>
      </c>
      <c r="N378">
        <v>0</v>
      </c>
      <c r="O378">
        <v>0</v>
      </c>
      <c r="P378">
        <v>22850.73</v>
      </c>
      <c r="Q378">
        <v>430.56</v>
      </c>
      <c r="R378" s="343">
        <v>42876</v>
      </c>
      <c r="S378" s="343">
        <v>42055</v>
      </c>
      <c r="T378" t="s">
        <v>6947</v>
      </c>
      <c r="U378" t="s">
        <v>6948</v>
      </c>
      <c r="V378" t="s">
        <v>14166</v>
      </c>
      <c r="W378" t="s">
        <v>6949</v>
      </c>
      <c r="X378" t="s">
        <v>6946</v>
      </c>
      <c r="Y378" t="s">
        <v>2031</v>
      </c>
      <c r="Z378" t="s">
        <v>15889</v>
      </c>
      <c r="AA378" t="s">
        <v>6951</v>
      </c>
      <c r="AB378" t="s">
        <v>6952</v>
      </c>
      <c r="AC378" t="s">
        <v>14382</v>
      </c>
      <c r="AD378" t="s">
        <v>6313</v>
      </c>
      <c r="AV378" t="s">
        <v>6566</v>
      </c>
      <c r="AW378" t="s">
        <v>4392</v>
      </c>
    </row>
    <row r="379" spans="1:49">
      <c r="A379" t="s">
        <v>14156</v>
      </c>
      <c r="B379" t="s">
        <v>298</v>
      </c>
      <c r="C379">
        <v>440.29</v>
      </c>
      <c r="D379">
        <v>10835.74</v>
      </c>
      <c r="E379" t="s">
        <v>14157</v>
      </c>
      <c r="F379">
        <v>4</v>
      </c>
      <c r="G379" t="s">
        <v>6319</v>
      </c>
      <c r="H379" t="s">
        <v>6945</v>
      </c>
      <c r="I379">
        <v>0</v>
      </c>
      <c r="J379">
        <v>440.3</v>
      </c>
      <c r="K379">
        <v>0</v>
      </c>
      <c r="L379">
        <v>0</v>
      </c>
      <c r="M379">
        <v>0</v>
      </c>
      <c r="N379">
        <v>0</v>
      </c>
      <c r="O379">
        <v>0</v>
      </c>
      <c r="P379">
        <v>23367.8</v>
      </c>
      <c r="Q379">
        <v>440.29</v>
      </c>
      <c r="R379" s="343">
        <v>42876</v>
      </c>
      <c r="S379" s="343">
        <v>42055</v>
      </c>
      <c r="T379" t="s">
        <v>6947</v>
      </c>
      <c r="U379" t="s">
        <v>6948</v>
      </c>
      <c r="V379" t="s">
        <v>14167</v>
      </c>
      <c r="W379" t="s">
        <v>6949</v>
      </c>
      <c r="X379" t="s">
        <v>6946</v>
      </c>
      <c r="Y379" t="s">
        <v>2031</v>
      </c>
      <c r="Z379" t="s">
        <v>15889</v>
      </c>
      <c r="AA379" t="s">
        <v>6951</v>
      </c>
      <c r="AB379" t="s">
        <v>6952</v>
      </c>
      <c r="AC379" t="s">
        <v>14382</v>
      </c>
      <c r="AD379" t="s">
        <v>6313</v>
      </c>
      <c r="AV379" t="s">
        <v>6566</v>
      </c>
      <c r="AW379" t="s">
        <v>4392</v>
      </c>
    </row>
    <row r="380" spans="1:49">
      <c r="A380" t="s">
        <v>14158</v>
      </c>
      <c r="B380" t="s">
        <v>298</v>
      </c>
      <c r="C380">
        <v>66.11</v>
      </c>
      <c r="D380">
        <v>1626.64</v>
      </c>
      <c r="E380" t="s">
        <v>14159</v>
      </c>
      <c r="F380">
        <v>4</v>
      </c>
      <c r="G380" t="s">
        <v>6319</v>
      </c>
      <c r="H380" t="s">
        <v>6945</v>
      </c>
      <c r="I380">
        <v>0</v>
      </c>
      <c r="J380">
        <v>66.11</v>
      </c>
      <c r="K380">
        <v>0</v>
      </c>
      <c r="L380">
        <v>0</v>
      </c>
      <c r="M380">
        <v>0</v>
      </c>
      <c r="N380">
        <v>0</v>
      </c>
      <c r="O380">
        <v>0</v>
      </c>
      <c r="P380">
        <v>3508.29</v>
      </c>
      <c r="Q380">
        <v>66.11</v>
      </c>
      <c r="R380" s="343">
        <v>42876</v>
      </c>
      <c r="S380" s="343">
        <v>42055</v>
      </c>
      <c r="T380" t="s">
        <v>6947</v>
      </c>
      <c r="U380" t="s">
        <v>6948</v>
      </c>
      <c r="V380" t="s">
        <v>14168</v>
      </c>
      <c r="W380" t="s">
        <v>6949</v>
      </c>
      <c r="X380" t="s">
        <v>6946</v>
      </c>
      <c r="Y380" t="s">
        <v>2031</v>
      </c>
      <c r="Z380" t="s">
        <v>15889</v>
      </c>
      <c r="AA380" t="s">
        <v>6951</v>
      </c>
      <c r="AB380" t="s">
        <v>6952</v>
      </c>
      <c r="AC380" t="s">
        <v>14382</v>
      </c>
      <c r="AD380" t="s">
        <v>6313</v>
      </c>
      <c r="AV380" t="s">
        <v>6566</v>
      </c>
      <c r="AW380" t="s">
        <v>4392</v>
      </c>
    </row>
    <row r="381" spans="1:49">
      <c r="A381" t="s">
        <v>14160</v>
      </c>
      <c r="B381" t="s">
        <v>298</v>
      </c>
      <c r="C381">
        <v>52.63</v>
      </c>
      <c r="D381">
        <v>1295.3399999999999</v>
      </c>
      <c r="E381" t="s">
        <v>14161</v>
      </c>
      <c r="F381">
        <v>4</v>
      </c>
      <c r="G381" t="s">
        <v>6319</v>
      </c>
      <c r="H381" t="s">
        <v>6945</v>
      </c>
      <c r="I381">
        <v>0</v>
      </c>
      <c r="J381">
        <v>52.63</v>
      </c>
      <c r="K381">
        <v>0</v>
      </c>
      <c r="L381">
        <v>0</v>
      </c>
      <c r="M381">
        <v>0</v>
      </c>
      <c r="N381">
        <v>0</v>
      </c>
      <c r="O381">
        <v>0</v>
      </c>
      <c r="P381">
        <v>2793.71</v>
      </c>
      <c r="Q381">
        <v>52.63</v>
      </c>
      <c r="R381" s="343">
        <v>42876</v>
      </c>
      <c r="S381" s="343">
        <v>42055</v>
      </c>
      <c r="T381" t="s">
        <v>6947</v>
      </c>
      <c r="U381" t="s">
        <v>6948</v>
      </c>
      <c r="V381" t="s">
        <v>14169</v>
      </c>
      <c r="W381" t="s">
        <v>6949</v>
      </c>
      <c r="X381" t="s">
        <v>6946</v>
      </c>
      <c r="Y381" t="s">
        <v>2031</v>
      </c>
      <c r="Z381" t="s">
        <v>15889</v>
      </c>
      <c r="AA381" t="s">
        <v>6951</v>
      </c>
      <c r="AB381" t="s">
        <v>6952</v>
      </c>
      <c r="AC381" t="s">
        <v>14382</v>
      </c>
      <c r="AD381" t="s">
        <v>6313</v>
      </c>
      <c r="AV381" t="s">
        <v>6566</v>
      </c>
      <c r="AW381" t="s">
        <v>4392</v>
      </c>
    </row>
    <row r="382" spans="1:49">
      <c r="A382" t="s">
        <v>14245</v>
      </c>
      <c r="B382" t="s">
        <v>16323</v>
      </c>
      <c r="C382">
        <v>0.09</v>
      </c>
      <c r="D382">
        <v>6462.54</v>
      </c>
      <c r="E382" t="s">
        <v>14236</v>
      </c>
      <c r="F382">
        <v>4</v>
      </c>
      <c r="G382" t="s">
        <v>6319</v>
      </c>
      <c r="H382" t="s">
        <v>6945</v>
      </c>
      <c r="I382">
        <v>0</v>
      </c>
      <c r="J382">
        <v>0.09</v>
      </c>
      <c r="K382">
        <v>0</v>
      </c>
      <c r="L382">
        <v>0</v>
      </c>
      <c r="M382">
        <v>0</v>
      </c>
      <c r="N382">
        <v>0</v>
      </c>
      <c r="O382">
        <v>0</v>
      </c>
      <c r="P382">
        <v>12621.84</v>
      </c>
      <c r="Q382">
        <v>251.72</v>
      </c>
      <c r="R382" s="343">
        <v>42942</v>
      </c>
      <c r="S382" s="343">
        <v>42079</v>
      </c>
      <c r="T382" t="s">
        <v>14237</v>
      </c>
      <c r="U382" t="s">
        <v>14238</v>
      </c>
      <c r="V382" t="s">
        <v>14246</v>
      </c>
      <c r="W382" t="s">
        <v>14240</v>
      </c>
      <c r="X382" t="s">
        <v>2024</v>
      </c>
      <c r="Y382" t="s">
        <v>10670</v>
      </c>
      <c r="Z382" t="s">
        <v>14241</v>
      </c>
      <c r="AA382" t="s">
        <v>14242</v>
      </c>
      <c r="AB382" t="s">
        <v>14243</v>
      </c>
      <c r="AC382" t="s">
        <v>14244</v>
      </c>
      <c r="AD382" t="s">
        <v>6313</v>
      </c>
      <c r="AE382" t="s">
        <v>2513</v>
      </c>
      <c r="AF382" t="s">
        <v>3528</v>
      </c>
      <c r="AG382" t="s">
        <v>3529</v>
      </c>
      <c r="AH382" t="s">
        <v>2024</v>
      </c>
      <c r="AI382" t="s">
        <v>2031</v>
      </c>
      <c r="AJ382" t="s">
        <v>3530</v>
      </c>
      <c r="AV382" t="s">
        <v>6309</v>
      </c>
      <c r="AW382" t="s">
        <v>6497</v>
      </c>
    </row>
    <row r="383" spans="1:49">
      <c r="A383" t="s">
        <v>14287</v>
      </c>
      <c r="B383" t="s">
        <v>5911</v>
      </c>
      <c r="C383">
        <v>0.02</v>
      </c>
      <c r="D383">
        <v>4734.51</v>
      </c>
      <c r="E383" t="s">
        <v>14288</v>
      </c>
      <c r="F383">
        <v>4</v>
      </c>
      <c r="G383" t="s">
        <v>6319</v>
      </c>
      <c r="H383" t="s">
        <v>6945</v>
      </c>
      <c r="I383">
        <v>0</v>
      </c>
      <c r="J383">
        <v>0.02</v>
      </c>
      <c r="K383">
        <v>0</v>
      </c>
      <c r="L383">
        <v>0</v>
      </c>
      <c r="M383">
        <v>0</v>
      </c>
      <c r="N383">
        <v>0</v>
      </c>
      <c r="O383">
        <v>0</v>
      </c>
      <c r="P383">
        <v>9464.15</v>
      </c>
      <c r="Q383">
        <v>180.34</v>
      </c>
      <c r="R383" s="343">
        <v>42948</v>
      </c>
      <c r="S383" s="343">
        <v>42080</v>
      </c>
      <c r="T383" t="s">
        <v>10904</v>
      </c>
      <c r="U383" t="s">
        <v>10905</v>
      </c>
      <c r="V383" t="s">
        <v>14289</v>
      </c>
      <c r="W383" t="s">
        <v>10906</v>
      </c>
      <c r="X383" t="s">
        <v>2025</v>
      </c>
      <c r="Y383" t="s">
        <v>2026</v>
      </c>
      <c r="Z383" t="s">
        <v>10907</v>
      </c>
      <c r="AA383" t="s">
        <v>10908</v>
      </c>
      <c r="AB383" t="s">
        <v>10909</v>
      </c>
      <c r="AC383" t="s">
        <v>10910</v>
      </c>
      <c r="AD383" t="s">
        <v>6318</v>
      </c>
      <c r="AE383" t="s">
        <v>5913</v>
      </c>
      <c r="AF383" t="s">
        <v>13757</v>
      </c>
      <c r="AG383" t="s">
        <v>14271</v>
      </c>
      <c r="AH383" t="s">
        <v>2024</v>
      </c>
      <c r="AI383" t="s">
        <v>2031</v>
      </c>
      <c r="AJ383" t="s">
        <v>6309</v>
      </c>
      <c r="AV383" t="s">
        <v>6309</v>
      </c>
      <c r="AW383" t="s">
        <v>6317</v>
      </c>
    </row>
    <row r="384" spans="1:49">
      <c r="A384" t="s">
        <v>14303</v>
      </c>
      <c r="B384" t="s">
        <v>298</v>
      </c>
      <c r="C384">
        <v>250.61</v>
      </c>
      <c r="D384">
        <v>6640.3</v>
      </c>
      <c r="E384" t="s">
        <v>14304</v>
      </c>
      <c r="F384">
        <v>4</v>
      </c>
      <c r="G384" t="s">
        <v>6319</v>
      </c>
      <c r="H384" t="s">
        <v>6945</v>
      </c>
      <c r="I384">
        <v>0</v>
      </c>
      <c r="J384">
        <v>250.62</v>
      </c>
      <c r="K384">
        <v>0</v>
      </c>
      <c r="L384">
        <v>0</v>
      </c>
      <c r="M384">
        <v>0</v>
      </c>
      <c r="N384">
        <v>0</v>
      </c>
      <c r="O384">
        <v>0</v>
      </c>
      <c r="P384">
        <v>13403.71</v>
      </c>
      <c r="Q384">
        <v>250.61</v>
      </c>
      <c r="R384" s="343">
        <v>42956</v>
      </c>
      <c r="S384" s="343">
        <v>42055</v>
      </c>
      <c r="T384" t="s">
        <v>6947</v>
      </c>
      <c r="U384" t="s">
        <v>6948</v>
      </c>
      <c r="V384" t="s">
        <v>14305</v>
      </c>
      <c r="W384" t="s">
        <v>6949</v>
      </c>
      <c r="X384" t="s">
        <v>6946</v>
      </c>
      <c r="Y384" t="s">
        <v>2031</v>
      </c>
      <c r="Z384" t="s">
        <v>15889</v>
      </c>
      <c r="AA384" t="s">
        <v>6951</v>
      </c>
      <c r="AB384" t="s">
        <v>6952</v>
      </c>
      <c r="AC384" t="s">
        <v>14382</v>
      </c>
      <c r="AD384" t="s">
        <v>6313</v>
      </c>
      <c r="AV384" t="s">
        <v>6566</v>
      </c>
      <c r="AW384" t="s">
        <v>4392</v>
      </c>
    </row>
    <row r="385" spans="1:49">
      <c r="A385" t="s">
        <v>14441</v>
      </c>
      <c r="B385" t="s">
        <v>298</v>
      </c>
      <c r="C385">
        <v>619.41</v>
      </c>
      <c r="D385">
        <v>10764.11</v>
      </c>
      <c r="E385" t="s">
        <v>14442</v>
      </c>
      <c r="F385">
        <v>4</v>
      </c>
      <c r="G385" t="s">
        <v>6319</v>
      </c>
      <c r="H385" t="s">
        <v>6945</v>
      </c>
      <c r="I385">
        <v>0</v>
      </c>
      <c r="J385">
        <v>619.41</v>
      </c>
      <c r="K385">
        <v>0</v>
      </c>
      <c r="L385">
        <v>0</v>
      </c>
      <c r="M385">
        <v>0</v>
      </c>
      <c r="N385">
        <v>0</v>
      </c>
      <c r="O385">
        <v>0</v>
      </c>
      <c r="P385">
        <v>27176.58</v>
      </c>
      <c r="Q385">
        <v>619.41</v>
      </c>
      <c r="R385" s="343">
        <v>42639</v>
      </c>
      <c r="S385" s="343">
        <v>42055</v>
      </c>
      <c r="T385" t="s">
        <v>6947</v>
      </c>
      <c r="U385" t="s">
        <v>6948</v>
      </c>
      <c r="V385" t="s">
        <v>14443</v>
      </c>
      <c r="W385" t="s">
        <v>6949</v>
      </c>
      <c r="X385" t="s">
        <v>6946</v>
      </c>
      <c r="Y385" t="s">
        <v>2031</v>
      </c>
      <c r="Z385" t="s">
        <v>15889</v>
      </c>
      <c r="AA385" t="s">
        <v>6951</v>
      </c>
      <c r="AB385" t="s">
        <v>6952</v>
      </c>
      <c r="AC385" t="s">
        <v>14382</v>
      </c>
      <c r="AD385" t="s">
        <v>6313</v>
      </c>
      <c r="AV385" t="s">
        <v>6566</v>
      </c>
      <c r="AW385" t="s">
        <v>4392</v>
      </c>
    </row>
    <row r="386" spans="1:49">
      <c r="A386" t="s">
        <v>14848</v>
      </c>
      <c r="B386" t="s">
        <v>14849</v>
      </c>
      <c r="C386">
        <v>1871.4</v>
      </c>
      <c r="D386">
        <v>16320.66</v>
      </c>
      <c r="E386" t="s">
        <v>14850</v>
      </c>
      <c r="F386">
        <v>4</v>
      </c>
      <c r="G386" t="s">
        <v>6317</v>
      </c>
      <c r="H386" t="s">
        <v>6945</v>
      </c>
      <c r="I386">
        <v>0</v>
      </c>
      <c r="J386">
        <v>1871.4</v>
      </c>
      <c r="K386">
        <v>0</v>
      </c>
      <c r="L386">
        <v>0</v>
      </c>
      <c r="M386">
        <v>0</v>
      </c>
      <c r="N386">
        <v>0</v>
      </c>
      <c r="O386">
        <v>0</v>
      </c>
      <c r="P386">
        <v>60005.84</v>
      </c>
      <c r="Q386">
        <v>1872.07</v>
      </c>
      <c r="R386" s="343">
        <v>42366</v>
      </c>
      <c r="S386" s="343">
        <v>42068</v>
      </c>
      <c r="T386" t="s">
        <v>14851</v>
      </c>
      <c r="U386" t="s">
        <v>14852</v>
      </c>
      <c r="V386" t="s">
        <v>14853</v>
      </c>
      <c r="W386" t="s">
        <v>14854</v>
      </c>
      <c r="X386" t="s">
        <v>2024</v>
      </c>
      <c r="Y386" t="s">
        <v>14855</v>
      </c>
      <c r="Z386" t="s">
        <v>14856</v>
      </c>
      <c r="AA386" t="s">
        <v>14857</v>
      </c>
      <c r="AB386" t="s">
        <v>6309</v>
      </c>
      <c r="AC386" t="s">
        <v>14858</v>
      </c>
      <c r="AD386" t="s">
        <v>6310</v>
      </c>
      <c r="AE386" t="s">
        <v>14859</v>
      </c>
      <c r="AF386" t="s">
        <v>14860</v>
      </c>
      <c r="AG386" t="s">
        <v>14861</v>
      </c>
      <c r="AH386" t="s">
        <v>2024</v>
      </c>
      <c r="AI386" t="s">
        <v>2031</v>
      </c>
      <c r="AJ386" t="s">
        <v>14862</v>
      </c>
      <c r="AV386" t="s">
        <v>6309</v>
      </c>
      <c r="AW386" t="s">
        <v>6317</v>
      </c>
    </row>
    <row r="387" spans="1:49">
      <c r="A387" t="s">
        <v>15106</v>
      </c>
      <c r="B387" t="s">
        <v>962</v>
      </c>
      <c r="C387">
        <v>5.14</v>
      </c>
      <c r="D387">
        <v>1358870.1</v>
      </c>
      <c r="E387" t="s">
        <v>15107</v>
      </c>
      <c r="F387">
        <v>4</v>
      </c>
      <c r="G387" t="s">
        <v>6314</v>
      </c>
      <c r="H387" t="s">
        <v>6945</v>
      </c>
      <c r="I387">
        <v>0</v>
      </c>
      <c r="J387">
        <v>5.14</v>
      </c>
      <c r="K387">
        <v>0</v>
      </c>
      <c r="L387">
        <v>0</v>
      </c>
      <c r="M387">
        <v>0</v>
      </c>
      <c r="N387">
        <v>0</v>
      </c>
      <c r="O387">
        <v>0</v>
      </c>
      <c r="P387">
        <v>2090928.92</v>
      </c>
      <c r="Q387">
        <v>40139.26</v>
      </c>
      <c r="R387" s="343">
        <v>43215</v>
      </c>
      <c r="S387" s="343">
        <v>42079</v>
      </c>
      <c r="T387" t="s">
        <v>10514</v>
      </c>
      <c r="U387" t="s">
        <v>10515</v>
      </c>
      <c r="V387" t="s">
        <v>15108</v>
      </c>
      <c r="W387" t="s">
        <v>10516</v>
      </c>
      <c r="X387" t="s">
        <v>8995</v>
      </c>
      <c r="Y387" t="s">
        <v>10517</v>
      </c>
      <c r="Z387" t="s">
        <v>16141</v>
      </c>
      <c r="AA387" t="s">
        <v>10519</v>
      </c>
      <c r="AB387" t="s">
        <v>10520</v>
      </c>
      <c r="AC387" t="s">
        <v>15543</v>
      </c>
      <c r="AD387" t="s">
        <v>6953</v>
      </c>
      <c r="AV387" t="s">
        <v>1823</v>
      </c>
      <c r="AW387" t="s">
        <v>4437</v>
      </c>
    </row>
    <row r="388" spans="1:49">
      <c r="A388" t="s">
        <v>15235</v>
      </c>
      <c r="B388" t="s">
        <v>15236</v>
      </c>
      <c r="C388">
        <v>154.22999999999999</v>
      </c>
      <c r="D388">
        <v>5766.52</v>
      </c>
      <c r="E388" t="s">
        <v>15237</v>
      </c>
      <c r="F388">
        <v>4</v>
      </c>
      <c r="G388" t="s">
        <v>6312</v>
      </c>
      <c r="H388" t="s">
        <v>6945</v>
      </c>
      <c r="I388">
        <v>0</v>
      </c>
      <c r="J388">
        <v>154.22</v>
      </c>
      <c r="K388">
        <v>0</v>
      </c>
      <c r="L388">
        <v>0</v>
      </c>
      <c r="M388">
        <v>0</v>
      </c>
      <c r="N388">
        <v>0</v>
      </c>
      <c r="O388">
        <v>0</v>
      </c>
      <c r="P388">
        <v>8638.02</v>
      </c>
      <c r="Q388">
        <v>166.57</v>
      </c>
      <c r="R388" s="343">
        <v>43251</v>
      </c>
      <c r="S388" s="343">
        <v>42065</v>
      </c>
      <c r="T388" t="s">
        <v>15238</v>
      </c>
      <c r="U388" t="s">
        <v>6309</v>
      </c>
      <c r="V388" t="s">
        <v>15239</v>
      </c>
      <c r="W388" t="s">
        <v>15240</v>
      </c>
      <c r="X388" t="s">
        <v>8958</v>
      </c>
      <c r="Y388" t="s">
        <v>8959</v>
      </c>
      <c r="Z388" t="s">
        <v>15241</v>
      </c>
      <c r="AA388" t="s">
        <v>6309</v>
      </c>
      <c r="AB388" t="s">
        <v>6309</v>
      </c>
      <c r="AC388" t="s">
        <v>15243</v>
      </c>
      <c r="AD388" t="s">
        <v>6310</v>
      </c>
      <c r="AV388" t="s">
        <v>6309</v>
      </c>
      <c r="AW388" t="s">
        <v>6312</v>
      </c>
    </row>
    <row r="389" spans="1:49">
      <c r="A389" t="s">
        <v>15220</v>
      </c>
      <c r="B389" t="s">
        <v>15221</v>
      </c>
      <c r="C389">
        <v>213.81</v>
      </c>
      <c r="D389">
        <v>7325.44</v>
      </c>
      <c r="E389" t="s">
        <v>15222</v>
      </c>
      <c r="F389">
        <v>4</v>
      </c>
      <c r="G389" t="s">
        <v>6319</v>
      </c>
      <c r="H389" t="s">
        <v>6945</v>
      </c>
      <c r="I389">
        <v>0</v>
      </c>
      <c r="J389">
        <v>213.81</v>
      </c>
      <c r="K389">
        <v>0</v>
      </c>
      <c r="L389">
        <v>0</v>
      </c>
      <c r="M389">
        <v>0</v>
      </c>
      <c r="N389">
        <v>0</v>
      </c>
      <c r="O389">
        <v>0</v>
      </c>
      <c r="P389">
        <v>10927.8</v>
      </c>
      <c r="Q389">
        <v>213.81</v>
      </c>
      <c r="R389" s="343">
        <v>43255</v>
      </c>
      <c r="S389" s="343">
        <v>42069</v>
      </c>
      <c r="T389" t="s">
        <v>15223</v>
      </c>
      <c r="U389" t="s">
        <v>15224</v>
      </c>
      <c r="V389" t="s">
        <v>15225</v>
      </c>
      <c r="W389" t="s">
        <v>15226</v>
      </c>
      <c r="X389" t="s">
        <v>11210</v>
      </c>
      <c r="Y389" t="s">
        <v>11211</v>
      </c>
      <c r="Z389" t="s">
        <v>15227</v>
      </c>
      <c r="AA389" t="s">
        <v>15228</v>
      </c>
      <c r="AB389" t="s">
        <v>6309</v>
      </c>
      <c r="AC389" t="s">
        <v>15229</v>
      </c>
      <c r="AD389" t="s">
        <v>6313</v>
      </c>
      <c r="AV389" t="s">
        <v>6309</v>
      </c>
      <c r="AW389" t="s">
        <v>6497</v>
      </c>
    </row>
    <row r="390" spans="1:49">
      <c r="A390" t="s">
        <v>15288</v>
      </c>
      <c r="B390" t="s">
        <v>15289</v>
      </c>
      <c r="C390">
        <v>181.9</v>
      </c>
      <c r="D390">
        <v>5655.97</v>
      </c>
      <c r="E390" t="s">
        <v>15290</v>
      </c>
      <c r="F390">
        <v>4</v>
      </c>
      <c r="G390" t="s">
        <v>6312</v>
      </c>
      <c r="H390" t="s">
        <v>6945</v>
      </c>
      <c r="P390">
        <v>8227.64</v>
      </c>
      <c r="Q390">
        <v>193.71</v>
      </c>
      <c r="R390" s="343">
        <v>43277</v>
      </c>
      <c r="S390" s="343">
        <v>42065</v>
      </c>
      <c r="T390" t="s">
        <v>15291</v>
      </c>
      <c r="U390" t="s">
        <v>6309</v>
      </c>
      <c r="V390" t="s">
        <v>15292</v>
      </c>
      <c r="W390" t="s">
        <v>15293</v>
      </c>
      <c r="X390" t="s">
        <v>2025</v>
      </c>
      <c r="Y390" t="s">
        <v>2026</v>
      </c>
      <c r="Z390" t="s">
        <v>15294</v>
      </c>
      <c r="AA390" t="s">
        <v>15295</v>
      </c>
      <c r="AB390" t="s">
        <v>6309</v>
      </c>
      <c r="AC390" t="s">
        <v>15331</v>
      </c>
      <c r="AD390" t="s">
        <v>6310</v>
      </c>
    </row>
    <row r="391" spans="1:49">
      <c r="A391" t="s">
        <v>15429</v>
      </c>
      <c r="B391" t="s">
        <v>15430</v>
      </c>
      <c r="C391">
        <v>367.82</v>
      </c>
      <c r="D391">
        <v>6004.51</v>
      </c>
      <c r="E391" t="s">
        <v>15431</v>
      </c>
      <c r="F391">
        <v>4</v>
      </c>
      <c r="G391" t="s">
        <v>6317</v>
      </c>
      <c r="H391" t="s">
        <v>6945</v>
      </c>
      <c r="P391">
        <v>12162.6</v>
      </c>
      <c r="Q391">
        <v>368.63</v>
      </c>
      <c r="R391" s="343">
        <v>42639</v>
      </c>
      <c r="S391" s="343">
        <v>42054</v>
      </c>
      <c r="T391" t="s">
        <v>15432</v>
      </c>
      <c r="U391" t="s">
        <v>15433</v>
      </c>
      <c r="V391" t="s">
        <v>15434</v>
      </c>
      <c r="W391" t="s">
        <v>7359</v>
      </c>
      <c r="X391" t="s">
        <v>7360</v>
      </c>
      <c r="Y391" t="s">
        <v>7361</v>
      </c>
      <c r="Z391" t="s">
        <v>6309</v>
      </c>
      <c r="AA391" t="s">
        <v>15435</v>
      </c>
      <c r="AB391" t="s">
        <v>340</v>
      </c>
      <c r="AC391" t="s">
        <v>15436</v>
      </c>
      <c r="AD391" t="s">
        <v>6310</v>
      </c>
    </row>
    <row r="392" spans="1:49">
      <c r="A392" t="s">
        <v>15473</v>
      </c>
      <c r="B392" t="s">
        <v>2904</v>
      </c>
      <c r="C392">
        <v>9.2100000000000009</v>
      </c>
      <c r="D392">
        <v>62888.800000000003</v>
      </c>
      <c r="E392" t="s">
        <v>15474</v>
      </c>
      <c r="F392">
        <v>4</v>
      </c>
      <c r="G392" t="s">
        <v>6319</v>
      </c>
      <c r="H392" t="s">
        <v>6945</v>
      </c>
      <c r="P392">
        <v>98341.440000000002</v>
      </c>
      <c r="Q392">
        <v>2377.7800000000002</v>
      </c>
      <c r="R392" s="343">
        <v>43008</v>
      </c>
      <c r="S392" s="343">
        <v>42079</v>
      </c>
      <c r="T392" t="s">
        <v>7969</v>
      </c>
      <c r="U392" t="s">
        <v>7970</v>
      </c>
      <c r="V392" t="s">
        <v>15475</v>
      </c>
      <c r="W392" t="s">
        <v>7971</v>
      </c>
      <c r="X392" t="s">
        <v>2024</v>
      </c>
      <c r="Y392" t="s">
        <v>2031</v>
      </c>
      <c r="Z392" t="s">
        <v>15985</v>
      </c>
      <c r="AA392" t="s">
        <v>15983</v>
      </c>
      <c r="AB392" t="s">
        <v>6309</v>
      </c>
      <c r="AC392" t="s">
        <v>15986</v>
      </c>
      <c r="AD392" t="s">
        <v>6313</v>
      </c>
    </row>
    <row r="393" spans="1:49">
      <c r="A393" t="s">
        <v>15566</v>
      </c>
      <c r="B393" t="s">
        <v>298</v>
      </c>
      <c r="C393">
        <v>403.91</v>
      </c>
      <c r="D393">
        <v>15771.18</v>
      </c>
      <c r="E393" t="s">
        <v>15567</v>
      </c>
      <c r="F393">
        <v>4</v>
      </c>
      <c r="G393" t="s">
        <v>6319</v>
      </c>
      <c r="H393" t="s">
        <v>6945</v>
      </c>
      <c r="P393">
        <v>21864.79</v>
      </c>
      <c r="Q393">
        <v>403.91</v>
      </c>
      <c r="R393" s="343">
        <v>43374</v>
      </c>
      <c r="S393" s="343">
        <v>42055</v>
      </c>
      <c r="T393" t="s">
        <v>6947</v>
      </c>
      <c r="U393" t="s">
        <v>6948</v>
      </c>
      <c r="V393" t="s">
        <v>15568</v>
      </c>
      <c r="W393" t="s">
        <v>6949</v>
      </c>
      <c r="X393" t="s">
        <v>6946</v>
      </c>
      <c r="Y393" t="s">
        <v>2031</v>
      </c>
      <c r="Z393" t="s">
        <v>15889</v>
      </c>
      <c r="AA393" t="s">
        <v>6951</v>
      </c>
      <c r="AB393" t="s">
        <v>6952</v>
      </c>
      <c r="AC393" t="s">
        <v>14382</v>
      </c>
      <c r="AD393" t="s">
        <v>6313</v>
      </c>
    </row>
    <row r="394" spans="1:49">
      <c r="A394" t="s">
        <v>15822</v>
      </c>
      <c r="B394" t="s">
        <v>5911</v>
      </c>
      <c r="C394">
        <v>0.12</v>
      </c>
      <c r="D394">
        <v>7063.97</v>
      </c>
      <c r="E394" t="s">
        <v>15760</v>
      </c>
      <c r="F394">
        <v>4</v>
      </c>
      <c r="G394" t="s">
        <v>6319</v>
      </c>
      <c r="H394" t="s">
        <v>6945</v>
      </c>
      <c r="P394">
        <v>8536.58</v>
      </c>
      <c r="Q394">
        <v>119.65</v>
      </c>
      <c r="R394" s="343">
        <v>43437</v>
      </c>
      <c r="S394" s="343">
        <v>41600</v>
      </c>
      <c r="T394" t="s">
        <v>10904</v>
      </c>
      <c r="U394" t="s">
        <v>10905</v>
      </c>
      <c r="V394" t="s">
        <v>15823</v>
      </c>
      <c r="W394" t="s">
        <v>10906</v>
      </c>
      <c r="X394" t="s">
        <v>2025</v>
      </c>
      <c r="Y394" t="s">
        <v>2026</v>
      </c>
      <c r="Z394" t="s">
        <v>10907</v>
      </c>
      <c r="AA394" t="s">
        <v>10908</v>
      </c>
      <c r="AB394" t="s">
        <v>10909</v>
      </c>
      <c r="AC394" t="s">
        <v>10910</v>
      </c>
      <c r="AD394" t="s">
        <v>6318</v>
      </c>
      <c r="AQ394">
        <v>1</v>
      </c>
      <c r="AR394" t="s">
        <v>15754</v>
      </c>
      <c r="AS394" t="s">
        <v>15755</v>
      </c>
      <c r="AT394" t="s">
        <v>13627</v>
      </c>
      <c r="AU394" t="s">
        <v>15756</v>
      </c>
    </row>
    <row r="395" spans="1:49">
      <c r="A395" t="s">
        <v>15852</v>
      </c>
      <c r="B395" t="s">
        <v>5911</v>
      </c>
      <c r="C395">
        <v>0.11</v>
      </c>
      <c r="D395">
        <v>7064.06</v>
      </c>
      <c r="E395" t="s">
        <v>15760</v>
      </c>
      <c r="F395">
        <v>4</v>
      </c>
      <c r="G395" t="s">
        <v>6319</v>
      </c>
      <c r="H395" t="s">
        <v>6945</v>
      </c>
      <c r="P395">
        <v>8536.58</v>
      </c>
      <c r="Q395">
        <v>119.67</v>
      </c>
      <c r="R395" s="343">
        <v>43451</v>
      </c>
      <c r="S395" s="343">
        <v>41654</v>
      </c>
      <c r="T395" t="s">
        <v>10904</v>
      </c>
      <c r="U395" t="s">
        <v>10905</v>
      </c>
      <c r="V395" t="s">
        <v>15853</v>
      </c>
      <c r="W395" t="s">
        <v>10906</v>
      </c>
      <c r="X395" t="s">
        <v>2025</v>
      </c>
      <c r="Y395" t="s">
        <v>2026</v>
      </c>
      <c r="Z395" t="s">
        <v>10907</v>
      </c>
      <c r="AA395" t="s">
        <v>10908</v>
      </c>
      <c r="AB395" t="s">
        <v>10909</v>
      </c>
      <c r="AC395" t="s">
        <v>10910</v>
      </c>
      <c r="AD395" t="s">
        <v>6318</v>
      </c>
      <c r="AQ395">
        <v>1</v>
      </c>
      <c r="AR395" t="s">
        <v>15754</v>
      </c>
      <c r="AS395" t="s">
        <v>15755</v>
      </c>
      <c r="AT395" t="s">
        <v>13627</v>
      </c>
      <c r="AU395" t="s">
        <v>15756</v>
      </c>
    </row>
    <row r="396" spans="1:49">
      <c r="A396" t="s">
        <v>15900</v>
      </c>
      <c r="B396" t="s">
        <v>5911</v>
      </c>
      <c r="C396">
        <v>0.05</v>
      </c>
      <c r="D396">
        <v>8231.19</v>
      </c>
      <c r="E396" t="s">
        <v>15895</v>
      </c>
      <c r="F396">
        <v>4</v>
      </c>
      <c r="G396" t="s">
        <v>6319</v>
      </c>
      <c r="H396" t="s">
        <v>6945</v>
      </c>
      <c r="P396">
        <v>9813.0300000000007</v>
      </c>
      <c r="Q396">
        <v>137.94</v>
      </c>
      <c r="R396" s="343">
        <v>43480</v>
      </c>
      <c r="S396" s="343">
        <v>41633</v>
      </c>
      <c r="T396" t="s">
        <v>10904</v>
      </c>
      <c r="U396" t="s">
        <v>10905</v>
      </c>
      <c r="V396" t="s">
        <v>15901</v>
      </c>
      <c r="W396" t="s">
        <v>10906</v>
      </c>
      <c r="X396" t="s">
        <v>2025</v>
      </c>
      <c r="Y396" t="s">
        <v>2026</v>
      </c>
      <c r="Z396" t="s">
        <v>10907</v>
      </c>
      <c r="AA396" t="s">
        <v>10908</v>
      </c>
      <c r="AB396" t="s">
        <v>10909</v>
      </c>
      <c r="AC396" t="s">
        <v>10910</v>
      </c>
      <c r="AD396" t="s">
        <v>6318</v>
      </c>
      <c r="AQ396">
        <v>1</v>
      </c>
      <c r="AR396" t="s">
        <v>2766</v>
      </c>
      <c r="AS396" t="s">
        <v>2767</v>
      </c>
      <c r="AT396" t="s">
        <v>2026</v>
      </c>
      <c r="AU396" t="s">
        <v>2768</v>
      </c>
    </row>
    <row r="397" spans="1:49">
      <c r="A397" t="s">
        <v>15902</v>
      </c>
      <c r="B397" t="s">
        <v>5911</v>
      </c>
      <c r="C397">
        <v>0.33</v>
      </c>
      <c r="D397">
        <v>25863.49</v>
      </c>
      <c r="E397" t="s">
        <v>15903</v>
      </c>
      <c r="F397">
        <v>4</v>
      </c>
      <c r="G397" t="s">
        <v>6319</v>
      </c>
      <c r="H397" t="s">
        <v>6945</v>
      </c>
      <c r="P397">
        <v>31014.26</v>
      </c>
      <c r="Q397">
        <v>445.84</v>
      </c>
      <c r="R397" s="343">
        <v>43480</v>
      </c>
      <c r="S397" s="343">
        <v>41635</v>
      </c>
      <c r="T397" t="s">
        <v>10904</v>
      </c>
      <c r="U397" t="s">
        <v>10905</v>
      </c>
      <c r="V397" t="s">
        <v>15904</v>
      </c>
      <c r="W397" t="s">
        <v>10906</v>
      </c>
      <c r="X397" t="s">
        <v>2025</v>
      </c>
      <c r="Y397" t="s">
        <v>2026</v>
      </c>
      <c r="Z397" t="s">
        <v>10907</v>
      </c>
      <c r="AA397" t="s">
        <v>10908</v>
      </c>
      <c r="AB397" t="s">
        <v>10909</v>
      </c>
      <c r="AC397" t="s">
        <v>10910</v>
      </c>
      <c r="AD397" t="s">
        <v>6318</v>
      </c>
      <c r="AQ397">
        <v>1</v>
      </c>
      <c r="AR397" t="s">
        <v>15905</v>
      </c>
      <c r="AS397" t="s">
        <v>15906</v>
      </c>
      <c r="AT397" t="s">
        <v>2031</v>
      </c>
      <c r="AU397" t="s">
        <v>15907</v>
      </c>
    </row>
    <row r="398" spans="1:49">
      <c r="A398" t="s">
        <v>15933</v>
      </c>
      <c r="B398" t="s">
        <v>6024</v>
      </c>
      <c r="C398">
        <v>187.94</v>
      </c>
      <c r="D398">
        <v>3692.11</v>
      </c>
      <c r="E398" t="s">
        <v>15934</v>
      </c>
      <c r="F398">
        <v>4</v>
      </c>
      <c r="G398" t="s">
        <v>6317</v>
      </c>
      <c r="H398" t="s">
        <v>6945</v>
      </c>
      <c r="P398">
        <v>6048.78</v>
      </c>
      <c r="Q398">
        <v>188.16</v>
      </c>
      <c r="R398" s="343">
        <v>42741</v>
      </c>
      <c r="S398" s="343">
        <v>42076</v>
      </c>
      <c r="T398" t="s">
        <v>11009</v>
      </c>
      <c r="U398" t="s">
        <v>11010</v>
      </c>
      <c r="V398" t="s">
        <v>15935</v>
      </c>
      <c r="W398" t="s">
        <v>14820</v>
      </c>
      <c r="X398" t="s">
        <v>2024</v>
      </c>
      <c r="Y398" t="s">
        <v>2031</v>
      </c>
      <c r="Z398" t="s">
        <v>15925</v>
      </c>
      <c r="AA398" t="s">
        <v>15921</v>
      </c>
      <c r="AB398" t="s">
        <v>15922</v>
      </c>
      <c r="AC398" t="s">
        <v>901</v>
      </c>
      <c r="AD398" t="s">
        <v>6310</v>
      </c>
    </row>
    <row r="399" spans="1:49">
      <c r="A399" t="s">
        <v>15926</v>
      </c>
      <c r="B399" t="s">
        <v>15221</v>
      </c>
      <c r="C399">
        <v>432.54</v>
      </c>
      <c r="D399">
        <v>13129.73</v>
      </c>
      <c r="E399" t="s">
        <v>15927</v>
      </c>
      <c r="F399">
        <v>4</v>
      </c>
      <c r="G399" t="s">
        <v>6319</v>
      </c>
      <c r="H399" t="s">
        <v>6945</v>
      </c>
      <c r="P399">
        <v>18420.939999999999</v>
      </c>
      <c r="Q399">
        <v>432.54</v>
      </c>
      <c r="R399" s="343">
        <v>43108</v>
      </c>
      <c r="S399" s="343">
        <v>42069</v>
      </c>
      <c r="T399" t="s">
        <v>15223</v>
      </c>
      <c r="U399" t="s">
        <v>15224</v>
      </c>
      <c r="V399" t="s">
        <v>15928</v>
      </c>
      <c r="W399" t="s">
        <v>15226</v>
      </c>
      <c r="X399" t="s">
        <v>11210</v>
      </c>
      <c r="Y399" t="s">
        <v>11211</v>
      </c>
      <c r="Z399" t="s">
        <v>15227</v>
      </c>
      <c r="AA399" t="s">
        <v>15228</v>
      </c>
      <c r="AB399" t="s">
        <v>6309</v>
      </c>
      <c r="AC399" t="s">
        <v>15229</v>
      </c>
      <c r="AD399" t="s">
        <v>6313</v>
      </c>
    </row>
    <row r="400" spans="1:49">
      <c r="A400" t="s">
        <v>16084</v>
      </c>
      <c r="B400" t="s">
        <v>5911</v>
      </c>
      <c r="C400">
        <v>0.08</v>
      </c>
      <c r="D400">
        <v>36059.81</v>
      </c>
      <c r="E400" t="s">
        <v>16085</v>
      </c>
      <c r="F400">
        <v>4</v>
      </c>
      <c r="G400" t="s">
        <v>6319</v>
      </c>
      <c r="H400" t="s">
        <v>6945</v>
      </c>
      <c r="P400">
        <v>41529.26</v>
      </c>
      <c r="Q400">
        <v>638.33000000000004</v>
      </c>
      <c r="R400" s="343">
        <v>43619</v>
      </c>
      <c r="S400" s="343">
        <v>42080</v>
      </c>
      <c r="T400" t="s">
        <v>10904</v>
      </c>
      <c r="U400" t="s">
        <v>10905</v>
      </c>
      <c r="V400" t="s">
        <v>16086</v>
      </c>
      <c r="W400" t="s">
        <v>10906</v>
      </c>
      <c r="X400" t="s">
        <v>2025</v>
      </c>
      <c r="Y400" t="s">
        <v>2026</v>
      </c>
      <c r="Z400" t="s">
        <v>10907</v>
      </c>
      <c r="AA400" t="s">
        <v>10908</v>
      </c>
      <c r="AB400" t="s">
        <v>10909</v>
      </c>
      <c r="AC400" t="s">
        <v>10910</v>
      </c>
      <c r="AD400" t="s">
        <v>6318</v>
      </c>
      <c r="AE400" t="s">
        <v>5913</v>
      </c>
      <c r="AF400" t="s">
        <v>13757</v>
      </c>
      <c r="AG400" t="s">
        <v>14271</v>
      </c>
      <c r="AH400" t="s">
        <v>2024</v>
      </c>
      <c r="AI400" t="s">
        <v>2031</v>
      </c>
      <c r="AJ400" t="s">
        <v>6309</v>
      </c>
      <c r="AQ400">
        <v>1</v>
      </c>
      <c r="AR400" t="s">
        <v>15905</v>
      </c>
      <c r="AS400" t="s">
        <v>15906</v>
      </c>
      <c r="AT400" t="s">
        <v>2031</v>
      </c>
      <c r="AU400" t="s">
        <v>15907</v>
      </c>
    </row>
    <row r="401" spans="1:49">
      <c r="A401" t="s">
        <v>16273</v>
      </c>
      <c r="B401" t="s">
        <v>16274</v>
      </c>
      <c r="C401">
        <v>0.92</v>
      </c>
      <c r="D401">
        <v>9413.23</v>
      </c>
      <c r="E401" t="s">
        <v>16275</v>
      </c>
      <c r="F401">
        <v>4</v>
      </c>
      <c r="G401" t="s">
        <v>6312</v>
      </c>
      <c r="H401" t="s">
        <v>6945</v>
      </c>
      <c r="P401">
        <v>10823.17</v>
      </c>
      <c r="Q401">
        <v>323.89</v>
      </c>
      <c r="R401" s="343">
        <v>43042</v>
      </c>
      <c r="S401" s="343">
        <v>42079</v>
      </c>
      <c r="T401" t="s">
        <v>16276</v>
      </c>
      <c r="U401" t="s">
        <v>6309</v>
      </c>
      <c r="V401" t="s">
        <v>16277</v>
      </c>
      <c r="W401" t="s">
        <v>16278</v>
      </c>
      <c r="X401" t="s">
        <v>7412</v>
      </c>
      <c r="Y401" t="s">
        <v>7413</v>
      </c>
      <c r="Z401" t="s">
        <v>16279</v>
      </c>
      <c r="AA401" t="s">
        <v>16280</v>
      </c>
      <c r="AB401" t="s">
        <v>6309</v>
      </c>
      <c r="AC401" t="s">
        <v>16281</v>
      </c>
      <c r="AD401" t="s">
        <v>6310</v>
      </c>
    </row>
    <row r="402" spans="1:49">
      <c r="A402" t="s">
        <v>15971</v>
      </c>
      <c r="B402" t="s">
        <v>16272</v>
      </c>
      <c r="C402">
        <v>118.85</v>
      </c>
      <c r="D402">
        <v>353.42</v>
      </c>
      <c r="E402" t="s">
        <v>2882</v>
      </c>
      <c r="F402">
        <v>3</v>
      </c>
      <c r="G402" t="s">
        <v>6317</v>
      </c>
      <c r="H402" t="s">
        <v>6945</v>
      </c>
      <c r="P402">
        <v>2043.04</v>
      </c>
      <c r="Q402">
        <v>118.96</v>
      </c>
      <c r="R402" s="343">
        <v>42188</v>
      </c>
      <c r="S402" s="343">
        <v>42061</v>
      </c>
      <c r="T402" t="s">
        <v>15964</v>
      </c>
      <c r="U402" t="s">
        <v>15965</v>
      </c>
      <c r="V402" t="s">
        <v>15972</v>
      </c>
      <c r="W402" t="s">
        <v>15967</v>
      </c>
      <c r="X402" t="s">
        <v>2024</v>
      </c>
      <c r="Y402" t="s">
        <v>2031</v>
      </c>
      <c r="Z402" t="s">
        <v>6309</v>
      </c>
      <c r="AA402" t="s">
        <v>16339</v>
      </c>
      <c r="AB402" t="s">
        <v>15969</v>
      </c>
      <c r="AC402" t="s">
        <v>16341</v>
      </c>
      <c r="AD402" t="s">
        <v>6310</v>
      </c>
    </row>
    <row r="403" spans="1:49">
      <c r="A403" t="s">
        <v>4206</v>
      </c>
      <c r="B403" t="s">
        <v>4207</v>
      </c>
      <c r="C403">
        <v>6.74</v>
      </c>
      <c r="E403" t="s">
        <v>4208</v>
      </c>
      <c r="F403">
        <v>1</v>
      </c>
      <c r="G403" t="s">
        <v>6312</v>
      </c>
      <c r="H403" t="s">
        <v>6945</v>
      </c>
      <c r="I403">
        <v>0</v>
      </c>
      <c r="J403">
        <v>6.74</v>
      </c>
      <c r="K403">
        <v>0</v>
      </c>
      <c r="L403">
        <v>0</v>
      </c>
      <c r="M403">
        <v>0</v>
      </c>
      <c r="N403">
        <v>0</v>
      </c>
      <c r="O403">
        <v>0</v>
      </c>
      <c r="P403">
        <v>8234.5</v>
      </c>
      <c r="Q403">
        <v>137.24</v>
      </c>
      <c r="R403" s="343">
        <v>42093</v>
      </c>
      <c r="S403" s="343">
        <v>42079</v>
      </c>
      <c r="T403" t="s">
        <v>7233</v>
      </c>
      <c r="U403" t="s">
        <v>6309</v>
      </c>
      <c r="V403" t="s">
        <v>12036</v>
      </c>
      <c r="W403" t="s">
        <v>15052</v>
      </c>
      <c r="X403" t="s">
        <v>2753</v>
      </c>
      <c r="Y403" t="s">
        <v>2754</v>
      </c>
      <c r="Z403" t="s">
        <v>7235</v>
      </c>
      <c r="AA403" t="s">
        <v>7236</v>
      </c>
      <c r="AB403" t="s">
        <v>6309</v>
      </c>
      <c r="AC403" t="s">
        <v>6309</v>
      </c>
      <c r="AD403" t="s">
        <v>6310</v>
      </c>
      <c r="AV403" t="s">
        <v>6309</v>
      </c>
      <c r="AW403" t="s">
        <v>6312</v>
      </c>
    </row>
    <row r="404" spans="1:49">
      <c r="A404" t="s">
        <v>6498</v>
      </c>
      <c r="B404" t="s">
        <v>6321</v>
      </c>
      <c r="D404">
        <v>31879.65</v>
      </c>
      <c r="E404" t="s">
        <v>6499</v>
      </c>
      <c r="F404">
        <v>0</v>
      </c>
      <c r="G404" t="s">
        <v>6319</v>
      </c>
      <c r="H404" t="s">
        <v>12314</v>
      </c>
      <c r="P404">
        <v>77286.48</v>
      </c>
      <c r="Q404">
        <v>278.89999999999998</v>
      </c>
      <c r="R404" s="343">
        <v>41106</v>
      </c>
      <c r="S404" s="343">
        <v>41092</v>
      </c>
      <c r="T404" t="s">
        <v>6421</v>
      </c>
      <c r="U404" t="s">
        <v>6422</v>
      </c>
      <c r="V404" t="s">
        <v>4249</v>
      </c>
      <c r="W404" t="s">
        <v>14934</v>
      </c>
      <c r="X404" t="s">
        <v>2024</v>
      </c>
      <c r="Y404" t="s">
        <v>14935</v>
      </c>
      <c r="Z404" t="s">
        <v>6425</v>
      </c>
      <c r="AA404" t="s">
        <v>16328</v>
      </c>
      <c r="AB404" t="s">
        <v>16013</v>
      </c>
      <c r="AC404" t="s">
        <v>16014</v>
      </c>
      <c r="AD404" t="s">
        <v>6322</v>
      </c>
      <c r="AV404" t="s">
        <v>1922</v>
      </c>
      <c r="AW404" t="s">
        <v>4388</v>
      </c>
    </row>
    <row r="405" spans="1:49">
      <c r="A405" t="s">
        <v>5203</v>
      </c>
      <c r="B405" t="s">
        <v>3233</v>
      </c>
      <c r="E405" t="s">
        <v>3234</v>
      </c>
      <c r="F405">
        <v>0</v>
      </c>
      <c r="G405" t="s">
        <v>6319</v>
      </c>
      <c r="H405" t="s">
        <v>12314</v>
      </c>
      <c r="P405">
        <v>47100.84</v>
      </c>
      <c r="Q405">
        <v>1010.08</v>
      </c>
      <c r="R405" s="343">
        <v>41466</v>
      </c>
      <c r="S405" s="343">
        <v>40716</v>
      </c>
      <c r="T405" t="s">
        <v>8215</v>
      </c>
      <c r="U405" t="s">
        <v>8216</v>
      </c>
      <c r="V405" t="s">
        <v>12460</v>
      </c>
      <c r="W405" t="s">
        <v>8217</v>
      </c>
      <c r="X405" t="s">
        <v>889</v>
      </c>
      <c r="Y405" t="s">
        <v>890</v>
      </c>
      <c r="Z405" t="s">
        <v>8218</v>
      </c>
      <c r="AA405" t="s">
        <v>8219</v>
      </c>
      <c r="AB405" t="s">
        <v>3235</v>
      </c>
      <c r="AC405" t="s">
        <v>8220</v>
      </c>
      <c r="AD405" t="s">
        <v>6447</v>
      </c>
      <c r="AE405" t="s">
        <v>3235</v>
      </c>
      <c r="AF405" t="s">
        <v>13637</v>
      </c>
      <c r="AG405" t="s">
        <v>13638</v>
      </c>
      <c r="AH405" t="s">
        <v>889</v>
      </c>
      <c r="AI405" t="s">
        <v>890</v>
      </c>
      <c r="AJ405" t="s">
        <v>8218</v>
      </c>
      <c r="AV405" t="s">
        <v>12461</v>
      </c>
      <c r="AW405" t="s">
        <v>5474</v>
      </c>
    </row>
    <row r="406" spans="1:49">
      <c r="A406" t="s">
        <v>513</v>
      </c>
      <c r="B406" t="s">
        <v>514</v>
      </c>
      <c r="E406" t="s">
        <v>515</v>
      </c>
      <c r="F406">
        <v>0</v>
      </c>
      <c r="G406" t="s">
        <v>6317</v>
      </c>
      <c r="H406" t="s">
        <v>12314</v>
      </c>
      <c r="P406">
        <v>91462.71</v>
      </c>
      <c r="Q406">
        <v>2492.44</v>
      </c>
      <c r="R406" s="343">
        <v>41387</v>
      </c>
      <c r="S406" s="343">
        <v>41991</v>
      </c>
      <c r="T406" t="s">
        <v>7608</v>
      </c>
      <c r="U406" t="s">
        <v>7609</v>
      </c>
      <c r="V406" t="s">
        <v>12127</v>
      </c>
      <c r="W406" t="s">
        <v>7610</v>
      </c>
      <c r="X406" t="s">
        <v>1248</v>
      </c>
      <c r="Y406" t="s">
        <v>1249</v>
      </c>
      <c r="Z406" t="s">
        <v>7611</v>
      </c>
      <c r="AA406" t="s">
        <v>7612</v>
      </c>
      <c r="AB406" t="s">
        <v>6309</v>
      </c>
      <c r="AC406" t="s">
        <v>7613</v>
      </c>
      <c r="AD406" t="s">
        <v>6310</v>
      </c>
      <c r="AV406" t="s">
        <v>6309</v>
      </c>
      <c r="AW406" t="s">
        <v>6317</v>
      </c>
    </row>
    <row r="407" spans="1:49">
      <c r="A407" t="s">
        <v>5263</v>
      </c>
      <c r="B407" t="s">
        <v>5264</v>
      </c>
      <c r="E407" t="s">
        <v>5676</v>
      </c>
      <c r="F407">
        <v>0</v>
      </c>
      <c r="G407" t="s">
        <v>6319</v>
      </c>
      <c r="H407" t="s">
        <v>12314</v>
      </c>
      <c r="P407">
        <v>29839.24</v>
      </c>
      <c r="Q407">
        <v>620.91999999999996</v>
      </c>
      <c r="R407" s="343">
        <v>41134</v>
      </c>
      <c r="S407" s="343">
        <v>41337</v>
      </c>
      <c r="T407" t="s">
        <v>1250</v>
      </c>
      <c r="U407" t="s">
        <v>1251</v>
      </c>
      <c r="V407" t="s">
        <v>1252</v>
      </c>
      <c r="W407" t="s">
        <v>1253</v>
      </c>
      <c r="X407" t="s">
        <v>4072</v>
      </c>
      <c r="Y407" t="s">
        <v>4073</v>
      </c>
      <c r="Z407" t="s">
        <v>1254</v>
      </c>
      <c r="AA407" t="s">
        <v>1255</v>
      </c>
      <c r="AB407" t="s">
        <v>1256</v>
      </c>
      <c r="AC407" t="s">
        <v>1257</v>
      </c>
      <c r="AD407" t="s">
        <v>2035</v>
      </c>
      <c r="AE407" t="s">
        <v>5677</v>
      </c>
      <c r="AF407" t="s">
        <v>1258</v>
      </c>
      <c r="AG407" t="s">
        <v>13862</v>
      </c>
      <c r="AH407" t="s">
        <v>4072</v>
      </c>
      <c r="AI407" t="s">
        <v>4073</v>
      </c>
      <c r="AJ407" t="s">
        <v>1254</v>
      </c>
      <c r="AQ407">
        <v>1</v>
      </c>
      <c r="AR407" t="s">
        <v>5678</v>
      </c>
      <c r="AS407" t="s">
        <v>1259</v>
      </c>
      <c r="AT407" t="s">
        <v>2016</v>
      </c>
      <c r="AU407" t="s">
        <v>1260</v>
      </c>
      <c r="AV407" t="s">
        <v>4678</v>
      </c>
      <c r="AW407" t="s">
        <v>6317</v>
      </c>
    </row>
    <row r="408" spans="1:49">
      <c r="A408" t="s">
        <v>4975</v>
      </c>
      <c r="B408" t="s">
        <v>6321</v>
      </c>
      <c r="D408">
        <v>4329.8500000000004</v>
      </c>
      <c r="E408" t="s">
        <v>4976</v>
      </c>
      <c r="F408">
        <v>0</v>
      </c>
      <c r="G408" t="s">
        <v>6319</v>
      </c>
      <c r="H408" t="s">
        <v>12314</v>
      </c>
      <c r="P408">
        <v>8147.17</v>
      </c>
      <c r="Q408">
        <v>37.880000000000003</v>
      </c>
      <c r="R408" s="343">
        <v>41277</v>
      </c>
      <c r="S408" s="343">
        <v>41578</v>
      </c>
      <c r="T408" t="s">
        <v>6421</v>
      </c>
      <c r="U408" t="s">
        <v>6422</v>
      </c>
      <c r="V408" t="s">
        <v>4261</v>
      </c>
      <c r="W408" t="s">
        <v>14934</v>
      </c>
      <c r="X408" t="s">
        <v>2024</v>
      </c>
      <c r="Y408" t="s">
        <v>14935</v>
      </c>
      <c r="Z408" t="s">
        <v>6425</v>
      </c>
      <c r="AA408" t="s">
        <v>16328</v>
      </c>
      <c r="AB408" t="s">
        <v>16013</v>
      </c>
      <c r="AC408" t="s">
        <v>16014</v>
      </c>
      <c r="AD408" t="s">
        <v>6322</v>
      </c>
      <c r="AV408" t="s">
        <v>1922</v>
      </c>
      <c r="AW408" t="s">
        <v>4388</v>
      </c>
    </row>
    <row r="409" spans="1:49">
      <c r="A409" t="s">
        <v>4984</v>
      </c>
      <c r="B409" t="s">
        <v>6321</v>
      </c>
      <c r="D409">
        <v>24807.040000000001</v>
      </c>
      <c r="E409" t="s">
        <v>4976</v>
      </c>
      <c r="F409">
        <v>0</v>
      </c>
      <c r="G409" t="s">
        <v>6319</v>
      </c>
      <c r="H409" t="s">
        <v>12314</v>
      </c>
      <c r="P409">
        <v>46677.93</v>
      </c>
      <c r="Q409">
        <v>217.02</v>
      </c>
      <c r="R409" s="343">
        <v>41277</v>
      </c>
      <c r="S409" s="343">
        <v>41059</v>
      </c>
      <c r="T409" t="s">
        <v>6421</v>
      </c>
      <c r="U409" t="s">
        <v>6422</v>
      </c>
      <c r="V409" t="s">
        <v>2324</v>
      </c>
      <c r="W409" t="s">
        <v>14934</v>
      </c>
      <c r="X409" t="s">
        <v>2024</v>
      </c>
      <c r="Y409" t="s">
        <v>14935</v>
      </c>
      <c r="Z409" t="s">
        <v>6425</v>
      </c>
      <c r="AA409" t="s">
        <v>16328</v>
      </c>
      <c r="AB409" t="s">
        <v>16013</v>
      </c>
      <c r="AC409" t="s">
        <v>16014</v>
      </c>
      <c r="AD409" t="s">
        <v>6322</v>
      </c>
      <c r="AV409" t="s">
        <v>1922</v>
      </c>
      <c r="AW409" t="s">
        <v>4388</v>
      </c>
    </row>
    <row r="410" spans="1:49">
      <c r="A410" t="s">
        <v>4973</v>
      </c>
      <c r="B410" t="s">
        <v>6321</v>
      </c>
      <c r="D410">
        <v>7742.66</v>
      </c>
      <c r="E410" t="s">
        <v>4974</v>
      </c>
      <c r="F410">
        <v>0</v>
      </c>
      <c r="G410" t="s">
        <v>6319</v>
      </c>
      <c r="H410" t="s">
        <v>12314</v>
      </c>
      <c r="P410">
        <v>14568.85</v>
      </c>
      <c r="Q410">
        <v>67.739999999999995</v>
      </c>
      <c r="R410" s="343">
        <v>41197</v>
      </c>
      <c r="S410" s="343">
        <v>41831</v>
      </c>
      <c r="T410" t="s">
        <v>6421</v>
      </c>
      <c r="U410" t="s">
        <v>6422</v>
      </c>
      <c r="V410" t="s">
        <v>4260</v>
      </c>
      <c r="W410" t="s">
        <v>14934</v>
      </c>
      <c r="X410" t="s">
        <v>2024</v>
      </c>
      <c r="Y410" t="s">
        <v>14935</v>
      </c>
      <c r="Z410" t="s">
        <v>6425</v>
      </c>
      <c r="AA410" t="s">
        <v>16328</v>
      </c>
      <c r="AB410" t="s">
        <v>16013</v>
      </c>
      <c r="AC410" t="s">
        <v>16014</v>
      </c>
      <c r="AD410" t="s">
        <v>6322</v>
      </c>
      <c r="AV410" t="s">
        <v>1922</v>
      </c>
      <c r="AW410" t="s">
        <v>4388</v>
      </c>
    </row>
    <row r="411" spans="1:49">
      <c r="A411" t="s">
        <v>4978</v>
      </c>
      <c r="B411" t="s">
        <v>6321</v>
      </c>
      <c r="D411">
        <v>16684.32</v>
      </c>
      <c r="E411" t="s">
        <v>4976</v>
      </c>
      <c r="F411">
        <v>0</v>
      </c>
      <c r="G411" t="s">
        <v>6319</v>
      </c>
      <c r="H411" t="s">
        <v>12314</v>
      </c>
      <c r="P411">
        <v>31393.83</v>
      </c>
      <c r="Q411">
        <v>145.97</v>
      </c>
      <c r="R411" s="343">
        <v>41277</v>
      </c>
      <c r="S411" s="343">
        <v>41092</v>
      </c>
      <c r="T411" t="s">
        <v>6421</v>
      </c>
      <c r="U411" t="s">
        <v>6422</v>
      </c>
      <c r="V411" t="s">
        <v>4263</v>
      </c>
      <c r="W411" t="s">
        <v>14934</v>
      </c>
      <c r="X411" t="s">
        <v>2024</v>
      </c>
      <c r="Y411" t="s">
        <v>14935</v>
      </c>
      <c r="Z411" t="s">
        <v>6425</v>
      </c>
      <c r="AA411" t="s">
        <v>16328</v>
      </c>
      <c r="AB411" t="s">
        <v>16013</v>
      </c>
      <c r="AC411" t="s">
        <v>16014</v>
      </c>
      <c r="AD411" t="s">
        <v>6322</v>
      </c>
      <c r="AV411" t="s">
        <v>1922</v>
      </c>
      <c r="AW411" t="s">
        <v>4388</v>
      </c>
    </row>
    <row r="412" spans="1:49">
      <c r="A412" t="s">
        <v>4980</v>
      </c>
      <c r="B412" t="s">
        <v>6321</v>
      </c>
      <c r="D412">
        <v>7839.93</v>
      </c>
      <c r="E412" t="s">
        <v>4981</v>
      </c>
      <c r="F412">
        <v>0</v>
      </c>
      <c r="G412" t="s">
        <v>6319</v>
      </c>
      <c r="H412" t="s">
        <v>12314</v>
      </c>
      <c r="P412">
        <v>14752.01</v>
      </c>
      <c r="Q412">
        <v>68.59</v>
      </c>
      <c r="R412" s="343">
        <v>41197</v>
      </c>
      <c r="S412" s="343">
        <v>41092</v>
      </c>
      <c r="T412" t="s">
        <v>6421</v>
      </c>
      <c r="U412" t="s">
        <v>6422</v>
      </c>
      <c r="V412" t="s">
        <v>4265</v>
      </c>
      <c r="W412" t="s">
        <v>14934</v>
      </c>
      <c r="X412" t="s">
        <v>2024</v>
      </c>
      <c r="Y412" t="s">
        <v>14935</v>
      </c>
      <c r="Z412" t="s">
        <v>6425</v>
      </c>
      <c r="AA412" t="s">
        <v>16328</v>
      </c>
      <c r="AB412" t="s">
        <v>16013</v>
      </c>
      <c r="AC412" t="s">
        <v>16014</v>
      </c>
      <c r="AD412" t="s">
        <v>6322</v>
      </c>
      <c r="AV412" t="s">
        <v>1922</v>
      </c>
      <c r="AW412" t="s">
        <v>4388</v>
      </c>
    </row>
    <row r="413" spans="1:49">
      <c r="A413" t="s">
        <v>4982</v>
      </c>
      <c r="B413" t="s">
        <v>6321</v>
      </c>
      <c r="D413">
        <v>3563.2</v>
      </c>
      <c r="E413" t="s">
        <v>4974</v>
      </c>
      <c r="F413">
        <v>0</v>
      </c>
      <c r="G413" t="s">
        <v>6319</v>
      </c>
      <c r="H413" t="s">
        <v>12314</v>
      </c>
      <c r="P413">
        <v>6704.73</v>
      </c>
      <c r="Q413">
        <v>31.17</v>
      </c>
      <c r="R413" s="343">
        <v>41277</v>
      </c>
      <c r="S413" s="343">
        <v>41586</v>
      </c>
      <c r="T413" t="s">
        <v>6421</v>
      </c>
      <c r="U413" t="s">
        <v>6422</v>
      </c>
      <c r="V413" t="s">
        <v>4266</v>
      </c>
      <c r="W413" t="s">
        <v>14934</v>
      </c>
      <c r="X413" t="s">
        <v>2024</v>
      </c>
      <c r="Y413" t="s">
        <v>14935</v>
      </c>
      <c r="Z413" t="s">
        <v>6425</v>
      </c>
      <c r="AA413" t="s">
        <v>16328</v>
      </c>
      <c r="AB413" t="s">
        <v>16013</v>
      </c>
      <c r="AC413" t="s">
        <v>16014</v>
      </c>
      <c r="AD413" t="s">
        <v>6322</v>
      </c>
      <c r="AV413" t="s">
        <v>1922</v>
      </c>
      <c r="AW413" t="s">
        <v>4388</v>
      </c>
    </row>
    <row r="414" spans="1:49">
      <c r="A414" t="s">
        <v>5617</v>
      </c>
      <c r="B414" t="s">
        <v>16299</v>
      </c>
      <c r="E414" t="s">
        <v>5619</v>
      </c>
      <c r="F414">
        <v>0</v>
      </c>
      <c r="G414" t="s">
        <v>6314</v>
      </c>
      <c r="H414" t="s">
        <v>12314</v>
      </c>
      <c r="P414">
        <v>32056.5</v>
      </c>
      <c r="Q414">
        <v>634.92999999999995</v>
      </c>
      <c r="R414" s="343">
        <v>41186</v>
      </c>
      <c r="S414" s="343">
        <v>41332</v>
      </c>
      <c r="T414" t="s">
        <v>7345</v>
      </c>
      <c r="U414" t="s">
        <v>7346</v>
      </c>
      <c r="V414" t="s">
        <v>11935</v>
      </c>
      <c r="W414" t="s">
        <v>16300</v>
      </c>
      <c r="X414" t="s">
        <v>2024</v>
      </c>
      <c r="Y414" t="s">
        <v>2031</v>
      </c>
      <c r="Z414" t="s">
        <v>7348</v>
      </c>
      <c r="AA414" t="s">
        <v>7349</v>
      </c>
      <c r="AB414" t="s">
        <v>7350</v>
      </c>
      <c r="AC414" t="s">
        <v>7351</v>
      </c>
      <c r="AD414" t="s">
        <v>6447</v>
      </c>
      <c r="AV414" t="s">
        <v>1823</v>
      </c>
      <c r="AW414" t="s">
        <v>4437</v>
      </c>
    </row>
    <row r="415" spans="1:49">
      <c r="A415" t="s">
        <v>3848</v>
      </c>
      <c r="B415" t="s">
        <v>6321</v>
      </c>
      <c r="D415">
        <v>23922.66</v>
      </c>
      <c r="E415" t="s">
        <v>4976</v>
      </c>
      <c r="F415">
        <v>0</v>
      </c>
      <c r="G415" t="s">
        <v>6319</v>
      </c>
      <c r="H415" t="s">
        <v>12314</v>
      </c>
      <c r="P415">
        <v>45013.67</v>
      </c>
      <c r="Q415">
        <v>209.28</v>
      </c>
      <c r="R415" s="343">
        <v>41277</v>
      </c>
      <c r="S415" s="343">
        <v>41094</v>
      </c>
      <c r="T415" t="s">
        <v>6421</v>
      </c>
      <c r="U415" t="s">
        <v>6422</v>
      </c>
      <c r="V415" t="s">
        <v>2325</v>
      </c>
      <c r="W415" t="s">
        <v>14934</v>
      </c>
      <c r="X415" t="s">
        <v>2024</v>
      </c>
      <c r="Y415" t="s">
        <v>14935</v>
      </c>
      <c r="Z415" t="s">
        <v>6425</v>
      </c>
      <c r="AA415" t="s">
        <v>16328</v>
      </c>
      <c r="AB415" t="s">
        <v>16013</v>
      </c>
      <c r="AC415" t="s">
        <v>16014</v>
      </c>
      <c r="AD415" t="s">
        <v>6322</v>
      </c>
      <c r="AV415" t="s">
        <v>1922</v>
      </c>
      <c r="AW415" t="s">
        <v>4388</v>
      </c>
    </row>
    <row r="416" spans="1:49">
      <c r="A416" t="s">
        <v>3849</v>
      </c>
      <c r="B416" t="s">
        <v>6321</v>
      </c>
      <c r="D416">
        <v>17692.580000000002</v>
      </c>
      <c r="E416" t="s">
        <v>4976</v>
      </c>
      <c r="F416">
        <v>0</v>
      </c>
      <c r="G416" t="s">
        <v>6319</v>
      </c>
      <c r="H416" t="s">
        <v>12314</v>
      </c>
      <c r="P416">
        <v>33464.199999999997</v>
      </c>
      <c r="Q416">
        <v>154.78</v>
      </c>
      <c r="R416" s="343">
        <v>41271</v>
      </c>
      <c r="S416" s="343">
        <v>41092</v>
      </c>
      <c r="T416" t="s">
        <v>6421</v>
      </c>
      <c r="U416" t="s">
        <v>6422</v>
      </c>
      <c r="V416" t="s">
        <v>2326</v>
      </c>
      <c r="W416" t="s">
        <v>14934</v>
      </c>
      <c r="X416" t="s">
        <v>2024</v>
      </c>
      <c r="Y416" t="s">
        <v>14935</v>
      </c>
      <c r="Z416" t="s">
        <v>6425</v>
      </c>
      <c r="AA416" t="s">
        <v>16328</v>
      </c>
      <c r="AB416" t="s">
        <v>16013</v>
      </c>
      <c r="AC416" t="s">
        <v>16014</v>
      </c>
      <c r="AD416" t="s">
        <v>6322</v>
      </c>
      <c r="AV416" t="s">
        <v>1922</v>
      </c>
      <c r="AW416" t="s">
        <v>4388</v>
      </c>
    </row>
    <row r="417" spans="1:49">
      <c r="A417" t="s">
        <v>3879</v>
      </c>
      <c r="B417" t="s">
        <v>3880</v>
      </c>
      <c r="E417" t="s">
        <v>3881</v>
      </c>
      <c r="F417">
        <v>0</v>
      </c>
      <c r="G417" t="s">
        <v>6319</v>
      </c>
      <c r="H417" t="s">
        <v>12314</v>
      </c>
      <c r="P417">
        <v>32947.58</v>
      </c>
      <c r="Q417">
        <v>569.09</v>
      </c>
      <c r="R417" s="343">
        <v>41591</v>
      </c>
      <c r="S417" s="343">
        <v>41117</v>
      </c>
      <c r="T417" t="s">
        <v>4130</v>
      </c>
      <c r="U417" t="s">
        <v>4131</v>
      </c>
      <c r="V417" t="s">
        <v>4132</v>
      </c>
      <c r="W417" t="s">
        <v>4133</v>
      </c>
      <c r="X417" t="s">
        <v>4134</v>
      </c>
      <c r="Y417" t="s">
        <v>4135</v>
      </c>
      <c r="Z417" t="s">
        <v>4136</v>
      </c>
      <c r="AA417" t="s">
        <v>4137</v>
      </c>
      <c r="AB417" t="s">
        <v>4138</v>
      </c>
      <c r="AC417" t="s">
        <v>4139</v>
      </c>
      <c r="AD417" t="s">
        <v>2035</v>
      </c>
      <c r="AV417" t="s">
        <v>6309</v>
      </c>
      <c r="AW417" t="s">
        <v>6334</v>
      </c>
    </row>
    <row r="418" spans="1:49">
      <c r="A418" t="s">
        <v>3882</v>
      </c>
      <c r="B418" t="s">
        <v>3880</v>
      </c>
      <c r="E418" t="s">
        <v>3883</v>
      </c>
      <c r="F418">
        <v>0</v>
      </c>
      <c r="G418" t="s">
        <v>6319</v>
      </c>
      <c r="H418" t="s">
        <v>12314</v>
      </c>
      <c r="P418">
        <v>10729.67</v>
      </c>
      <c r="Q418">
        <v>185.33</v>
      </c>
      <c r="R418" s="343">
        <v>41591</v>
      </c>
      <c r="S418" s="343">
        <v>41467</v>
      </c>
      <c r="T418" t="s">
        <v>4130</v>
      </c>
      <c r="U418" t="s">
        <v>4131</v>
      </c>
      <c r="V418" t="s">
        <v>4140</v>
      </c>
      <c r="W418" t="s">
        <v>4133</v>
      </c>
      <c r="X418" t="s">
        <v>4134</v>
      </c>
      <c r="Y418" t="s">
        <v>4135</v>
      </c>
      <c r="Z418" t="s">
        <v>4136</v>
      </c>
      <c r="AA418" t="s">
        <v>4137</v>
      </c>
      <c r="AB418" t="s">
        <v>4138</v>
      </c>
      <c r="AC418" t="s">
        <v>4139</v>
      </c>
      <c r="AD418" t="s">
        <v>2035</v>
      </c>
      <c r="AV418" t="s">
        <v>6309</v>
      </c>
      <c r="AW418" t="s">
        <v>6334</v>
      </c>
    </row>
    <row r="419" spans="1:49">
      <c r="A419" t="s">
        <v>3884</v>
      </c>
      <c r="B419" t="s">
        <v>3880</v>
      </c>
      <c r="E419" t="s">
        <v>3883</v>
      </c>
      <c r="F419">
        <v>0</v>
      </c>
      <c r="G419" t="s">
        <v>6319</v>
      </c>
      <c r="H419" t="s">
        <v>12314</v>
      </c>
      <c r="P419">
        <v>10729.67</v>
      </c>
      <c r="Q419">
        <v>185.33</v>
      </c>
      <c r="R419" s="343">
        <v>41591</v>
      </c>
      <c r="S419" s="343">
        <v>41117</v>
      </c>
      <c r="T419" t="s">
        <v>4130</v>
      </c>
      <c r="U419" t="s">
        <v>4131</v>
      </c>
      <c r="V419" t="s">
        <v>4141</v>
      </c>
      <c r="W419" t="s">
        <v>4133</v>
      </c>
      <c r="X419" t="s">
        <v>4134</v>
      </c>
      <c r="Y419" t="s">
        <v>4135</v>
      </c>
      <c r="Z419" t="s">
        <v>4136</v>
      </c>
      <c r="AA419" t="s">
        <v>4137</v>
      </c>
      <c r="AB419" t="s">
        <v>4138</v>
      </c>
      <c r="AC419" t="s">
        <v>4139</v>
      </c>
      <c r="AD419" t="s">
        <v>2035</v>
      </c>
      <c r="AV419" t="s">
        <v>6309</v>
      </c>
      <c r="AW419" t="s">
        <v>6334</v>
      </c>
    </row>
    <row r="420" spans="1:49">
      <c r="A420" t="s">
        <v>3966</v>
      </c>
      <c r="B420" t="s">
        <v>3967</v>
      </c>
      <c r="E420" t="s">
        <v>3969</v>
      </c>
      <c r="F420">
        <v>0</v>
      </c>
      <c r="G420" t="s">
        <v>6317</v>
      </c>
      <c r="H420" t="s">
        <v>12314</v>
      </c>
      <c r="P420">
        <v>75735.649999999994</v>
      </c>
      <c r="Q420">
        <v>2405.37</v>
      </c>
      <c r="R420" s="343">
        <v>40523</v>
      </c>
      <c r="S420" s="343">
        <v>41089</v>
      </c>
      <c r="T420" t="s">
        <v>2975</v>
      </c>
      <c r="U420" t="s">
        <v>2976</v>
      </c>
      <c r="V420" t="s">
        <v>2987</v>
      </c>
      <c r="W420" t="s">
        <v>2978</v>
      </c>
      <c r="X420" t="s">
        <v>2979</v>
      </c>
      <c r="Y420" t="s">
        <v>2980</v>
      </c>
      <c r="Z420" t="s">
        <v>2981</v>
      </c>
      <c r="AA420" t="s">
        <v>2982</v>
      </c>
      <c r="AB420" t="s">
        <v>3968</v>
      </c>
      <c r="AC420" t="s">
        <v>2983</v>
      </c>
      <c r="AD420" t="s">
        <v>6310</v>
      </c>
      <c r="AE420" t="s">
        <v>3968</v>
      </c>
      <c r="AF420" t="s">
        <v>2984</v>
      </c>
      <c r="AG420" t="s">
        <v>2978</v>
      </c>
      <c r="AH420" t="s">
        <v>2979</v>
      </c>
      <c r="AI420" t="s">
        <v>2980</v>
      </c>
      <c r="AJ420" t="s">
        <v>2981</v>
      </c>
      <c r="AK420" t="s">
        <v>2985</v>
      </c>
      <c r="AL420" t="s">
        <v>2986</v>
      </c>
      <c r="AM420" t="s">
        <v>13705</v>
      </c>
      <c r="AN420" t="s">
        <v>13706</v>
      </c>
      <c r="AO420" t="s">
        <v>13707</v>
      </c>
      <c r="AP420" t="s">
        <v>13708</v>
      </c>
      <c r="AV420" t="s">
        <v>4285</v>
      </c>
      <c r="AW420" t="s">
        <v>6334</v>
      </c>
    </row>
    <row r="421" spans="1:49">
      <c r="A421" t="s">
        <v>3980</v>
      </c>
      <c r="B421" t="s">
        <v>3981</v>
      </c>
      <c r="E421" t="s">
        <v>3982</v>
      </c>
      <c r="F421">
        <v>0</v>
      </c>
      <c r="G421" t="s">
        <v>6317</v>
      </c>
      <c r="H421" t="s">
        <v>12314</v>
      </c>
      <c r="P421">
        <v>75308.62</v>
      </c>
      <c r="Q421">
        <v>2193.86</v>
      </c>
      <c r="R421" s="343">
        <v>40902</v>
      </c>
      <c r="S421" s="343">
        <v>41016</v>
      </c>
      <c r="T421" t="s">
        <v>21</v>
      </c>
      <c r="U421" t="s">
        <v>10601</v>
      </c>
      <c r="V421" t="s">
        <v>14870</v>
      </c>
      <c r="W421" t="s">
        <v>10602</v>
      </c>
      <c r="X421" t="s">
        <v>2025</v>
      </c>
      <c r="Y421" t="s">
        <v>2026</v>
      </c>
      <c r="Z421" t="s">
        <v>10603</v>
      </c>
      <c r="AA421" t="s">
        <v>10604</v>
      </c>
      <c r="AB421" t="s">
        <v>10605</v>
      </c>
      <c r="AC421" t="s">
        <v>14871</v>
      </c>
      <c r="AD421" t="s">
        <v>6310</v>
      </c>
      <c r="AV421" t="s">
        <v>4285</v>
      </c>
      <c r="AW421" t="s">
        <v>6334</v>
      </c>
    </row>
    <row r="422" spans="1:49">
      <c r="A422" t="s">
        <v>6346</v>
      </c>
      <c r="B422" t="s">
        <v>2167</v>
      </c>
      <c r="E422" t="s">
        <v>2558</v>
      </c>
      <c r="F422">
        <v>0</v>
      </c>
      <c r="G422" t="s">
        <v>6314</v>
      </c>
      <c r="H422" t="s">
        <v>12314</v>
      </c>
      <c r="P422">
        <v>32271.79</v>
      </c>
      <c r="Q422">
        <v>650.38</v>
      </c>
      <c r="R422" s="343">
        <v>41268</v>
      </c>
      <c r="S422" s="343">
        <v>41366</v>
      </c>
      <c r="T422" t="s">
        <v>6666</v>
      </c>
      <c r="U422" t="s">
        <v>6667</v>
      </c>
      <c r="V422" t="s">
        <v>6674</v>
      </c>
      <c r="W422" t="s">
        <v>6669</v>
      </c>
      <c r="X422" t="s">
        <v>2024</v>
      </c>
      <c r="Y422" t="s">
        <v>2031</v>
      </c>
      <c r="Z422" t="s">
        <v>6670</v>
      </c>
      <c r="AA422" t="s">
        <v>14191</v>
      </c>
      <c r="AB422" t="s">
        <v>6309</v>
      </c>
      <c r="AC422" t="s">
        <v>6672</v>
      </c>
      <c r="AD422" t="s">
        <v>6447</v>
      </c>
      <c r="AV422" t="s">
        <v>3101</v>
      </c>
      <c r="AW422" t="s">
        <v>4437</v>
      </c>
    </row>
    <row r="423" spans="1:49">
      <c r="A423" t="s">
        <v>5622</v>
      </c>
      <c r="B423" t="s">
        <v>16299</v>
      </c>
      <c r="E423" t="s">
        <v>5623</v>
      </c>
      <c r="F423">
        <v>0</v>
      </c>
      <c r="G423" t="s">
        <v>6314</v>
      </c>
      <c r="H423" t="s">
        <v>12314</v>
      </c>
      <c r="P423">
        <v>30924.89</v>
      </c>
      <c r="Q423">
        <v>614.54</v>
      </c>
      <c r="R423" s="343">
        <v>41291</v>
      </c>
      <c r="S423" s="343">
        <v>41332</v>
      </c>
      <c r="T423" t="s">
        <v>7345</v>
      </c>
      <c r="U423" t="s">
        <v>7346</v>
      </c>
      <c r="V423" t="s">
        <v>13116</v>
      </c>
      <c r="W423" t="s">
        <v>16300</v>
      </c>
      <c r="X423" t="s">
        <v>2024</v>
      </c>
      <c r="Y423" t="s">
        <v>2031</v>
      </c>
      <c r="Z423" t="s">
        <v>7348</v>
      </c>
      <c r="AA423" t="s">
        <v>7349</v>
      </c>
      <c r="AB423" t="s">
        <v>7350</v>
      </c>
      <c r="AC423" t="s">
        <v>7351</v>
      </c>
      <c r="AD423" t="s">
        <v>6447</v>
      </c>
      <c r="AV423" t="s">
        <v>1823</v>
      </c>
      <c r="AW423" t="s">
        <v>4437</v>
      </c>
    </row>
    <row r="424" spans="1:49">
      <c r="A424" t="s">
        <v>5624</v>
      </c>
      <c r="B424" t="s">
        <v>16299</v>
      </c>
      <c r="E424" t="s">
        <v>5623</v>
      </c>
      <c r="F424">
        <v>0</v>
      </c>
      <c r="G424" t="s">
        <v>6314</v>
      </c>
      <c r="H424" t="s">
        <v>12314</v>
      </c>
      <c r="P424">
        <v>30924.89</v>
      </c>
      <c r="Q424">
        <v>614.54</v>
      </c>
      <c r="R424" s="343">
        <v>41291</v>
      </c>
      <c r="S424" s="343">
        <v>41332</v>
      </c>
      <c r="T424" t="s">
        <v>7345</v>
      </c>
      <c r="U424" t="s">
        <v>7346</v>
      </c>
      <c r="V424" t="s">
        <v>13117</v>
      </c>
      <c r="W424" t="s">
        <v>16300</v>
      </c>
      <c r="X424" t="s">
        <v>2024</v>
      </c>
      <c r="Y424" t="s">
        <v>2031</v>
      </c>
      <c r="Z424" t="s">
        <v>7348</v>
      </c>
      <c r="AA424" t="s">
        <v>7349</v>
      </c>
      <c r="AB424" t="s">
        <v>7350</v>
      </c>
      <c r="AC424" t="s">
        <v>7351</v>
      </c>
      <c r="AD424" t="s">
        <v>6447</v>
      </c>
      <c r="AV424" t="s">
        <v>1823</v>
      </c>
      <c r="AW424" t="s">
        <v>4437</v>
      </c>
    </row>
    <row r="425" spans="1:49">
      <c r="A425" t="s">
        <v>5625</v>
      </c>
      <c r="B425" t="s">
        <v>16299</v>
      </c>
      <c r="E425" t="s">
        <v>2256</v>
      </c>
      <c r="F425">
        <v>0</v>
      </c>
      <c r="G425" t="s">
        <v>6314</v>
      </c>
      <c r="H425" t="s">
        <v>12314</v>
      </c>
      <c r="P425">
        <v>13809.35</v>
      </c>
      <c r="Q425">
        <v>274.42</v>
      </c>
      <c r="R425" s="343">
        <v>41291</v>
      </c>
      <c r="S425" s="343">
        <v>41332</v>
      </c>
      <c r="T425" t="s">
        <v>7345</v>
      </c>
      <c r="U425" t="s">
        <v>7346</v>
      </c>
      <c r="V425" t="s">
        <v>13118</v>
      </c>
      <c r="W425" t="s">
        <v>16300</v>
      </c>
      <c r="X425" t="s">
        <v>2024</v>
      </c>
      <c r="Y425" t="s">
        <v>2031</v>
      </c>
      <c r="Z425" t="s">
        <v>7348</v>
      </c>
      <c r="AA425" t="s">
        <v>7349</v>
      </c>
      <c r="AB425" t="s">
        <v>7350</v>
      </c>
      <c r="AC425" t="s">
        <v>7351</v>
      </c>
      <c r="AD425" t="s">
        <v>6447</v>
      </c>
      <c r="AV425" t="s">
        <v>1823</v>
      </c>
      <c r="AW425" t="s">
        <v>4437</v>
      </c>
    </row>
    <row r="426" spans="1:49">
      <c r="A426" t="s">
        <v>5620</v>
      </c>
      <c r="B426" t="s">
        <v>16299</v>
      </c>
      <c r="E426" t="s">
        <v>5621</v>
      </c>
      <c r="F426">
        <v>0</v>
      </c>
      <c r="G426" t="s">
        <v>6314</v>
      </c>
      <c r="H426" t="s">
        <v>12314</v>
      </c>
      <c r="P426">
        <v>40878.25</v>
      </c>
      <c r="Q426">
        <v>812.33</v>
      </c>
      <c r="R426" s="343">
        <v>41291</v>
      </c>
      <c r="S426" s="343">
        <v>41332</v>
      </c>
      <c r="T426" t="s">
        <v>7345</v>
      </c>
      <c r="U426" t="s">
        <v>7346</v>
      </c>
      <c r="V426" t="s">
        <v>13115</v>
      </c>
      <c r="W426" t="s">
        <v>16300</v>
      </c>
      <c r="X426" t="s">
        <v>2024</v>
      </c>
      <c r="Y426" t="s">
        <v>2031</v>
      </c>
      <c r="Z426" t="s">
        <v>7348</v>
      </c>
      <c r="AA426" t="s">
        <v>7349</v>
      </c>
      <c r="AB426" t="s">
        <v>7350</v>
      </c>
      <c r="AC426" t="s">
        <v>7351</v>
      </c>
      <c r="AD426" t="s">
        <v>6447</v>
      </c>
      <c r="AV426" t="s">
        <v>1823</v>
      </c>
      <c r="AW426" t="s">
        <v>4437</v>
      </c>
    </row>
    <row r="427" spans="1:49">
      <c r="A427" t="s">
        <v>2485</v>
      </c>
      <c r="B427" t="s">
        <v>2481</v>
      </c>
      <c r="E427" t="s">
        <v>4047</v>
      </c>
      <c r="F427">
        <v>0</v>
      </c>
      <c r="G427" t="s">
        <v>6319</v>
      </c>
      <c r="H427" t="s">
        <v>12314</v>
      </c>
      <c r="P427">
        <v>27640.57</v>
      </c>
      <c r="Q427">
        <v>763.29</v>
      </c>
      <c r="R427" s="343">
        <v>41716</v>
      </c>
      <c r="S427" s="343">
        <v>41383</v>
      </c>
      <c r="T427" t="s">
        <v>8150</v>
      </c>
      <c r="U427" t="s">
        <v>8151</v>
      </c>
      <c r="V427" t="s">
        <v>12425</v>
      </c>
      <c r="W427" t="s">
        <v>8152</v>
      </c>
      <c r="X427" t="s">
        <v>1338</v>
      </c>
      <c r="Y427" t="s">
        <v>2031</v>
      </c>
      <c r="Z427" t="s">
        <v>8153</v>
      </c>
      <c r="AA427" t="s">
        <v>8154</v>
      </c>
      <c r="AB427" t="s">
        <v>8155</v>
      </c>
      <c r="AC427" t="s">
        <v>8156</v>
      </c>
      <c r="AD427" t="s">
        <v>6447</v>
      </c>
      <c r="AV427" t="s">
        <v>4384</v>
      </c>
      <c r="AW427" t="s">
        <v>4392</v>
      </c>
    </row>
    <row r="428" spans="1:49">
      <c r="A428" t="s">
        <v>3579</v>
      </c>
      <c r="B428" t="s">
        <v>4052</v>
      </c>
      <c r="E428" t="s">
        <v>1093</v>
      </c>
      <c r="F428">
        <v>0</v>
      </c>
      <c r="G428" t="s">
        <v>6317</v>
      </c>
      <c r="H428" t="s">
        <v>12314</v>
      </c>
      <c r="P428">
        <v>7149.88</v>
      </c>
      <c r="Q428">
        <v>411.98</v>
      </c>
      <c r="R428" s="343">
        <v>41353</v>
      </c>
      <c r="S428" s="343">
        <v>40416</v>
      </c>
      <c r="T428" t="s">
        <v>6258</v>
      </c>
      <c r="U428" t="s">
        <v>6259</v>
      </c>
      <c r="V428" t="s">
        <v>13148</v>
      </c>
      <c r="W428" t="s">
        <v>6261</v>
      </c>
      <c r="X428" t="s">
        <v>2015</v>
      </c>
      <c r="Y428" t="s">
        <v>2016</v>
      </c>
      <c r="Z428" t="s">
        <v>6262</v>
      </c>
      <c r="AA428" t="s">
        <v>6263</v>
      </c>
      <c r="AB428" t="s">
        <v>6309</v>
      </c>
      <c r="AC428" t="s">
        <v>6264</v>
      </c>
      <c r="AD428" t="s">
        <v>6310</v>
      </c>
      <c r="AE428" t="s">
        <v>1094</v>
      </c>
      <c r="AF428" t="s">
        <v>6265</v>
      </c>
      <c r="AG428" t="s">
        <v>13703</v>
      </c>
      <c r="AH428" t="s">
        <v>6266</v>
      </c>
      <c r="AI428" t="s">
        <v>6267</v>
      </c>
      <c r="AJ428" t="s">
        <v>6309</v>
      </c>
      <c r="AK428" t="s">
        <v>6268</v>
      </c>
      <c r="AL428" t="s">
        <v>6269</v>
      </c>
      <c r="AM428" t="s">
        <v>13704</v>
      </c>
      <c r="AN428" t="s">
        <v>2015</v>
      </c>
      <c r="AO428" t="s">
        <v>2016</v>
      </c>
      <c r="AP428" t="s">
        <v>6309</v>
      </c>
      <c r="AQ428">
        <v>1</v>
      </c>
      <c r="AR428" t="s">
        <v>6270</v>
      </c>
      <c r="AS428" t="s">
        <v>6271</v>
      </c>
      <c r="AT428" t="s">
        <v>6239</v>
      </c>
      <c r="AU428" t="s">
        <v>6272</v>
      </c>
      <c r="AV428" t="s">
        <v>6309</v>
      </c>
      <c r="AW428" t="s">
        <v>6334</v>
      </c>
    </row>
    <row r="429" spans="1:49">
      <c r="A429" t="s">
        <v>3582</v>
      </c>
      <c r="B429" t="s">
        <v>4052</v>
      </c>
      <c r="E429" t="s">
        <v>1093</v>
      </c>
      <c r="F429">
        <v>0</v>
      </c>
      <c r="G429" t="s">
        <v>6317</v>
      </c>
      <c r="H429" t="s">
        <v>12314</v>
      </c>
      <c r="P429">
        <v>7149.88</v>
      </c>
      <c r="Q429">
        <v>411.98</v>
      </c>
      <c r="R429" s="343">
        <v>41353</v>
      </c>
      <c r="S429" s="343">
        <v>40144</v>
      </c>
      <c r="T429" t="s">
        <v>6258</v>
      </c>
      <c r="U429" t="s">
        <v>6259</v>
      </c>
      <c r="V429" t="s">
        <v>13151</v>
      </c>
      <c r="W429" t="s">
        <v>6261</v>
      </c>
      <c r="X429" t="s">
        <v>2015</v>
      </c>
      <c r="Y429" t="s">
        <v>2016</v>
      </c>
      <c r="Z429" t="s">
        <v>6262</v>
      </c>
      <c r="AA429" t="s">
        <v>6263</v>
      </c>
      <c r="AB429" t="s">
        <v>6309</v>
      </c>
      <c r="AC429" t="s">
        <v>6264</v>
      </c>
      <c r="AD429" t="s">
        <v>6310</v>
      </c>
      <c r="AE429" t="s">
        <v>1094</v>
      </c>
      <c r="AF429" t="s">
        <v>6265</v>
      </c>
      <c r="AG429" t="s">
        <v>13703</v>
      </c>
      <c r="AH429" t="s">
        <v>6266</v>
      </c>
      <c r="AI429" t="s">
        <v>6267</v>
      </c>
      <c r="AJ429" t="s">
        <v>6309</v>
      </c>
      <c r="AK429" t="s">
        <v>6268</v>
      </c>
      <c r="AL429" t="s">
        <v>6269</v>
      </c>
      <c r="AM429" t="s">
        <v>13704</v>
      </c>
      <c r="AN429" t="s">
        <v>2015</v>
      </c>
      <c r="AO429" t="s">
        <v>2016</v>
      </c>
      <c r="AP429" t="s">
        <v>6309</v>
      </c>
      <c r="AQ429">
        <v>1</v>
      </c>
      <c r="AR429" t="s">
        <v>6270</v>
      </c>
      <c r="AS429" t="s">
        <v>6271</v>
      </c>
      <c r="AT429" t="s">
        <v>6239</v>
      </c>
      <c r="AU429" t="s">
        <v>6272</v>
      </c>
      <c r="AV429" t="s">
        <v>6309</v>
      </c>
      <c r="AW429" t="s">
        <v>6334</v>
      </c>
    </row>
    <row r="430" spans="1:49">
      <c r="A430" t="s">
        <v>3580</v>
      </c>
      <c r="B430" t="s">
        <v>4052</v>
      </c>
      <c r="E430" t="s">
        <v>1095</v>
      </c>
      <c r="F430">
        <v>0</v>
      </c>
      <c r="G430" t="s">
        <v>6317</v>
      </c>
      <c r="H430" t="s">
        <v>12314</v>
      </c>
      <c r="P430">
        <v>7149.88</v>
      </c>
      <c r="Q430">
        <v>411.98</v>
      </c>
      <c r="R430" s="343">
        <v>41353</v>
      </c>
      <c r="S430" s="343">
        <v>40144</v>
      </c>
      <c r="T430" t="s">
        <v>6258</v>
      </c>
      <c r="U430" t="s">
        <v>6259</v>
      </c>
      <c r="V430" t="s">
        <v>13149</v>
      </c>
      <c r="W430" t="s">
        <v>6261</v>
      </c>
      <c r="X430" t="s">
        <v>2015</v>
      </c>
      <c r="Y430" t="s">
        <v>2016</v>
      </c>
      <c r="Z430" t="s">
        <v>6262</v>
      </c>
      <c r="AA430" t="s">
        <v>6263</v>
      </c>
      <c r="AB430" t="s">
        <v>6309</v>
      </c>
      <c r="AC430" t="s">
        <v>6264</v>
      </c>
      <c r="AD430" t="s">
        <v>6310</v>
      </c>
      <c r="AE430" t="s">
        <v>1094</v>
      </c>
      <c r="AF430" t="s">
        <v>6265</v>
      </c>
      <c r="AG430" t="s">
        <v>13703</v>
      </c>
      <c r="AH430" t="s">
        <v>6266</v>
      </c>
      <c r="AI430" t="s">
        <v>6267</v>
      </c>
      <c r="AJ430" t="s">
        <v>6309</v>
      </c>
      <c r="AK430" t="s">
        <v>6268</v>
      </c>
      <c r="AL430" t="s">
        <v>6269</v>
      </c>
      <c r="AM430" t="s">
        <v>13704</v>
      </c>
      <c r="AN430" t="s">
        <v>2015</v>
      </c>
      <c r="AO430" t="s">
        <v>2016</v>
      </c>
      <c r="AP430" t="s">
        <v>6309</v>
      </c>
      <c r="AQ430">
        <v>1</v>
      </c>
      <c r="AR430" t="s">
        <v>6270</v>
      </c>
      <c r="AS430" t="s">
        <v>6271</v>
      </c>
      <c r="AT430" t="s">
        <v>6239</v>
      </c>
      <c r="AU430" t="s">
        <v>6272</v>
      </c>
      <c r="AV430" t="s">
        <v>6309</v>
      </c>
      <c r="AW430" t="s">
        <v>6334</v>
      </c>
    </row>
    <row r="431" spans="1:49">
      <c r="A431" t="s">
        <v>3583</v>
      </c>
      <c r="B431" t="s">
        <v>4052</v>
      </c>
      <c r="E431" t="s">
        <v>1093</v>
      </c>
      <c r="F431">
        <v>0</v>
      </c>
      <c r="G431" t="s">
        <v>6317</v>
      </c>
      <c r="H431" t="s">
        <v>12314</v>
      </c>
      <c r="P431">
        <v>7135.97</v>
      </c>
      <c r="Q431">
        <v>411.98</v>
      </c>
      <c r="R431" s="343">
        <v>41353</v>
      </c>
      <c r="S431" s="343">
        <v>40161</v>
      </c>
      <c r="T431" t="s">
        <v>6258</v>
      </c>
      <c r="U431" t="s">
        <v>6259</v>
      </c>
      <c r="V431" t="s">
        <v>13152</v>
      </c>
      <c r="W431" t="s">
        <v>6261</v>
      </c>
      <c r="X431" t="s">
        <v>2015</v>
      </c>
      <c r="Y431" t="s">
        <v>2016</v>
      </c>
      <c r="Z431" t="s">
        <v>6262</v>
      </c>
      <c r="AA431" t="s">
        <v>6263</v>
      </c>
      <c r="AB431" t="s">
        <v>6309</v>
      </c>
      <c r="AC431" t="s">
        <v>6264</v>
      </c>
      <c r="AD431" t="s">
        <v>6310</v>
      </c>
      <c r="AE431" t="s">
        <v>1094</v>
      </c>
      <c r="AF431" t="s">
        <v>6265</v>
      </c>
      <c r="AG431" t="s">
        <v>13703</v>
      </c>
      <c r="AH431" t="s">
        <v>6266</v>
      </c>
      <c r="AI431" t="s">
        <v>6267</v>
      </c>
      <c r="AJ431" t="s">
        <v>6309</v>
      </c>
      <c r="AK431" t="s">
        <v>6268</v>
      </c>
      <c r="AL431" t="s">
        <v>6269</v>
      </c>
      <c r="AM431" t="s">
        <v>13704</v>
      </c>
      <c r="AN431" t="s">
        <v>2015</v>
      </c>
      <c r="AO431" t="s">
        <v>2016</v>
      </c>
      <c r="AP431" t="s">
        <v>6309</v>
      </c>
      <c r="AQ431">
        <v>1</v>
      </c>
      <c r="AR431" t="s">
        <v>6270</v>
      </c>
      <c r="AS431" t="s">
        <v>6271</v>
      </c>
      <c r="AT431" t="s">
        <v>6239</v>
      </c>
      <c r="AU431" t="s">
        <v>6272</v>
      </c>
      <c r="AV431" t="s">
        <v>6309</v>
      </c>
      <c r="AW431" t="s">
        <v>6334</v>
      </c>
    </row>
    <row r="432" spans="1:49">
      <c r="A432" t="s">
        <v>3581</v>
      </c>
      <c r="B432" t="s">
        <v>4052</v>
      </c>
      <c r="E432" t="s">
        <v>1096</v>
      </c>
      <c r="F432">
        <v>0</v>
      </c>
      <c r="G432" t="s">
        <v>6317</v>
      </c>
      <c r="H432" t="s">
        <v>12314</v>
      </c>
      <c r="P432">
        <v>7108.35</v>
      </c>
      <c r="Q432">
        <v>409.58</v>
      </c>
      <c r="R432" s="343">
        <v>41353</v>
      </c>
      <c r="S432" s="343">
        <v>40199</v>
      </c>
      <c r="T432" t="s">
        <v>6258</v>
      </c>
      <c r="U432" t="s">
        <v>6259</v>
      </c>
      <c r="V432" t="s">
        <v>13150</v>
      </c>
      <c r="W432" t="s">
        <v>6261</v>
      </c>
      <c r="X432" t="s">
        <v>2015</v>
      </c>
      <c r="Y432" t="s">
        <v>2016</v>
      </c>
      <c r="Z432" t="s">
        <v>6262</v>
      </c>
      <c r="AA432" t="s">
        <v>6263</v>
      </c>
      <c r="AB432" t="s">
        <v>6309</v>
      </c>
      <c r="AC432" t="s">
        <v>6264</v>
      </c>
      <c r="AD432" t="s">
        <v>6310</v>
      </c>
      <c r="AE432" t="s">
        <v>1094</v>
      </c>
      <c r="AF432" t="s">
        <v>6265</v>
      </c>
      <c r="AG432" t="s">
        <v>13703</v>
      </c>
      <c r="AH432" t="s">
        <v>6266</v>
      </c>
      <c r="AI432" t="s">
        <v>6267</v>
      </c>
      <c r="AJ432" t="s">
        <v>6309</v>
      </c>
      <c r="AK432" t="s">
        <v>6268</v>
      </c>
      <c r="AL432" t="s">
        <v>6269</v>
      </c>
      <c r="AM432" t="s">
        <v>13704</v>
      </c>
      <c r="AN432" t="s">
        <v>2015</v>
      </c>
      <c r="AO432" t="s">
        <v>2016</v>
      </c>
      <c r="AP432" t="s">
        <v>6309</v>
      </c>
      <c r="AQ432">
        <v>1</v>
      </c>
      <c r="AR432" t="s">
        <v>6270</v>
      </c>
      <c r="AS432" t="s">
        <v>6271</v>
      </c>
      <c r="AT432" t="s">
        <v>6239</v>
      </c>
      <c r="AU432" t="s">
        <v>6272</v>
      </c>
      <c r="AV432" t="s">
        <v>6309</v>
      </c>
      <c r="AW432" t="s">
        <v>6334</v>
      </c>
    </row>
    <row r="433" spans="1:49">
      <c r="A433" t="s">
        <v>4943</v>
      </c>
      <c r="B433" t="s">
        <v>6321</v>
      </c>
      <c r="D433">
        <v>14465.31</v>
      </c>
      <c r="E433" t="s">
        <v>4944</v>
      </c>
      <c r="F433">
        <v>0</v>
      </c>
      <c r="G433" t="s">
        <v>6319</v>
      </c>
      <c r="H433" t="s">
        <v>12314</v>
      </c>
      <c r="P433">
        <v>21420.18</v>
      </c>
      <c r="Q433">
        <v>123.61</v>
      </c>
      <c r="R433" s="343">
        <v>41562</v>
      </c>
      <c r="S433" s="343">
        <v>41094</v>
      </c>
      <c r="T433" t="s">
        <v>6421</v>
      </c>
      <c r="U433" t="s">
        <v>6422</v>
      </c>
      <c r="V433" t="s">
        <v>4250</v>
      </c>
      <c r="W433" t="s">
        <v>14934</v>
      </c>
      <c r="X433" t="s">
        <v>2024</v>
      </c>
      <c r="Y433" t="s">
        <v>14935</v>
      </c>
      <c r="Z433" t="s">
        <v>6425</v>
      </c>
      <c r="AA433" t="s">
        <v>16328</v>
      </c>
      <c r="AB433" t="s">
        <v>16013</v>
      </c>
      <c r="AC433" t="s">
        <v>16014</v>
      </c>
      <c r="AD433" t="s">
        <v>6322</v>
      </c>
      <c r="AV433" t="s">
        <v>1922</v>
      </c>
      <c r="AW433" t="s">
        <v>4388</v>
      </c>
    </row>
    <row r="434" spans="1:49">
      <c r="A434" t="s">
        <v>4945</v>
      </c>
      <c r="B434" t="s">
        <v>6321</v>
      </c>
      <c r="D434">
        <v>49040.25</v>
      </c>
      <c r="E434" t="s">
        <v>6501</v>
      </c>
      <c r="F434">
        <v>0</v>
      </c>
      <c r="G434" t="s">
        <v>6319</v>
      </c>
      <c r="H434" t="s">
        <v>12314</v>
      </c>
      <c r="P434">
        <v>72618.89</v>
      </c>
      <c r="Q434">
        <v>419.1</v>
      </c>
      <c r="R434" s="343">
        <v>41562</v>
      </c>
      <c r="S434" s="343">
        <v>41451</v>
      </c>
      <c r="T434" t="s">
        <v>6421</v>
      </c>
      <c r="U434" t="s">
        <v>6422</v>
      </c>
      <c r="V434" t="s">
        <v>4251</v>
      </c>
      <c r="W434" t="s">
        <v>14934</v>
      </c>
      <c r="X434" t="s">
        <v>2024</v>
      </c>
      <c r="Y434" t="s">
        <v>14935</v>
      </c>
      <c r="Z434" t="s">
        <v>6425</v>
      </c>
      <c r="AA434" t="s">
        <v>16328</v>
      </c>
      <c r="AB434" t="s">
        <v>16013</v>
      </c>
      <c r="AC434" t="s">
        <v>16014</v>
      </c>
      <c r="AD434" t="s">
        <v>6322</v>
      </c>
      <c r="AV434" t="s">
        <v>1922</v>
      </c>
      <c r="AW434" t="s">
        <v>4388</v>
      </c>
    </row>
    <row r="435" spans="1:49">
      <c r="A435" t="s">
        <v>4950</v>
      </c>
      <c r="B435" t="s">
        <v>6321</v>
      </c>
      <c r="D435">
        <v>9903.1</v>
      </c>
      <c r="E435" t="s">
        <v>4951</v>
      </c>
      <c r="F435">
        <v>0</v>
      </c>
      <c r="G435" t="s">
        <v>6319</v>
      </c>
      <c r="H435" t="s">
        <v>12314</v>
      </c>
      <c r="P435">
        <v>14664.58</v>
      </c>
      <c r="Q435">
        <v>84.64</v>
      </c>
      <c r="R435" s="343">
        <v>41562</v>
      </c>
      <c r="S435" s="343">
        <v>41094</v>
      </c>
      <c r="T435" t="s">
        <v>6421</v>
      </c>
      <c r="U435" t="s">
        <v>6422</v>
      </c>
      <c r="V435" t="s">
        <v>4254</v>
      </c>
      <c r="W435" t="s">
        <v>14934</v>
      </c>
      <c r="X435" t="s">
        <v>2024</v>
      </c>
      <c r="Y435" t="s">
        <v>14935</v>
      </c>
      <c r="Z435" t="s">
        <v>6425</v>
      </c>
      <c r="AA435" t="s">
        <v>16328</v>
      </c>
      <c r="AB435" t="s">
        <v>16013</v>
      </c>
      <c r="AC435" t="s">
        <v>16014</v>
      </c>
      <c r="AD435" t="s">
        <v>6322</v>
      </c>
      <c r="AV435" t="s">
        <v>1922</v>
      </c>
      <c r="AW435" t="s">
        <v>4388</v>
      </c>
    </row>
    <row r="436" spans="1:49">
      <c r="A436" t="s">
        <v>2495</v>
      </c>
      <c r="B436" t="s">
        <v>4278</v>
      </c>
      <c r="E436" t="s">
        <v>2496</v>
      </c>
      <c r="F436">
        <v>0</v>
      </c>
      <c r="G436" t="s">
        <v>6319</v>
      </c>
      <c r="H436" t="s">
        <v>12314</v>
      </c>
      <c r="P436">
        <v>4343.2299999999996</v>
      </c>
      <c r="Q436">
        <v>146.81</v>
      </c>
      <c r="R436" s="343">
        <v>41048</v>
      </c>
      <c r="S436" s="343">
        <v>41155</v>
      </c>
      <c r="T436" t="s">
        <v>7735</v>
      </c>
      <c r="U436" t="s">
        <v>7736</v>
      </c>
      <c r="V436" t="s">
        <v>13305</v>
      </c>
      <c r="W436" t="s">
        <v>14837</v>
      </c>
      <c r="X436" t="s">
        <v>1417</v>
      </c>
      <c r="Y436" t="s">
        <v>1418</v>
      </c>
      <c r="Z436" t="s">
        <v>7739</v>
      </c>
      <c r="AA436" t="s">
        <v>7740</v>
      </c>
      <c r="AB436" t="s">
        <v>7741</v>
      </c>
      <c r="AC436" t="s">
        <v>14688</v>
      </c>
      <c r="AD436" t="s">
        <v>6318</v>
      </c>
      <c r="AV436" t="s">
        <v>4678</v>
      </c>
      <c r="AW436" t="s">
        <v>6317</v>
      </c>
    </row>
    <row r="437" spans="1:49">
      <c r="A437" t="s">
        <v>1156</v>
      </c>
      <c r="B437" t="s">
        <v>1153</v>
      </c>
      <c r="E437" t="s">
        <v>1157</v>
      </c>
      <c r="F437">
        <v>0</v>
      </c>
      <c r="G437" t="s">
        <v>6317</v>
      </c>
      <c r="H437" t="s">
        <v>12314</v>
      </c>
      <c r="P437">
        <v>7023.62</v>
      </c>
      <c r="Q437">
        <v>451.51</v>
      </c>
      <c r="R437" s="343">
        <v>41421</v>
      </c>
      <c r="S437" s="343">
        <v>40239</v>
      </c>
      <c r="T437" t="s">
        <v>5505</v>
      </c>
      <c r="U437" t="s">
        <v>5506</v>
      </c>
      <c r="V437" t="s">
        <v>5507</v>
      </c>
      <c r="W437" t="s">
        <v>5508</v>
      </c>
      <c r="X437" t="s">
        <v>2024</v>
      </c>
      <c r="Y437" t="s">
        <v>2031</v>
      </c>
      <c r="Z437" t="s">
        <v>5509</v>
      </c>
      <c r="AA437" t="s">
        <v>5510</v>
      </c>
      <c r="AB437" t="s">
        <v>5511</v>
      </c>
      <c r="AC437" t="s">
        <v>3775</v>
      </c>
      <c r="AD437" t="s">
        <v>6310</v>
      </c>
      <c r="AE437" t="s">
        <v>1155</v>
      </c>
      <c r="AF437" t="s">
        <v>3776</v>
      </c>
      <c r="AG437" t="s">
        <v>13698</v>
      </c>
      <c r="AH437" t="s">
        <v>2024</v>
      </c>
      <c r="AI437" t="s">
        <v>2031</v>
      </c>
      <c r="AJ437" t="s">
        <v>13699</v>
      </c>
      <c r="AV437" t="s">
        <v>4285</v>
      </c>
      <c r="AW437" t="s">
        <v>6334</v>
      </c>
    </row>
    <row r="438" spans="1:49">
      <c r="A438" t="s">
        <v>2770</v>
      </c>
      <c r="B438" t="s">
        <v>16299</v>
      </c>
      <c r="E438" t="s">
        <v>5621</v>
      </c>
      <c r="F438">
        <v>0</v>
      </c>
      <c r="G438" t="s">
        <v>6314</v>
      </c>
      <c r="H438" t="s">
        <v>12314</v>
      </c>
      <c r="P438">
        <v>40802.93</v>
      </c>
      <c r="Q438">
        <v>802.82</v>
      </c>
      <c r="R438" s="343">
        <v>41423</v>
      </c>
      <c r="S438" s="343">
        <v>41332</v>
      </c>
      <c r="T438" t="s">
        <v>7345</v>
      </c>
      <c r="U438" t="s">
        <v>7346</v>
      </c>
      <c r="V438" t="s">
        <v>11936</v>
      </c>
      <c r="W438" t="s">
        <v>16300</v>
      </c>
      <c r="X438" t="s">
        <v>2024</v>
      </c>
      <c r="Y438" t="s">
        <v>2031</v>
      </c>
      <c r="Z438" t="s">
        <v>7348</v>
      </c>
      <c r="AA438" t="s">
        <v>7349</v>
      </c>
      <c r="AB438" t="s">
        <v>7350</v>
      </c>
      <c r="AC438" t="s">
        <v>7351</v>
      </c>
      <c r="AD438" t="s">
        <v>6447</v>
      </c>
      <c r="AV438" t="s">
        <v>1823</v>
      </c>
      <c r="AW438" t="s">
        <v>4437</v>
      </c>
    </row>
    <row r="439" spans="1:49">
      <c r="A439" t="s">
        <v>2771</v>
      </c>
      <c r="B439" t="s">
        <v>16299</v>
      </c>
      <c r="E439" t="s">
        <v>2772</v>
      </c>
      <c r="F439">
        <v>0</v>
      </c>
      <c r="G439" t="s">
        <v>6314</v>
      </c>
      <c r="H439" t="s">
        <v>12314</v>
      </c>
      <c r="P439">
        <v>73189.73</v>
      </c>
      <c r="Q439">
        <v>1440.05</v>
      </c>
      <c r="R439" s="343">
        <v>41423</v>
      </c>
      <c r="S439" s="343">
        <v>41332</v>
      </c>
      <c r="T439" t="s">
        <v>7345</v>
      </c>
      <c r="U439" t="s">
        <v>7346</v>
      </c>
      <c r="V439" t="s">
        <v>12071</v>
      </c>
      <c r="W439" t="s">
        <v>16300</v>
      </c>
      <c r="X439" t="s">
        <v>2024</v>
      </c>
      <c r="Y439" t="s">
        <v>2031</v>
      </c>
      <c r="Z439" t="s">
        <v>7348</v>
      </c>
      <c r="AA439" t="s">
        <v>7349</v>
      </c>
      <c r="AB439" t="s">
        <v>7350</v>
      </c>
      <c r="AC439" t="s">
        <v>7351</v>
      </c>
      <c r="AD439" t="s">
        <v>6447</v>
      </c>
      <c r="AV439" t="s">
        <v>1823</v>
      </c>
      <c r="AW439" t="s">
        <v>4437</v>
      </c>
    </row>
    <row r="440" spans="1:49">
      <c r="A440" t="s">
        <v>4952</v>
      </c>
      <c r="B440" t="s">
        <v>6321</v>
      </c>
      <c r="D440">
        <v>28620.07</v>
      </c>
      <c r="E440" t="s">
        <v>4953</v>
      </c>
      <c r="F440">
        <v>0</v>
      </c>
      <c r="G440" t="s">
        <v>6319</v>
      </c>
      <c r="H440" t="s">
        <v>12314</v>
      </c>
      <c r="P440">
        <v>41369.11</v>
      </c>
      <c r="Q440">
        <v>244.59</v>
      </c>
      <c r="R440" s="343">
        <v>41562</v>
      </c>
      <c r="S440" s="343">
        <v>41607</v>
      </c>
      <c r="T440" t="s">
        <v>6421</v>
      </c>
      <c r="U440" t="s">
        <v>6422</v>
      </c>
      <c r="V440" t="s">
        <v>4255</v>
      </c>
      <c r="W440" t="s">
        <v>14934</v>
      </c>
      <c r="X440" t="s">
        <v>2024</v>
      </c>
      <c r="Y440" t="s">
        <v>14935</v>
      </c>
      <c r="Z440" t="s">
        <v>6425</v>
      </c>
      <c r="AA440" t="s">
        <v>16328</v>
      </c>
      <c r="AB440" t="s">
        <v>16013</v>
      </c>
      <c r="AC440" t="s">
        <v>16014</v>
      </c>
      <c r="AD440" t="s">
        <v>6322</v>
      </c>
      <c r="AV440" t="s">
        <v>1922</v>
      </c>
      <c r="AW440" t="s">
        <v>4388</v>
      </c>
    </row>
    <row r="441" spans="1:49">
      <c r="A441" t="s">
        <v>4946</v>
      </c>
      <c r="B441" t="s">
        <v>6321</v>
      </c>
      <c r="D441">
        <v>10930.84</v>
      </c>
      <c r="E441" t="s">
        <v>4947</v>
      </c>
      <c r="F441">
        <v>0</v>
      </c>
      <c r="G441" t="s">
        <v>6319</v>
      </c>
      <c r="H441" t="s">
        <v>12314</v>
      </c>
      <c r="P441">
        <v>16186.34</v>
      </c>
      <c r="Q441">
        <v>93.42</v>
      </c>
      <c r="R441" s="343">
        <v>41562</v>
      </c>
      <c r="S441" s="343">
        <v>41535</v>
      </c>
      <c r="T441" t="s">
        <v>6421</v>
      </c>
      <c r="U441" t="s">
        <v>6422</v>
      </c>
      <c r="V441" t="s">
        <v>4252</v>
      </c>
      <c r="W441" t="s">
        <v>14934</v>
      </c>
      <c r="X441" t="s">
        <v>2024</v>
      </c>
      <c r="Y441" t="s">
        <v>14935</v>
      </c>
      <c r="Z441" t="s">
        <v>6425</v>
      </c>
      <c r="AA441" t="s">
        <v>16328</v>
      </c>
      <c r="AB441" t="s">
        <v>16013</v>
      </c>
      <c r="AC441" t="s">
        <v>16014</v>
      </c>
      <c r="AD441" t="s">
        <v>6322</v>
      </c>
      <c r="AV441" t="s">
        <v>1922</v>
      </c>
      <c r="AW441" t="s">
        <v>4388</v>
      </c>
    </row>
    <row r="442" spans="1:49">
      <c r="A442" t="s">
        <v>1171</v>
      </c>
      <c r="B442" t="s">
        <v>1153</v>
      </c>
      <c r="E442" t="s">
        <v>1172</v>
      </c>
      <c r="F442">
        <v>0</v>
      </c>
      <c r="G442" t="s">
        <v>6317</v>
      </c>
      <c r="H442" t="s">
        <v>12314</v>
      </c>
      <c r="P442">
        <v>32626.22</v>
      </c>
      <c r="Q442">
        <v>2097.36</v>
      </c>
      <c r="R442" s="343">
        <v>41434</v>
      </c>
      <c r="S442" s="343">
        <v>41248</v>
      </c>
      <c r="T442" t="s">
        <v>5505</v>
      </c>
      <c r="U442" t="s">
        <v>5506</v>
      </c>
      <c r="V442" t="s">
        <v>13147</v>
      </c>
      <c r="W442" t="s">
        <v>5508</v>
      </c>
      <c r="X442" t="s">
        <v>2024</v>
      </c>
      <c r="Y442" t="s">
        <v>2031</v>
      </c>
      <c r="Z442" t="s">
        <v>5509</v>
      </c>
      <c r="AA442" t="s">
        <v>5510</v>
      </c>
      <c r="AB442" t="s">
        <v>5511</v>
      </c>
      <c r="AC442" t="s">
        <v>3775</v>
      </c>
      <c r="AD442" t="s">
        <v>6310</v>
      </c>
      <c r="AE442" t="s">
        <v>1155</v>
      </c>
      <c r="AF442" t="s">
        <v>3776</v>
      </c>
      <c r="AG442" t="s">
        <v>13698</v>
      </c>
      <c r="AH442" t="s">
        <v>2024</v>
      </c>
      <c r="AI442" t="s">
        <v>2031</v>
      </c>
      <c r="AJ442" t="s">
        <v>13699</v>
      </c>
      <c r="AV442" t="s">
        <v>4285</v>
      </c>
      <c r="AW442" t="s">
        <v>6334</v>
      </c>
    </row>
    <row r="443" spans="1:49">
      <c r="A443" t="s">
        <v>4948</v>
      </c>
      <c r="B443" t="s">
        <v>6321</v>
      </c>
      <c r="D443">
        <v>15217.62</v>
      </c>
      <c r="E443" t="s">
        <v>4949</v>
      </c>
      <c r="F443">
        <v>0</v>
      </c>
      <c r="G443" t="s">
        <v>6319</v>
      </c>
      <c r="H443" t="s">
        <v>12314</v>
      </c>
      <c r="P443">
        <v>22534.41</v>
      </c>
      <c r="Q443">
        <v>130.05000000000001</v>
      </c>
      <c r="R443" s="343">
        <v>41562</v>
      </c>
      <c r="S443" s="343">
        <v>41864</v>
      </c>
      <c r="T443" t="s">
        <v>6421</v>
      </c>
      <c r="U443" t="s">
        <v>6422</v>
      </c>
      <c r="V443" t="s">
        <v>4253</v>
      </c>
      <c r="W443" t="s">
        <v>14934</v>
      </c>
      <c r="X443" t="s">
        <v>2024</v>
      </c>
      <c r="Y443" t="s">
        <v>14935</v>
      </c>
      <c r="Z443" t="s">
        <v>6425</v>
      </c>
      <c r="AA443" t="s">
        <v>16328</v>
      </c>
      <c r="AB443" t="s">
        <v>16013</v>
      </c>
      <c r="AC443" t="s">
        <v>16014</v>
      </c>
      <c r="AD443" t="s">
        <v>6322</v>
      </c>
      <c r="AV443" t="s">
        <v>1922</v>
      </c>
      <c r="AW443" t="s">
        <v>4388</v>
      </c>
    </row>
    <row r="444" spans="1:49">
      <c r="A444" t="s">
        <v>1525</v>
      </c>
      <c r="B444" t="s">
        <v>6321</v>
      </c>
      <c r="D444">
        <v>16867.78</v>
      </c>
      <c r="E444" t="s">
        <v>4976</v>
      </c>
      <c r="F444">
        <v>0</v>
      </c>
      <c r="G444" t="s">
        <v>6319</v>
      </c>
      <c r="H444" t="s">
        <v>12314</v>
      </c>
      <c r="P444">
        <v>24978.16</v>
      </c>
      <c r="Q444">
        <v>144.16999999999999</v>
      </c>
      <c r="R444" s="343">
        <v>41561</v>
      </c>
      <c r="S444" s="343">
        <v>42002</v>
      </c>
      <c r="T444" t="s">
        <v>6421</v>
      </c>
      <c r="U444" t="s">
        <v>6422</v>
      </c>
      <c r="V444" t="s">
        <v>4256</v>
      </c>
      <c r="W444" t="s">
        <v>14934</v>
      </c>
      <c r="X444" t="s">
        <v>2024</v>
      </c>
      <c r="Y444" t="s">
        <v>14935</v>
      </c>
      <c r="Z444" t="s">
        <v>6425</v>
      </c>
      <c r="AA444" t="s">
        <v>16328</v>
      </c>
      <c r="AB444" t="s">
        <v>16013</v>
      </c>
      <c r="AC444" t="s">
        <v>16014</v>
      </c>
      <c r="AD444" t="s">
        <v>6322</v>
      </c>
      <c r="AV444" t="s">
        <v>1922</v>
      </c>
      <c r="AW444" t="s">
        <v>4388</v>
      </c>
    </row>
    <row r="445" spans="1:49">
      <c r="A445" t="s">
        <v>1560</v>
      </c>
      <c r="B445" t="s">
        <v>6321</v>
      </c>
      <c r="D445">
        <v>13546.61</v>
      </c>
      <c r="E445" t="s">
        <v>1561</v>
      </c>
      <c r="F445">
        <v>0</v>
      </c>
      <c r="G445" t="s">
        <v>6319</v>
      </c>
      <c r="H445" t="s">
        <v>12314</v>
      </c>
      <c r="P445">
        <v>19129.900000000001</v>
      </c>
      <c r="Q445">
        <v>115.76</v>
      </c>
      <c r="R445" s="343">
        <v>41534</v>
      </c>
      <c r="S445" s="343">
        <v>41995</v>
      </c>
      <c r="T445" t="s">
        <v>6421</v>
      </c>
      <c r="U445" t="s">
        <v>6422</v>
      </c>
      <c r="V445" t="s">
        <v>2170</v>
      </c>
      <c r="W445" t="s">
        <v>14934</v>
      </c>
      <c r="X445" t="s">
        <v>2024</v>
      </c>
      <c r="Y445" t="s">
        <v>14935</v>
      </c>
      <c r="Z445" t="s">
        <v>6425</v>
      </c>
      <c r="AA445" t="s">
        <v>16328</v>
      </c>
      <c r="AB445" t="s">
        <v>16013</v>
      </c>
      <c r="AC445" t="s">
        <v>16014</v>
      </c>
      <c r="AD445" t="s">
        <v>6322</v>
      </c>
      <c r="AV445" t="s">
        <v>1922</v>
      </c>
      <c r="AW445" t="s">
        <v>4388</v>
      </c>
    </row>
    <row r="446" spans="1:49">
      <c r="A446" t="s">
        <v>1562</v>
      </c>
      <c r="B446" t="s">
        <v>1563</v>
      </c>
      <c r="E446" t="s">
        <v>1564</v>
      </c>
      <c r="F446">
        <v>0</v>
      </c>
      <c r="G446" t="s">
        <v>6314</v>
      </c>
      <c r="H446" t="s">
        <v>12314</v>
      </c>
      <c r="P446">
        <v>16138.76</v>
      </c>
      <c r="Q446">
        <v>310.83</v>
      </c>
      <c r="R446" s="343">
        <v>41534</v>
      </c>
      <c r="S446" s="343">
        <v>41319</v>
      </c>
      <c r="T446" t="s">
        <v>2989</v>
      </c>
      <c r="U446" t="s">
        <v>2990</v>
      </c>
      <c r="V446" t="s">
        <v>2991</v>
      </c>
      <c r="W446" t="s">
        <v>2992</v>
      </c>
      <c r="X446" t="s">
        <v>2024</v>
      </c>
      <c r="Y446" t="s">
        <v>2031</v>
      </c>
      <c r="Z446" t="s">
        <v>2993</v>
      </c>
      <c r="AA446" t="s">
        <v>2994</v>
      </c>
      <c r="AB446" t="s">
        <v>6309</v>
      </c>
      <c r="AC446" t="s">
        <v>2995</v>
      </c>
      <c r="AD446" t="s">
        <v>6447</v>
      </c>
      <c r="AE446" t="s">
        <v>393</v>
      </c>
      <c r="AF446" t="s">
        <v>2996</v>
      </c>
      <c r="AG446" t="s">
        <v>13676</v>
      </c>
      <c r="AH446" t="s">
        <v>2024</v>
      </c>
      <c r="AI446" t="s">
        <v>2031</v>
      </c>
      <c r="AJ446" t="s">
        <v>6309</v>
      </c>
      <c r="AK446" t="s">
        <v>2997</v>
      </c>
      <c r="AL446" t="s">
        <v>2998</v>
      </c>
      <c r="AM446" t="s">
        <v>13677</v>
      </c>
      <c r="AN446" t="s">
        <v>2024</v>
      </c>
      <c r="AO446" t="s">
        <v>2031</v>
      </c>
      <c r="AP446" t="s">
        <v>6309</v>
      </c>
      <c r="AV446" t="s">
        <v>3101</v>
      </c>
      <c r="AW446" t="s">
        <v>6334</v>
      </c>
    </row>
    <row r="447" spans="1:49">
      <c r="A447" t="s">
        <v>1565</v>
      </c>
      <c r="B447" t="s">
        <v>1563</v>
      </c>
      <c r="E447" t="s">
        <v>1566</v>
      </c>
      <c r="F447">
        <v>0</v>
      </c>
      <c r="G447" t="s">
        <v>6314</v>
      </c>
      <c r="H447" t="s">
        <v>12314</v>
      </c>
      <c r="P447">
        <v>15473.66</v>
      </c>
      <c r="Q447">
        <v>298.02</v>
      </c>
      <c r="R447" s="343">
        <v>41534</v>
      </c>
      <c r="S447" s="343">
        <v>40984</v>
      </c>
      <c r="T447" t="s">
        <v>2989</v>
      </c>
      <c r="U447" t="s">
        <v>2990</v>
      </c>
      <c r="V447" t="s">
        <v>2999</v>
      </c>
      <c r="W447" t="s">
        <v>2992</v>
      </c>
      <c r="X447" t="s">
        <v>2024</v>
      </c>
      <c r="Y447" t="s">
        <v>2031</v>
      </c>
      <c r="Z447" t="s">
        <v>2993</v>
      </c>
      <c r="AA447" t="s">
        <v>2994</v>
      </c>
      <c r="AB447" t="s">
        <v>6309</v>
      </c>
      <c r="AC447" t="s">
        <v>2995</v>
      </c>
      <c r="AD447" t="s">
        <v>6447</v>
      </c>
      <c r="AE447" t="s">
        <v>393</v>
      </c>
      <c r="AF447" t="s">
        <v>2996</v>
      </c>
      <c r="AG447" t="s">
        <v>13676</v>
      </c>
      <c r="AH447" t="s">
        <v>2024</v>
      </c>
      <c r="AI447" t="s">
        <v>2031</v>
      </c>
      <c r="AJ447" t="s">
        <v>6309</v>
      </c>
      <c r="AK447" t="s">
        <v>2997</v>
      </c>
      <c r="AL447" t="s">
        <v>2998</v>
      </c>
      <c r="AM447" t="s">
        <v>13677</v>
      </c>
      <c r="AN447" t="s">
        <v>2024</v>
      </c>
      <c r="AO447" t="s">
        <v>2031</v>
      </c>
      <c r="AP447" t="s">
        <v>6309</v>
      </c>
      <c r="AV447" t="s">
        <v>3101</v>
      </c>
      <c r="AW447" t="s">
        <v>6334</v>
      </c>
    </row>
    <row r="448" spans="1:49">
      <c r="A448" t="s">
        <v>1567</v>
      </c>
      <c r="B448" t="s">
        <v>1563</v>
      </c>
      <c r="E448" t="s">
        <v>1566</v>
      </c>
      <c r="F448">
        <v>0</v>
      </c>
      <c r="G448" t="s">
        <v>6314</v>
      </c>
      <c r="H448" t="s">
        <v>12314</v>
      </c>
      <c r="P448">
        <v>15473.66</v>
      </c>
      <c r="Q448">
        <v>298.02</v>
      </c>
      <c r="R448" s="343">
        <v>41534</v>
      </c>
      <c r="S448" s="343">
        <v>40984</v>
      </c>
      <c r="T448" t="s">
        <v>2989</v>
      </c>
      <c r="U448" t="s">
        <v>2990</v>
      </c>
      <c r="V448" t="s">
        <v>3000</v>
      </c>
      <c r="W448" t="s">
        <v>2992</v>
      </c>
      <c r="X448" t="s">
        <v>2024</v>
      </c>
      <c r="Y448" t="s">
        <v>2031</v>
      </c>
      <c r="Z448" t="s">
        <v>2993</v>
      </c>
      <c r="AA448" t="s">
        <v>2994</v>
      </c>
      <c r="AB448" t="s">
        <v>6309</v>
      </c>
      <c r="AC448" t="s">
        <v>2995</v>
      </c>
      <c r="AD448" t="s">
        <v>6447</v>
      </c>
      <c r="AE448" t="s">
        <v>393</v>
      </c>
      <c r="AF448" t="s">
        <v>2996</v>
      </c>
      <c r="AG448" t="s">
        <v>13676</v>
      </c>
      <c r="AH448" t="s">
        <v>2024</v>
      </c>
      <c r="AI448" t="s">
        <v>2031</v>
      </c>
      <c r="AJ448" t="s">
        <v>6309</v>
      </c>
      <c r="AK448" t="s">
        <v>2997</v>
      </c>
      <c r="AL448" t="s">
        <v>2998</v>
      </c>
      <c r="AM448" t="s">
        <v>13677</v>
      </c>
      <c r="AN448" t="s">
        <v>2024</v>
      </c>
      <c r="AO448" t="s">
        <v>2031</v>
      </c>
      <c r="AP448" t="s">
        <v>6309</v>
      </c>
      <c r="AV448" t="s">
        <v>3101</v>
      </c>
      <c r="AW448" t="s">
        <v>6334</v>
      </c>
    </row>
    <row r="449" spans="1:49">
      <c r="A449" t="s">
        <v>1568</v>
      </c>
      <c r="B449" t="s">
        <v>1563</v>
      </c>
      <c r="E449" t="s">
        <v>1569</v>
      </c>
      <c r="F449">
        <v>0</v>
      </c>
      <c r="G449" t="s">
        <v>6314</v>
      </c>
      <c r="H449" t="s">
        <v>12314</v>
      </c>
      <c r="P449">
        <v>76010.990000000005</v>
      </c>
      <c r="Q449">
        <v>1463.98</v>
      </c>
      <c r="R449" s="343">
        <v>41534</v>
      </c>
      <c r="S449" s="343">
        <v>41288</v>
      </c>
      <c r="T449" t="s">
        <v>2989</v>
      </c>
      <c r="U449" t="s">
        <v>2990</v>
      </c>
      <c r="V449" t="s">
        <v>3002</v>
      </c>
      <c r="W449" t="s">
        <v>2992</v>
      </c>
      <c r="X449" t="s">
        <v>2024</v>
      </c>
      <c r="Y449" t="s">
        <v>2031</v>
      </c>
      <c r="Z449" t="s">
        <v>2993</v>
      </c>
      <c r="AA449" t="s">
        <v>2994</v>
      </c>
      <c r="AB449" t="s">
        <v>6309</v>
      </c>
      <c r="AC449" t="s">
        <v>2995</v>
      </c>
      <c r="AD449" t="s">
        <v>6447</v>
      </c>
      <c r="AE449" t="s">
        <v>393</v>
      </c>
      <c r="AF449" t="s">
        <v>2996</v>
      </c>
      <c r="AG449" t="s">
        <v>13676</v>
      </c>
      <c r="AH449" t="s">
        <v>2024</v>
      </c>
      <c r="AI449" t="s">
        <v>2031</v>
      </c>
      <c r="AJ449" t="s">
        <v>6309</v>
      </c>
      <c r="AK449" t="s">
        <v>2997</v>
      </c>
      <c r="AL449" t="s">
        <v>2998</v>
      </c>
      <c r="AM449" t="s">
        <v>13677</v>
      </c>
      <c r="AN449" t="s">
        <v>2024</v>
      </c>
      <c r="AO449" t="s">
        <v>2031</v>
      </c>
      <c r="AP449" t="s">
        <v>6309</v>
      </c>
      <c r="AV449" t="s">
        <v>3101</v>
      </c>
      <c r="AW449" t="s">
        <v>6334</v>
      </c>
    </row>
    <row r="450" spans="1:49">
      <c r="A450" t="s">
        <v>1570</v>
      </c>
      <c r="B450" t="s">
        <v>1563</v>
      </c>
      <c r="E450" t="s">
        <v>1571</v>
      </c>
      <c r="F450">
        <v>0</v>
      </c>
      <c r="G450" t="s">
        <v>6314</v>
      </c>
      <c r="H450" t="s">
        <v>12314</v>
      </c>
      <c r="P450">
        <v>77191.98</v>
      </c>
      <c r="Q450">
        <v>1486.72</v>
      </c>
      <c r="R450" s="343">
        <v>41535</v>
      </c>
      <c r="S450" s="343">
        <v>40984</v>
      </c>
      <c r="T450" t="s">
        <v>2989</v>
      </c>
      <c r="U450" t="s">
        <v>2990</v>
      </c>
      <c r="V450" t="s">
        <v>3003</v>
      </c>
      <c r="W450" t="s">
        <v>2992</v>
      </c>
      <c r="X450" t="s">
        <v>2024</v>
      </c>
      <c r="Y450" t="s">
        <v>2031</v>
      </c>
      <c r="Z450" t="s">
        <v>2993</v>
      </c>
      <c r="AA450" t="s">
        <v>2994</v>
      </c>
      <c r="AB450" t="s">
        <v>6309</v>
      </c>
      <c r="AC450" t="s">
        <v>2995</v>
      </c>
      <c r="AD450" t="s">
        <v>6447</v>
      </c>
      <c r="AE450" t="s">
        <v>393</v>
      </c>
      <c r="AF450" t="s">
        <v>2996</v>
      </c>
      <c r="AG450" t="s">
        <v>13676</v>
      </c>
      <c r="AH450" t="s">
        <v>2024</v>
      </c>
      <c r="AI450" t="s">
        <v>2031</v>
      </c>
      <c r="AJ450" t="s">
        <v>6309</v>
      </c>
      <c r="AK450" t="s">
        <v>2997</v>
      </c>
      <c r="AL450" t="s">
        <v>2998</v>
      </c>
      <c r="AM450" t="s">
        <v>13677</v>
      </c>
      <c r="AN450" t="s">
        <v>2024</v>
      </c>
      <c r="AO450" t="s">
        <v>2031</v>
      </c>
      <c r="AP450" t="s">
        <v>6309</v>
      </c>
      <c r="AV450" t="s">
        <v>3101</v>
      </c>
      <c r="AW450" t="s">
        <v>6334</v>
      </c>
    </row>
    <row r="451" spans="1:49">
      <c r="A451" t="s">
        <v>1572</v>
      </c>
      <c r="B451" t="s">
        <v>1563</v>
      </c>
      <c r="E451" t="s">
        <v>1573</v>
      </c>
      <c r="F451">
        <v>0</v>
      </c>
      <c r="G451" t="s">
        <v>6314</v>
      </c>
      <c r="H451" t="s">
        <v>12314</v>
      </c>
      <c r="P451">
        <v>83963.199999999997</v>
      </c>
      <c r="Q451">
        <v>1617.13</v>
      </c>
      <c r="R451" s="343">
        <v>41535</v>
      </c>
      <c r="S451" s="343">
        <v>40984</v>
      </c>
      <c r="T451" t="s">
        <v>2989</v>
      </c>
      <c r="U451" t="s">
        <v>2990</v>
      </c>
      <c r="V451" t="s">
        <v>3004</v>
      </c>
      <c r="W451" t="s">
        <v>2992</v>
      </c>
      <c r="X451" t="s">
        <v>2024</v>
      </c>
      <c r="Y451" t="s">
        <v>2031</v>
      </c>
      <c r="Z451" t="s">
        <v>2993</v>
      </c>
      <c r="AA451" t="s">
        <v>2994</v>
      </c>
      <c r="AB451" t="s">
        <v>6309</v>
      </c>
      <c r="AC451" t="s">
        <v>2995</v>
      </c>
      <c r="AD451" t="s">
        <v>6447</v>
      </c>
      <c r="AE451" t="s">
        <v>393</v>
      </c>
      <c r="AF451" t="s">
        <v>2996</v>
      </c>
      <c r="AG451" t="s">
        <v>13676</v>
      </c>
      <c r="AH451" t="s">
        <v>2024</v>
      </c>
      <c r="AI451" t="s">
        <v>2031</v>
      </c>
      <c r="AJ451" t="s">
        <v>6309</v>
      </c>
      <c r="AK451" t="s">
        <v>2997</v>
      </c>
      <c r="AL451" t="s">
        <v>2998</v>
      </c>
      <c r="AM451" t="s">
        <v>13677</v>
      </c>
      <c r="AN451" t="s">
        <v>2024</v>
      </c>
      <c r="AO451" t="s">
        <v>2031</v>
      </c>
      <c r="AP451" t="s">
        <v>6309</v>
      </c>
      <c r="AV451" t="s">
        <v>3101</v>
      </c>
      <c r="AW451" t="s">
        <v>6334</v>
      </c>
    </row>
    <row r="452" spans="1:49">
      <c r="A452" t="s">
        <v>1574</v>
      </c>
      <c r="B452" t="s">
        <v>1563</v>
      </c>
      <c r="E452" t="s">
        <v>1575</v>
      </c>
      <c r="F452">
        <v>0</v>
      </c>
      <c r="G452" t="s">
        <v>6314</v>
      </c>
      <c r="H452" t="s">
        <v>12314</v>
      </c>
      <c r="P452">
        <v>30064.25</v>
      </c>
      <c r="Q452">
        <v>579.04</v>
      </c>
      <c r="R452" s="343">
        <v>41535</v>
      </c>
      <c r="S452" s="343">
        <v>40984</v>
      </c>
      <c r="T452" t="s">
        <v>2989</v>
      </c>
      <c r="U452" t="s">
        <v>2990</v>
      </c>
      <c r="V452" t="s">
        <v>3005</v>
      </c>
      <c r="W452" t="s">
        <v>2992</v>
      </c>
      <c r="X452" t="s">
        <v>2024</v>
      </c>
      <c r="Y452" t="s">
        <v>2031</v>
      </c>
      <c r="Z452" t="s">
        <v>2993</v>
      </c>
      <c r="AA452" t="s">
        <v>2994</v>
      </c>
      <c r="AB452" t="s">
        <v>6309</v>
      </c>
      <c r="AC452" t="s">
        <v>2995</v>
      </c>
      <c r="AD452" t="s">
        <v>6447</v>
      </c>
      <c r="AE452" t="s">
        <v>393</v>
      </c>
      <c r="AF452" t="s">
        <v>2996</v>
      </c>
      <c r="AG452" t="s">
        <v>13676</v>
      </c>
      <c r="AH452" t="s">
        <v>2024</v>
      </c>
      <c r="AI452" t="s">
        <v>2031</v>
      </c>
      <c r="AJ452" t="s">
        <v>6309</v>
      </c>
      <c r="AK452" t="s">
        <v>2997</v>
      </c>
      <c r="AL452" t="s">
        <v>2998</v>
      </c>
      <c r="AM452" t="s">
        <v>13677</v>
      </c>
      <c r="AN452" t="s">
        <v>2024</v>
      </c>
      <c r="AO452" t="s">
        <v>2031</v>
      </c>
      <c r="AP452" t="s">
        <v>6309</v>
      </c>
      <c r="AV452" t="s">
        <v>3101</v>
      </c>
      <c r="AW452" t="s">
        <v>6334</v>
      </c>
    </row>
    <row r="453" spans="1:49">
      <c r="A453" t="s">
        <v>1576</v>
      </c>
      <c r="B453" t="s">
        <v>1563</v>
      </c>
      <c r="E453" t="s">
        <v>1577</v>
      </c>
      <c r="F453">
        <v>0</v>
      </c>
      <c r="G453" t="s">
        <v>6314</v>
      </c>
      <c r="H453" t="s">
        <v>12314</v>
      </c>
      <c r="P453">
        <v>30470.52</v>
      </c>
      <c r="Q453">
        <v>586.86</v>
      </c>
      <c r="R453" s="343">
        <v>41535</v>
      </c>
      <c r="S453" s="343">
        <v>40984</v>
      </c>
      <c r="T453" t="s">
        <v>2989</v>
      </c>
      <c r="U453" t="s">
        <v>2990</v>
      </c>
      <c r="V453" t="s">
        <v>3006</v>
      </c>
      <c r="W453" t="s">
        <v>2992</v>
      </c>
      <c r="X453" t="s">
        <v>2024</v>
      </c>
      <c r="Y453" t="s">
        <v>2031</v>
      </c>
      <c r="Z453" t="s">
        <v>2993</v>
      </c>
      <c r="AA453" t="s">
        <v>2994</v>
      </c>
      <c r="AB453" t="s">
        <v>6309</v>
      </c>
      <c r="AC453" t="s">
        <v>2995</v>
      </c>
      <c r="AD453" t="s">
        <v>6447</v>
      </c>
      <c r="AE453" t="s">
        <v>393</v>
      </c>
      <c r="AF453" t="s">
        <v>2996</v>
      </c>
      <c r="AG453" t="s">
        <v>13676</v>
      </c>
      <c r="AH453" t="s">
        <v>2024</v>
      </c>
      <c r="AI453" t="s">
        <v>2031</v>
      </c>
      <c r="AJ453" t="s">
        <v>6309</v>
      </c>
      <c r="AK453" t="s">
        <v>2997</v>
      </c>
      <c r="AL453" t="s">
        <v>2998</v>
      </c>
      <c r="AM453" t="s">
        <v>13677</v>
      </c>
      <c r="AN453" t="s">
        <v>2024</v>
      </c>
      <c r="AO453" t="s">
        <v>2031</v>
      </c>
      <c r="AP453" t="s">
        <v>6309</v>
      </c>
      <c r="AV453" t="s">
        <v>3101</v>
      </c>
      <c r="AW453" t="s">
        <v>6334</v>
      </c>
    </row>
    <row r="454" spans="1:49">
      <c r="A454" t="s">
        <v>1578</v>
      </c>
      <c r="B454" t="s">
        <v>1563</v>
      </c>
      <c r="E454" t="s">
        <v>1575</v>
      </c>
      <c r="F454">
        <v>0</v>
      </c>
      <c r="G454" t="s">
        <v>6314</v>
      </c>
      <c r="H454" t="s">
        <v>12314</v>
      </c>
      <c r="P454">
        <v>30605.94</v>
      </c>
      <c r="Q454">
        <v>589.47</v>
      </c>
      <c r="R454" s="343">
        <v>41535</v>
      </c>
      <c r="S454" s="343">
        <v>40984</v>
      </c>
      <c r="T454" t="s">
        <v>2989</v>
      </c>
      <c r="U454" t="s">
        <v>2990</v>
      </c>
      <c r="V454" t="s">
        <v>3007</v>
      </c>
      <c r="W454" t="s">
        <v>2992</v>
      </c>
      <c r="X454" t="s">
        <v>2024</v>
      </c>
      <c r="Y454" t="s">
        <v>2031</v>
      </c>
      <c r="Z454" t="s">
        <v>2993</v>
      </c>
      <c r="AA454" t="s">
        <v>2994</v>
      </c>
      <c r="AB454" t="s">
        <v>6309</v>
      </c>
      <c r="AC454" t="s">
        <v>2995</v>
      </c>
      <c r="AD454" t="s">
        <v>6447</v>
      </c>
      <c r="AE454" t="s">
        <v>393</v>
      </c>
      <c r="AF454" t="s">
        <v>2996</v>
      </c>
      <c r="AG454" t="s">
        <v>13676</v>
      </c>
      <c r="AH454" t="s">
        <v>2024</v>
      </c>
      <c r="AI454" t="s">
        <v>2031</v>
      </c>
      <c r="AJ454" t="s">
        <v>6309</v>
      </c>
      <c r="AK454" t="s">
        <v>2997</v>
      </c>
      <c r="AL454" t="s">
        <v>2998</v>
      </c>
      <c r="AM454" t="s">
        <v>13677</v>
      </c>
      <c r="AN454" t="s">
        <v>2024</v>
      </c>
      <c r="AO454" t="s">
        <v>2031</v>
      </c>
      <c r="AP454" t="s">
        <v>6309</v>
      </c>
      <c r="AV454" t="s">
        <v>3101</v>
      </c>
      <c r="AW454" t="s">
        <v>6334</v>
      </c>
    </row>
    <row r="455" spans="1:49">
      <c r="A455" t="s">
        <v>1579</v>
      </c>
      <c r="B455" t="s">
        <v>1563</v>
      </c>
      <c r="E455" t="s">
        <v>1577</v>
      </c>
      <c r="F455">
        <v>0</v>
      </c>
      <c r="G455" t="s">
        <v>6314</v>
      </c>
      <c r="H455" t="s">
        <v>12314</v>
      </c>
      <c r="P455">
        <v>28032.87</v>
      </c>
      <c r="Q455">
        <v>539.91</v>
      </c>
      <c r="R455" s="343">
        <v>41535</v>
      </c>
      <c r="S455" s="343">
        <v>40984</v>
      </c>
      <c r="T455" t="s">
        <v>2989</v>
      </c>
      <c r="U455" t="s">
        <v>2990</v>
      </c>
      <c r="V455" t="s">
        <v>3001</v>
      </c>
      <c r="W455" t="s">
        <v>2992</v>
      </c>
      <c r="X455" t="s">
        <v>2024</v>
      </c>
      <c r="Y455" t="s">
        <v>2031</v>
      </c>
      <c r="Z455" t="s">
        <v>2993</v>
      </c>
      <c r="AA455" t="s">
        <v>2994</v>
      </c>
      <c r="AB455" t="s">
        <v>6309</v>
      </c>
      <c r="AC455" t="s">
        <v>2995</v>
      </c>
      <c r="AD455" t="s">
        <v>6447</v>
      </c>
      <c r="AE455" t="s">
        <v>393</v>
      </c>
      <c r="AF455" t="s">
        <v>2996</v>
      </c>
      <c r="AG455" t="s">
        <v>13676</v>
      </c>
      <c r="AH455" t="s">
        <v>2024</v>
      </c>
      <c r="AI455" t="s">
        <v>2031</v>
      </c>
      <c r="AJ455" t="s">
        <v>6309</v>
      </c>
      <c r="AK455" t="s">
        <v>2997</v>
      </c>
      <c r="AL455" t="s">
        <v>2998</v>
      </c>
      <c r="AM455" t="s">
        <v>13677</v>
      </c>
      <c r="AN455" t="s">
        <v>2024</v>
      </c>
      <c r="AO455" t="s">
        <v>2031</v>
      </c>
      <c r="AP455" t="s">
        <v>6309</v>
      </c>
      <c r="AV455" t="s">
        <v>3101</v>
      </c>
      <c r="AW455" t="s">
        <v>6334</v>
      </c>
    </row>
    <row r="456" spans="1:49">
      <c r="A456" t="s">
        <v>1580</v>
      </c>
      <c r="B456" t="s">
        <v>1563</v>
      </c>
      <c r="E456" t="s">
        <v>1581</v>
      </c>
      <c r="F456">
        <v>0</v>
      </c>
      <c r="G456" t="s">
        <v>6314</v>
      </c>
      <c r="H456" t="s">
        <v>12314</v>
      </c>
      <c r="P456">
        <v>31689.34</v>
      </c>
      <c r="Q456">
        <v>610.34</v>
      </c>
      <c r="R456" s="343">
        <v>41535</v>
      </c>
      <c r="S456" s="343">
        <v>40984</v>
      </c>
      <c r="T456" t="s">
        <v>2989</v>
      </c>
      <c r="U456" t="s">
        <v>2990</v>
      </c>
      <c r="V456" t="s">
        <v>3008</v>
      </c>
      <c r="W456" t="s">
        <v>2992</v>
      </c>
      <c r="X456" t="s">
        <v>2024</v>
      </c>
      <c r="Y456" t="s">
        <v>2031</v>
      </c>
      <c r="Z456" t="s">
        <v>2993</v>
      </c>
      <c r="AA456" t="s">
        <v>2994</v>
      </c>
      <c r="AB456" t="s">
        <v>6309</v>
      </c>
      <c r="AC456" t="s">
        <v>2995</v>
      </c>
      <c r="AD456" t="s">
        <v>6447</v>
      </c>
      <c r="AE456" t="s">
        <v>393</v>
      </c>
      <c r="AF456" t="s">
        <v>2996</v>
      </c>
      <c r="AG456" t="s">
        <v>13676</v>
      </c>
      <c r="AH456" t="s">
        <v>2024</v>
      </c>
      <c r="AI456" t="s">
        <v>2031</v>
      </c>
      <c r="AJ456" t="s">
        <v>6309</v>
      </c>
      <c r="AK456" t="s">
        <v>2997</v>
      </c>
      <c r="AL456" t="s">
        <v>2998</v>
      </c>
      <c r="AM456" t="s">
        <v>13677</v>
      </c>
      <c r="AN456" t="s">
        <v>2024</v>
      </c>
      <c r="AO456" t="s">
        <v>2031</v>
      </c>
      <c r="AP456" t="s">
        <v>6309</v>
      </c>
      <c r="AV456" t="s">
        <v>3101</v>
      </c>
      <c r="AW456" t="s">
        <v>6334</v>
      </c>
    </row>
    <row r="457" spans="1:49">
      <c r="A457" t="s">
        <v>1582</v>
      </c>
      <c r="B457" t="s">
        <v>1563</v>
      </c>
      <c r="E457" t="s">
        <v>1575</v>
      </c>
      <c r="F457">
        <v>0</v>
      </c>
      <c r="G457" t="s">
        <v>6314</v>
      </c>
      <c r="H457" t="s">
        <v>12314</v>
      </c>
      <c r="P457">
        <v>30605.94</v>
      </c>
      <c r="Q457">
        <v>589.47</v>
      </c>
      <c r="R457" s="343">
        <v>41535</v>
      </c>
      <c r="S457" s="343">
        <v>40984</v>
      </c>
      <c r="T457" t="s">
        <v>2989</v>
      </c>
      <c r="U457" t="s">
        <v>2990</v>
      </c>
      <c r="V457" t="s">
        <v>3009</v>
      </c>
      <c r="W457" t="s">
        <v>2992</v>
      </c>
      <c r="X457" t="s">
        <v>2024</v>
      </c>
      <c r="Y457" t="s">
        <v>2031</v>
      </c>
      <c r="Z457" t="s">
        <v>2993</v>
      </c>
      <c r="AA457" t="s">
        <v>2994</v>
      </c>
      <c r="AB457" t="s">
        <v>6309</v>
      </c>
      <c r="AC457" t="s">
        <v>2995</v>
      </c>
      <c r="AD457" t="s">
        <v>6447</v>
      </c>
      <c r="AE457" t="s">
        <v>393</v>
      </c>
      <c r="AF457" t="s">
        <v>2996</v>
      </c>
      <c r="AG457" t="s">
        <v>13676</v>
      </c>
      <c r="AH457" t="s">
        <v>2024</v>
      </c>
      <c r="AI457" t="s">
        <v>2031</v>
      </c>
      <c r="AJ457" t="s">
        <v>6309</v>
      </c>
      <c r="AK457" t="s">
        <v>2997</v>
      </c>
      <c r="AL457" t="s">
        <v>2998</v>
      </c>
      <c r="AM457" t="s">
        <v>13677</v>
      </c>
      <c r="AN457" t="s">
        <v>2024</v>
      </c>
      <c r="AO457" t="s">
        <v>2031</v>
      </c>
      <c r="AP457" t="s">
        <v>6309</v>
      </c>
      <c r="AV457" t="s">
        <v>3101</v>
      </c>
      <c r="AW457" t="s">
        <v>6334</v>
      </c>
    </row>
    <row r="458" spans="1:49">
      <c r="A458" t="s">
        <v>1583</v>
      </c>
      <c r="B458" t="s">
        <v>1563</v>
      </c>
      <c r="E458" t="s">
        <v>1581</v>
      </c>
      <c r="F458">
        <v>0</v>
      </c>
      <c r="G458" t="s">
        <v>6314</v>
      </c>
      <c r="H458" t="s">
        <v>12314</v>
      </c>
      <c r="P458">
        <v>35210.379999999997</v>
      </c>
      <c r="Q458">
        <v>678.16</v>
      </c>
      <c r="R458" s="343">
        <v>41535</v>
      </c>
      <c r="S458" s="343">
        <v>40984</v>
      </c>
      <c r="T458" t="s">
        <v>2989</v>
      </c>
      <c r="U458" t="s">
        <v>2990</v>
      </c>
      <c r="V458" t="s">
        <v>3010</v>
      </c>
      <c r="W458" t="s">
        <v>2992</v>
      </c>
      <c r="X458" t="s">
        <v>2024</v>
      </c>
      <c r="Y458" t="s">
        <v>2031</v>
      </c>
      <c r="Z458" t="s">
        <v>2993</v>
      </c>
      <c r="AA458" t="s">
        <v>2994</v>
      </c>
      <c r="AB458" t="s">
        <v>6309</v>
      </c>
      <c r="AC458" t="s">
        <v>2995</v>
      </c>
      <c r="AD458" t="s">
        <v>6447</v>
      </c>
      <c r="AE458" t="s">
        <v>393</v>
      </c>
      <c r="AF458" t="s">
        <v>2996</v>
      </c>
      <c r="AG458" t="s">
        <v>13676</v>
      </c>
      <c r="AH458" t="s">
        <v>2024</v>
      </c>
      <c r="AI458" t="s">
        <v>2031</v>
      </c>
      <c r="AJ458" t="s">
        <v>6309</v>
      </c>
      <c r="AK458" t="s">
        <v>2997</v>
      </c>
      <c r="AL458" t="s">
        <v>2998</v>
      </c>
      <c r="AM458" t="s">
        <v>13677</v>
      </c>
      <c r="AN458" t="s">
        <v>2024</v>
      </c>
      <c r="AO458" t="s">
        <v>2031</v>
      </c>
      <c r="AP458" t="s">
        <v>6309</v>
      </c>
      <c r="AV458" t="s">
        <v>3101</v>
      </c>
      <c r="AW458" t="s">
        <v>6334</v>
      </c>
    </row>
    <row r="459" spans="1:49">
      <c r="A459" t="s">
        <v>1585</v>
      </c>
      <c r="B459" t="s">
        <v>1563</v>
      </c>
      <c r="E459" t="s">
        <v>1581</v>
      </c>
      <c r="F459">
        <v>0</v>
      </c>
      <c r="G459" t="s">
        <v>6314</v>
      </c>
      <c r="H459" t="s">
        <v>12314</v>
      </c>
      <c r="P459">
        <v>31824.76</v>
      </c>
      <c r="Q459">
        <v>612.95000000000005</v>
      </c>
      <c r="R459" s="343">
        <v>41535</v>
      </c>
      <c r="S459" s="343">
        <v>40984</v>
      </c>
      <c r="T459" t="s">
        <v>2989</v>
      </c>
      <c r="U459" t="s">
        <v>2990</v>
      </c>
      <c r="V459" t="s">
        <v>3011</v>
      </c>
      <c r="W459" t="s">
        <v>2992</v>
      </c>
      <c r="X459" t="s">
        <v>2024</v>
      </c>
      <c r="Y459" t="s">
        <v>2031</v>
      </c>
      <c r="Z459" t="s">
        <v>2993</v>
      </c>
      <c r="AA459" t="s">
        <v>2994</v>
      </c>
      <c r="AB459" t="s">
        <v>6309</v>
      </c>
      <c r="AC459" t="s">
        <v>2995</v>
      </c>
      <c r="AD459" t="s">
        <v>6447</v>
      </c>
      <c r="AE459" t="s">
        <v>393</v>
      </c>
      <c r="AF459" t="s">
        <v>2996</v>
      </c>
      <c r="AG459" t="s">
        <v>13676</v>
      </c>
      <c r="AH459" t="s">
        <v>2024</v>
      </c>
      <c r="AI459" t="s">
        <v>2031</v>
      </c>
      <c r="AJ459" t="s">
        <v>6309</v>
      </c>
      <c r="AK459" t="s">
        <v>2997</v>
      </c>
      <c r="AL459" t="s">
        <v>2998</v>
      </c>
      <c r="AM459" t="s">
        <v>13677</v>
      </c>
      <c r="AN459" t="s">
        <v>2024</v>
      </c>
      <c r="AO459" t="s">
        <v>2031</v>
      </c>
      <c r="AP459" t="s">
        <v>6309</v>
      </c>
      <c r="AV459" t="s">
        <v>3101</v>
      </c>
      <c r="AW459" t="s">
        <v>6334</v>
      </c>
    </row>
    <row r="460" spans="1:49">
      <c r="A460" t="s">
        <v>1586</v>
      </c>
      <c r="B460" t="s">
        <v>1563</v>
      </c>
      <c r="E460" t="s">
        <v>1587</v>
      </c>
      <c r="F460">
        <v>0</v>
      </c>
      <c r="G460" t="s">
        <v>6314</v>
      </c>
      <c r="H460" t="s">
        <v>12314</v>
      </c>
      <c r="P460">
        <v>30876.799999999999</v>
      </c>
      <c r="Q460">
        <v>594.69000000000005</v>
      </c>
      <c r="R460" s="343">
        <v>41535</v>
      </c>
      <c r="S460" s="343">
        <v>40984</v>
      </c>
      <c r="T460" t="s">
        <v>2989</v>
      </c>
      <c r="U460" t="s">
        <v>2990</v>
      </c>
      <c r="V460" t="s">
        <v>3012</v>
      </c>
      <c r="W460" t="s">
        <v>2992</v>
      </c>
      <c r="X460" t="s">
        <v>2024</v>
      </c>
      <c r="Y460" t="s">
        <v>2031</v>
      </c>
      <c r="Z460" t="s">
        <v>2993</v>
      </c>
      <c r="AA460" t="s">
        <v>2994</v>
      </c>
      <c r="AB460" t="s">
        <v>6309</v>
      </c>
      <c r="AC460" t="s">
        <v>2995</v>
      </c>
      <c r="AD460" t="s">
        <v>6447</v>
      </c>
      <c r="AE460" t="s">
        <v>393</v>
      </c>
      <c r="AF460" t="s">
        <v>2996</v>
      </c>
      <c r="AG460" t="s">
        <v>13676</v>
      </c>
      <c r="AH460" t="s">
        <v>2024</v>
      </c>
      <c r="AI460" t="s">
        <v>2031</v>
      </c>
      <c r="AJ460" t="s">
        <v>6309</v>
      </c>
      <c r="AK460" t="s">
        <v>2997</v>
      </c>
      <c r="AL460" t="s">
        <v>2998</v>
      </c>
      <c r="AM460" t="s">
        <v>13677</v>
      </c>
      <c r="AN460" t="s">
        <v>2024</v>
      </c>
      <c r="AO460" t="s">
        <v>2031</v>
      </c>
      <c r="AP460" t="s">
        <v>6309</v>
      </c>
      <c r="AV460" t="s">
        <v>3101</v>
      </c>
      <c r="AW460" t="s">
        <v>6334</v>
      </c>
    </row>
    <row r="461" spans="1:49">
      <c r="A461" t="s">
        <v>3588</v>
      </c>
      <c r="B461" t="s">
        <v>3589</v>
      </c>
      <c r="E461" t="s">
        <v>3590</v>
      </c>
      <c r="F461">
        <v>0</v>
      </c>
      <c r="G461" t="s">
        <v>6317</v>
      </c>
      <c r="H461" t="s">
        <v>12314</v>
      </c>
      <c r="P461">
        <v>3770.41</v>
      </c>
      <c r="Q461">
        <v>531.29</v>
      </c>
      <c r="R461" s="343">
        <v>40822</v>
      </c>
      <c r="S461" s="343">
        <v>40416</v>
      </c>
      <c r="T461" t="s">
        <v>374</v>
      </c>
      <c r="U461" t="s">
        <v>10595</v>
      </c>
      <c r="V461" t="s">
        <v>13157</v>
      </c>
      <c r="W461" t="s">
        <v>10596</v>
      </c>
      <c r="X461" t="s">
        <v>6207</v>
      </c>
      <c r="Y461" t="s">
        <v>6208</v>
      </c>
      <c r="Z461" t="s">
        <v>10597</v>
      </c>
      <c r="AA461" t="s">
        <v>10598</v>
      </c>
      <c r="AB461" t="s">
        <v>10599</v>
      </c>
      <c r="AC461" t="s">
        <v>10600</v>
      </c>
      <c r="AD461" t="s">
        <v>6310</v>
      </c>
      <c r="AV461" t="s">
        <v>6450</v>
      </c>
      <c r="AW461" t="s">
        <v>6334</v>
      </c>
    </row>
    <row r="462" spans="1:49">
      <c r="A462" t="s">
        <v>4634</v>
      </c>
      <c r="B462" t="s">
        <v>4635</v>
      </c>
      <c r="E462" t="s">
        <v>4636</v>
      </c>
      <c r="F462">
        <v>0</v>
      </c>
      <c r="G462" t="s">
        <v>6317</v>
      </c>
      <c r="H462" t="s">
        <v>12314</v>
      </c>
      <c r="P462">
        <v>6486.57</v>
      </c>
      <c r="Q462">
        <v>246.36</v>
      </c>
      <c r="R462" s="343">
        <v>41714</v>
      </c>
      <c r="S462" s="343">
        <v>41106</v>
      </c>
      <c r="T462" t="s">
        <v>5497</v>
      </c>
      <c r="U462" t="s">
        <v>5498</v>
      </c>
      <c r="V462" t="s">
        <v>6675</v>
      </c>
      <c r="W462" t="s">
        <v>5499</v>
      </c>
      <c r="X462" t="s">
        <v>2024</v>
      </c>
      <c r="Y462" t="s">
        <v>2031</v>
      </c>
      <c r="Z462" t="s">
        <v>5500</v>
      </c>
      <c r="AA462" t="s">
        <v>5501</v>
      </c>
      <c r="AB462" t="s">
        <v>5502</v>
      </c>
      <c r="AC462" t="s">
        <v>5503</v>
      </c>
      <c r="AD462" t="s">
        <v>6310</v>
      </c>
      <c r="AV462" t="s">
        <v>6309</v>
      </c>
      <c r="AW462" t="s">
        <v>6317</v>
      </c>
    </row>
    <row r="463" spans="1:49">
      <c r="A463" t="s">
        <v>2232</v>
      </c>
      <c r="B463" t="s">
        <v>15142</v>
      </c>
      <c r="E463" t="s">
        <v>2233</v>
      </c>
      <c r="F463">
        <v>0</v>
      </c>
      <c r="G463" t="s">
        <v>6319</v>
      </c>
      <c r="H463" t="s">
        <v>12314</v>
      </c>
      <c r="P463">
        <v>25074.87</v>
      </c>
      <c r="Q463">
        <v>147.91</v>
      </c>
      <c r="R463" s="343">
        <v>41482</v>
      </c>
      <c r="S463" s="343">
        <v>41835</v>
      </c>
      <c r="T463" t="s">
        <v>4679</v>
      </c>
      <c r="U463" t="s">
        <v>1470</v>
      </c>
      <c r="V463" t="s">
        <v>6635</v>
      </c>
      <c r="W463" t="s">
        <v>4680</v>
      </c>
      <c r="X463" t="s">
        <v>4681</v>
      </c>
      <c r="Y463" t="s">
        <v>4682</v>
      </c>
      <c r="Z463" t="s">
        <v>4683</v>
      </c>
      <c r="AA463" t="s">
        <v>4684</v>
      </c>
      <c r="AB463" t="s">
        <v>4685</v>
      </c>
      <c r="AC463" t="s">
        <v>16142</v>
      </c>
      <c r="AD463" t="s">
        <v>2035</v>
      </c>
      <c r="AE463" t="s">
        <v>4599</v>
      </c>
      <c r="AF463" t="s">
        <v>4686</v>
      </c>
      <c r="AG463" t="s">
        <v>4687</v>
      </c>
      <c r="AH463" t="s">
        <v>4688</v>
      </c>
      <c r="AI463" t="s">
        <v>4689</v>
      </c>
      <c r="AJ463" t="s">
        <v>4690</v>
      </c>
      <c r="AK463" t="s">
        <v>4685</v>
      </c>
      <c r="AL463" t="s">
        <v>4691</v>
      </c>
      <c r="AM463" t="s">
        <v>13631</v>
      </c>
      <c r="AN463" t="s">
        <v>4688</v>
      </c>
      <c r="AO463" t="s">
        <v>4689</v>
      </c>
      <c r="AP463" t="s">
        <v>4684</v>
      </c>
      <c r="AV463" t="s">
        <v>6309</v>
      </c>
      <c r="AW463" t="s">
        <v>6334</v>
      </c>
    </row>
    <row r="464" spans="1:49">
      <c r="A464" t="s">
        <v>2506</v>
      </c>
      <c r="B464" t="s">
        <v>2507</v>
      </c>
      <c r="E464" t="s">
        <v>2508</v>
      </c>
      <c r="F464">
        <v>0</v>
      </c>
      <c r="G464" t="s">
        <v>6319</v>
      </c>
      <c r="H464" t="s">
        <v>12314</v>
      </c>
      <c r="P464">
        <v>29750</v>
      </c>
      <c r="Q464">
        <v>945.35</v>
      </c>
      <c r="R464" s="343">
        <v>41027</v>
      </c>
      <c r="S464" s="343">
        <v>41123</v>
      </c>
      <c r="T464" t="s">
        <v>5019</v>
      </c>
      <c r="U464" t="s">
        <v>10589</v>
      </c>
      <c r="V464" t="s">
        <v>13156</v>
      </c>
      <c r="W464" t="s">
        <v>10590</v>
      </c>
      <c r="X464" t="s">
        <v>2979</v>
      </c>
      <c r="Y464" t="s">
        <v>2980</v>
      </c>
      <c r="Z464" t="s">
        <v>10591</v>
      </c>
      <c r="AA464" t="s">
        <v>10592</v>
      </c>
      <c r="AB464" t="s">
        <v>10593</v>
      </c>
      <c r="AC464" t="s">
        <v>10594</v>
      </c>
      <c r="AD464" t="s">
        <v>6447</v>
      </c>
      <c r="AV464" t="s">
        <v>4285</v>
      </c>
      <c r="AW464" t="s">
        <v>6334</v>
      </c>
    </row>
    <row r="465" spans="1:49">
      <c r="A465" t="s">
        <v>2705</v>
      </c>
      <c r="B465" t="s">
        <v>2706</v>
      </c>
      <c r="E465" t="s">
        <v>2509</v>
      </c>
      <c r="F465">
        <v>0</v>
      </c>
      <c r="G465" t="s">
        <v>6312</v>
      </c>
      <c r="H465" t="s">
        <v>12314</v>
      </c>
      <c r="P465">
        <v>7433.98</v>
      </c>
      <c r="Q465">
        <v>130.18</v>
      </c>
      <c r="R465" s="343">
        <v>42078</v>
      </c>
      <c r="S465" s="343">
        <v>42073</v>
      </c>
      <c r="T465" t="s">
        <v>10198</v>
      </c>
      <c r="U465" t="s">
        <v>6309</v>
      </c>
      <c r="V465" t="s">
        <v>12858</v>
      </c>
      <c r="W465" t="s">
        <v>10199</v>
      </c>
      <c r="X465" t="s">
        <v>10153</v>
      </c>
      <c r="Y465" t="s">
        <v>1249</v>
      </c>
      <c r="Z465" t="s">
        <v>10200</v>
      </c>
      <c r="AA465" t="s">
        <v>10201</v>
      </c>
      <c r="AB465" t="s">
        <v>6309</v>
      </c>
      <c r="AC465" t="s">
        <v>14738</v>
      </c>
      <c r="AD465" t="s">
        <v>6310</v>
      </c>
      <c r="AV465" t="s">
        <v>6309</v>
      </c>
      <c r="AW465" t="s">
        <v>6312</v>
      </c>
    </row>
    <row r="466" spans="1:49">
      <c r="A466" t="s">
        <v>1029</v>
      </c>
      <c r="B466" t="s">
        <v>12728</v>
      </c>
      <c r="E466" t="s">
        <v>1091</v>
      </c>
      <c r="F466">
        <v>0</v>
      </c>
      <c r="G466" t="s">
        <v>6312</v>
      </c>
      <c r="H466" t="s">
        <v>12314</v>
      </c>
      <c r="P466">
        <v>6633.73</v>
      </c>
      <c r="Q466">
        <v>110.56</v>
      </c>
      <c r="R466" s="343">
        <v>42082</v>
      </c>
      <c r="S466" s="343">
        <v>42069</v>
      </c>
      <c r="T466" t="s">
        <v>9560</v>
      </c>
      <c r="U466" t="s">
        <v>6309</v>
      </c>
      <c r="V466" t="s">
        <v>12729</v>
      </c>
      <c r="W466" t="s">
        <v>9561</v>
      </c>
      <c r="X466" t="s">
        <v>2025</v>
      </c>
      <c r="Y466" t="s">
        <v>2026</v>
      </c>
      <c r="Z466" t="s">
        <v>9562</v>
      </c>
      <c r="AA466" t="s">
        <v>9563</v>
      </c>
      <c r="AB466" t="s">
        <v>6309</v>
      </c>
      <c r="AC466" t="s">
        <v>14269</v>
      </c>
      <c r="AD466" t="s">
        <v>6310</v>
      </c>
      <c r="AV466" t="s">
        <v>6309</v>
      </c>
      <c r="AW466" t="s">
        <v>6312</v>
      </c>
    </row>
    <row r="467" spans="1:49">
      <c r="A467" t="s">
        <v>1758</v>
      </c>
      <c r="B467" t="s">
        <v>1759</v>
      </c>
      <c r="E467" t="s">
        <v>282</v>
      </c>
      <c r="F467">
        <v>0</v>
      </c>
      <c r="G467" t="s">
        <v>6312</v>
      </c>
      <c r="H467" t="s">
        <v>12314</v>
      </c>
      <c r="P467">
        <v>9380.91</v>
      </c>
      <c r="Q467">
        <v>156.35</v>
      </c>
      <c r="R467" s="343">
        <v>42087</v>
      </c>
      <c r="S467" s="343">
        <v>42072</v>
      </c>
      <c r="T467" t="s">
        <v>9015</v>
      </c>
      <c r="U467" t="s">
        <v>6309</v>
      </c>
      <c r="V467" t="s">
        <v>12623</v>
      </c>
      <c r="W467" t="s">
        <v>9016</v>
      </c>
      <c r="X467" t="s">
        <v>2024</v>
      </c>
      <c r="Y467" t="s">
        <v>2031</v>
      </c>
      <c r="Z467" t="s">
        <v>9017</v>
      </c>
      <c r="AA467" t="s">
        <v>9018</v>
      </c>
      <c r="AB467" t="s">
        <v>6309</v>
      </c>
      <c r="AC467" t="s">
        <v>16030</v>
      </c>
      <c r="AD467" t="s">
        <v>6310</v>
      </c>
      <c r="AV467" t="s">
        <v>6309</v>
      </c>
      <c r="AW467" t="s">
        <v>6312</v>
      </c>
    </row>
    <row r="468" spans="1:49">
      <c r="A468" t="s">
        <v>283</v>
      </c>
      <c r="B468" t="s">
        <v>284</v>
      </c>
      <c r="E468" t="s">
        <v>4501</v>
      </c>
      <c r="F468">
        <v>0</v>
      </c>
      <c r="G468" t="s">
        <v>6312</v>
      </c>
      <c r="H468" t="s">
        <v>12314</v>
      </c>
      <c r="P468">
        <v>8920.39</v>
      </c>
      <c r="Q468">
        <v>148.66999999999999</v>
      </c>
      <c r="R468" s="343">
        <v>42089</v>
      </c>
      <c r="S468" s="343">
        <v>42076</v>
      </c>
      <c r="T468" t="s">
        <v>7330</v>
      </c>
      <c r="U468" t="s">
        <v>6309</v>
      </c>
      <c r="V468" t="s">
        <v>12066</v>
      </c>
      <c r="W468" t="s">
        <v>7331</v>
      </c>
      <c r="X468" t="s">
        <v>7332</v>
      </c>
      <c r="Y468" t="s">
        <v>7333</v>
      </c>
      <c r="Z468" t="s">
        <v>7334</v>
      </c>
      <c r="AA468" t="s">
        <v>7335</v>
      </c>
      <c r="AB468" t="s">
        <v>6309</v>
      </c>
      <c r="AC468" t="s">
        <v>6309</v>
      </c>
      <c r="AD468" t="s">
        <v>6310</v>
      </c>
      <c r="AV468" t="s">
        <v>6309</v>
      </c>
      <c r="AW468" t="s">
        <v>6312</v>
      </c>
    </row>
    <row r="469" spans="1:49">
      <c r="A469" t="s">
        <v>5395</v>
      </c>
      <c r="B469" t="s">
        <v>5396</v>
      </c>
      <c r="E469" t="s">
        <v>1091</v>
      </c>
      <c r="F469">
        <v>0</v>
      </c>
      <c r="G469" t="s">
        <v>6312</v>
      </c>
      <c r="H469" t="s">
        <v>12314</v>
      </c>
      <c r="P469">
        <v>8234.48</v>
      </c>
      <c r="Q469">
        <v>137.24</v>
      </c>
      <c r="R469" s="343">
        <v>42092</v>
      </c>
      <c r="S469" s="343">
        <v>42080</v>
      </c>
      <c r="T469" t="s">
        <v>8440</v>
      </c>
      <c r="U469" t="s">
        <v>6309</v>
      </c>
      <c r="V469" t="s">
        <v>12511</v>
      </c>
      <c r="W469" t="s">
        <v>6955</v>
      </c>
      <c r="X469" t="s">
        <v>1417</v>
      </c>
      <c r="Y469" t="s">
        <v>1418</v>
      </c>
      <c r="Z469" t="s">
        <v>16136</v>
      </c>
      <c r="AA469" t="s">
        <v>16136</v>
      </c>
      <c r="AB469" t="s">
        <v>6309</v>
      </c>
      <c r="AC469" t="s">
        <v>8442</v>
      </c>
      <c r="AD469" t="s">
        <v>6310</v>
      </c>
      <c r="AV469" t="s">
        <v>6309</v>
      </c>
      <c r="AW469" t="s">
        <v>6312</v>
      </c>
    </row>
    <row r="470" spans="1:49">
      <c r="A470" t="s">
        <v>1495</v>
      </c>
      <c r="B470" t="s">
        <v>298</v>
      </c>
      <c r="E470" t="s">
        <v>2421</v>
      </c>
      <c r="F470">
        <v>0</v>
      </c>
      <c r="G470" t="s">
        <v>6319</v>
      </c>
      <c r="H470" t="s">
        <v>12314</v>
      </c>
      <c r="P470">
        <v>44152.51</v>
      </c>
      <c r="Q470">
        <v>879.2</v>
      </c>
      <c r="R470" s="343">
        <v>42092</v>
      </c>
      <c r="S470" s="343">
        <v>42080</v>
      </c>
      <c r="T470" t="s">
        <v>6947</v>
      </c>
      <c r="U470" t="s">
        <v>6948</v>
      </c>
      <c r="V470" t="s">
        <v>11968</v>
      </c>
      <c r="W470" t="s">
        <v>6949</v>
      </c>
      <c r="X470" t="s">
        <v>6946</v>
      </c>
      <c r="Y470" t="s">
        <v>2031</v>
      </c>
      <c r="Z470" t="s">
        <v>15889</v>
      </c>
      <c r="AA470" t="s">
        <v>6951</v>
      </c>
      <c r="AB470" t="s">
        <v>6952</v>
      </c>
      <c r="AC470" t="s">
        <v>14382</v>
      </c>
      <c r="AD470" t="s">
        <v>6313</v>
      </c>
      <c r="AE470" t="s">
        <v>3754</v>
      </c>
      <c r="AF470" t="s">
        <v>6954</v>
      </c>
      <c r="AG470" t="s">
        <v>6955</v>
      </c>
      <c r="AH470" t="s">
        <v>6207</v>
      </c>
      <c r="AI470" t="s">
        <v>6208</v>
      </c>
      <c r="AJ470" t="s">
        <v>6956</v>
      </c>
      <c r="AV470" t="s">
        <v>6566</v>
      </c>
      <c r="AW470" t="s">
        <v>4392</v>
      </c>
    </row>
    <row r="471" spans="1:49">
      <c r="A471" t="s">
        <v>1496</v>
      </c>
      <c r="B471" t="s">
        <v>298</v>
      </c>
      <c r="E471" t="s">
        <v>1497</v>
      </c>
      <c r="F471">
        <v>0</v>
      </c>
      <c r="G471" t="s">
        <v>6319</v>
      </c>
      <c r="H471" t="s">
        <v>12314</v>
      </c>
      <c r="P471">
        <v>8927.27</v>
      </c>
      <c r="Q471">
        <v>177.77</v>
      </c>
      <c r="R471" s="343">
        <v>42092</v>
      </c>
      <c r="S471" s="343">
        <v>42076</v>
      </c>
      <c r="T471" t="s">
        <v>6947</v>
      </c>
      <c r="U471" t="s">
        <v>6948</v>
      </c>
      <c r="V471" t="s">
        <v>11969</v>
      </c>
      <c r="W471" t="s">
        <v>6949</v>
      </c>
      <c r="X471" t="s">
        <v>6946</v>
      </c>
      <c r="Y471" t="s">
        <v>2031</v>
      </c>
      <c r="Z471" t="s">
        <v>15889</v>
      </c>
      <c r="AA471" t="s">
        <v>6951</v>
      </c>
      <c r="AB471" t="s">
        <v>6952</v>
      </c>
      <c r="AC471" t="s">
        <v>14382</v>
      </c>
      <c r="AD471" t="s">
        <v>6313</v>
      </c>
      <c r="AE471" t="s">
        <v>3754</v>
      </c>
      <c r="AF471" t="s">
        <v>6954</v>
      </c>
      <c r="AG471" t="s">
        <v>6955</v>
      </c>
      <c r="AH471" t="s">
        <v>6207</v>
      </c>
      <c r="AI471" t="s">
        <v>6208</v>
      </c>
      <c r="AJ471" t="s">
        <v>6956</v>
      </c>
      <c r="AV471" t="s">
        <v>6566</v>
      </c>
      <c r="AW471" t="s">
        <v>4392</v>
      </c>
    </row>
    <row r="472" spans="1:49">
      <c r="A472" t="s">
        <v>1498</v>
      </c>
      <c r="B472" t="s">
        <v>298</v>
      </c>
      <c r="E472" t="s">
        <v>1497</v>
      </c>
      <c r="F472">
        <v>0</v>
      </c>
      <c r="G472" t="s">
        <v>6319</v>
      </c>
      <c r="H472" t="s">
        <v>12314</v>
      </c>
      <c r="P472">
        <v>8927.27</v>
      </c>
      <c r="Q472">
        <v>177.77</v>
      </c>
      <c r="R472" s="343">
        <v>42092</v>
      </c>
      <c r="S472" s="343">
        <v>42076</v>
      </c>
      <c r="T472" t="s">
        <v>6947</v>
      </c>
      <c r="U472" t="s">
        <v>6948</v>
      </c>
      <c r="V472" t="s">
        <v>11970</v>
      </c>
      <c r="W472" t="s">
        <v>6949</v>
      </c>
      <c r="X472" t="s">
        <v>6946</v>
      </c>
      <c r="Y472" t="s">
        <v>2031</v>
      </c>
      <c r="Z472" t="s">
        <v>15889</v>
      </c>
      <c r="AA472" t="s">
        <v>6951</v>
      </c>
      <c r="AB472" t="s">
        <v>6952</v>
      </c>
      <c r="AC472" t="s">
        <v>14382</v>
      </c>
      <c r="AD472" t="s">
        <v>6313</v>
      </c>
      <c r="AE472" t="s">
        <v>3754</v>
      </c>
      <c r="AF472" t="s">
        <v>6954</v>
      </c>
      <c r="AG472" t="s">
        <v>6955</v>
      </c>
      <c r="AH472" t="s">
        <v>6207</v>
      </c>
      <c r="AI472" t="s">
        <v>6208</v>
      </c>
      <c r="AJ472" t="s">
        <v>6956</v>
      </c>
      <c r="AV472" t="s">
        <v>6566</v>
      </c>
      <c r="AW472" t="s">
        <v>4392</v>
      </c>
    </row>
    <row r="473" spans="1:49">
      <c r="A473" t="s">
        <v>1499</v>
      </c>
      <c r="B473" t="s">
        <v>298</v>
      </c>
      <c r="E473" t="s">
        <v>1500</v>
      </c>
      <c r="F473">
        <v>0</v>
      </c>
      <c r="G473" t="s">
        <v>6319</v>
      </c>
      <c r="H473" t="s">
        <v>12314</v>
      </c>
      <c r="P473">
        <v>10559.23</v>
      </c>
      <c r="Q473">
        <v>210.26</v>
      </c>
      <c r="R473" s="343">
        <v>42092</v>
      </c>
      <c r="S473" s="343">
        <v>42076</v>
      </c>
      <c r="T473" t="s">
        <v>6947</v>
      </c>
      <c r="U473" t="s">
        <v>6948</v>
      </c>
      <c r="V473" t="s">
        <v>11971</v>
      </c>
      <c r="W473" t="s">
        <v>6949</v>
      </c>
      <c r="X473" t="s">
        <v>6946</v>
      </c>
      <c r="Y473" t="s">
        <v>2031</v>
      </c>
      <c r="Z473" t="s">
        <v>15889</v>
      </c>
      <c r="AA473" t="s">
        <v>6951</v>
      </c>
      <c r="AB473" t="s">
        <v>6952</v>
      </c>
      <c r="AC473" t="s">
        <v>14382</v>
      </c>
      <c r="AD473" t="s">
        <v>6313</v>
      </c>
      <c r="AE473" t="s">
        <v>3754</v>
      </c>
      <c r="AF473" t="s">
        <v>6954</v>
      </c>
      <c r="AG473" t="s">
        <v>6955</v>
      </c>
      <c r="AH473" t="s">
        <v>6207</v>
      </c>
      <c r="AI473" t="s">
        <v>6208</v>
      </c>
      <c r="AJ473" t="s">
        <v>6956</v>
      </c>
      <c r="AV473" t="s">
        <v>6566</v>
      </c>
      <c r="AW473" t="s">
        <v>4392</v>
      </c>
    </row>
    <row r="474" spans="1:49">
      <c r="A474" t="s">
        <v>5038</v>
      </c>
      <c r="B474" t="s">
        <v>5039</v>
      </c>
      <c r="E474" t="s">
        <v>5040</v>
      </c>
      <c r="F474">
        <v>0</v>
      </c>
      <c r="G474" t="s">
        <v>6312</v>
      </c>
      <c r="H474" t="s">
        <v>12314</v>
      </c>
      <c r="P474">
        <v>10537.94</v>
      </c>
      <c r="Q474">
        <v>175.63</v>
      </c>
      <c r="R474" s="343">
        <v>42089</v>
      </c>
      <c r="S474" s="343">
        <v>42079</v>
      </c>
      <c r="T474" t="s">
        <v>7254</v>
      </c>
      <c r="U474" t="s">
        <v>6309</v>
      </c>
      <c r="V474" t="s">
        <v>12043</v>
      </c>
      <c r="W474" t="s">
        <v>7255</v>
      </c>
      <c r="X474" t="s">
        <v>3554</v>
      </c>
      <c r="Y474" t="s">
        <v>3555</v>
      </c>
      <c r="Z474" t="s">
        <v>7256</v>
      </c>
      <c r="AA474" t="s">
        <v>7257</v>
      </c>
      <c r="AB474" t="s">
        <v>6309</v>
      </c>
      <c r="AC474" t="s">
        <v>6309</v>
      </c>
      <c r="AD474" t="s">
        <v>6310</v>
      </c>
      <c r="AV474" t="s">
        <v>6309</v>
      </c>
      <c r="AW474" t="s">
        <v>6312</v>
      </c>
    </row>
    <row r="475" spans="1:49">
      <c r="A475" t="s">
        <v>779</v>
      </c>
      <c r="B475" t="s">
        <v>780</v>
      </c>
      <c r="E475" t="s">
        <v>4501</v>
      </c>
      <c r="F475">
        <v>0</v>
      </c>
      <c r="G475" t="s">
        <v>6319</v>
      </c>
      <c r="H475" t="s">
        <v>12314</v>
      </c>
      <c r="P475">
        <v>9507.77</v>
      </c>
      <c r="Q475">
        <v>158.46</v>
      </c>
      <c r="R475" s="343">
        <v>42092</v>
      </c>
      <c r="S475" s="343">
        <v>42075</v>
      </c>
      <c r="T475" t="s">
        <v>11362</v>
      </c>
      <c r="U475" t="s">
        <v>11363</v>
      </c>
      <c r="V475" t="s">
        <v>13371</v>
      </c>
      <c r="W475" t="s">
        <v>14286</v>
      </c>
      <c r="X475" t="s">
        <v>1338</v>
      </c>
      <c r="Y475" t="s">
        <v>3329</v>
      </c>
      <c r="Z475" t="s">
        <v>16347</v>
      </c>
      <c r="AA475" t="s">
        <v>16348</v>
      </c>
      <c r="AB475" t="s">
        <v>11367</v>
      </c>
      <c r="AC475" t="s">
        <v>11368</v>
      </c>
      <c r="AD475" t="s">
        <v>6313</v>
      </c>
      <c r="AV475" t="s">
        <v>4678</v>
      </c>
      <c r="AW475" t="s">
        <v>6317</v>
      </c>
    </row>
    <row r="476" spans="1:49">
      <c r="A476" t="s">
        <v>1972</v>
      </c>
      <c r="B476" t="s">
        <v>1973</v>
      </c>
      <c r="E476" t="s">
        <v>4501</v>
      </c>
      <c r="F476">
        <v>0</v>
      </c>
      <c r="G476" t="s">
        <v>6312</v>
      </c>
      <c r="H476" t="s">
        <v>12314</v>
      </c>
      <c r="P476">
        <v>8477.61</v>
      </c>
      <c r="Q476">
        <v>141.29</v>
      </c>
      <c r="R476" s="343">
        <v>42093</v>
      </c>
      <c r="S476" s="343">
        <v>42079</v>
      </c>
      <c r="T476" t="s">
        <v>9907</v>
      </c>
      <c r="U476" t="s">
        <v>6309</v>
      </c>
      <c r="V476" t="s">
        <v>12797</v>
      </c>
      <c r="W476" t="s">
        <v>9908</v>
      </c>
      <c r="X476" t="s">
        <v>2024</v>
      </c>
      <c r="Y476" t="s">
        <v>2031</v>
      </c>
      <c r="Z476" t="s">
        <v>9909</v>
      </c>
      <c r="AA476" t="s">
        <v>9910</v>
      </c>
      <c r="AB476" t="s">
        <v>6309</v>
      </c>
      <c r="AC476" t="s">
        <v>16342</v>
      </c>
      <c r="AD476" t="s">
        <v>6310</v>
      </c>
      <c r="AV476" t="s">
        <v>6309</v>
      </c>
      <c r="AW476" t="s">
        <v>6312</v>
      </c>
    </row>
    <row r="477" spans="1:49">
      <c r="A477" t="s">
        <v>3358</v>
      </c>
      <c r="B477" t="s">
        <v>3359</v>
      </c>
      <c r="E477" t="s">
        <v>2221</v>
      </c>
      <c r="F477">
        <v>0</v>
      </c>
      <c r="G477" t="s">
        <v>6312</v>
      </c>
      <c r="H477" t="s">
        <v>12314</v>
      </c>
      <c r="P477">
        <v>7156.26</v>
      </c>
      <c r="Q477">
        <v>125.32</v>
      </c>
      <c r="R477" s="343">
        <v>42093</v>
      </c>
      <c r="S477" s="343">
        <v>42080</v>
      </c>
      <c r="T477" t="s">
        <v>9662</v>
      </c>
      <c r="U477" t="s">
        <v>6309</v>
      </c>
      <c r="V477" t="s">
        <v>12749</v>
      </c>
      <c r="W477" t="s">
        <v>9663</v>
      </c>
      <c r="X477" t="s">
        <v>2024</v>
      </c>
      <c r="Y477" t="s">
        <v>2031</v>
      </c>
      <c r="Z477" t="s">
        <v>9664</v>
      </c>
      <c r="AA477" t="s">
        <v>6309</v>
      </c>
      <c r="AB477" t="s">
        <v>6309</v>
      </c>
      <c r="AC477" t="s">
        <v>9665</v>
      </c>
      <c r="AD477" t="s">
        <v>6310</v>
      </c>
      <c r="AV477" t="s">
        <v>6309</v>
      </c>
      <c r="AW477" t="s">
        <v>6312</v>
      </c>
    </row>
    <row r="478" spans="1:49">
      <c r="A478" t="s">
        <v>620</v>
      </c>
      <c r="B478" t="s">
        <v>621</v>
      </c>
      <c r="E478" t="s">
        <v>2535</v>
      </c>
      <c r="F478">
        <v>0</v>
      </c>
      <c r="G478" t="s">
        <v>6312</v>
      </c>
      <c r="H478" t="s">
        <v>12314</v>
      </c>
      <c r="P478">
        <v>5728.29</v>
      </c>
      <c r="Q478">
        <v>100.31</v>
      </c>
      <c r="R478" s="343">
        <v>42093</v>
      </c>
      <c r="S478" s="343">
        <v>42079</v>
      </c>
      <c r="T478" t="s">
        <v>8430</v>
      </c>
      <c r="U478" t="s">
        <v>6309</v>
      </c>
      <c r="V478" t="s">
        <v>12509</v>
      </c>
      <c r="W478" t="s">
        <v>8431</v>
      </c>
      <c r="X478" t="s">
        <v>3554</v>
      </c>
      <c r="Y478" t="s">
        <v>3555</v>
      </c>
      <c r="Z478" t="s">
        <v>8432</v>
      </c>
      <c r="AA478" t="s">
        <v>8433</v>
      </c>
      <c r="AB478" t="s">
        <v>6309</v>
      </c>
      <c r="AC478" t="s">
        <v>16033</v>
      </c>
      <c r="AD478" t="s">
        <v>6310</v>
      </c>
      <c r="AV478" t="s">
        <v>6309</v>
      </c>
      <c r="AW478" t="s">
        <v>6312</v>
      </c>
    </row>
    <row r="479" spans="1:49">
      <c r="A479" t="s">
        <v>5987</v>
      </c>
      <c r="B479" t="s">
        <v>5988</v>
      </c>
      <c r="E479" t="s">
        <v>5989</v>
      </c>
      <c r="F479">
        <v>0</v>
      </c>
      <c r="G479" t="s">
        <v>6319</v>
      </c>
      <c r="H479" t="s">
        <v>12314</v>
      </c>
      <c r="P479">
        <v>22496.05</v>
      </c>
      <c r="Q479">
        <v>714.48</v>
      </c>
      <c r="R479" s="343">
        <v>41404</v>
      </c>
      <c r="S479" s="343">
        <v>41571</v>
      </c>
      <c r="T479" t="s">
        <v>7453</v>
      </c>
      <c r="U479" t="s">
        <v>7454</v>
      </c>
      <c r="V479" t="s">
        <v>7455</v>
      </c>
      <c r="W479" t="s">
        <v>7456</v>
      </c>
      <c r="X479" t="s">
        <v>3554</v>
      </c>
      <c r="Y479" t="s">
        <v>3555</v>
      </c>
      <c r="Z479" t="s">
        <v>7457</v>
      </c>
      <c r="AA479" t="s">
        <v>6309</v>
      </c>
      <c r="AB479" t="s">
        <v>7458</v>
      </c>
      <c r="AC479" t="s">
        <v>7459</v>
      </c>
      <c r="AD479" t="s">
        <v>6318</v>
      </c>
      <c r="AV479" t="s">
        <v>4678</v>
      </c>
      <c r="AW479" t="s">
        <v>6317</v>
      </c>
    </row>
    <row r="480" spans="1:49">
      <c r="A480" t="s">
        <v>622</v>
      </c>
      <c r="B480" t="s">
        <v>623</v>
      </c>
      <c r="E480" t="s">
        <v>624</v>
      </c>
      <c r="F480">
        <v>0</v>
      </c>
      <c r="G480" t="s">
        <v>6319</v>
      </c>
      <c r="H480" t="s">
        <v>12314</v>
      </c>
      <c r="P480">
        <v>30852.59</v>
      </c>
      <c r="Q480">
        <v>1495.17</v>
      </c>
      <c r="R480" s="343">
        <v>42100</v>
      </c>
      <c r="S480" s="343">
        <v>41366</v>
      </c>
      <c r="T480" t="s">
        <v>2488</v>
      </c>
      <c r="U480" t="s">
        <v>6766</v>
      </c>
      <c r="V480" t="s">
        <v>6767</v>
      </c>
      <c r="W480" t="s">
        <v>6768</v>
      </c>
      <c r="X480" t="s">
        <v>2024</v>
      </c>
      <c r="Y480" t="s">
        <v>6769</v>
      </c>
      <c r="Z480" t="s">
        <v>6770</v>
      </c>
      <c r="AA480" t="s">
        <v>6771</v>
      </c>
      <c r="AB480" t="s">
        <v>6772</v>
      </c>
      <c r="AC480" t="s">
        <v>6773</v>
      </c>
      <c r="AD480" t="s">
        <v>6447</v>
      </c>
      <c r="AQ480">
        <v>1</v>
      </c>
      <c r="AR480" t="s">
        <v>15142</v>
      </c>
      <c r="AS480" t="s">
        <v>4680</v>
      </c>
      <c r="AT480" t="s">
        <v>4682</v>
      </c>
      <c r="AU480" t="s">
        <v>4683</v>
      </c>
      <c r="AV480" t="s">
        <v>6765</v>
      </c>
      <c r="AW480" t="s">
        <v>4392</v>
      </c>
    </row>
    <row r="481" spans="1:49">
      <c r="A481" t="s">
        <v>2655</v>
      </c>
      <c r="B481" t="s">
        <v>2656</v>
      </c>
      <c r="E481" t="s">
        <v>2509</v>
      </c>
      <c r="F481">
        <v>0</v>
      </c>
      <c r="G481" t="s">
        <v>6312</v>
      </c>
      <c r="H481" t="s">
        <v>12314</v>
      </c>
      <c r="P481">
        <v>7272.99</v>
      </c>
      <c r="Q481">
        <v>127.37</v>
      </c>
      <c r="R481" s="343">
        <v>42101</v>
      </c>
      <c r="S481" s="343">
        <v>42079</v>
      </c>
      <c r="T481" t="s">
        <v>10106</v>
      </c>
      <c r="U481" t="s">
        <v>6309</v>
      </c>
      <c r="V481" t="s">
        <v>12842</v>
      </c>
      <c r="W481" t="s">
        <v>10107</v>
      </c>
      <c r="X481" t="s">
        <v>2024</v>
      </c>
      <c r="Y481" t="s">
        <v>2031</v>
      </c>
      <c r="Z481" t="s">
        <v>16004</v>
      </c>
      <c r="AA481" t="s">
        <v>16005</v>
      </c>
      <c r="AB481" t="s">
        <v>6309</v>
      </c>
      <c r="AC481" t="s">
        <v>10110</v>
      </c>
      <c r="AD481" t="s">
        <v>6310</v>
      </c>
      <c r="AV481" t="s">
        <v>6309</v>
      </c>
      <c r="AW481" t="s">
        <v>6312</v>
      </c>
    </row>
    <row r="482" spans="1:49">
      <c r="A482" t="s">
        <v>1766</v>
      </c>
      <c r="B482" t="s">
        <v>1767</v>
      </c>
      <c r="E482" t="s">
        <v>282</v>
      </c>
      <c r="F482">
        <v>0</v>
      </c>
      <c r="G482" t="s">
        <v>6312</v>
      </c>
      <c r="H482" t="s">
        <v>12314</v>
      </c>
      <c r="P482">
        <v>9264.66</v>
      </c>
      <c r="Q482">
        <v>154.41</v>
      </c>
      <c r="R482" s="343">
        <v>42102</v>
      </c>
      <c r="S482" s="343">
        <v>42079</v>
      </c>
      <c r="T482" t="s">
        <v>9024</v>
      </c>
      <c r="U482" t="s">
        <v>6309</v>
      </c>
      <c r="V482" t="s">
        <v>12625</v>
      </c>
      <c r="W482" t="s">
        <v>9025</v>
      </c>
      <c r="X482" t="s">
        <v>2024</v>
      </c>
      <c r="Y482" t="s">
        <v>2031</v>
      </c>
      <c r="Z482" t="s">
        <v>9026</v>
      </c>
      <c r="AA482" t="s">
        <v>9027</v>
      </c>
      <c r="AB482" t="s">
        <v>6309</v>
      </c>
      <c r="AC482" t="s">
        <v>9028</v>
      </c>
      <c r="AD482" t="s">
        <v>6310</v>
      </c>
      <c r="AV482" t="s">
        <v>6309</v>
      </c>
      <c r="AW482" t="s">
        <v>6312</v>
      </c>
    </row>
    <row r="483" spans="1:49">
      <c r="A483" t="s">
        <v>2651</v>
      </c>
      <c r="B483" t="s">
        <v>2652</v>
      </c>
      <c r="E483" t="s">
        <v>4501</v>
      </c>
      <c r="F483">
        <v>0</v>
      </c>
      <c r="G483" t="s">
        <v>6312</v>
      </c>
      <c r="H483" t="s">
        <v>12314</v>
      </c>
      <c r="P483">
        <v>9564.82</v>
      </c>
      <c r="Q483">
        <v>159.41</v>
      </c>
      <c r="R483" s="343">
        <v>42102</v>
      </c>
      <c r="S483" s="343">
        <v>42079</v>
      </c>
      <c r="T483" t="s">
        <v>10099</v>
      </c>
      <c r="U483" t="s">
        <v>6309</v>
      </c>
      <c r="V483" t="s">
        <v>12840</v>
      </c>
      <c r="W483" t="s">
        <v>10100</v>
      </c>
      <c r="X483" t="s">
        <v>2015</v>
      </c>
      <c r="Y483" t="s">
        <v>2016</v>
      </c>
      <c r="Z483" t="s">
        <v>6309</v>
      </c>
      <c r="AA483" t="s">
        <v>10101</v>
      </c>
      <c r="AB483" t="s">
        <v>6309</v>
      </c>
      <c r="AC483" t="s">
        <v>10102</v>
      </c>
      <c r="AD483" t="s">
        <v>6310</v>
      </c>
      <c r="AV483" t="s">
        <v>6309</v>
      </c>
      <c r="AW483" t="s">
        <v>6312</v>
      </c>
    </row>
    <row r="484" spans="1:49">
      <c r="A484" t="s">
        <v>2310</v>
      </c>
      <c r="B484" t="s">
        <v>2311</v>
      </c>
      <c r="E484" t="s">
        <v>4501</v>
      </c>
      <c r="F484">
        <v>0</v>
      </c>
      <c r="G484" t="s">
        <v>6312</v>
      </c>
      <c r="H484" t="s">
        <v>12314</v>
      </c>
      <c r="P484">
        <v>8477.6</v>
      </c>
      <c r="Q484">
        <v>141.29</v>
      </c>
      <c r="R484" s="343">
        <v>42103</v>
      </c>
      <c r="S484" s="343">
        <v>42079</v>
      </c>
      <c r="T484" t="s">
        <v>8924</v>
      </c>
      <c r="U484" t="s">
        <v>6309</v>
      </c>
      <c r="V484" t="s">
        <v>12607</v>
      </c>
      <c r="W484" t="s">
        <v>8925</v>
      </c>
      <c r="X484" t="s">
        <v>2024</v>
      </c>
      <c r="Y484" t="s">
        <v>2031</v>
      </c>
      <c r="Z484" t="s">
        <v>8926</v>
      </c>
      <c r="AA484" t="s">
        <v>8927</v>
      </c>
      <c r="AB484" t="s">
        <v>6309</v>
      </c>
      <c r="AC484" t="s">
        <v>8928</v>
      </c>
      <c r="AD484" t="s">
        <v>6310</v>
      </c>
      <c r="AV484" t="s">
        <v>6309</v>
      </c>
      <c r="AW484" t="s">
        <v>6312</v>
      </c>
    </row>
    <row r="485" spans="1:49">
      <c r="A485" t="s">
        <v>4235</v>
      </c>
      <c r="B485" t="s">
        <v>4236</v>
      </c>
      <c r="E485" t="s">
        <v>4237</v>
      </c>
      <c r="F485">
        <v>0</v>
      </c>
      <c r="G485" t="s">
        <v>6312</v>
      </c>
      <c r="H485" t="s">
        <v>12314</v>
      </c>
      <c r="P485">
        <v>9470.65</v>
      </c>
      <c r="Q485">
        <v>157.84</v>
      </c>
      <c r="R485" s="343">
        <v>42106</v>
      </c>
      <c r="S485" s="343">
        <v>42081</v>
      </c>
      <c r="T485" t="s">
        <v>7242</v>
      </c>
      <c r="U485" t="s">
        <v>6309</v>
      </c>
      <c r="V485" t="s">
        <v>12039</v>
      </c>
      <c r="W485" t="s">
        <v>7243</v>
      </c>
      <c r="X485" t="s">
        <v>2024</v>
      </c>
      <c r="Y485" t="s">
        <v>2031</v>
      </c>
      <c r="Z485" t="s">
        <v>7244</v>
      </c>
      <c r="AA485" t="s">
        <v>16134</v>
      </c>
      <c r="AB485" t="s">
        <v>6309</v>
      </c>
      <c r="AC485" t="s">
        <v>6309</v>
      </c>
      <c r="AD485" t="s">
        <v>6310</v>
      </c>
      <c r="AV485" t="s">
        <v>6309</v>
      </c>
      <c r="AW485" t="s">
        <v>6312</v>
      </c>
    </row>
    <row r="486" spans="1:49">
      <c r="A486" t="s">
        <v>6160</v>
      </c>
      <c r="B486" t="s">
        <v>6161</v>
      </c>
      <c r="D486">
        <v>125.77</v>
      </c>
      <c r="E486" t="s">
        <v>6162</v>
      </c>
      <c r="F486">
        <v>0</v>
      </c>
      <c r="G486" t="s">
        <v>6317</v>
      </c>
      <c r="H486" t="s">
        <v>12314</v>
      </c>
      <c r="P486">
        <v>7070.57</v>
      </c>
      <c r="Q486">
        <v>126.01</v>
      </c>
      <c r="R486" s="343">
        <v>42108</v>
      </c>
      <c r="S486" s="343">
        <v>42082</v>
      </c>
      <c r="T486" t="s">
        <v>10810</v>
      </c>
      <c r="U486" t="s">
        <v>10811</v>
      </c>
      <c r="V486" t="s">
        <v>13193</v>
      </c>
      <c r="W486" t="s">
        <v>10812</v>
      </c>
      <c r="X486" t="s">
        <v>10813</v>
      </c>
      <c r="Y486" t="s">
        <v>10814</v>
      </c>
      <c r="Z486" t="s">
        <v>10815</v>
      </c>
      <c r="AA486" t="s">
        <v>10816</v>
      </c>
      <c r="AB486" t="s">
        <v>10817</v>
      </c>
      <c r="AC486" t="s">
        <v>10818</v>
      </c>
      <c r="AD486" t="s">
        <v>6310</v>
      </c>
      <c r="AV486" t="s">
        <v>6309</v>
      </c>
      <c r="AW486" t="s">
        <v>6317</v>
      </c>
    </row>
    <row r="487" spans="1:49">
      <c r="A487" t="s">
        <v>4176</v>
      </c>
      <c r="B487" t="s">
        <v>4177</v>
      </c>
      <c r="D487">
        <v>136.1</v>
      </c>
      <c r="E487" t="s">
        <v>2321</v>
      </c>
      <c r="F487">
        <v>0</v>
      </c>
      <c r="G487" t="s">
        <v>6312</v>
      </c>
      <c r="H487" t="s">
        <v>12314</v>
      </c>
      <c r="P487">
        <v>8165.82</v>
      </c>
      <c r="Q487">
        <v>136.1</v>
      </c>
      <c r="R487" s="343">
        <v>42108</v>
      </c>
      <c r="S487" s="343">
        <v>42065</v>
      </c>
      <c r="T487" t="s">
        <v>9149</v>
      </c>
      <c r="U487" t="s">
        <v>6309</v>
      </c>
      <c r="V487" t="s">
        <v>12650</v>
      </c>
      <c r="W487" t="s">
        <v>15951</v>
      </c>
      <c r="X487" t="s">
        <v>2025</v>
      </c>
      <c r="Y487" t="s">
        <v>2026</v>
      </c>
      <c r="Z487" t="s">
        <v>9151</v>
      </c>
      <c r="AA487" t="s">
        <v>9152</v>
      </c>
      <c r="AB487" t="s">
        <v>6309</v>
      </c>
      <c r="AC487" t="s">
        <v>16120</v>
      </c>
      <c r="AD487" t="s">
        <v>6310</v>
      </c>
      <c r="AV487" t="s">
        <v>6309</v>
      </c>
      <c r="AW487" t="s">
        <v>6312</v>
      </c>
    </row>
    <row r="488" spans="1:49">
      <c r="A488" t="s">
        <v>5845</v>
      </c>
      <c r="B488" t="s">
        <v>5846</v>
      </c>
      <c r="D488">
        <v>158.46</v>
      </c>
      <c r="E488" t="s">
        <v>4501</v>
      </c>
      <c r="F488">
        <v>0</v>
      </c>
      <c r="G488" t="s">
        <v>6312</v>
      </c>
      <c r="H488" t="s">
        <v>12314</v>
      </c>
      <c r="P488">
        <v>9507.7800000000007</v>
      </c>
      <c r="Q488">
        <v>158.46</v>
      </c>
      <c r="R488" s="343">
        <v>42108</v>
      </c>
      <c r="S488" s="343">
        <v>42060</v>
      </c>
      <c r="T488" t="s">
        <v>10391</v>
      </c>
      <c r="U488" t="s">
        <v>6309</v>
      </c>
      <c r="V488" t="s">
        <v>12899</v>
      </c>
      <c r="W488" t="s">
        <v>10392</v>
      </c>
      <c r="X488" t="s">
        <v>2024</v>
      </c>
      <c r="Y488" t="s">
        <v>2031</v>
      </c>
      <c r="Z488" t="s">
        <v>10393</v>
      </c>
      <c r="AA488" t="s">
        <v>10394</v>
      </c>
      <c r="AB488" t="s">
        <v>6309</v>
      </c>
      <c r="AC488" t="s">
        <v>10395</v>
      </c>
      <c r="AD488" t="s">
        <v>6310</v>
      </c>
      <c r="AV488" t="s">
        <v>6309</v>
      </c>
      <c r="AW488" t="s">
        <v>6312</v>
      </c>
    </row>
    <row r="489" spans="1:49">
      <c r="A489" t="s">
        <v>1746</v>
      </c>
      <c r="B489" t="s">
        <v>1747</v>
      </c>
      <c r="D489">
        <v>169.91</v>
      </c>
      <c r="E489" t="s">
        <v>1921</v>
      </c>
      <c r="F489">
        <v>0</v>
      </c>
      <c r="G489" t="s">
        <v>6312</v>
      </c>
      <c r="H489" t="s">
        <v>12314</v>
      </c>
      <c r="P489">
        <v>10194.59</v>
      </c>
      <c r="Q489">
        <v>169.91</v>
      </c>
      <c r="R489" s="343">
        <v>42108</v>
      </c>
      <c r="S489" s="343">
        <v>42065</v>
      </c>
      <c r="T489" t="s">
        <v>8989</v>
      </c>
      <c r="U489" t="s">
        <v>6309</v>
      </c>
      <c r="V489" t="s">
        <v>12165</v>
      </c>
      <c r="W489" t="s">
        <v>8990</v>
      </c>
      <c r="X489" t="s">
        <v>3554</v>
      </c>
      <c r="Y489" t="s">
        <v>3555</v>
      </c>
      <c r="Z489" t="s">
        <v>8991</v>
      </c>
      <c r="AA489" t="s">
        <v>8992</v>
      </c>
      <c r="AB489" t="s">
        <v>6309</v>
      </c>
      <c r="AC489" t="s">
        <v>6309</v>
      </c>
      <c r="AD489" t="s">
        <v>6310</v>
      </c>
      <c r="AV489" t="s">
        <v>6309</v>
      </c>
      <c r="AW489" t="s">
        <v>6312</v>
      </c>
    </row>
    <row r="490" spans="1:49">
      <c r="A490" t="s">
        <v>3060</v>
      </c>
      <c r="B490" t="s">
        <v>3061</v>
      </c>
      <c r="D490">
        <v>169.91</v>
      </c>
      <c r="E490" t="s">
        <v>3062</v>
      </c>
      <c r="F490">
        <v>0</v>
      </c>
      <c r="G490" t="s">
        <v>6312</v>
      </c>
      <c r="H490" t="s">
        <v>12314</v>
      </c>
      <c r="P490">
        <v>10194.549999999999</v>
      </c>
      <c r="Q490">
        <v>169.91</v>
      </c>
      <c r="R490" s="343">
        <v>42110</v>
      </c>
      <c r="S490" s="343">
        <v>42065</v>
      </c>
      <c r="T490" t="s">
        <v>9240</v>
      </c>
      <c r="U490" t="s">
        <v>6309</v>
      </c>
      <c r="V490" t="s">
        <v>12664</v>
      </c>
      <c r="W490" t="s">
        <v>9241</v>
      </c>
      <c r="X490" t="s">
        <v>2015</v>
      </c>
      <c r="Y490" t="s">
        <v>2016</v>
      </c>
      <c r="Z490" t="s">
        <v>9242</v>
      </c>
      <c r="AA490" t="s">
        <v>9243</v>
      </c>
      <c r="AB490" t="s">
        <v>6309</v>
      </c>
      <c r="AC490" t="s">
        <v>6309</v>
      </c>
      <c r="AD490" t="s">
        <v>6310</v>
      </c>
      <c r="AV490" t="s">
        <v>6309</v>
      </c>
      <c r="AW490" t="s">
        <v>6312</v>
      </c>
    </row>
    <row r="491" spans="1:49">
      <c r="A491" t="s">
        <v>6121</v>
      </c>
      <c r="B491" t="s">
        <v>6122</v>
      </c>
      <c r="D491">
        <v>162.5</v>
      </c>
      <c r="E491" t="s">
        <v>282</v>
      </c>
      <c r="F491">
        <v>0</v>
      </c>
      <c r="G491" t="s">
        <v>6317</v>
      </c>
      <c r="H491" t="s">
        <v>12314</v>
      </c>
      <c r="P491">
        <v>9750.07</v>
      </c>
      <c r="Q491">
        <v>162.5</v>
      </c>
      <c r="R491" s="343">
        <v>42113</v>
      </c>
      <c r="S491" s="343">
        <v>42065</v>
      </c>
      <c r="T491" t="s">
        <v>10751</v>
      </c>
      <c r="U491" t="s">
        <v>10752</v>
      </c>
      <c r="V491" t="s">
        <v>13180</v>
      </c>
      <c r="W491" t="s">
        <v>10753</v>
      </c>
      <c r="X491" t="s">
        <v>2024</v>
      </c>
      <c r="Y491" t="s">
        <v>2031</v>
      </c>
      <c r="Z491" t="s">
        <v>10754</v>
      </c>
      <c r="AA491" t="s">
        <v>10755</v>
      </c>
      <c r="AB491" t="s">
        <v>10756</v>
      </c>
      <c r="AC491" t="s">
        <v>10757</v>
      </c>
      <c r="AD491" t="s">
        <v>6310</v>
      </c>
      <c r="AV491" t="s">
        <v>6309</v>
      </c>
      <c r="AW491" t="s">
        <v>6317</v>
      </c>
    </row>
    <row r="492" spans="1:49">
      <c r="A492" t="s">
        <v>6123</v>
      </c>
      <c r="B492" t="s">
        <v>6122</v>
      </c>
      <c r="D492">
        <v>162.5</v>
      </c>
      <c r="E492" t="s">
        <v>282</v>
      </c>
      <c r="F492">
        <v>0</v>
      </c>
      <c r="G492" t="s">
        <v>6317</v>
      </c>
      <c r="H492" t="s">
        <v>12314</v>
      </c>
      <c r="P492">
        <v>9750.07</v>
      </c>
      <c r="Q492">
        <v>162.5</v>
      </c>
      <c r="R492" s="343">
        <v>42113</v>
      </c>
      <c r="S492" s="343">
        <v>42065</v>
      </c>
      <c r="T492" t="s">
        <v>10751</v>
      </c>
      <c r="U492" t="s">
        <v>10752</v>
      </c>
      <c r="V492" t="s">
        <v>13181</v>
      </c>
      <c r="W492" t="s">
        <v>10753</v>
      </c>
      <c r="X492" t="s">
        <v>2024</v>
      </c>
      <c r="Y492" t="s">
        <v>2031</v>
      </c>
      <c r="Z492" t="s">
        <v>10754</v>
      </c>
      <c r="AA492" t="s">
        <v>10755</v>
      </c>
      <c r="AB492" t="s">
        <v>10756</v>
      </c>
      <c r="AC492" t="s">
        <v>10757</v>
      </c>
      <c r="AD492" t="s">
        <v>6310</v>
      </c>
      <c r="AV492" t="s">
        <v>6309</v>
      </c>
      <c r="AW492" t="s">
        <v>6317</v>
      </c>
    </row>
    <row r="493" spans="1:49">
      <c r="A493" t="s">
        <v>2665</v>
      </c>
      <c r="B493" t="s">
        <v>2666</v>
      </c>
      <c r="D493">
        <v>141.36000000000001</v>
      </c>
      <c r="E493" t="s">
        <v>4501</v>
      </c>
      <c r="F493">
        <v>0</v>
      </c>
      <c r="G493" t="s">
        <v>6312</v>
      </c>
      <c r="H493" t="s">
        <v>12314</v>
      </c>
      <c r="P493">
        <v>8481.33</v>
      </c>
      <c r="Q493">
        <v>141.36000000000001</v>
      </c>
      <c r="R493" s="343">
        <v>42113</v>
      </c>
      <c r="S493" s="343">
        <v>42062</v>
      </c>
      <c r="T493" t="s">
        <v>10125</v>
      </c>
      <c r="U493" t="s">
        <v>6309</v>
      </c>
      <c r="V493" t="s">
        <v>12846</v>
      </c>
      <c r="W493" t="s">
        <v>10126</v>
      </c>
      <c r="X493" t="s">
        <v>2024</v>
      </c>
      <c r="Y493" t="s">
        <v>2031</v>
      </c>
      <c r="Z493" t="s">
        <v>10127</v>
      </c>
      <c r="AA493" t="s">
        <v>15104</v>
      </c>
      <c r="AB493" t="s">
        <v>6309</v>
      </c>
      <c r="AC493" t="s">
        <v>15105</v>
      </c>
      <c r="AD493" t="s">
        <v>6310</v>
      </c>
      <c r="AV493" t="s">
        <v>6309</v>
      </c>
      <c r="AW493" t="s">
        <v>6312</v>
      </c>
    </row>
    <row r="494" spans="1:49">
      <c r="A494" t="s">
        <v>3124</v>
      </c>
      <c r="B494" t="s">
        <v>3125</v>
      </c>
      <c r="D494">
        <v>137.36000000000001</v>
      </c>
      <c r="E494" t="s">
        <v>4501</v>
      </c>
      <c r="F494">
        <v>0</v>
      </c>
      <c r="G494" t="s">
        <v>6312</v>
      </c>
      <c r="H494" t="s">
        <v>12314</v>
      </c>
      <c r="P494">
        <v>8241.76</v>
      </c>
      <c r="Q494">
        <v>137.36000000000001</v>
      </c>
      <c r="R494" s="343">
        <v>42114</v>
      </c>
      <c r="S494" s="343">
        <v>42065</v>
      </c>
      <c r="T494" t="s">
        <v>8472</v>
      </c>
      <c r="U494" t="s">
        <v>6309</v>
      </c>
      <c r="V494" t="s">
        <v>12518</v>
      </c>
      <c r="W494" t="s">
        <v>8473</v>
      </c>
      <c r="X494" t="s">
        <v>8474</v>
      </c>
      <c r="Y494" t="s">
        <v>6287</v>
      </c>
      <c r="Z494" t="s">
        <v>8475</v>
      </c>
      <c r="AA494" t="s">
        <v>8476</v>
      </c>
      <c r="AB494" t="s">
        <v>6309</v>
      </c>
      <c r="AC494" t="s">
        <v>8477</v>
      </c>
      <c r="AD494" t="s">
        <v>6310</v>
      </c>
      <c r="AV494" t="s">
        <v>6309</v>
      </c>
      <c r="AW494" t="s">
        <v>6312</v>
      </c>
    </row>
    <row r="495" spans="1:49">
      <c r="A495" t="s">
        <v>2292</v>
      </c>
      <c r="B495" t="s">
        <v>2293</v>
      </c>
      <c r="D495">
        <v>127.16</v>
      </c>
      <c r="E495" t="s">
        <v>2505</v>
      </c>
      <c r="F495">
        <v>0</v>
      </c>
      <c r="G495" t="s">
        <v>6312</v>
      </c>
      <c r="H495" t="s">
        <v>12314</v>
      </c>
      <c r="P495">
        <v>7629.84</v>
      </c>
      <c r="Q495">
        <v>127.16</v>
      </c>
      <c r="R495" s="343">
        <v>42115</v>
      </c>
      <c r="S495" s="343">
        <v>42072</v>
      </c>
      <c r="T495" t="s">
        <v>8888</v>
      </c>
      <c r="U495" t="s">
        <v>6309</v>
      </c>
      <c r="V495" t="s">
        <v>12599</v>
      </c>
      <c r="W495" t="s">
        <v>8889</v>
      </c>
      <c r="X495" t="s">
        <v>3554</v>
      </c>
      <c r="Y495" t="s">
        <v>3555</v>
      </c>
      <c r="Z495" t="s">
        <v>8890</v>
      </c>
      <c r="AA495" t="s">
        <v>16011</v>
      </c>
      <c r="AB495" t="s">
        <v>6309</v>
      </c>
      <c r="AC495" t="s">
        <v>6309</v>
      </c>
      <c r="AD495" t="s">
        <v>6310</v>
      </c>
      <c r="AV495" t="s">
        <v>6309</v>
      </c>
      <c r="AW495" t="s">
        <v>6312</v>
      </c>
    </row>
    <row r="496" spans="1:49">
      <c r="A496" t="s">
        <v>2261</v>
      </c>
      <c r="B496" t="s">
        <v>2262</v>
      </c>
      <c r="D496">
        <v>171.05</v>
      </c>
      <c r="E496" t="s">
        <v>282</v>
      </c>
      <c r="F496">
        <v>0</v>
      </c>
      <c r="G496" t="s">
        <v>6312</v>
      </c>
      <c r="H496" t="s">
        <v>12314</v>
      </c>
      <c r="P496">
        <v>10263.23</v>
      </c>
      <c r="Q496">
        <v>171.05</v>
      </c>
      <c r="R496" s="343">
        <v>42115</v>
      </c>
      <c r="S496" s="343">
        <v>42065</v>
      </c>
      <c r="T496" t="s">
        <v>8812</v>
      </c>
      <c r="U496" t="s">
        <v>6309</v>
      </c>
      <c r="V496" t="s">
        <v>12584</v>
      </c>
      <c r="W496" t="s">
        <v>8813</v>
      </c>
      <c r="X496" t="s">
        <v>2024</v>
      </c>
      <c r="Y496" t="s">
        <v>2031</v>
      </c>
      <c r="Z496" t="s">
        <v>8814</v>
      </c>
      <c r="AA496" t="s">
        <v>8815</v>
      </c>
      <c r="AB496" t="s">
        <v>6309</v>
      </c>
      <c r="AC496" t="s">
        <v>8816</v>
      </c>
      <c r="AD496" t="s">
        <v>6310</v>
      </c>
      <c r="AV496" t="s">
        <v>6309</v>
      </c>
      <c r="AW496" t="s">
        <v>6312</v>
      </c>
    </row>
    <row r="497" spans="1:49">
      <c r="A497" t="s">
        <v>1754</v>
      </c>
      <c r="B497" t="s">
        <v>1755</v>
      </c>
      <c r="D497">
        <v>127.23</v>
      </c>
      <c r="E497" t="s">
        <v>4330</v>
      </c>
      <c r="F497">
        <v>0</v>
      </c>
      <c r="G497" t="s">
        <v>6312</v>
      </c>
      <c r="H497" t="s">
        <v>12314</v>
      </c>
      <c r="P497">
        <v>7272.99</v>
      </c>
      <c r="Q497">
        <v>127.36</v>
      </c>
      <c r="R497" s="343">
        <v>42115</v>
      </c>
      <c r="S497" s="343">
        <v>42072</v>
      </c>
      <c r="T497" t="s">
        <v>9007</v>
      </c>
      <c r="U497" t="s">
        <v>6309</v>
      </c>
      <c r="V497" t="s">
        <v>12621</v>
      </c>
      <c r="W497" t="s">
        <v>9008</v>
      </c>
      <c r="X497" t="s">
        <v>2024</v>
      </c>
      <c r="Y497" t="s">
        <v>2031</v>
      </c>
      <c r="Z497" t="s">
        <v>9009</v>
      </c>
      <c r="AA497" t="s">
        <v>16257</v>
      </c>
      <c r="AB497" t="s">
        <v>6309</v>
      </c>
      <c r="AC497" t="s">
        <v>6309</v>
      </c>
      <c r="AD497" t="s">
        <v>6310</v>
      </c>
      <c r="AV497" t="s">
        <v>6309</v>
      </c>
      <c r="AW497" t="s">
        <v>6312</v>
      </c>
    </row>
    <row r="498" spans="1:49">
      <c r="A498" t="s">
        <v>3245</v>
      </c>
      <c r="B498" t="s">
        <v>3754</v>
      </c>
      <c r="D498">
        <v>606.65</v>
      </c>
      <c r="E498" t="s">
        <v>3246</v>
      </c>
      <c r="F498">
        <v>0</v>
      </c>
      <c r="G498" t="s">
        <v>6319</v>
      </c>
      <c r="H498" t="s">
        <v>12314</v>
      </c>
      <c r="P498">
        <v>30188.01</v>
      </c>
      <c r="Q498">
        <v>610.6</v>
      </c>
      <c r="R498" s="343">
        <v>42116</v>
      </c>
      <c r="S498" s="343">
        <v>42066</v>
      </c>
      <c r="T498" t="s">
        <v>6954</v>
      </c>
      <c r="U498" t="s">
        <v>8221</v>
      </c>
      <c r="V498" t="s">
        <v>12464</v>
      </c>
      <c r="W498" t="s">
        <v>6955</v>
      </c>
      <c r="X498" t="s">
        <v>6207</v>
      </c>
      <c r="Y498" t="s">
        <v>6208</v>
      </c>
      <c r="Z498" t="s">
        <v>6956</v>
      </c>
      <c r="AA498" t="s">
        <v>8222</v>
      </c>
      <c r="AB498" t="s">
        <v>8223</v>
      </c>
      <c r="AC498" t="s">
        <v>8224</v>
      </c>
      <c r="AD498" t="s">
        <v>6318</v>
      </c>
      <c r="AV498" t="s">
        <v>12461</v>
      </c>
      <c r="AW498" t="s">
        <v>5474</v>
      </c>
    </row>
    <row r="499" spans="1:49">
      <c r="A499" t="s">
        <v>352</v>
      </c>
      <c r="B499" t="s">
        <v>353</v>
      </c>
      <c r="D499">
        <v>143.75</v>
      </c>
      <c r="E499" t="s">
        <v>2505</v>
      </c>
      <c r="F499">
        <v>0</v>
      </c>
      <c r="G499" t="s">
        <v>6312</v>
      </c>
      <c r="H499" t="s">
        <v>12314</v>
      </c>
      <c r="P499">
        <v>8625.26</v>
      </c>
      <c r="Q499">
        <v>143.75</v>
      </c>
      <c r="R499" s="343">
        <v>42116</v>
      </c>
      <c r="S499" s="343">
        <v>42068</v>
      </c>
      <c r="T499" t="s">
        <v>10212</v>
      </c>
      <c r="U499" t="s">
        <v>6309</v>
      </c>
      <c r="V499" t="s">
        <v>12861</v>
      </c>
      <c r="W499" t="s">
        <v>10213</v>
      </c>
      <c r="X499" t="s">
        <v>2015</v>
      </c>
      <c r="Y499" t="s">
        <v>2016</v>
      </c>
      <c r="Z499" t="s">
        <v>10214</v>
      </c>
      <c r="AA499" t="s">
        <v>10215</v>
      </c>
      <c r="AB499" t="s">
        <v>6309</v>
      </c>
      <c r="AC499" t="s">
        <v>10216</v>
      </c>
      <c r="AD499" t="s">
        <v>6310</v>
      </c>
      <c r="AV499" t="s">
        <v>6309</v>
      </c>
      <c r="AW499" t="s">
        <v>6312</v>
      </c>
    </row>
    <row r="500" spans="1:49">
      <c r="A500" t="s">
        <v>5377</v>
      </c>
      <c r="B500" t="s">
        <v>5378</v>
      </c>
      <c r="D500">
        <v>154.49</v>
      </c>
      <c r="E500" t="s">
        <v>4501</v>
      </c>
      <c r="F500">
        <v>0</v>
      </c>
      <c r="G500" t="s">
        <v>6312</v>
      </c>
      <c r="H500" t="s">
        <v>12314</v>
      </c>
      <c r="P500">
        <v>9269.14</v>
      </c>
      <c r="Q500">
        <v>154.49</v>
      </c>
      <c r="R500" s="343">
        <v>42117</v>
      </c>
      <c r="S500" s="343">
        <v>42067</v>
      </c>
      <c r="T500" t="s">
        <v>9507</v>
      </c>
      <c r="U500" t="s">
        <v>6309</v>
      </c>
      <c r="V500" t="s">
        <v>12719</v>
      </c>
      <c r="W500" t="s">
        <v>9508</v>
      </c>
      <c r="X500" t="s">
        <v>2024</v>
      </c>
      <c r="Y500" t="s">
        <v>2031</v>
      </c>
      <c r="Z500" t="s">
        <v>9509</v>
      </c>
      <c r="AA500" t="s">
        <v>9510</v>
      </c>
      <c r="AB500" t="s">
        <v>6309</v>
      </c>
      <c r="AC500" t="s">
        <v>9511</v>
      </c>
      <c r="AD500" t="s">
        <v>6310</v>
      </c>
      <c r="AV500" t="s">
        <v>6309</v>
      </c>
      <c r="AW500" t="s">
        <v>6312</v>
      </c>
    </row>
    <row r="501" spans="1:49">
      <c r="A501" t="s">
        <v>5304</v>
      </c>
      <c r="B501" t="s">
        <v>5305</v>
      </c>
      <c r="D501">
        <v>148.97</v>
      </c>
      <c r="E501" t="s">
        <v>4501</v>
      </c>
      <c r="F501">
        <v>0</v>
      </c>
      <c r="G501" t="s">
        <v>6312</v>
      </c>
      <c r="H501" t="s">
        <v>12314</v>
      </c>
      <c r="P501">
        <v>8937.93</v>
      </c>
      <c r="Q501">
        <v>148.97</v>
      </c>
      <c r="R501" s="343">
        <v>42120</v>
      </c>
      <c r="S501" s="343">
        <v>42065</v>
      </c>
      <c r="T501" t="s">
        <v>9338</v>
      </c>
      <c r="U501" t="s">
        <v>6309</v>
      </c>
      <c r="V501" t="s">
        <v>12683</v>
      </c>
      <c r="W501" t="s">
        <v>9339</v>
      </c>
      <c r="X501" t="s">
        <v>2024</v>
      </c>
      <c r="Y501" t="s">
        <v>2031</v>
      </c>
      <c r="Z501" t="s">
        <v>6309</v>
      </c>
      <c r="AA501" t="s">
        <v>9340</v>
      </c>
      <c r="AB501" t="s">
        <v>6309</v>
      </c>
      <c r="AC501" t="s">
        <v>6309</v>
      </c>
      <c r="AD501" t="s">
        <v>6310</v>
      </c>
      <c r="AV501" t="s">
        <v>6309</v>
      </c>
      <c r="AW501" t="s">
        <v>6312</v>
      </c>
    </row>
    <row r="502" spans="1:49">
      <c r="A502" t="s">
        <v>5302</v>
      </c>
      <c r="B502" t="s">
        <v>5303</v>
      </c>
      <c r="D502">
        <v>126.78</v>
      </c>
      <c r="E502" t="s">
        <v>4330</v>
      </c>
      <c r="F502">
        <v>0</v>
      </c>
      <c r="G502" t="s">
        <v>6312</v>
      </c>
      <c r="H502" t="s">
        <v>12314</v>
      </c>
      <c r="P502">
        <v>7249.2</v>
      </c>
      <c r="Q502">
        <v>126.91</v>
      </c>
      <c r="R502" s="343">
        <v>42122</v>
      </c>
      <c r="S502" s="343">
        <v>42079</v>
      </c>
      <c r="T502" t="s">
        <v>9334</v>
      </c>
      <c r="U502" t="s">
        <v>6309</v>
      </c>
      <c r="V502" t="s">
        <v>12682</v>
      </c>
      <c r="W502" t="s">
        <v>9335</v>
      </c>
      <c r="X502" t="s">
        <v>4145</v>
      </c>
      <c r="Y502" t="s">
        <v>4146</v>
      </c>
      <c r="Z502" t="s">
        <v>9336</v>
      </c>
      <c r="AA502" t="s">
        <v>9337</v>
      </c>
      <c r="AB502" t="s">
        <v>6309</v>
      </c>
      <c r="AC502" t="s">
        <v>6309</v>
      </c>
      <c r="AD502" t="s">
        <v>6310</v>
      </c>
      <c r="AV502" t="s">
        <v>6309</v>
      </c>
      <c r="AW502" t="s">
        <v>6312</v>
      </c>
    </row>
    <row r="503" spans="1:49">
      <c r="A503" t="s">
        <v>2880</v>
      </c>
      <c r="B503" t="s">
        <v>2881</v>
      </c>
      <c r="D503">
        <v>120.74</v>
      </c>
      <c r="E503" t="s">
        <v>2882</v>
      </c>
      <c r="F503">
        <v>0</v>
      </c>
      <c r="G503" t="s">
        <v>6319</v>
      </c>
      <c r="H503" t="s">
        <v>12314</v>
      </c>
      <c r="P503">
        <v>6814.02</v>
      </c>
      <c r="Q503">
        <v>121.01</v>
      </c>
      <c r="R503" s="343">
        <v>42128</v>
      </c>
      <c r="S503" s="343">
        <v>42079</v>
      </c>
      <c r="T503" t="s">
        <v>7934</v>
      </c>
      <c r="U503" t="s">
        <v>7935</v>
      </c>
      <c r="V503" t="s">
        <v>12333</v>
      </c>
      <c r="W503" t="s">
        <v>7936</v>
      </c>
      <c r="X503" t="s">
        <v>2024</v>
      </c>
      <c r="Y503" t="s">
        <v>2031</v>
      </c>
      <c r="Z503" t="s">
        <v>7937</v>
      </c>
      <c r="AA503" t="s">
        <v>7938</v>
      </c>
      <c r="AB503" t="s">
        <v>7939</v>
      </c>
      <c r="AC503" t="s">
        <v>7940</v>
      </c>
      <c r="AD503" t="s">
        <v>6318</v>
      </c>
      <c r="AV503" t="s">
        <v>11896</v>
      </c>
      <c r="AW503" t="s">
        <v>4388</v>
      </c>
    </row>
    <row r="504" spans="1:49">
      <c r="A504" t="s">
        <v>2883</v>
      </c>
      <c r="B504" t="s">
        <v>2881</v>
      </c>
      <c r="D504">
        <v>120.69</v>
      </c>
      <c r="E504" t="s">
        <v>2882</v>
      </c>
      <c r="F504">
        <v>0</v>
      </c>
      <c r="G504" t="s">
        <v>6319</v>
      </c>
      <c r="H504" t="s">
        <v>12314</v>
      </c>
      <c r="P504">
        <v>6814.02</v>
      </c>
      <c r="Q504">
        <v>121.19</v>
      </c>
      <c r="R504" s="343">
        <v>42128</v>
      </c>
      <c r="S504" s="343">
        <v>42079</v>
      </c>
      <c r="T504" t="s">
        <v>7934</v>
      </c>
      <c r="U504" t="s">
        <v>7935</v>
      </c>
      <c r="V504" t="s">
        <v>12334</v>
      </c>
      <c r="W504" t="s">
        <v>7936</v>
      </c>
      <c r="X504" t="s">
        <v>2024</v>
      </c>
      <c r="Y504" t="s">
        <v>2031</v>
      </c>
      <c r="Z504" t="s">
        <v>7937</v>
      </c>
      <c r="AA504" t="s">
        <v>7938</v>
      </c>
      <c r="AB504" t="s">
        <v>7939</v>
      </c>
      <c r="AC504" t="s">
        <v>7940</v>
      </c>
      <c r="AD504" t="s">
        <v>6318</v>
      </c>
      <c r="AV504" t="s">
        <v>11896</v>
      </c>
      <c r="AW504" t="s">
        <v>4388</v>
      </c>
    </row>
    <row r="505" spans="1:49">
      <c r="A505" t="s">
        <v>4326</v>
      </c>
      <c r="B505" t="s">
        <v>4327</v>
      </c>
      <c r="D505">
        <v>127.06</v>
      </c>
      <c r="E505" t="s">
        <v>2509</v>
      </c>
      <c r="F505">
        <v>0</v>
      </c>
      <c r="G505" t="s">
        <v>6312</v>
      </c>
      <c r="H505" t="s">
        <v>12314</v>
      </c>
      <c r="P505">
        <v>7272.99</v>
      </c>
      <c r="Q505">
        <v>127.21</v>
      </c>
      <c r="R505" s="343">
        <v>42128</v>
      </c>
      <c r="S505" s="343">
        <v>42075</v>
      </c>
      <c r="T505" t="s">
        <v>8679</v>
      </c>
      <c r="U505" t="s">
        <v>6309</v>
      </c>
      <c r="V505" t="s">
        <v>12562</v>
      </c>
      <c r="W505" t="s">
        <v>8680</v>
      </c>
      <c r="X505" t="s">
        <v>3554</v>
      </c>
      <c r="Y505" t="s">
        <v>8681</v>
      </c>
      <c r="Z505" t="s">
        <v>8682</v>
      </c>
      <c r="AA505" t="s">
        <v>8683</v>
      </c>
      <c r="AB505" t="s">
        <v>6309</v>
      </c>
      <c r="AC505" t="s">
        <v>15504</v>
      </c>
      <c r="AD505" t="s">
        <v>6310</v>
      </c>
      <c r="AV505" t="s">
        <v>6309</v>
      </c>
      <c r="AW505" t="s">
        <v>6312</v>
      </c>
    </row>
    <row r="506" spans="1:49">
      <c r="A506" t="s">
        <v>5818</v>
      </c>
      <c r="B506" t="s">
        <v>5819</v>
      </c>
      <c r="D506">
        <v>113.66</v>
      </c>
      <c r="E506" t="s">
        <v>4330</v>
      </c>
      <c r="F506">
        <v>0</v>
      </c>
      <c r="G506" t="s">
        <v>6312</v>
      </c>
      <c r="H506" t="s">
        <v>12314</v>
      </c>
      <c r="P506">
        <v>6505.69</v>
      </c>
      <c r="Q506">
        <v>113.79</v>
      </c>
      <c r="R506" s="343">
        <v>42129</v>
      </c>
      <c r="S506" s="343">
        <v>42079</v>
      </c>
      <c r="T506" t="s">
        <v>10337</v>
      </c>
      <c r="U506" t="s">
        <v>6309</v>
      </c>
      <c r="V506" t="s">
        <v>12889</v>
      </c>
      <c r="W506" t="s">
        <v>10338</v>
      </c>
      <c r="X506" t="s">
        <v>2024</v>
      </c>
      <c r="Y506" t="s">
        <v>2031</v>
      </c>
      <c r="Z506" t="s">
        <v>10339</v>
      </c>
      <c r="AA506" t="s">
        <v>10340</v>
      </c>
      <c r="AB506" t="s">
        <v>6309</v>
      </c>
      <c r="AC506" t="s">
        <v>16056</v>
      </c>
      <c r="AD506" t="s">
        <v>6310</v>
      </c>
      <c r="AV506" t="s">
        <v>6309</v>
      </c>
      <c r="AW506" t="s">
        <v>6312</v>
      </c>
    </row>
    <row r="507" spans="1:49">
      <c r="A507" t="s">
        <v>2884</v>
      </c>
      <c r="B507" t="s">
        <v>2881</v>
      </c>
      <c r="D507">
        <v>158.72</v>
      </c>
      <c r="E507" t="s">
        <v>282</v>
      </c>
      <c r="F507">
        <v>0</v>
      </c>
      <c r="G507" t="s">
        <v>6319</v>
      </c>
      <c r="H507" t="s">
        <v>12314</v>
      </c>
      <c r="P507">
        <v>9522.99</v>
      </c>
      <c r="Q507">
        <v>158.72</v>
      </c>
      <c r="R507" s="343">
        <v>42129</v>
      </c>
      <c r="S507" s="343">
        <v>42079</v>
      </c>
      <c r="T507" t="s">
        <v>7934</v>
      </c>
      <c r="U507" t="s">
        <v>7935</v>
      </c>
      <c r="V507" t="s">
        <v>12335</v>
      </c>
      <c r="W507" t="s">
        <v>7936</v>
      </c>
      <c r="X507" t="s">
        <v>2024</v>
      </c>
      <c r="Y507" t="s">
        <v>2031</v>
      </c>
      <c r="Z507" t="s">
        <v>7937</v>
      </c>
      <c r="AA507" t="s">
        <v>7938</v>
      </c>
      <c r="AB507" t="s">
        <v>7939</v>
      </c>
      <c r="AC507" t="s">
        <v>7940</v>
      </c>
      <c r="AD507" t="s">
        <v>6318</v>
      </c>
      <c r="AV507" t="s">
        <v>11896</v>
      </c>
      <c r="AW507" t="s">
        <v>4388</v>
      </c>
    </row>
    <row r="508" spans="1:49">
      <c r="A508" t="s">
        <v>2885</v>
      </c>
      <c r="B508" t="s">
        <v>2881</v>
      </c>
      <c r="D508">
        <v>158.72</v>
      </c>
      <c r="E508" t="s">
        <v>282</v>
      </c>
      <c r="F508">
        <v>0</v>
      </c>
      <c r="G508" t="s">
        <v>6319</v>
      </c>
      <c r="H508" t="s">
        <v>12314</v>
      </c>
      <c r="P508">
        <v>9522.99</v>
      </c>
      <c r="Q508">
        <v>158.72</v>
      </c>
      <c r="R508" s="343">
        <v>42129</v>
      </c>
      <c r="S508" s="343">
        <v>42079</v>
      </c>
      <c r="T508" t="s">
        <v>7934</v>
      </c>
      <c r="U508" t="s">
        <v>7935</v>
      </c>
      <c r="V508" t="s">
        <v>12336</v>
      </c>
      <c r="W508" t="s">
        <v>7936</v>
      </c>
      <c r="X508" t="s">
        <v>2024</v>
      </c>
      <c r="Y508" t="s">
        <v>2031</v>
      </c>
      <c r="Z508" t="s">
        <v>7937</v>
      </c>
      <c r="AA508" t="s">
        <v>7938</v>
      </c>
      <c r="AB508" t="s">
        <v>7939</v>
      </c>
      <c r="AC508" t="s">
        <v>7940</v>
      </c>
      <c r="AD508" t="s">
        <v>6318</v>
      </c>
      <c r="AV508" t="s">
        <v>11896</v>
      </c>
      <c r="AW508" t="s">
        <v>4388</v>
      </c>
    </row>
    <row r="509" spans="1:49">
      <c r="A509" t="s">
        <v>5801</v>
      </c>
      <c r="B509" t="s">
        <v>6561</v>
      </c>
      <c r="D509">
        <v>244.15</v>
      </c>
      <c r="E509" t="s">
        <v>5803</v>
      </c>
      <c r="F509">
        <v>0</v>
      </c>
      <c r="G509" t="s">
        <v>6312</v>
      </c>
      <c r="H509" t="s">
        <v>12314</v>
      </c>
      <c r="P509">
        <v>6993.7</v>
      </c>
      <c r="Q509">
        <v>122.29</v>
      </c>
      <c r="R509" s="343">
        <v>42130</v>
      </c>
      <c r="S509" s="343">
        <v>42080</v>
      </c>
      <c r="T509" t="s">
        <v>7159</v>
      </c>
      <c r="U509" t="s">
        <v>6309</v>
      </c>
      <c r="V509" t="s">
        <v>12513</v>
      </c>
      <c r="W509" t="s">
        <v>7160</v>
      </c>
      <c r="X509" t="s">
        <v>2024</v>
      </c>
      <c r="Y509" t="s">
        <v>2031</v>
      </c>
      <c r="Z509" t="s">
        <v>7161</v>
      </c>
      <c r="AA509" t="s">
        <v>7162</v>
      </c>
      <c r="AB509" t="s">
        <v>6309</v>
      </c>
      <c r="AC509" t="s">
        <v>16138</v>
      </c>
      <c r="AD509" t="s">
        <v>6310</v>
      </c>
      <c r="AV509" t="s">
        <v>6309</v>
      </c>
      <c r="AW509" t="s">
        <v>6312</v>
      </c>
    </row>
    <row r="510" spans="1:49">
      <c r="A510" t="s">
        <v>1989</v>
      </c>
      <c r="B510" t="s">
        <v>1990</v>
      </c>
      <c r="D510">
        <v>308.44</v>
      </c>
      <c r="E510" t="s">
        <v>1929</v>
      </c>
      <c r="F510">
        <v>0</v>
      </c>
      <c r="G510" t="s">
        <v>6312</v>
      </c>
      <c r="H510" t="s">
        <v>12314</v>
      </c>
      <c r="P510">
        <v>9253.4599999999991</v>
      </c>
      <c r="Q510">
        <v>154.22</v>
      </c>
      <c r="R510" s="343">
        <v>42134</v>
      </c>
      <c r="S510" s="343">
        <v>42073</v>
      </c>
      <c r="T510" t="s">
        <v>9950</v>
      </c>
      <c r="U510" t="s">
        <v>6309</v>
      </c>
      <c r="V510" t="s">
        <v>12808</v>
      </c>
      <c r="W510" t="s">
        <v>9951</v>
      </c>
      <c r="X510" t="s">
        <v>2025</v>
      </c>
      <c r="Y510" t="s">
        <v>2026</v>
      </c>
      <c r="Z510" t="s">
        <v>9952</v>
      </c>
      <c r="AA510" t="s">
        <v>9953</v>
      </c>
      <c r="AB510" t="s">
        <v>6309</v>
      </c>
      <c r="AC510" t="s">
        <v>6309</v>
      </c>
      <c r="AD510" t="s">
        <v>6310</v>
      </c>
      <c r="AV510" t="s">
        <v>6309</v>
      </c>
      <c r="AW510" t="s">
        <v>6312</v>
      </c>
    </row>
    <row r="511" spans="1:49">
      <c r="A511" t="s">
        <v>3126</v>
      </c>
      <c r="B511" t="s">
        <v>3127</v>
      </c>
      <c r="D511">
        <v>342.08</v>
      </c>
      <c r="E511" t="s">
        <v>282</v>
      </c>
      <c r="F511">
        <v>0</v>
      </c>
      <c r="G511" t="s">
        <v>6312</v>
      </c>
      <c r="H511" t="s">
        <v>12314</v>
      </c>
      <c r="P511">
        <v>10262.4</v>
      </c>
      <c r="Q511">
        <v>171.04</v>
      </c>
      <c r="R511" s="343">
        <v>42131</v>
      </c>
      <c r="S511" s="343">
        <v>42066</v>
      </c>
      <c r="T511" t="s">
        <v>8478</v>
      </c>
      <c r="U511" t="s">
        <v>6309</v>
      </c>
      <c r="V511" t="s">
        <v>12519</v>
      </c>
      <c r="W511" t="s">
        <v>8479</v>
      </c>
      <c r="X511" t="s">
        <v>2024</v>
      </c>
      <c r="Y511" t="s">
        <v>38</v>
      </c>
      <c r="Z511" t="s">
        <v>8480</v>
      </c>
      <c r="AA511" t="s">
        <v>8481</v>
      </c>
      <c r="AB511" t="s">
        <v>6309</v>
      </c>
      <c r="AC511" t="s">
        <v>16055</v>
      </c>
      <c r="AD511" t="s">
        <v>6310</v>
      </c>
      <c r="AV511" t="s">
        <v>6309</v>
      </c>
      <c r="AW511" t="s">
        <v>6312</v>
      </c>
    </row>
    <row r="512" spans="1:49">
      <c r="A512" t="s">
        <v>1034</v>
      </c>
      <c r="B512" t="s">
        <v>13891</v>
      </c>
      <c r="D512">
        <v>222.16</v>
      </c>
      <c r="E512" t="s">
        <v>4330</v>
      </c>
      <c r="F512">
        <v>0</v>
      </c>
      <c r="G512" t="s">
        <v>6312</v>
      </c>
      <c r="H512" t="s">
        <v>12314</v>
      </c>
      <c r="P512">
        <v>6362.76</v>
      </c>
      <c r="Q512">
        <v>111.27</v>
      </c>
      <c r="R512" s="343">
        <v>42139</v>
      </c>
      <c r="S512" s="343">
        <v>42061</v>
      </c>
      <c r="T512" t="s">
        <v>9575</v>
      </c>
      <c r="U512" t="s">
        <v>6309</v>
      </c>
      <c r="V512" t="s">
        <v>12732</v>
      </c>
      <c r="W512" t="s">
        <v>13892</v>
      </c>
      <c r="X512" t="s">
        <v>2024</v>
      </c>
      <c r="Y512" t="s">
        <v>2031</v>
      </c>
      <c r="Z512" t="s">
        <v>9577</v>
      </c>
      <c r="AA512" t="s">
        <v>9578</v>
      </c>
      <c r="AB512" t="s">
        <v>6309</v>
      </c>
      <c r="AC512" t="s">
        <v>9579</v>
      </c>
      <c r="AD512" t="s">
        <v>6310</v>
      </c>
      <c r="AV512" t="s">
        <v>6309</v>
      </c>
      <c r="AW512" t="s">
        <v>6312</v>
      </c>
    </row>
    <row r="513" spans="1:49">
      <c r="A513" t="s">
        <v>3355</v>
      </c>
      <c r="B513" t="s">
        <v>3356</v>
      </c>
      <c r="D513">
        <v>198.66</v>
      </c>
      <c r="E513" t="s">
        <v>3357</v>
      </c>
      <c r="F513">
        <v>0</v>
      </c>
      <c r="G513" t="s">
        <v>6312</v>
      </c>
      <c r="H513" t="s">
        <v>12314</v>
      </c>
      <c r="P513">
        <v>5689.17</v>
      </c>
      <c r="Q513">
        <v>99.5</v>
      </c>
      <c r="R513" s="343">
        <v>42138</v>
      </c>
      <c r="S513" s="343">
        <v>42069</v>
      </c>
      <c r="T513" t="s">
        <v>9656</v>
      </c>
      <c r="U513" t="s">
        <v>6309</v>
      </c>
      <c r="V513" t="s">
        <v>12211</v>
      </c>
      <c r="W513" t="s">
        <v>9657</v>
      </c>
      <c r="X513" t="s">
        <v>9658</v>
      </c>
      <c r="Y513" t="s">
        <v>9659</v>
      </c>
      <c r="Z513" t="s">
        <v>9660</v>
      </c>
      <c r="AA513" t="s">
        <v>9661</v>
      </c>
      <c r="AB513" t="s">
        <v>6309</v>
      </c>
      <c r="AC513" t="s">
        <v>16130</v>
      </c>
      <c r="AD513" t="s">
        <v>6310</v>
      </c>
      <c r="AV513" t="s">
        <v>6309</v>
      </c>
      <c r="AW513" t="s">
        <v>6312</v>
      </c>
    </row>
    <row r="514" spans="1:49">
      <c r="A514" t="s">
        <v>5905</v>
      </c>
      <c r="B514" t="s">
        <v>5904</v>
      </c>
      <c r="D514">
        <v>316.62</v>
      </c>
      <c r="E514" t="s">
        <v>5906</v>
      </c>
      <c r="F514">
        <v>0</v>
      </c>
      <c r="G514" t="s">
        <v>6317</v>
      </c>
      <c r="H514" t="s">
        <v>12314</v>
      </c>
      <c r="P514">
        <v>9498.5</v>
      </c>
      <c r="Q514">
        <v>158.31</v>
      </c>
      <c r="R514" s="343">
        <v>42142</v>
      </c>
      <c r="S514" s="343">
        <v>42065</v>
      </c>
      <c r="T514" t="s">
        <v>10891</v>
      </c>
      <c r="U514" t="s">
        <v>10892</v>
      </c>
      <c r="V514" t="s">
        <v>13208</v>
      </c>
      <c r="W514" t="s">
        <v>10893</v>
      </c>
      <c r="X514" t="s">
        <v>2024</v>
      </c>
      <c r="Y514" t="s">
        <v>2031</v>
      </c>
      <c r="Z514" t="s">
        <v>10894</v>
      </c>
      <c r="AA514" t="s">
        <v>10895</v>
      </c>
      <c r="AB514" t="s">
        <v>10896</v>
      </c>
      <c r="AC514" t="s">
        <v>10897</v>
      </c>
      <c r="AD514" t="s">
        <v>6310</v>
      </c>
      <c r="AV514" t="s">
        <v>6309</v>
      </c>
      <c r="AW514" t="s">
        <v>6317</v>
      </c>
    </row>
    <row r="515" spans="1:49">
      <c r="A515" t="s">
        <v>1956</v>
      </c>
      <c r="B515" t="s">
        <v>1957</v>
      </c>
      <c r="D515">
        <v>475.82</v>
      </c>
      <c r="E515" t="s">
        <v>5748</v>
      </c>
      <c r="F515">
        <v>0</v>
      </c>
      <c r="G515" t="s">
        <v>6312</v>
      </c>
      <c r="H515" t="s">
        <v>12314</v>
      </c>
      <c r="P515">
        <v>12153.24</v>
      </c>
      <c r="Q515">
        <v>239.79</v>
      </c>
      <c r="R515" s="343">
        <v>42142</v>
      </c>
      <c r="S515" s="343">
        <v>42067</v>
      </c>
      <c r="T515" t="s">
        <v>9877</v>
      </c>
      <c r="U515" t="s">
        <v>6309</v>
      </c>
      <c r="V515" t="s">
        <v>12792</v>
      </c>
      <c r="W515" t="s">
        <v>9878</v>
      </c>
      <c r="X515" t="s">
        <v>9879</v>
      </c>
      <c r="Y515" t="s">
        <v>9880</v>
      </c>
      <c r="Z515" t="s">
        <v>9881</v>
      </c>
      <c r="AA515" t="s">
        <v>9882</v>
      </c>
      <c r="AB515" t="s">
        <v>6309</v>
      </c>
      <c r="AC515" t="s">
        <v>9859</v>
      </c>
      <c r="AD515" t="s">
        <v>6310</v>
      </c>
      <c r="AV515" t="s">
        <v>6309</v>
      </c>
      <c r="AW515" t="s">
        <v>6312</v>
      </c>
    </row>
    <row r="516" spans="1:49">
      <c r="A516" t="s">
        <v>648</v>
      </c>
      <c r="B516" t="s">
        <v>649</v>
      </c>
      <c r="D516">
        <v>297.14</v>
      </c>
      <c r="E516" t="s">
        <v>650</v>
      </c>
      <c r="F516">
        <v>0</v>
      </c>
      <c r="G516" t="s">
        <v>6312</v>
      </c>
      <c r="H516" t="s">
        <v>12314</v>
      </c>
      <c r="P516">
        <v>8914.39</v>
      </c>
      <c r="Q516">
        <v>148.57</v>
      </c>
      <c r="R516" s="343">
        <v>42142</v>
      </c>
      <c r="S516" s="343">
        <v>42067</v>
      </c>
      <c r="T516" t="s">
        <v>6661</v>
      </c>
      <c r="U516" t="s">
        <v>6309</v>
      </c>
      <c r="V516" t="s">
        <v>12218</v>
      </c>
      <c r="W516" t="s">
        <v>6662</v>
      </c>
      <c r="X516" t="s">
        <v>2024</v>
      </c>
      <c r="Y516" t="s">
        <v>2031</v>
      </c>
      <c r="Z516" t="s">
        <v>6663</v>
      </c>
      <c r="AA516" t="s">
        <v>6664</v>
      </c>
      <c r="AB516" t="s">
        <v>6309</v>
      </c>
      <c r="AC516" t="s">
        <v>6665</v>
      </c>
      <c r="AD516" t="s">
        <v>6310</v>
      </c>
      <c r="AV516" t="s">
        <v>6309</v>
      </c>
      <c r="AW516" t="s">
        <v>6312</v>
      </c>
    </row>
    <row r="517" spans="1:49">
      <c r="A517" t="s">
        <v>5354</v>
      </c>
      <c r="B517" t="s">
        <v>5355</v>
      </c>
      <c r="D517">
        <v>320.22000000000003</v>
      </c>
      <c r="E517" t="s">
        <v>4501</v>
      </c>
      <c r="F517">
        <v>0</v>
      </c>
      <c r="G517" t="s">
        <v>6312</v>
      </c>
      <c r="H517" t="s">
        <v>12314</v>
      </c>
      <c r="P517">
        <v>9606.67</v>
      </c>
      <c r="Q517">
        <v>160.11000000000001</v>
      </c>
      <c r="R517" s="343">
        <v>42143</v>
      </c>
      <c r="S517" s="343">
        <v>42065</v>
      </c>
      <c r="T517" t="s">
        <v>9450</v>
      </c>
      <c r="U517" t="s">
        <v>6309</v>
      </c>
      <c r="V517" t="s">
        <v>12708</v>
      </c>
      <c r="W517" t="s">
        <v>9451</v>
      </c>
      <c r="X517" t="s">
        <v>2024</v>
      </c>
      <c r="Y517" t="s">
        <v>2031</v>
      </c>
      <c r="Z517" t="s">
        <v>9452</v>
      </c>
      <c r="AA517" t="s">
        <v>9453</v>
      </c>
      <c r="AB517" t="s">
        <v>6309</v>
      </c>
      <c r="AC517" t="s">
        <v>9454</v>
      </c>
      <c r="AD517" t="s">
        <v>6310</v>
      </c>
      <c r="AV517" t="s">
        <v>6309</v>
      </c>
      <c r="AW517" t="s">
        <v>6312</v>
      </c>
    </row>
    <row r="518" spans="1:49">
      <c r="A518" t="s">
        <v>1043</v>
      </c>
      <c r="B518" t="s">
        <v>1044</v>
      </c>
      <c r="D518">
        <v>221.12</v>
      </c>
      <c r="E518" t="s">
        <v>4433</v>
      </c>
      <c r="F518">
        <v>0</v>
      </c>
      <c r="G518" t="s">
        <v>6312</v>
      </c>
      <c r="H518" t="s">
        <v>12314</v>
      </c>
      <c r="P518">
        <v>6336.22</v>
      </c>
      <c r="Q518">
        <v>110.74</v>
      </c>
      <c r="R518" s="343">
        <v>42144</v>
      </c>
      <c r="S518" s="343">
        <v>42067</v>
      </c>
      <c r="T518" t="s">
        <v>9597</v>
      </c>
      <c r="U518" t="s">
        <v>6309</v>
      </c>
      <c r="V518" t="s">
        <v>12208</v>
      </c>
      <c r="W518" t="s">
        <v>9598</v>
      </c>
      <c r="X518" t="s">
        <v>6786</v>
      </c>
      <c r="Y518" t="s">
        <v>6787</v>
      </c>
      <c r="Z518" t="s">
        <v>9599</v>
      </c>
      <c r="AA518" t="s">
        <v>9600</v>
      </c>
      <c r="AB518" t="s">
        <v>6309</v>
      </c>
      <c r="AC518" t="s">
        <v>9601</v>
      </c>
      <c r="AD518" t="s">
        <v>6310</v>
      </c>
      <c r="AV518" t="s">
        <v>6309</v>
      </c>
      <c r="AW518" t="s">
        <v>6312</v>
      </c>
    </row>
    <row r="519" spans="1:49">
      <c r="A519" t="s">
        <v>1675</v>
      </c>
      <c r="B519" t="s">
        <v>962</v>
      </c>
      <c r="D519">
        <v>889.5</v>
      </c>
      <c r="E519" t="s">
        <v>1676</v>
      </c>
      <c r="F519">
        <v>0</v>
      </c>
      <c r="G519" t="s">
        <v>6314</v>
      </c>
      <c r="H519" t="s">
        <v>12314</v>
      </c>
      <c r="P519">
        <v>23533.85</v>
      </c>
      <c r="Q519">
        <v>447.86</v>
      </c>
      <c r="R519" s="343">
        <v>42152</v>
      </c>
      <c r="S519" s="343">
        <v>42079</v>
      </c>
      <c r="T519" t="s">
        <v>10514</v>
      </c>
      <c r="U519" t="s">
        <v>10515</v>
      </c>
      <c r="V519" t="s">
        <v>13048</v>
      </c>
      <c r="W519" t="s">
        <v>10516</v>
      </c>
      <c r="X519" t="s">
        <v>8995</v>
      </c>
      <c r="Y519" t="s">
        <v>10517</v>
      </c>
      <c r="Z519" t="s">
        <v>16141</v>
      </c>
      <c r="AA519" t="s">
        <v>10519</v>
      </c>
      <c r="AB519" t="s">
        <v>10520</v>
      </c>
      <c r="AC519" t="s">
        <v>15543</v>
      </c>
      <c r="AD519" t="s">
        <v>6953</v>
      </c>
      <c r="AV519" t="s">
        <v>1823</v>
      </c>
      <c r="AW519" t="s">
        <v>4437</v>
      </c>
    </row>
    <row r="520" spans="1:49">
      <c r="A520" t="s">
        <v>1677</v>
      </c>
      <c r="B520" t="s">
        <v>962</v>
      </c>
      <c r="D520">
        <v>889.5</v>
      </c>
      <c r="E520" t="s">
        <v>1676</v>
      </c>
      <c r="F520">
        <v>0</v>
      </c>
      <c r="G520" t="s">
        <v>6314</v>
      </c>
      <c r="H520" t="s">
        <v>12314</v>
      </c>
      <c r="P520">
        <v>23533.85</v>
      </c>
      <c r="Q520">
        <v>447.86</v>
      </c>
      <c r="R520" s="343">
        <v>42152</v>
      </c>
      <c r="S520" s="343">
        <v>42079</v>
      </c>
      <c r="T520" t="s">
        <v>10514</v>
      </c>
      <c r="U520" t="s">
        <v>10515</v>
      </c>
      <c r="V520" t="s">
        <v>13049</v>
      </c>
      <c r="W520" t="s">
        <v>10516</v>
      </c>
      <c r="X520" t="s">
        <v>8995</v>
      </c>
      <c r="Y520" t="s">
        <v>10517</v>
      </c>
      <c r="Z520" t="s">
        <v>16141</v>
      </c>
      <c r="AA520" t="s">
        <v>10519</v>
      </c>
      <c r="AB520" t="s">
        <v>10520</v>
      </c>
      <c r="AC520" t="s">
        <v>15543</v>
      </c>
      <c r="AD520" t="s">
        <v>6953</v>
      </c>
      <c r="AV520" t="s">
        <v>1823</v>
      </c>
      <c r="AW520" t="s">
        <v>4437</v>
      </c>
    </row>
    <row r="521" spans="1:49">
      <c r="A521" t="s">
        <v>1678</v>
      </c>
      <c r="B521" t="s">
        <v>962</v>
      </c>
      <c r="D521">
        <v>889.5</v>
      </c>
      <c r="E521" t="s">
        <v>1679</v>
      </c>
      <c r="F521">
        <v>0</v>
      </c>
      <c r="G521" t="s">
        <v>6314</v>
      </c>
      <c r="H521" t="s">
        <v>12314</v>
      </c>
      <c r="P521">
        <v>23533.85</v>
      </c>
      <c r="Q521">
        <v>447.86</v>
      </c>
      <c r="R521" s="343">
        <v>42152</v>
      </c>
      <c r="S521" s="343">
        <v>42079</v>
      </c>
      <c r="T521" t="s">
        <v>10514</v>
      </c>
      <c r="U521" t="s">
        <v>10515</v>
      </c>
      <c r="V521" t="s">
        <v>13050</v>
      </c>
      <c r="W521" t="s">
        <v>10516</v>
      </c>
      <c r="X521" t="s">
        <v>8995</v>
      </c>
      <c r="Y521" t="s">
        <v>10517</v>
      </c>
      <c r="Z521" t="s">
        <v>16141</v>
      </c>
      <c r="AA521" t="s">
        <v>10519</v>
      </c>
      <c r="AB521" t="s">
        <v>10520</v>
      </c>
      <c r="AC521" t="s">
        <v>15543</v>
      </c>
      <c r="AD521" t="s">
        <v>6953</v>
      </c>
      <c r="AV521" t="s">
        <v>1823</v>
      </c>
      <c r="AW521" t="s">
        <v>4437</v>
      </c>
    </row>
    <row r="522" spans="1:49">
      <c r="A522" t="s">
        <v>1680</v>
      </c>
      <c r="B522" t="s">
        <v>962</v>
      </c>
      <c r="D522">
        <v>889.5</v>
      </c>
      <c r="E522" t="s">
        <v>1679</v>
      </c>
      <c r="F522">
        <v>0</v>
      </c>
      <c r="G522" t="s">
        <v>6314</v>
      </c>
      <c r="H522" t="s">
        <v>12314</v>
      </c>
      <c r="P522">
        <v>23533.85</v>
      </c>
      <c r="Q522">
        <v>447.86</v>
      </c>
      <c r="R522" s="343">
        <v>42152</v>
      </c>
      <c r="S522" s="343">
        <v>42079</v>
      </c>
      <c r="T522" t="s">
        <v>10514</v>
      </c>
      <c r="U522" t="s">
        <v>10515</v>
      </c>
      <c r="V522" t="s">
        <v>13051</v>
      </c>
      <c r="W522" t="s">
        <v>10516</v>
      </c>
      <c r="X522" t="s">
        <v>8995</v>
      </c>
      <c r="Y522" t="s">
        <v>10517</v>
      </c>
      <c r="Z522" t="s">
        <v>16141</v>
      </c>
      <c r="AA522" t="s">
        <v>10519</v>
      </c>
      <c r="AB522" t="s">
        <v>10520</v>
      </c>
      <c r="AC522" t="s">
        <v>15543</v>
      </c>
      <c r="AD522" t="s">
        <v>6953</v>
      </c>
      <c r="AV522" t="s">
        <v>1823</v>
      </c>
      <c r="AW522" t="s">
        <v>4437</v>
      </c>
    </row>
    <row r="523" spans="1:49">
      <c r="A523" t="s">
        <v>3429</v>
      </c>
      <c r="B523" t="s">
        <v>3430</v>
      </c>
      <c r="D523">
        <v>282.36</v>
      </c>
      <c r="E523" t="s">
        <v>4501</v>
      </c>
      <c r="F523">
        <v>0</v>
      </c>
      <c r="G523" t="s">
        <v>6312</v>
      </c>
      <c r="H523" t="s">
        <v>12314</v>
      </c>
      <c r="P523">
        <v>8470.7099999999991</v>
      </c>
      <c r="Q523">
        <v>141.18</v>
      </c>
      <c r="R523" s="343">
        <v>42157</v>
      </c>
      <c r="S523" s="343">
        <v>42076</v>
      </c>
      <c r="T523" t="s">
        <v>7326</v>
      </c>
      <c r="U523" t="s">
        <v>6309</v>
      </c>
      <c r="V523" t="s">
        <v>12884</v>
      </c>
      <c r="W523" t="s">
        <v>7327</v>
      </c>
      <c r="X523" t="s">
        <v>2024</v>
      </c>
      <c r="Y523" t="s">
        <v>2031</v>
      </c>
      <c r="Z523" t="s">
        <v>7328</v>
      </c>
      <c r="AA523" t="s">
        <v>6309</v>
      </c>
      <c r="AB523" t="s">
        <v>6309</v>
      </c>
      <c r="AC523" t="s">
        <v>7329</v>
      </c>
      <c r="AD523" t="s">
        <v>6310</v>
      </c>
      <c r="AV523" t="s">
        <v>6309</v>
      </c>
      <c r="AW523" t="s">
        <v>6312</v>
      </c>
    </row>
    <row r="524" spans="1:49">
      <c r="A524" t="s">
        <v>2280</v>
      </c>
      <c r="B524" t="s">
        <v>2281</v>
      </c>
      <c r="D524">
        <v>274.48</v>
      </c>
      <c r="E524" t="s">
        <v>4501</v>
      </c>
      <c r="F524">
        <v>0</v>
      </c>
      <c r="G524" t="s">
        <v>6312</v>
      </c>
      <c r="H524" t="s">
        <v>12314</v>
      </c>
      <c r="P524">
        <v>8234.5</v>
      </c>
      <c r="Q524">
        <v>137.24</v>
      </c>
      <c r="R524" s="343">
        <v>42159</v>
      </c>
      <c r="S524" s="343">
        <v>42081</v>
      </c>
      <c r="T524" t="s">
        <v>8859</v>
      </c>
      <c r="U524" t="s">
        <v>6309</v>
      </c>
      <c r="V524" t="s">
        <v>12593</v>
      </c>
      <c r="W524" t="s">
        <v>8860</v>
      </c>
      <c r="X524" t="s">
        <v>3554</v>
      </c>
      <c r="Y524" t="s">
        <v>3555</v>
      </c>
      <c r="Z524" t="s">
        <v>8861</v>
      </c>
      <c r="AA524" t="s">
        <v>8862</v>
      </c>
      <c r="AB524" t="s">
        <v>6309</v>
      </c>
      <c r="AC524" t="s">
        <v>6309</v>
      </c>
      <c r="AD524" t="s">
        <v>6310</v>
      </c>
      <c r="AV524" t="s">
        <v>6309</v>
      </c>
      <c r="AW524" t="s">
        <v>6312</v>
      </c>
    </row>
    <row r="525" spans="1:49">
      <c r="A525" t="s">
        <v>4312</v>
      </c>
      <c r="B525" t="s">
        <v>4313</v>
      </c>
      <c r="D525">
        <v>274.48</v>
      </c>
      <c r="E525" t="s">
        <v>4501</v>
      </c>
      <c r="F525">
        <v>0</v>
      </c>
      <c r="G525" t="s">
        <v>6312</v>
      </c>
      <c r="H525" t="s">
        <v>12314</v>
      </c>
      <c r="P525">
        <v>8234.4</v>
      </c>
      <c r="Q525">
        <v>137.24</v>
      </c>
      <c r="R525" s="343">
        <v>42159</v>
      </c>
      <c r="S525" s="343">
        <v>42080</v>
      </c>
      <c r="T525" t="s">
        <v>8648</v>
      </c>
      <c r="U525" t="s">
        <v>6309</v>
      </c>
      <c r="V525" t="s">
        <v>12556</v>
      </c>
      <c r="W525" t="s">
        <v>8649</v>
      </c>
      <c r="X525" t="s">
        <v>2024</v>
      </c>
      <c r="Y525" t="s">
        <v>2031</v>
      </c>
      <c r="Z525" t="s">
        <v>8650</v>
      </c>
      <c r="AA525" t="s">
        <v>8651</v>
      </c>
      <c r="AB525" t="s">
        <v>6309</v>
      </c>
      <c r="AC525" t="s">
        <v>8652</v>
      </c>
      <c r="AD525" t="s">
        <v>6310</v>
      </c>
      <c r="AV525" t="s">
        <v>6309</v>
      </c>
      <c r="AW525" t="s">
        <v>6312</v>
      </c>
    </row>
    <row r="526" spans="1:49">
      <c r="A526" t="s">
        <v>5791</v>
      </c>
      <c r="B526" t="s">
        <v>5792</v>
      </c>
      <c r="D526">
        <v>250.46</v>
      </c>
      <c r="E526" t="s">
        <v>4501</v>
      </c>
      <c r="F526">
        <v>0</v>
      </c>
      <c r="G526" t="s">
        <v>6312</v>
      </c>
      <c r="H526" t="s">
        <v>12314</v>
      </c>
      <c r="P526">
        <v>7513.98</v>
      </c>
      <c r="Q526">
        <v>125.23</v>
      </c>
      <c r="R526" s="343">
        <v>42163</v>
      </c>
      <c r="S526" s="343">
        <v>42080</v>
      </c>
      <c r="T526" t="s">
        <v>10291</v>
      </c>
      <c r="U526" t="s">
        <v>6309</v>
      </c>
      <c r="V526" t="s">
        <v>12877</v>
      </c>
      <c r="W526" t="s">
        <v>10292</v>
      </c>
      <c r="X526" t="s">
        <v>2024</v>
      </c>
      <c r="Y526" t="s">
        <v>2031</v>
      </c>
      <c r="Z526" t="s">
        <v>10293</v>
      </c>
      <c r="AA526" t="s">
        <v>10294</v>
      </c>
      <c r="AB526" t="s">
        <v>6309</v>
      </c>
      <c r="AC526" t="s">
        <v>10295</v>
      </c>
      <c r="AD526" t="s">
        <v>6310</v>
      </c>
      <c r="AV526" t="s">
        <v>6309</v>
      </c>
      <c r="AW526" t="s">
        <v>6312</v>
      </c>
    </row>
    <row r="527" spans="1:49">
      <c r="A527" t="s">
        <v>2282</v>
      </c>
      <c r="B527" t="s">
        <v>2283</v>
      </c>
      <c r="D527">
        <v>282.45999999999998</v>
      </c>
      <c r="E527" t="s">
        <v>4501</v>
      </c>
      <c r="F527">
        <v>0</v>
      </c>
      <c r="G527" t="s">
        <v>6312</v>
      </c>
      <c r="H527" t="s">
        <v>12314</v>
      </c>
      <c r="P527">
        <v>8474.07</v>
      </c>
      <c r="Q527">
        <v>141.22999999999999</v>
      </c>
      <c r="R527" s="343">
        <v>42164</v>
      </c>
      <c r="S527" s="343">
        <v>42080</v>
      </c>
      <c r="T527" t="s">
        <v>8863</v>
      </c>
      <c r="U527" t="s">
        <v>6309</v>
      </c>
      <c r="V527" t="s">
        <v>12594</v>
      </c>
      <c r="W527" t="s">
        <v>8864</v>
      </c>
      <c r="X527" t="s">
        <v>2024</v>
      </c>
      <c r="Y527" t="s">
        <v>2031</v>
      </c>
      <c r="Z527" t="s">
        <v>8865</v>
      </c>
      <c r="AA527" t="s">
        <v>8866</v>
      </c>
      <c r="AB527" t="s">
        <v>6309</v>
      </c>
      <c r="AC527" t="s">
        <v>8867</v>
      </c>
      <c r="AD527" t="s">
        <v>6310</v>
      </c>
      <c r="AV527" t="s">
        <v>6309</v>
      </c>
      <c r="AW527" t="s">
        <v>6312</v>
      </c>
    </row>
    <row r="528" spans="1:49">
      <c r="A528" t="s">
        <v>3603</v>
      </c>
      <c r="B528" t="s">
        <v>3601</v>
      </c>
      <c r="D528">
        <v>2387.17</v>
      </c>
      <c r="E528" t="s">
        <v>1554</v>
      </c>
      <c r="F528">
        <v>0</v>
      </c>
      <c r="G528" t="s">
        <v>6317</v>
      </c>
      <c r="H528" t="s">
        <v>12314</v>
      </c>
      <c r="P528">
        <v>59572.04</v>
      </c>
      <c r="Q528">
        <v>1205.3399999999999</v>
      </c>
      <c r="R528" s="343">
        <v>42165</v>
      </c>
      <c r="S528" s="343">
        <v>42079</v>
      </c>
      <c r="T528" t="s">
        <v>10628</v>
      </c>
      <c r="U528" t="s">
        <v>10629</v>
      </c>
      <c r="V528" t="s">
        <v>13162</v>
      </c>
      <c r="W528" t="s">
        <v>10630</v>
      </c>
      <c r="X528" t="s">
        <v>10631</v>
      </c>
      <c r="Y528" t="s">
        <v>10632</v>
      </c>
      <c r="Z528" t="s">
        <v>10633</v>
      </c>
      <c r="AA528" t="s">
        <v>10634</v>
      </c>
      <c r="AB528" t="s">
        <v>10635</v>
      </c>
      <c r="AC528" t="s">
        <v>10636</v>
      </c>
      <c r="AD528" t="s">
        <v>6310</v>
      </c>
      <c r="AE528" t="s">
        <v>3604</v>
      </c>
      <c r="AF528" t="s">
        <v>13732</v>
      </c>
      <c r="AG528" t="s">
        <v>13733</v>
      </c>
      <c r="AH528" t="s">
        <v>10631</v>
      </c>
      <c r="AI528" t="s">
        <v>10632</v>
      </c>
      <c r="AJ528" t="s">
        <v>10633</v>
      </c>
      <c r="AV528" t="s">
        <v>6309</v>
      </c>
      <c r="AW528" t="s">
        <v>6317</v>
      </c>
    </row>
    <row r="529" spans="1:49">
      <c r="A529" t="s">
        <v>3069</v>
      </c>
      <c r="B529" t="s">
        <v>3070</v>
      </c>
      <c r="D529">
        <v>312.33999999999997</v>
      </c>
      <c r="E529" t="s">
        <v>1085</v>
      </c>
      <c r="F529">
        <v>0</v>
      </c>
      <c r="G529" t="s">
        <v>6312</v>
      </c>
      <c r="H529" t="s">
        <v>12314</v>
      </c>
      <c r="P529">
        <v>9370.42</v>
      </c>
      <c r="Q529">
        <v>156.16999999999999</v>
      </c>
      <c r="R529" s="343">
        <v>42165</v>
      </c>
      <c r="S529" s="343">
        <v>42081</v>
      </c>
      <c r="T529" t="s">
        <v>9260</v>
      </c>
      <c r="U529" t="s">
        <v>6309</v>
      </c>
      <c r="V529" t="s">
        <v>12668</v>
      </c>
      <c r="W529" t="s">
        <v>9261</v>
      </c>
      <c r="X529" t="s">
        <v>2024</v>
      </c>
      <c r="Y529" t="s">
        <v>2031</v>
      </c>
      <c r="Z529" t="s">
        <v>9262</v>
      </c>
      <c r="AA529" t="s">
        <v>6309</v>
      </c>
      <c r="AB529" t="s">
        <v>6309</v>
      </c>
      <c r="AC529" t="s">
        <v>9263</v>
      </c>
      <c r="AD529" t="s">
        <v>6310</v>
      </c>
      <c r="AV529" t="s">
        <v>6309</v>
      </c>
      <c r="AW529" t="s">
        <v>6312</v>
      </c>
    </row>
    <row r="530" spans="1:49">
      <c r="A530" t="s">
        <v>4328</v>
      </c>
      <c r="B530" t="s">
        <v>4329</v>
      </c>
      <c r="D530">
        <v>419.4</v>
      </c>
      <c r="E530" t="s">
        <v>4330</v>
      </c>
      <c r="F530">
        <v>0</v>
      </c>
      <c r="G530" t="s">
        <v>6312</v>
      </c>
      <c r="H530" t="s">
        <v>12314</v>
      </c>
      <c r="P530">
        <v>8387.76</v>
      </c>
      <c r="Q530">
        <v>139.80000000000001</v>
      </c>
      <c r="R530" s="343">
        <v>42166</v>
      </c>
      <c r="S530" s="343">
        <v>42065</v>
      </c>
      <c r="T530" t="s">
        <v>8684</v>
      </c>
      <c r="U530" t="s">
        <v>6309</v>
      </c>
      <c r="V530" t="s">
        <v>12563</v>
      </c>
      <c r="W530" t="s">
        <v>8685</v>
      </c>
      <c r="X530" t="s">
        <v>3916</v>
      </c>
      <c r="Y530" t="s">
        <v>3917</v>
      </c>
      <c r="Z530" t="s">
        <v>8686</v>
      </c>
      <c r="AA530" t="s">
        <v>8687</v>
      </c>
      <c r="AB530" t="s">
        <v>6309</v>
      </c>
      <c r="AC530" t="s">
        <v>8688</v>
      </c>
      <c r="AD530" t="s">
        <v>6310</v>
      </c>
      <c r="AV530" t="s">
        <v>6309</v>
      </c>
      <c r="AW530" t="s">
        <v>6312</v>
      </c>
    </row>
    <row r="531" spans="1:49">
      <c r="A531" t="s">
        <v>5317</v>
      </c>
      <c r="B531" t="s">
        <v>5318</v>
      </c>
      <c r="D531">
        <v>365.16</v>
      </c>
      <c r="E531" t="s">
        <v>2505</v>
      </c>
      <c r="F531">
        <v>0</v>
      </c>
      <c r="G531" t="s">
        <v>6312</v>
      </c>
      <c r="H531" t="s">
        <v>12314</v>
      </c>
      <c r="P531">
        <v>7302.92</v>
      </c>
      <c r="Q531">
        <v>121.72</v>
      </c>
      <c r="R531" s="343">
        <v>42166</v>
      </c>
      <c r="S531" s="343">
        <v>42069</v>
      </c>
      <c r="T531" t="s">
        <v>9371</v>
      </c>
      <c r="U531" t="s">
        <v>6309</v>
      </c>
      <c r="V531" t="s">
        <v>12691</v>
      </c>
      <c r="W531" t="s">
        <v>9380</v>
      </c>
      <c r="X531" t="s">
        <v>2024</v>
      </c>
      <c r="Y531" t="s">
        <v>2031</v>
      </c>
      <c r="Z531" t="s">
        <v>9373</v>
      </c>
      <c r="AA531" t="s">
        <v>6309</v>
      </c>
      <c r="AB531" t="s">
        <v>6309</v>
      </c>
      <c r="AC531" t="s">
        <v>9374</v>
      </c>
      <c r="AD531" t="s">
        <v>6310</v>
      </c>
      <c r="AV531" t="s">
        <v>6309</v>
      </c>
      <c r="AW531" t="s">
        <v>6312</v>
      </c>
    </row>
    <row r="532" spans="1:49">
      <c r="A532" t="s">
        <v>2645</v>
      </c>
      <c r="B532" t="s">
        <v>2646</v>
      </c>
      <c r="D532">
        <v>423.87</v>
      </c>
      <c r="E532" t="s">
        <v>4501</v>
      </c>
      <c r="F532">
        <v>0</v>
      </c>
      <c r="G532" t="s">
        <v>6312</v>
      </c>
      <c r="H532" t="s">
        <v>12314</v>
      </c>
      <c r="P532">
        <v>8477.61</v>
      </c>
      <c r="Q532">
        <v>141.29</v>
      </c>
      <c r="R532" s="343">
        <v>42171</v>
      </c>
      <c r="S532" s="343">
        <v>42065</v>
      </c>
      <c r="T532" t="s">
        <v>10086</v>
      </c>
      <c r="U532" t="s">
        <v>6309</v>
      </c>
      <c r="V532" t="s">
        <v>12837</v>
      </c>
      <c r="W532" t="s">
        <v>10087</v>
      </c>
      <c r="X532" t="s">
        <v>2024</v>
      </c>
      <c r="Y532" t="s">
        <v>2031</v>
      </c>
      <c r="Z532" t="s">
        <v>10088</v>
      </c>
      <c r="AA532" t="s">
        <v>13893</v>
      </c>
      <c r="AB532" t="s">
        <v>6309</v>
      </c>
      <c r="AC532" t="s">
        <v>10090</v>
      </c>
      <c r="AD532" t="s">
        <v>6310</v>
      </c>
      <c r="AV532" t="s">
        <v>6309</v>
      </c>
      <c r="AW532" t="s">
        <v>6312</v>
      </c>
    </row>
    <row r="533" spans="1:49">
      <c r="A533" t="s">
        <v>1968</v>
      </c>
      <c r="B533" t="s">
        <v>1969</v>
      </c>
      <c r="D533">
        <v>394.5</v>
      </c>
      <c r="E533" t="s">
        <v>4330</v>
      </c>
      <c r="F533">
        <v>0</v>
      </c>
      <c r="G533" t="s">
        <v>6312</v>
      </c>
      <c r="H533" t="s">
        <v>12314</v>
      </c>
      <c r="P533">
        <v>7889.93</v>
      </c>
      <c r="Q533">
        <v>131.5</v>
      </c>
      <c r="R533" s="343">
        <v>42172</v>
      </c>
      <c r="S533" s="343">
        <v>42065</v>
      </c>
      <c r="T533" t="s">
        <v>9902</v>
      </c>
      <c r="U533" t="s">
        <v>6309</v>
      </c>
      <c r="V533" t="s">
        <v>12796</v>
      </c>
      <c r="W533" t="s">
        <v>9903</v>
      </c>
      <c r="X533" t="s">
        <v>2024</v>
      </c>
      <c r="Y533" t="s">
        <v>2031</v>
      </c>
      <c r="Z533" t="s">
        <v>9904</v>
      </c>
      <c r="AA533" t="s">
        <v>9905</v>
      </c>
      <c r="AB533" t="s">
        <v>6309</v>
      </c>
      <c r="AC533" t="s">
        <v>9906</v>
      </c>
      <c r="AD533" t="s">
        <v>6310</v>
      </c>
      <c r="AV533" t="s">
        <v>6309</v>
      </c>
      <c r="AW533" t="s">
        <v>6312</v>
      </c>
    </row>
    <row r="534" spans="1:49">
      <c r="A534" t="s">
        <v>1681</v>
      </c>
      <c r="B534" t="s">
        <v>962</v>
      </c>
      <c r="D534">
        <v>1332.05</v>
      </c>
      <c r="E534" t="s">
        <v>1682</v>
      </c>
      <c r="F534">
        <v>0</v>
      </c>
      <c r="G534" t="s">
        <v>6314</v>
      </c>
      <c r="H534" t="s">
        <v>12314</v>
      </c>
      <c r="P534">
        <v>23510.66</v>
      </c>
      <c r="Q534">
        <v>448.11</v>
      </c>
      <c r="R534" s="343">
        <v>42176</v>
      </c>
      <c r="S534" s="343">
        <v>40696</v>
      </c>
      <c r="T534" t="s">
        <v>10514</v>
      </c>
      <c r="U534" t="s">
        <v>10515</v>
      </c>
      <c r="V534" t="s">
        <v>13052</v>
      </c>
      <c r="W534" t="s">
        <v>10516</v>
      </c>
      <c r="X534" t="s">
        <v>8995</v>
      </c>
      <c r="Y534" t="s">
        <v>10517</v>
      </c>
      <c r="Z534" t="s">
        <v>16141</v>
      </c>
      <c r="AA534" t="s">
        <v>10519</v>
      </c>
      <c r="AB534" t="s">
        <v>10520</v>
      </c>
      <c r="AC534" t="s">
        <v>15543</v>
      </c>
      <c r="AD534" t="s">
        <v>6953</v>
      </c>
      <c r="AV534" t="s">
        <v>1823</v>
      </c>
      <c r="AW534" t="s">
        <v>4437</v>
      </c>
    </row>
    <row r="535" spans="1:49">
      <c r="A535" t="s">
        <v>1683</v>
      </c>
      <c r="B535" t="s">
        <v>962</v>
      </c>
      <c r="D535">
        <v>1332.05</v>
      </c>
      <c r="E535" t="s">
        <v>1682</v>
      </c>
      <c r="F535">
        <v>0</v>
      </c>
      <c r="G535" t="s">
        <v>6314</v>
      </c>
      <c r="H535" t="s">
        <v>12314</v>
      </c>
      <c r="P535">
        <v>23510.66</v>
      </c>
      <c r="Q535">
        <v>448.11</v>
      </c>
      <c r="R535" s="343">
        <v>42176</v>
      </c>
      <c r="S535" s="343">
        <v>40696</v>
      </c>
      <c r="T535" t="s">
        <v>10514</v>
      </c>
      <c r="U535" t="s">
        <v>10515</v>
      </c>
      <c r="V535" t="s">
        <v>13053</v>
      </c>
      <c r="W535" t="s">
        <v>10516</v>
      </c>
      <c r="X535" t="s">
        <v>8995</v>
      </c>
      <c r="Y535" t="s">
        <v>10517</v>
      </c>
      <c r="Z535" t="s">
        <v>16141</v>
      </c>
      <c r="AA535" t="s">
        <v>10519</v>
      </c>
      <c r="AB535" t="s">
        <v>10520</v>
      </c>
      <c r="AC535" t="s">
        <v>15543</v>
      </c>
      <c r="AD535" t="s">
        <v>6953</v>
      </c>
      <c r="AV535" t="s">
        <v>1823</v>
      </c>
      <c r="AW535" t="s">
        <v>4437</v>
      </c>
    </row>
    <row r="536" spans="1:49">
      <c r="A536" t="s">
        <v>1684</v>
      </c>
      <c r="B536" t="s">
        <v>962</v>
      </c>
      <c r="D536">
        <v>1332.05</v>
      </c>
      <c r="E536" t="s">
        <v>1682</v>
      </c>
      <c r="F536">
        <v>0</v>
      </c>
      <c r="G536" t="s">
        <v>6314</v>
      </c>
      <c r="H536" t="s">
        <v>12314</v>
      </c>
      <c r="P536">
        <v>23510.66</v>
      </c>
      <c r="Q536">
        <v>448.11</v>
      </c>
      <c r="R536" s="343">
        <v>42176</v>
      </c>
      <c r="S536" s="343">
        <v>40696</v>
      </c>
      <c r="T536" t="s">
        <v>10514</v>
      </c>
      <c r="U536" t="s">
        <v>10515</v>
      </c>
      <c r="V536" t="s">
        <v>13054</v>
      </c>
      <c r="W536" t="s">
        <v>10516</v>
      </c>
      <c r="X536" t="s">
        <v>8995</v>
      </c>
      <c r="Y536" t="s">
        <v>10517</v>
      </c>
      <c r="Z536" t="s">
        <v>16141</v>
      </c>
      <c r="AA536" t="s">
        <v>10519</v>
      </c>
      <c r="AB536" t="s">
        <v>10520</v>
      </c>
      <c r="AC536" t="s">
        <v>15543</v>
      </c>
      <c r="AD536" t="s">
        <v>6953</v>
      </c>
      <c r="AV536" t="s">
        <v>1823</v>
      </c>
      <c r="AW536" t="s">
        <v>4437</v>
      </c>
    </row>
    <row r="537" spans="1:49">
      <c r="A537" t="s">
        <v>3449</v>
      </c>
      <c r="B537" t="s">
        <v>4038</v>
      </c>
      <c r="D537">
        <v>11321.18</v>
      </c>
      <c r="E537" t="s">
        <v>3450</v>
      </c>
      <c r="F537">
        <v>0</v>
      </c>
      <c r="G537" t="s">
        <v>6319</v>
      </c>
      <c r="H537" t="s">
        <v>12314</v>
      </c>
      <c r="P537">
        <v>97880.43</v>
      </c>
      <c r="Q537">
        <v>11708.83</v>
      </c>
      <c r="R537" s="343">
        <v>42177</v>
      </c>
      <c r="S537" s="343">
        <v>42045</v>
      </c>
      <c r="T537" t="s">
        <v>2950</v>
      </c>
      <c r="U537" t="s">
        <v>2951</v>
      </c>
      <c r="V537" t="s">
        <v>2962</v>
      </c>
      <c r="W537" t="s">
        <v>2952</v>
      </c>
      <c r="X537" t="s">
        <v>2953</v>
      </c>
      <c r="Y537" t="s">
        <v>2954</v>
      </c>
      <c r="Z537" t="s">
        <v>2955</v>
      </c>
      <c r="AA537" t="s">
        <v>4717</v>
      </c>
      <c r="AB537" t="s">
        <v>6309</v>
      </c>
      <c r="AC537" t="s">
        <v>16125</v>
      </c>
      <c r="AD537" t="s">
        <v>6520</v>
      </c>
      <c r="AE537" t="s">
        <v>659</v>
      </c>
      <c r="AF537" t="s">
        <v>4639</v>
      </c>
      <c r="AG537" t="s">
        <v>13645</v>
      </c>
      <c r="AH537" t="s">
        <v>2015</v>
      </c>
      <c r="AI537" t="s">
        <v>2016</v>
      </c>
      <c r="AJ537" t="s">
        <v>14162</v>
      </c>
      <c r="AK537" t="s">
        <v>2959</v>
      </c>
      <c r="AL537" t="s">
        <v>2960</v>
      </c>
      <c r="AM537" t="s">
        <v>13645</v>
      </c>
      <c r="AN537" t="s">
        <v>2015</v>
      </c>
      <c r="AO537" t="s">
        <v>2016</v>
      </c>
      <c r="AP537" t="s">
        <v>6309</v>
      </c>
      <c r="AV537" t="s">
        <v>6309</v>
      </c>
      <c r="AW537" t="s">
        <v>6497</v>
      </c>
    </row>
    <row r="538" spans="1:49">
      <c r="A538" t="s">
        <v>5146</v>
      </c>
      <c r="B538" t="s">
        <v>5147</v>
      </c>
      <c r="D538">
        <v>475.74</v>
      </c>
      <c r="E538" t="s">
        <v>4237</v>
      </c>
      <c r="F538">
        <v>0</v>
      </c>
      <c r="G538" t="s">
        <v>6312</v>
      </c>
      <c r="H538" t="s">
        <v>12314</v>
      </c>
      <c r="P538">
        <v>9514.94</v>
      </c>
      <c r="Q538">
        <v>158.58000000000001</v>
      </c>
      <c r="R538" s="343">
        <v>42180</v>
      </c>
      <c r="S538" s="343">
        <v>42067</v>
      </c>
      <c r="T538" t="s">
        <v>9779</v>
      </c>
      <c r="U538" t="s">
        <v>6309</v>
      </c>
      <c r="V538" t="s">
        <v>12215</v>
      </c>
      <c r="W538" t="s">
        <v>9780</v>
      </c>
      <c r="X538" t="s">
        <v>2024</v>
      </c>
      <c r="Y538" t="s">
        <v>2031</v>
      </c>
      <c r="Z538" t="s">
        <v>9781</v>
      </c>
      <c r="AA538" t="s">
        <v>9782</v>
      </c>
      <c r="AB538" t="s">
        <v>6309</v>
      </c>
      <c r="AC538" t="s">
        <v>9783</v>
      </c>
      <c r="AD538" t="s">
        <v>6310</v>
      </c>
      <c r="AV538" t="s">
        <v>6309</v>
      </c>
      <c r="AW538" t="s">
        <v>6312</v>
      </c>
    </row>
    <row r="539" spans="1:49">
      <c r="A539" t="s">
        <v>3091</v>
      </c>
      <c r="B539" t="s">
        <v>3092</v>
      </c>
      <c r="D539">
        <v>386.79</v>
      </c>
      <c r="E539" t="s">
        <v>4501</v>
      </c>
      <c r="F539">
        <v>0</v>
      </c>
      <c r="G539" t="s">
        <v>6312</v>
      </c>
      <c r="H539" t="s">
        <v>12314</v>
      </c>
      <c r="P539">
        <v>7735.82</v>
      </c>
      <c r="Q539">
        <v>128.93</v>
      </c>
      <c r="R539" s="343">
        <v>42183</v>
      </c>
      <c r="S539" s="343">
        <v>42079</v>
      </c>
      <c r="T539" t="s">
        <v>9999</v>
      </c>
      <c r="U539" t="s">
        <v>6309</v>
      </c>
      <c r="V539" t="s">
        <v>12819</v>
      </c>
      <c r="W539" t="s">
        <v>10000</v>
      </c>
      <c r="X539" t="s">
        <v>2024</v>
      </c>
      <c r="Y539" t="s">
        <v>2031</v>
      </c>
      <c r="Z539" t="s">
        <v>10001</v>
      </c>
      <c r="AA539" t="s">
        <v>10002</v>
      </c>
      <c r="AB539" t="s">
        <v>6309</v>
      </c>
      <c r="AC539" t="s">
        <v>10003</v>
      </c>
      <c r="AD539" t="s">
        <v>6310</v>
      </c>
      <c r="AV539" t="s">
        <v>6309</v>
      </c>
      <c r="AW539" t="s">
        <v>6312</v>
      </c>
    </row>
    <row r="540" spans="1:49">
      <c r="A540" t="s">
        <v>1508</v>
      </c>
      <c r="B540" t="s">
        <v>298</v>
      </c>
      <c r="D540">
        <v>158.22999999999999</v>
      </c>
      <c r="E540" t="s">
        <v>1561</v>
      </c>
      <c r="F540">
        <v>0</v>
      </c>
      <c r="G540" t="s">
        <v>6319</v>
      </c>
      <c r="H540" t="s">
        <v>12314</v>
      </c>
      <c r="P540">
        <v>2014.66</v>
      </c>
      <c r="Q540">
        <v>40.14</v>
      </c>
      <c r="R540" s="343">
        <v>42184</v>
      </c>
      <c r="S540" s="343">
        <v>42054</v>
      </c>
      <c r="T540" t="s">
        <v>6947</v>
      </c>
      <c r="U540" t="s">
        <v>6948</v>
      </c>
      <c r="V540" t="s">
        <v>11897</v>
      </c>
      <c r="W540" t="s">
        <v>6949</v>
      </c>
      <c r="X540" t="s">
        <v>6946</v>
      </c>
      <c r="Y540" t="s">
        <v>2031</v>
      </c>
      <c r="Z540" t="s">
        <v>15889</v>
      </c>
      <c r="AA540" t="s">
        <v>6951</v>
      </c>
      <c r="AB540" t="s">
        <v>6952</v>
      </c>
      <c r="AC540" t="s">
        <v>14382</v>
      </c>
      <c r="AD540" t="s">
        <v>6313</v>
      </c>
      <c r="AE540" t="s">
        <v>3754</v>
      </c>
      <c r="AF540" t="s">
        <v>6954</v>
      </c>
      <c r="AG540" t="s">
        <v>6955</v>
      </c>
      <c r="AH540" t="s">
        <v>6207</v>
      </c>
      <c r="AI540" t="s">
        <v>6208</v>
      </c>
      <c r="AJ540" t="s">
        <v>6956</v>
      </c>
      <c r="AV540" t="s">
        <v>6566</v>
      </c>
      <c r="AW540" t="s">
        <v>4392</v>
      </c>
    </row>
    <row r="541" spans="1:49">
      <c r="A541" t="s">
        <v>3165</v>
      </c>
      <c r="B541" t="s">
        <v>3166</v>
      </c>
      <c r="D541">
        <v>423.87</v>
      </c>
      <c r="E541" t="s">
        <v>4501</v>
      </c>
      <c r="F541">
        <v>0</v>
      </c>
      <c r="G541" t="s">
        <v>6312</v>
      </c>
      <c r="H541" t="s">
        <v>12314</v>
      </c>
      <c r="P541">
        <v>8477.61</v>
      </c>
      <c r="Q541">
        <v>141.29</v>
      </c>
      <c r="R541" s="343">
        <v>42186</v>
      </c>
      <c r="S541" s="343">
        <v>42082</v>
      </c>
      <c r="T541" t="s">
        <v>8552</v>
      </c>
      <c r="U541" t="s">
        <v>6309</v>
      </c>
      <c r="V541" t="s">
        <v>12537</v>
      </c>
      <c r="W541" t="s">
        <v>8553</v>
      </c>
      <c r="X541" t="s">
        <v>2024</v>
      </c>
      <c r="Y541" t="s">
        <v>2031</v>
      </c>
      <c r="Z541" t="s">
        <v>8554</v>
      </c>
      <c r="AA541" t="s">
        <v>8555</v>
      </c>
      <c r="AB541" t="s">
        <v>6309</v>
      </c>
      <c r="AC541" t="s">
        <v>8556</v>
      </c>
      <c r="AD541" t="s">
        <v>6310</v>
      </c>
      <c r="AV541" t="s">
        <v>6309</v>
      </c>
      <c r="AW541" t="s">
        <v>6312</v>
      </c>
    </row>
    <row r="542" spans="1:49">
      <c r="A542" t="s">
        <v>2822</v>
      </c>
      <c r="B542" t="s">
        <v>2823</v>
      </c>
      <c r="D542">
        <v>164203.23000000001</v>
      </c>
      <c r="E542" t="s">
        <v>2824</v>
      </c>
      <c r="F542">
        <v>0</v>
      </c>
      <c r="G542" t="s">
        <v>6319</v>
      </c>
      <c r="H542" t="s">
        <v>12314</v>
      </c>
      <c r="P542">
        <v>858181.33</v>
      </c>
      <c r="Q542">
        <v>16944.52</v>
      </c>
      <c r="R542" s="343">
        <v>42373</v>
      </c>
      <c r="S542" s="343">
        <v>42068</v>
      </c>
      <c r="T542" t="s">
        <v>7839</v>
      </c>
      <c r="U542" t="s">
        <v>7840</v>
      </c>
      <c r="V542" t="s">
        <v>12166</v>
      </c>
      <c r="W542" t="s">
        <v>16334</v>
      </c>
      <c r="X542" t="s">
        <v>2041</v>
      </c>
      <c r="Y542" t="s">
        <v>2042</v>
      </c>
      <c r="Z542" t="s">
        <v>7842</v>
      </c>
      <c r="AA542" t="s">
        <v>6309</v>
      </c>
      <c r="AB542" t="s">
        <v>6309</v>
      </c>
      <c r="AC542" t="s">
        <v>7843</v>
      </c>
      <c r="AD542" t="s">
        <v>6313</v>
      </c>
      <c r="AE542" t="s">
        <v>2060</v>
      </c>
      <c r="AF542" t="s">
        <v>13612</v>
      </c>
      <c r="AG542" t="s">
        <v>15135</v>
      </c>
      <c r="AH542" t="s">
        <v>2041</v>
      </c>
      <c r="AI542" t="s">
        <v>2042</v>
      </c>
      <c r="AJ542" t="s">
        <v>2062</v>
      </c>
      <c r="AK542" t="s">
        <v>2825</v>
      </c>
      <c r="AL542" t="s">
        <v>13613</v>
      </c>
      <c r="AM542" t="s">
        <v>13614</v>
      </c>
      <c r="AN542" t="s">
        <v>7928</v>
      </c>
      <c r="AO542" t="s">
        <v>7929</v>
      </c>
      <c r="AP542" t="s">
        <v>13615</v>
      </c>
      <c r="AV542" t="s">
        <v>1912</v>
      </c>
      <c r="AW542" t="s">
        <v>4388</v>
      </c>
    </row>
    <row r="543" spans="1:49">
      <c r="A543" t="s">
        <v>5829</v>
      </c>
      <c r="B543" t="s">
        <v>5830</v>
      </c>
      <c r="D543">
        <v>474.66</v>
      </c>
      <c r="E543" t="s">
        <v>282</v>
      </c>
      <c r="F543">
        <v>0</v>
      </c>
      <c r="G543" t="s">
        <v>6312</v>
      </c>
      <c r="H543" t="s">
        <v>12314</v>
      </c>
      <c r="P543">
        <v>9493.49</v>
      </c>
      <c r="Q543">
        <v>158.22</v>
      </c>
      <c r="R543" s="343">
        <v>42191</v>
      </c>
      <c r="S543" s="343">
        <v>42079</v>
      </c>
      <c r="T543" t="s">
        <v>10357</v>
      </c>
      <c r="U543" t="s">
        <v>6309</v>
      </c>
      <c r="V543" t="s">
        <v>12893</v>
      </c>
      <c r="W543" t="s">
        <v>10358</v>
      </c>
      <c r="X543" t="s">
        <v>10359</v>
      </c>
      <c r="Y543" t="s">
        <v>10360</v>
      </c>
      <c r="Z543" t="s">
        <v>10361</v>
      </c>
      <c r="AA543" t="s">
        <v>10362</v>
      </c>
      <c r="AB543" t="s">
        <v>6309</v>
      </c>
      <c r="AC543" t="s">
        <v>10363</v>
      </c>
      <c r="AD543" t="s">
        <v>6310</v>
      </c>
      <c r="AV543" t="s">
        <v>6309</v>
      </c>
      <c r="AW543" t="s">
        <v>6312</v>
      </c>
    </row>
    <row r="544" spans="1:49">
      <c r="A544" t="s">
        <v>1685</v>
      </c>
      <c r="B544" t="s">
        <v>962</v>
      </c>
      <c r="D544">
        <v>1771.62</v>
      </c>
      <c r="E544" t="s">
        <v>1686</v>
      </c>
      <c r="F544">
        <v>0</v>
      </c>
      <c r="G544" t="s">
        <v>6314</v>
      </c>
      <c r="H544" t="s">
        <v>12314</v>
      </c>
      <c r="P544">
        <v>23484.25</v>
      </c>
      <c r="Q544">
        <v>447.96</v>
      </c>
      <c r="R544" s="343">
        <v>42208</v>
      </c>
      <c r="S544" s="343">
        <v>42065</v>
      </c>
      <c r="T544" t="s">
        <v>10514</v>
      </c>
      <c r="U544" t="s">
        <v>10515</v>
      </c>
      <c r="V544" t="s">
        <v>13055</v>
      </c>
      <c r="W544" t="s">
        <v>10516</v>
      </c>
      <c r="X544" t="s">
        <v>8995</v>
      </c>
      <c r="Y544" t="s">
        <v>10517</v>
      </c>
      <c r="Z544" t="s">
        <v>16141</v>
      </c>
      <c r="AA544" t="s">
        <v>10519</v>
      </c>
      <c r="AB544" t="s">
        <v>10520</v>
      </c>
      <c r="AC544" t="s">
        <v>15543</v>
      </c>
      <c r="AD544" t="s">
        <v>6953</v>
      </c>
      <c r="AV544" t="s">
        <v>1823</v>
      </c>
      <c r="AW544" t="s">
        <v>4437</v>
      </c>
    </row>
    <row r="545" spans="1:49">
      <c r="A545" t="s">
        <v>4167</v>
      </c>
      <c r="B545" t="s">
        <v>4168</v>
      </c>
      <c r="D545">
        <v>407.44</v>
      </c>
      <c r="E545" t="s">
        <v>2535</v>
      </c>
      <c r="F545">
        <v>0</v>
      </c>
      <c r="G545" t="s">
        <v>6312</v>
      </c>
      <c r="H545" t="s">
        <v>12314</v>
      </c>
      <c r="P545">
        <v>6111.83</v>
      </c>
      <c r="Q545">
        <v>101.86</v>
      </c>
      <c r="R545" s="343">
        <v>42211</v>
      </c>
      <c r="S545" s="343">
        <v>42079</v>
      </c>
      <c r="T545" t="s">
        <v>9125</v>
      </c>
      <c r="U545" t="s">
        <v>6309</v>
      </c>
      <c r="V545" t="s">
        <v>12645</v>
      </c>
      <c r="W545" t="s">
        <v>16128</v>
      </c>
      <c r="X545" t="s">
        <v>889</v>
      </c>
      <c r="Y545" t="s">
        <v>890</v>
      </c>
      <c r="Z545" t="s">
        <v>9127</v>
      </c>
      <c r="AA545" t="s">
        <v>9128</v>
      </c>
      <c r="AB545" t="s">
        <v>6309</v>
      </c>
      <c r="AC545" t="s">
        <v>16216</v>
      </c>
      <c r="AD545" t="s">
        <v>6310</v>
      </c>
      <c r="AV545" t="s">
        <v>6309</v>
      </c>
      <c r="AW545" t="s">
        <v>6312</v>
      </c>
    </row>
    <row r="546" spans="1:49">
      <c r="A546" t="s">
        <v>1687</v>
      </c>
      <c r="B546" t="s">
        <v>962</v>
      </c>
      <c r="D546">
        <v>3487.37</v>
      </c>
      <c r="E546" t="s">
        <v>1688</v>
      </c>
      <c r="F546">
        <v>0</v>
      </c>
      <c r="G546" t="s">
        <v>6314</v>
      </c>
      <c r="H546" t="s">
        <v>12314</v>
      </c>
      <c r="P546">
        <v>37061.57</v>
      </c>
      <c r="Q546">
        <v>707.2</v>
      </c>
      <c r="R546" s="343">
        <v>42239</v>
      </c>
      <c r="S546" s="343">
        <v>42065</v>
      </c>
      <c r="T546" t="s">
        <v>10514</v>
      </c>
      <c r="U546" t="s">
        <v>10515</v>
      </c>
      <c r="V546" t="s">
        <v>13056</v>
      </c>
      <c r="W546" t="s">
        <v>10516</v>
      </c>
      <c r="X546" t="s">
        <v>8995</v>
      </c>
      <c r="Y546" t="s">
        <v>10517</v>
      </c>
      <c r="Z546" t="s">
        <v>16141</v>
      </c>
      <c r="AA546" t="s">
        <v>10519</v>
      </c>
      <c r="AB546" t="s">
        <v>10520</v>
      </c>
      <c r="AC546" t="s">
        <v>15543</v>
      </c>
      <c r="AD546" t="s">
        <v>6953</v>
      </c>
      <c r="AV546" t="s">
        <v>1823</v>
      </c>
      <c r="AW546" t="s">
        <v>4437</v>
      </c>
    </row>
    <row r="547" spans="1:49">
      <c r="A547" t="s">
        <v>1693</v>
      </c>
      <c r="B547" t="s">
        <v>962</v>
      </c>
      <c r="D547">
        <v>3487.37</v>
      </c>
      <c r="E547" t="s">
        <v>1688</v>
      </c>
      <c r="F547">
        <v>0</v>
      </c>
      <c r="G547" t="s">
        <v>6314</v>
      </c>
      <c r="H547" t="s">
        <v>12314</v>
      </c>
      <c r="P547">
        <v>37061.57</v>
      </c>
      <c r="Q547">
        <v>707.2</v>
      </c>
      <c r="R547" s="343">
        <v>42239</v>
      </c>
      <c r="S547" s="343">
        <v>42065</v>
      </c>
      <c r="T547" t="s">
        <v>10514</v>
      </c>
      <c r="U547" t="s">
        <v>10515</v>
      </c>
      <c r="V547" t="s">
        <v>13059</v>
      </c>
      <c r="W547" t="s">
        <v>10516</v>
      </c>
      <c r="X547" t="s">
        <v>8995</v>
      </c>
      <c r="Y547" t="s">
        <v>10517</v>
      </c>
      <c r="Z547" t="s">
        <v>16141</v>
      </c>
      <c r="AA547" t="s">
        <v>10519</v>
      </c>
      <c r="AB547" t="s">
        <v>10520</v>
      </c>
      <c r="AC547" t="s">
        <v>15543</v>
      </c>
      <c r="AD547" t="s">
        <v>6953</v>
      </c>
      <c r="AV547" t="s">
        <v>1823</v>
      </c>
      <c r="AW547" t="s">
        <v>4437</v>
      </c>
    </row>
    <row r="548" spans="1:49">
      <c r="A548" t="s">
        <v>1694</v>
      </c>
      <c r="B548" t="s">
        <v>962</v>
      </c>
      <c r="D548">
        <v>3487.37</v>
      </c>
      <c r="E548" t="s">
        <v>1688</v>
      </c>
      <c r="F548">
        <v>0</v>
      </c>
      <c r="G548" t="s">
        <v>6314</v>
      </c>
      <c r="H548" t="s">
        <v>12314</v>
      </c>
      <c r="P548">
        <v>37061.57</v>
      </c>
      <c r="Q548">
        <v>707.2</v>
      </c>
      <c r="R548" s="343">
        <v>42239</v>
      </c>
      <c r="S548" s="343">
        <v>42065</v>
      </c>
      <c r="T548" t="s">
        <v>10514</v>
      </c>
      <c r="U548" t="s">
        <v>10515</v>
      </c>
      <c r="V548" t="s">
        <v>13060</v>
      </c>
      <c r="W548" t="s">
        <v>10516</v>
      </c>
      <c r="X548" t="s">
        <v>8995</v>
      </c>
      <c r="Y548" t="s">
        <v>10517</v>
      </c>
      <c r="Z548" t="s">
        <v>16141</v>
      </c>
      <c r="AA548" t="s">
        <v>10519</v>
      </c>
      <c r="AB548" t="s">
        <v>10520</v>
      </c>
      <c r="AC548" t="s">
        <v>15543</v>
      </c>
      <c r="AD548" t="s">
        <v>6953</v>
      </c>
      <c r="AV548" t="s">
        <v>1823</v>
      </c>
      <c r="AW548" t="s">
        <v>4437</v>
      </c>
    </row>
    <row r="549" spans="1:49">
      <c r="A549" t="s">
        <v>1689</v>
      </c>
      <c r="B549" t="s">
        <v>962</v>
      </c>
      <c r="D549">
        <v>5425.1</v>
      </c>
      <c r="E549" t="s">
        <v>1690</v>
      </c>
      <c r="F549">
        <v>0</v>
      </c>
      <c r="G549" t="s">
        <v>6314</v>
      </c>
      <c r="H549" t="s">
        <v>12314</v>
      </c>
      <c r="P549">
        <v>57649.05</v>
      </c>
      <c r="Q549">
        <v>1100.03</v>
      </c>
      <c r="R549" s="343">
        <v>42239</v>
      </c>
      <c r="S549" s="343">
        <v>42065</v>
      </c>
      <c r="T549" t="s">
        <v>10514</v>
      </c>
      <c r="U549" t="s">
        <v>10515</v>
      </c>
      <c r="V549" t="s">
        <v>13057</v>
      </c>
      <c r="W549" t="s">
        <v>10516</v>
      </c>
      <c r="X549" t="s">
        <v>8995</v>
      </c>
      <c r="Y549" t="s">
        <v>10517</v>
      </c>
      <c r="Z549" t="s">
        <v>16141</v>
      </c>
      <c r="AA549" t="s">
        <v>10519</v>
      </c>
      <c r="AB549" t="s">
        <v>10520</v>
      </c>
      <c r="AC549" t="s">
        <v>15543</v>
      </c>
      <c r="AD549" t="s">
        <v>6953</v>
      </c>
      <c r="AV549" t="s">
        <v>1823</v>
      </c>
      <c r="AW549" t="s">
        <v>4437</v>
      </c>
    </row>
    <row r="550" spans="1:49">
      <c r="A550" t="s">
        <v>1691</v>
      </c>
      <c r="B550" t="s">
        <v>962</v>
      </c>
      <c r="D550">
        <v>5425.1</v>
      </c>
      <c r="E550" t="s">
        <v>1692</v>
      </c>
      <c r="F550">
        <v>0</v>
      </c>
      <c r="G550" t="s">
        <v>6314</v>
      </c>
      <c r="H550" t="s">
        <v>12314</v>
      </c>
      <c r="P550">
        <v>57649.05</v>
      </c>
      <c r="Q550">
        <v>1100.03</v>
      </c>
      <c r="R550" s="343">
        <v>42239</v>
      </c>
      <c r="S550" s="343">
        <v>42065</v>
      </c>
      <c r="T550" t="s">
        <v>10514</v>
      </c>
      <c r="U550" t="s">
        <v>10515</v>
      </c>
      <c r="V550" t="s">
        <v>13058</v>
      </c>
      <c r="W550" t="s">
        <v>10516</v>
      </c>
      <c r="X550" t="s">
        <v>8995</v>
      </c>
      <c r="Y550" t="s">
        <v>10517</v>
      </c>
      <c r="Z550" t="s">
        <v>16141</v>
      </c>
      <c r="AA550" t="s">
        <v>10519</v>
      </c>
      <c r="AB550" t="s">
        <v>10520</v>
      </c>
      <c r="AC550" t="s">
        <v>15543</v>
      </c>
      <c r="AD550" t="s">
        <v>6953</v>
      </c>
      <c r="AV550" t="s">
        <v>1823</v>
      </c>
      <c r="AW550" t="s">
        <v>4437</v>
      </c>
    </row>
    <row r="551" spans="1:49">
      <c r="A551" t="s">
        <v>1695</v>
      </c>
      <c r="B551" t="s">
        <v>962</v>
      </c>
      <c r="D551">
        <v>5425.1</v>
      </c>
      <c r="E551" t="s">
        <v>1692</v>
      </c>
      <c r="F551">
        <v>0</v>
      </c>
      <c r="G551" t="s">
        <v>6314</v>
      </c>
      <c r="H551" t="s">
        <v>12314</v>
      </c>
      <c r="P551">
        <v>57649.05</v>
      </c>
      <c r="Q551">
        <v>1100.03</v>
      </c>
      <c r="R551" s="343">
        <v>42239</v>
      </c>
      <c r="S551" s="343">
        <v>42065</v>
      </c>
      <c r="T551" t="s">
        <v>10514</v>
      </c>
      <c r="U551" t="s">
        <v>10515</v>
      </c>
      <c r="V551" t="s">
        <v>13061</v>
      </c>
      <c r="W551" t="s">
        <v>10516</v>
      </c>
      <c r="X551" t="s">
        <v>8995</v>
      </c>
      <c r="Y551" t="s">
        <v>10517</v>
      </c>
      <c r="Z551" t="s">
        <v>16141</v>
      </c>
      <c r="AA551" t="s">
        <v>10519</v>
      </c>
      <c r="AB551" t="s">
        <v>10520</v>
      </c>
      <c r="AC551" t="s">
        <v>15543</v>
      </c>
      <c r="AD551" t="s">
        <v>6953</v>
      </c>
      <c r="AV551" t="s">
        <v>1823</v>
      </c>
      <c r="AW551" t="s">
        <v>4437</v>
      </c>
    </row>
    <row r="552" spans="1:49">
      <c r="A552" t="s">
        <v>3189</v>
      </c>
      <c r="B552" t="s">
        <v>3190</v>
      </c>
      <c r="D552">
        <v>744.85</v>
      </c>
      <c r="E552" t="s">
        <v>4501</v>
      </c>
      <c r="F552">
        <v>0</v>
      </c>
      <c r="G552" t="s">
        <v>6312</v>
      </c>
      <c r="H552" t="s">
        <v>12314</v>
      </c>
      <c r="P552">
        <v>8937.91</v>
      </c>
      <c r="Q552">
        <v>148.97</v>
      </c>
      <c r="R552" s="343">
        <v>42226</v>
      </c>
      <c r="S552" s="343">
        <v>42072</v>
      </c>
      <c r="T552" t="s">
        <v>8597</v>
      </c>
      <c r="U552" t="s">
        <v>6309</v>
      </c>
      <c r="V552" t="s">
        <v>12545</v>
      </c>
      <c r="W552" t="s">
        <v>8598</v>
      </c>
      <c r="X552" t="s">
        <v>2024</v>
      </c>
      <c r="Y552" t="s">
        <v>8599</v>
      </c>
      <c r="Z552" t="s">
        <v>8600</v>
      </c>
      <c r="AA552" t="s">
        <v>8601</v>
      </c>
      <c r="AB552" t="s">
        <v>6309</v>
      </c>
      <c r="AC552" t="s">
        <v>8602</v>
      </c>
      <c r="AD552" t="s">
        <v>6310</v>
      </c>
      <c r="AV552" t="s">
        <v>6309</v>
      </c>
      <c r="AW552" t="s">
        <v>6312</v>
      </c>
    </row>
    <row r="553" spans="1:49">
      <c r="A553" t="s">
        <v>5718</v>
      </c>
      <c r="B553" t="s">
        <v>5719</v>
      </c>
      <c r="D553">
        <v>558.65</v>
      </c>
      <c r="E553" t="s">
        <v>5720</v>
      </c>
      <c r="F553">
        <v>0</v>
      </c>
      <c r="G553" t="s">
        <v>6319</v>
      </c>
      <c r="H553" t="s">
        <v>12314</v>
      </c>
      <c r="P553">
        <v>6703.91</v>
      </c>
      <c r="Q553">
        <v>111.73</v>
      </c>
      <c r="R553" s="343">
        <v>42226</v>
      </c>
      <c r="S553" s="343">
        <v>42065</v>
      </c>
      <c r="T553" t="s">
        <v>8323</v>
      </c>
      <c r="U553" t="s">
        <v>8324</v>
      </c>
      <c r="V553" t="s">
        <v>12494</v>
      </c>
      <c r="W553" t="s">
        <v>16294</v>
      </c>
      <c r="X553" t="s">
        <v>2015</v>
      </c>
      <c r="Y553" t="s">
        <v>2016</v>
      </c>
      <c r="Z553" t="s">
        <v>8326</v>
      </c>
      <c r="AA553" t="s">
        <v>16282</v>
      </c>
      <c r="AB553" t="s">
        <v>8328</v>
      </c>
      <c r="AC553" t="s">
        <v>16090</v>
      </c>
      <c r="AD553" t="s">
        <v>6318</v>
      </c>
      <c r="AV553" t="s">
        <v>4409</v>
      </c>
      <c r="AW553" t="s">
        <v>4405</v>
      </c>
    </row>
    <row r="554" spans="1:49">
      <c r="A554" t="s">
        <v>5684</v>
      </c>
      <c r="B554" t="s">
        <v>5685</v>
      </c>
      <c r="D554">
        <v>699.5</v>
      </c>
      <c r="E554" t="s">
        <v>1091</v>
      </c>
      <c r="F554">
        <v>0</v>
      </c>
      <c r="G554" t="s">
        <v>6312</v>
      </c>
      <c r="H554" t="s">
        <v>12314</v>
      </c>
      <c r="P554">
        <v>8393.92</v>
      </c>
      <c r="Q554">
        <v>139.9</v>
      </c>
      <c r="R554" s="343">
        <v>42232</v>
      </c>
      <c r="S554" s="343">
        <v>42079</v>
      </c>
      <c r="T554" t="s">
        <v>10396</v>
      </c>
      <c r="U554" t="s">
        <v>6309</v>
      </c>
      <c r="V554" t="s">
        <v>12900</v>
      </c>
      <c r="W554" t="s">
        <v>10397</v>
      </c>
      <c r="X554" t="s">
        <v>3554</v>
      </c>
      <c r="Y554" t="s">
        <v>3555</v>
      </c>
      <c r="Z554" t="s">
        <v>10398</v>
      </c>
      <c r="AA554" t="s">
        <v>10399</v>
      </c>
      <c r="AB554" t="s">
        <v>6309</v>
      </c>
      <c r="AC554" t="s">
        <v>6309</v>
      </c>
      <c r="AD554" t="s">
        <v>6310</v>
      </c>
      <c r="AV554" t="s">
        <v>6309</v>
      </c>
      <c r="AW554" t="s">
        <v>6312</v>
      </c>
    </row>
    <row r="555" spans="1:49">
      <c r="A555" t="s">
        <v>1782</v>
      </c>
      <c r="B555" t="s">
        <v>1783</v>
      </c>
      <c r="D555">
        <v>548.65</v>
      </c>
      <c r="E555" t="s">
        <v>2509</v>
      </c>
      <c r="F555">
        <v>0</v>
      </c>
      <c r="G555" t="s">
        <v>6312</v>
      </c>
      <c r="H555" t="s">
        <v>12314</v>
      </c>
      <c r="P555">
        <v>6584.05</v>
      </c>
      <c r="Q555">
        <v>109.73</v>
      </c>
      <c r="R555" s="343">
        <v>42235</v>
      </c>
      <c r="S555" s="343">
        <v>42069</v>
      </c>
      <c r="T555" t="s">
        <v>9052</v>
      </c>
      <c r="U555" t="s">
        <v>6309</v>
      </c>
      <c r="V555" t="s">
        <v>12632</v>
      </c>
      <c r="W555" t="s">
        <v>9053</v>
      </c>
      <c r="X555" t="s">
        <v>773</v>
      </c>
      <c r="Y555" t="s">
        <v>774</v>
      </c>
      <c r="Z555" t="s">
        <v>9054</v>
      </c>
      <c r="AA555" t="s">
        <v>9055</v>
      </c>
      <c r="AB555" t="s">
        <v>6309</v>
      </c>
      <c r="AC555" t="s">
        <v>9056</v>
      </c>
      <c r="AD555" t="s">
        <v>6310</v>
      </c>
      <c r="AV555" t="s">
        <v>6309</v>
      </c>
      <c r="AW555" t="s">
        <v>6312</v>
      </c>
    </row>
    <row r="556" spans="1:49">
      <c r="A556" t="s">
        <v>5888</v>
      </c>
      <c r="B556" t="s">
        <v>6186</v>
      </c>
      <c r="D556">
        <v>3263.67</v>
      </c>
      <c r="E556" t="s">
        <v>5889</v>
      </c>
      <c r="F556">
        <v>0</v>
      </c>
      <c r="G556" t="s">
        <v>6317</v>
      </c>
      <c r="H556" t="s">
        <v>12314</v>
      </c>
      <c r="P556">
        <v>28095.29</v>
      </c>
      <c r="Q556">
        <v>3575.14</v>
      </c>
      <c r="R556" s="343">
        <v>42246</v>
      </c>
      <c r="S556" s="343">
        <v>41976</v>
      </c>
      <c r="T556" t="s">
        <v>10857</v>
      </c>
      <c r="U556" t="s">
        <v>6309</v>
      </c>
      <c r="V556" t="s">
        <v>13204</v>
      </c>
      <c r="W556" t="s">
        <v>10858</v>
      </c>
      <c r="X556" t="s">
        <v>3228</v>
      </c>
      <c r="Y556" t="s">
        <v>3229</v>
      </c>
      <c r="Z556" t="s">
        <v>10859</v>
      </c>
      <c r="AA556" t="s">
        <v>6309</v>
      </c>
      <c r="AB556" t="s">
        <v>6309</v>
      </c>
      <c r="AC556" t="s">
        <v>6309</v>
      </c>
      <c r="AD556" t="s">
        <v>6310</v>
      </c>
      <c r="AQ556">
        <v>1</v>
      </c>
      <c r="AR556" t="s">
        <v>2060</v>
      </c>
      <c r="AS556" t="s">
        <v>15135</v>
      </c>
      <c r="AT556" t="s">
        <v>2042</v>
      </c>
      <c r="AU556" t="s">
        <v>2062</v>
      </c>
      <c r="AV556" t="s">
        <v>6309</v>
      </c>
      <c r="AW556" t="s">
        <v>6317</v>
      </c>
    </row>
    <row r="557" spans="1:49">
      <c r="A557" t="s">
        <v>2868</v>
      </c>
      <c r="B557" t="s">
        <v>2863</v>
      </c>
      <c r="D557">
        <v>1721.43</v>
      </c>
      <c r="E557" t="s">
        <v>2869</v>
      </c>
      <c r="F557">
        <v>0</v>
      </c>
      <c r="G557" t="s">
        <v>6319</v>
      </c>
      <c r="H557" t="s">
        <v>12314</v>
      </c>
      <c r="P557">
        <v>17504.63</v>
      </c>
      <c r="Q557">
        <v>350.76</v>
      </c>
      <c r="R557" s="343">
        <v>42254</v>
      </c>
      <c r="S557" s="343">
        <v>42079</v>
      </c>
      <c r="T557" t="s">
        <v>7903</v>
      </c>
      <c r="U557" t="s">
        <v>7904</v>
      </c>
      <c r="V557" t="s">
        <v>11940</v>
      </c>
      <c r="W557" t="s">
        <v>7905</v>
      </c>
      <c r="X557" t="s">
        <v>2024</v>
      </c>
      <c r="Y557" t="s">
        <v>2031</v>
      </c>
      <c r="Z557" t="s">
        <v>7906</v>
      </c>
      <c r="AA557" t="s">
        <v>7907</v>
      </c>
      <c r="AB557" t="s">
        <v>7908</v>
      </c>
      <c r="AC557" t="s">
        <v>7909</v>
      </c>
      <c r="AD557" t="s">
        <v>6953</v>
      </c>
      <c r="AV557" t="s">
        <v>6746</v>
      </c>
      <c r="AW557" t="s">
        <v>4388</v>
      </c>
    </row>
    <row r="558" spans="1:49">
      <c r="A558" t="s">
        <v>3283</v>
      </c>
      <c r="B558" t="s">
        <v>3284</v>
      </c>
      <c r="D558">
        <v>882.66</v>
      </c>
      <c r="E558" t="s">
        <v>4501</v>
      </c>
      <c r="F558">
        <v>0</v>
      </c>
      <c r="G558" t="s">
        <v>6319</v>
      </c>
      <c r="H558" t="s">
        <v>12314</v>
      </c>
      <c r="P558">
        <v>8826.4</v>
      </c>
      <c r="Q558">
        <v>147.11000000000001</v>
      </c>
      <c r="R558" s="343">
        <v>42255</v>
      </c>
      <c r="S558" s="343">
        <v>42065</v>
      </c>
      <c r="T558" t="s">
        <v>8260</v>
      </c>
      <c r="U558" t="s">
        <v>8261</v>
      </c>
      <c r="V558" t="s">
        <v>12479</v>
      </c>
      <c r="W558" t="s">
        <v>8262</v>
      </c>
      <c r="X558" t="s">
        <v>2015</v>
      </c>
      <c r="Y558" t="s">
        <v>2016</v>
      </c>
      <c r="Z558" t="s">
        <v>8263</v>
      </c>
      <c r="AA558" t="s">
        <v>8264</v>
      </c>
      <c r="AB558" t="s">
        <v>8265</v>
      </c>
      <c r="AC558" t="s">
        <v>8266</v>
      </c>
      <c r="AD558" t="s">
        <v>6313</v>
      </c>
      <c r="AE558" t="s">
        <v>3282</v>
      </c>
      <c r="AF558" t="s">
        <v>8253</v>
      </c>
      <c r="AG558" t="s">
        <v>15087</v>
      </c>
      <c r="AH558" t="s">
        <v>2015</v>
      </c>
      <c r="AI558" t="s">
        <v>2016</v>
      </c>
      <c r="AJ558" t="s">
        <v>14190</v>
      </c>
      <c r="AV558" t="s">
        <v>4409</v>
      </c>
      <c r="AW558" t="s">
        <v>4405</v>
      </c>
    </row>
    <row r="559" spans="1:49">
      <c r="A559" t="s">
        <v>3285</v>
      </c>
      <c r="B559" t="s">
        <v>3284</v>
      </c>
      <c r="D559">
        <v>882.66</v>
      </c>
      <c r="E559" t="s">
        <v>4501</v>
      </c>
      <c r="F559">
        <v>0</v>
      </c>
      <c r="G559" t="s">
        <v>6319</v>
      </c>
      <c r="H559" t="s">
        <v>12314</v>
      </c>
      <c r="P559">
        <v>8826.4</v>
      </c>
      <c r="Q559">
        <v>147.11000000000001</v>
      </c>
      <c r="R559" s="343">
        <v>42255</v>
      </c>
      <c r="S559" s="343">
        <v>42065</v>
      </c>
      <c r="T559" t="s">
        <v>8260</v>
      </c>
      <c r="U559" t="s">
        <v>8261</v>
      </c>
      <c r="V559" t="s">
        <v>12480</v>
      </c>
      <c r="W559" t="s">
        <v>8262</v>
      </c>
      <c r="X559" t="s">
        <v>2015</v>
      </c>
      <c r="Y559" t="s">
        <v>2016</v>
      </c>
      <c r="Z559" t="s">
        <v>8263</v>
      </c>
      <c r="AA559" t="s">
        <v>8264</v>
      </c>
      <c r="AB559" t="s">
        <v>8265</v>
      </c>
      <c r="AC559" t="s">
        <v>8266</v>
      </c>
      <c r="AD559" t="s">
        <v>6313</v>
      </c>
      <c r="AE559" t="s">
        <v>3282</v>
      </c>
      <c r="AF559" t="s">
        <v>8253</v>
      </c>
      <c r="AG559" t="s">
        <v>15087</v>
      </c>
      <c r="AH559" t="s">
        <v>2015</v>
      </c>
      <c r="AI559" t="s">
        <v>2016</v>
      </c>
      <c r="AJ559" t="s">
        <v>14190</v>
      </c>
      <c r="AV559" t="s">
        <v>4409</v>
      </c>
      <c r="AW559" t="s">
        <v>4405</v>
      </c>
    </row>
    <row r="560" spans="1:49">
      <c r="A560" t="s">
        <v>3286</v>
      </c>
      <c r="B560" t="s">
        <v>3284</v>
      </c>
      <c r="D560">
        <v>882.66</v>
      </c>
      <c r="E560" t="s">
        <v>4501</v>
      </c>
      <c r="F560">
        <v>0</v>
      </c>
      <c r="G560" t="s">
        <v>6319</v>
      </c>
      <c r="H560" t="s">
        <v>12314</v>
      </c>
      <c r="P560">
        <v>8826.4</v>
      </c>
      <c r="Q560">
        <v>147.11000000000001</v>
      </c>
      <c r="R560" s="343">
        <v>42255</v>
      </c>
      <c r="S560" s="343">
        <v>42065</v>
      </c>
      <c r="T560" t="s">
        <v>8260</v>
      </c>
      <c r="U560" t="s">
        <v>8261</v>
      </c>
      <c r="V560" t="s">
        <v>12481</v>
      </c>
      <c r="W560" t="s">
        <v>8262</v>
      </c>
      <c r="X560" t="s">
        <v>2015</v>
      </c>
      <c r="Y560" t="s">
        <v>2016</v>
      </c>
      <c r="Z560" t="s">
        <v>8263</v>
      </c>
      <c r="AA560" t="s">
        <v>8264</v>
      </c>
      <c r="AB560" t="s">
        <v>8265</v>
      </c>
      <c r="AC560" t="s">
        <v>8266</v>
      </c>
      <c r="AD560" t="s">
        <v>6313</v>
      </c>
      <c r="AE560" t="s">
        <v>3282</v>
      </c>
      <c r="AF560" t="s">
        <v>8253</v>
      </c>
      <c r="AG560" t="s">
        <v>15087</v>
      </c>
      <c r="AH560" t="s">
        <v>2015</v>
      </c>
      <c r="AI560" t="s">
        <v>2016</v>
      </c>
      <c r="AJ560" t="s">
        <v>14190</v>
      </c>
      <c r="AV560" t="s">
        <v>4409</v>
      </c>
      <c r="AW560" t="s">
        <v>4405</v>
      </c>
    </row>
    <row r="561" spans="1:49">
      <c r="A561" t="s">
        <v>4737</v>
      </c>
      <c r="B561" t="s">
        <v>4738</v>
      </c>
      <c r="D561">
        <v>679.32</v>
      </c>
      <c r="E561" t="s">
        <v>2131</v>
      </c>
      <c r="F561">
        <v>0</v>
      </c>
      <c r="G561" t="s">
        <v>6317</v>
      </c>
      <c r="H561" t="s">
        <v>12314</v>
      </c>
      <c r="P561">
        <v>6793.2</v>
      </c>
      <c r="Q561">
        <v>113.22</v>
      </c>
      <c r="R561" s="343">
        <v>42255</v>
      </c>
      <c r="S561" s="343">
        <v>42067</v>
      </c>
      <c r="T561" t="s">
        <v>11445</v>
      </c>
      <c r="U561" t="s">
        <v>11446</v>
      </c>
      <c r="V561" t="s">
        <v>13383</v>
      </c>
      <c r="W561" t="s">
        <v>11447</v>
      </c>
      <c r="X561" t="s">
        <v>6266</v>
      </c>
      <c r="Y561" t="s">
        <v>6267</v>
      </c>
      <c r="Z561" t="s">
        <v>11448</v>
      </c>
      <c r="AA561" t="s">
        <v>16012</v>
      </c>
      <c r="AB561" t="s">
        <v>11450</v>
      </c>
      <c r="AC561" t="s">
        <v>11451</v>
      </c>
      <c r="AD561" t="s">
        <v>6310</v>
      </c>
      <c r="AV561" t="s">
        <v>6309</v>
      </c>
      <c r="AW561" t="s">
        <v>6317</v>
      </c>
    </row>
    <row r="562" spans="1:49">
      <c r="A562" t="s">
        <v>1699</v>
      </c>
      <c r="B562" t="s">
        <v>962</v>
      </c>
      <c r="D562">
        <v>2645.8</v>
      </c>
      <c r="E562" t="s">
        <v>1697</v>
      </c>
      <c r="F562">
        <v>0</v>
      </c>
      <c r="G562" t="s">
        <v>6314</v>
      </c>
      <c r="H562" t="s">
        <v>12314</v>
      </c>
      <c r="P562">
        <v>23478.65</v>
      </c>
      <c r="Q562">
        <v>448.08</v>
      </c>
      <c r="R562" s="343">
        <v>42262</v>
      </c>
      <c r="S562" s="343">
        <v>42065</v>
      </c>
      <c r="T562" t="s">
        <v>10514</v>
      </c>
      <c r="U562" t="s">
        <v>10515</v>
      </c>
      <c r="V562" t="s">
        <v>13064</v>
      </c>
      <c r="W562" t="s">
        <v>10516</v>
      </c>
      <c r="X562" t="s">
        <v>8995</v>
      </c>
      <c r="Y562" t="s">
        <v>10517</v>
      </c>
      <c r="Z562" t="s">
        <v>16141</v>
      </c>
      <c r="AA562" t="s">
        <v>10519</v>
      </c>
      <c r="AB562" t="s">
        <v>10520</v>
      </c>
      <c r="AC562" t="s">
        <v>15543</v>
      </c>
      <c r="AD562" t="s">
        <v>6953</v>
      </c>
      <c r="AV562" t="s">
        <v>1823</v>
      </c>
      <c r="AW562" t="s">
        <v>4437</v>
      </c>
    </row>
    <row r="563" spans="1:49">
      <c r="A563" t="s">
        <v>1700</v>
      </c>
      <c r="B563" t="s">
        <v>962</v>
      </c>
      <c r="D563">
        <v>2645.8</v>
      </c>
      <c r="E563" t="s">
        <v>1697</v>
      </c>
      <c r="F563">
        <v>0</v>
      </c>
      <c r="G563" t="s">
        <v>6314</v>
      </c>
      <c r="H563" t="s">
        <v>12314</v>
      </c>
      <c r="P563">
        <v>23478.65</v>
      </c>
      <c r="Q563">
        <v>448.08</v>
      </c>
      <c r="R563" s="343">
        <v>42262</v>
      </c>
      <c r="S563" s="343">
        <v>42065</v>
      </c>
      <c r="T563" t="s">
        <v>10514</v>
      </c>
      <c r="U563" t="s">
        <v>10515</v>
      </c>
      <c r="V563" t="s">
        <v>13065</v>
      </c>
      <c r="W563" t="s">
        <v>10516</v>
      </c>
      <c r="X563" t="s">
        <v>8995</v>
      </c>
      <c r="Y563" t="s">
        <v>10517</v>
      </c>
      <c r="Z563" t="s">
        <v>16141</v>
      </c>
      <c r="AA563" t="s">
        <v>10519</v>
      </c>
      <c r="AB563" t="s">
        <v>10520</v>
      </c>
      <c r="AC563" t="s">
        <v>15543</v>
      </c>
      <c r="AD563" t="s">
        <v>6953</v>
      </c>
      <c r="AV563" t="s">
        <v>1823</v>
      </c>
      <c r="AW563" t="s">
        <v>4437</v>
      </c>
    </row>
    <row r="564" spans="1:49">
      <c r="A564" t="s">
        <v>1696</v>
      </c>
      <c r="B564" t="s">
        <v>962</v>
      </c>
      <c r="D564">
        <v>2645.8</v>
      </c>
      <c r="E564" t="s">
        <v>1697</v>
      </c>
      <c r="F564">
        <v>0</v>
      </c>
      <c r="G564" t="s">
        <v>6314</v>
      </c>
      <c r="H564" t="s">
        <v>12314</v>
      </c>
      <c r="P564">
        <v>23478.65</v>
      </c>
      <c r="Q564">
        <v>448.08</v>
      </c>
      <c r="R564" s="343">
        <v>42262</v>
      </c>
      <c r="S564" s="343">
        <v>42065</v>
      </c>
      <c r="T564" t="s">
        <v>10514</v>
      </c>
      <c r="U564" t="s">
        <v>10515</v>
      </c>
      <c r="V564" t="s">
        <v>13062</v>
      </c>
      <c r="W564" t="s">
        <v>10516</v>
      </c>
      <c r="X564" t="s">
        <v>8995</v>
      </c>
      <c r="Y564" t="s">
        <v>10517</v>
      </c>
      <c r="Z564" t="s">
        <v>16141</v>
      </c>
      <c r="AA564" t="s">
        <v>10519</v>
      </c>
      <c r="AB564" t="s">
        <v>10520</v>
      </c>
      <c r="AC564" t="s">
        <v>15543</v>
      </c>
      <c r="AD564" t="s">
        <v>6953</v>
      </c>
      <c r="AV564" t="s">
        <v>1823</v>
      </c>
      <c r="AW564" t="s">
        <v>4437</v>
      </c>
    </row>
    <row r="565" spans="1:49">
      <c r="A565" t="s">
        <v>1698</v>
      </c>
      <c r="B565" t="s">
        <v>962</v>
      </c>
      <c r="D565">
        <v>2645.8</v>
      </c>
      <c r="E565" t="s">
        <v>1697</v>
      </c>
      <c r="F565">
        <v>0</v>
      </c>
      <c r="G565" t="s">
        <v>6314</v>
      </c>
      <c r="H565" t="s">
        <v>12314</v>
      </c>
      <c r="P565">
        <v>23478.65</v>
      </c>
      <c r="Q565">
        <v>448.08</v>
      </c>
      <c r="R565" s="343">
        <v>42262</v>
      </c>
      <c r="S565" s="343">
        <v>42065</v>
      </c>
      <c r="T565" t="s">
        <v>10514</v>
      </c>
      <c r="U565" t="s">
        <v>10515</v>
      </c>
      <c r="V565" t="s">
        <v>13063</v>
      </c>
      <c r="W565" t="s">
        <v>10516</v>
      </c>
      <c r="X565" t="s">
        <v>8995</v>
      </c>
      <c r="Y565" t="s">
        <v>10517</v>
      </c>
      <c r="Z565" t="s">
        <v>16141</v>
      </c>
      <c r="AA565" t="s">
        <v>10519</v>
      </c>
      <c r="AB565" t="s">
        <v>10520</v>
      </c>
      <c r="AC565" t="s">
        <v>15543</v>
      </c>
      <c r="AD565" t="s">
        <v>6953</v>
      </c>
      <c r="AV565" t="s">
        <v>1823</v>
      </c>
      <c r="AW565" t="s">
        <v>4437</v>
      </c>
    </row>
    <row r="566" spans="1:49">
      <c r="A566" t="s">
        <v>224</v>
      </c>
      <c r="B566" t="s">
        <v>225</v>
      </c>
      <c r="D566">
        <v>1020</v>
      </c>
      <c r="E566" t="s">
        <v>226</v>
      </c>
      <c r="F566">
        <v>0</v>
      </c>
      <c r="G566" t="s">
        <v>6317</v>
      </c>
      <c r="H566" t="s">
        <v>12314</v>
      </c>
      <c r="P566">
        <v>10200</v>
      </c>
      <c r="Q566">
        <v>170</v>
      </c>
      <c r="R566" s="343">
        <v>42263</v>
      </c>
      <c r="S566" s="343">
        <v>42068</v>
      </c>
      <c r="T566" t="s">
        <v>11289</v>
      </c>
      <c r="U566" t="s">
        <v>11290</v>
      </c>
      <c r="V566" t="s">
        <v>13352</v>
      </c>
      <c r="W566" t="s">
        <v>11291</v>
      </c>
      <c r="X566" t="s">
        <v>2025</v>
      </c>
      <c r="Y566" t="s">
        <v>2026</v>
      </c>
      <c r="Z566" t="s">
        <v>11292</v>
      </c>
      <c r="AA566" t="s">
        <v>11293</v>
      </c>
      <c r="AB566" t="s">
        <v>11294</v>
      </c>
      <c r="AC566" t="s">
        <v>11295</v>
      </c>
      <c r="AD566" t="s">
        <v>6310</v>
      </c>
      <c r="AQ566">
        <v>1</v>
      </c>
      <c r="AR566" t="s">
        <v>2766</v>
      </c>
      <c r="AS566" t="s">
        <v>2767</v>
      </c>
      <c r="AT566" t="s">
        <v>2026</v>
      </c>
      <c r="AU566" t="s">
        <v>2768</v>
      </c>
      <c r="AV566" t="s">
        <v>6309</v>
      </c>
      <c r="AW566" t="s">
        <v>6317</v>
      </c>
    </row>
    <row r="567" spans="1:49">
      <c r="A567" t="s">
        <v>1706</v>
      </c>
      <c r="B567" t="s">
        <v>962</v>
      </c>
      <c r="D567">
        <v>2645.85</v>
      </c>
      <c r="E567" t="s">
        <v>1686</v>
      </c>
      <c r="F567">
        <v>0</v>
      </c>
      <c r="G567" t="s">
        <v>6314</v>
      </c>
      <c r="H567" t="s">
        <v>12314</v>
      </c>
      <c r="P567">
        <v>23480.07</v>
      </c>
      <c r="Q567">
        <v>448.11</v>
      </c>
      <c r="R567" s="343">
        <v>42268</v>
      </c>
      <c r="S567" s="343">
        <v>42065</v>
      </c>
      <c r="T567" t="s">
        <v>10514</v>
      </c>
      <c r="U567" t="s">
        <v>10515</v>
      </c>
      <c r="V567" t="s">
        <v>13071</v>
      </c>
      <c r="W567" t="s">
        <v>10516</v>
      </c>
      <c r="X567" t="s">
        <v>8995</v>
      </c>
      <c r="Y567" t="s">
        <v>10517</v>
      </c>
      <c r="Z567" t="s">
        <v>16141</v>
      </c>
      <c r="AA567" t="s">
        <v>10519</v>
      </c>
      <c r="AB567" t="s">
        <v>10520</v>
      </c>
      <c r="AC567" t="s">
        <v>15543</v>
      </c>
      <c r="AD567" t="s">
        <v>6953</v>
      </c>
      <c r="AV567" t="s">
        <v>1823</v>
      </c>
      <c r="AW567" t="s">
        <v>4437</v>
      </c>
    </row>
    <row r="568" spans="1:49">
      <c r="A568" t="s">
        <v>1702</v>
      </c>
      <c r="B568" t="s">
        <v>962</v>
      </c>
      <c r="D568">
        <v>2645.85</v>
      </c>
      <c r="E568" t="s">
        <v>1686</v>
      </c>
      <c r="F568">
        <v>0</v>
      </c>
      <c r="G568" t="s">
        <v>6314</v>
      </c>
      <c r="H568" t="s">
        <v>12314</v>
      </c>
      <c r="P568">
        <v>23480.07</v>
      </c>
      <c r="Q568">
        <v>448.11</v>
      </c>
      <c r="R568" s="343">
        <v>42268</v>
      </c>
      <c r="S568" s="343">
        <v>42065</v>
      </c>
      <c r="T568" t="s">
        <v>10514</v>
      </c>
      <c r="U568" t="s">
        <v>10515</v>
      </c>
      <c r="V568" t="s">
        <v>13067</v>
      </c>
      <c r="W568" t="s">
        <v>10516</v>
      </c>
      <c r="X568" t="s">
        <v>8995</v>
      </c>
      <c r="Y568" t="s">
        <v>10517</v>
      </c>
      <c r="Z568" t="s">
        <v>16141</v>
      </c>
      <c r="AA568" t="s">
        <v>10519</v>
      </c>
      <c r="AB568" t="s">
        <v>10520</v>
      </c>
      <c r="AC568" t="s">
        <v>15543</v>
      </c>
      <c r="AD568" t="s">
        <v>6953</v>
      </c>
      <c r="AV568" t="s">
        <v>1823</v>
      </c>
      <c r="AW568" t="s">
        <v>4437</v>
      </c>
    </row>
    <row r="569" spans="1:49">
      <c r="A569" t="s">
        <v>1704</v>
      </c>
      <c r="B569" t="s">
        <v>962</v>
      </c>
      <c r="D569">
        <v>2645.85</v>
      </c>
      <c r="E569" t="s">
        <v>1686</v>
      </c>
      <c r="F569">
        <v>0</v>
      </c>
      <c r="G569" t="s">
        <v>6314</v>
      </c>
      <c r="H569" t="s">
        <v>12314</v>
      </c>
      <c r="P569">
        <v>23480.07</v>
      </c>
      <c r="Q569">
        <v>448.11</v>
      </c>
      <c r="R569" s="343">
        <v>42268</v>
      </c>
      <c r="S569" s="343">
        <v>42065</v>
      </c>
      <c r="T569" t="s">
        <v>10514</v>
      </c>
      <c r="U569" t="s">
        <v>10515</v>
      </c>
      <c r="V569" t="s">
        <v>13069</v>
      </c>
      <c r="W569" t="s">
        <v>10516</v>
      </c>
      <c r="X569" t="s">
        <v>8995</v>
      </c>
      <c r="Y569" t="s">
        <v>10517</v>
      </c>
      <c r="Z569" t="s">
        <v>16141</v>
      </c>
      <c r="AA569" t="s">
        <v>10519</v>
      </c>
      <c r="AB569" t="s">
        <v>10520</v>
      </c>
      <c r="AC569" t="s">
        <v>15543</v>
      </c>
      <c r="AD569" t="s">
        <v>6953</v>
      </c>
      <c r="AV569" t="s">
        <v>1823</v>
      </c>
      <c r="AW569" t="s">
        <v>4437</v>
      </c>
    </row>
    <row r="570" spans="1:49">
      <c r="A570" t="s">
        <v>1705</v>
      </c>
      <c r="B570" t="s">
        <v>962</v>
      </c>
      <c r="D570">
        <v>2645.85</v>
      </c>
      <c r="E570" t="s">
        <v>1686</v>
      </c>
      <c r="F570">
        <v>0</v>
      </c>
      <c r="G570" t="s">
        <v>6314</v>
      </c>
      <c r="H570" t="s">
        <v>12314</v>
      </c>
      <c r="P570">
        <v>23480.07</v>
      </c>
      <c r="Q570">
        <v>448.11</v>
      </c>
      <c r="R570" s="343">
        <v>42268</v>
      </c>
      <c r="S570" s="343">
        <v>42065</v>
      </c>
      <c r="T570" t="s">
        <v>10514</v>
      </c>
      <c r="U570" t="s">
        <v>10515</v>
      </c>
      <c r="V570" t="s">
        <v>13070</v>
      </c>
      <c r="W570" t="s">
        <v>10516</v>
      </c>
      <c r="X570" t="s">
        <v>8995</v>
      </c>
      <c r="Y570" t="s">
        <v>10517</v>
      </c>
      <c r="Z570" t="s">
        <v>16141</v>
      </c>
      <c r="AA570" t="s">
        <v>10519</v>
      </c>
      <c r="AB570" t="s">
        <v>10520</v>
      </c>
      <c r="AC570" t="s">
        <v>15543</v>
      </c>
      <c r="AD570" t="s">
        <v>6953</v>
      </c>
      <c r="AV570" t="s">
        <v>1823</v>
      </c>
      <c r="AW570" t="s">
        <v>4437</v>
      </c>
    </row>
    <row r="571" spans="1:49">
      <c r="A571" t="s">
        <v>1707</v>
      </c>
      <c r="B571" t="s">
        <v>962</v>
      </c>
      <c r="D571">
        <v>2645.85</v>
      </c>
      <c r="E571" t="s">
        <v>1686</v>
      </c>
      <c r="F571">
        <v>0</v>
      </c>
      <c r="G571" t="s">
        <v>6314</v>
      </c>
      <c r="H571" t="s">
        <v>12314</v>
      </c>
      <c r="P571">
        <v>23480.07</v>
      </c>
      <c r="Q571">
        <v>448.11</v>
      </c>
      <c r="R571" s="343">
        <v>42268</v>
      </c>
      <c r="S571" s="343">
        <v>42065</v>
      </c>
      <c r="T571" t="s">
        <v>10514</v>
      </c>
      <c r="U571" t="s">
        <v>10515</v>
      </c>
      <c r="V571" t="s">
        <v>13072</v>
      </c>
      <c r="W571" t="s">
        <v>10516</v>
      </c>
      <c r="X571" t="s">
        <v>8995</v>
      </c>
      <c r="Y571" t="s">
        <v>10517</v>
      </c>
      <c r="Z571" t="s">
        <v>16141</v>
      </c>
      <c r="AA571" t="s">
        <v>10519</v>
      </c>
      <c r="AB571" t="s">
        <v>10520</v>
      </c>
      <c r="AC571" t="s">
        <v>15543</v>
      </c>
      <c r="AD571" t="s">
        <v>6953</v>
      </c>
      <c r="AV571" t="s">
        <v>1823</v>
      </c>
      <c r="AW571" t="s">
        <v>4437</v>
      </c>
    </row>
    <row r="572" spans="1:49">
      <c r="A572" t="s">
        <v>1701</v>
      </c>
      <c r="B572" t="s">
        <v>962</v>
      </c>
      <c r="D572">
        <v>2645.85</v>
      </c>
      <c r="E572" t="s">
        <v>1697</v>
      </c>
      <c r="F572">
        <v>0</v>
      </c>
      <c r="G572" t="s">
        <v>6314</v>
      </c>
      <c r="H572" t="s">
        <v>12314</v>
      </c>
      <c r="P572">
        <v>23480.07</v>
      </c>
      <c r="Q572">
        <v>448.11</v>
      </c>
      <c r="R572" s="343">
        <v>42268</v>
      </c>
      <c r="S572" s="343">
        <v>42065</v>
      </c>
      <c r="T572" t="s">
        <v>10514</v>
      </c>
      <c r="U572" t="s">
        <v>10515</v>
      </c>
      <c r="V572" t="s">
        <v>13066</v>
      </c>
      <c r="W572" t="s">
        <v>10516</v>
      </c>
      <c r="X572" t="s">
        <v>8995</v>
      </c>
      <c r="Y572" t="s">
        <v>10517</v>
      </c>
      <c r="Z572" t="s">
        <v>16141</v>
      </c>
      <c r="AA572" t="s">
        <v>10519</v>
      </c>
      <c r="AB572" t="s">
        <v>10520</v>
      </c>
      <c r="AC572" t="s">
        <v>15543</v>
      </c>
      <c r="AD572" t="s">
        <v>6953</v>
      </c>
      <c r="AV572" t="s">
        <v>1823</v>
      </c>
      <c r="AW572" t="s">
        <v>4437</v>
      </c>
    </row>
    <row r="573" spans="1:49">
      <c r="A573" t="s">
        <v>1703</v>
      </c>
      <c r="B573" t="s">
        <v>962</v>
      </c>
      <c r="D573">
        <v>2645.85</v>
      </c>
      <c r="E573" t="s">
        <v>1697</v>
      </c>
      <c r="F573">
        <v>0</v>
      </c>
      <c r="G573" t="s">
        <v>6314</v>
      </c>
      <c r="H573" t="s">
        <v>12314</v>
      </c>
      <c r="P573">
        <v>23480.07</v>
      </c>
      <c r="Q573">
        <v>448.11</v>
      </c>
      <c r="R573" s="343">
        <v>42268</v>
      </c>
      <c r="S573" s="343">
        <v>42065</v>
      </c>
      <c r="T573" t="s">
        <v>10514</v>
      </c>
      <c r="U573" t="s">
        <v>10515</v>
      </c>
      <c r="V573" t="s">
        <v>13068</v>
      </c>
      <c r="W573" t="s">
        <v>10516</v>
      </c>
      <c r="X573" t="s">
        <v>8995</v>
      </c>
      <c r="Y573" t="s">
        <v>10517</v>
      </c>
      <c r="Z573" t="s">
        <v>16141</v>
      </c>
      <c r="AA573" t="s">
        <v>10519</v>
      </c>
      <c r="AB573" t="s">
        <v>10520</v>
      </c>
      <c r="AC573" t="s">
        <v>15543</v>
      </c>
      <c r="AD573" t="s">
        <v>6953</v>
      </c>
      <c r="AV573" t="s">
        <v>1823</v>
      </c>
      <c r="AW573" t="s">
        <v>4437</v>
      </c>
    </row>
    <row r="574" spans="1:49">
      <c r="A574" t="s">
        <v>1708</v>
      </c>
      <c r="B574" t="s">
        <v>962</v>
      </c>
      <c r="D574">
        <v>2645.85</v>
      </c>
      <c r="E574" t="s">
        <v>1686</v>
      </c>
      <c r="F574">
        <v>0</v>
      </c>
      <c r="G574" t="s">
        <v>6314</v>
      </c>
      <c r="H574" t="s">
        <v>12314</v>
      </c>
      <c r="P574">
        <v>23480.07</v>
      </c>
      <c r="Q574">
        <v>448.11</v>
      </c>
      <c r="R574" s="343">
        <v>42268</v>
      </c>
      <c r="S574" s="343">
        <v>42065</v>
      </c>
      <c r="T574" t="s">
        <v>10514</v>
      </c>
      <c r="U574" t="s">
        <v>10515</v>
      </c>
      <c r="V574" t="s">
        <v>13073</v>
      </c>
      <c r="W574" t="s">
        <v>10516</v>
      </c>
      <c r="X574" t="s">
        <v>8995</v>
      </c>
      <c r="Y574" t="s">
        <v>10517</v>
      </c>
      <c r="Z574" t="s">
        <v>16141</v>
      </c>
      <c r="AA574" t="s">
        <v>10519</v>
      </c>
      <c r="AB574" t="s">
        <v>10520</v>
      </c>
      <c r="AC574" t="s">
        <v>15543</v>
      </c>
      <c r="AD574" t="s">
        <v>6953</v>
      </c>
      <c r="AV574" t="s">
        <v>1823</v>
      </c>
      <c r="AW574" t="s">
        <v>4437</v>
      </c>
    </row>
    <row r="575" spans="1:49">
      <c r="A575" t="s">
        <v>5459</v>
      </c>
      <c r="B575" t="s">
        <v>5460</v>
      </c>
      <c r="E575" t="s">
        <v>5461</v>
      </c>
      <c r="F575">
        <v>0</v>
      </c>
      <c r="G575" t="s">
        <v>6314</v>
      </c>
      <c r="H575" t="s">
        <v>12314</v>
      </c>
      <c r="P575">
        <v>27664.880000000001</v>
      </c>
      <c r="Q575">
        <v>667.04</v>
      </c>
      <c r="R575" s="343">
        <v>41909</v>
      </c>
      <c r="S575" s="343">
        <v>41740</v>
      </c>
      <c r="T575" t="s">
        <v>6636</v>
      </c>
      <c r="U575" t="s">
        <v>6637</v>
      </c>
      <c r="V575" t="s">
        <v>6836</v>
      </c>
      <c r="W575" t="s">
        <v>6638</v>
      </c>
      <c r="X575" t="s">
        <v>2024</v>
      </c>
      <c r="Y575" t="s">
        <v>2031</v>
      </c>
      <c r="Z575" t="s">
        <v>4071</v>
      </c>
      <c r="AA575" t="s">
        <v>6639</v>
      </c>
      <c r="AB575" t="s">
        <v>6640</v>
      </c>
      <c r="AC575" t="s">
        <v>6641</v>
      </c>
      <c r="AD575" t="s">
        <v>6322</v>
      </c>
      <c r="AE575" t="s">
        <v>5449</v>
      </c>
      <c r="AF575" t="s">
        <v>1262</v>
      </c>
      <c r="AG575" t="s">
        <v>1263</v>
      </c>
      <c r="AH575" t="s">
        <v>2024</v>
      </c>
      <c r="AI575" t="s">
        <v>2031</v>
      </c>
      <c r="AJ575" t="s">
        <v>16336</v>
      </c>
      <c r="AK575" t="s">
        <v>5451</v>
      </c>
      <c r="AL575" t="s">
        <v>6090</v>
      </c>
      <c r="AM575" t="s">
        <v>6091</v>
      </c>
      <c r="AN575" t="s">
        <v>3916</v>
      </c>
      <c r="AO575" t="s">
        <v>3917</v>
      </c>
      <c r="AP575" t="s">
        <v>4071</v>
      </c>
      <c r="AV575" t="s">
        <v>6092</v>
      </c>
      <c r="AW575" t="s">
        <v>4437</v>
      </c>
    </row>
    <row r="576" spans="1:49">
      <c r="A576" t="s">
        <v>6048</v>
      </c>
      <c r="B576" t="s">
        <v>6049</v>
      </c>
      <c r="D576">
        <v>1117.6199999999999</v>
      </c>
      <c r="E576" t="s">
        <v>282</v>
      </c>
      <c r="F576">
        <v>0</v>
      </c>
      <c r="G576" t="s">
        <v>6317</v>
      </c>
      <c r="H576" t="s">
        <v>12314</v>
      </c>
      <c r="P576">
        <v>9579.5</v>
      </c>
      <c r="Q576">
        <v>159.66</v>
      </c>
      <c r="R576" s="343">
        <v>42278</v>
      </c>
      <c r="S576" s="343">
        <v>42076</v>
      </c>
      <c r="T576" t="s">
        <v>11047</v>
      </c>
      <c r="U576" t="s">
        <v>11048</v>
      </c>
      <c r="V576" t="s">
        <v>13290</v>
      </c>
      <c r="W576" t="s">
        <v>11049</v>
      </c>
      <c r="X576" t="s">
        <v>11050</v>
      </c>
      <c r="Y576" t="s">
        <v>11051</v>
      </c>
      <c r="Z576" t="s">
        <v>11052</v>
      </c>
      <c r="AA576" t="s">
        <v>11053</v>
      </c>
      <c r="AB576" t="s">
        <v>11054</v>
      </c>
      <c r="AC576" t="s">
        <v>11055</v>
      </c>
      <c r="AD576" t="s">
        <v>6310</v>
      </c>
      <c r="AV576" t="s">
        <v>6309</v>
      </c>
      <c r="AW576" t="s">
        <v>6317</v>
      </c>
    </row>
    <row r="577" spans="1:49">
      <c r="A577" t="s">
        <v>325</v>
      </c>
      <c r="B577" t="s">
        <v>16223</v>
      </c>
      <c r="D577">
        <v>872.76</v>
      </c>
      <c r="E577" t="s">
        <v>282</v>
      </c>
      <c r="F577">
        <v>0</v>
      </c>
      <c r="G577" t="s">
        <v>6317</v>
      </c>
      <c r="H577" t="s">
        <v>12314</v>
      </c>
      <c r="P577">
        <v>8727.41</v>
      </c>
      <c r="Q577">
        <v>145.46</v>
      </c>
      <c r="R577" s="343">
        <v>42285</v>
      </c>
      <c r="S577" s="343">
        <v>42076</v>
      </c>
      <c r="T577" t="s">
        <v>10620</v>
      </c>
      <c r="U577" t="s">
        <v>10621</v>
      </c>
      <c r="V577" t="s">
        <v>13161</v>
      </c>
      <c r="W577" t="s">
        <v>10622</v>
      </c>
      <c r="X577" t="s">
        <v>2024</v>
      </c>
      <c r="Y577" t="s">
        <v>10623</v>
      </c>
      <c r="Z577" t="s">
        <v>10624</v>
      </c>
      <c r="AA577" t="s">
        <v>10625</v>
      </c>
      <c r="AB577" t="s">
        <v>10626</v>
      </c>
      <c r="AC577" t="s">
        <v>10627</v>
      </c>
      <c r="AD577" t="s">
        <v>6310</v>
      </c>
      <c r="AV577" t="s">
        <v>6309</v>
      </c>
      <c r="AW577" t="s">
        <v>6317</v>
      </c>
    </row>
    <row r="578" spans="1:49">
      <c r="A578" t="s">
        <v>5857</v>
      </c>
      <c r="B578" t="s">
        <v>5858</v>
      </c>
      <c r="D578">
        <v>611.82000000000005</v>
      </c>
      <c r="E578" t="s">
        <v>4501</v>
      </c>
      <c r="F578">
        <v>0</v>
      </c>
      <c r="G578" t="s">
        <v>6312</v>
      </c>
      <c r="H578" t="s">
        <v>12314</v>
      </c>
      <c r="P578">
        <v>6118.22</v>
      </c>
      <c r="Q578">
        <v>101.97</v>
      </c>
      <c r="R578" s="343">
        <v>42285</v>
      </c>
      <c r="S578" s="343">
        <v>42079</v>
      </c>
      <c r="T578" t="s">
        <v>10422</v>
      </c>
      <c r="U578" t="s">
        <v>6309</v>
      </c>
      <c r="V578" t="s">
        <v>12906</v>
      </c>
      <c r="W578" t="s">
        <v>10423</v>
      </c>
      <c r="X578" t="s">
        <v>2024</v>
      </c>
      <c r="Y578" t="s">
        <v>2031</v>
      </c>
      <c r="Z578" t="s">
        <v>10424</v>
      </c>
      <c r="AA578" t="s">
        <v>10425</v>
      </c>
      <c r="AB578" t="s">
        <v>6309</v>
      </c>
      <c r="AC578" t="s">
        <v>16254</v>
      </c>
      <c r="AD578" t="s">
        <v>6310</v>
      </c>
      <c r="AV578" t="s">
        <v>6309</v>
      </c>
      <c r="AW578" t="s">
        <v>6312</v>
      </c>
    </row>
    <row r="579" spans="1:49">
      <c r="A579" t="s">
        <v>1803</v>
      </c>
      <c r="B579" t="s">
        <v>1804</v>
      </c>
      <c r="D579">
        <v>742.63</v>
      </c>
      <c r="E579" t="s">
        <v>2509</v>
      </c>
      <c r="F579">
        <v>0</v>
      </c>
      <c r="G579" t="s">
        <v>6312</v>
      </c>
      <c r="H579" t="s">
        <v>12314</v>
      </c>
      <c r="P579">
        <v>6365.4</v>
      </c>
      <c r="Q579">
        <v>106.09</v>
      </c>
      <c r="R579" s="343">
        <v>42299</v>
      </c>
      <c r="S579" s="343">
        <v>42065</v>
      </c>
      <c r="T579" t="s">
        <v>9099</v>
      </c>
      <c r="U579" t="s">
        <v>6309</v>
      </c>
      <c r="V579" t="s">
        <v>12640</v>
      </c>
      <c r="W579" t="s">
        <v>9100</v>
      </c>
      <c r="X579" t="s">
        <v>2041</v>
      </c>
      <c r="Y579" t="s">
        <v>2042</v>
      </c>
      <c r="Z579" t="s">
        <v>9101</v>
      </c>
      <c r="AA579" t="s">
        <v>9102</v>
      </c>
      <c r="AB579" t="s">
        <v>6309</v>
      </c>
      <c r="AC579" t="s">
        <v>15923</v>
      </c>
      <c r="AD579" t="s">
        <v>6310</v>
      </c>
      <c r="AV579" t="s">
        <v>6309</v>
      </c>
      <c r="AW579" t="s">
        <v>6312</v>
      </c>
    </row>
    <row r="580" spans="1:49">
      <c r="A580" t="s">
        <v>3262</v>
      </c>
      <c r="B580" t="s">
        <v>3263</v>
      </c>
      <c r="D580">
        <v>1090.3900000000001</v>
      </c>
      <c r="E580" t="s">
        <v>282</v>
      </c>
      <c r="F580">
        <v>0</v>
      </c>
      <c r="G580" t="s">
        <v>6319</v>
      </c>
      <c r="H580" t="s">
        <v>12314</v>
      </c>
      <c r="P580">
        <v>9345.92</v>
      </c>
      <c r="Q580">
        <v>155.77000000000001</v>
      </c>
      <c r="R580" s="343">
        <v>42302</v>
      </c>
      <c r="S580" s="343">
        <v>42079</v>
      </c>
      <c r="T580" t="s">
        <v>8231</v>
      </c>
      <c r="U580" t="s">
        <v>8232</v>
      </c>
      <c r="V580" t="s">
        <v>12474</v>
      </c>
      <c r="W580" t="s">
        <v>8233</v>
      </c>
      <c r="X580" t="s">
        <v>8234</v>
      </c>
      <c r="Y580" t="s">
        <v>8235</v>
      </c>
      <c r="Z580" t="s">
        <v>8236</v>
      </c>
      <c r="AA580" t="s">
        <v>6309</v>
      </c>
      <c r="AB580" t="s">
        <v>6309</v>
      </c>
      <c r="AC580" t="s">
        <v>8237</v>
      </c>
      <c r="AD580" t="s">
        <v>6318</v>
      </c>
      <c r="AV580" t="s">
        <v>7088</v>
      </c>
      <c r="AW580" t="s">
        <v>5474</v>
      </c>
    </row>
    <row r="581" spans="1:49">
      <c r="A581" t="s">
        <v>4352</v>
      </c>
      <c r="B581" t="s">
        <v>4353</v>
      </c>
      <c r="D581">
        <v>1121.03</v>
      </c>
      <c r="E581" t="s">
        <v>1441</v>
      </c>
      <c r="F581">
        <v>0</v>
      </c>
      <c r="G581" t="s">
        <v>6312</v>
      </c>
      <c r="H581" t="s">
        <v>12314</v>
      </c>
      <c r="P581">
        <v>7368.8</v>
      </c>
      <c r="Q581">
        <v>143.16999999999999</v>
      </c>
      <c r="R581" s="343">
        <v>42317</v>
      </c>
      <c r="S581" s="343">
        <v>42066</v>
      </c>
      <c r="T581" t="s">
        <v>8721</v>
      </c>
      <c r="U581" t="s">
        <v>6309</v>
      </c>
      <c r="V581" t="s">
        <v>12570</v>
      </c>
      <c r="W581" t="s">
        <v>8722</v>
      </c>
      <c r="X581" t="s">
        <v>4145</v>
      </c>
      <c r="Y581" t="s">
        <v>4146</v>
      </c>
      <c r="Z581" t="s">
        <v>8723</v>
      </c>
      <c r="AA581" t="s">
        <v>8724</v>
      </c>
      <c r="AB581" t="s">
        <v>6309</v>
      </c>
      <c r="AC581" t="s">
        <v>16039</v>
      </c>
      <c r="AD581" t="s">
        <v>6310</v>
      </c>
      <c r="AV581" t="s">
        <v>6309</v>
      </c>
      <c r="AW581" t="s">
        <v>6312</v>
      </c>
    </row>
    <row r="582" spans="1:49">
      <c r="A582" t="s">
        <v>3249</v>
      </c>
      <c r="B582" t="s">
        <v>3754</v>
      </c>
      <c r="D582">
        <v>1813.85</v>
      </c>
      <c r="E582" t="s">
        <v>3250</v>
      </c>
      <c r="F582">
        <v>0</v>
      </c>
      <c r="G582" t="s">
        <v>6319</v>
      </c>
      <c r="H582" t="s">
        <v>12314</v>
      </c>
      <c r="P582">
        <v>13161.71</v>
      </c>
      <c r="Q582">
        <v>265.94</v>
      </c>
      <c r="R582" s="343">
        <v>42317</v>
      </c>
      <c r="S582" s="343">
        <v>42082</v>
      </c>
      <c r="T582" t="s">
        <v>6954</v>
      </c>
      <c r="U582" t="s">
        <v>8221</v>
      </c>
      <c r="V582" t="s">
        <v>12465</v>
      </c>
      <c r="W582" t="s">
        <v>6955</v>
      </c>
      <c r="X582" t="s">
        <v>6207</v>
      </c>
      <c r="Y582" t="s">
        <v>6208</v>
      </c>
      <c r="Z582" t="s">
        <v>6956</v>
      </c>
      <c r="AA582" t="s">
        <v>8222</v>
      </c>
      <c r="AB582" t="s">
        <v>8223</v>
      </c>
      <c r="AC582" t="s">
        <v>8224</v>
      </c>
      <c r="AD582" t="s">
        <v>6318</v>
      </c>
      <c r="AV582" t="s">
        <v>12461</v>
      </c>
      <c r="AW582" t="s">
        <v>5474</v>
      </c>
    </row>
    <row r="583" spans="1:49">
      <c r="A583" t="s">
        <v>5721</v>
      </c>
      <c r="B583" t="s">
        <v>5719</v>
      </c>
      <c r="D583">
        <v>1729.72</v>
      </c>
      <c r="E583" t="s">
        <v>5722</v>
      </c>
      <c r="F583">
        <v>0</v>
      </c>
      <c r="G583" t="s">
        <v>6319</v>
      </c>
      <c r="H583" t="s">
        <v>12314</v>
      </c>
      <c r="P583">
        <v>11174.4</v>
      </c>
      <c r="Q583">
        <v>222.08</v>
      </c>
      <c r="R583" s="343">
        <v>42319</v>
      </c>
      <c r="S583" s="343">
        <v>42065</v>
      </c>
      <c r="T583" t="s">
        <v>8323</v>
      </c>
      <c r="U583" t="s">
        <v>8324</v>
      </c>
      <c r="V583" t="s">
        <v>12495</v>
      </c>
      <c r="W583" t="s">
        <v>16294</v>
      </c>
      <c r="X583" t="s">
        <v>2015</v>
      </c>
      <c r="Y583" t="s">
        <v>2016</v>
      </c>
      <c r="Z583" t="s">
        <v>8326</v>
      </c>
      <c r="AA583" t="s">
        <v>16282</v>
      </c>
      <c r="AB583" t="s">
        <v>8328</v>
      </c>
      <c r="AC583" t="s">
        <v>16090</v>
      </c>
      <c r="AD583" t="s">
        <v>6318</v>
      </c>
      <c r="AV583" t="s">
        <v>4409</v>
      </c>
      <c r="AW583" t="s">
        <v>4405</v>
      </c>
    </row>
    <row r="584" spans="1:49">
      <c r="A584" t="s">
        <v>5074</v>
      </c>
      <c r="B584" t="s">
        <v>15142</v>
      </c>
      <c r="E584" t="s">
        <v>5075</v>
      </c>
      <c r="F584">
        <v>0</v>
      </c>
      <c r="G584" t="s">
        <v>6319</v>
      </c>
      <c r="H584" t="s">
        <v>12314</v>
      </c>
      <c r="P584">
        <v>16950.93</v>
      </c>
      <c r="Q584">
        <v>441.41</v>
      </c>
      <c r="R584" s="343">
        <v>42320</v>
      </c>
      <c r="S584" s="343">
        <v>41806</v>
      </c>
      <c r="T584" t="s">
        <v>4679</v>
      </c>
      <c r="U584" t="s">
        <v>1470</v>
      </c>
      <c r="V584" t="s">
        <v>6655</v>
      </c>
      <c r="W584" t="s">
        <v>4680</v>
      </c>
      <c r="X584" t="s">
        <v>4681</v>
      </c>
      <c r="Y584" t="s">
        <v>4682</v>
      </c>
      <c r="Z584" t="s">
        <v>4683</v>
      </c>
      <c r="AA584" t="s">
        <v>4684</v>
      </c>
      <c r="AB584" t="s">
        <v>4685</v>
      </c>
      <c r="AC584" t="s">
        <v>16142</v>
      </c>
      <c r="AD584" t="s">
        <v>2035</v>
      </c>
      <c r="AE584" t="s">
        <v>4599</v>
      </c>
      <c r="AF584" t="s">
        <v>4686</v>
      </c>
      <c r="AG584" t="s">
        <v>4687</v>
      </c>
      <c r="AH584" t="s">
        <v>4688</v>
      </c>
      <c r="AI584" t="s">
        <v>4689</v>
      </c>
      <c r="AJ584" t="s">
        <v>4690</v>
      </c>
      <c r="AK584" t="s">
        <v>4685</v>
      </c>
      <c r="AL584" t="s">
        <v>4691</v>
      </c>
      <c r="AM584" t="s">
        <v>13631</v>
      </c>
      <c r="AN584" t="s">
        <v>4688</v>
      </c>
      <c r="AO584" t="s">
        <v>4689</v>
      </c>
      <c r="AP584" t="s">
        <v>4684</v>
      </c>
      <c r="AV584" t="s">
        <v>6309</v>
      </c>
      <c r="AW584" t="s">
        <v>6334</v>
      </c>
    </row>
    <row r="585" spans="1:49">
      <c r="A585" t="s">
        <v>3253</v>
      </c>
      <c r="B585" t="s">
        <v>3754</v>
      </c>
      <c r="D585">
        <v>370.34</v>
      </c>
      <c r="E585" t="s">
        <v>5219</v>
      </c>
      <c r="F585">
        <v>0</v>
      </c>
      <c r="G585" t="s">
        <v>6319</v>
      </c>
      <c r="H585" t="s">
        <v>12314</v>
      </c>
      <c r="P585">
        <v>2357.5</v>
      </c>
      <c r="Q585">
        <v>47.63</v>
      </c>
      <c r="R585" s="343">
        <v>42323</v>
      </c>
      <c r="S585" s="343">
        <v>42066</v>
      </c>
      <c r="T585" t="s">
        <v>6954</v>
      </c>
      <c r="U585" t="s">
        <v>8221</v>
      </c>
      <c r="V585" t="s">
        <v>12467</v>
      </c>
      <c r="W585" t="s">
        <v>6955</v>
      </c>
      <c r="X585" t="s">
        <v>6207</v>
      </c>
      <c r="Y585" t="s">
        <v>6208</v>
      </c>
      <c r="Z585" t="s">
        <v>6956</v>
      </c>
      <c r="AA585" t="s">
        <v>8222</v>
      </c>
      <c r="AB585" t="s">
        <v>8223</v>
      </c>
      <c r="AC585" t="s">
        <v>8224</v>
      </c>
      <c r="AD585" t="s">
        <v>6318</v>
      </c>
      <c r="AV585" t="s">
        <v>12461</v>
      </c>
      <c r="AW585" t="s">
        <v>5474</v>
      </c>
    </row>
    <row r="586" spans="1:49">
      <c r="A586" t="s">
        <v>3251</v>
      </c>
      <c r="B586" t="s">
        <v>3754</v>
      </c>
      <c r="D586">
        <v>370.34</v>
      </c>
      <c r="E586" t="s">
        <v>3252</v>
      </c>
      <c r="F586">
        <v>0</v>
      </c>
      <c r="G586" t="s">
        <v>6319</v>
      </c>
      <c r="H586" t="s">
        <v>12314</v>
      </c>
      <c r="P586">
        <v>2357.5</v>
      </c>
      <c r="Q586">
        <v>47.63</v>
      </c>
      <c r="R586" s="343">
        <v>42323</v>
      </c>
      <c r="S586" s="343">
        <v>42066</v>
      </c>
      <c r="T586" t="s">
        <v>6954</v>
      </c>
      <c r="U586" t="s">
        <v>8221</v>
      </c>
      <c r="V586" t="s">
        <v>12466</v>
      </c>
      <c r="W586" t="s">
        <v>6955</v>
      </c>
      <c r="X586" t="s">
        <v>6207</v>
      </c>
      <c r="Y586" t="s">
        <v>6208</v>
      </c>
      <c r="Z586" t="s">
        <v>6956</v>
      </c>
      <c r="AA586" t="s">
        <v>8222</v>
      </c>
      <c r="AB586" t="s">
        <v>8223</v>
      </c>
      <c r="AC586" t="s">
        <v>8224</v>
      </c>
      <c r="AD586" t="s">
        <v>6318</v>
      </c>
      <c r="AV586" t="s">
        <v>12461</v>
      </c>
      <c r="AW586" t="s">
        <v>5474</v>
      </c>
    </row>
    <row r="587" spans="1:49">
      <c r="A587" t="s">
        <v>5228</v>
      </c>
      <c r="B587" t="s">
        <v>3754</v>
      </c>
      <c r="D587">
        <v>370.34</v>
      </c>
      <c r="E587" t="s">
        <v>5229</v>
      </c>
      <c r="F587">
        <v>0</v>
      </c>
      <c r="G587" t="s">
        <v>6319</v>
      </c>
      <c r="H587" t="s">
        <v>12314</v>
      </c>
      <c r="P587">
        <v>2357.5</v>
      </c>
      <c r="Q587">
        <v>47.63</v>
      </c>
      <c r="R587" s="343">
        <v>42323</v>
      </c>
      <c r="S587" s="343">
        <v>42066</v>
      </c>
      <c r="T587" t="s">
        <v>6954</v>
      </c>
      <c r="U587" t="s">
        <v>8221</v>
      </c>
      <c r="V587" t="s">
        <v>12472</v>
      </c>
      <c r="W587" t="s">
        <v>6955</v>
      </c>
      <c r="X587" t="s">
        <v>6207</v>
      </c>
      <c r="Y587" t="s">
        <v>6208</v>
      </c>
      <c r="Z587" t="s">
        <v>6956</v>
      </c>
      <c r="AA587" t="s">
        <v>8222</v>
      </c>
      <c r="AB587" t="s">
        <v>8223</v>
      </c>
      <c r="AC587" t="s">
        <v>8224</v>
      </c>
      <c r="AD587" t="s">
        <v>6318</v>
      </c>
      <c r="AV587" t="s">
        <v>12461</v>
      </c>
      <c r="AW587" t="s">
        <v>5474</v>
      </c>
    </row>
    <row r="588" spans="1:49">
      <c r="A588" t="s">
        <v>5220</v>
      </c>
      <c r="B588" t="s">
        <v>3754</v>
      </c>
      <c r="D588">
        <v>370.34</v>
      </c>
      <c r="E588" t="s">
        <v>5221</v>
      </c>
      <c r="F588">
        <v>0</v>
      </c>
      <c r="G588" t="s">
        <v>6319</v>
      </c>
      <c r="H588" t="s">
        <v>12314</v>
      </c>
      <c r="P588">
        <v>2357.5</v>
      </c>
      <c r="Q588">
        <v>47.63</v>
      </c>
      <c r="R588" s="343">
        <v>42323</v>
      </c>
      <c r="S588" s="343">
        <v>42066</v>
      </c>
      <c r="T588" t="s">
        <v>6954</v>
      </c>
      <c r="U588" t="s">
        <v>8221</v>
      </c>
      <c r="V588" t="s">
        <v>12468</v>
      </c>
      <c r="W588" t="s">
        <v>6955</v>
      </c>
      <c r="X588" t="s">
        <v>6207</v>
      </c>
      <c r="Y588" t="s">
        <v>6208</v>
      </c>
      <c r="Z588" t="s">
        <v>6956</v>
      </c>
      <c r="AA588" t="s">
        <v>8222</v>
      </c>
      <c r="AB588" t="s">
        <v>8223</v>
      </c>
      <c r="AC588" t="s">
        <v>8224</v>
      </c>
      <c r="AD588" t="s">
        <v>6318</v>
      </c>
      <c r="AV588" t="s">
        <v>12461</v>
      </c>
      <c r="AW588" t="s">
        <v>5474</v>
      </c>
    </row>
    <row r="589" spans="1:49">
      <c r="A589" t="s">
        <v>5222</v>
      </c>
      <c r="B589" t="s">
        <v>3754</v>
      </c>
      <c r="D589">
        <v>1124.97</v>
      </c>
      <c r="E589" t="s">
        <v>5223</v>
      </c>
      <c r="F589">
        <v>0</v>
      </c>
      <c r="G589" t="s">
        <v>6319</v>
      </c>
      <c r="H589" t="s">
        <v>12314</v>
      </c>
      <c r="P589">
        <v>7166.8</v>
      </c>
      <c r="Q589">
        <v>144.81</v>
      </c>
      <c r="R589" s="343">
        <v>42323</v>
      </c>
      <c r="S589" s="343">
        <v>42066</v>
      </c>
      <c r="T589" t="s">
        <v>6954</v>
      </c>
      <c r="U589" t="s">
        <v>8221</v>
      </c>
      <c r="V589" t="s">
        <v>12469</v>
      </c>
      <c r="W589" t="s">
        <v>6955</v>
      </c>
      <c r="X589" t="s">
        <v>6207</v>
      </c>
      <c r="Y589" t="s">
        <v>6208</v>
      </c>
      <c r="Z589" t="s">
        <v>6956</v>
      </c>
      <c r="AA589" t="s">
        <v>8222</v>
      </c>
      <c r="AB589" t="s">
        <v>8223</v>
      </c>
      <c r="AC589" t="s">
        <v>8224</v>
      </c>
      <c r="AD589" t="s">
        <v>6318</v>
      </c>
      <c r="AV589" t="s">
        <v>12461</v>
      </c>
      <c r="AW589" t="s">
        <v>5474</v>
      </c>
    </row>
    <row r="590" spans="1:49">
      <c r="A590" t="s">
        <v>5224</v>
      </c>
      <c r="B590" t="s">
        <v>3754</v>
      </c>
      <c r="D590">
        <v>1963.65</v>
      </c>
      <c r="E590" t="s">
        <v>5225</v>
      </c>
      <c r="F590">
        <v>0</v>
      </c>
      <c r="G590" t="s">
        <v>6319</v>
      </c>
      <c r="H590" t="s">
        <v>12314</v>
      </c>
      <c r="P590">
        <v>12508.9</v>
      </c>
      <c r="Q590">
        <v>252.75</v>
      </c>
      <c r="R590" s="343">
        <v>42323</v>
      </c>
      <c r="S590" s="343">
        <v>42066</v>
      </c>
      <c r="T590" t="s">
        <v>6954</v>
      </c>
      <c r="U590" t="s">
        <v>8221</v>
      </c>
      <c r="V590" t="s">
        <v>12470</v>
      </c>
      <c r="W590" t="s">
        <v>6955</v>
      </c>
      <c r="X590" t="s">
        <v>6207</v>
      </c>
      <c r="Y590" t="s">
        <v>6208</v>
      </c>
      <c r="Z590" t="s">
        <v>6956</v>
      </c>
      <c r="AA590" t="s">
        <v>8222</v>
      </c>
      <c r="AB590" t="s">
        <v>8223</v>
      </c>
      <c r="AC590" t="s">
        <v>8224</v>
      </c>
      <c r="AD590" t="s">
        <v>6318</v>
      </c>
      <c r="AV590" t="s">
        <v>12461</v>
      </c>
      <c r="AW590" t="s">
        <v>5474</v>
      </c>
    </row>
    <row r="591" spans="1:49">
      <c r="A591" t="s">
        <v>5226</v>
      </c>
      <c r="B591" t="s">
        <v>3754</v>
      </c>
      <c r="D591">
        <v>2096.29</v>
      </c>
      <c r="E591" t="s">
        <v>5227</v>
      </c>
      <c r="F591">
        <v>0</v>
      </c>
      <c r="G591" t="s">
        <v>6319</v>
      </c>
      <c r="H591" t="s">
        <v>12314</v>
      </c>
      <c r="P591">
        <v>13352.88</v>
      </c>
      <c r="Q591">
        <v>269.8</v>
      </c>
      <c r="R591" s="343">
        <v>42323</v>
      </c>
      <c r="S591" s="343">
        <v>42066</v>
      </c>
      <c r="T591" t="s">
        <v>6954</v>
      </c>
      <c r="U591" t="s">
        <v>8221</v>
      </c>
      <c r="V591" t="s">
        <v>12471</v>
      </c>
      <c r="W591" t="s">
        <v>6955</v>
      </c>
      <c r="X591" t="s">
        <v>6207</v>
      </c>
      <c r="Y591" t="s">
        <v>6208</v>
      </c>
      <c r="Z591" t="s">
        <v>6956</v>
      </c>
      <c r="AA591" t="s">
        <v>8222</v>
      </c>
      <c r="AB591" t="s">
        <v>8223</v>
      </c>
      <c r="AC591" t="s">
        <v>8224</v>
      </c>
      <c r="AD591" t="s">
        <v>6318</v>
      </c>
      <c r="AV591" t="s">
        <v>12461</v>
      </c>
      <c r="AW591" t="s">
        <v>5474</v>
      </c>
    </row>
    <row r="592" spans="1:49">
      <c r="A592" t="s">
        <v>1932</v>
      </c>
      <c r="B592" t="s">
        <v>1933</v>
      </c>
      <c r="D592">
        <v>5971.85</v>
      </c>
      <c r="E592" t="s">
        <v>1934</v>
      </c>
      <c r="F592">
        <v>0</v>
      </c>
      <c r="G592" t="s">
        <v>6317</v>
      </c>
      <c r="H592" t="s">
        <v>12314</v>
      </c>
      <c r="P592">
        <v>37760</v>
      </c>
      <c r="Q592">
        <v>769.75</v>
      </c>
      <c r="R592" s="343">
        <v>42344</v>
      </c>
      <c r="S592" s="343">
        <v>42076</v>
      </c>
      <c r="T592" t="s">
        <v>11088</v>
      </c>
      <c r="U592" t="s">
        <v>11089</v>
      </c>
      <c r="V592" t="s">
        <v>13302</v>
      </c>
      <c r="W592" t="s">
        <v>11090</v>
      </c>
      <c r="X592" t="s">
        <v>6968</v>
      </c>
      <c r="Y592" t="s">
        <v>6969</v>
      </c>
      <c r="Z592" t="s">
        <v>15930</v>
      </c>
      <c r="AA592" t="s">
        <v>15931</v>
      </c>
      <c r="AB592" t="s">
        <v>11093</v>
      </c>
      <c r="AC592" t="s">
        <v>15932</v>
      </c>
      <c r="AD592" t="s">
        <v>6310</v>
      </c>
      <c r="AV592" t="s">
        <v>6309</v>
      </c>
      <c r="AW592" t="s">
        <v>6317</v>
      </c>
    </row>
    <row r="593" spans="1:49">
      <c r="A593" t="s">
        <v>1201</v>
      </c>
      <c r="B593" t="s">
        <v>1202</v>
      </c>
      <c r="D593">
        <v>4510.09</v>
      </c>
      <c r="E593" t="s">
        <v>1203</v>
      </c>
      <c r="F593">
        <v>0</v>
      </c>
      <c r="G593" t="s">
        <v>6314</v>
      </c>
      <c r="H593" t="s">
        <v>12314</v>
      </c>
      <c r="P593">
        <v>13926.07</v>
      </c>
      <c r="Q593">
        <v>240.58</v>
      </c>
      <c r="R593" s="343">
        <v>42698</v>
      </c>
      <c r="S593" s="343">
        <v>42067</v>
      </c>
      <c r="T593" t="s">
        <v>10501</v>
      </c>
      <c r="U593" t="s">
        <v>10502</v>
      </c>
      <c r="V593" t="s">
        <v>12990</v>
      </c>
      <c r="W593" t="s">
        <v>10503</v>
      </c>
      <c r="X593" t="s">
        <v>2024</v>
      </c>
      <c r="Y593" t="s">
        <v>2031</v>
      </c>
      <c r="Z593" t="s">
        <v>10504</v>
      </c>
      <c r="AA593" t="s">
        <v>10505</v>
      </c>
      <c r="AB593" t="s">
        <v>10506</v>
      </c>
      <c r="AC593" t="s">
        <v>10507</v>
      </c>
      <c r="AD593" t="s">
        <v>6313</v>
      </c>
      <c r="AV593" t="s">
        <v>12991</v>
      </c>
      <c r="AW593" t="s">
        <v>4437</v>
      </c>
    </row>
    <row r="594" spans="1:49">
      <c r="A594" t="s">
        <v>5448</v>
      </c>
      <c r="B594" t="s">
        <v>5449</v>
      </c>
      <c r="E594" t="s">
        <v>5450</v>
      </c>
      <c r="F594">
        <v>0</v>
      </c>
      <c r="G594" t="s">
        <v>6314</v>
      </c>
      <c r="H594" t="s">
        <v>12314</v>
      </c>
      <c r="P594">
        <v>45000</v>
      </c>
      <c r="Q594">
        <v>1093.31</v>
      </c>
      <c r="R594" s="343">
        <v>41988</v>
      </c>
      <c r="S594" s="343">
        <v>41820</v>
      </c>
      <c r="T594" t="s">
        <v>1262</v>
      </c>
      <c r="U594" t="s">
        <v>7701</v>
      </c>
      <c r="V594" t="s">
        <v>12226</v>
      </c>
      <c r="W594" t="s">
        <v>1263</v>
      </c>
      <c r="X594" t="s">
        <v>2024</v>
      </c>
      <c r="Y594" t="s">
        <v>2031</v>
      </c>
      <c r="Z594" t="s">
        <v>16336</v>
      </c>
      <c r="AA594" t="s">
        <v>16337</v>
      </c>
      <c r="AB594" t="s">
        <v>7702</v>
      </c>
      <c r="AC594" t="s">
        <v>16338</v>
      </c>
      <c r="AD594" t="s">
        <v>6495</v>
      </c>
      <c r="AE594" t="s">
        <v>5451</v>
      </c>
      <c r="AF594" t="s">
        <v>6090</v>
      </c>
      <c r="AG594" t="s">
        <v>6091</v>
      </c>
      <c r="AH594" t="s">
        <v>3916</v>
      </c>
      <c r="AI594" t="s">
        <v>3917</v>
      </c>
      <c r="AJ594" t="s">
        <v>4071</v>
      </c>
      <c r="AK594" t="s">
        <v>5452</v>
      </c>
      <c r="AL594" t="s">
        <v>7337</v>
      </c>
      <c r="AM594" t="s">
        <v>7338</v>
      </c>
      <c r="AN594" t="s">
        <v>1338</v>
      </c>
      <c r="AO594" t="s">
        <v>2031</v>
      </c>
      <c r="AP594" t="s">
        <v>6309</v>
      </c>
      <c r="AV594" t="s">
        <v>6092</v>
      </c>
      <c r="AW594" t="s">
        <v>4437</v>
      </c>
    </row>
    <row r="595" spans="1:49">
      <c r="A595" t="s">
        <v>5898</v>
      </c>
      <c r="B595" t="s">
        <v>5899</v>
      </c>
      <c r="D595">
        <v>1579.33</v>
      </c>
      <c r="E595" t="s">
        <v>5900</v>
      </c>
      <c r="F595">
        <v>0</v>
      </c>
      <c r="G595" t="s">
        <v>6317</v>
      </c>
      <c r="H595" t="s">
        <v>12314</v>
      </c>
      <c r="P595">
        <v>9127.2999999999993</v>
      </c>
      <c r="Q595">
        <v>180.65</v>
      </c>
      <c r="R595" s="343">
        <v>42358</v>
      </c>
      <c r="S595" s="343">
        <v>42067</v>
      </c>
      <c r="T595" t="s">
        <v>10878</v>
      </c>
      <c r="U595" t="s">
        <v>10879</v>
      </c>
      <c r="V595" t="s">
        <v>13205</v>
      </c>
      <c r="W595" t="s">
        <v>10880</v>
      </c>
      <c r="X595" t="s">
        <v>10359</v>
      </c>
      <c r="Y595" t="s">
        <v>10360</v>
      </c>
      <c r="Z595" t="s">
        <v>10881</v>
      </c>
      <c r="AA595" t="s">
        <v>10882</v>
      </c>
      <c r="AB595" t="s">
        <v>10883</v>
      </c>
      <c r="AC595" t="s">
        <v>10884</v>
      </c>
      <c r="AD595" t="s">
        <v>6310</v>
      </c>
      <c r="AV595" t="s">
        <v>6309</v>
      </c>
      <c r="AW595" t="s">
        <v>6317</v>
      </c>
    </row>
    <row r="596" spans="1:49">
      <c r="A596" t="s">
        <v>5723</v>
      </c>
      <c r="B596" t="s">
        <v>5719</v>
      </c>
      <c r="D596">
        <v>5334.81</v>
      </c>
      <c r="E596" t="s">
        <v>5724</v>
      </c>
      <c r="F596">
        <v>0</v>
      </c>
      <c r="G596" t="s">
        <v>6319</v>
      </c>
      <c r="H596" t="s">
        <v>12314</v>
      </c>
      <c r="P596">
        <v>30709.11</v>
      </c>
      <c r="Q596">
        <v>610.69000000000005</v>
      </c>
      <c r="R596" s="343">
        <v>42354</v>
      </c>
      <c r="S596" s="343">
        <v>42065</v>
      </c>
      <c r="T596" t="s">
        <v>8323</v>
      </c>
      <c r="U596" t="s">
        <v>8324</v>
      </c>
      <c r="V596" t="s">
        <v>12496</v>
      </c>
      <c r="W596" t="s">
        <v>16294</v>
      </c>
      <c r="X596" t="s">
        <v>2015</v>
      </c>
      <c r="Y596" t="s">
        <v>2016</v>
      </c>
      <c r="Z596" t="s">
        <v>8326</v>
      </c>
      <c r="AA596" t="s">
        <v>16282</v>
      </c>
      <c r="AB596" t="s">
        <v>8328</v>
      </c>
      <c r="AC596" t="s">
        <v>16090</v>
      </c>
      <c r="AD596" t="s">
        <v>6318</v>
      </c>
      <c r="AV596" t="s">
        <v>4409</v>
      </c>
      <c r="AW596" t="s">
        <v>4405</v>
      </c>
    </row>
    <row r="597" spans="1:49">
      <c r="A597" t="s">
        <v>96</v>
      </c>
      <c r="B597" t="s">
        <v>97</v>
      </c>
      <c r="D597">
        <v>3532.01</v>
      </c>
      <c r="E597" t="s">
        <v>98</v>
      </c>
      <c r="F597">
        <v>0</v>
      </c>
      <c r="G597" t="s">
        <v>6314</v>
      </c>
      <c r="H597" t="s">
        <v>12314</v>
      </c>
      <c r="P597">
        <v>20306.39</v>
      </c>
      <c r="Q597">
        <v>477.23</v>
      </c>
      <c r="R597" s="343">
        <v>42358</v>
      </c>
      <c r="S597" s="343">
        <v>42069</v>
      </c>
      <c r="T597" t="s">
        <v>10465</v>
      </c>
      <c r="U597" t="s">
        <v>10466</v>
      </c>
      <c r="V597" t="s">
        <v>12965</v>
      </c>
      <c r="W597" t="s">
        <v>10467</v>
      </c>
      <c r="X597" t="s">
        <v>2025</v>
      </c>
      <c r="Y597" t="s">
        <v>2026</v>
      </c>
      <c r="Z597" t="s">
        <v>10468</v>
      </c>
      <c r="AA597" t="s">
        <v>10469</v>
      </c>
      <c r="AB597" t="s">
        <v>10470</v>
      </c>
      <c r="AC597" t="s">
        <v>15998</v>
      </c>
      <c r="AD597" t="s">
        <v>6318</v>
      </c>
      <c r="AV597" t="s">
        <v>12232</v>
      </c>
      <c r="AW597" t="s">
        <v>4437</v>
      </c>
    </row>
    <row r="598" spans="1:49">
      <c r="A598" t="s">
        <v>101</v>
      </c>
      <c r="B598" t="s">
        <v>97</v>
      </c>
      <c r="D598">
        <v>516.67999999999995</v>
      </c>
      <c r="E598" t="s">
        <v>102</v>
      </c>
      <c r="F598">
        <v>0</v>
      </c>
      <c r="G598" t="s">
        <v>6314</v>
      </c>
      <c r="H598" t="s">
        <v>12314</v>
      </c>
      <c r="P598">
        <v>3008.49</v>
      </c>
      <c r="Q598">
        <v>63.7</v>
      </c>
      <c r="R598" s="343">
        <v>42358</v>
      </c>
      <c r="S598" s="343">
        <v>42069</v>
      </c>
      <c r="T598" t="s">
        <v>10465</v>
      </c>
      <c r="U598" t="s">
        <v>10466</v>
      </c>
      <c r="V598" t="s">
        <v>12968</v>
      </c>
      <c r="W598" t="s">
        <v>10467</v>
      </c>
      <c r="X598" t="s">
        <v>2025</v>
      </c>
      <c r="Y598" t="s">
        <v>2026</v>
      </c>
      <c r="Z598" t="s">
        <v>10468</v>
      </c>
      <c r="AA598" t="s">
        <v>10469</v>
      </c>
      <c r="AB598" t="s">
        <v>10470</v>
      </c>
      <c r="AC598" t="s">
        <v>15998</v>
      </c>
      <c r="AD598" t="s">
        <v>6318</v>
      </c>
      <c r="AV598" t="s">
        <v>12232</v>
      </c>
      <c r="AW598" t="s">
        <v>4437</v>
      </c>
    </row>
    <row r="599" spans="1:49">
      <c r="A599" t="s">
        <v>109</v>
      </c>
      <c r="B599" t="s">
        <v>97</v>
      </c>
      <c r="D599">
        <v>472.38</v>
      </c>
      <c r="E599" t="s">
        <v>110</v>
      </c>
      <c r="F599">
        <v>0</v>
      </c>
      <c r="G599" t="s">
        <v>6314</v>
      </c>
      <c r="H599" t="s">
        <v>12314</v>
      </c>
      <c r="P599">
        <v>2715.3</v>
      </c>
      <c r="Q599">
        <v>63.81</v>
      </c>
      <c r="R599" s="343">
        <v>42358</v>
      </c>
      <c r="S599" s="343">
        <v>42069</v>
      </c>
      <c r="T599" t="s">
        <v>10465</v>
      </c>
      <c r="U599" t="s">
        <v>10466</v>
      </c>
      <c r="V599" t="s">
        <v>12972</v>
      </c>
      <c r="W599" t="s">
        <v>10467</v>
      </c>
      <c r="X599" t="s">
        <v>2025</v>
      </c>
      <c r="Y599" t="s">
        <v>2026</v>
      </c>
      <c r="Z599" t="s">
        <v>10468</v>
      </c>
      <c r="AA599" t="s">
        <v>10469</v>
      </c>
      <c r="AB599" t="s">
        <v>10470</v>
      </c>
      <c r="AC599" t="s">
        <v>15998</v>
      </c>
      <c r="AD599" t="s">
        <v>6318</v>
      </c>
      <c r="AV599" t="s">
        <v>12232</v>
      </c>
      <c r="AW599" t="s">
        <v>4437</v>
      </c>
    </row>
    <row r="600" spans="1:49">
      <c r="A600" t="s">
        <v>103</v>
      </c>
      <c r="B600" t="s">
        <v>97</v>
      </c>
      <c r="D600">
        <v>1153.02</v>
      </c>
      <c r="E600" t="s">
        <v>104</v>
      </c>
      <c r="F600">
        <v>0</v>
      </c>
      <c r="G600" t="s">
        <v>6314</v>
      </c>
      <c r="H600" t="s">
        <v>12314</v>
      </c>
      <c r="P600">
        <v>6716.22</v>
      </c>
      <c r="Q600">
        <v>142.19</v>
      </c>
      <c r="R600" s="343">
        <v>42358</v>
      </c>
      <c r="S600" s="343">
        <v>42069</v>
      </c>
      <c r="T600" t="s">
        <v>10465</v>
      </c>
      <c r="U600" t="s">
        <v>10466</v>
      </c>
      <c r="V600" t="s">
        <v>12969</v>
      </c>
      <c r="W600" t="s">
        <v>10467</v>
      </c>
      <c r="X600" t="s">
        <v>2025</v>
      </c>
      <c r="Y600" t="s">
        <v>2026</v>
      </c>
      <c r="Z600" t="s">
        <v>10468</v>
      </c>
      <c r="AA600" t="s">
        <v>10469</v>
      </c>
      <c r="AB600" t="s">
        <v>10470</v>
      </c>
      <c r="AC600" t="s">
        <v>15998</v>
      </c>
      <c r="AD600" t="s">
        <v>6318</v>
      </c>
      <c r="AV600" t="s">
        <v>12232</v>
      </c>
      <c r="AW600" t="s">
        <v>4437</v>
      </c>
    </row>
    <row r="601" spans="1:49">
      <c r="A601" t="s">
        <v>105</v>
      </c>
      <c r="B601" t="s">
        <v>97</v>
      </c>
      <c r="D601">
        <v>1051.1199999999999</v>
      </c>
      <c r="E601" t="s">
        <v>106</v>
      </c>
      <c r="F601">
        <v>0</v>
      </c>
      <c r="G601" t="s">
        <v>6314</v>
      </c>
      <c r="H601" t="s">
        <v>12314</v>
      </c>
      <c r="P601">
        <v>6122.74</v>
      </c>
      <c r="Q601">
        <v>129.63</v>
      </c>
      <c r="R601" s="343">
        <v>42358</v>
      </c>
      <c r="S601" s="343">
        <v>42069</v>
      </c>
      <c r="T601" t="s">
        <v>10465</v>
      </c>
      <c r="U601" t="s">
        <v>10466</v>
      </c>
      <c r="V601" t="s">
        <v>12970</v>
      </c>
      <c r="W601" t="s">
        <v>10467</v>
      </c>
      <c r="X601" t="s">
        <v>2025</v>
      </c>
      <c r="Y601" t="s">
        <v>2026</v>
      </c>
      <c r="Z601" t="s">
        <v>10468</v>
      </c>
      <c r="AA601" t="s">
        <v>10469</v>
      </c>
      <c r="AB601" t="s">
        <v>10470</v>
      </c>
      <c r="AC601" t="s">
        <v>15998</v>
      </c>
      <c r="AD601" t="s">
        <v>6318</v>
      </c>
      <c r="AV601" t="s">
        <v>12232</v>
      </c>
      <c r="AW601" t="s">
        <v>4437</v>
      </c>
    </row>
    <row r="602" spans="1:49">
      <c r="A602" t="s">
        <v>107</v>
      </c>
      <c r="B602" t="s">
        <v>97</v>
      </c>
      <c r="D602">
        <v>1335.19</v>
      </c>
      <c r="E602" t="s">
        <v>108</v>
      </c>
      <c r="F602">
        <v>0</v>
      </c>
      <c r="G602" t="s">
        <v>6314</v>
      </c>
      <c r="H602" t="s">
        <v>12314</v>
      </c>
      <c r="P602">
        <v>7778.31</v>
      </c>
      <c r="Q602">
        <v>164.69</v>
      </c>
      <c r="R602" s="343">
        <v>42358</v>
      </c>
      <c r="S602" s="343">
        <v>42069</v>
      </c>
      <c r="T602" t="s">
        <v>10465</v>
      </c>
      <c r="U602" t="s">
        <v>10466</v>
      </c>
      <c r="V602" t="s">
        <v>12971</v>
      </c>
      <c r="W602" t="s">
        <v>10467</v>
      </c>
      <c r="X602" t="s">
        <v>2025</v>
      </c>
      <c r="Y602" t="s">
        <v>2026</v>
      </c>
      <c r="Z602" t="s">
        <v>10468</v>
      </c>
      <c r="AA602" t="s">
        <v>10469</v>
      </c>
      <c r="AB602" t="s">
        <v>10470</v>
      </c>
      <c r="AC602" t="s">
        <v>15998</v>
      </c>
      <c r="AD602" t="s">
        <v>6318</v>
      </c>
      <c r="AV602" t="s">
        <v>12232</v>
      </c>
      <c r="AW602" t="s">
        <v>4437</v>
      </c>
    </row>
    <row r="603" spans="1:49">
      <c r="A603" t="s">
        <v>855</v>
      </c>
      <c r="B603" t="s">
        <v>856</v>
      </c>
      <c r="D603">
        <v>6420.31</v>
      </c>
      <c r="E603" t="s">
        <v>857</v>
      </c>
      <c r="F603">
        <v>0</v>
      </c>
      <c r="G603" t="s">
        <v>6319</v>
      </c>
      <c r="H603" t="s">
        <v>12314</v>
      </c>
      <c r="P603">
        <v>26665.200000000001</v>
      </c>
      <c r="Q603">
        <v>508.43</v>
      </c>
      <c r="R603" s="343">
        <v>42361</v>
      </c>
      <c r="S603" s="343">
        <v>42065</v>
      </c>
      <c r="T603" t="s">
        <v>8183</v>
      </c>
      <c r="U603" t="s">
        <v>8184</v>
      </c>
      <c r="V603" t="s">
        <v>12446</v>
      </c>
      <c r="W603" t="s">
        <v>8185</v>
      </c>
      <c r="X603" t="s">
        <v>2025</v>
      </c>
      <c r="Y603" t="s">
        <v>2026</v>
      </c>
      <c r="Z603" t="s">
        <v>16293</v>
      </c>
      <c r="AA603" t="s">
        <v>6309</v>
      </c>
      <c r="AB603" t="s">
        <v>6309</v>
      </c>
      <c r="AC603" t="s">
        <v>8187</v>
      </c>
      <c r="AD603" t="s">
        <v>6313</v>
      </c>
      <c r="AV603" t="s">
        <v>6566</v>
      </c>
      <c r="AW603" t="s">
        <v>4392</v>
      </c>
    </row>
    <row r="604" spans="1:49">
      <c r="A604" t="s">
        <v>860</v>
      </c>
      <c r="B604" t="s">
        <v>856</v>
      </c>
      <c r="D604">
        <v>4287.3900000000003</v>
      </c>
      <c r="E604" t="s">
        <v>861</v>
      </c>
      <c r="F604">
        <v>0</v>
      </c>
      <c r="G604" t="s">
        <v>6319</v>
      </c>
      <c r="H604" t="s">
        <v>12314</v>
      </c>
      <c r="P604">
        <v>17806.5</v>
      </c>
      <c r="Q604">
        <v>339.52</v>
      </c>
      <c r="R604" s="343">
        <v>42401</v>
      </c>
      <c r="S604" s="343">
        <v>42065</v>
      </c>
      <c r="T604" t="s">
        <v>8183</v>
      </c>
      <c r="U604" t="s">
        <v>8184</v>
      </c>
      <c r="V604" t="s">
        <v>12448</v>
      </c>
      <c r="W604" t="s">
        <v>8185</v>
      </c>
      <c r="X604" t="s">
        <v>2025</v>
      </c>
      <c r="Y604" t="s">
        <v>2026</v>
      </c>
      <c r="Z604" t="s">
        <v>16293</v>
      </c>
      <c r="AA604" t="s">
        <v>6309</v>
      </c>
      <c r="AB604" t="s">
        <v>6309</v>
      </c>
      <c r="AC604" t="s">
        <v>8187</v>
      </c>
      <c r="AD604" t="s">
        <v>6313</v>
      </c>
      <c r="AV604" t="s">
        <v>6566</v>
      </c>
      <c r="AW604" t="s">
        <v>4392</v>
      </c>
    </row>
    <row r="605" spans="1:49">
      <c r="A605" t="s">
        <v>858</v>
      </c>
      <c r="B605" t="s">
        <v>856</v>
      </c>
      <c r="D605">
        <v>9872.31</v>
      </c>
      <c r="E605" t="s">
        <v>859</v>
      </c>
      <c r="F605">
        <v>0</v>
      </c>
      <c r="G605" t="s">
        <v>6319</v>
      </c>
      <c r="H605" t="s">
        <v>12314</v>
      </c>
      <c r="P605">
        <v>41011.199999999997</v>
      </c>
      <c r="Q605">
        <v>781.79</v>
      </c>
      <c r="R605" s="343">
        <v>42401</v>
      </c>
      <c r="S605" s="343">
        <v>42065</v>
      </c>
      <c r="T605" t="s">
        <v>8183</v>
      </c>
      <c r="U605" t="s">
        <v>8184</v>
      </c>
      <c r="V605" t="s">
        <v>12447</v>
      </c>
      <c r="W605" t="s">
        <v>8185</v>
      </c>
      <c r="X605" t="s">
        <v>2025</v>
      </c>
      <c r="Y605" t="s">
        <v>2026</v>
      </c>
      <c r="Z605" t="s">
        <v>16293</v>
      </c>
      <c r="AA605" t="s">
        <v>6309</v>
      </c>
      <c r="AB605" t="s">
        <v>6309</v>
      </c>
      <c r="AC605" t="s">
        <v>8187</v>
      </c>
      <c r="AD605" t="s">
        <v>6313</v>
      </c>
      <c r="AV605" t="s">
        <v>6566</v>
      </c>
      <c r="AW605" t="s">
        <v>4392</v>
      </c>
    </row>
    <row r="606" spans="1:49">
      <c r="A606" t="s">
        <v>862</v>
      </c>
      <c r="B606" t="s">
        <v>856</v>
      </c>
      <c r="D606">
        <v>9874.9</v>
      </c>
      <c r="E606" t="s">
        <v>863</v>
      </c>
      <c r="F606">
        <v>0</v>
      </c>
      <c r="G606" t="s">
        <v>6319</v>
      </c>
      <c r="H606" t="s">
        <v>12314</v>
      </c>
      <c r="P606">
        <v>41011.199999999997</v>
      </c>
      <c r="Q606">
        <v>781.99</v>
      </c>
      <c r="R606" s="343">
        <v>42401</v>
      </c>
      <c r="S606" s="343">
        <v>42065</v>
      </c>
      <c r="T606" t="s">
        <v>8183</v>
      </c>
      <c r="U606" t="s">
        <v>8184</v>
      </c>
      <c r="V606" t="s">
        <v>12449</v>
      </c>
      <c r="W606" t="s">
        <v>8185</v>
      </c>
      <c r="X606" t="s">
        <v>2025</v>
      </c>
      <c r="Y606" t="s">
        <v>2026</v>
      </c>
      <c r="Z606" t="s">
        <v>16293</v>
      </c>
      <c r="AA606" t="s">
        <v>6309</v>
      </c>
      <c r="AB606" t="s">
        <v>6309</v>
      </c>
      <c r="AC606" t="s">
        <v>8187</v>
      </c>
      <c r="AD606" t="s">
        <v>6313</v>
      </c>
      <c r="AV606" t="s">
        <v>6566</v>
      </c>
      <c r="AW606" t="s">
        <v>4392</v>
      </c>
    </row>
    <row r="607" spans="1:49">
      <c r="A607" t="s">
        <v>866</v>
      </c>
      <c r="B607" t="s">
        <v>856</v>
      </c>
      <c r="D607">
        <v>5624.64</v>
      </c>
      <c r="E607" t="s">
        <v>867</v>
      </c>
      <c r="F607">
        <v>0</v>
      </c>
      <c r="G607" t="s">
        <v>6319</v>
      </c>
      <c r="H607" t="s">
        <v>12314</v>
      </c>
      <c r="P607">
        <v>23360.400000000001</v>
      </c>
      <c r="Q607">
        <v>445.41</v>
      </c>
      <c r="R607" s="343">
        <v>42401</v>
      </c>
      <c r="S607" s="343">
        <v>42065</v>
      </c>
      <c r="T607" t="s">
        <v>8183</v>
      </c>
      <c r="U607" t="s">
        <v>8184</v>
      </c>
      <c r="V607" t="s">
        <v>12451</v>
      </c>
      <c r="W607" t="s">
        <v>8185</v>
      </c>
      <c r="X607" t="s">
        <v>2025</v>
      </c>
      <c r="Y607" t="s">
        <v>2026</v>
      </c>
      <c r="Z607" t="s">
        <v>16293</v>
      </c>
      <c r="AA607" t="s">
        <v>6309</v>
      </c>
      <c r="AB607" t="s">
        <v>6309</v>
      </c>
      <c r="AC607" t="s">
        <v>8187</v>
      </c>
      <c r="AD607" t="s">
        <v>6313</v>
      </c>
      <c r="AV607" t="s">
        <v>6566</v>
      </c>
      <c r="AW607" t="s">
        <v>4392</v>
      </c>
    </row>
    <row r="608" spans="1:49">
      <c r="A608" t="s">
        <v>864</v>
      </c>
      <c r="B608" t="s">
        <v>856</v>
      </c>
      <c r="D608">
        <v>5624.64</v>
      </c>
      <c r="E608" t="s">
        <v>865</v>
      </c>
      <c r="F608">
        <v>0</v>
      </c>
      <c r="G608" t="s">
        <v>6319</v>
      </c>
      <c r="H608" t="s">
        <v>12314</v>
      </c>
      <c r="P608">
        <v>23360.400000000001</v>
      </c>
      <c r="Q608">
        <v>445.41</v>
      </c>
      <c r="R608" s="343">
        <v>42401</v>
      </c>
      <c r="S608" s="343">
        <v>42065</v>
      </c>
      <c r="T608" t="s">
        <v>8183</v>
      </c>
      <c r="U608" t="s">
        <v>8184</v>
      </c>
      <c r="V608" t="s">
        <v>12450</v>
      </c>
      <c r="W608" t="s">
        <v>8185</v>
      </c>
      <c r="X608" t="s">
        <v>2025</v>
      </c>
      <c r="Y608" t="s">
        <v>2026</v>
      </c>
      <c r="Z608" t="s">
        <v>16293</v>
      </c>
      <c r="AA608" t="s">
        <v>6309</v>
      </c>
      <c r="AB608" t="s">
        <v>6309</v>
      </c>
      <c r="AC608" t="s">
        <v>8187</v>
      </c>
      <c r="AD608" t="s">
        <v>6313</v>
      </c>
      <c r="AV608" t="s">
        <v>6566</v>
      </c>
      <c r="AW608" t="s">
        <v>4392</v>
      </c>
    </row>
    <row r="609" spans="1:49">
      <c r="A609" t="s">
        <v>868</v>
      </c>
      <c r="B609" t="s">
        <v>856</v>
      </c>
      <c r="D609">
        <v>6420.31</v>
      </c>
      <c r="E609" t="s">
        <v>869</v>
      </c>
      <c r="F609">
        <v>0</v>
      </c>
      <c r="G609" t="s">
        <v>6319</v>
      </c>
      <c r="H609" t="s">
        <v>12314</v>
      </c>
      <c r="P609">
        <v>26665.200000000001</v>
      </c>
      <c r="Q609">
        <v>508.43</v>
      </c>
      <c r="R609" s="343">
        <v>42401</v>
      </c>
      <c r="S609" s="343">
        <v>42065</v>
      </c>
      <c r="T609" t="s">
        <v>8183</v>
      </c>
      <c r="U609" t="s">
        <v>8184</v>
      </c>
      <c r="V609" t="s">
        <v>12452</v>
      </c>
      <c r="W609" t="s">
        <v>8185</v>
      </c>
      <c r="X609" t="s">
        <v>2025</v>
      </c>
      <c r="Y609" t="s">
        <v>2026</v>
      </c>
      <c r="Z609" t="s">
        <v>16293</v>
      </c>
      <c r="AA609" t="s">
        <v>6309</v>
      </c>
      <c r="AB609" t="s">
        <v>6309</v>
      </c>
      <c r="AC609" t="s">
        <v>8187</v>
      </c>
      <c r="AD609" t="s">
        <v>6313</v>
      </c>
      <c r="AV609" t="s">
        <v>6566</v>
      </c>
      <c r="AW609" t="s">
        <v>4392</v>
      </c>
    </row>
    <row r="610" spans="1:49">
      <c r="A610" t="s">
        <v>2114</v>
      </c>
      <c r="B610" t="s">
        <v>2115</v>
      </c>
      <c r="D610">
        <v>12711.26</v>
      </c>
      <c r="E610" t="s">
        <v>2116</v>
      </c>
      <c r="F610">
        <v>0</v>
      </c>
      <c r="G610" t="s">
        <v>6319</v>
      </c>
      <c r="H610" t="s">
        <v>12314</v>
      </c>
      <c r="P610">
        <v>72432.67</v>
      </c>
      <c r="Q610">
        <v>1458.06</v>
      </c>
      <c r="R610" s="343">
        <v>42366</v>
      </c>
      <c r="S610" s="343">
        <v>42079</v>
      </c>
      <c r="T610" t="s">
        <v>11140</v>
      </c>
      <c r="U610" t="s">
        <v>11141</v>
      </c>
      <c r="V610" t="s">
        <v>13312</v>
      </c>
      <c r="W610" t="s">
        <v>11142</v>
      </c>
      <c r="X610" t="s">
        <v>6786</v>
      </c>
      <c r="Y610" t="s">
        <v>6787</v>
      </c>
      <c r="Z610" t="s">
        <v>11143</v>
      </c>
      <c r="AA610" t="s">
        <v>11144</v>
      </c>
      <c r="AB610" t="s">
        <v>6309</v>
      </c>
      <c r="AC610" t="s">
        <v>11145</v>
      </c>
      <c r="AD610" t="s">
        <v>6318</v>
      </c>
      <c r="AV610" t="s">
        <v>4678</v>
      </c>
      <c r="AW610" t="s">
        <v>6317</v>
      </c>
    </row>
    <row r="611" spans="1:49">
      <c r="A611" t="s">
        <v>6046</v>
      </c>
      <c r="B611" t="s">
        <v>3498</v>
      </c>
      <c r="D611">
        <v>1104.1500000000001</v>
      </c>
      <c r="E611" t="s">
        <v>6047</v>
      </c>
      <c r="F611">
        <v>0</v>
      </c>
      <c r="G611" t="s">
        <v>6317</v>
      </c>
      <c r="H611" t="s">
        <v>12314</v>
      </c>
      <c r="P611">
        <v>5077.57</v>
      </c>
      <c r="Q611">
        <v>104.87</v>
      </c>
      <c r="R611" s="343">
        <v>42424</v>
      </c>
      <c r="S611" s="343">
        <v>42079</v>
      </c>
      <c r="T611" t="s">
        <v>7466</v>
      </c>
      <c r="U611" t="s">
        <v>7467</v>
      </c>
      <c r="V611" t="s">
        <v>13289</v>
      </c>
      <c r="W611" t="s">
        <v>7468</v>
      </c>
      <c r="X611" t="s">
        <v>2024</v>
      </c>
      <c r="Y611" t="s">
        <v>2031</v>
      </c>
      <c r="Z611" t="s">
        <v>7469</v>
      </c>
      <c r="AA611" t="s">
        <v>7470</v>
      </c>
      <c r="AB611" t="s">
        <v>7471</v>
      </c>
      <c r="AC611" t="s">
        <v>7472</v>
      </c>
      <c r="AD611" t="s">
        <v>6310</v>
      </c>
      <c r="AV611" t="s">
        <v>6309</v>
      </c>
      <c r="AW611" t="s">
        <v>6317</v>
      </c>
    </row>
    <row r="612" spans="1:49">
      <c r="A612" t="s">
        <v>2682</v>
      </c>
      <c r="B612" t="s">
        <v>2683</v>
      </c>
      <c r="D612">
        <v>611.04</v>
      </c>
      <c r="E612" t="s">
        <v>2684</v>
      </c>
      <c r="F612">
        <v>0</v>
      </c>
      <c r="G612" t="s">
        <v>6312</v>
      </c>
      <c r="H612" t="s">
        <v>12314</v>
      </c>
      <c r="P612">
        <v>3214.96</v>
      </c>
      <c r="Q612">
        <v>62.8</v>
      </c>
      <c r="R612" s="343">
        <v>42383</v>
      </c>
      <c r="S612" s="343">
        <v>42065</v>
      </c>
      <c r="T612" t="s">
        <v>10161</v>
      </c>
      <c r="U612" t="s">
        <v>6309</v>
      </c>
      <c r="V612" t="s">
        <v>12853</v>
      </c>
      <c r="W612" t="s">
        <v>10162</v>
      </c>
      <c r="X612" t="s">
        <v>2024</v>
      </c>
      <c r="Y612" t="s">
        <v>2031</v>
      </c>
      <c r="Z612" t="s">
        <v>10163</v>
      </c>
      <c r="AA612" t="s">
        <v>10164</v>
      </c>
      <c r="AB612" t="s">
        <v>6309</v>
      </c>
      <c r="AC612" t="s">
        <v>6309</v>
      </c>
      <c r="AD612" t="s">
        <v>6310</v>
      </c>
      <c r="AV612" t="s">
        <v>6309</v>
      </c>
      <c r="AW612" t="s">
        <v>6312</v>
      </c>
    </row>
    <row r="613" spans="1:49">
      <c r="A613" t="s">
        <v>434</v>
      </c>
      <c r="B613" t="s">
        <v>646</v>
      </c>
      <c r="E613" t="s">
        <v>435</v>
      </c>
      <c r="F613">
        <v>0</v>
      </c>
      <c r="G613" t="s">
        <v>6319</v>
      </c>
      <c r="H613" t="s">
        <v>12314</v>
      </c>
      <c r="P613">
        <v>67300.97</v>
      </c>
      <c r="Q613">
        <v>3695.98</v>
      </c>
      <c r="R613" s="343">
        <v>41554</v>
      </c>
      <c r="S613" s="343">
        <v>41506</v>
      </c>
      <c r="T613" t="s">
        <v>3685</v>
      </c>
      <c r="U613" t="s">
        <v>3686</v>
      </c>
      <c r="V613" t="s">
        <v>3687</v>
      </c>
      <c r="W613" t="s">
        <v>3688</v>
      </c>
      <c r="X613" t="s">
        <v>2024</v>
      </c>
      <c r="Y613" t="s">
        <v>2031</v>
      </c>
      <c r="Z613" t="s">
        <v>3689</v>
      </c>
      <c r="AA613" t="s">
        <v>3690</v>
      </c>
      <c r="AB613" t="s">
        <v>3691</v>
      </c>
      <c r="AC613" t="s">
        <v>3692</v>
      </c>
      <c r="AD613" t="s">
        <v>6322</v>
      </c>
      <c r="AE613" t="s">
        <v>436</v>
      </c>
      <c r="AF613" t="s">
        <v>3693</v>
      </c>
      <c r="AG613" t="s">
        <v>3694</v>
      </c>
      <c r="AH613" t="s">
        <v>2024</v>
      </c>
      <c r="AI613" t="s">
        <v>2031</v>
      </c>
      <c r="AJ613" t="s">
        <v>6309</v>
      </c>
      <c r="AV613" t="s">
        <v>6309</v>
      </c>
      <c r="AW613" t="s">
        <v>6334</v>
      </c>
    </row>
    <row r="614" spans="1:49">
      <c r="A614" t="s">
        <v>5086</v>
      </c>
      <c r="B614" t="s">
        <v>5083</v>
      </c>
      <c r="E614" t="s">
        <v>4501</v>
      </c>
      <c r="F614">
        <v>0</v>
      </c>
      <c r="G614" t="s">
        <v>6317</v>
      </c>
      <c r="H614" t="s">
        <v>12314</v>
      </c>
      <c r="P614">
        <v>889.99</v>
      </c>
      <c r="Q614">
        <v>154.85</v>
      </c>
      <c r="R614" s="343">
        <v>42390</v>
      </c>
      <c r="S614" s="343">
        <v>40939</v>
      </c>
      <c r="T614" t="s">
        <v>2758</v>
      </c>
      <c r="U614" t="s">
        <v>2759</v>
      </c>
      <c r="V614" t="s">
        <v>13375</v>
      </c>
      <c r="W614" t="s">
        <v>2761</v>
      </c>
      <c r="X614" t="s">
        <v>2025</v>
      </c>
      <c r="Y614" t="s">
        <v>2026</v>
      </c>
      <c r="Z614" t="s">
        <v>2762</v>
      </c>
      <c r="AA614" t="s">
        <v>2763</v>
      </c>
      <c r="AB614" t="s">
        <v>2764</v>
      </c>
      <c r="AC614" t="s">
        <v>2765</v>
      </c>
      <c r="AD614" t="s">
        <v>6310</v>
      </c>
      <c r="AQ614">
        <v>1</v>
      </c>
      <c r="AR614" t="s">
        <v>2766</v>
      </c>
      <c r="AS614" t="s">
        <v>2767</v>
      </c>
      <c r="AT614" t="s">
        <v>2026</v>
      </c>
      <c r="AU614" t="s">
        <v>2768</v>
      </c>
      <c r="AV614" t="s">
        <v>6309</v>
      </c>
      <c r="AW614" t="s">
        <v>6317</v>
      </c>
    </row>
    <row r="615" spans="1:49">
      <c r="A615" t="s">
        <v>113</v>
      </c>
      <c r="B615" t="s">
        <v>97</v>
      </c>
      <c r="D615">
        <v>1792.79</v>
      </c>
      <c r="E615" t="s">
        <v>114</v>
      </c>
      <c r="F615">
        <v>0</v>
      </c>
      <c r="G615" t="s">
        <v>6314</v>
      </c>
      <c r="H615" t="s">
        <v>12314</v>
      </c>
      <c r="P615">
        <v>9302.25</v>
      </c>
      <c r="Q615">
        <v>218.64</v>
      </c>
      <c r="R615" s="343">
        <v>42396</v>
      </c>
      <c r="S615" s="343">
        <v>42079</v>
      </c>
      <c r="T615" t="s">
        <v>10465</v>
      </c>
      <c r="U615" t="s">
        <v>10466</v>
      </c>
      <c r="V615" t="s">
        <v>12974</v>
      </c>
      <c r="W615" t="s">
        <v>10467</v>
      </c>
      <c r="X615" t="s">
        <v>2025</v>
      </c>
      <c r="Y615" t="s">
        <v>2026</v>
      </c>
      <c r="Z615" t="s">
        <v>10468</v>
      </c>
      <c r="AA615" t="s">
        <v>10469</v>
      </c>
      <c r="AB615" t="s">
        <v>10470</v>
      </c>
      <c r="AC615" t="s">
        <v>15998</v>
      </c>
      <c r="AD615" t="s">
        <v>6318</v>
      </c>
      <c r="AV615" t="s">
        <v>12232</v>
      </c>
      <c r="AW615" t="s">
        <v>4437</v>
      </c>
    </row>
    <row r="616" spans="1:49">
      <c r="A616" t="s">
        <v>117</v>
      </c>
      <c r="B616" t="s">
        <v>97</v>
      </c>
      <c r="D616">
        <v>1045.04</v>
      </c>
      <c r="E616" t="s">
        <v>118</v>
      </c>
      <c r="F616">
        <v>0</v>
      </c>
      <c r="G616" t="s">
        <v>6314</v>
      </c>
      <c r="H616" t="s">
        <v>12314</v>
      </c>
      <c r="P616">
        <v>5548.3</v>
      </c>
      <c r="Q616">
        <v>107.42</v>
      </c>
      <c r="R616" s="343">
        <v>42396</v>
      </c>
      <c r="S616" s="343">
        <v>42079</v>
      </c>
      <c r="T616" t="s">
        <v>10465</v>
      </c>
      <c r="U616" t="s">
        <v>10466</v>
      </c>
      <c r="V616" t="s">
        <v>12976</v>
      </c>
      <c r="W616" t="s">
        <v>10467</v>
      </c>
      <c r="X616" t="s">
        <v>2025</v>
      </c>
      <c r="Y616" t="s">
        <v>2026</v>
      </c>
      <c r="Z616" t="s">
        <v>10468</v>
      </c>
      <c r="AA616" t="s">
        <v>10469</v>
      </c>
      <c r="AB616" t="s">
        <v>10470</v>
      </c>
      <c r="AC616" t="s">
        <v>15998</v>
      </c>
      <c r="AD616" t="s">
        <v>6318</v>
      </c>
      <c r="AV616" t="s">
        <v>12232</v>
      </c>
      <c r="AW616" t="s">
        <v>4437</v>
      </c>
    </row>
    <row r="617" spans="1:49">
      <c r="A617" t="s">
        <v>111</v>
      </c>
      <c r="B617" t="s">
        <v>97</v>
      </c>
      <c r="D617">
        <v>1376.78</v>
      </c>
      <c r="E617" t="s">
        <v>112</v>
      </c>
      <c r="F617">
        <v>0</v>
      </c>
      <c r="G617" t="s">
        <v>6314</v>
      </c>
      <c r="H617" t="s">
        <v>12314</v>
      </c>
      <c r="P617">
        <v>7309.67</v>
      </c>
      <c r="Q617">
        <v>141.53</v>
      </c>
      <c r="R617" s="343">
        <v>42396</v>
      </c>
      <c r="S617" s="343">
        <v>42079</v>
      </c>
      <c r="T617" t="s">
        <v>10465</v>
      </c>
      <c r="U617" t="s">
        <v>10466</v>
      </c>
      <c r="V617" t="s">
        <v>12973</v>
      </c>
      <c r="W617" t="s">
        <v>10467</v>
      </c>
      <c r="X617" t="s">
        <v>2025</v>
      </c>
      <c r="Y617" t="s">
        <v>2026</v>
      </c>
      <c r="Z617" t="s">
        <v>10468</v>
      </c>
      <c r="AA617" t="s">
        <v>10469</v>
      </c>
      <c r="AB617" t="s">
        <v>10470</v>
      </c>
      <c r="AC617" t="s">
        <v>15998</v>
      </c>
      <c r="AD617" t="s">
        <v>6318</v>
      </c>
      <c r="AV617" t="s">
        <v>12232</v>
      </c>
      <c r="AW617" t="s">
        <v>4437</v>
      </c>
    </row>
    <row r="618" spans="1:49">
      <c r="A618" t="s">
        <v>115</v>
      </c>
      <c r="B618" t="s">
        <v>97</v>
      </c>
      <c r="D618">
        <v>39686.239999999998</v>
      </c>
      <c r="E618" t="s">
        <v>116</v>
      </c>
      <c r="F618">
        <v>0</v>
      </c>
      <c r="G618" t="s">
        <v>6314</v>
      </c>
      <c r="H618" t="s">
        <v>12314</v>
      </c>
      <c r="P618">
        <v>205921.31</v>
      </c>
      <c r="Q618">
        <v>4840.1499999999996</v>
      </c>
      <c r="R618" s="343">
        <v>42396</v>
      </c>
      <c r="S618" s="343">
        <v>42079</v>
      </c>
      <c r="T618" t="s">
        <v>10465</v>
      </c>
      <c r="U618" t="s">
        <v>10466</v>
      </c>
      <c r="V618" t="s">
        <v>12975</v>
      </c>
      <c r="W618" t="s">
        <v>10467</v>
      </c>
      <c r="X618" t="s">
        <v>2025</v>
      </c>
      <c r="Y618" t="s">
        <v>2026</v>
      </c>
      <c r="Z618" t="s">
        <v>10468</v>
      </c>
      <c r="AA618" t="s">
        <v>10469</v>
      </c>
      <c r="AB618" t="s">
        <v>10470</v>
      </c>
      <c r="AC618" t="s">
        <v>15998</v>
      </c>
      <c r="AD618" t="s">
        <v>6318</v>
      </c>
      <c r="AV618" t="s">
        <v>12232</v>
      </c>
      <c r="AW618" t="s">
        <v>4437</v>
      </c>
    </row>
    <row r="619" spans="1:49">
      <c r="A619" t="s">
        <v>2119</v>
      </c>
      <c r="B619" t="s">
        <v>2115</v>
      </c>
      <c r="D619">
        <v>11921.49</v>
      </c>
      <c r="E619" t="s">
        <v>4538</v>
      </c>
      <c r="F619">
        <v>0</v>
      </c>
      <c r="G619" t="s">
        <v>6319</v>
      </c>
      <c r="H619" t="s">
        <v>12314</v>
      </c>
      <c r="P619">
        <v>56128.87</v>
      </c>
      <c r="Q619">
        <v>1124.96</v>
      </c>
      <c r="R619" s="343">
        <v>42424</v>
      </c>
      <c r="S619" s="343">
        <v>42080</v>
      </c>
      <c r="T619" t="s">
        <v>11140</v>
      </c>
      <c r="U619" t="s">
        <v>11141</v>
      </c>
      <c r="V619" t="s">
        <v>13314</v>
      </c>
      <c r="W619" t="s">
        <v>11142</v>
      </c>
      <c r="X619" t="s">
        <v>6786</v>
      </c>
      <c r="Y619" t="s">
        <v>6787</v>
      </c>
      <c r="Z619" t="s">
        <v>11143</v>
      </c>
      <c r="AA619" t="s">
        <v>11144</v>
      </c>
      <c r="AB619" t="s">
        <v>6309</v>
      </c>
      <c r="AC619" t="s">
        <v>11145</v>
      </c>
      <c r="AD619" t="s">
        <v>6318</v>
      </c>
      <c r="AV619" t="s">
        <v>4678</v>
      </c>
      <c r="AW619" t="s">
        <v>6317</v>
      </c>
    </row>
    <row r="620" spans="1:49">
      <c r="A620" t="s">
        <v>870</v>
      </c>
      <c r="B620" t="s">
        <v>856</v>
      </c>
      <c r="D620">
        <v>4693.57</v>
      </c>
      <c r="E620" t="s">
        <v>871</v>
      </c>
      <c r="F620">
        <v>0</v>
      </c>
      <c r="G620" t="s">
        <v>6319</v>
      </c>
      <c r="H620" t="s">
        <v>12314</v>
      </c>
      <c r="P620">
        <v>19568.189999999999</v>
      </c>
      <c r="Q620">
        <v>371.4</v>
      </c>
      <c r="R620" s="343">
        <v>42444</v>
      </c>
      <c r="S620" s="343">
        <v>42065</v>
      </c>
      <c r="T620" t="s">
        <v>8183</v>
      </c>
      <c r="U620" t="s">
        <v>8184</v>
      </c>
      <c r="V620" t="s">
        <v>12453</v>
      </c>
      <c r="W620" t="s">
        <v>8185</v>
      </c>
      <c r="X620" t="s">
        <v>2025</v>
      </c>
      <c r="Y620" t="s">
        <v>2026</v>
      </c>
      <c r="Z620" t="s">
        <v>16293</v>
      </c>
      <c r="AA620" t="s">
        <v>6309</v>
      </c>
      <c r="AB620" t="s">
        <v>6309</v>
      </c>
      <c r="AC620" t="s">
        <v>8187</v>
      </c>
      <c r="AD620" t="s">
        <v>6313</v>
      </c>
      <c r="AV620" t="s">
        <v>6566</v>
      </c>
      <c r="AW620" t="s">
        <v>4392</v>
      </c>
    </row>
    <row r="621" spans="1:49">
      <c r="A621" t="s">
        <v>2122</v>
      </c>
      <c r="B621" t="s">
        <v>15726</v>
      </c>
      <c r="D621">
        <v>13845.5</v>
      </c>
      <c r="E621" t="s">
        <v>2124</v>
      </c>
      <c r="F621">
        <v>0</v>
      </c>
      <c r="G621" t="s">
        <v>6317</v>
      </c>
      <c r="H621" t="s">
        <v>12314</v>
      </c>
      <c r="P621">
        <v>59400</v>
      </c>
      <c r="Q621">
        <v>1204.6300000000001</v>
      </c>
      <c r="R621" s="343">
        <v>42444</v>
      </c>
      <c r="S621" s="343">
        <v>42065</v>
      </c>
      <c r="T621" t="s">
        <v>11345</v>
      </c>
      <c r="U621" t="s">
        <v>11346</v>
      </c>
      <c r="V621" t="s">
        <v>13367</v>
      </c>
      <c r="W621" t="s">
        <v>2335</v>
      </c>
      <c r="X621" t="s">
        <v>2024</v>
      </c>
      <c r="Y621" t="s">
        <v>2031</v>
      </c>
      <c r="Z621" t="s">
        <v>16126</v>
      </c>
      <c r="AA621" t="s">
        <v>16127</v>
      </c>
      <c r="AB621" t="s">
        <v>11350</v>
      </c>
      <c r="AC621" t="s">
        <v>11351</v>
      </c>
      <c r="AD621" t="s">
        <v>6310</v>
      </c>
      <c r="AE621" t="s">
        <v>2125</v>
      </c>
      <c r="AF621" t="s">
        <v>13836</v>
      </c>
      <c r="AG621" t="s">
        <v>13837</v>
      </c>
      <c r="AH621" t="s">
        <v>2024</v>
      </c>
      <c r="AI621" t="s">
        <v>2031</v>
      </c>
      <c r="AJ621" t="s">
        <v>6309</v>
      </c>
      <c r="AV621" t="s">
        <v>6309</v>
      </c>
      <c r="AW621" t="s">
        <v>6317</v>
      </c>
    </row>
    <row r="622" spans="1:49">
      <c r="A622" t="s">
        <v>2897</v>
      </c>
      <c r="B622" t="s">
        <v>2893</v>
      </c>
      <c r="D622">
        <v>14351.91</v>
      </c>
      <c r="E622" t="s">
        <v>2898</v>
      </c>
      <c r="F622">
        <v>0</v>
      </c>
      <c r="G622" t="s">
        <v>6319</v>
      </c>
      <c r="H622" t="s">
        <v>12314</v>
      </c>
      <c r="P622">
        <v>51494.11</v>
      </c>
      <c r="Q622">
        <v>995.53</v>
      </c>
      <c r="R622" s="343">
        <v>42552</v>
      </c>
      <c r="S622" s="343">
        <v>42079</v>
      </c>
      <c r="T622" t="s">
        <v>7952</v>
      </c>
      <c r="U622" t="s">
        <v>7953</v>
      </c>
      <c r="V622" t="s">
        <v>12341</v>
      </c>
      <c r="W622" t="s">
        <v>7954</v>
      </c>
      <c r="X622" t="s">
        <v>7955</v>
      </c>
      <c r="Y622" t="s">
        <v>7956</v>
      </c>
      <c r="Z622" t="s">
        <v>7957</v>
      </c>
      <c r="AA622" t="s">
        <v>7958</v>
      </c>
      <c r="AB622" t="s">
        <v>7959</v>
      </c>
      <c r="AC622" t="s">
        <v>7960</v>
      </c>
      <c r="AD622" t="s">
        <v>12248</v>
      </c>
      <c r="AV622" t="s">
        <v>1912</v>
      </c>
      <c r="AW622" t="s">
        <v>4388</v>
      </c>
    </row>
    <row r="623" spans="1:49">
      <c r="A623" t="s">
        <v>218</v>
      </c>
      <c r="B623" t="s">
        <v>5265</v>
      </c>
      <c r="D623">
        <v>1891.09</v>
      </c>
      <c r="E623" t="s">
        <v>219</v>
      </c>
      <c r="F623">
        <v>0</v>
      </c>
      <c r="G623" t="s">
        <v>6317</v>
      </c>
      <c r="H623" t="s">
        <v>12314</v>
      </c>
      <c r="P623">
        <v>8340.0300000000007</v>
      </c>
      <c r="Q623">
        <v>163.18</v>
      </c>
      <c r="R623" s="343">
        <v>42450</v>
      </c>
      <c r="S623" s="343">
        <v>42076</v>
      </c>
      <c r="T623" t="s">
        <v>6957</v>
      </c>
      <c r="U623" t="s">
        <v>6958</v>
      </c>
      <c r="V623" t="s">
        <v>13348</v>
      </c>
      <c r="W623" t="s">
        <v>6959</v>
      </c>
      <c r="X623" t="s">
        <v>2024</v>
      </c>
      <c r="Y623" t="s">
        <v>6960</v>
      </c>
      <c r="Z623" t="s">
        <v>14942</v>
      </c>
      <c r="AA623" t="s">
        <v>6962</v>
      </c>
      <c r="AB623" t="s">
        <v>16331</v>
      </c>
      <c r="AC623" t="s">
        <v>6963</v>
      </c>
      <c r="AD623" t="s">
        <v>6310</v>
      </c>
      <c r="AE623" t="s">
        <v>5266</v>
      </c>
      <c r="AF623" t="s">
        <v>12129</v>
      </c>
      <c r="AG623" t="s">
        <v>12130</v>
      </c>
      <c r="AH623" t="s">
        <v>2025</v>
      </c>
      <c r="AI623" t="s">
        <v>2026</v>
      </c>
      <c r="AJ623" t="s">
        <v>6309</v>
      </c>
      <c r="AV623" t="s">
        <v>6309</v>
      </c>
      <c r="AW623" t="s">
        <v>6317</v>
      </c>
    </row>
    <row r="624" spans="1:49">
      <c r="A624" t="s">
        <v>220</v>
      </c>
      <c r="B624" t="s">
        <v>5265</v>
      </c>
      <c r="D624">
        <v>1891.09</v>
      </c>
      <c r="E624" t="s">
        <v>219</v>
      </c>
      <c r="F624">
        <v>0</v>
      </c>
      <c r="G624" t="s">
        <v>6317</v>
      </c>
      <c r="H624" t="s">
        <v>12314</v>
      </c>
      <c r="P624">
        <v>8340.0300000000007</v>
      </c>
      <c r="Q624">
        <v>163.18</v>
      </c>
      <c r="R624" s="343">
        <v>42450</v>
      </c>
      <c r="S624" s="343">
        <v>42076</v>
      </c>
      <c r="T624" t="s">
        <v>6957</v>
      </c>
      <c r="U624" t="s">
        <v>6958</v>
      </c>
      <c r="V624" t="s">
        <v>13349</v>
      </c>
      <c r="W624" t="s">
        <v>6959</v>
      </c>
      <c r="X624" t="s">
        <v>2024</v>
      </c>
      <c r="Y624" t="s">
        <v>6960</v>
      </c>
      <c r="Z624" t="s">
        <v>14942</v>
      </c>
      <c r="AA624" t="s">
        <v>6962</v>
      </c>
      <c r="AB624" t="s">
        <v>16331</v>
      </c>
      <c r="AC624" t="s">
        <v>6963</v>
      </c>
      <c r="AD624" t="s">
        <v>6310</v>
      </c>
      <c r="AE624" t="s">
        <v>5266</v>
      </c>
      <c r="AF624" t="s">
        <v>12129</v>
      </c>
      <c r="AG624" t="s">
        <v>12130</v>
      </c>
      <c r="AH624" t="s">
        <v>2025</v>
      </c>
      <c r="AI624" t="s">
        <v>2026</v>
      </c>
      <c r="AJ624" t="s">
        <v>6309</v>
      </c>
      <c r="AV624" t="s">
        <v>6309</v>
      </c>
      <c r="AW624" t="s">
        <v>6317</v>
      </c>
    </row>
    <row r="625" spans="1:49">
      <c r="A625" t="s">
        <v>13137</v>
      </c>
      <c r="B625" t="s">
        <v>14296</v>
      </c>
      <c r="D625">
        <v>50584.19</v>
      </c>
      <c r="E625" t="s">
        <v>13138</v>
      </c>
      <c r="F625">
        <v>0</v>
      </c>
      <c r="G625" t="s">
        <v>6314</v>
      </c>
      <c r="H625" t="s">
        <v>12314</v>
      </c>
      <c r="P625">
        <v>220214.8</v>
      </c>
      <c r="Q625">
        <v>4381.6400000000003</v>
      </c>
      <c r="R625" s="343">
        <v>42459</v>
      </c>
      <c r="S625" s="343">
        <v>42079</v>
      </c>
      <c r="T625" t="s">
        <v>13139</v>
      </c>
      <c r="U625" t="s">
        <v>13140</v>
      </c>
      <c r="V625" t="s">
        <v>13141</v>
      </c>
      <c r="W625" t="s">
        <v>13142</v>
      </c>
      <c r="X625" t="s">
        <v>1338</v>
      </c>
      <c r="Y625" t="s">
        <v>2031</v>
      </c>
      <c r="Z625" t="s">
        <v>13143</v>
      </c>
      <c r="AA625" t="s">
        <v>6309</v>
      </c>
      <c r="AB625" t="s">
        <v>6309</v>
      </c>
      <c r="AC625" t="s">
        <v>13144</v>
      </c>
      <c r="AD625" t="s">
        <v>6318</v>
      </c>
      <c r="AE625" t="s">
        <v>13681</v>
      </c>
      <c r="AF625" t="s">
        <v>13682</v>
      </c>
      <c r="AG625" t="s">
        <v>13683</v>
      </c>
      <c r="AH625" t="s">
        <v>2025</v>
      </c>
      <c r="AI625" t="s">
        <v>2026</v>
      </c>
      <c r="AJ625" t="s">
        <v>6309</v>
      </c>
      <c r="AV625" t="s">
        <v>12232</v>
      </c>
      <c r="AW625" t="s">
        <v>4437</v>
      </c>
    </row>
    <row r="626" spans="1:49">
      <c r="A626" t="s">
        <v>5089</v>
      </c>
      <c r="B626" t="s">
        <v>2514</v>
      </c>
      <c r="E626" t="s">
        <v>5090</v>
      </c>
      <c r="F626">
        <v>0</v>
      </c>
      <c r="G626" t="s">
        <v>6317</v>
      </c>
      <c r="H626" t="s">
        <v>12314</v>
      </c>
      <c r="P626">
        <v>30868.15</v>
      </c>
      <c r="Q626">
        <v>737.15</v>
      </c>
      <c r="R626" s="343">
        <v>42093</v>
      </c>
      <c r="S626" s="343">
        <v>42075</v>
      </c>
      <c r="T626" t="s">
        <v>11269</v>
      </c>
      <c r="U626" t="s">
        <v>11270</v>
      </c>
      <c r="V626" t="s">
        <v>13346</v>
      </c>
      <c r="W626" t="s">
        <v>11271</v>
      </c>
      <c r="X626" t="s">
        <v>2025</v>
      </c>
      <c r="Y626" t="s">
        <v>2026</v>
      </c>
      <c r="Z626" t="s">
        <v>11272</v>
      </c>
      <c r="AA626" t="s">
        <v>11273</v>
      </c>
      <c r="AB626" t="s">
        <v>11274</v>
      </c>
      <c r="AC626" t="s">
        <v>11275</v>
      </c>
      <c r="AD626" t="s">
        <v>6310</v>
      </c>
      <c r="AV626" t="s">
        <v>6309</v>
      </c>
      <c r="AW626" t="s">
        <v>6317</v>
      </c>
    </row>
    <row r="627" spans="1:49">
      <c r="A627" t="s">
        <v>3495</v>
      </c>
      <c r="B627" t="s">
        <v>5702</v>
      </c>
      <c r="E627" t="s">
        <v>3496</v>
      </c>
      <c r="F627">
        <v>0</v>
      </c>
      <c r="G627" t="s">
        <v>6317</v>
      </c>
      <c r="H627" t="s">
        <v>12314</v>
      </c>
      <c r="P627">
        <v>6736.27</v>
      </c>
      <c r="Q627">
        <v>162.24</v>
      </c>
      <c r="R627" s="343">
        <v>42094</v>
      </c>
      <c r="S627" s="343">
        <v>42081</v>
      </c>
      <c r="T627" t="s">
        <v>11040</v>
      </c>
      <c r="U627" t="s">
        <v>11041</v>
      </c>
      <c r="V627" t="s">
        <v>13285</v>
      </c>
      <c r="W627" t="s">
        <v>16263</v>
      </c>
      <c r="X627" t="s">
        <v>2024</v>
      </c>
      <c r="Y627" t="s">
        <v>2031</v>
      </c>
      <c r="Z627" t="s">
        <v>11043</v>
      </c>
      <c r="AA627" t="s">
        <v>11044</v>
      </c>
      <c r="AB627" t="s">
        <v>11045</v>
      </c>
      <c r="AC627" t="s">
        <v>11046</v>
      </c>
      <c r="AD627" t="s">
        <v>6310</v>
      </c>
      <c r="AV627" t="s">
        <v>6309</v>
      </c>
      <c r="AW627" t="s">
        <v>6317</v>
      </c>
    </row>
    <row r="628" spans="1:49">
      <c r="A628" t="s">
        <v>786</v>
      </c>
      <c r="B628" t="s">
        <v>787</v>
      </c>
      <c r="D628">
        <v>3510.98</v>
      </c>
      <c r="E628" t="s">
        <v>5748</v>
      </c>
      <c r="F628">
        <v>0</v>
      </c>
      <c r="G628" t="s">
        <v>6317</v>
      </c>
      <c r="H628" t="s">
        <v>12314</v>
      </c>
      <c r="P628">
        <v>14477.21</v>
      </c>
      <c r="Q628">
        <v>279.55</v>
      </c>
      <c r="R628" s="343">
        <v>42467</v>
      </c>
      <c r="S628" s="343">
        <v>42065</v>
      </c>
      <c r="T628" t="s">
        <v>11383</v>
      </c>
      <c r="U628" t="s">
        <v>11384</v>
      </c>
      <c r="V628" t="s">
        <v>13374</v>
      </c>
      <c r="W628" t="s">
        <v>16052</v>
      </c>
      <c r="X628" t="s">
        <v>11386</v>
      </c>
      <c r="Y628" t="s">
        <v>11387</v>
      </c>
      <c r="Z628" t="s">
        <v>11388</v>
      </c>
      <c r="AA628" t="s">
        <v>11389</v>
      </c>
      <c r="AB628" t="s">
        <v>11390</v>
      </c>
      <c r="AC628" t="s">
        <v>11391</v>
      </c>
      <c r="AD628" t="s">
        <v>6310</v>
      </c>
      <c r="AV628" t="s">
        <v>6309</v>
      </c>
      <c r="AW628" t="s">
        <v>6317</v>
      </c>
    </row>
    <row r="629" spans="1:49">
      <c r="A629" t="s">
        <v>842</v>
      </c>
      <c r="B629" t="s">
        <v>843</v>
      </c>
      <c r="D629">
        <v>4540.29</v>
      </c>
      <c r="E629" t="s">
        <v>844</v>
      </c>
      <c r="F629">
        <v>0</v>
      </c>
      <c r="G629" t="s">
        <v>6319</v>
      </c>
      <c r="H629" t="s">
        <v>12314</v>
      </c>
      <c r="P629">
        <v>18721.29</v>
      </c>
      <c r="Q629">
        <v>361.5</v>
      </c>
      <c r="R629" s="343">
        <v>42471</v>
      </c>
      <c r="S629" s="343">
        <v>42067</v>
      </c>
      <c r="T629" t="s">
        <v>8157</v>
      </c>
      <c r="U629" t="s">
        <v>8158</v>
      </c>
      <c r="V629" t="s">
        <v>12439</v>
      </c>
      <c r="W629" t="s">
        <v>15887</v>
      </c>
      <c r="X629" t="s">
        <v>6946</v>
      </c>
      <c r="Y629" t="s">
        <v>15888</v>
      </c>
      <c r="Z629" t="s">
        <v>8160</v>
      </c>
      <c r="AA629" t="s">
        <v>8161</v>
      </c>
      <c r="AB629" t="s">
        <v>8162</v>
      </c>
      <c r="AC629" t="s">
        <v>8163</v>
      </c>
      <c r="AD629" t="s">
        <v>6313</v>
      </c>
      <c r="AV629" t="s">
        <v>4384</v>
      </c>
      <c r="AW629" t="s">
        <v>4392</v>
      </c>
    </row>
    <row r="630" spans="1:49">
      <c r="A630" t="s">
        <v>221</v>
      </c>
      <c r="B630" t="s">
        <v>5265</v>
      </c>
      <c r="D630">
        <v>1959.52</v>
      </c>
      <c r="E630" t="s">
        <v>222</v>
      </c>
      <c r="F630">
        <v>0</v>
      </c>
      <c r="G630" t="s">
        <v>6317</v>
      </c>
      <c r="H630" t="s">
        <v>12314</v>
      </c>
      <c r="P630">
        <v>6914.94</v>
      </c>
      <c r="Q630">
        <v>136.76</v>
      </c>
      <c r="R630" s="343">
        <v>42544</v>
      </c>
      <c r="S630" s="343">
        <v>42079</v>
      </c>
      <c r="T630" t="s">
        <v>6957</v>
      </c>
      <c r="U630" t="s">
        <v>6958</v>
      </c>
      <c r="V630" t="s">
        <v>13350</v>
      </c>
      <c r="W630" t="s">
        <v>6959</v>
      </c>
      <c r="X630" t="s">
        <v>2024</v>
      </c>
      <c r="Y630" t="s">
        <v>6960</v>
      </c>
      <c r="Z630" t="s">
        <v>14942</v>
      </c>
      <c r="AA630" t="s">
        <v>6962</v>
      </c>
      <c r="AB630" t="s">
        <v>16331</v>
      </c>
      <c r="AC630" t="s">
        <v>6963</v>
      </c>
      <c r="AD630" t="s">
        <v>6310</v>
      </c>
      <c r="AE630" t="s">
        <v>5266</v>
      </c>
      <c r="AF630" t="s">
        <v>12129</v>
      </c>
      <c r="AG630" t="s">
        <v>12130</v>
      </c>
      <c r="AH630" t="s">
        <v>2025</v>
      </c>
      <c r="AI630" t="s">
        <v>2026</v>
      </c>
      <c r="AJ630" t="s">
        <v>6309</v>
      </c>
      <c r="AV630" t="s">
        <v>6309</v>
      </c>
      <c r="AW630" t="s">
        <v>6317</v>
      </c>
    </row>
    <row r="631" spans="1:49">
      <c r="A631" t="s">
        <v>223</v>
      </c>
      <c r="B631" t="s">
        <v>5265</v>
      </c>
      <c r="D631">
        <v>2001.7</v>
      </c>
      <c r="E631" t="s">
        <v>222</v>
      </c>
      <c r="F631">
        <v>0</v>
      </c>
      <c r="G631" t="s">
        <v>6317</v>
      </c>
      <c r="H631" t="s">
        <v>12314</v>
      </c>
      <c r="P631">
        <v>7064.09</v>
      </c>
      <c r="Q631">
        <v>139.71</v>
      </c>
      <c r="R631" s="343">
        <v>42544</v>
      </c>
      <c r="S631" s="343">
        <v>42079</v>
      </c>
      <c r="T631" t="s">
        <v>6957</v>
      </c>
      <c r="U631" t="s">
        <v>6958</v>
      </c>
      <c r="V631" t="s">
        <v>13351</v>
      </c>
      <c r="W631" t="s">
        <v>6959</v>
      </c>
      <c r="X631" t="s">
        <v>2024</v>
      </c>
      <c r="Y631" t="s">
        <v>6960</v>
      </c>
      <c r="Z631" t="s">
        <v>14942</v>
      </c>
      <c r="AA631" t="s">
        <v>6962</v>
      </c>
      <c r="AB631" t="s">
        <v>16331</v>
      </c>
      <c r="AC631" t="s">
        <v>6963</v>
      </c>
      <c r="AD631" t="s">
        <v>6310</v>
      </c>
      <c r="AE631" t="s">
        <v>5266</v>
      </c>
      <c r="AF631" t="s">
        <v>12129</v>
      </c>
      <c r="AG631" t="s">
        <v>12130</v>
      </c>
      <c r="AH631" t="s">
        <v>2025</v>
      </c>
      <c r="AI631" t="s">
        <v>2026</v>
      </c>
      <c r="AJ631" t="s">
        <v>6309</v>
      </c>
      <c r="AV631" t="s">
        <v>6309</v>
      </c>
      <c r="AW631" t="s">
        <v>6317</v>
      </c>
    </row>
    <row r="632" spans="1:49">
      <c r="A632" t="s">
        <v>835</v>
      </c>
      <c r="B632" t="s">
        <v>298</v>
      </c>
      <c r="D632">
        <v>2480.1</v>
      </c>
      <c r="E632" t="s">
        <v>836</v>
      </c>
      <c r="F632">
        <v>0</v>
      </c>
      <c r="G632" t="s">
        <v>6319</v>
      </c>
      <c r="H632" t="s">
        <v>12314</v>
      </c>
      <c r="P632">
        <v>7810.21</v>
      </c>
      <c r="Q632">
        <v>153.24</v>
      </c>
      <c r="R632" s="343">
        <v>42578</v>
      </c>
      <c r="S632" s="343">
        <v>42055</v>
      </c>
      <c r="T632" t="s">
        <v>6947</v>
      </c>
      <c r="U632" t="s">
        <v>6948</v>
      </c>
      <c r="V632" t="s">
        <v>11932</v>
      </c>
      <c r="W632" t="s">
        <v>6949</v>
      </c>
      <c r="X632" t="s">
        <v>6946</v>
      </c>
      <c r="Y632" t="s">
        <v>2031</v>
      </c>
      <c r="Z632" t="s">
        <v>15889</v>
      </c>
      <c r="AA632" t="s">
        <v>6951</v>
      </c>
      <c r="AB632" t="s">
        <v>6952</v>
      </c>
      <c r="AC632" t="s">
        <v>14382</v>
      </c>
      <c r="AD632" t="s">
        <v>6313</v>
      </c>
      <c r="AV632" t="s">
        <v>6566</v>
      </c>
      <c r="AW632" t="s">
        <v>4392</v>
      </c>
    </row>
    <row r="633" spans="1:49">
      <c r="A633" t="s">
        <v>2860</v>
      </c>
      <c r="B633" t="s">
        <v>2858</v>
      </c>
      <c r="D633">
        <v>2781.11</v>
      </c>
      <c r="E633" t="s">
        <v>2861</v>
      </c>
      <c r="F633">
        <v>0</v>
      </c>
      <c r="G633" t="s">
        <v>6319</v>
      </c>
      <c r="H633" t="s">
        <v>12314</v>
      </c>
      <c r="P633">
        <v>23517.22</v>
      </c>
      <c r="Q633">
        <v>566.42999999999995</v>
      </c>
      <c r="R633" s="343">
        <v>42239</v>
      </c>
      <c r="S633" s="343">
        <v>42065</v>
      </c>
      <c r="T633" t="s">
        <v>7897</v>
      </c>
      <c r="U633" t="s">
        <v>7898</v>
      </c>
      <c r="V633" t="s">
        <v>12327</v>
      </c>
      <c r="W633" t="s">
        <v>7899</v>
      </c>
      <c r="X633" t="s">
        <v>2025</v>
      </c>
      <c r="Y633" t="s">
        <v>2026</v>
      </c>
      <c r="Z633" t="s">
        <v>7900</v>
      </c>
      <c r="AA633" t="s">
        <v>7901</v>
      </c>
      <c r="AB633" t="s">
        <v>6309</v>
      </c>
      <c r="AC633" t="s">
        <v>16332</v>
      </c>
      <c r="AD633" t="s">
        <v>6953</v>
      </c>
      <c r="AV633" t="s">
        <v>6746</v>
      </c>
      <c r="AW633" t="s">
        <v>4388</v>
      </c>
    </row>
    <row r="634" spans="1:49">
      <c r="A634" t="s">
        <v>5462</v>
      </c>
      <c r="B634" t="s">
        <v>5460</v>
      </c>
      <c r="E634" t="s">
        <v>5463</v>
      </c>
      <c r="F634">
        <v>0</v>
      </c>
      <c r="G634" t="s">
        <v>6314</v>
      </c>
      <c r="H634" t="s">
        <v>12314</v>
      </c>
      <c r="P634">
        <v>8694.7800000000007</v>
      </c>
      <c r="Q634">
        <v>268.27</v>
      </c>
      <c r="R634" s="343">
        <v>41877</v>
      </c>
      <c r="S634" s="343">
        <v>41740</v>
      </c>
      <c r="T634" t="s">
        <v>6636</v>
      </c>
      <c r="U634" t="s">
        <v>6637</v>
      </c>
      <c r="V634" t="s">
        <v>12144</v>
      </c>
      <c r="W634" t="s">
        <v>6638</v>
      </c>
      <c r="X634" t="s">
        <v>2024</v>
      </c>
      <c r="Y634" t="s">
        <v>2031</v>
      </c>
      <c r="Z634" t="s">
        <v>4071</v>
      </c>
      <c r="AA634" t="s">
        <v>6639</v>
      </c>
      <c r="AB634" t="s">
        <v>6640</v>
      </c>
      <c r="AC634" t="s">
        <v>6641</v>
      </c>
      <c r="AD634" t="s">
        <v>6322</v>
      </c>
      <c r="AE634" t="s">
        <v>5449</v>
      </c>
      <c r="AF634" t="s">
        <v>1262</v>
      </c>
      <c r="AG634" t="s">
        <v>1263</v>
      </c>
      <c r="AH634" t="s">
        <v>2024</v>
      </c>
      <c r="AI634" t="s">
        <v>2031</v>
      </c>
      <c r="AJ634" t="s">
        <v>16336</v>
      </c>
      <c r="AV634" t="s">
        <v>6092</v>
      </c>
      <c r="AW634" t="s">
        <v>4437</v>
      </c>
    </row>
    <row r="635" spans="1:49">
      <c r="A635" t="s">
        <v>4857</v>
      </c>
      <c r="B635" t="s">
        <v>16283</v>
      </c>
      <c r="D635">
        <v>8718.0400000000009</v>
      </c>
      <c r="E635" t="s">
        <v>4859</v>
      </c>
      <c r="F635">
        <v>0</v>
      </c>
      <c r="G635" t="s">
        <v>6319</v>
      </c>
      <c r="H635" t="s">
        <v>12314</v>
      </c>
      <c r="P635">
        <v>25678.5</v>
      </c>
      <c r="Q635">
        <v>3126.65</v>
      </c>
      <c r="R635" s="343">
        <v>42667</v>
      </c>
      <c r="S635" s="343">
        <v>41975</v>
      </c>
      <c r="T635" t="s">
        <v>7849</v>
      </c>
      <c r="U635" t="s">
        <v>7850</v>
      </c>
      <c r="V635" t="s">
        <v>12316</v>
      </c>
      <c r="W635" t="s">
        <v>7851</v>
      </c>
      <c r="X635" t="s">
        <v>7852</v>
      </c>
      <c r="Y635" t="s">
        <v>7853</v>
      </c>
      <c r="Z635" t="s">
        <v>7854</v>
      </c>
      <c r="AA635" t="s">
        <v>7855</v>
      </c>
      <c r="AB635" t="s">
        <v>16284</v>
      </c>
      <c r="AC635" t="s">
        <v>7856</v>
      </c>
      <c r="AD635" t="s">
        <v>6318</v>
      </c>
      <c r="AQ635">
        <v>1</v>
      </c>
      <c r="AR635" t="s">
        <v>2060</v>
      </c>
      <c r="AS635" t="s">
        <v>15135</v>
      </c>
      <c r="AT635" t="s">
        <v>2042</v>
      </c>
      <c r="AU635" t="s">
        <v>2062</v>
      </c>
      <c r="AV635" t="s">
        <v>11896</v>
      </c>
      <c r="AW635" t="s">
        <v>4388</v>
      </c>
    </row>
    <row r="636" spans="1:49">
      <c r="A636" t="s">
        <v>4860</v>
      </c>
      <c r="B636" t="s">
        <v>16283</v>
      </c>
      <c r="D636">
        <v>11042.9</v>
      </c>
      <c r="E636" t="s">
        <v>4861</v>
      </c>
      <c r="F636">
        <v>0</v>
      </c>
      <c r="G636" t="s">
        <v>6319</v>
      </c>
      <c r="H636" t="s">
        <v>12314</v>
      </c>
      <c r="P636">
        <v>32526.1</v>
      </c>
      <c r="Q636">
        <v>3960.42</v>
      </c>
      <c r="R636" s="343">
        <v>42667</v>
      </c>
      <c r="S636" s="343">
        <v>41977</v>
      </c>
      <c r="T636" t="s">
        <v>7849</v>
      </c>
      <c r="U636" t="s">
        <v>7850</v>
      </c>
      <c r="V636" t="s">
        <v>12317</v>
      </c>
      <c r="W636" t="s">
        <v>7851</v>
      </c>
      <c r="X636" t="s">
        <v>7852</v>
      </c>
      <c r="Y636" t="s">
        <v>7853</v>
      </c>
      <c r="Z636" t="s">
        <v>7854</v>
      </c>
      <c r="AA636" t="s">
        <v>7855</v>
      </c>
      <c r="AB636" t="s">
        <v>16284</v>
      </c>
      <c r="AC636" t="s">
        <v>7856</v>
      </c>
      <c r="AD636" t="s">
        <v>6318</v>
      </c>
      <c r="AQ636">
        <v>1</v>
      </c>
      <c r="AR636" t="s">
        <v>2060</v>
      </c>
      <c r="AS636" t="s">
        <v>15135</v>
      </c>
      <c r="AT636" t="s">
        <v>2042</v>
      </c>
      <c r="AU636" t="s">
        <v>2062</v>
      </c>
      <c r="AV636" t="s">
        <v>11896</v>
      </c>
      <c r="AW636" t="s">
        <v>4388</v>
      </c>
    </row>
    <row r="637" spans="1:49">
      <c r="A637" t="s">
        <v>4862</v>
      </c>
      <c r="B637" t="s">
        <v>16283</v>
      </c>
      <c r="D637">
        <v>9008.67</v>
      </c>
      <c r="E637" t="s">
        <v>4863</v>
      </c>
      <c r="F637">
        <v>0</v>
      </c>
      <c r="G637" t="s">
        <v>6319</v>
      </c>
      <c r="H637" t="s">
        <v>12314</v>
      </c>
      <c r="P637">
        <v>26534.45</v>
      </c>
      <c r="Q637">
        <v>3230.87</v>
      </c>
      <c r="R637" s="343">
        <v>42667</v>
      </c>
      <c r="S637" s="343">
        <v>41975</v>
      </c>
      <c r="T637" t="s">
        <v>7849</v>
      </c>
      <c r="U637" t="s">
        <v>7850</v>
      </c>
      <c r="V637" t="s">
        <v>12318</v>
      </c>
      <c r="W637" t="s">
        <v>7851</v>
      </c>
      <c r="X637" t="s">
        <v>7852</v>
      </c>
      <c r="Y637" t="s">
        <v>7853</v>
      </c>
      <c r="Z637" t="s">
        <v>7854</v>
      </c>
      <c r="AA637" t="s">
        <v>7855</v>
      </c>
      <c r="AB637" t="s">
        <v>16284</v>
      </c>
      <c r="AC637" t="s">
        <v>7856</v>
      </c>
      <c r="AD637" t="s">
        <v>6318</v>
      </c>
      <c r="AQ637">
        <v>1</v>
      </c>
      <c r="AR637" t="s">
        <v>2060</v>
      </c>
      <c r="AS637" t="s">
        <v>15135</v>
      </c>
      <c r="AT637" t="s">
        <v>2042</v>
      </c>
      <c r="AU637" t="s">
        <v>2062</v>
      </c>
      <c r="AV637" t="s">
        <v>11896</v>
      </c>
      <c r="AW637" t="s">
        <v>4388</v>
      </c>
    </row>
    <row r="638" spans="1:49">
      <c r="A638" t="s">
        <v>4864</v>
      </c>
      <c r="B638" t="s">
        <v>16283</v>
      </c>
      <c r="D638">
        <v>4068.45</v>
      </c>
      <c r="E638" t="s">
        <v>4865</v>
      </c>
      <c r="F638">
        <v>0</v>
      </c>
      <c r="G638" t="s">
        <v>6319</v>
      </c>
      <c r="H638" t="s">
        <v>12314</v>
      </c>
      <c r="P638">
        <v>11983.3</v>
      </c>
      <c r="Q638">
        <v>1459.1</v>
      </c>
      <c r="R638" s="343">
        <v>42667</v>
      </c>
      <c r="S638" s="343">
        <v>41982</v>
      </c>
      <c r="T638" t="s">
        <v>7849</v>
      </c>
      <c r="U638" t="s">
        <v>7850</v>
      </c>
      <c r="V638" t="s">
        <v>12319</v>
      </c>
      <c r="W638" t="s">
        <v>7851</v>
      </c>
      <c r="X638" t="s">
        <v>7852</v>
      </c>
      <c r="Y638" t="s">
        <v>7853</v>
      </c>
      <c r="Z638" t="s">
        <v>7854</v>
      </c>
      <c r="AA638" t="s">
        <v>7855</v>
      </c>
      <c r="AB638" t="s">
        <v>16284</v>
      </c>
      <c r="AC638" t="s">
        <v>7856</v>
      </c>
      <c r="AD638" t="s">
        <v>6318</v>
      </c>
      <c r="AQ638">
        <v>1</v>
      </c>
      <c r="AR638" t="s">
        <v>2060</v>
      </c>
      <c r="AS638" t="s">
        <v>15135</v>
      </c>
      <c r="AT638" t="s">
        <v>2042</v>
      </c>
      <c r="AU638" t="s">
        <v>2062</v>
      </c>
      <c r="AV638" t="s">
        <v>11896</v>
      </c>
      <c r="AW638" t="s">
        <v>4388</v>
      </c>
    </row>
    <row r="639" spans="1:49">
      <c r="A639" t="s">
        <v>839</v>
      </c>
      <c r="B639" t="s">
        <v>298</v>
      </c>
      <c r="C639">
        <v>152.97</v>
      </c>
      <c r="D639">
        <v>2477.12</v>
      </c>
      <c r="E639" t="s">
        <v>838</v>
      </c>
      <c r="F639">
        <v>0</v>
      </c>
      <c r="G639" t="s">
        <v>6319</v>
      </c>
      <c r="H639" t="s">
        <v>12314</v>
      </c>
      <c r="I639">
        <v>152.97999999999999</v>
      </c>
      <c r="J639">
        <v>0</v>
      </c>
      <c r="K639">
        <v>0</v>
      </c>
      <c r="L639">
        <v>0</v>
      </c>
      <c r="M639">
        <v>0</v>
      </c>
      <c r="N639">
        <v>0</v>
      </c>
      <c r="O639">
        <v>0</v>
      </c>
      <c r="P639">
        <v>7810.19</v>
      </c>
      <c r="Q639">
        <v>152.97</v>
      </c>
      <c r="R639" s="343">
        <v>42618</v>
      </c>
      <c r="S639" s="343">
        <v>42055</v>
      </c>
      <c r="T639" t="s">
        <v>6947</v>
      </c>
      <c r="U639" t="s">
        <v>6948</v>
      </c>
      <c r="V639" t="s">
        <v>11933</v>
      </c>
      <c r="W639" t="s">
        <v>6949</v>
      </c>
      <c r="X639" t="s">
        <v>6946</v>
      </c>
      <c r="Y639" t="s">
        <v>2031</v>
      </c>
      <c r="Z639" t="s">
        <v>15889</v>
      </c>
      <c r="AA639" t="s">
        <v>6951</v>
      </c>
      <c r="AB639" t="s">
        <v>6952</v>
      </c>
      <c r="AC639" t="s">
        <v>14382</v>
      </c>
      <c r="AD639" t="s">
        <v>6313</v>
      </c>
      <c r="AV639" t="s">
        <v>6566</v>
      </c>
      <c r="AW639" t="s">
        <v>4392</v>
      </c>
    </row>
    <row r="640" spans="1:49">
      <c r="A640" t="s">
        <v>840</v>
      </c>
      <c r="B640" t="s">
        <v>298</v>
      </c>
      <c r="C640">
        <v>152.97</v>
      </c>
      <c r="D640">
        <v>2477.12</v>
      </c>
      <c r="E640" t="s">
        <v>841</v>
      </c>
      <c r="F640">
        <v>0</v>
      </c>
      <c r="G640" t="s">
        <v>6319</v>
      </c>
      <c r="H640" t="s">
        <v>12314</v>
      </c>
      <c r="I640">
        <v>152.97999999999999</v>
      </c>
      <c r="J640">
        <v>0</v>
      </c>
      <c r="K640">
        <v>0</v>
      </c>
      <c r="L640">
        <v>0</v>
      </c>
      <c r="M640">
        <v>0</v>
      </c>
      <c r="N640">
        <v>0</v>
      </c>
      <c r="O640">
        <v>0</v>
      </c>
      <c r="P640">
        <v>7810.19</v>
      </c>
      <c r="Q640">
        <v>152.97</v>
      </c>
      <c r="R640" s="343">
        <v>42618</v>
      </c>
      <c r="S640" s="343">
        <v>42055</v>
      </c>
      <c r="T640" t="s">
        <v>6947</v>
      </c>
      <c r="U640" t="s">
        <v>6948</v>
      </c>
      <c r="V640" t="s">
        <v>11934</v>
      </c>
      <c r="W640" t="s">
        <v>6949</v>
      </c>
      <c r="X640" t="s">
        <v>6946</v>
      </c>
      <c r="Y640" t="s">
        <v>2031</v>
      </c>
      <c r="Z640" t="s">
        <v>15889</v>
      </c>
      <c r="AA640" t="s">
        <v>6951</v>
      </c>
      <c r="AB640" t="s">
        <v>6952</v>
      </c>
      <c r="AC640" t="s">
        <v>14382</v>
      </c>
      <c r="AD640" t="s">
        <v>6313</v>
      </c>
      <c r="AV640" t="s">
        <v>6566</v>
      </c>
      <c r="AW640" t="s">
        <v>4392</v>
      </c>
    </row>
    <row r="641" spans="1:49">
      <c r="A641" t="s">
        <v>4296</v>
      </c>
      <c r="B641" t="s">
        <v>4297</v>
      </c>
      <c r="D641">
        <v>904.86</v>
      </c>
      <c r="E641" t="s">
        <v>4298</v>
      </c>
      <c r="F641">
        <v>0</v>
      </c>
      <c r="G641" t="s">
        <v>6312</v>
      </c>
      <c r="H641" t="s">
        <v>12314</v>
      </c>
      <c r="P641">
        <v>6546.61</v>
      </c>
      <c r="Q641">
        <v>153.22</v>
      </c>
      <c r="R641" s="343">
        <v>42268</v>
      </c>
      <c r="S641" s="343">
        <v>42079</v>
      </c>
      <c r="T641" t="s">
        <v>8616</v>
      </c>
      <c r="U641" t="s">
        <v>6309</v>
      </c>
      <c r="V641" t="s">
        <v>12188</v>
      </c>
      <c r="W641" t="s">
        <v>8617</v>
      </c>
      <c r="X641" t="s">
        <v>2024</v>
      </c>
      <c r="Y641" t="s">
        <v>2031</v>
      </c>
      <c r="Z641" t="s">
        <v>8618</v>
      </c>
      <c r="AA641" t="s">
        <v>6309</v>
      </c>
      <c r="AB641" t="s">
        <v>6309</v>
      </c>
      <c r="AC641" t="s">
        <v>8619</v>
      </c>
      <c r="AD641" t="s">
        <v>6310</v>
      </c>
      <c r="AV641" t="s">
        <v>6309</v>
      </c>
      <c r="AW641" t="s">
        <v>6312</v>
      </c>
    </row>
    <row r="642" spans="1:49">
      <c r="A642" t="s">
        <v>4879</v>
      </c>
      <c r="B642" t="s">
        <v>2382</v>
      </c>
      <c r="D642">
        <v>1928.75</v>
      </c>
      <c r="E642" t="s">
        <v>4880</v>
      </c>
      <c r="F642">
        <v>0</v>
      </c>
      <c r="G642" t="s">
        <v>6319</v>
      </c>
      <c r="H642" t="s">
        <v>12314</v>
      </c>
      <c r="P642">
        <v>5585.88</v>
      </c>
      <c r="Q642">
        <v>114.47</v>
      </c>
      <c r="R642" s="343">
        <v>42641</v>
      </c>
      <c r="S642" s="343">
        <v>42079</v>
      </c>
      <c r="T642" t="s">
        <v>8064</v>
      </c>
      <c r="U642" t="s">
        <v>8065</v>
      </c>
      <c r="V642" t="s">
        <v>12374</v>
      </c>
      <c r="W642" t="s">
        <v>8066</v>
      </c>
      <c r="X642" t="s">
        <v>2024</v>
      </c>
      <c r="Y642" t="s">
        <v>7069</v>
      </c>
      <c r="Z642" t="s">
        <v>8067</v>
      </c>
      <c r="AA642" t="s">
        <v>8068</v>
      </c>
      <c r="AB642" t="s">
        <v>8069</v>
      </c>
      <c r="AC642" t="s">
        <v>8070</v>
      </c>
      <c r="AD642" t="s">
        <v>6318</v>
      </c>
      <c r="AV642" t="s">
        <v>1912</v>
      </c>
      <c r="AW642" t="s">
        <v>4388</v>
      </c>
    </row>
    <row r="643" spans="1:49">
      <c r="A643" t="s">
        <v>12375</v>
      </c>
      <c r="B643" t="s">
        <v>2382</v>
      </c>
      <c r="D643">
        <v>1419.33</v>
      </c>
      <c r="E643" t="s">
        <v>12376</v>
      </c>
      <c r="F643">
        <v>0</v>
      </c>
      <c r="G643" t="s">
        <v>6319</v>
      </c>
      <c r="H643" t="s">
        <v>12314</v>
      </c>
      <c r="P643">
        <v>4111.05</v>
      </c>
      <c r="Q643">
        <v>84.25</v>
      </c>
      <c r="R643" s="343">
        <v>42641</v>
      </c>
      <c r="S643" s="343">
        <v>42079</v>
      </c>
      <c r="T643" t="s">
        <v>8064</v>
      </c>
      <c r="U643" t="s">
        <v>8065</v>
      </c>
      <c r="V643" t="s">
        <v>12377</v>
      </c>
      <c r="W643" t="s">
        <v>8066</v>
      </c>
      <c r="X643" t="s">
        <v>2024</v>
      </c>
      <c r="Y643" t="s">
        <v>7069</v>
      </c>
      <c r="Z643" t="s">
        <v>8067</v>
      </c>
      <c r="AA643" t="s">
        <v>8068</v>
      </c>
      <c r="AB643" t="s">
        <v>8069</v>
      </c>
      <c r="AC643" t="s">
        <v>8070</v>
      </c>
      <c r="AD643" t="s">
        <v>6318</v>
      </c>
      <c r="AV643" t="s">
        <v>1912</v>
      </c>
      <c r="AW643" t="s">
        <v>4388</v>
      </c>
    </row>
    <row r="644" spans="1:49">
      <c r="A644" t="s">
        <v>12378</v>
      </c>
      <c r="B644" t="s">
        <v>2382</v>
      </c>
      <c r="D644">
        <v>841.35</v>
      </c>
      <c r="E644" t="s">
        <v>12379</v>
      </c>
      <c r="F644">
        <v>0</v>
      </c>
      <c r="G644" t="s">
        <v>6319</v>
      </c>
      <c r="H644" t="s">
        <v>12314</v>
      </c>
      <c r="P644">
        <v>2437.2600000000002</v>
      </c>
      <c r="Q644">
        <v>49.95</v>
      </c>
      <c r="R644" s="343">
        <v>42641</v>
      </c>
      <c r="S644" s="343">
        <v>42079</v>
      </c>
      <c r="T644" t="s">
        <v>8064</v>
      </c>
      <c r="U644" t="s">
        <v>8065</v>
      </c>
      <c r="V644" t="s">
        <v>12380</v>
      </c>
      <c r="W644" t="s">
        <v>8066</v>
      </c>
      <c r="X644" t="s">
        <v>2024</v>
      </c>
      <c r="Y644" t="s">
        <v>7069</v>
      </c>
      <c r="Z644" t="s">
        <v>8067</v>
      </c>
      <c r="AA644" t="s">
        <v>8068</v>
      </c>
      <c r="AB644" t="s">
        <v>8069</v>
      </c>
      <c r="AC644" t="s">
        <v>8070</v>
      </c>
      <c r="AD644" t="s">
        <v>6318</v>
      </c>
      <c r="AV644" t="s">
        <v>1912</v>
      </c>
      <c r="AW644" t="s">
        <v>4388</v>
      </c>
    </row>
    <row r="645" spans="1:49">
      <c r="A645" t="s">
        <v>2903</v>
      </c>
      <c r="B645" t="s">
        <v>2904</v>
      </c>
      <c r="D645">
        <v>3145.49</v>
      </c>
      <c r="E645" t="s">
        <v>1085</v>
      </c>
      <c r="F645">
        <v>0</v>
      </c>
      <c r="G645" t="s">
        <v>6319</v>
      </c>
      <c r="H645" t="s">
        <v>12314</v>
      </c>
      <c r="P645">
        <v>9413.5300000000007</v>
      </c>
      <c r="Q645">
        <v>183.75</v>
      </c>
      <c r="R645" s="343">
        <v>42649</v>
      </c>
      <c r="S645" s="343">
        <v>42079</v>
      </c>
      <c r="T645" t="s">
        <v>7969</v>
      </c>
      <c r="U645" t="s">
        <v>7970</v>
      </c>
      <c r="V645" t="s">
        <v>12344</v>
      </c>
      <c r="W645" t="s">
        <v>7971</v>
      </c>
      <c r="X645" t="s">
        <v>2024</v>
      </c>
      <c r="Y645" t="s">
        <v>2031</v>
      </c>
      <c r="Z645" t="s">
        <v>15985</v>
      </c>
      <c r="AA645" t="s">
        <v>15983</v>
      </c>
      <c r="AB645" t="s">
        <v>6309</v>
      </c>
      <c r="AC645" t="s">
        <v>15986</v>
      </c>
      <c r="AD645" t="s">
        <v>6313</v>
      </c>
      <c r="AV645" t="s">
        <v>6746</v>
      </c>
      <c r="AW645" t="s">
        <v>4388</v>
      </c>
    </row>
    <row r="646" spans="1:49">
      <c r="A646" t="s">
        <v>11910</v>
      </c>
      <c r="B646" t="s">
        <v>11911</v>
      </c>
      <c r="D646">
        <v>164246.69</v>
      </c>
      <c r="E646" t="s">
        <v>11912</v>
      </c>
      <c r="F646">
        <v>0</v>
      </c>
      <c r="G646" t="s">
        <v>6319</v>
      </c>
      <c r="H646" t="s">
        <v>12314</v>
      </c>
      <c r="P646">
        <v>461869.33</v>
      </c>
      <c r="Q646">
        <v>9163.8799999999992</v>
      </c>
      <c r="R646" s="343">
        <v>42678</v>
      </c>
      <c r="S646" s="343">
        <v>42079</v>
      </c>
      <c r="T646" t="s">
        <v>11913</v>
      </c>
      <c r="U646" t="s">
        <v>11914</v>
      </c>
      <c r="V646" t="s">
        <v>11915</v>
      </c>
      <c r="W646" t="s">
        <v>11916</v>
      </c>
      <c r="X646" t="s">
        <v>3902</v>
      </c>
      <c r="Y646" t="s">
        <v>6294</v>
      </c>
      <c r="Z646" t="s">
        <v>11917</v>
      </c>
      <c r="AA646" t="s">
        <v>11918</v>
      </c>
      <c r="AB646" t="s">
        <v>6309</v>
      </c>
      <c r="AC646" t="s">
        <v>11919</v>
      </c>
      <c r="AD646" t="s">
        <v>6318</v>
      </c>
      <c r="AE646" t="s">
        <v>11920</v>
      </c>
      <c r="AF646" t="s">
        <v>11921</v>
      </c>
      <c r="AG646" t="s">
        <v>11922</v>
      </c>
      <c r="AH646" t="s">
        <v>7106</v>
      </c>
      <c r="AI646" t="s">
        <v>7107</v>
      </c>
      <c r="AJ646" t="s">
        <v>6309</v>
      </c>
      <c r="AK646" t="s">
        <v>11923</v>
      </c>
      <c r="AL646" t="s">
        <v>11924</v>
      </c>
      <c r="AM646" t="s">
        <v>11925</v>
      </c>
      <c r="AN646" t="s">
        <v>3902</v>
      </c>
      <c r="AO646" t="s">
        <v>6294</v>
      </c>
      <c r="AP646" t="s">
        <v>6309</v>
      </c>
      <c r="AV646" t="s">
        <v>11926</v>
      </c>
      <c r="AW646" t="s">
        <v>4405</v>
      </c>
    </row>
    <row r="647" spans="1:49">
      <c r="A647" t="s">
        <v>4648</v>
      </c>
      <c r="B647" t="s">
        <v>5217</v>
      </c>
      <c r="E647" t="s">
        <v>5216</v>
      </c>
      <c r="F647">
        <v>0</v>
      </c>
      <c r="G647" t="s">
        <v>6319</v>
      </c>
      <c r="H647" t="s">
        <v>12314</v>
      </c>
      <c r="P647">
        <v>252957.18</v>
      </c>
      <c r="Q647">
        <v>12569.05</v>
      </c>
      <c r="R647" s="343">
        <v>42246</v>
      </c>
      <c r="S647" s="343">
        <v>41638</v>
      </c>
      <c r="T647" t="s">
        <v>6242</v>
      </c>
      <c r="U647" t="s">
        <v>6774</v>
      </c>
      <c r="V647" t="s">
        <v>11999</v>
      </c>
      <c r="W647" t="s">
        <v>6775</v>
      </c>
      <c r="X647" t="s">
        <v>2025</v>
      </c>
      <c r="Y647" t="s">
        <v>2026</v>
      </c>
      <c r="Z647" t="s">
        <v>6776</v>
      </c>
      <c r="AA647" t="s">
        <v>6777</v>
      </c>
      <c r="AB647" t="s">
        <v>6778</v>
      </c>
      <c r="AC647" t="s">
        <v>6779</v>
      </c>
      <c r="AD647" t="s">
        <v>6520</v>
      </c>
      <c r="AE647" t="s">
        <v>5215</v>
      </c>
      <c r="AF647" t="s">
        <v>6241</v>
      </c>
      <c r="AG647" t="s">
        <v>12000</v>
      </c>
      <c r="AH647" t="s">
        <v>2024</v>
      </c>
      <c r="AI647" t="s">
        <v>2031</v>
      </c>
      <c r="AJ647" t="s">
        <v>12001</v>
      </c>
      <c r="AK647" t="s">
        <v>4849</v>
      </c>
      <c r="AL647" t="s">
        <v>12002</v>
      </c>
      <c r="AM647" t="s">
        <v>12003</v>
      </c>
      <c r="AN647" t="s">
        <v>2024</v>
      </c>
      <c r="AO647" t="s">
        <v>6780</v>
      </c>
      <c r="AP647" t="s">
        <v>12004</v>
      </c>
      <c r="AV647" t="s">
        <v>11956</v>
      </c>
      <c r="AW647" t="s">
        <v>4392</v>
      </c>
    </row>
    <row r="648" spans="1:49">
      <c r="A648" t="s">
        <v>6562</v>
      </c>
      <c r="B648" t="s">
        <v>3854</v>
      </c>
      <c r="E648" t="s">
        <v>4630</v>
      </c>
      <c r="F648">
        <v>0</v>
      </c>
      <c r="G648" t="s">
        <v>6317</v>
      </c>
      <c r="H648" t="s">
        <v>12314</v>
      </c>
      <c r="P648">
        <v>52920.63</v>
      </c>
      <c r="Q648">
        <v>2253.9899999999998</v>
      </c>
      <c r="R648" s="343">
        <v>41708</v>
      </c>
      <c r="S648" s="343">
        <v>41990</v>
      </c>
      <c r="T648" t="s">
        <v>2810</v>
      </c>
      <c r="U648" t="s">
        <v>2811</v>
      </c>
      <c r="V648" t="s">
        <v>6653</v>
      </c>
      <c r="W648" t="s">
        <v>1396</v>
      </c>
      <c r="X648" t="s">
        <v>4688</v>
      </c>
      <c r="Y648" t="s">
        <v>4689</v>
      </c>
      <c r="Z648" t="s">
        <v>2813</v>
      </c>
      <c r="AA648" t="s">
        <v>6721</v>
      </c>
      <c r="AB648" t="s">
        <v>2814</v>
      </c>
      <c r="AC648" t="s">
        <v>2815</v>
      </c>
      <c r="AD648" t="s">
        <v>6310</v>
      </c>
      <c r="AE648" t="s">
        <v>4001</v>
      </c>
      <c r="AF648" t="s">
        <v>1395</v>
      </c>
      <c r="AG648" t="s">
        <v>1396</v>
      </c>
      <c r="AH648" t="s">
        <v>1397</v>
      </c>
      <c r="AI648" t="s">
        <v>1398</v>
      </c>
      <c r="AJ648" t="s">
        <v>1399</v>
      </c>
      <c r="AQ648">
        <v>1</v>
      </c>
      <c r="AR648" t="s">
        <v>15142</v>
      </c>
      <c r="AS648" t="s">
        <v>4680</v>
      </c>
      <c r="AT648" t="s">
        <v>4682</v>
      </c>
      <c r="AU648" t="s">
        <v>4683</v>
      </c>
      <c r="AV648" t="s">
        <v>6309</v>
      </c>
      <c r="AW648" t="s">
        <v>6497</v>
      </c>
    </row>
    <row r="649" spans="1:49">
      <c r="A649" t="s">
        <v>12935</v>
      </c>
      <c r="B649" t="s">
        <v>12936</v>
      </c>
      <c r="D649">
        <v>2942.84</v>
      </c>
      <c r="E649" t="s">
        <v>5604</v>
      </c>
      <c r="F649">
        <v>0</v>
      </c>
      <c r="G649" t="s">
        <v>6314</v>
      </c>
      <c r="H649" t="s">
        <v>12314</v>
      </c>
      <c r="P649">
        <v>19024.400000000001</v>
      </c>
      <c r="Q649">
        <v>502.21</v>
      </c>
      <c r="R649" s="343">
        <v>42283</v>
      </c>
      <c r="S649" s="343">
        <v>42080</v>
      </c>
      <c r="T649" t="s">
        <v>12937</v>
      </c>
      <c r="U649" t="s">
        <v>12938</v>
      </c>
      <c r="V649" t="s">
        <v>12939</v>
      </c>
      <c r="W649" t="s">
        <v>12940</v>
      </c>
      <c r="X649" t="s">
        <v>2025</v>
      </c>
      <c r="Y649" t="s">
        <v>2026</v>
      </c>
      <c r="Z649" t="s">
        <v>14173</v>
      </c>
      <c r="AA649" t="s">
        <v>14174</v>
      </c>
      <c r="AB649" t="s">
        <v>12942</v>
      </c>
      <c r="AC649" t="s">
        <v>12943</v>
      </c>
      <c r="AD649" t="s">
        <v>6313</v>
      </c>
      <c r="AV649" t="s">
        <v>1823</v>
      </c>
      <c r="AW649" t="s">
        <v>4437</v>
      </c>
    </row>
    <row r="650" spans="1:49">
      <c r="A650" t="s">
        <v>988</v>
      </c>
      <c r="B650" t="s">
        <v>989</v>
      </c>
      <c r="D650">
        <v>5549.15</v>
      </c>
      <c r="E650" t="s">
        <v>997</v>
      </c>
      <c r="F650">
        <v>0</v>
      </c>
      <c r="G650" t="s">
        <v>6317</v>
      </c>
      <c r="H650" t="s">
        <v>12314</v>
      </c>
      <c r="P650">
        <v>13659.65</v>
      </c>
      <c r="Q650">
        <v>268.87</v>
      </c>
      <c r="R650" s="343">
        <v>42755</v>
      </c>
      <c r="S650" s="343">
        <v>42068</v>
      </c>
      <c r="T650" t="s">
        <v>10606</v>
      </c>
      <c r="U650" t="s">
        <v>10607</v>
      </c>
      <c r="V650" t="s">
        <v>13158</v>
      </c>
      <c r="W650" t="s">
        <v>10608</v>
      </c>
      <c r="X650" t="s">
        <v>2025</v>
      </c>
      <c r="Y650" t="s">
        <v>2026</v>
      </c>
      <c r="Z650" t="s">
        <v>10609</v>
      </c>
      <c r="AA650" t="s">
        <v>10610</v>
      </c>
      <c r="AB650" t="s">
        <v>10611</v>
      </c>
      <c r="AC650" t="s">
        <v>16018</v>
      </c>
      <c r="AD650" t="s">
        <v>6310</v>
      </c>
      <c r="AV650" t="s">
        <v>6309</v>
      </c>
      <c r="AW650" t="s">
        <v>6317</v>
      </c>
    </row>
    <row r="651" spans="1:49">
      <c r="A651" t="s">
        <v>13435</v>
      </c>
      <c r="B651" t="s">
        <v>3103</v>
      </c>
      <c r="D651">
        <v>12602.63</v>
      </c>
      <c r="E651" t="s">
        <v>13436</v>
      </c>
      <c r="F651">
        <v>0</v>
      </c>
      <c r="G651" t="s">
        <v>6317</v>
      </c>
      <c r="H651" t="s">
        <v>12314</v>
      </c>
      <c r="P651">
        <v>28515.57</v>
      </c>
      <c r="Q651">
        <v>563.97</v>
      </c>
      <c r="R651" s="343">
        <v>42824</v>
      </c>
      <c r="S651" s="343">
        <v>42079</v>
      </c>
      <c r="T651" t="s">
        <v>10961</v>
      </c>
      <c r="U651" t="s">
        <v>10962</v>
      </c>
      <c r="V651" t="s">
        <v>13437</v>
      </c>
      <c r="W651" t="s">
        <v>16019</v>
      </c>
      <c r="X651" t="s">
        <v>2024</v>
      </c>
      <c r="Y651" t="s">
        <v>9809</v>
      </c>
      <c r="Z651" t="s">
        <v>16121</v>
      </c>
      <c r="AA651" t="s">
        <v>16122</v>
      </c>
      <c r="AB651" t="s">
        <v>6309</v>
      </c>
      <c r="AC651" t="s">
        <v>16095</v>
      </c>
      <c r="AD651" t="s">
        <v>6310</v>
      </c>
      <c r="AE651" t="s">
        <v>998</v>
      </c>
      <c r="AF651" t="s">
        <v>13271</v>
      </c>
      <c r="AG651" t="s">
        <v>13272</v>
      </c>
      <c r="AH651" t="s">
        <v>2024</v>
      </c>
      <c r="AI651" t="s">
        <v>7069</v>
      </c>
      <c r="AJ651" t="s">
        <v>13273</v>
      </c>
      <c r="AV651" t="s">
        <v>6309</v>
      </c>
      <c r="AW651" t="s">
        <v>6317</v>
      </c>
    </row>
    <row r="652" spans="1:49">
      <c r="A652" t="s">
        <v>13560</v>
      </c>
      <c r="B652" t="s">
        <v>3754</v>
      </c>
      <c r="D652">
        <v>12695.08</v>
      </c>
      <c r="E652" t="s">
        <v>13561</v>
      </c>
      <c r="F652">
        <v>0</v>
      </c>
      <c r="G652" t="s">
        <v>6319</v>
      </c>
      <c r="H652" t="s">
        <v>12314</v>
      </c>
      <c r="P652">
        <v>27653.35</v>
      </c>
      <c r="Q652">
        <v>546.91999999999996</v>
      </c>
      <c r="R652" s="343">
        <v>42850</v>
      </c>
      <c r="S652" s="343">
        <v>42082</v>
      </c>
      <c r="T652" t="s">
        <v>6954</v>
      </c>
      <c r="U652" t="s">
        <v>8221</v>
      </c>
      <c r="V652" t="s">
        <v>13562</v>
      </c>
      <c r="W652" t="s">
        <v>6955</v>
      </c>
      <c r="X652" t="s">
        <v>6207</v>
      </c>
      <c r="Y652" t="s">
        <v>6208</v>
      </c>
      <c r="Z652" t="s">
        <v>6956</v>
      </c>
      <c r="AA652" t="s">
        <v>8222</v>
      </c>
      <c r="AB652" t="s">
        <v>8223</v>
      </c>
      <c r="AC652" t="s">
        <v>8224</v>
      </c>
      <c r="AD652" t="s">
        <v>6318</v>
      </c>
      <c r="AV652" t="s">
        <v>12461</v>
      </c>
      <c r="AW652" t="s">
        <v>5474</v>
      </c>
    </row>
    <row r="653" spans="1:49">
      <c r="A653" t="s">
        <v>13563</v>
      </c>
      <c r="B653" t="s">
        <v>3754</v>
      </c>
      <c r="D653">
        <v>4729.5600000000004</v>
      </c>
      <c r="E653" t="s">
        <v>13564</v>
      </c>
      <c r="F653">
        <v>0</v>
      </c>
      <c r="G653" t="s">
        <v>6319</v>
      </c>
      <c r="H653" t="s">
        <v>12314</v>
      </c>
      <c r="P653">
        <v>10302.66</v>
      </c>
      <c r="Q653">
        <v>203.77</v>
      </c>
      <c r="R653" s="343">
        <v>42850</v>
      </c>
      <c r="S653" s="343">
        <v>42082</v>
      </c>
      <c r="T653" t="s">
        <v>6954</v>
      </c>
      <c r="U653" t="s">
        <v>8221</v>
      </c>
      <c r="V653" t="s">
        <v>13565</v>
      </c>
      <c r="W653" t="s">
        <v>6955</v>
      </c>
      <c r="X653" t="s">
        <v>6207</v>
      </c>
      <c r="Y653" t="s">
        <v>6208</v>
      </c>
      <c r="Z653" t="s">
        <v>6956</v>
      </c>
      <c r="AA653" t="s">
        <v>8222</v>
      </c>
      <c r="AB653" t="s">
        <v>8223</v>
      </c>
      <c r="AC653" t="s">
        <v>8224</v>
      </c>
      <c r="AD653" t="s">
        <v>6318</v>
      </c>
      <c r="AV653" t="s">
        <v>12461</v>
      </c>
      <c r="AW653" t="s">
        <v>5474</v>
      </c>
    </row>
    <row r="654" spans="1:49">
      <c r="A654" t="s">
        <v>13566</v>
      </c>
      <c r="B654" t="s">
        <v>3754</v>
      </c>
      <c r="D654">
        <v>2723.83</v>
      </c>
      <c r="E654" t="s">
        <v>13567</v>
      </c>
      <c r="F654">
        <v>0</v>
      </c>
      <c r="G654" t="s">
        <v>6319</v>
      </c>
      <c r="H654" t="s">
        <v>12314</v>
      </c>
      <c r="P654">
        <v>5933.55</v>
      </c>
      <c r="Q654">
        <v>117.36</v>
      </c>
      <c r="R654" s="343">
        <v>42850</v>
      </c>
      <c r="S654" s="343">
        <v>42082</v>
      </c>
      <c r="T654" t="s">
        <v>6954</v>
      </c>
      <c r="U654" t="s">
        <v>8221</v>
      </c>
      <c r="V654" t="s">
        <v>13568</v>
      </c>
      <c r="W654" t="s">
        <v>6955</v>
      </c>
      <c r="X654" t="s">
        <v>6207</v>
      </c>
      <c r="Y654" t="s">
        <v>6208</v>
      </c>
      <c r="Z654" t="s">
        <v>6956</v>
      </c>
      <c r="AA654" t="s">
        <v>8222</v>
      </c>
      <c r="AB654" t="s">
        <v>8223</v>
      </c>
      <c r="AC654" t="s">
        <v>8224</v>
      </c>
      <c r="AD654" t="s">
        <v>6318</v>
      </c>
      <c r="AV654" t="s">
        <v>12461</v>
      </c>
      <c r="AW654" t="s">
        <v>5474</v>
      </c>
    </row>
    <row r="655" spans="1:49">
      <c r="A655" t="s">
        <v>13569</v>
      </c>
      <c r="B655" t="s">
        <v>3754</v>
      </c>
      <c r="D655">
        <v>2723.83</v>
      </c>
      <c r="E655" t="s">
        <v>13570</v>
      </c>
      <c r="F655">
        <v>0</v>
      </c>
      <c r="G655" t="s">
        <v>6319</v>
      </c>
      <c r="H655" t="s">
        <v>12314</v>
      </c>
      <c r="P655">
        <v>5933.55</v>
      </c>
      <c r="Q655">
        <v>117.36</v>
      </c>
      <c r="R655" s="343">
        <v>42850</v>
      </c>
      <c r="S655" s="343">
        <v>42082</v>
      </c>
      <c r="T655" t="s">
        <v>6954</v>
      </c>
      <c r="U655" t="s">
        <v>8221</v>
      </c>
      <c r="V655" t="s">
        <v>13571</v>
      </c>
      <c r="W655" t="s">
        <v>6955</v>
      </c>
      <c r="X655" t="s">
        <v>6207</v>
      </c>
      <c r="Y655" t="s">
        <v>6208</v>
      </c>
      <c r="Z655" t="s">
        <v>6956</v>
      </c>
      <c r="AA655" t="s">
        <v>8222</v>
      </c>
      <c r="AB655" t="s">
        <v>8223</v>
      </c>
      <c r="AC655" t="s">
        <v>8224</v>
      </c>
      <c r="AD655" t="s">
        <v>6318</v>
      </c>
      <c r="AV655" t="s">
        <v>12461</v>
      </c>
      <c r="AW655" t="s">
        <v>5474</v>
      </c>
    </row>
    <row r="656" spans="1:49">
      <c r="A656" t="s">
        <v>13421</v>
      </c>
      <c r="B656" t="s">
        <v>13422</v>
      </c>
      <c r="D656">
        <v>6861.46</v>
      </c>
      <c r="E656" t="s">
        <v>13423</v>
      </c>
      <c r="F656">
        <v>0</v>
      </c>
      <c r="G656" t="s">
        <v>6319</v>
      </c>
      <c r="H656" t="s">
        <v>12314</v>
      </c>
      <c r="P656">
        <v>23373.32</v>
      </c>
      <c r="Q656">
        <v>544.69000000000005</v>
      </c>
      <c r="R656" s="343">
        <v>42486</v>
      </c>
      <c r="S656" s="343">
        <v>42079</v>
      </c>
      <c r="T656" t="s">
        <v>13424</v>
      </c>
      <c r="U656" t="s">
        <v>13425</v>
      </c>
      <c r="V656" t="s">
        <v>13426</v>
      </c>
      <c r="W656" t="s">
        <v>13427</v>
      </c>
      <c r="X656" t="s">
        <v>2024</v>
      </c>
      <c r="Y656" t="s">
        <v>2031</v>
      </c>
      <c r="Z656" t="s">
        <v>13428</v>
      </c>
      <c r="AA656" t="s">
        <v>13572</v>
      </c>
      <c r="AB656" t="s">
        <v>6309</v>
      </c>
      <c r="AC656" t="s">
        <v>13573</v>
      </c>
      <c r="AD656" t="s">
        <v>6318</v>
      </c>
      <c r="AV656" t="s">
        <v>4381</v>
      </c>
      <c r="AW656" t="s">
        <v>4388</v>
      </c>
    </row>
    <row r="657" spans="1:49">
      <c r="A657" t="s">
        <v>13429</v>
      </c>
      <c r="B657" t="s">
        <v>13422</v>
      </c>
      <c r="D657">
        <v>6861.46</v>
      </c>
      <c r="E657" t="s">
        <v>13423</v>
      </c>
      <c r="F657">
        <v>0</v>
      </c>
      <c r="G657" t="s">
        <v>6319</v>
      </c>
      <c r="H657" t="s">
        <v>12314</v>
      </c>
      <c r="P657">
        <v>23373.32</v>
      </c>
      <c r="Q657">
        <v>544.69000000000005</v>
      </c>
      <c r="R657" s="343">
        <v>42486</v>
      </c>
      <c r="S657" s="343">
        <v>42079</v>
      </c>
      <c r="T657" t="s">
        <v>13424</v>
      </c>
      <c r="U657" t="s">
        <v>13425</v>
      </c>
      <c r="V657" t="s">
        <v>13430</v>
      </c>
      <c r="W657" t="s">
        <v>13427</v>
      </c>
      <c r="X657" t="s">
        <v>2024</v>
      </c>
      <c r="Y657" t="s">
        <v>2031</v>
      </c>
      <c r="Z657" t="s">
        <v>13428</v>
      </c>
      <c r="AA657" t="s">
        <v>13572</v>
      </c>
      <c r="AB657" t="s">
        <v>6309</v>
      </c>
      <c r="AC657" t="s">
        <v>13573</v>
      </c>
      <c r="AD657" t="s">
        <v>6318</v>
      </c>
      <c r="AV657" t="s">
        <v>4381</v>
      </c>
      <c r="AW657" t="s">
        <v>4388</v>
      </c>
    </row>
    <row r="658" spans="1:49">
      <c r="A658" t="s">
        <v>13431</v>
      </c>
      <c r="B658" t="s">
        <v>13422</v>
      </c>
      <c r="D658">
        <v>6861.46</v>
      </c>
      <c r="E658" t="s">
        <v>13423</v>
      </c>
      <c r="F658">
        <v>0</v>
      </c>
      <c r="G658" t="s">
        <v>6319</v>
      </c>
      <c r="H658" t="s">
        <v>12314</v>
      </c>
      <c r="P658">
        <v>23373.32</v>
      </c>
      <c r="Q658">
        <v>544.69000000000005</v>
      </c>
      <c r="R658" s="343">
        <v>42486</v>
      </c>
      <c r="S658" s="343">
        <v>42079</v>
      </c>
      <c r="T658" t="s">
        <v>13424</v>
      </c>
      <c r="U658" t="s">
        <v>13425</v>
      </c>
      <c r="V658" t="s">
        <v>13432</v>
      </c>
      <c r="W658" t="s">
        <v>13427</v>
      </c>
      <c r="X658" t="s">
        <v>2024</v>
      </c>
      <c r="Y658" t="s">
        <v>2031</v>
      </c>
      <c r="Z658" t="s">
        <v>13428</v>
      </c>
      <c r="AA658" t="s">
        <v>13572</v>
      </c>
      <c r="AB658" t="s">
        <v>6309</v>
      </c>
      <c r="AC658" t="s">
        <v>13573</v>
      </c>
      <c r="AD658" t="s">
        <v>6318</v>
      </c>
      <c r="AV658" t="s">
        <v>4381</v>
      </c>
      <c r="AW658" t="s">
        <v>4388</v>
      </c>
    </row>
    <row r="659" spans="1:49">
      <c r="A659" t="s">
        <v>13433</v>
      </c>
      <c r="B659" t="s">
        <v>13422</v>
      </c>
      <c r="D659">
        <v>6861.46</v>
      </c>
      <c r="E659" t="s">
        <v>13423</v>
      </c>
      <c r="F659">
        <v>0</v>
      </c>
      <c r="G659" t="s">
        <v>6319</v>
      </c>
      <c r="H659" t="s">
        <v>12314</v>
      </c>
      <c r="P659">
        <v>23373.32</v>
      </c>
      <c r="Q659">
        <v>544.69000000000005</v>
      </c>
      <c r="R659" s="343">
        <v>42486</v>
      </c>
      <c r="S659" s="343">
        <v>42079</v>
      </c>
      <c r="T659" t="s">
        <v>13424</v>
      </c>
      <c r="U659" t="s">
        <v>13425</v>
      </c>
      <c r="V659" t="s">
        <v>13434</v>
      </c>
      <c r="W659" t="s">
        <v>13427</v>
      </c>
      <c r="X659" t="s">
        <v>2024</v>
      </c>
      <c r="Y659" t="s">
        <v>2031</v>
      </c>
      <c r="Z659" t="s">
        <v>13428</v>
      </c>
      <c r="AA659" t="s">
        <v>13572</v>
      </c>
      <c r="AB659" t="s">
        <v>6309</v>
      </c>
      <c r="AC659" t="s">
        <v>13573</v>
      </c>
      <c r="AD659" t="s">
        <v>6318</v>
      </c>
      <c r="AV659" t="s">
        <v>4381</v>
      </c>
      <c r="AW659" t="s">
        <v>4388</v>
      </c>
    </row>
    <row r="660" spans="1:49">
      <c r="A660" t="s">
        <v>13875</v>
      </c>
      <c r="B660" t="s">
        <v>13876</v>
      </c>
      <c r="D660">
        <v>7434.28</v>
      </c>
      <c r="E660" t="s">
        <v>13877</v>
      </c>
      <c r="F660">
        <v>0</v>
      </c>
      <c r="G660" t="s">
        <v>6317</v>
      </c>
      <c r="H660" t="s">
        <v>12314</v>
      </c>
      <c r="P660">
        <v>15544.43</v>
      </c>
      <c r="Q660">
        <v>310</v>
      </c>
      <c r="R660" s="343">
        <v>42855</v>
      </c>
      <c r="S660" s="343">
        <v>42065</v>
      </c>
      <c r="T660" t="s">
        <v>13878</v>
      </c>
      <c r="U660" t="s">
        <v>13879</v>
      </c>
      <c r="V660" t="s">
        <v>13880</v>
      </c>
      <c r="W660" t="s">
        <v>3033</v>
      </c>
      <c r="X660" t="s">
        <v>889</v>
      </c>
      <c r="Y660" t="s">
        <v>13881</v>
      </c>
      <c r="Z660" t="s">
        <v>13882</v>
      </c>
      <c r="AA660" t="s">
        <v>13883</v>
      </c>
      <c r="AB660" t="s">
        <v>6309</v>
      </c>
      <c r="AC660" t="s">
        <v>6309</v>
      </c>
      <c r="AD660" t="s">
        <v>6310</v>
      </c>
      <c r="AE660" t="s">
        <v>13884</v>
      </c>
      <c r="AF660" t="s">
        <v>13885</v>
      </c>
      <c r="AG660" t="s">
        <v>13886</v>
      </c>
      <c r="AH660" t="s">
        <v>889</v>
      </c>
      <c r="AI660" t="s">
        <v>890</v>
      </c>
      <c r="AJ660" t="s">
        <v>6309</v>
      </c>
      <c r="AV660" t="s">
        <v>6309</v>
      </c>
      <c r="AW660" t="s">
        <v>6317</v>
      </c>
    </row>
    <row r="661" spans="1:49">
      <c r="A661" t="s">
        <v>13601</v>
      </c>
      <c r="B661" t="s">
        <v>6034</v>
      </c>
      <c r="D661">
        <v>7640.31</v>
      </c>
      <c r="E661" t="s">
        <v>13602</v>
      </c>
      <c r="F661">
        <v>0</v>
      </c>
      <c r="G661" t="s">
        <v>6317</v>
      </c>
      <c r="H661" t="s">
        <v>12314</v>
      </c>
      <c r="P661">
        <v>16047.99</v>
      </c>
      <c r="Q661">
        <v>317.39999999999998</v>
      </c>
      <c r="R661" s="343">
        <v>42865</v>
      </c>
      <c r="S661" s="343">
        <v>42065</v>
      </c>
      <c r="T661" t="s">
        <v>11033</v>
      </c>
      <c r="U661" t="s">
        <v>11034</v>
      </c>
      <c r="V661" t="s">
        <v>13603</v>
      </c>
      <c r="W661" t="s">
        <v>11035</v>
      </c>
      <c r="X661" t="s">
        <v>1338</v>
      </c>
      <c r="Y661" t="s">
        <v>9074</v>
      </c>
      <c r="Z661" t="s">
        <v>11036</v>
      </c>
      <c r="AA661" t="s">
        <v>13605</v>
      </c>
      <c r="AB661" t="s">
        <v>11038</v>
      </c>
      <c r="AC661" t="s">
        <v>11039</v>
      </c>
      <c r="AD661" t="s">
        <v>6310</v>
      </c>
      <c r="AV661" t="s">
        <v>6309</v>
      </c>
      <c r="AW661" t="s">
        <v>6317</v>
      </c>
    </row>
    <row r="662" spans="1:49">
      <c r="A662" t="s">
        <v>13936</v>
      </c>
      <c r="B662" t="s">
        <v>187</v>
      </c>
      <c r="D662">
        <v>1146.31</v>
      </c>
      <c r="E662" t="s">
        <v>13937</v>
      </c>
      <c r="F662">
        <v>0</v>
      </c>
      <c r="G662" t="s">
        <v>6317</v>
      </c>
      <c r="H662" t="s">
        <v>12314</v>
      </c>
      <c r="P662">
        <v>12365.84</v>
      </c>
      <c r="Q662">
        <v>387.22</v>
      </c>
      <c r="R662" s="343">
        <v>42166</v>
      </c>
      <c r="S662" s="343">
        <v>42062</v>
      </c>
      <c r="T662" t="s">
        <v>7498</v>
      </c>
      <c r="U662" t="s">
        <v>7499</v>
      </c>
      <c r="V662" t="s">
        <v>13938</v>
      </c>
      <c r="W662" t="s">
        <v>7500</v>
      </c>
      <c r="X662" t="s">
        <v>2024</v>
      </c>
      <c r="Y662" t="s">
        <v>2031</v>
      </c>
      <c r="Z662" t="s">
        <v>7501</v>
      </c>
      <c r="AA662" t="s">
        <v>7502</v>
      </c>
      <c r="AB662" t="s">
        <v>7503</v>
      </c>
      <c r="AC662" t="s">
        <v>7504</v>
      </c>
      <c r="AD662" t="s">
        <v>6310</v>
      </c>
      <c r="AV662" t="s">
        <v>6309</v>
      </c>
      <c r="AW662" t="s">
        <v>6317</v>
      </c>
    </row>
    <row r="663" spans="1:49">
      <c r="A663" t="s">
        <v>14839</v>
      </c>
      <c r="B663" t="s">
        <v>14430</v>
      </c>
      <c r="D663">
        <v>18180.41</v>
      </c>
      <c r="E663" t="s">
        <v>14840</v>
      </c>
      <c r="F663">
        <v>0</v>
      </c>
      <c r="G663" t="s">
        <v>6314</v>
      </c>
      <c r="H663" t="s">
        <v>12314</v>
      </c>
      <c r="P663">
        <v>76610.570000000007</v>
      </c>
      <c r="Q663">
        <v>2321.8000000000002</v>
      </c>
      <c r="R663" s="343">
        <v>42280</v>
      </c>
      <c r="S663" s="343">
        <v>42065</v>
      </c>
      <c r="T663" t="s">
        <v>14432</v>
      </c>
      <c r="U663" t="s">
        <v>14433</v>
      </c>
      <c r="V663" t="s">
        <v>14841</v>
      </c>
      <c r="W663" t="s">
        <v>14435</v>
      </c>
      <c r="X663" t="s">
        <v>14436</v>
      </c>
      <c r="Y663" t="s">
        <v>14437</v>
      </c>
      <c r="Z663" t="s">
        <v>14438</v>
      </c>
      <c r="AA663" t="s">
        <v>14439</v>
      </c>
      <c r="AB663" t="s">
        <v>6309</v>
      </c>
      <c r="AC663" t="s">
        <v>15727</v>
      </c>
      <c r="AD663" t="s">
        <v>6318</v>
      </c>
      <c r="AV663" t="s">
        <v>14459</v>
      </c>
      <c r="AW663" t="s">
        <v>4437</v>
      </c>
    </row>
    <row r="664" spans="1:49">
      <c r="A664" t="s">
        <v>14429</v>
      </c>
      <c r="B664" t="s">
        <v>14430</v>
      </c>
      <c r="D664">
        <v>23292.89</v>
      </c>
      <c r="E664" t="s">
        <v>14431</v>
      </c>
      <c r="F664">
        <v>0</v>
      </c>
      <c r="G664" t="s">
        <v>6314</v>
      </c>
      <c r="H664" t="s">
        <v>12314</v>
      </c>
      <c r="P664">
        <v>130555.3</v>
      </c>
      <c r="Q664">
        <v>3945.24</v>
      </c>
      <c r="R664" s="343">
        <v>42248</v>
      </c>
      <c r="S664" s="343">
        <v>42065</v>
      </c>
      <c r="T664" t="s">
        <v>14432</v>
      </c>
      <c r="U664" t="s">
        <v>14433</v>
      </c>
      <c r="V664" t="s">
        <v>14434</v>
      </c>
      <c r="W664" t="s">
        <v>14435</v>
      </c>
      <c r="X664" t="s">
        <v>14436</v>
      </c>
      <c r="Y664" t="s">
        <v>14437</v>
      </c>
      <c r="Z664" t="s">
        <v>14438</v>
      </c>
      <c r="AA664" t="s">
        <v>14439</v>
      </c>
      <c r="AB664" t="s">
        <v>6309</v>
      </c>
      <c r="AC664" t="s">
        <v>15727</v>
      </c>
      <c r="AD664" t="s">
        <v>6318</v>
      </c>
      <c r="AV664" t="s">
        <v>14459</v>
      </c>
      <c r="AW664" t="s">
        <v>4437</v>
      </c>
    </row>
    <row r="665" spans="1:49">
      <c r="A665" t="s">
        <v>14234</v>
      </c>
      <c r="B665" t="s">
        <v>16323</v>
      </c>
      <c r="D665">
        <v>6308.92</v>
      </c>
      <c r="E665" t="s">
        <v>14236</v>
      </c>
      <c r="F665">
        <v>0</v>
      </c>
      <c r="G665" t="s">
        <v>6319</v>
      </c>
      <c r="H665" t="s">
        <v>12314</v>
      </c>
      <c r="P665">
        <v>12322.19</v>
      </c>
      <c r="Q665">
        <v>245.75</v>
      </c>
      <c r="R665" s="343">
        <v>42942</v>
      </c>
      <c r="S665" s="343">
        <v>42079</v>
      </c>
      <c r="T665" t="s">
        <v>14237</v>
      </c>
      <c r="U665" t="s">
        <v>14238</v>
      </c>
      <c r="V665" t="s">
        <v>14239</v>
      </c>
      <c r="W665" t="s">
        <v>14240</v>
      </c>
      <c r="X665" t="s">
        <v>2024</v>
      </c>
      <c r="Y665" t="s">
        <v>10670</v>
      </c>
      <c r="Z665" t="s">
        <v>14241</v>
      </c>
      <c r="AA665" t="s">
        <v>14242</v>
      </c>
      <c r="AB665" t="s">
        <v>14243</v>
      </c>
      <c r="AC665" t="s">
        <v>14244</v>
      </c>
      <c r="AD665" t="s">
        <v>6313</v>
      </c>
      <c r="AE665" t="s">
        <v>2513</v>
      </c>
      <c r="AF665" t="s">
        <v>3528</v>
      </c>
      <c r="AG665" t="s">
        <v>3529</v>
      </c>
      <c r="AH665" t="s">
        <v>2024</v>
      </c>
      <c r="AI665" t="s">
        <v>2031</v>
      </c>
      <c r="AJ665" t="s">
        <v>3530</v>
      </c>
      <c r="AV665" t="s">
        <v>6309</v>
      </c>
      <c r="AW665" t="s">
        <v>6497</v>
      </c>
    </row>
    <row r="666" spans="1:49">
      <c r="A666" t="s">
        <v>14335</v>
      </c>
      <c r="B666" t="s">
        <v>846</v>
      </c>
      <c r="D666">
        <v>13613.84</v>
      </c>
      <c r="E666" t="s">
        <v>14336</v>
      </c>
      <c r="F666">
        <v>0</v>
      </c>
      <c r="G666" t="s">
        <v>6319</v>
      </c>
      <c r="H666" t="s">
        <v>12314</v>
      </c>
      <c r="P666">
        <v>25732.67</v>
      </c>
      <c r="Q666">
        <v>513.79</v>
      </c>
      <c r="R666" s="343">
        <v>42969</v>
      </c>
      <c r="S666" s="343">
        <v>42065</v>
      </c>
      <c r="T666" t="s">
        <v>8170</v>
      </c>
      <c r="U666" t="s">
        <v>8171</v>
      </c>
      <c r="V666" t="s">
        <v>14337</v>
      </c>
      <c r="W666" t="s">
        <v>8172</v>
      </c>
      <c r="X666" t="s">
        <v>2025</v>
      </c>
      <c r="Y666" t="s">
        <v>2026</v>
      </c>
      <c r="Z666" t="s">
        <v>8173</v>
      </c>
      <c r="AA666" t="s">
        <v>8174</v>
      </c>
      <c r="AB666" t="s">
        <v>6309</v>
      </c>
      <c r="AC666" t="s">
        <v>8175</v>
      </c>
      <c r="AD666" t="s">
        <v>6313</v>
      </c>
      <c r="AV666" t="s">
        <v>6566</v>
      </c>
      <c r="AW666" t="s">
        <v>4392</v>
      </c>
    </row>
    <row r="667" spans="1:49">
      <c r="A667" t="s">
        <v>14341</v>
      </c>
      <c r="B667" t="s">
        <v>14342</v>
      </c>
      <c r="D667">
        <v>5906.75</v>
      </c>
      <c r="E667" t="s">
        <v>14343</v>
      </c>
      <c r="F667">
        <v>0</v>
      </c>
      <c r="G667" t="s">
        <v>6317</v>
      </c>
      <c r="H667" t="s">
        <v>12314</v>
      </c>
      <c r="P667">
        <v>11217.12</v>
      </c>
      <c r="Q667">
        <v>221.84</v>
      </c>
      <c r="R667" s="343">
        <v>42977</v>
      </c>
      <c r="S667" s="343">
        <v>42079</v>
      </c>
      <c r="T667" t="s">
        <v>14344</v>
      </c>
      <c r="U667" t="s">
        <v>14345</v>
      </c>
      <c r="V667" t="s">
        <v>14346</v>
      </c>
      <c r="W667" t="s">
        <v>14815</v>
      </c>
      <c r="X667" t="s">
        <v>8436</v>
      </c>
      <c r="Y667" t="s">
        <v>2031</v>
      </c>
      <c r="Z667" t="s">
        <v>14816</v>
      </c>
      <c r="AA667" t="s">
        <v>14347</v>
      </c>
      <c r="AB667" t="s">
        <v>6309</v>
      </c>
      <c r="AC667" t="s">
        <v>14348</v>
      </c>
      <c r="AD667" t="s">
        <v>6310</v>
      </c>
      <c r="AV667" t="s">
        <v>6309</v>
      </c>
      <c r="AW667" t="s">
        <v>6317</v>
      </c>
    </row>
    <row r="668" spans="1:49">
      <c r="A668" t="s">
        <v>14363</v>
      </c>
      <c r="B668" t="s">
        <v>977</v>
      </c>
      <c r="D668">
        <v>958.14</v>
      </c>
      <c r="E668" t="s">
        <v>792</v>
      </c>
      <c r="F668">
        <v>0</v>
      </c>
      <c r="G668" t="s">
        <v>6319</v>
      </c>
      <c r="H668" t="s">
        <v>12314</v>
      </c>
      <c r="P668">
        <v>6411.38</v>
      </c>
      <c r="Q668">
        <v>194.43</v>
      </c>
      <c r="R668" s="343">
        <v>42257</v>
      </c>
      <c r="S668" s="343">
        <v>42079</v>
      </c>
      <c r="T668" t="s">
        <v>8164</v>
      </c>
      <c r="U668" t="s">
        <v>8165</v>
      </c>
      <c r="V668" t="s">
        <v>14364</v>
      </c>
      <c r="W668" t="s">
        <v>8166</v>
      </c>
      <c r="X668" t="s">
        <v>1338</v>
      </c>
      <c r="Y668" t="s">
        <v>38</v>
      </c>
      <c r="Z668" t="s">
        <v>8167</v>
      </c>
      <c r="AA668" t="s">
        <v>8168</v>
      </c>
      <c r="AB668" t="s">
        <v>6309</v>
      </c>
      <c r="AC668" t="s">
        <v>8169</v>
      </c>
      <c r="AD668" t="s">
        <v>6313</v>
      </c>
      <c r="AV668" t="s">
        <v>6765</v>
      </c>
      <c r="AW668" t="s">
        <v>4392</v>
      </c>
    </row>
    <row r="669" spans="1:49">
      <c r="A669" t="s">
        <v>14498</v>
      </c>
      <c r="B669" t="s">
        <v>2766</v>
      </c>
      <c r="D669">
        <v>1123</v>
      </c>
      <c r="E669" t="s">
        <v>14499</v>
      </c>
      <c r="F669">
        <v>0</v>
      </c>
      <c r="G669" t="s">
        <v>6314</v>
      </c>
      <c r="H669" t="s">
        <v>12314</v>
      </c>
      <c r="P669">
        <v>5371.58</v>
      </c>
      <c r="Q669">
        <v>163.69999999999999</v>
      </c>
      <c r="R669" s="343">
        <v>42282</v>
      </c>
      <c r="S669" s="343">
        <v>42037</v>
      </c>
      <c r="T669" t="s">
        <v>14500</v>
      </c>
      <c r="U669" t="s">
        <v>14501</v>
      </c>
      <c r="V669" t="s">
        <v>14502</v>
      </c>
      <c r="W669" t="s">
        <v>2767</v>
      </c>
      <c r="X669" t="s">
        <v>2025</v>
      </c>
      <c r="Y669" t="s">
        <v>2026</v>
      </c>
      <c r="Z669" t="s">
        <v>2768</v>
      </c>
      <c r="AA669" t="s">
        <v>6309</v>
      </c>
      <c r="AB669" t="s">
        <v>14503</v>
      </c>
      <c r="AC669" t="s">
        <v>16345</v>
      </c>
      <c r="AD669" t="s">
        <v>6318</v>
      </c>
      <c r="AV669" t="s">
        <v>14681</v>
      </c>
      <c r="AW669" t="s">
        <v>4437</v>
      </c>
    </row>
    <row r="670" spans="1:49">
      <c r="A670" t="s">
        <v>14520</v>
      </c>
      <c r="B670" t="s">
        <v>2766</v>
      </c>
      <c r="D670">
        <v>3043.06</v>
      </c>
      <c r="E670" t="s">
        <v>14518</v>
      </c>
      <c r="F670">
        <v>0</v>
      </c>
      <c r="G670" t="s">
        <v>6314</v>
      </c>
      <c r="H670" t="s">
        <v>12314</v>
      </c>
      <c r="P670">
        <v>14556.42</v>
      </c>
      <c r="Q670">
        <v>443.61</v>
      </c>
      <c r="R670" s="343">
        <v>42282</v>
      </c>
      <c r="S670" s="343">
        <v>42037</v>
      </c>
      <c r="T670" t="s">
        <v>14500</v>
      </c>
      <c r="U670" t="s">
        <v>14501</v>
      </c>
      <c r="V670" t="s">
        <v>14521</v>
      </c>
      <c r="W670" t="s">
        <v>2767</v>
      </c>
      <c r="X670" t="s">
        <v>2025</v>
      </c>
      <c r="Y670" t="s">
        <v>2026</v>
      </c>
      <c r="Z670" t="s">
        <v>2768</v>
      </c>
      <c r="AA670" t="s">
        <v>6309</v>
      </c>
      <c r="AB670" t="s">
        <v>14503</v>
      </c>
      <c r="AC670" t="s">
        <v>16345</v>
      </c>
      <c r="AD670" t="s">
        <v>6318</v>
      </c>
      <c r="AV670" t="s">
        <v>14681</v>
      </c>
      <c r="AW670" t="s">
        <v>4437</v>
      </c>
    </row>
    <row r="671" spans="1:49">
      <c r="A671" t="s">
        <v>14524</v>
      </c>
      <c r="B671" t="s">
        <v>2766</v>
      </c>
      <c r="D671">
        <v>2273.16</v>
      </c>
      <c r="E671" t="s">
        <v>14525</v>
      </c>
      <c r="F671">
        <v>0</v>
      </c>
      <c r="G671" t="s">
        <v>6314</v>
      </c>
      <c r="H671" t="s">
        <v>12314</v>
      </c>
      <c r="P671">
        <v>10874.47</v>
      </c>
      <c r="Q671">
        <v>331.4</v>
      </c>
      <c r="R671" s="343">
        <v>42285</v>
      </c>
      <c r="S671" s="343">
        <v>42037</v>
      </c>
      <c r="T671" t="s">
        <v>14500</v>
      </c>
      <c r="U671" t="s">
        <v>14501</v>
      </c>
      <c r="V671" t="s">
        <v>14526</v>
      </c>
      <c r="W671" t="s">
        <v>2767</v>
      </c>
      <c r="X671" t="s">
        <v>2025</v>
      </c>
      <c r="Y671" t="s">
        <v>2026</v>
      </c>
      <c r="Z671" t="s">
        <v>2768</v>
      </c>
      <c r="AA671" t="s">
        <v>6309</v>
      </c>
      <c r="AB671" t="s">
        <v>14503</v>
      </c>
      <c r="AC671" t="s">
        <v>16345</v>
      </c>
      <c r="AD671" t="s">
        <v>6318</v>
      </c>
      <c r="AV671" t="s">
        <v>14681</v>
      </c>
      <c r="AW671" t="s">
        <v>4437</v>
      </c>
    </row>
    <row r="672" spans="1:49">
      <c r="A672" t="s">
        <v>14527</v>
      </c>
      <c r="B672" t="s">
        <v>2766</v>
      </c>
      <c r="D672">
        <v>1915.65</v>
      </c>
      <c r="E672" t="s">
        <v>14528</v>
      </c>
      <c r="F672">
        <v>0</v>
      </c>
      <c r="G672" t="s">
        <v>6314</v>
      </c>
      <c r="H672" t="s">
        <v>12314</v>
      </c>
      <c r="P672">
        <v>9164.7999999999993</v>
      </c>
      <c r="Q672">
        <v>279.3</v>
      </c>
      <c r="R672" s="343">
        <v>42285</v>
      </c>
      <c r="S672" s="343">
        <v>42037</v>
      </c>
      <c r="T672" t="s">
        <v>14500</v>
      </c>
      <c r="U672" t="s">
        <v>14501</v>
      </c>
      <c r="V672" t="s">
        <v>14529</v>
      </c>
      <c r="W672" t="s">
        <v>2767</v>
      </c>
      <c r="X672" t="s">
        <v>2025</v>
      </c>
      <c r="Y672" t="s">
        <v>2026</v>
      </c>
      <c r="Z672" t="s">
        <v>2768</v>
      </c>
      <c r="AA672" t="s">
        <v>6309</v>
      </c>
      <c r="AB672" t="s">
        <v>14503</v>
      </c>
      <c r="AC672" t="s">
        <v>16345</v>
      </c>
      <c r="AD672" t="s">
        <v>6318</v>
      </c>
      <c r="AV672" t="s">
        <v>14681</v>
      </c>
      <c r="AW672" t="s">
        <v>4437</v>
      </c>
    </row>
    <row r="673" spans="1:49">
      <c r="A673" t="s">
        <v>14530</v>
      </c>
      <c r="B673" t="s">
        <v>2766</v>
      </c>
      <c r="D673">
        <v>1988.53</v>
      </c>
      <c r="E673" t="s">
        <v>14531</v>
      </c>
      <c r="F673">
        <v>0</v>
      </c>
      <c r="G673" t="s">
        <v>6314</v>
      </c>
      <c r="H673" t="s">
        <v>12314</v>
      </c>
      <c r="P673">
        <v>9512.4</v>
      </c>
      <c r="Q673">
        <v>289.88</v>
      </c>
      <c r="R673" s="343">
        <v>42285</v>
      </c>
      <c r="S673" s="343">
        <v>42037</v>
      </c>
      <c r="T673" t="s">
        <v>14500</v>
      </c>
      <c r="U673" t="s">
        <v>14501</v>
      </c>
      <c r="V673" t="s">
        <v>14532</v>
      </c>
      <c r="W673" t="s">
        <v>2767</v>
      </c>
      <c r="X673" t="s">
        <v>2025</v>
      </c>
      <c r="Y673" t="s">
        <v>2026</v>
      </c>
      <c r="Z673" t="s">
        <v>2768</v>
      </c>
      <c r="AA673" t="s">
        <v>6309</v>
      </c>
      <c r="AB673" t="s">
        <v>14503</v>
      </c>
      <c r="AC673" t="s">
        <v>16345</v>
      </c>
      <c r="AD673" t="s">
        <v>6318</v>
      </c>
      <c r="AV673" t="s">
        <v>14681</v>
      </c>
      <c r="AW673" t="s">
        <v>4437</v>
      </c>
    </row>
    <row r="674" spans="1:49">
      <c r="A674" t="s">
        <v>14536</v>
      </c>
      <c r="B674" t="s">
        <v>2766</v>
      </c>
      <c r="D674">
        <v>1136.56</v>
      </c>
      <c r="E674" t="s">
        <v>14537</v>
      </c>
      <c r="F674">
        <v>0</v>
      </c>
      <c r="G674" t="s">
        <v>6314</v>
      </c>
      <c r="H674" t="s">
        <v>12314</v>
      </c>
      <c r="P674">
        <v>5436.54</v>
      </c>
      <c r="Q674">
        <v>165.68</v>
      </c>
      <c r="R674" s="343">
        <v>42285</v>
      </c>
      <c r="S674" s="343">
        <v>42037</v>
      </c>
      <c r="T674" t="s">
        <v>14500</v>
      </c>
      <c r="U674" t="s">
        <v>14501</v>
      </c>
      <c r="V674" t="s">
        <v>14538</v>
      </c>
      <c r="W674" t="s">
        <v>2767</v>
      </c>
      <c r="X674" t="s">
        <v>2025</v>
      </c>
      <c r="Y674" t="s">
        <v>2026</v>
      </c>
      <c r="Z674" t="s">
        <v>2768</v>
      </c>
      <c r="AA674" t="s">
        <v>6309</v>
      </c>
      <c r="AB674" t="s">
        <v>14503</v>
      </c>
      <c r="AC674" t="s">
        <v>16345</v>
      </c>
      <c r="AD674" t="s">
        <v>6318</v>
      </c>
      <c r="AV674" t="s">
        <v>14681</v>
      </c>
      <c r="AW674" t="s">
        <v>4437</v>
      </c>
    </row>
    <row r="675" spans="1:49">
      <c r="A675" t="s">
        <v>14539</v>
      </c>
      <c r="B675" t="s">
        <v>2766</v>
      </c>
      <c r="D675">
        <v>1136.43</v>
      </c>
      <c r="E675" t="s">
        <v>14540</v>
      </c>
      <c r="F675">
        <v>0</v>
      </c>
      <c r="G675" t="s">
        <v>6314</v>
      </c>
      <c r="H675" t="s">
        <v>12314</v>
      </c>
      <c r="P675">
        <v>5436.54</v>
      </c>
      <c r="Q675">
        <v>165.68</v>
      </c>
      <c r="R675" s="343">
        <v>42285</v>
      </c>
      <c r="S675" s="343">
        <v>42037</v>
      </c>
      <c r="T675" t="s">
        <v>14500</v>
      </c>
      <c r="U675" t="s">
        <v>14501</v>
      </c>
      <c r="V675" t="s">
        <v>14541</v>
      </c>
      <c r="W675" t="s">
        <v>2767</v>
      </c>
      <c r="X675" t="s">
        <v>2025</v>
      </c>
      <c r="Y675" t="s">
        <v>2026</v>
      </c>
      <c r="Z675" t="s">
        <v>2768</v>
      </c>
      <c r="AA675" t="s">
        <v>6309</v>
      </c>
      <c r="AB675" t="s">
        <v>14503</v>
      </c>
      <c r="AC675" t="s">
        <v>16345</v>
      </c>
      <c r="AD675" t="s">
        <v>6318</v>
      </c>
      <c r="AV675" t="s">
        <v>14681</v>
      </c>
      <c r="AW675" t="s">
        <v>4437</v>
      </c>
    </row>
    <row r="676" spans="1:49">
      <c r="A676" t="s">
        <v>14542</v>
      </c>
      <c r="B676" t="s">
        <v>2766</v>
      </c>
      <c r="D676">
        <v>1136.43</v>
      </c>
      <c r="E676" t="s">
        <v>14540</v>
      </c>
      <c r="F676">
        <v>0</v>
      </c>
      <c r="G676" t="s">
        <v>6314</v>
      </c>
      <c r="H676" t="s">
        <v>12314</v>
      </c>
      <c r="P676">
        <v>5436.54</v>
      </c>
      <c r="Q676">
        <v>165.68</v>
      </c>
      <c r="R676" s="343">
        <v>42285</v>
      </c>
      <c r="S676" s="343">
        <v>42037</v>
      </c>
      <c r="T676" t="s">
        <v>14500</v>
      </c>
      <c r="U676" t="s">
        <v>14501</v>
      </c>
      <c r="V676" t="s">
        <v>14543</v>
      </c>
      <c r="W676" t="s">
        <v>2767</v>
      </c>
      <c r="X676" t="s">
        <v>2025</v>
      </c>
      <c r="Y676" t="s">
        <v>2026</v>
      </c>
      <c r="Z676" t="s">
        <v>2768</v>
      </c>
      <c r="AA676" t="s">
        <v>6309</v>
      </c>
      <c r="AB676" t="s">
        <v>14503</v>
      </c>
      <c r="AC676" t="s">
        <v>16345</v>
      </c>
      <c r="AD676" t="s">
        <v>6318</v>
      </c>
      <c r="AV676" t="s">
        <v>14681</v>
      </c>
      <c r="AW676" t="s">
        <v>4437</v>
      </c>
    </row>
    <row r="677" spans="1:49">
      <c r="A677" t="s">
        <v>14559</v>
      </c>
      <c r="B677" t="s">
        <v>14560</v>
      </c>
      <c r="D677">
        <v>61699.6</v>
      </c>
      <c r="E677" t="s">
        <v>15053</v>
      </c>
      <c r="F677">
        <v>0</v>
      </c>
      <c r="G677" t="s">
        <v>6319</v>
      </c>
      <c r="H677" t="s">
        <v>12314</v>
      </c>
      <c r="P677">
        <v>98682.9</v>
      </c>
      <c r="Q677">
        <v>1954.04</v>
      </c>
      <c r="R677" s="343">
        <v>43103</v>
      </c>
      <c r="S677" s="343">
        <v>42065</v>
      </c>
      <c r="T677" t="s">
        <v>15054</v>
      </c>
      <c r="U677" t="s">
        <v>15055</v>
      </c>
      <c r="V677" t="s">
        <v>15056</v>
      </c>
      <c r="W677" t="s">
        <v>15057</v>
      </c>
      <c r="X677" t="s">
        <v>8609</v>
      </c>
      <c r="Y677" t="s">
        <v>8610</v>
      </c>
      <c r="Z677" t="s">
        <v>15058</v>
      </c>
      <c r="AA677" t="s">
        <v>15059</v>
      </c>
      <c r="AB677" t="s">
        <v>6309</v>
      </c>
      <c r="AC677" t="s">
        <v>15060</v>
      </c>
      <c r="AD677" t="s">
        <v>6318</v>
      </c>
      <c r="AV677" t="s">
        <v>6309</v>
      </c>
      <c r="AW677" t="s">
        <v>6497</v>
      </c>
    </row>
    <row r="678" spans="1:49">
      <c r="A678" t="s">
        <v>14475</v>
      </c>
      <c r="B678" t="s">
        <v>2458</v>
      </c>
      <c r="D678">
        <v>13117.62</v>
      </c>
      <c r="E678" t="s">
        <v>14476</v>
      </c>
      <c r="F678">
        <v>0</v>
      </c>
      <c r="G678" t="s">
        <v>6319</v>
      </c>
      <c r="H678" t="s">
        <v>12314</v>
      </c>
      <c r="P678">
        <v>63414.62</v>
      </c>
      <c r="Q678">
        <v>1906.63</v>
      </c>
      <c r="R678" s="343">
        <v>42292</v>
      </c>
      <c r="S678" s="343">
        <v>42079</v>
      </c>
      <c r="T678" t="s">
        <v>8128</v>
      </c>
      <c r="U678" t="s">
        <v>8129</v>
      </c>
      <c r="V678" t="s">
        <v>14477</v>
      </c>
      <c r="W678" t="s">
        <v>8130</v>
      </c>
      <c r="X678" t="s">
        <v>8131</v>
      </c>
      <c r="Y678" t="s">
        <v>8132</v>
      </c>
      <c r="Z678" t="s">
        <v>8133</v>
      </c>
      <c r="AA678" t="s">
        <v>8134</v>
      </c>
      <c r="AB678" t="s">
        <v>8135</v>
      </c>
      <c r="AC678" t="s">
        <v>8136</v>
      </c>
      <c r="AD678" t="s">
        <v>6313</v>
      </c>
      <c r="AV678" t="s">
        <v>6566</v>
      </c>
      <c r="AW678" t="s">
        <v>4392</v>
      </c>
    </row>
    <row r="679" spans="1:49">
      <c r="A679" t="s">
        <v>14478</v>
      </c>
      <c r="B679" t="s">
        <v>2458</v>
      </c>
      <c r="D679">
        <v>13117.62</v>
      </c>
      <c r="E679" t="s">
        <v>14476</v>
      </c>
      <c r="F679">
        <v>0</v>
      </c>
      <c r="G679" t="s">
        <v>6319</v>
      </c>
      <c r="H679" t="s">
        <v>12314</v>
      </c>
      <c r="P679">
        <v>63414.62</v>
      </c>
      <c r="Q679">
        <v>1906.63</v>
      </c>
      <c r="R679" s="343">
        <v>42292</v>
      </c>
      <c r="S679" s="343">
        <v>42079</v>
      </c>
      <c r="T679" t="s">
        <v>8128</v>
      </c>
      <c r="U679" t="s">
        <v>8129</v>
      </c>
      <c r="V679" t="s">
        <v>14479</v>
      </c>
      <c r="W679" t="s">
        <v>8130</v>
      </c>
      <c r="X679" t="s">
        <v>8131</v>
      </c>
      <c r="Y679" t="s">
        <v>8132</v>
      </c>
      <c r="Z679" t="s">
        <v>8133</v>
      </c>
      <c r="AA679" t="s">
        <v>8134</v>
      </c>
      <c r="AB679" t="s">
        <v>8135</v>
      </c>
      <c r="AC679" t="s">
        <v>8136</v>
      </c>
      <c r="AD679" t="s">
        <v>6313</v>
      </c>
      <c r="AV679" t="s">
        <v>6566</v>
      </c>
      <c r="AW679" t="s">
        <v>4392</v>
      </c>
    </row>
    <row r="680" spans="1:49">
      <c r="A680" t="s">
        <v>14486</v>
      </c>
      <c r="B680" t="s">
        <v>13422</v>
      </c>
      <c r="D680">
        <v>9533.15</v>
      </c>
      <c r="E680" t="s">
        <v>14487</v>
      </c>
      <c r="F680">
        <v>0</v>
      </c>
      <c r="G680" t="s">
        <v>6319</v>
      </c>
      <c r="H680" t="s">
        <v>12314</v>
      </c>
      <c r="P680">
        <v>22551.13</v>
      </c>
      <c r="Q680">
        <v>524.79</v>
      </c>
      <c r="R680" s="343">
        <v>42662</v>
      </c>
      <c r="S680" s="343">
        <v>42079</v>
      </c>
      <c r="T680" t="s">
        <v>13424</v>
      </c>
      <c r="U680" t="s">
        <v>13425</v>
      </c>
      <c r="V680" t="s">
        <v>14488</v>
      </c>
      <c r="W680" t="s">
        <v>13427</v>
      </c>
      <c r="X680" t="s">
        <v>2024</v>
      </c>
      <c r="Y680" t="s">
        <v>2031</v>
      </c>
      <c r="Z680" t="s">
        <v>13428</v>
      </c>
      <c r="AA680" t="s">
        <v>13572</v>
      </c>
      <c r="AB680" t="s">
        <v>6309</v>
      </c>
      <c r="AC680" t="s">
        <v>13573</v>
      </c>
      <c r="AD680" t="s">
        <v>6318</v>
      </c>
      <c r="AV680" t="s">
        <v>4381</v>
      </c>
      <c r="AW680" t="s">
        <v>4388</v>
      </c>
    </row>
    <row r="681" spans="1:49">
      <c r="A681" t="s">
        <v>14489</v>
      </c>
      <c r="B681" t="s">
        <v>13422</v>
      </c>
      <c r="D681">
        <v>9335.23</v>
      </c>
      <c r="E681" t="s">
        <v>14487</v>
      </c>
      <c r="F681">
        <v>0</v>
      </c>
      <c r="G681" t="s">
        <v>6319</v>
      </c>
      <c r="H681" t="s">
        <v>12314</v>
      </c>
      <c r="P681">
        <v>22082.89</v>
      </c>
      <c r="Q681">
        <v>513.89</v>
      </c>
      <c r="R681" s="343">
        <v>42662</v>
      </c>
      <c r="S681" s="343">
        <v>42079</v>
      </c>
      <c r="T681" t="s">
        <v>13424</v>
      </c>
      <c r="U681" t="s">
        <v>13425</v>
      </c>
      <c r="V681" t="s">
        <v>14490</v>
      </c>
      <c r="W681" t="s">
        <v>13427</v>
      </c>
      <c r="X681" t="s">
        <v>2024</v>
      </c>
      <c r="Y681" t="s">
        <v>2031</v>
      </c>
      <c r="Z681" t="s">
        <v>13428</v>
      </c>
      <c r="AA681" t="s">
        <v>13572</v>
      </c>
      <c r="AB681" t="s">
        <v>6309</v>
      </c>
      <c r="AC681" t="s">
        <v>13573</v>
      </c>
      <c r="AD681" t="s">
        <v>6318</v>
      </c>
      <c r="AV681" t="s">
        <v>4381</v>
      </c>
      <c r="AW681" t="s">
        <v>4388</v>
      </c>
    </row>
    <row r="682" spans="1:49">
      <c r="A682" t="s">
        <v>14491</v>
      </c>
      <c r="B682" t="s">
        <v>13422</v>
      </c>
      <c r="D682">
        <v>9335.23</v>
      </c>
      <c r="E682" t="s">
        <v>14492</v>
      </c>
      <c r="F682">
        <v>0</v>
      </c>
      <c r="G682" t="s">
        <v>6319</v>
      </c>
      <c r="H682" t="s">
        <v>12314</v>
      </c>
      <c r="P682">
        <v>22082.89</v>
      </c>
      <c r="Q682">
        <v>513.89</v>
      </c>
      <c r="R682" s="343">
        <v>42662</v>
      </c>
      <c r="S682" s="343">
        <v>42079</v>
      </c>
      <c r="T682" t="s">
        <v>13424</v>
      </c>
      <c r="U682" t="s">
        <v>13425</v>
      </c>
      <c r="V682" t="s">
        <v>14493</v>
      </c>
      <c r="W682" t="s">
        <v>13427</v>
      </c>
      <c r="X682" t="s">
        <v>2024</v>
      </c>
      <c r="Y682" t="s">
        <v>2031</v>
      </c>
      <c r="Z682" t="s">
        <v>13428</v>
      </c>
      <c r="AA682" t="s">
        <v>13572</v>
      </c>
      <c r="AB682" t="s">
        <v>6309</v>
      </c>
      <c r="AC682" t="s">
        <v>13573</v>
      </c>
      <c r="AD682" t="s">
        <v>6318</v>
      </c>
      <c r="AV682" t="s">
        <v>4381</v>
      </c>
      <c r="AW682" t="s">
        <v>4388</v>
      </c>
    </row>
    <row r="683" spans="1:49">
      <c r="A683" t="s">
        <v>14494</v>
      </c>
      <c r="B683" t="s">
        <v>13422</v>
      </c>
      <c r="D683">
        <v>9335.23</v>
      </c>
      <c r="E683" t="s">
        <v>14492</v>
      </c>
      <c r="F683">
        <v>0</v>
      </c>
      <c r="G683" t="s">
        <v>6319</v>
      </c>
      <c r="H683" t="s">
        <v>12314</v>
      </c>
      <c r="P683">
        <v>22082.89</v>
      </c>
      <c r="Q683">
        <v>513.89</v>
      </c>
      <c r="R683" s="343">
        <v>42662</v>
      </c>
      <c r="S683" s="343">
        <v>42079</v>
      </c>
      <c r="T683" t="s">
        <v>13424</v>
      </c>
      <c r="U683" t="s">
        <v>13425</v>
      </c>
      <c r="V683" t="s">
        <v>14495</v>
      </c>
      <c r="W683" t="s">
        <v>13427</v>
      </c>
      <c r="X683" t="s">
        <v>2024</v>
      </c>
      <c r="Y683" t="s">
        <v>2031</v>
      </c>
      <c r="Z683" t="s">
        <v>13428</v>
      </c>
      <c r="AA683" t="s">
        <v>13572</v>
      </c>
      <c r="AB683" t="s">
        <v>6309</v>
      </c>
      <c r="AC683" t="s">
        <v>13573</v>
      </c>
      <c r="AD683" t="s">
        <v>6318</v>
      </c>
      <c r="AV683" t="s">
        <v>4381</v>
      </c>
      <c r="AW683" t="s">
        <v>4388</v>
      </c>
    </row>
    <row r="684" spans="1:49">
      <c r="A684" t="s">
        <v>14564</v>
      </c>
      <c r="B684" t="s">
        <v>2766</v>
      </c>
      <c r="D684">
        <v>1203.44</v>
      </c>
      <c r="E684" t="s">
        <v>14603</v>
      </c>
      <c r="F684">
        <v>0</v>
      </c>
      <c r="G684" t="s">
        <v>6314</v>
      </c>
      <c r="H684" t="s">
        <v>12314</v>
      </c>
      <c r="P684">
        <v>5757.19</v>
      </c>
      <c r="Q684">
        <v>175.41</v>
      </c>
      <c r="R684" s="343">
        <v>42299</v>
      </c>
      <c r="S684" s="343">
        <v>42037</v>
      </c>
      <c r="T684" t="s">
        <v>14500</v>
      </c>
      <c r="U684" t="s">
        <v>14501</v>
      </c>
      <c r="V684" t="s">
        <v>14605</v>
      </c>
      <c r="W684" t="s">
        <v>2767</v>
      </c>
      <c r="X684" t="s">
        <v>2025</v>
      </c>
      <c r="Y684" t="s">
        <v>2026</v>
      </c>
      <c r="Z684" t="s">
        <v>2768</v>
      </c>
      <c r="AA684" t="s">
        <v>6309</v>
      </c>
      <c r="AB684" t="s">
        <v>14503</v>
      </c>
      <c r="AC684" t="s">
        <v>16345</v>
      </c>
      <c r="AD684" t="s">
        <v>6318</v>
      </c>
      <c r="AV684" t="s">
        <v>14681</v>
      </c>
      <c r="AW684" t="s">
        <v>4437</v>
      </c>
    </row>
    <row r="685" spans="1:49">
      <c r="A685" t="s">
        <v>14565</v>
      </c>
      <c r="B685" t="s">
        <v>2766</v>
      </c>
      <c r="D685">
        <v>1203.44</v>
      </c>
      <c r="E685" t="s">
        <v>14603</v>
      </c>
      <c r="F685">
        <v>0</v>
      </c>
      <c r="G685" t="s">
        <v>6314</v>
      </c>
      <c r="H685" t="s">
        <v>12314</v>
      </c>
      <c r="P685">
        <v>5757.19</v>
      </c>
      <c r="Q685">
        <v>175.41</v>
      </c>
      <c r="R685" s="343">
        <v>42299</v>
      </c>
      <c r="S685" s="343">
        <v>42037</v>
      </c>
      <c r="T685" t="s">
        <v>14500</v>
      </c>
      <c r="U685" t="s">
        <v>14501</v>
      </c>
      <c r="V685" t="s">
        <v>14606</v>
      </c>
      <c r="W685" t="s">
        <v>2767</v>
      </c>
      <c r="X685" t="s">
        <v>2025</v>
      </c>
      <c r="Y685" t="s">
        <v>2026</v>
      </c>
      <c r="Z685" t="s">
        <v>2768</v>
      </c>
      <c r="AA685" t="s">
        <v>6309</v>
      </c>
      <c r="AB685" t="s">
        <v>14503</v>
      </c>
      <c r="AC685" t="s">
        <v>16345</v>
      </c>
      <c r="AD685" t="s">
        <v>6318</v>
      </c>
      <c r="AV685" t="s">
        <v>14681</v>
      </c>
      <c r="AW685" t="s">
        <v>4437</v>
      </c>
    </row>
    <row r="686" spans="1:49">
      <c r="A686" t="s">
        <v>14566</v>
      </c>
      <c r="B686" t="s">
        <v>2766</v>
      </c>
      <c r="D686">
        <v>1203.44</v>
      </c>
      <c r="E686" t="s">
        <v>14607</v>
      </c>
      <c r="F686">
        <v>0</v>
      </c>
      <c r="G686" t="s">
        <v>6314</v>
      </c>
      <c r="H686" t="s">
        <v>12314</v>
      </c>
      <c r="P686">
        <v>5757.19</v>
      </c>
      <c r="Q686">
        <v>175.41</v>
      </c>
      <c r="R686" s="343">
        <v>42299</v>
      </c>
      <c r="S686" s="343">
        <v>42037</v>
      </c>
      <c r="T686" t="s">
        <v>14500</v>
      </c>
      <c r="U686" t="s">
        <v>14501</v>
      </c>
      <c r="V686" t="s">
        <v>14608</v>
      </c>
      <c r="W686" t="s">
        <v>2767</v>
      </c>
      <c r="X686" t="s">
        <v>2025</v>
      </c>
      <c r="Y686" t="s">
        <v>2026</v>
      </c>
      <c r="Z686" t="s">
        <v>2768</v>
      </c>
      <c r="AA686" t="s">
        <v>6309</v>
      </c>
      <c r="AB686" t="s">
        <v>14503</v>
      </c>
      <c r="AC686" t="s">
        <v>16345</v>
      </c>
      <c r="AD686" t="s">
        <v>6318</v>
      </c>
      <c r="AV686" t="s">
        <v>14681</v>
      </c>
      <c r="AW686" t="s">
        <v>4437</v>
      </c>
    </row>
    <row r="687" spans="1:49">
      <c r="A687" t="s">
        <v>14567</v>
      </c>
      <c r="B687" t="s">
        <v>2766</v>
      </c>
      <c r="D687">
        <v>1203.44</v>
      </c>
      <c r="E687" t="s">
        <v>14607</v>
      </c>
      <c r="F687">
        <v>0</v>
      </c>
      <c r="G687" t="s">
        <v>6314</v>
      </c>
      <c r="H687" t="s">
        <v>12314</v>
      </c>
      <c r="P687">
        <v>5757.19</v>
      </c>
      <c r="Q687">
        <v>175.41</v>
      </c>
      <c r="R687" s="343">
        <v>42299</v>
      </c>
      <c r="S687" s="343">
        <v>42037</v>
      </c>
      <c r="T687" t="s">
        <v>14500</v>
      </c>
      <c r="U687" t="s">
        <v>14501</v>
      </c>
      <c r="V687" t="s">
        <v>14609</v>
      </c>
      <c r="W687" t="s">
        <v>2767</v>
      </c>
      <c r="X687" t="s">
        <v>2025</v>
      </c>
      <c r="Y687" t="s">
        <v>2026</v>
      </c>
      <c r="Z687" t="s">
        <v>2768</v>
      </c>
      <c r="AA687" t="s">
        <v>6309</v>
      </c>
      <c r="AB687" t="s">
        <v>14503</v>
      </c>
      <c r="AC687" t="s">
        <v>16345</v>
      </c>
      <c r="AD687" t="s">
        <v>6318</v>
      </c>
      <c r="AV687" t="s">
        <v>14681</v>
      </c>
      <c r="AW687" t="s">
        <v>4437</v>
      </c>
    </row>
    <row r="688" spans="1:49">
      <c r="A688" t="s">
        <v>14574</v>
      </c>
      <c r="B688" t="s">
        <v>2766</v>
      </c>
      <c r="D688">
        <v>1203.44</v>
      </c>
      <c r="E688" t="s">
        <v>14607</v>
      </c>
      <c r="F688">
        <v>0</v>
      </c>
      <c r="G688" t="s">
        <v>6314</v>
      </c>
      <c r="H688" t="s">
        <v>12314</v>
      </c>
      <c r="P688">
        <v>5757.19</v>
      </c>
      <c r="Q688">
        <v>175.41</v>
      </c>
      <c r="R688" s="343">
        <v>42299</v>
      </c>
      <c r="S688" s="343">
        <v>42076</v>
      </c>
      <c r="T688" t="s">
        <v>14500</v>
      </c>
      <c r="U688" t="s">
        <v>14501</v>
      </c>
      <c r="V688" t="s">
        <v>14618</v>
      </c>
      <c r="W688" t="s">
        <v>2767</v>
      </c>
      <c r="X688" t="s">
        <v>2025</v>
      </c>
      <c r="Y688" t="s">
        <v>2026</v>
      </c>
      <c r="Z688" t="s">
        <v>2768</v>
      </c>
      <c r="AA688" t="s">
        <v>6309</v>
      </c>
      <c r="AB688" t="s">
        <v>14503</v>
      </c>
      <c r="AC688" t="s">
        <v>16345</v>
      </c>
      <c r="AD688" t="s">
        <v>6318</v>
      </c>
      <c r="AV688" t="s">
        <v>14681</v>
      </c>
      <c r="AW688" t="s">
        <v>4437</v>
      </c>
    </row>
    <row r="689" spans="1:49">
      <c r="A689" t="s">
        <v>14496</v>
      </c>
      <c r="B689" t="s">
        <v>2458</v>
      </c>
      <c r="D689">
        <v>11804.71</v>
      </c>
      <c r="E689" t="s">
        <v>14476</v>
      </c>
      <c r="F689">
        <v>0</v>
      </c>
      <c r="G689" t="s">
        <v>6319</v>
      </c>
      <c r="H689" t="s">
        <v>12314</v>
      </c>
      <c r="P689">
        <v>57073.16</v>
      </c>
      <c r="Q689">
        <v>1715.77</v>
      </c>
      <c r="R689" s="343">
        <v>42301</v>
      </c>
      <c r="S689" s="343">
        <v>42079</v>
      </c>
      <c r="T689" t="s">
        <v>8128</v>
      </c>
      <c r="U689" t="s">
        <v>8129</v>
      </c>
      <c r="V689" t="s">
        <v>14497</v>
      </c>
      <c r="W689" t="s">
        <v>8130</v>
      </c>
      <c r="X689" t="s">
        <v>8131</v>
      </c>
      <c r="Y689" t="s">
        <v>8132</v>
      </c>
      <c r="Z689" t="s">
        <v>8133</v>
      </c>
      <c r="AA689" t="s">
        <v>8134</v>
      </c>
      <c r="AB689" t="s">
        <v>8135</v>
      </c>
      <c r="AC689" t="s">
        <v>8136</v>
      </c>
      <c r="AD689" t="s">
        <v>6313</v>
      </c>
      <c r="AV689" t="s">
        <v>6566</v>
      </c>
      <c r="AW689" t="s">
        <v>4392</v>
      </c>
    </row>
    <row r="690" spans="1:49">
      <c r="A690" t="s">
        <v>14575</v>
      </c>
      <c r="B690" t="s">
        <v>856</v>
      </c>
      <c r="D690">
        <v>7936.04</v>
      </c>
      <c r="E690" t="s">
        <v>14782</v>
      </c>
      <c r="F690">
        <v>0</v>
      </c>
      <c r="G690" t="s">
        <v>6319</v>
      </c>
      <c r="H690" t="s">
        <v>12314</v>
      </c>
      <c r="P690">
        <v>14487.8</v>
      </c>
      <c r="Q690">
        <v>272.87</v>
      </c>
      <c r="R690" s="343">
        <v>43033</v>
      </c>
      <c r="S690" s="343">
        <v>42079</v>
      </c>
      <c r="T690" t="s">
        <v>8183</v>
      </c>
      <c r="U690" t="s">
        <v>8184</v>
      </c>
      <c r="V690" t="s">
        <v>14798</v>
      </c>
      <c r="W690" t="s">
        <v>8185</v>
      </c>
      <c r="X690" t="s">
        <v>2025</v>
      </c>
      <c r="Y690" t="s">
        <v>2026</v>
      </c>
      <c r="Z690" t="s">
        <v>16293</v>
      </c>
      <c r="AA690" t="s">
        <v>6309</v>
      </c>
      <c r="AB690" t="s">
        <v>6309</v>
      </c>
      <c r="AC690" t="s">
        <v>8187</v>
      </c>
      <c r="AD690" t="s">
        <v>6313</v>
      </c>
      <c r="AV690" t="s">
        <v>6566</v>
      </c>
      <c r="AW690" t="s">
        <v>4392</v>
      </c>
    </row>
    <row r="691" spans="1:49">
      <c r="A691" t="s">
        <v>14576</v>
      </c>
      <c r="B691" t="s">
        <v>856</v>
      </c>
      <c r="D691">
        <v>31614.81</v>
      </c>
      <c r="E691" t="s">
        <v>14846</v>
      </c>
      <c r="F691">
        <v>0</v>
      </c>
      <c r="G691" t="s">
        <v>6319</v>
      </c>
      <c r="H691" t="s">
        <v>12314</v>
      </c>
      <c r="P691">
        <v>54439.01</v>
      </c>
      <c r="Q691">
        <v>1025.71</v>
      </c>
      <c r="R691" s="343">
        <v>43070</v>
      </c>
      <c r="S691" s="343">
        <v>42065</v>
      </c>
      <c r="T691" t="s">
        <v>8183</v>
      </c>
      <c r="U691" t="s">
        <v>8184</v>
      </c>
      <c r="V691" t="s">
        <v>14847</v>
      </c>
      <c r="W691" t="s">
        <v>8185</v>
      </c>
      <c r="X691" t="s">
        <v>2025</v>
      </c>
      <c r="Y691" t="s">
        <v>2026</v>
      </c>
      <c r="Z691" t="s">
        <v>16293</v>
      </c>
      <c r="AA691" t="s">
        <v>6309</v>
      </c>
      <c r="AB691" t="s">
        <v>6309</v>
      </c>
      <c r="AC691" t="s">
        <v>8187</v>
      </c>
      <c r="AD691" t="s">
        <v>6313</v>
      </c>
      <c r="AV691" t="s">
        <v>6566</v>
      </c>
      <c r="AW691" t="s">
        <v>4392</v>
      </c>
    </row>
    <row r="692" spans="1:49">
      <c r="A692" t="s">
        <v>14577</v>
      </c>
      <c r="B692" t="s">
        <v>856</v>
      </c>
      <c r="D692">
        <v>6922.63</v>
      </c>
      <c r="E692" t="s">
        <v>14822</v>
      </c>
      <c r="F692">
        <v>0</v>
      </c>
      <c r="G692" t="s">
        <v>6319</v>
      </c>
      <c r="H692" t="s">
        <v>12314</v>
      </c>
      <c r="P692">
        <v>12636.6</v>
      </c>
      <c r="Q692">
        <v>238.03</v>
      </c>
      <c r="R692" s="343">
        <v>43032</v>
      </c>
      <c r="S692" s="343">
        <v>42079</v>
      </c>
      <c r="T692" t="s">
        <v>8183</v>
      </c>
      <c r="U692" t="s">
        <v>8184</v>
      </c>
      <c r="V692" t="s">
        <v>14823</v>
      </c>
      <c r="W692" t="s">
        <v>8185</v>
      </c>
      <c r="X692" t="s">
        <v>2025</v>
      </c>
      <c r="Y692" t="s">
        <v>2026</v>
      </c>
      <c r="Z692" t="s">
        <v>16293</v>
      </c>
      <c r="AA692" t="s">
        <v>6309</v>
      </c>
      <c r="AB692" t="s">
        <v>6309</v>
      </c>
      <c r="AC692" t="s">
        <v>8187</v>
      </c>
      <c r="AD692" t="s">
        <v>6313</v>
      </c>
      <c r="AV692" t="s">
        <v>6566</v>
      </c>
      <c r="AW692" t="s">
        <v>4392</v>
      </c>
    </row>
    <row r="693" spans="1:49">
      <c r="A693" t="s">
        <v>14580</v>
      </c>
      <c r="B693" t="s">
        <v>2766</v>
      </c>
      <c r="D693">
        <v>1122.81</v>
      </c>
      <c r="E693" t="s">
        <v>14623</v>
      </c>
      <c r="F693">
        <v>0</v>
      </c>
      <c r="G693" t="s">
        <v>6314</v>
      </c>
      <c r="H693" t="s">
        <v>12314</v>
      </c>
      <c r="P693">
        <v>5371.58</v>
      </c>
      <c r="Q693">
        <v>163.66</v>
      </c>
      <c r="R693" s="343">
        <v>42303</v>
      </c>
      <c r="S693" s="343">
        <v>42076</v>
      </c>
      <c r="T693" t="s">
        <v>14500</v>
      </c>
      <c r="U693" t="s">
        <v>14501</v>
      </c>
      <c r="V693" t="s">
        <v>14624</v>
      </c>
      <c r="W693" t="s">
        <v>2767</v>
      </c>
      <c r="X693" t="s">
        <v>2025</v>
      </c>
      <c r="Y693" t="s">
        <v>2026</v>
      </c>
      <c r="Z693" t="s">
        <v>2768</v>
      </c>
      <c r="AA693" t="s">
        <v>6309</v>
      </c>
      <c r="AB693" t="s">
        <v>14503</v>
      </c>
      <c r="AC693" t="s">
        <v>16345</v>
      </c>
      <c r="AD693" t="s">
        <v>6318</v>
      </c>
      <c r="AV693" t="s">
        <v>14681</v>
      </c>
      <c r="AW693" t="s">
        <v>4437</v>
      </c>
    </row>
    <row r="694" spans="1:49">
      <c r="A694" t="s">
        <v>14581</v>
      </c>
      <c r="B694" t="s">
        <v>2766</v>
      </c>
      <c r="D694">
        <v>1122.81</v>
      </c>
      <c r="E694" t="s">
        <v>14621</v>
      </c>
      <c r="F694">
        <v>0</v>
      </c>
      <c r="G694" t="s">
        <v>6314</v>
      </c>
      <c r="H694" t="s">
        <v>12314</v>
      </c>
      <c r="P694">
        <v>5371.58</v>
      </c>
      <c r="Q694">
        <v>163.66</v>
      </c>
      <c r="R694" s="343">
        <v>42303</v>
      </c>
      <c r="S694" s="343">
        <v>42076</v>
      </c>
      <c r="T694" t="s">
        <v>14500</v>
      </c>
      <c r="U694" t="s">
        <v>14501</v>
      </c>
      <c r="V694" t="s">
        <v>14625</v>
      </c>
      <c r="W694" t="s">
        <v>2767</v>
      </c>
      <c r="X694" t="s">
        <v>2025</v>
      </c>
      <c r="Y694" t="s">
        <v>2026</v>
      </c>
      <c r="Z694" t="s">
        <v>2768</v>
      </c>
      <c r="AA694" t="s">
        <v>6309</v>
      </c>
      <c r="AB694" t="s">
        <v>14503</v>
      </c>
      <c r="AC694" t="s">
        <v>16345</v>
      </c>
      <c r="AD694" t="s">
        <v>6318</v>
      </c>
      <c r="AV694" t="s">
        <v>14681</v>
      </c>
      <c r="AW694" t="s">
        <v>4437</v>
      </c>
    </row>
    <row r="695" spans="1:49">
      <c r="A695" t="s">
        <v>14582</v>
      </c>
      <c r="B695" t="s">
        <v>2766</v>
      </c>
      <c r="D695">
        <v>1122.81</v>
      </c>
      <c r="E695" t="s">
        <v>14621</v>
      </c>
      <c r="F695">
        <v>0</v>
      </c>
      <c r="G695" t="s">
        <v>6314</v>
      </c>
      <c r="H695" t="s">
        <v>12314</v>
      </c>
      <c r="P695">
        <v>5371.58</v>
      </c>
      <c r="Q695">
        <v>163.66</v>
      </c>
      <c r="R695" s="343">
        <v>42303</v>
      </c>
      <c r="S695" s="343">
        <v>42076</v>
      </c>
      <c r="T695" t="s">
        <v>14500</v>
      </c>
      <c r="U695" t="s">
        <v>14501</v>
      </c>
      <c r="V695" t="s">
        <v>14626</v>
      </c>
      <c r="W695" t="s">
        <v>2767</v>
      </c>
      <c r="X695" t="s">
        <v>2025</v>
      </c>
      <c r="Y695" t="s">
        <v>2026</v>
      </c>
      <c r="Z695" t="s">
        <v>2768</v>
      </c>
      <c r="AA695" t="s">
        <v>6309</v>
      </c>
      <c r="AB695" t="s">
        <v>14503</v>
      </c>
      <c r="AC695" t="s">
        <v>16345</v>
      </c>
      <c r="AD695" t="s">
        <v>6318</v>
      </c>
      <c r="AV695" t="s">
        <v>14681</v>
      </c>
      <c r="AW695" t="s">
        <v>4437</v>
      </c>
    </row>
    <row r="696" spans="1:49">
      <c r="A696" t="s">
        <v>14585</v>
      </c>
      <c r="B696" t="s">
        <v>2766</v>
      </c>
      <c r="D696">
        <v>1225.8900000000001</v>
      </c>
      <c r="E696" t="s">
        <v>14628</v>
      </c>
      <c r="F696">
        <v>0</v>
      </c>
      <c r="G696" t="s">
        <v>6314</v>
      </c>
      <c r="H696" t="s">
        <v>12314</v>
      </c>
      <c r="P696">
        <v>5864.99</v>
      </c>
      <c r="Q696">
        <v>178.69</v>
      </c>
      <c r="R696" s="343">
        <v>42303</v>
      </c>
      <c r="S696" s="343">
        <v>42076</v>
      </c>
      <c r="T696" t="s">
        <v>14500</v>
      </c>
      <c r="U696" t="s">
        <v>14501</v>
      </c>
      <c r="V696" t="s">
        <v>14630</v>
      </c>
      <c r="W696" t="s">
        <v>2767</v>
      </c>
      <c r="X696" t="s">
        <v>2025</v>
      </c>
      <c r="Y696" t="s">
        <v>2026</v>
      </c>
      <c r="Z696" t="s">
        <v>2768</v>
      </c>
      <c r="AA696" t="s">
        <v>6309</v>
      </c>
      <c r="AB696" t="s">
        <v>14503</v>
      </c>
      <c r="AC696" t="s">
        <v>16345</v>
      </c>
      <c r="AD696" t="s">
        <v>6318</v>
      </c>
      <c r="AV696" t="s">
        <v>14681</v>
      </c>
      <c r="AW696" t="s">
        <v>4437</v>
      </c>
    </row>
    <row r="697" spans="1:49">
      <c r="A697" t="s">
        <v>14588</v>
      </c>
      <c r="B697" t="s">
        <v>2766</v>
      </c>
      <c r="E697" t="s">
        <v>14635</v>
      </c>
      <c r="F697">
        <v>0</v>
      </c>
      <c r="G697" t="s">
        <v>6314</v>
      </c>
      <c r="H697" t="s">
        <v>12314</v>
      </c>
      <c r="P697">
        <v>5846.34</v>
      </c>
      <c r="Q697">
        <v>178.13</v>
      </c>
      <c r="R697" s="343">
        <v>42303</v>
      </c>
      <c r="S697" s="343">
        <v>42079</v>
      </c>
      <c r="T697" t="s">
        <v>14500</v>
      </c>
      <c r="U697" t="s">
        <v>14501</v>
      </c>
      <c r="V697" t="s">
        <v>14636</v>
      </c>
      <c r="W697" t="s">
        <v>2767</v>
      </c>
      <c r="X697" t="s">
        <v>2025</v>
      </c>
      <c r="Y697" t="s">
        <v>2026</v>
      </c>
      <c r="Z697" t="s">
        <v>2768</v>
      </c>
      <c r="AA697" t="s">
        <v>6309</v>
      </c>
      <c r="AB697" t="s">
        <v>14503</v>
      </c>
      <c r="AC697" t="s">
        <v>16345</v>
      </c>
      <c r="AD697" t="s">
        <v>6318</v>
      </c>
      <c r="AV697" t="s">
        <v>14681</v>
      </c>
      <c r="AW697" t="s">
        <v>4437</v>
      </c>
    </row>
    <row r="698" spans="1:49">
      <c r="A698" t="s">
        <v>14592</v>
      </c>
      <c r="B698" t="s">
        <v>2766</v>
      </c>
      <c r="D698">
        <v>1292.0999999999999</v>
      </c>
      <c r="E698" t="s">
        <v>14638</v>
      </c>
      <c r="F698">
        <v>0</v>
      </c>
      <c r="G698" t="s">
        <v>6314</v>
      </c>
      <c r="H698" t="s">
        <v>12314</v>
      </c>
      <c r="P698">
        <v>6182.19</v>
      </c>
      <c r="Q698">
        <v>188.36</v>
      </c>
      <c r="R698" s="343">
        <v>42303</v>
      </c>
      <c r="S698" s="343">
        <v>42076</v>
      </c>
      <c r="T698" t="s">
        <v>14500</v>
      </c>
      <c r="U698" t="s">
        <v>14501</v>
      </c>
      <c r="V698" t="s">
        <v>14641</v>
      </c>
      <c r="W698" t="s">
        <v>2767</v>
      </c>
      <c r="X698" t="s">
        <v>2025</v>
      </c>
      <c r="Y698" t="s">
        <v>2026</v>
      </c>
      <c r="Z698" t="s">
        <v>2768</v>
      </c>
      <c r="AA698" t="s">
        <v>6309</v>
      </c>
      <c r="AB698" t="s">
        <v>14503</v>
      </c>
      <c r="AC698" t="s">
        <v>16345</v>
      </c>
      <c r="AD698" t="s">
        <v>6318</v>
      </c>
      <c r="AV698" t="s">
        <v>14681</v>
      </c>
      <c r="AW698" t="s">
        <v>4437</v>
      </c>
    </row>
    <row r="699" spans="1:49">
      <c r="A699" t="s">
        <v>14593</v>
      </c>
      <c r="B699" t="s">
        <v>2766</v>
      </c>
      <c r="D699">
        <v>1913.59</v>
      </c>
      <c r="E699" t="s">
        <v>14642</v>
      </c>
      <c r="F699">
        <v>0</v>
      </c>
      <c r="G699" t="s">
        <v>6314</v>
      </c>
      <c r="H699" t="s">
        <v>12314</v>
      </c>
      <c r="P699">
        <v>9155.1200000000008</v>
      </c>
      <c r="Q699">
        <v>278.94</v>
      </c>
      <c r="R699" s="343">
        <v>42303</v>
      </c>
      <c r="S699" s="343">
        <v>42076</v>
      </c>
      <c r="T699" t="s">
        <v>14500</v>
      </c>
      <c r="U699" t="s">
        <v>14501</v>
      </c>
      <c r="V699" t="s">
        <v>14643</v>
      </c>
      <c r="W699" t="s">
        <v>2767</v>
      </c>
      <c r="X699" t="s">
        <v>2025</v>
      </c>
      <c r="Y699" t="s">
        <v>2026</v>
      </c>
      <c r="Z699" t="s">
        <v>2768</v>
      </c>
      <c r="AA699" t="s">
        <v>6309</v>
      </c>
      <c r="AB699" t="s">
        <v>14503</v>
      </c>
      <c r="AC699" t="s">
        <v>16345</v>
      </c>
      <c r="AD699" t="s">
        <v>6318</v>
      </c>
      <c r="AV699" t="s">
        <v>14681</v>
      </c>
      <c r="AW699" t="s">
        <v>4437</v>
      </c>
    </row>
    <row r="700" spans="1:49">
      <c r="A700" t="s">
        <v>14594</v>
      </c>
      <c r="B700" t="s">
        <v>2766</v>
      </c>
      <c r="D700">
        <v>2040.99</v>
      </c>
      <c r="E700" t="s">
        <v>14642</v>
      </c>
      <c r="F700">
        <v>0</v>
      </c>
      <c r="G700" t="s">
        <v>6314</v>
      </c>
      <c r="H700" t="s">
        <v>12314</v>
      </c>
      <c r="P700">
        <v>9765.32</v>
      </c>
      <c r="Q700">
        <v>297.52999999999997</v>
      </c>
      <c r="R700" s="343">
        <v>42303</v>
      </c>
      <c r="S700" s="343">
        <v>42076</v>
      </c>
      <c r="T700" t="s">
        <v>14500</v>
      </c>
      <c r="U700" t="s">
        <v>14501</v>
      </c>
      <c r="V700" t="s">
        <v>14644</v>
      </c>
      <c r="W700" t="s">
        <v>2767</v>
      </c>
      <c r="X700" t="s">
        <v>2025</v>
      </c>
      <c r="Y700" t="s">
        <v>2026</v>
      </c>
      <c r="Z700" t="s">
        <v>2768</v>
      </c>
      <c r="AA700" t="s">
        <v>6309</v>
      </c>
      <c r="AB700" t="s">
        <v>14503</v>
      </c>
      <c r="AC700" t="s">
        <v>16345</v>
      </c>
      <c r="AD700" t="s">
        <v>6318</v>
      </c>
      <c r="AV700" t="s">
        <v>14681</v>
      </c>
      <c r="AW700" t="s">
        <v>4437</v>
      </c>
    </row>
    <row r="701" spans="1:49">
      <c r="A701" t="s">
        <v>14595</v>
      </c>
      <c r="B701" t="s">
        <v>2766</v>
      </c>
      <c r="D701">
        <v>2081.73</v>
      </c>
      <c r="E701" t="s">
        <v>14645</v>
      </c>
      <c r="F701">
        <v>0</v>
      </c>
      <c r="G701" t="s">
        <v>6314</v>
      </c>
      <c r="H701" t="s">
        <v>12314</v>
      </c>
      <c r="P701">
        <v>9959.51</v>
      </c>
      <c r="Q701">
        <v>303.44</v>
      </c>
      <c r="R701" s="343">
        <v>42303</v>
      </c>
      <c r="S701" s="343">
        <v>42076</v>
      </c>
      <c r="T701" t="s">
        <v>14500</v>
      </c>
      <c r="U701" t="s">
        <v>14501</v>
      </c>
      <c r="V701" t="s">
        <v>14646</v>
      </c>
      <c r="W701" t="s">
        <v>2767</v>
      </c>
      <c r="X701" t="s">
        <v>2025</v>
      </c>
      <c r="Y701" t="s">
        <v>2026</v>
      </c>
      <c r="Z701" t="s">
        <v>2768</v>
      </c>
      <c r="AA701" t="s">
        <v>6309</v>
      </c>
      <c r="AB701" t="s">
        <v>14503</v>
      </c>
      <c r="AC701" t="s">
        <v>16345</v>
      </c>
      <c r="AD701" t="s">
        <v>6318</v>
      </c>
      <c r="AV701" t="s">
        <v>14681</v>
      </c>
      <c r="AW701" t="s">
        <v>4437</v>
      </c>
    </row>
    <row r="702" spans="1:49">
      <c r="A702" t="s">
        <v>14596</v>
      </c>
      <c r="B702" t="s">
        <v>2766</v>
      </c>
      <c r="D702">
        <v>3306.16</v>
      </c>
      <c r="E702" t="s">
        <v>14647</v>
      </c>
      <c r="F702">
        <v>0</v>
      </c>
      <c r="G702" t="s">
        <v>6314</v>
      </c>
      <c r="H702" t="s">
        <v>12314</v>
      </c>
      <c r="P702">
        <v>15818.29</v>
      </c>
      <c r="Q702">
        <v>481.95</v>
      </c>
      <c r="R702" s="343">
        <v>42303</v>
      </c>
      <c r="S702" s="343">
        <v>42080</v>
      </c>
      <c r="T702" t="s">
        <v>14500</v>
      </c>
      <c r="U702" t="s">
        <v>14501</v>
      </c>
      <c r="V702" t="s">
        <v>14648</v>
      </c>
      <c r="W702" t="s">
        <v>2767</v>
      </c>
      <c r="X702" t="s">
        <v>2025</v>
      </c>
      <c r="Y702" t="s">
        <v>2026</v>
      </c>
      <c r="Z702" t="s">
        <v>2768</v>
      </c>
      <c r="AA702" t="s">
        <v>6309</v>
      </c>
      <c r="AB702" t="s">
        <v>14503</v>
      </c>
      <c r="AC702" t="s">
        <v>16345</v>
      </c>
      <c r="AD702" t="s">
        <v>6318</v>
      </c>
      <c r="AV702" t="s">
        <v>14681</v>
      </c>
      <c r="AW702" t="s">
        <v>4437</v>
      </c>
    </row>
    <row r="703" spans="1:49">
      <c r="A703" t="s">
        <v>14692</v>
      </c>
      <c r="B703" t="s">
        <v>14679</v>
      </c>
      <c r="D703">
        <v>18343.27</v>
      </c>
      <c r="E703" t="s">
        <v>14693</v>
      </c>
      <c r="F703">
        <v>0</v>
      </c>
      <c r="G703" t="s">
        <v>6319</v>
      </c>
      <c r="H703" t="s">
        <v>12314</v>
      </c>
      <c r="P703">
        <v>33125.1</v>
      </c>
      <c r="Q703">
        <v>640.04999999999995</v>
      </c>
      <c r="R703" s="343">
        <v>43044</v>
      </c>
      <c r="S703" s="343">
        <v>42079</v>
      </c>
      <c r="T703" t="s">
        <v>8290</v>
      </c>
      <c r="U703" t="s">
        <v>8291</v>
      </c>
      <c r="V703" t="s">
        <v>14694</v>
      </c>
      <c r="W703" t="s">
        <v>14680</v>
      </c>
      <c r="X703" t="s">
        <v>2015</v>
      </c>
      <c r="Y703" t="s">
        <v>2016</v>
      </c>
      <c r="Z703" t="s">
        <v>8293</v>
      </c>
      <c r="AA703" t="s">
        <v>8294</v>
      </c>
      <c r="AB703" t="s">
        <v>8295</v>
      </c>
      <c r="AC703" t="s">
        <v>16324</v>
      </c>
      <c r="AD703" t="s">
        <v>6313</v>
      </c>
      <c r="AV703" t="s">
        <v>4409</v>
      </c>
      <c r="AW703" t="s">
        <v>4405</v>
      </c>
    </row>
    <row r="704" spans="1:49">
      <c r="A704" t="s">
        <v>14740</v>
      </c>
      <c r="B704" t="s">
        <v>14741</v>
      </c>
      <c r="D704">
        <v>17443.43</v>
      </c>
      <c r="E704" t="s">
        <v>14742</v>
      </c>
      <c r="F704">
        <v>0</v>
      </c>
      <c r="G704" t="s">
        <v>6317</v>
      </c>
      <c r="H704" t="s">
        <v>12314</v>
      </c>
      <c r="P704">
        <v>30981.54</v>
      </c>
      <c r="Q704">
        <v>581.82000000000005</v>
      </c>
      <c r="R704" s="343">
        <v>43054</v>
      </c>
      <c r="S704" s="343">
        <v>42062</v>
      </c>
      <c r="T704" t="s">
        <v>14743</v>
      </c>
      <c r="U704" t="s">
        <v>14744</v>
      </c>
      <c r="V704" t="s">
        <v>14745</v>
      </c>
      <c r="W704" t="s">
        <v>15164</v>
      </c>
      <c r="X704" t="s">
        <v>2024</v>
      </c>
      <c r="Y704" t="s">
        <v>2031</v>
      </c>
      <c r="Z704" t="s">
        <v>14747</v>
      </c>
      <c r="AA704" t="s">
        <v>14748</v>
      </c>
      <c r="AB704" t="s">
        <v>6309</v>
      </c>
      <c r="AC704" t="s">
        <v>14749</v>
      </c>
      <c r="AD704" t="s">
        <v>6310</v>
      </c>
      <c r="AE704" t="s">
        <v>14750</v>
      </c>
      <c r="AF704" t="s">
        <v>14751</v>
      </c>
      <c r="AG704" t="s">
        <v>14752</v>
      </c>
      <c r="AH704" t="s">
        <v>2024</v>
      </c>
      <c r="AI704" t="s">
        <v>2031</v>
      </c>
      <c r="AJ704" t="s">
        <v>6309</v>
      </c>
      <c r="AK704" t="s">
        <v>14753</v>
      </c>
      <c r="AL704" t="s">
        <v>14754</v>
      </c>
      <c r="AM704" t="s">
        <v>14755</v>
      </c>
      <c r="AN704" t="s">
        <v>2024</v>
      </c>
      <c r="AO704" t="s">
        <v>2031</v>
      </c>
      <c r="AP704" t="s">
        <v>6309</v>
      </c>
      <c r="AV704" t="s">
        <v>6309</v>
      </c>
      <c r="AW704" t="s">
        <v>6317</v>
      </c>
    </row>
    <row r="705" spans="1:49">
      <c r="A705" t="s">
        <v>14772</v>
      </c>
      <c r="B705" t="s">
        <v>14773</v>
      </c>
      <c r="D705">
        <v>7835.91</v>
      </c>
      <c r="E705" t="s">
        <v>14774</v>
      </c>
      <c r="F705">
        <v>0</v>
      </c>
      <c r="G705" t="s">
        <v>6319</v>
      </c>
      <c r="H705" t="s">
        <v>12314</v>
      </c>
      <c r="P705">
        <v>17524.39</v>
      </c>
      <c r="Q705">
        <v>413.57</v>
      </c>
      <c r="R705" s="343">
        <v>42696</v>
      </c>
      <c r="S705" s="343">
        <v>42065</v>
      </c>
      <c r="T705" t="s">
        <v>14775</v>
      </c>
      <c r="U705" t="s">
        <v>14776</v>
      </c>
      <c r="V705" t="s">
        <v>14777</v>
      </c>
      <c r="W705" t="s">
        <v>14778</v>
      </c>
      <c r="X705" t="s">
        <v>11210</v>
      </c>
      <c r="Y705" t="s">
        <v>11211</v>
      </c>
      <c r="Z705" t="s">
        <v>14779</v>
      </c>
      <c r="AA705" t="s">
        <v>14780</v>
      </c>
      <c r="AB705" t="s">
        <v>16094</v>
      </c>
      <c r="AC705" t="s">
        <v>14781</v>
      </c>
      <c r="AD705" t="s">
        <v>6313</v>
      </c>
      <c r="AV705" t="s">
        <v>4409</v>
      </c>
      <c r="AW705" t="s">
        <v>4405</v>
      </c>
    </row>
    <row r="706" spans="1:49">
      <c r="A706" t="s">
        <v>14913</v>
      </c>
      <c r="B706" t="s">
        <v>962</v>
      </c>
      <c r="D706">
        <v>228770.29</v>
      </c>
      <c r="E706" t="s">
        <v>14914</v>
      </c>
      <c r="F706">
        <v>0</v>
      </c>
      <c r="G706" t="s">
        <v>6314</v>
      </c>
      <c r="H706" t="s">
        <v>12314</v>
      </c>
      <c r="P706">
        <v>380426.83</v>
      </c>
      <c r="Q706">
        <v>7303.35</v>
      </c>
      <c r="R706" s="343">
        <v>43125</v>
      </c>
      <c r="S706" s="343">
        <v>42079</v>
      </c>
      <c r="T706" t="s">
        <v>10514</v>
      </c>
      <c r="U706" t="s">
        <v>10515</v>
      </c>
      <c r="V706" t="s">
        <v>14915</v>
      </c>
      <c r="W706" t="s">
        <v>10516</v>
      </c>
      <c r="X706" t="s">
        <v>8995</v>
      </c>
      <c r="Y706" t="s">
        <v>10517</v>
      </c>
      <c r="Z706" t="s">
        <v>16141</v>
      </c>
      <c r="AA706" t="s">
        <v>10519</v>
      </c>
      <c r="AB706" t="s">
        <v>10520</v>
      </c>
      <c r="AC706" t="s">
        <v>15543</v>
      </c>
      <c r="AD706" t="s">
        <v>6953</v>
      </c>
      <c r="AV706" t="s">
        <v>1823</v>
      </c>
      <c r="AW706" t="s">
        <v>4437</v>
      </c>
    </row>
    <row r="707" spans="1:49">
      <c r="A707" t="s">
        <v>14916</v>
      </c>
      <c r="B707" t="s">
        <v>962</v>
      </c>
      <c r="D707">
        <v>469741.75</v>
      </c>
      <c r="E707" t="s">
        <v>14917</v>
      </c>
      <c r="F707">
        <v>0</v>
      </c>
      <c r="G707" t="s">
        <v>6314</v>
      </c>
      <c r="H707" t="s">
        <v>12314</v>
      </c>
      <c r="P707">
        <v>781142.72</v>
      </c>
      <c r="Q707">
        <v>14996.2</v>
      </c>
      <c r="R707" s="343">
        <v>43125</v>
      </c>
      <c r="S707" s="343">
        <v>42079</v>
      </c>
      <c r="T707" t="s">
        <v>10514</v>
      </c>
      <c r="U707" t="s">
        <v>10515</v>
      </c>
      <c r="V707" t="s">
        <v>14918</v>
      </c>
      <c r="W707" t="s">
        <v>10516</v>
      </c>
      <c r="X707" t="s">
        <v>8995</v>
      </c>
      <c r="Y707" t="s">
        <v>10517</v>
      </c>
      <c r="Z707" t="s">
        <v>16141</v>
      </c>
      <c r="AA707" t="s">
        <v>10519</v>
      </c>
      <c r="AB707" t="s">
        <v>10520</v>
      </c>
      <c r="AC707" t="s">
        <v>15543</v>
      </c>
      <c r="AD707" t="s">
        <v>6953</v>
      </c>
      <c r="AV707" t="s">
        <v>1823</v>
      </c>
      <c r="AW707" t="s">
        <v>4437</v>
      </c>
    </row>
    <row r="708" spans="1:49">
      <c r="A708" t="s">
        <v>14919</v>
      </c>
      <c r="B708" t="s">
        <v>962</v>
      </c>
      <c r="D708">
        <v>74199.070000000007</v>
      </c>
      <c r="E708" t="s">
        <v>14920</v>
      </c>
      <c r="F708">
        <v>0</v>
      </c>
      <c r="G708" t="s">
        <v>6314</v>
      </c>
      <c r="H708" t="s">
        <v>12314</v>
      </c>
      <c r="P708">
        <v>123386.89</v>
      </c>
      <c r="Q708">
        <v>2368.75</v>
      </c>
      <c r="R708" s="343">
        <v>43125</v>
      </c>
      <c r="S708" s="343">
        <v>42079</v>
      </c>
      <c r="T708" t="s">
        <v>10514</v>
      </c>
      <c r="U708" t="s">
        <v>10515</v>
      </c>
      <c r="V708" t="s">
        <v>14921</v>
      </c>
      <c r="W708" t="s">
        <v>10516</v>
      </c>
      <c r="X708" t="s">
        <v>8995</v>
      </c>
      <c r="Y708" t="s">
        <v>10517</v>
      </c>
      <c r="Z708" t="s">
        <v>16141</v>
      </c>
      <c r="AA708" t="s">
        <v>10519</v>
      </c>
      <c r="AB708" t="s">
        <v>10520</v>
      </c>
      <c r="AC708" t="s">
        <v>15543</v>
      </c>
      <c r="AD708" t="s">
        <v>6953</v>
      </c>
      <c r="AV708" t="s">
        <v>1823</v>
      </c>
      <c r="AW708" t="s">
        <v>4437</v>
      </c>
    </row>
    <row r="709" spans="1:49">
      <c r="A709" t="s">
        <v>14922</v>
      </c>
      <c r="B709" t="s">
        <v>962</v>
      </c>
      <c r="D709">
        <v>180300.61</v>
      </c>
      <c r="E709" t="s">
        <v>14923</v>
      </c>
      <c r="F709">
        <v>0</v>
      </c>
      <c r="G709" t="s">
        <v>6314</v>
      </c>
      <c r="H709" t="s">
        <v>12314</v>
      </c>
      <c r="P709">
        <v>299825.37</v>
      </c>
      <c r="Q709">
        <v>5755.98</v>
      </c>
      <c r="R709" s="343">
        <v>43125</v>
      </c>
      <c r="S709" s="343">
        <v>42079</v>
      </c>
      <c r="T709" t="s">
        <v>10514</v>
      </c>
      <c r="U709" t="s">
        <v>10515</v>
      </c>
      <c r="V709" t="s">
        <v>14924</v>
      </c>
      <c r="W709" t="s">
        <v>10516</v>
      </c>
      <c r="X709" t="s">
        <v>8995</v>
      </c>
      <c r="Y709" t="s">
        <v>10517</v>
      </c>
      <c r="Z709" t="s">
        <v>16141</v>
      </c>
      <c r="AA709" t="s">
        <v>10519</v>
      </c>
      <c r="AB709" t="s">
        <v>10520</v>
      </c>
      <c r="AC709" t="s">
        <v>15543</v>
      </c>
      <c r="AD709" t="s">
        <v>6953</v>
      </c>
      <c r="AV709" t="s">
        <v>1823</v>
      </c>
      <c r="AW709" t="s">
        <v>4437</v>
      </c>
    </row>
    <row r="710" spans="1:49">
      <c r="A710" t="s">
        <v>14943</v>
      </c>
      <c r="B710" t="s">
        <v>14944</v>
      </c>
      <c r="D710">
        <v>12117.7</v>
      </c>
      <c r="E710" t="s">
        <v>14945</v>
      </c>
      <c r="F710">
        <v>0</v>
      </c>
      <c r="G710" t="s">
        <v>6317</v>
      </c>
      <c r="H710" t="s">
        <v>12314</v>
      </c>
      <c r="P710">
        <v>19827.21</v>
      </c>
      <c r="Q710">
        <v>395.88</v>
      </c>
      <c r="R710" s="343">
        <v>43138</v>
      </c>
      <c r="S710" s="343">
        <v>42076</v>
      </c>
      <c r="T710" t="s">
        <v>14946</v>
      </c>
      <c r="U710" t="s">
        <v>14947</v>
      </c>
      <c r="V710" t="s">
        <v>14948</v>
      </c>
      <c r="W710" t="s">
        <v>16302</v>
      </c>
      <c r="X710" t="s">
        <v>1338</v>
      </c>
      <c r="Y710" t="s">
        <v>13455</v>
      </c>
      <c r="Z710" t="s">
        <v>14950</v>
      </c>
      <c r="AA710" t="s">
        <v>14951</v>
      </c>
      <c r="AB710" t="s">
        <v>14952</v>
      </c>
      <c r="AC710" t="s">
        <v>14953</v>
      </c>
      <c r="AD710" t="s">
        <v>6310</v>
      </c>
      <c r="AV710" t="s">
        <v>6309</v>
      </c>
      <c r="AW710" t="s">
        <v>6317</v>
      </c>
    </row>
    <row r="711" spans="1:49">
      <c r="A711" t="s">
        <v>14954</v>
      </c>
      <c r="B711" t="s">
        <v>14944</v>
      </c>
      <c r="D711">
        <v>12117.7</v>
      </c>
      <c r="E711" t="s">
        <v>14955</v>
      </c>
      <c r="F711">
        <v>0</v>
      </c>
      <c r="G711" t="s">
        <v>6317</v>
      </c>
      <c r="H711" t="s">
        <v>12314</v>
      </c>
      <c r="P711">
        <v>19827.21</v>
      </c>
      <c r="Q711">
        <v>395.88</v>
      </c>
      <c r="R711" s="343">
        <v>43138</v>
      </c>
      <c r="S711" s="343">
        <v>42076</v>
      </c>
      <c r="T711" t="s">
        <v>14946</v>
      </c>
      <c r="U711" t="s">
        <v>14947</v>
      </c>
      <c r="V711" t="s">
        <v>14956</v>
      </c>
      <c r="W711" t="s">
        <v>16302</v>
      </c>
      <c r="X711" t="s">
        <v>1338</v>
      </c>
      <c r="Y711" t="s">
        <v>13455</v>
      </c>
      <c r="Z711" t="s">
        <v>14950</v>
      </c>
      <c r="AA711" t="s">
        <v>14951</v>
      </c>
      <c r="AB711" t="s">
        <v>14952</v>
      </c>
      <c r="AC711" t="s">
        <v>14953</v>
      </c>
      <c r="AD711" t="s">
        <v>6310</v>
      </c>
      <c r="AV711" t="s">
        <v>6309</v>
      </c>
      <c r="AW711" t="s">
        <v>6317</v>
      </c>
    </row>
    <row r="712" spans="1:49">
      <c r="A712" t="s">
        <v>14957</v>
      </c>
      <c r="B712" t="s">
        <v>14944</v>
      </c>
      <c r="D712">
        <v>12117.7</v>
      </c>
      <c r="E712" t="s">
        <v>14955</v>
      </c>
      <c r="F712">
        <v>0</v>
      </c>
      <c r="G712" t="s">
        <v>6317</v>
      </c>
      <c r="H712" t="s">
        <v>12314</v>
      </c>
      <c r="P712">
        <v>19827.21</v>
      </c>
      <c r="Q712">
        <v>395.88</v>
      </c>
      <c r="R712" s="343">
        <v>43138</v>
      </c>
      <c r="S712" s="343">
        <v>42076</v>
      </c>
      <c r="T712" t="s">
        <v>14946</v>
      </c>
      <c r="U712" t="s">
        <v>14947</v>
      </c>
      <c r="V712" t="s">
        <v>14958</v>
      </c>
      <c r="W712" t="s">
        <v>16302</v>
      </c>
      <c r="X712" t="s">
        <v>1338</v>
      </c>
      <c r="Y712" t="s">
        <v>13455</v>
      </c>
      <c r="Z712" t="s">
        <v>14950</v>
      </c>
      <c r="AA712" t="s">
        <v>14951</v>
      </c>
      <c r="AB712" t="s">
        <v>14952</v>
      </c>
      <c r="AC712" t="s">
        <v>14953</v>
      </c>
      <c r="AD712" t="s">
        <v>6310</v>
      </c>
      <c r="AV712" t="s">
        <v>6309</v>
      </c>
      <c r="AW712" t="s">
        <v>6317</v>
      </c>
    </row>
    <row r="713" spans="1:49">
      <c r="A713" t="s">
        <v>15070</v>
      </c>
      <c r="B713" t="s">
        <v>977</v>
      </c>
      <c r="D713">
        <v>2245.2600000000002</v>
      </c>
      <c r="E713" t="s">
        <v>15071</v>
      </c>
      <c r="F713">
        <v>0</v>
      </c>
      <c r="G713" t="s">
        <v>6319</v>
      </c>
      <c r="H713" t="s">
        <v>12314</v>
      </c>
      <c r="P713">
        <v>6369.31</v>
      </c>
      <c r="Q713">
        <v>192.97</v>
      </c>
      <c r="R713" s="343">
        <v>42442</v>
      </c>
      <c r="S713" s="343">
        <v>42065</v>
      </c>
      <c r="T713" t="s">
        <v>8164</v>
      </c>
      <c r="U713" t="s">
        <v>8165</v>
      </c>
      <c r="V713" t="s">
        <v>15072</v>
      </c>
      <c r="W713" t="s">
        <v>8166</v>
      </c>
      <c r="X713" t="s">
        <v>1338</v>
      </c>
      <c r="Y713" t="s">
        <v>38</v>
      </c>
      <c r="Z713" t="s">
        <v>8167</v>
      </c>
      <c r="AA713" t="s">
        <v>8168</v>
      </c>
      <c r="AB713" t="s">
        <v>6309</v>
      </c>
      <c r="AC713" t="s">
        <v>8169</v>
      </c>
      <c r="AD713" t="s">
        <v>6313</v>
      </c>
      <c r="AV713" t="s">
        <v>6765</v>
      </c>
      <c r="AW713" t="s">
        <v>4392</v>
      </c>
    </row>
    <row r="714" spans="1:49">
      <c r="A714" t="s">
        <v>15073</v>
      </c>
      <c r="B714" t="s">
        <v>977</v>
      </c>
      <c r="D714">
        <v>2245.2600000000002</v>
      </c>
      <c r="E714" t="s">
        <v>15071</v>
      </c>
      <c r="F714">
        <v>0</v>
      </c>
      <c r="G714" t="s">
        <v>6319</v>
      </c>
      <c r="H714" t="s">
        <v>12314</v>
      </c>
      <c r="P714">
        <v>6369.31</v>
      </c>
      <c r="Q714">
        <v>192.97</v>
      </c>
      <c r="R714" s="343">
        <v>42441</v>
      </c>
      <c r="S714" s="343">
        <v>42065</v>
      </c>
      <c r="T714" t="s">
        <v>8164</v>
      </c>
      <c r="U714" t="s">
        <v>8165</v>
      </c>
      <c r="V714" t="s">
        <v>15074</v>
      </c>
      <c r="W714" t="s">
        <v>8166</v>
      </c>
      <c r="X714" t="s">
        <v>1338</v>
      </c>
      <c r="Y714" t="s">
        <v>38</v>
      </c>
      <c r="Z714" t="s">
        <v>8167</v>
      </c>
      <c r="AA714" t="s">
        <v>8168</v>
      </c>
      <c r="AB714" t="s">
        <v>6309</v>
      </c>
      <c r="AC714" t="s">
        <v>8169</v>
      </c>
      <c r="AD714" t="s">
        <v>6313</v>
      </c>
      <c r="AV714" t="s">
        <v>6765</v>
      </c>
      <c r="AW714" t="s">
        <v>4392</v>
      </c>
    </row>
    <row r="715" spans="1:49">
      <c r="A715" t="s">
        <v>15033</v>
      </c>
      <c r="B715" t="s">
        <v>16346</v>
      </c>
      <c r="D715">
        <v>1950.28</v>
      </c>
      <c r="E715" t="s">
        <v>15034</v>
      </c>
      <c r="F715">
        <v>0</v>
      </c>
      <c r="G715" t="s">
        <v>6319</v>
      </c>
      <c r="H715" t="s">
        <v>12314</v>
      </c>
      <c r="P715">
        <v>5426.83</v>
      </c>
      <c r="Q715">
        <v>169.43</v>
      </c>
      <c r="R715" s="343">
        <v>42440</v>
      </c>
      <c r="S715" s="343">
        <v>42065</v>
      </c>
      <c r="T715" t="s">
        <v>8369</v>
      </c>
      <c r="U715" t="s">
        <v>8370</v>
      </c>
      <c r="V715" t="s">
        <v>15035</v>
      </c>
      <c r="W715" t="s">
        <v>8371</v>
      </c>
      <c r="X715" t="s">
        <v>4646</v>
      </c>
      <c r="Y715" t="s">
        <v>4647</v>
      </c>
      <c r="Z715" t="s">
        <v>14978</v>
      </c>
      <c r="AA715" t="s">
        <v>14979</v>
      </c>
      <c r="AB715" t="s">
        <v>6309</v>
      </c>
      <c r="AC715" t="s">
        <v>14771</v>
      </c>
      <c r="AD715" t="s">
        <v>6313</v>
      </c>
      <c r="AV715" t="s">
        <v>12012</v>
      </c>
      <c r="AW715" t="s">
        <v>4428</v>
      </c>
    </row>
    <row r="716" spans="1:49">
      <c r="A716" t="s">
        <v>15036</v>
      </c>
      <c r="B716" t="s">
        <v>16346</v>
      </c>
      <c r="D716">
        <v>4930.6000000000004</v>
      </c>
      <c r="E716" t="s">
        <v>15037</v>
      </c>
      <c r="F716">
        <v>0</v>
      </c>
      <c r="G716" t="s">
        <v>6319</v>
      </c>
      <c r="H716" t="s">
        <v>12314</v>
      </c>
      <c r="P716">
        <v>13719.51</v>
      </c>
      <c r="Q716">
        <v>428.34</v>
      </c>
      <c r="R716" s="343">
        <v>42437</v>
      </c>
      <c r="S716" s="343">
        <v>42065</v>
      </c>
      <c r="T716" t="s">
        <v>8369</v>
      </c>
      <c r="U716" t="s">
        <v>8370</v>
      </c>
      <c r="V716" t="s">
        <v>15038</v>
      </c>
      <c r="W716" t="s">
        <v>8371</v>
      </c>
      <c r="X716" t="s">
        <v>4646</v>
      </c>
      <c r="Y716" t="s">
        <v>4647</v>
      </c>
      <c r="Z716" t="s">
        <v>14978</v>
      </c>
      <c r="AA716" t="s">
        <v>14979</v>
      </c>
      <c r="AB716" t="s">
        <v>6309</v>
      </c>
      <c r="AC716" t="s">
        <v>14771</v>
      </c>
      <c r="AD716" t="s">
        <v>6313</v>
      </c>
      <c r="AV716" t="s">
        <v>12012</v>
      </c>
      <c r="AW716" t="s">
        <v>4428</v>
      </c>
    </row>
    <row r="717" spans="1:49">
      <c r="A717" t="s">
        <v>15061</v>
      </c>
      <c r="B717" t="s">
        <v>15062</v>
      </c>
      <c r="D717">
        <v>6390.47</v>
      </c>
      <c r="E717" t="s">
        <v>15063</v>
      </c>
      <c r="F717">
        <v>0</v>
      </c>
      <c r="G717" t="s">
        <v>6312</v>
      </c>
      <c r="H717" t="s">
        <v>12314</v>
      </c>
      <c r="P717">
        <v>10158.530000000001</v>
      </c>
      <c r="Q717">
        <v>190.76</v>
      </c>
      <c r="R717" s="343">
        <v>43188</v>
      </c>
      <c r="S717" s="343">
        <v>42079</v>
      </c>
      <c r="T717" t="s">
        <v>15064</v>
      </c>
      <c r="U717" t="s">
        <v>6309</v>
      </c>
      <c r="V717" t="s">
        <v>15065</v>
      </c>
      <c r="W717" t="s">
        <v>15066</v>
      </c>
      <c r="X717" t="s">
        <v>8474</v>
      </c>
      <c r="Y717" t="s">
        <v>6287</v>
      </c>
      <c r="Z717" t="s">
        <v>15067</v>
      </c>
      <c r="AA717" t="s">
        <v>15068</v>
      </c>
      <c r="AB717" t="s">
        <v>6309</v>
      </c>
      <c r="AC717" t="s">
        <v>15069</v>
      </c>
      <c r="AD717" t="s">
        <v>6310</v>
      </c>
      <c r="AV717" t="s">
        <v>6309</v>
      </c>
      <c r="AW717" t="s">
        <v>6312</v>
      </c>
    </row>
    <row r="718" spans="1:49">
      <c r="A718" t="s">
        <v>15109</v>
      </c>
      <c r="B718" t="s">
        <v>15110</v>
      </c>
      <c r="D718">
        <v>10655.18</v>
      </c>
      <c r="E718" t="s">
        <v>15111</v>
      </c>
      <c r="F718">
        <v>0</v>
      </c>
      <c r="G718" t="s">
        <v>6314</v>
      </c>
      <c r="H718" t="s">
        <v>12314</v>
      </c>
      <c r="P718">
        <v>28393.21</v>
      </c>
      <c r="Q718">
        <v>838.8</v>
      </c>
      <c r="R718" s="343">
        <v>42484</v>
      </c>
      <c r="S718" s="343">
        <v>42079</v>
      </c>
      <c r="T718" t="s">
        <v>10437</v>
      </c>
      <c r="U718" t="s">
        <v>10438</v>
      </c>
      <c r="V718" t="s">
        <v>15112</v>
      </c>
      <c r="W718" t="s">
        <v>15113</v>
      </c>
      <c r="X718" t="s">
        <v>2024</v>
      </c>
      <c r="Y718" t="s">
        <v>14855</v>
      </c>
      <c r="Z718" t="s">
        <v>10440</v>
      </c>
      <c r="AA718" t="s">
        <v>15114</v>
      </c>
      <c r="AB718" t="s">
        <v>10441</v>
      </c>
      <c r="AC718" t="s">
        <v>16139</v>
      </c>
      <c r="AD718" t="s">
        <v>6953</v>
      </c>
      <c r="AV718" t="s">
        <v>1823</v>
      </c>
      <c r="AW718" t="s">
        <v>4437</v>
      </c>
    </row>
    <row r="719" spans="1:49">
      <c r="A719" t="s">
        <v>15117</v>
      </c>
      <c r="B719" t="s">
        <v>15118</v>
      </c>
      <c r="D719">
        <v>1253.01</v>
      </c>
      <c r="E719" t="s">
        <v>15119</v>
      </c>
      <c r="F719">
        <v>0</v>
      </c>
      <c r="G719" t="s">
        <v>6312</v>
      </c>
      <c r="H719" t="s">
        <v>12314</v>
      </c>
      <c r="P719">
        <v>3082.93</v>
      </c>
      <c r="Q719">
        <v>92.19</v>
      </c>
      <c r="R719" s="343">
        <v>42503</v>
      </c>
      <c r="S719" s="343">
        <v>42061</v>
      </c>
      <c r="T719" t="s">
        <v>15120</v>
      </c>
      <c r="U719" t="s">
        <v>6309</v>
      </c>
      <c r="V719" t="s">
        <v>15121</v>
      </c>
      <c r="W719" t="s">
        <v>15122</v>
      </c>
      <c r="X719" t="s">
        <v>2024</v>
      </c>
      <c r="Y719" t="s">
        <v>2031</v>
      </c>
      <c r="Z719" t="s">
        <v>15123</v>
      </c>
      <c r="AA719" t="s">
        <v>6309</v>
      </c>
      <c r="AB719" t="s">
        <v>6309</v>
      </c>
      <c r="AC719" t="s">
        <v>15124</v>
      </c>
      <c r="AD719" t="s">
        <v>6310</v>
      </c>
      <c r="AV719" t="s">
        <v>6309</v>
      </c>
      <c r="AW719" t="s">
        <v>6312</v>
      </c>
    </row>
    <row r="720" spans="1:49">
      <c r="A720" t="s">
        <v>15126</v>
      </c>
      <c r="B720" t="s">
        <v>15127</v>
      </c>
      <c r="D720">
        <v>4353.3599999999997</v>
      </c>
      <c r="E720" t="s">
        <v>15128</v>
      </c>
      <c r="F720">
        <v>0</v>
      </c>
      <c r="G720" t="s">
        <v>6312</v>
      </c>
      <c r="H720" t="s">
        <v>12314</v>
      </c>
      <c r="P720">
        <v>6581.71</v>
      </c>
      <c r="Q720">
        <v>123.62</v>
      </c>
      <c r="R720" s="343">
        <v>43234</v>
      </c>
      <c r="S720" s="343">
        <v>42065</v>
      </c>
      <c r="T720" t="s">
        <v>15129</v>
      </c>
      <c r="U720" t="s">
        <v>6309</v>
      </c>
      <c r="V720" t="s">
        <v>15130</v>
      </c>
      <c r="W720" t="s">
        <v>15131</v>
      </c>
      <c r="X720" t="s">
        <v>2024</v>
      </c>
      <c r="Y720" t="s">
        <v>2031</v>
      </c>
      <c r="Z720" t="s">
        <v>15132</v>
      </c>
      <c r="AA720" t="s">
        <v>15133</v>
      </c>
      <c r="AB720" t="s">
        <v>6309</v>
      </c>
      <c r="AC720" t="s">
        <v>16008</v>
      </c>
      <c r="AD720" t="s">
        <v>6310</v>
      </c>
      <c r="AV720" t="s">
        <v>6309</v>
      </c>
      <c r="AW720" t="s">
        <v>6312</v>
      </c>
    </row>
    <row r="721" spans="1:49">
      <c r="A721" t="s">
        <v>15256</v>
      </c>
      <c r="B721" t="s">
        <v>15257</v>
      </c>
      <c r="D721">
        <v>61239.93</v>
      </c>
      <c r="E721" t="s">
        <v>15258</v>
      </c>
      <c r="F721">
        <v>0</v>
      </c>
      <c r="G721" t="s">
        <v>6312</v>
      </c>
      <c r="H721" t="s">
        <v>12314</v>
      </c>
      <c r="P721">
        <v>84419.49</v>
      </c>
      <c r="Q721">
        <v>9643.18</v>
      </c>
      <c r="R721" s="343">
        <v>43237</v>
      </c>
      <c r="S721" s="343">
        <v>41946</v>
      </c>
      <c r="T721" t="s">
        <v>15259</v>
      </c>
      <c r="U721" t="s">
        <v>15260</v>
      </c>
      <c r="V721" t="s">
        <v>15261</v>
      </c>
      <c r="W721" t="s">
        <v>15262</v>
      </c>
      <c r="X721" t="s">
        <v>15263</v>
      </c>
      <c r="Y721" t="s">
        <v>15264</v>
      </c>
      <c r="Z721" t="s">
        <v>15265</v>
      </c>
      <c r="AA721" t="s">
        <v>15266</v>
      </c>
      <c r="AB721" t="s">
        <v>6309</v>
      </c>
      <c r="AC721" t="s">
        <v>15267</v>
      </c>
      <c r="AD721" t="s">
        <v>6310</v>
      </c>
      <c r="AE721" t="s">
        <v>15268</v>
      </c>
      <c r="AF721" t="s">
        <v>15259</v>
      </c>
      <c r="AG721" t="s">
        <v>15269</v>
      </c>
      <c r="AH721" t="s">
        <v>15263</v>
      </c>
      <c r="AI721" t="s">
        <v>15264</v>
      </c>
      <c r="AJ721" t="s">
        <v>15265</v>
      </c>
      <c r="AQ721">
        <v>1</v>
      </c>
      <c r="AR721" t="s">
        <v>2060</v>
      </c>
      <c r="AS721" t="s">
        <v>15135</v>
      </c>
      <c r="AT721" t="s">
        <v>2042</v>
      </c>
      <c r="AU721" t="s">
        <v>2062</v>
      </c>
    </row>
    <row r="722" spans="1:49">
      <c r="A722" t="s">
        <v>15270</v>
      </c>
      <c r="B722" t="s">
        <v>15257</v>
      </c>
      <c r="D722">
        <v>10948.59</v>
      </c>
      <c r="E722" t="s">
        <v>15193</v>
      </c>
      <c r="F722">
        <v>0</v>
      </c>
      <c r="G722" t="s">
        <v>6312</v>
      </c>
      <c r="H722" t="s">
        <v>12314</v>
      </c>
      <c r="P722">
        <v>15092.68</v>
      </c>
      <c r="Q722">
        <v>1724.03</v>
      </c>
      <c r="R722" s="343">
        <v>43237</v>
      </c>
      <c r="S722" s="343">
        <v>41946</v>
      </c>
      <c r="T722" t="s">
        <v>15259</v>
      </c>
      <c r="U722" t="s">
        <v>15260</v>
      </c>
      <c r="V722" t="s">
        <v>15271</v>
      </c>
      <c r="W722" t="s">
        <v>15262</v>
      </c>
      <c r="X722" t="s">
        <v>15263</v>
      </c>
      <c r="Y722" t="s">
        <v>15264</v>
      </c>
      <c r="Z722" t="s">
        <v>15265</v>
      </c>
      <c r="AA722" t="s">
        <v>15266</v>
      </c>
      <c r="AB722" t="s">
        <v>6309</v>
      </c>
      <c r="AC722" t="s">
        <v>15267</v>
      </c>
      <c r="AD722" t="s">
        <v>6310</v>
      </c>
      <c r="AE722" t="s">
        <v>15268</v>
      </c>
      <c r="AF722" t="s">
        <v>15259</v>
      </c>
      <c r="AG722" t="s">
        <v>15269</v>
      </c>
      <c r="AH722" t="s">
        <v>15263</v>
      </c>
      <c r="AI722" t="s">
        <v>15264</v>
      </c>
      <c r="AJ722" t="s">
        <v>15265</v>
      </c>
      <c r="AQ722">
        <v>1</v>
      </c>
      <c r="AR722" t="s">
        <v>2060</v>
      </c>
      <c r="AS722" t="s">
        <v>15135</v>
      </c>
      <c r="AT722" t="s">
        <v>2042</v>
      </c>
      <c r="AU722" t="s">
        <v>2062</v>
      </c>
    </row>
    <row r="723" spans="1:49">
      <c r="A723" t="s">
        <v>15181</v>
      </c>
      <c r="B723" t="s">
        <v>15182</v>
      </c>
      <c r="D723">
        <v>61239.93</v>
      </c>
      <c r="E723" t="s">
        <v>15183</v>
      </c>
      <c r="F723">
        <v>0</v>
      </c>
      <c r="G723" t="s">
        <v>6312</v>
      </c>
      <c r="H723" t="s">
        <v>12314</v>
      </c>
      <c r="P723">
        <v>84419.49</v>
      </c>
      <c r="Q723">
        <v>9643.18</v>
      </c>
      <c r="R723" s="343">
        <v>43244</v>
      </c>
      <c r="S723" s="343">
        <v>41764</v>
      </c>
      <c r="T723" t="s">
        <v>15184</v>
      </c>
      <c r="U723" t="s">
        <v>15185</v>
      </c>
      <c r="V723" t="s">
        <v>15186</v>
      </c>
      <c r="W723" t="s">
        <v>15187</v>
      </c>
      <c r="X723" t="s">
        <v>9732</v>
      </c>
      <c r="Y723" t="s">
        <v>9733</v>
      </c>
      <c r="Z723" t="s">
        <v>15188</v>
      </c>
      <c r="AA723" t="s">
        <v>15189</v>
      </c>
      <c r="AB723" t="s">
        <v>6309</v>
      </c>
      <c r="AC723" t="s">
        <v>15190</v>
      </c>
      <c r="AD723" t="s">
        <v>6310</v>
      </c>
      <c r="AE723" t="s">
        <v>15191</v>
      </c>
      <c r="AF723" t="s">
        <v>15184</v>
      </c>
      <c r="AG723" t="s">
        <v>15187</v>
      </c>
      <c r="AH723" t="s">
        <v>9732</v>
      </c>
      <c r="AI723" t="s">
        <v>9733</v>
      </c>
      <c r="AJ723" t="s">
        <v>15188</v>
      </c>
      <c r="AQ723">
        <v>1</v>
      </c>
      <c r="AR723" t="s">
        <v>2060</v>
      </c>
      <c r="AS723" t="s">
        <v>15135</v>
      </c>
      <c r="AT723" t="s">
        <v>2042</v>
      </c>
      <c r="AU723" t="s">
        <v>2062</v>
      </c>
      <c r="AV723" t="s">
        <v>6309</v>
      </c>
      <c r="AW723" t="s">
        <v>6312</v>
      </c>
    </row>
    <row r="724" spans="1:49">
      <c r="A724" t="s">
        <v>15192</v>
      </c>
      <c r="B724" t="s">
        <v>15182</v>
      </c>
      <c r="D724">
        <v>10948.59</v>
      </c>
      <c r="E724" t="s">
        <v>15193</v>
      </c>
      <c r="F724">
        <v>0</v>
      </c>
      <c r="G724" t="s">
        <v>6312</v>
      </c>
      <c r="H724" t="s">
        <v>12314</v>
      </c>
      <c r="P724">
        <v>15092.68</v>
      </c>
      <c r="Q724">
        <v>1724.03</v>
      </c>
      <c r="R724" s="343">
        <v>43244</v>
      </c>
      <c r="S724" s="343">
        <v>41418</v>
      </c>
      <c r="T724" t="s">
        <v>15184</v>
      </c>
      <c r="U724" t="s">
        <v>15185</v>
      </c>
      <c r="V724" t="s">
        <v>15194</v>
      </c>
      <c r="W724" t="s">
        <v>15187</v>
      </c>
      <c r="X724" t="s">
        <v>9732</v>
      </c>
      <c r="Y724" t="s">
        <v>9733</v>
      </c>
      <c r="Z724" t="s">
        <v>15188</v>
      </c>
      <c r="AA724" t="s">
        <v>15189</v>
      </c>
      <c r="AB724" t="s">
        <v>6309</v>
      </c>
      <c r="AC724" t="s">
        <v>15190</v>
      </c>
      <c r="AD724" t="s">
        <v>6310</v>
      </c>
      <c r="AE724" t="s">
        <v>15191</v>
      </c>
      <c r="AF724" t="s">
        <v>15184</v>
      </c>
      <c r="AG724" t="s">
        <v>15187</v>
      </c>
      <c r="AH724" t="s">
        <v>9732</v>
      </c>
      <c r="AI724" t="s">
        <v>9733</v>
      </c>
      <c r="AJ724" t="s">
        <v>15188</v>
      </c>
      <c r="AQ724">
        <v>1</v>
      </c>
      <c r="AR724" t="s">
        <v>2060</v>
      </c>
      <c r="AS724" t="s">
        <v>15135</v>
      </c>
      <c r="AT724" t="s">
        <v>2042</v>
      </c>
      <c r="AU724" t="s">
        <v>2062</v>
      </c>
      <c r="AV724" t="s">
        <v>6309</v>
      </c>
      <c r="AW724" t="s">
        <v>6312</v>
      </c>
    </row>
    <row r="725" spans="1:49">
      <c r="A725" t="s">
        <v>15170</v>
      </c>
      <c r="B725" t="s">
        <v>15171</v>
      </c>
      <c r="D725">
        <v>13227.01</v>
      </c>
      <c r="E725" t="s">
        <v>15172</v>
      </c>
      <c r="F725">
        <v>0</v>
      </c>
      <c r="G725" t="s">
        <v>6317</v>
      </c>
      <c r="H725" t="s">
        <v>12314</v>
      </c>
      <c r="P725">
        <v>32520.32</v>
      </c>
      <c r="Q725">
        <v>974.52</v>
      </c>
      <c r="R725" s="343">
        <v>42517</v>
      </c>
      <c r="S725" s="343">
        <v>42080</v>
      </c>
      <c r="T725" t="s">
        <v>15173</v>
      </c>
      <c r="U725" t="s">
        <v>15174</v>
      </c>
      <c r="V725" t="s">
        <v>15175</v>
      </c>
      <c r="W725" t="s">
        <v>15176</v>
      </c>
      <c r="X725" t="s">
        <v>2024</v>
      </c>
      <c r="Y725" t="s">
        <v>15177</v>
      </c>
      <c r="Z725" t="s">
        <v>15178</v>
      </c>
      <c r="AA725" t="s">
        <v>15179</v>
      </c>
      <c r="AB725" t="s">
        <v>6309</v>
      </c>
      <c r="AC725" t="s">
        <v>15180</v>
      </c>
      <c r="AD725" t="s">
        <v>6310</v>
      </c>
      <c r="AV725" t="s">
        <v>6309</v>
      </c>
      <c r="AW725" t="s">
        <v>6317</v>
      </c>
    </row>
    <row r="726" spans="1:49">
      <c r="A726" t="s">
        <v>15247</v>
      </c>
      <c r="B726" t="s">
        <v>1949</v>
      </c>
      <c r="D726">
        <v>13710.85</v>
      </c>
      <c r="E726" t="s">
        <v>15248</v>
      </c>
      <c r="F726">
        <v>0</v>
      </c>
      <c r="G726" t="s">
        <v>6317</v>
      </c>
      <c r="H726" t="s">
        <v>12314</v>
      </c>
      <c r="P726">
        <v>20061.96</v>
      </c>
      <c r="Q726">
        <v>387.76</v>
      </c>
      <c r="R726" s="343">
        <v>43268</v>
      </c>
      <c r="S726" s="343">
        <v>42066</v>
      </c>
      <c r="T726" t="s">
        <v>7727</v>
      </c>
      <c r="U726" t="s">
        <v>7728</v>
      </c>
      <c r="V726" t="s">
        <v>15249</v>
      </c>
      <c r="W726" t="s">
        <v>7730</v>
      </c>
      <c r="X726" t="s">
        <v>1338</v>
      </c>
      <c r="Y726" t="s">
        <v>3329</v>
      </c>
      <c r="Z726" t="s">
        <v>7731</v>
      </c>
      <c r="AA726" t="s">
        <v>7732</v>
      </c>
      <c r="AB726" t="s">
        <v>7733</v>
      </c>
      <c r="AC726" t="s">
        <v>7734</v>
      </c>
      <c r="AD726" t="s">
        <v>6310</v>
      </c>
      <c r="AV726" t="s">
        <v>6309</v>
      </c>
      <c r="AW726" t="s">
        <v>6317</v>
      </c>
    </row>
    <row r="727" spans="1:49">
      <c r="A727" t="s">
        <v>15280</v>
      </c>
      <c r="B727" t="s">
        <v>2458</v>
      </c>
      <c r="D727">
        <v>18074.78</v>
      </c>
      <c r="E727" t="s">
        <v>15281</v>
      </c>
      <c r="F727">
        <v>0</v>
      </c>
      <c r="G727" t="s">
        <v>6319</v>
      </c>
      <c r="H727" t="s">
        <v>12314</v>
      </c>
      <c r="P727">
        <v>41832.44</v>
      </c>
      <c r="Q727">
        <v>1239.18</v>
      </c>
      <c r="R727" s="343">
        <v>42547</v>
      </c>
      <c r="S727" s="343">
        <v>42079</v>
      </c>
      <c r="T727" t="s">
        <v>8128</v>
      </c>
      <c r="U727" t="s">
        <v>8129</v>
      </c>
      <c r="V727" t="s">
        <v>15282</v>
      </c>
      <c r="W727" t="s">
        <v>8130</v>
      </c>
      <c r="X727" t="s">
        <v>8131</v>
      </c>
      <c r="Y727" t="s">
        <v>8132</v>
      </c>
      <c r="Z727" t="s">
        <v>8133</v>
      </c>
      <c r="AA727" t="s">
        <v>8134</v>
      </c>
      <c r="AB727" t="s">
        <v>8135</v>
      </c>
      <c r="AC727" t="s">
        <v>8136</v>
      </c>
      <c r="AD727" t="s">
        <v>6313</v>
      </c>
    </row>
    <row r="728" spans="1:49">
      <c r="A728" t="s">
        <v>15283</v>
      </c>
      <c r="B728" t="s">
        <v>2458</v>
      </c>
      <c r="D728">
        <v>18074.78</v>
      </c>
      <c r="E728" t="s">
        <v>15281</v>
      </c>
      <c r="F728">
        <v>0</v>
      </c>
      <c r="G728" t="s">
        <v>6319</v>
      </c>
      <c r="H728" t="s">
        <v>12314</v>
      </c>
      <c r="P728">
        <v>41832.44</v>
      </c>
      <c r="Q728">
        <v>1239.18</v>
      </c>
      <c r="R728" s="343">
        <v>42547</v>
      </c>
      <c r="S728" s="343">
        <v>42079</v>
      </c>
      <c r="T728" t="s">
        <v>8128</v>
      </c>
      <c r="U728" t="s">
        <v>8129</v>
      </c>
      <c r="V728" t="s">
        <v>15284</v>
      </c>
      <c r="W728" t="s">
        <v>8130</v>
      </c>
      <c r="X728" t="s">
        <v>8131</v>
      </c>
      <c r="Y728" t="s">
        <v>8132</v>
      </c>
      <c r="Z728" t="s">
        <v>8133</v>
      </c>
      <c r="AA728" t="s">
        <v>8134</v>
      </c>
      <c r="AB728" t="s">
        <v>8135</v>
      </c>
      <c r="AC728" t="s">
        <v>8136</v>
      </c>
      <c r="AD728" t="s">
        <v>6313</v>
      </c>
    </row>
    <row r="729" spans="1:49">
      <c r="A729" t="s">
        <v>15285</v>
      </c>
      <c r="B729" t="s">
        <v>2458</v>
      </c>
      <c r="D729">
        <v>18074.78</v>
      </c>
      <c r="E729" t="s">
        <v>15286</v>
      </c>
      <c r="F729">
        <v>0</v>
      </c>
      <c r="G729" t="s">
        <v>6319</v>
      </c>
      <c r="H729" t="s">
        <v>12314</v>
      </c>
      <c r="P729">
        <v>41832.44</v>
      </c>
      <c r="Q729">
        <v>1239.18</v>
      </c>
      <c r="R729" s="343">
        <v>42547</v>
      </c>
      <c r="S729" s="343">
        <v>42079</v>
      </c>
      <c r="T729" t="s">
        <v>8128</v>
      </c>
      <c r="U729" t="s">
        <v>8129</v>
      </c>
      <c r="V729" t="s">
        <v>15287</v>
      </c>
      <c r="W729" t="s">
        <v>8130</v>
      </c>
      <c r="X729" t="s">
        <v>8131</v>
      </c>
      <c r="Y729" t="s">
        <v>8132</v>
      </c>
      <c r="Z729" t="s">
        <v>8133</v>
      </c>
      <c r="AA729" t="s">
        <v>8134</v>
      </c>
      <c r="AB729" t="s">
        <v>8135</v>
      </c>
      <c r="AC729" t="s">
        <v>8136</v>
      </c>
      <c r="AD729" t="s">
        <v>6313</v>
      </c>
    </row>
    <row r="730" spans="1:49">
      <c r="A730" t="s">
        <v>15311</v>
      </c>
      <c r="B730" t="s">
        <v>15312</v>
      </c>
      <c r="D730">
        <v>116672.02</v>
      </c>
      <c r="E730" t="s">
        <v>15313</v>
      </c>
      <c r="F730">
        <v>0</v>
      </c>
      <c r="G730" t="s">
        <v>6312</v>
      </c>
      <c r="H730" t="s">
        <v>12314</v>
      </c>
      <c r="P730">
        <v>142419.47</v>
      </c>
      <c r="Q730">
        <v>16268.47</v>
      </c>
      <c r="R730" s="343">
        <v>43480</v>
      </c>
      <c r="S730" s="343">
        <v>41995</v>
      </c>
      <c r="T730" t="s">
        <v>15314</v>
      </c>
      <c r="U730" t="s">
        <v>15315</v>
      </c>
      <c r="V730" t="s">
        <v>15316</v>
      </c>
      <c r="W730" t="s">
        <v>15317</v>
      </c>
      <c r="X730" t="s">
        <v>3916</v>
      </c>
      <c r="Y730" t="s">
        <v>3917</v>
      </c>
      <c r="Z730" t="s">
        <v>6309</v>
      </c>
      <c r="AA730" t="s">
        <v>15318</v>
      </c>
      <c r="AB730" t="s">
        <v>6309</v>
      </c>
      <c r="AC730" t="s">
        <v>15319</v>
      </c>
      <c r="AD730" t="s">
        <v>6310</v>
      </c>
      <c r="AE730" t="s">
        <v>15320</v>
      </c>
      <c r="AF730" t="s">
        <v>15314</v>
      </c>
      <c r="AG730" t="s">
        <v>15317</v>
      </c>
      <c r="AH730" t="s">
        <v>3916</v>
      </c>
      <c r="AI730" t="s">
        <v>3917</v>
      </c>
      <c r="AJ730" t="s">
        <v>6309</v>
      </c>
      <c r="AQ730">
        <v>1</v>
      </c>
      <c r="AR730" t="s">
        <v>2060</v>
      </c>
      <c r="AS730" t="s">
        <v>15135</v>
      </c>
      <c r="AT730" t="s">
        <v>2042</v>
      </c>
      <c r="AU730" t="s">
        <v>2062</v>
      </c>
    </row>
    <row r="731" spans="1:49">
      <c r="A731" t="s">
        <v>15321</v>
      </c>
      <c r="B731" t="s">
        <v>15312</v>
      </c>
      <c r="D731">
        <v>16831.849999999999</v>
      </c>
      <c r="E731" t="s">
        <v>15322</v>
      </c>
      <c r="F731">
        <v>0</v>
      </c>
      <c r="G731" t="s">
        <v>6312</v>
      </c>
      <c r="H731" t="s">
        <v>12314</v>
      </c>
      <c r="P731">
        <v>20546.34</v>
      </c>
      <c r="Q731">
        <v>2346.9899999999998</v>
      </c>
      <c r="R731" s="343">
        <v>43480</v>
      </c>
      <c r="S731" s="343">
        <v>41632</v>
      </c>
      <c r="T731" t="s">
        <v>15314</v>
      </c>
      <c r="U731" t="s">
        <v>15315</v>
      </c>
      <c r="V731" t="s">
        <v>15323</v>
      </c>
      <c r="W731" t="s">
        <v>15317</v>
      </c>
      <c r="X731" t="s">
        <v>3916</v>
      </c>
      <c r="Y731" t="s">
        <v>3917</v>
      </c>
      <c r="Z731" t="s">
        <v>6309</v>
      </c>
      <c r="AA731" t="s">
        <v>15318</v>
      </c>
      <c r="AB731" t="s">
        <v>6309</v>
      </c>
      <c r="AC731" t="s">
        <v>15319</v>
      </c>
      <c r="AD731" t="s">
        <v>6310</v>
      </c>
      <c r="AE731" t="s">
        <v>15320</v>
      </c>
      <c r="AF731" t="s">
        <v>15314</v>
      </c>
      <c r="AG731" t="s">
        <v>15317</v>
      </c>
      <c r="AH731" t="s">
        <v>3916</v>
      </c>
      <c r="AI731" t="s">
        <v>3917</v>
      </c>
      <c r="AJ731" t="s">
        <v>6309</v>
      </c>
      <c r="AQ731">
        <v>1</v>
      </c>
      <c r="AR731" t="s">
        <v>2060</v>
      </c>
      <c r="AS731" t="s">
        <v>15135</v>
      </c>
      <c r="AT731" t="s">
        <v>2042</v>
      </c>
      <c r="AU731" t="s">
        <v>2062</v>
      </c>
    </row>
    <row r="732" spans="1:49">
      <c r="A732" t="s">
        <v>15324</v>
      </c>
      <c r="B732" t="s">
        <v>15312</v>
      </c>
      <c r="D732">
        <v>30930.32</v>
      </c>
      <c r="E732" t="s">
        <v>15438</v>
      </c>
      <c r="F732">
        <v>0</v>
      </c>
      <c r="G732" t="s">
        <v>6312</v>
      </c>
      <c r="H732" t="s">
        <v>12314</v>
      </c>
      <c r="P732">
        <v>37756.089999999997</v>
      </c>
      <c r="Q732">
        <v>4312.8500000000004</v>
      </c>
      <c r="R732" s="343">
        <v>43480</v>
      </c>
      <c r="S732" s="343">
        <v>41555</v>
      </c>
      <c r="T732" t="s">
        <v>15314</v>
      </c>
      <c r="U732" t="s">
        <v>15315</v>
      </c>
      <c r="V732" t="s">
        <v>15439</v>
      </c>
      <c r="W732" t="s">
        <v>15317</v>
      </c>
      <c r="X732" t="s">
        <v>3916</v>
      </c>
      <c r="Y732" t="s">
        <v>3917</v>
      </c>
      <c r="Z732" t="s">
        <v>6309</v>
      </c>
      <c r="AA732" t="s">
        <v>15318</v>
      </c>
      <c r="AB732" t="s">
        <v>6309</v>
      </c>
      <c r="AC732" t="s">
        <v>15319</v>
      </c>
      <c r="AD732" t="s">
        <v>6310</v>
      </c>
      <c r="AE732" t="s">
        <v>15320</v>
      </c>
      <c r="AF732" t="s">
        <v>15314</v>
      </c>
      <c r="AG732" t="s">
        <v>15317</v>
      </c>
      <c r="AH732" t="s">
        <v>3916</v>
      </c>
      <c r="AI732" t="s">
        <v>3917</v>
      </c>
      <c r="AJ732" t="s">
        <v>6309</v>
      </c>
      <c r="AQ732">
        <v>1</v>
      </c>
      <c r="AR732" t="s">
        <v>2060</v>
      </c>
      <c r="AS732" t="s">
        <v>15135</v>
      </c>
      <c r="AT732" t="s">
        <v>2042</v>
      </c>
      <c r="AU732" t="s">
        <v>2062</v>
      </c>
    </row>
    <row r="733" spans="1:49">
      <c r="A733" t="s">
        <v>15326</v>
      </c>
      <c r="B733" t="s">
        <v>2458</v>
      </c>
      <c r="D733">
        <v>18074.900000000001</v>
      </c>
      <c r="E733" t="s">
        <v>15286</v>
      </c>
      <c r="F733">
        <v>0</v>
      </c>
      <c r="G733" t="s">
        <v>6319</v>
      </c>
      <c r="H733" t="s">
        <v>12314</v>
      </c>
      <c r="P733">
        <v>41832.43</v>
      </c>
      <c r="Q733">
        <v>1239.2</v>
      </c>
      <c r="R733" s="343">
        <v>42554</v>
      </c>
      <c r="S733" s="343">
        <v>42079</v>
      </c>
      <c r="T733" t="s">
        <v>8128</v>
      </c>
      <c r="U733" t="s">
        <v>8129</v>
      </c>
      <c r="V733" t="s">
        <v>15327</v>
      </c>
      <c r="W733" t="s">
        <v>8130</v>
      </c>
      <c r="X733" t="s">
        <v>8131</v>
      </c>
      <c r="Y733" t="s">
        <v>8132</v>
      </c>
      <c r="Z733" t="s">
        <v>8133</v>
      </c>
      <c r="AA733" t="s">
        <v>8134</v>
      </c>
      <c r="AB733" t="s">
        <v>8135</v>
      </c>
      <c r="AC733" t="s">
        <v>8136</v>
      </c>
      <c r="AD733" t="s">
        <v>6313</v>
      </c>
    </row>
    <row r="734" spans="1:49">
      <c r="A734" t="s">
        <v>15328</v>
      </c>
      <c r="B734" t="s">
        <v>2458</v>
      </c>
      <c r="D734">
        <v>18074.900000000001</v>
      </c>
      <c r="E734" t="s">
        <v>15329</v>
      </c>
      <c r="F734">
        <v>0</v>
      </c>
      <c r="G734" t="s">
        <v>6319</v>
      </c>
      <c r="H734" t="s">
        <v>12314</v>
      </c>
      <c r="P734">
        <v>41832.43</v>
      </c>
      <c r="Q734">
        <v>1239.2</v>
      </c>
      <c r="R734" s="343">
        <v>42554</v>
      </c>
      <c r="S734" s="343">
        <v>42079</v>
      </c>
      <c r="T734" t="s">
        <v>8128</v>
      </c>
      <c r="U734" t="s">
        <v>8129</v>
      </c>
      <c r="V734" t="s">
        <v>15330</v>
      </c>
      <c r="W734" t="s">
        <v>8130</v>
      </c>
      <c r="X734" t="s">
        <v>8131</v>
      </c>
      <c r="Y734" t="s">
        <v>8132</v>
      </c>
      <c r="Z734" t="s">
        <v>8133</v>
      </c>
      <c r="AA734" t="s">
        <v>8134</v>
      </c>
      <c r="AB734" t="s">
        <v>8135</v>
      </c>
      <c r="AC734" t="s">
        <v>8136</v>
      </c>
      <c r="AD734" t="s">
        <v>6313</v>
      </c>
    </row>
    <row r="735" spans="1:49">
      <c r="A735" t="s">
        <v>15332</v>
      </c>
      <c r="B735" t="s">
        <v>15333</v>
      </c>
      <c r="D735">
        <v>9567.5300000000007</v>
      </c>
      <c r="E735" t="s">
        <v>15334</v>
      </c>
      <c r="F735">
        <v>0</v>
      </c>
      <c r="G735" t="s">
        <v>6312</v>
      </c>
      <c r="H735" t="s">
        <v>12314</v>
      </c>
      <c r="P735">
        <v>13894.72</v>
      </c>
      <c r="Q735">
        <v>255.18</v>
      </c>
      <c r="R735" s="343">
        <v>43297</v>
      </c>
      <c r="S735" s="343">
        <v>42060</v>
      </c>
      <c r="T735" t="s">
        <v>15335</v>
      </c>
      <c r="U735" t="s">
        <v>6309</v>
      </c>
      <c r="V735" t="s">
        <v>15336</v>
      </c>
      <c r="W735" t="s">
        <v>15337</v>
      </c>
      <c r="X735" t="s">
        <v>2024</v>
      </c>
      <c r="Y735" t="s">
        <v>2031</v>
      </c>
      <c r="Z735" t="s">
        <v>6309</v>
      </c>
      <c r="AA735" t="s">
        <v>15338</v>
      </c>
      <c r="AB735" t="s">
        <v>6309</v>
      </c>
      <c r="AC735" t="s">
        <v>15339</v>
      </c>
      <c r="AD735" t="s">
        <v>6310</v>
      </c>
    </row>
    <row r="736" spans="1:49">
      <c r="A736" t="s">
        <v>15440</v>
      </c>
      <c r="B736" t="s">
        <v>15182</v>
      </c>
      <c r="D736">
        <v>14437.7</v>
      </c>
      <c r="E736" t="s">
        <v>15441</v>
      </c>
      <c r="F736">
        <v>0</v>
      </c>
      <c r="G736" t="s">
        <v>6312</v>
      </c>
      <c r="H736" t="s">
        <v>12314</v>
      </c>
      <c r="P736">
        <v>19902.43</v>
      </c>
      <c r="Q736">
        <v>2273.44</v>
      </c>
      <c r="R736" s="343">
        <v>43325</v>
      </c>
      <c r="S736" s="343">
        <v>41953</v>
      </c>
      <c r="T736" t="s">
        <v>15184</v>
      </c>
      <c r="U736" t="s">
        <v>15185</v>
      </c>
      <c r="V736" t="s">
        <v>15442</v>
      </c>
      <c r="W736" t="s">
        <v>15187</v>
      </c>
      <c r="X736" t="s">
        <v>9732</v>
      </c>
      <c r="Y736" t="s">
        <v>9733</v>
      </c>
      <c r="Z736" t="s">
        <v>15188</v>
      </c>
      <c r="AA736" t="s">
        <v>15189</v>
      </c>
      <c r="AB736" t="s">
        <v>6309</v>
      </c>
      <c r="AC736" t="s">
        <v>15190</v>
      </c>
      <c r="AD736" t="s">
        <v>6310</v>
      </c>
      <c r="AE736" t="s">
        <v>15191</v>
      </c>
      <c r="AF736" t="s">
        <v>15184</v>
      </c>
      <c r="AG736" t="s">
        <v>15187</v>
      </c>
      <c r="AH736" t="s">
        <v>9732</v>
      </c>
      <c r="AI736" t="s">
        <v>9733</v>
      </c>
      <c r="AJ736" t="s">
        <v>15188</v>
      </c>
      <c r="AQ736">
        <v>1</v>
      </c>
      <c r="AR736" t="s">
        <v>2060</v>
      </c>
      <c r="AS736" t="s">
        <v>15135</v>
      </c>
      <c r="AT736" t="s">
        <v>2042</v>
      </c>
      <c r="AU736" t="s">
        <v>2062</v>
      </c>
    </row>
    <row r="737" spans="1:47">
      <c r="A737" t="s">
        <v>15369</v>
      </c>
      <c r="B737" t="s">
        <v>15370</v>
      </c>
      <c r="D737">
        <v>14574.35</v>
      </c>
      <c r="E737" t="s">
        <v>4602</v>
      </c>
      <c r="F737">
        <v>0</v>
      </c>
      <c r="G737" t="s">
        <v>6319</v>
      </c>
      <c r="H737" t="s">
        <v>12314</v>
      </c>
      <c r="P737">
        <v>29256.66</v>
      </c>
      <c r="Q737">
        <v>902.69</v>
      </c>
      <c r="R737" s="343">
        <v>42596</v>
      </c>
      <c r="S737" s="343">
        <v>42065</v>
      </c>
      <c r="T737" t="s">
        <v>15371</v>
      </c>
      <c r="U737" t="s">
        <v>15372</v>
      </c>
      <c r="V737" t="s">
        <v>15373</v>
      </c>
      <c r="W737" t="s">
        <v>15374</v>
      </c>
      <c r="X737" t="s">
        <v>11299</v>
      </c>
      <c r="Y737" t="s">
        <v>11300</v>
      </c>
      <c r="Z737" t="s">
        <v>15375</v>
      </c>
      <c r="AA737" t="s">
        <v>6309</v>
      </c>
      <c r="AB737" t="s">
        <v>6309</v>
      </c>
      <c r="AC737" t="s">
        <v>15376</v>
      </c>
      <c r="AD737" t="s">
        <v>6953</v>
      </c>
    </row>
    <row r="738" spans="1:47">
      <c r="A738" t="s">
        <v>15380</v>
      </c>
      <c r="B738" t="s">
        <v>15381</v>
      </c>
      <c r="D738">
        <v>4634.26</v>
      </c>
      <c r="E738" t="s">
        <v>15382</v>
      </c>
      <c r="F738">
        <v>0</v>
      </c>
      <c r="G738" t="s">
        <v>6317</v>
      </c>
      <c r="H738" t="s">
        <v>12314</v>
      </c>
      <c r="P738">
        <v>21073.17</v>
      </c>
      <c r="Q738">
        <v>943.02</v>
      </c>
      <c r="R738" s="343">
        <v>42267</v>
      </c>
      <c r="S738" s="343">
        <v>42065</v>
      </c>
      <c r="T738" t="s">
        <v>15383</v>
      </c>
      <c r="U738" t="s">
        <v>15384</v>
      </c>
      <c r="V738" t="s">
        <v>15385</v>
      </c>
      <c r="W738" t="s">
        <v>15386</v>
      </c>
      <c r="X738" t="s">
        <v>6946</v>
      </c>
      <c r="Y738" t="s">
        <v>2031</v>
      </c>
      <c r="Z738" t="s">
        <v>15387</v>
      </c>
      <c r="AA738" t="s">
        <v>15388</v>
      </c>
      <c r="AB738" t="s">
        <v>15389</v>
      </c>
      <c r="AC738" t="s">
        <v>15390</v>
      </c>
      <c r="AD738" t="s">
        <v>6310</v>
      </c>
      <c r="AE738" t="s">
        <v>15391</v>
      </c>
      <c r="AF738" t="s">
        <v>15392</v>
      </c>
      <c r="AG738" t="s">
        <v>15393</v>
      </c>
      <c r="AH738" t="s">
        <v>6946</v>
      </c>
      <c r="AI738" t="s">
        <v>2031</v>
      </c>
      <c r="AJ738" t="s">
        <v>15387</v>
      </c>
    </row>
    <row r="739" spans="1:47">
      <c r="A739" t="s">
        <v>15443</v>
      </c>
      <c r="B739" t="s">
        <v>15444</v>
      </c>
      <c r="D739">
        <v>95377.14</v>
      </c>
      <c r="E739" t="s">
        <v>15445</v>
      </c>
      <c r="F739">
        <v>0</v>
      </c>
      <c r="G739" t="s">
        <v>6312</v>
      </c>
      <c r="H739" t="s">
        <v>12314</v>
      </c>
      <c r="P739">
        <v>131024.36</v>
      </c>
      <c r="Q739">
        <v>15164.72</v>
      </c>
      <c r="R739" s="343">
        <v>43366</v>
      </c>
      <c r="S739" s="343">
        <v>42027</v>
      </c>
      <c r="T739" t="s">
        <v>15446</v>
      </c>
      <c r="U739" t="s">
        <v>15447</v>
      </c>
      <c r="V739" t="s">
        <v>15448</v>
      </c>
      <c r="W739" t="s">
        <v>15452</v>
      </c>
      <c r="X739" t="s">
        <v>15453</v>
      </c>
      <c r="Y739" t="s">
        <v>15454</v>
      </c>
      <c r="Z739" t="s">
        <v>15450</v>
      </c>
      <c r="AA739" t="s">
        <v>6309</v>
      </c>
      <c r="AB739" t="s">
        <v>6309</v>
      </c>
      <c r="AC739" t="s">
        <v>15991</v>
      </c>
      <c r="AD739" t="s">
        <v>6310</v>
      </c>
      <c r="AE739" t="s">
        <v>15451</v>
      </c>
      <c r="AF739" t="s">
        <v>15446</v>
      </c>
      <c r="AG739" t="s">
        <v>15449</v>
      </c>
      <c r="AH739" t="s">
        <v>8029</v>
      </c>
      <c r="AI739" t="s">
        <v>8030</v>
      </c>
      <c r="AJ739" t="s">
        <v>6309</v>
      </c>
      <c r="AK739" t="s">
        <v>15455</v>
      </c>
      <c r="AL739" t="s">
        <v>15456</v>
      </c>
      <c r="AM739" t="s">
        <v>15449</v>
      </c>
      <c r="AN739" t="s">
        <v>8029</v>
      </c>
      <c r="AO739" t="s">
        <v>8030</v>
      </c>
      <c r="AP739" t="s">
        <v>6309</v>
      </c>
      <c r="AQ739">
        <v>1</v>
      </c>
      <c r="AR739" t="s">
        <v>2060</v>
      </c>
      <c r="AS739" t="s">
        <v>15135</v>
      </c>
      <c r="AT739" t="s">
        <v>2042</v>
      </c>
      <c r="AU739" t="s">
        <v>2062</v>
      </c>
    </row>
    <row r="740" spans="1:47">
      <c r="A740" t="s">
        <v>15457</v>
      </c>
      <c r="B740" t="s">
        <v>15444</v>
      </c>
      <c r="D740">
        <v>13280.37</v>
      </c>
      <c r="E740" t="s">
        <v>15458</v>
      </c>
      <c r="F740">
        <v>0</v>
      </c>
      <c r="G740" t="s">
        <v>6312</v>
      </c>
      <c r="H740" t="s">
        <v>12314</v>
      </c>
      <c r="P740">
        <v>18243.900000000001</v>
      </c>
      <c r="Q740">
        <v>2111.54</v>
      </c>
      <c r="R740" s="343">
        <v>43366</v>
      </c>
      <c r="S740" s="343">
        <v>41792</v>
      </c>
      <c r="T740" t="s">
        <v>15446</v>
      </c>
      <c r="U740" t="s">
        <v>15447</v>
      </c>
      <c r="V740" t="s">
        <v>15459</v>
      </c>
      <c r="W740" t="s">
        <v>15452</v>
      </c>
      <c r="X740" t="s">
        <v>15453</v>
      </c>
      <c r="Y740" t="s">
        <v>15454</v>
      </c>
      <c r="Z740" t="s">
        <v>15450</v>
      </c>
      <c r="AA740" t="s">
        <v>6309</v>
      </c>
      <c r="AB740" t="s">
        <v>6309</v>
      </c>
      <c r="AC740" t="s">
        <v>15991</v>
      </c>
      <c r="AD740" t="s">
        <v>6310</v>
      </c>
      <c r="AE740" t="s">
        <v>15451</v>
      </c>
      <c r="AF740" t="s">
        <v>15446</v>
      </c>
      <c r="AG740" t="s">
        <v>15449</v>
      </c>
      <c r="AH740" t="s">
        <v>8029</v>
      </c>
      <c r="AI740" t="s">
        <v>8030</v>
      </c>
      <c r="AJ740" t="s">
        <v>6309</v>
      </c>
      <c r="AK740" t="s">
        <v>15455</v>
      </c>
      <c r="AL740" t="s">
        <v>15456</v>
      </c>
      <c r="AM740" t="s">
        <v>15449</v>
      </c>
      <c r="AN740" t="s">
        <v>8029</v>
      </c>
      <c r="AO740" t="s">
        <v>8030</v>
      </c>
      <c r="AP740" t="s">
        <v>6309</v>
      </c>
      <c r="AQ740">
        <v>1</v>
      </c>
      <c r="AR740" t="s">
        <v>2060</v>
      </c>
      <c r="AS740" t="s">
        <v>15135</v>
      </c>
      <c r="AT740" t="s">
        <v>2042</v>
      </c>
      <c r="AU740" t="s">
        <v>2062</v>
      </c>
    </row>
    <row r="741" spans="1:47">
      <c r="A741" t="s">
        <v>15421</v>
      </c>
      <c r="B741" t="s">
        <v>962</v>
      </c>
      <c r="D741">
        <v>733106.57</v>
      </c>
      <c r="E741" t="s">
        <v>15422</v>
      </c>
      <c r="F741">
        <v>0</v>
      </c>
      <c r="G741" t="s">
        <v>6314</v>
      </c>
      <c r="H741" t="s">
        <v>12314</v>
      </c>
      <c r="P741">
        <v>1027275.25</v>
      </c>
      <c r="Q741">
        <v>19728.54</v>
      </c>
      <c r="R741" s="343">
        <v>43369</v>
      </c>
      <c r="S741" s="343">
        <v>42079</v>
      </c>
      <c r="T741" t="s">
        <v>10514</v>
      </c>
      <c r="U741" t="s">
        <v>10515</v>
      </c>
      <c r="V741" t="s">
        <v>15423</v>
      </c>
      <c r="W741" t="s">
        <v>10516</v>
      </c>
      <c r="X741" t="s">
        <v>8995</v>
      </c>
      <c r="Y741" t="s">
        <v>10517</v>
      </c>
      <c r="Z741" t="s">
        <v>16141</v>
      </c>
      <c r="AA741" t="s">
        <v>10519</v>
      </c>
      <c r="AB741" t="s">
        <v>10520</v>
      </c>
      <c r="AC741" t="s">
        <v>15543</v>
      </c>
      <c r="AD741" t="s">
        <v>6953</v>
      </c>
    </row>
    <row r="742" spans="1:47">
      <c r="A742" t="s">
        <v>15424</v>
      </c>
      <c r="B742" t="s">
        <v>977</v>
      </c>
      <c r="D742">
        <v>3491.98</v>
      </c>
      <c r="E742" t="s">
        <v>15425</v>
      </c>
      <c r="F742">
        <v>0</v>
      </c>
      <c r="G742" t="s">
        <v>6319</v>
      </c>
      <c r="H742" t="s">
        <v>12314</v>
      </c>
      <c r="P742">
        <v>4911.1000000000004</v>
      </c>
      <c r="Q742">
        <v>93.19</v>
      </c>
      <c r="R742" s="343">
        <v>43370</v>
      </c>
      <c r="S742" s="343">
        <v>42079</v>
      </c>
      <c r="T742" t="s">
        <v>8164</v>
      </c>
      <c r="U742" t="s">
        <v>8165</v>
      </c>
      <c r="V742" t="s">
        <v>15426</v>
      </c>
      <c r="W742" t="s">
        <v>8166</v>
      </c>
      <c r="X742" t="s">
        <v>1338</v>
      </c>
      <c r="Y742" t="s">
        <v>38</v>
      </c>
      <c r="Z742" t="s">
        <v>8167</v>
      </c>
      <c r="AA742" t="s">
        <v>8168</v>
      </c>
      <c r="AB742" t="s">
        <v>6309</v>
      </c>
      <c r="AC742" t="s">
        <v>8169</v>
      </c>
      <c r="AD742" t="s">
        <v>6313</v>
      </c>
    </row>
    <row r="743" spans="1:47">
      <c r="A743" t="s">
        <v>15427</v>
      </c>
      <c r="B743" t="s">
        <v>977</v>
      </c>
      <c r="D743">
        <v>3491.98</v>
      </c>
      <c r="E743" t="s">
        <v>15425</v>
      </c>
      <c r="F743">
        <v>0</v>
      </c>
      <c r="G743" t="s">
        <v>6319</v>
      </c>
      <c r="H743" t="s">
        <v>12314</v>
      </c>
      <c r="P743">
        <v>4911.1000000000004</v>
      </c>
      <c r="Q743">
        <v>93.19</v>
      </c>
      <c r="R743" s="343">
        <v>43370</v>
      </c>
      <c r="S743" s="343">
        <v>42079</v>
      </c>
      <c r="T743" t="s">
        <v>8164</v>
      </c>
      <c r="U743" t="s">
        <v>8165</v>
      </c>
      <c r="V743" t="s">
        <v>15428</v>
      </c>
      <c r="W743" t="s">
        <v>8166</v>
      </c>
      <c r="X743" t="s">
        <v>1338</v>
      </c>
      <c r="Y743" t="s">
        <v>38</v>
      </c>
      <c r="Z743" t="s">
        <v>8167</v>
      </c>
      <c r="AA743" t="s">
        <v>8168</v>
      </c>
      <c r="AB743" t="s">
        <v>6309</v>
      </c>
      <c r="AC743" t="s">
        <v>8169</v>
      </c>
      <c r="AD743" t="s">
        <v>6313</v>
      </c>
    </row>
    <row r="744" spans="1:47">
      <c r="A744" t="s">
        <v>15477</v>
      </c>
      <c r="B744" t="s">
        <v>2904</v>
      </c>
      <c r="D744">
        <v>9903.2199999999993</v>
      </c>
      <c r="E744" t="s">
        <v>15478</v>
      </c>
      <c r="F744">
        <v>0</v>
      </c>
      <c r="G744" t="s">
        <v>6319</v>
      </c>
      <c r="H744" t="s">
        <v>12314</v>
      </c>
      <c r="P744">
        <v>13899.51</v>
      </c>
      <c r="Q744">
        <v>265.49</v>
      </c>
      <c r="R744" s="343">
        <v>43375</v>
      </c>
      <c r="S744" s="343">
        <v>42079</v>
      </c>
      <c r="T744" t="s">
        <v>7969</v>
      </c>
      <c r="U744" t="s">
        <v>7970</v>
      </c>
      <c r="V744" t="s">
        <v>15479</v>
      </c>
      <c r="W744" t="s">
        <v>7971</v>
      </c>
      <c r="X744" t="s">
        <v>2024</v>
      </c>
      <c r="Y744" t="s">
        <v>2031</v>
      </c>
      <c r="Z744" t="s">
        <v>15985</v>
      </c>
      <c r="AA744" t="s">
        <v>15983</v>
      </c>
      <c r="AB744" t="s">
        <v>6309</v>
      </c>
      <c r="AC744" t="s">
        <v>15986</v>
      </c>
      <c r="AD744" t="s">
        <v>6313</v>
      </c>
    </row>
    <row r="745" spans="1:47">
      <c r="A745" t="s">
        <v>15505</v>
      </c>
      <c r="B745" t="s">
        <v>15506</v>
      </c>
      <c r="D745">
        <v>11242.33</v>
      </c>
      <c r="E745" t="s">
        <v>15507</v>
      </c>
      <c r="F745">
        <v>0</v>
      </c>
      <c r="G745" t="s">
        <v>6312</v>
      </c>
      <c r="H745" t="s">
        <v>12314</v>
      </c>
      <c r="P745">
        <v>15341.46</v>
      </c>
      <c r="Q745">
        <v>1821.51</v>
      </c>
      <c r="R745" s="343">
        <v>43345</v>
      </c>
      <c r="S745" s="343">
        <v>42002</v>
      </c>
      <c r="T745" t="s">
        <v>15508</v>
      </c>
      <c r="U745" t="s">
        <v>15509</v>
      </c>
      <c r="V745" t="s">
        <v>15510</v>
      </c>
      <c r="W745" t="s">
        <v>15511</v>
      </c>
      <c r="X745" t="s">
        <v>15512</v>
      </c>
      <c r="Y745" t="s">
        <v>15513</v>
      </c>
      <c r="Z745" t="s">
        <v>15514</v>
      </c>
      <c r="AA745" t="s">
        <v>15515</v>
      </c>
      <c r="AB745" t="s">
        <v>6309</v>
      </c>
      <c r="AC745" t="s">
        <v>15516</v>
      </c>
      <c r="AD745" t="s">
        <v>6310</v>
      </c>
      <c r="AE745" t="s">
        <v>15517</v>
      </c>
      <c r="AF745" t="s">
        <v>15508</v>
      </c>
      <c r="AG745" t="s">
        <v>15511</v>
      </c>
      <c r="AH745" t="s">
        <v>15512</v>
      </c>
      <c r="AI745" t="s">
        <v>15513</v>
      </c>
      <c r="AJ745" t="s">
        <v>15514</v>
      </c>
      <c r="AQ745">
        <v>1</v>
      </c>
      <c r="AR745" t="s">
        <v>2060</v>
      </c>
      <c r="AS745" t="s">
        <v>15135</v>
      </c>
      <c r="AT745" t="s">
        <v>2042</v>
      </c>
      <c r="AU745" t="s">
        <v>2062</v>
      </c>
    </row>
    <row r="746" spans="1:47">
      <c r="A746" t="s">
        <v>15535</v>
      </c>
      <c r="B746" t="s">
        <v>15536</v>
      </c>
      <c r="D746">
        <v>34521.47</v>
      </c>
      <c r="E746" t="s">
        <v>15537</v>
      </c>
      <c r="F746">
        <v>0</v>
      </c>
      <c r="G746" t="s">
        <v>6317</v>
      </c>
      <c r="H746" t="s">
        <v>12314</v>
      </c>
      <c r="P746">
        <v>47268.28</v>
      </c>
      <c r="Q746">
        <v>5539.87</v>
      </c>
      <c r="R746" s="343">
        <v>43345</v>
      </c>
      <c r="S746" s="343">
        <v>41992</v>
      </c>
      <c r="T746" t="s">
        <v>7644</v>
      </c>
      <c r="U746" t="s">
        <v>15538</v>
      </c>
      <c r="V746" t="s">
        <v>15539</v>
      </c>
      <c r="W746" t="s">
        <v>7646</v>
      </c>
      <c r="X746" t="s">
        <v>7647</v>
      </c>
      <c r="Y746" t="s">
        <v>7648</v>
      </c>
      <c r="Z746" t="s">
        <v>7649</v>
      </c>
      <c r="AA746" t="s">
        <v>15984</v>
      </c>
      <c r="AB746" t="s">
        <v>6309</v>
      </c>
      <c r="AC746" t="s">
        <v>15540</v>
      </c>
      <c r="AD746" t="s">
        <v>6310</v>
      </c>
      <c r="AE746" t="s">
        <v>4793</v>
      </c>
      <c r="AF746" t="s">
        <v>7644</v>
      </c>
      <c r="AG746" t="s">
        <v>13871</v>
      </c>
      <c r="AH746" t="s">
        <v>7647</v>
      </c>
      <c r="AI746" t="s">
        <v>7648</v>
      </c>
      <c r="AJ746" t="s">
        <v>7649</v>
      </c>
      <c r="AQ746">
        <v>1</v>
      </c>
      <c r="AR746" t="s">
        <v>2060</v>
      </c>
      <c r="AS746" t="s">
        <v>15135</v>
      </c>
      <c r="AT746" t="s">
        <v>2042</v>
      </c>
      <c r="AU746" t="s">
        <v>2062</v>
      </c>
    </row>
    <row r="747" spans="1:47">
      <c r="A747" t="s">
        <v>15559</v>
      </c>
      <c r="B747" t="s">
        <v>15519</v>
      </c>
      <c r="D747">
        <v>63471.13</v>
      </c>
      <c r="E747" t="s">
        <v>15560</v>
      </c>
      <c r="F747">
        <v>0</v>
      </c>
      <c r="G747" t="s">
        <v>6312</v>
      </c>
      <c r="H747" t="s">
        <v>12314</v>
      </c>
      <c r="P747">
        <v>86048.76</v>
      </c>
      <c r="Q747">
        <v>10477.41</v>
      </c>
      <c r="R747" s="343">
        <v>43348</v>
      </c>
      <c r="S747" s="343">
        <v>41984</v>
      </c>
      <c r="T747" t="s">
        <v>15521</v>
      </c>
      <c r="U747" t="s">
        <v>15522</v>
      </c>
      <c r="V747" t="s">
        <v>15561</v>
      </c>
      <c r="W747" t="s">
        <v>15524</v>
      </c>
      <c r="X747" t="s">
        <v>15525</v>
      </c>
      <c r="Y747" t="s">
        <v>15526</v>
      </c>
      <c r="Z747" t="s">
        <v>15527</v>
      </c>
      <c r="AA747" t="s">
        <v>15528</v>
      </c>
      <c r="AB747" t="s">
        <v>6309</v>
      </c>
      <c r="AC747" t="s">
        <v>16006</v>
      </c>
      <c r="AD747" t="s">
        <v>6310</v>
      </c>
      <c r="AE747" t="s">
        <v>15530</v>
      </c>
      <c r="AF747" t="s">
        <v>15521</v>
      </c>
      <c r="AG747" t="s">
        <v>15531</v>
      </c>
      <c r="AH747" t="s">
        <v>15525</v>
      </c>
      <c r="AI747" t="s">
        <v>15526</v>
      </c>
      <c r="AJ747" t="s">
        <v>15527</v>
      </c>
    </row>
    <row r="748" spans="1:47">
      <c r="A748" t="s">
        <v>15518</v>
      </c>
      <c r="B748" t="s">
        <v>15519</v>
      </c>
      <c r="D748">
        <v>11787.5</v>
      </c>
      <c r="E748" t="s">
        <v>15520</v>
      </c>
      <c r="F748">
        <v>0</v>
      </c>
      <c r="G748" t="s">
        <v>6312</v>
      </c>
      <c r="H748" t="s">
        <v>12314</v>
      </c>
      <c r="P748">
        <v>15980.48</v>
      </c>
      <c r="Q748">
        <v>1945.8</v>
      </c>
      <c r="R748" s="343">
        <v>43348</v>
      </c>
      <c r="S748" s="343">
        <v>41975</v>
      </c>
      <c r="T748" t="s">
        <v>15521</v>
      </c>
      <c r="U748" t="s">
        <v>15522</v>
      </c>
      <c r="V748" t="s">
        <v>15523</v>
      </c>
      <c r="W748" t="s">
        <v>15524</v>
      </c>
      <c r="X748" t="s">
        <v>15525</v>
      </c>
      <c r="Y748" t="s">
        <v>15526</v>
      </c>
      <c r="Z748" t="s">
        <v>15527</v>
      </c>
      <c r="AA748" t="s">
        <v>15528</v>
      </c>
      <c r="AB748" t="s">
        <v>6309</v>
      </c>
      <c r="AC748" t="s">
        <v>16006</v>
      </c>
      <c r="AD748" t="s">
        <v>6310</v>
      </c>
      <c r="AE748" t="s">
        <v>15530</v>
      </c>
      <c r="AF748" t="s">
        <v>15521</v>
      </c>
      <c r="AG748" t="s">
        <v>15531</v>
      </c>
      <c r="AH748" t="s">
        <v>15525</v>
      </c>
      <c r="AI748" t="s">
        <v>15526</v>
      </c>
      <c r="AJ748" t="s">
        <v>15527</v>
      </c>
      <c r="AQ748">
        <v>1</v>
      </c>
      <c r="AR748" t="s">
        <v>2060</v>
      </c>
      <c r="AS748" t="s">
        <v>15135</v>
      </c>
      <c r="AT748" t="s">
        <v>2042</v>
      </c>
      <c r="AU748" t="s">
        <v>2062</v>
      </c>
    </row>
    <row r="749" spans="1:47">
      <c r="A749" t="s">
        <v>15532</v>
      </c>
      <c r="B749" t="s">
        <v>15519</v>
      </c>
      <c r="D749">
        <v>2461.13</v>
      </c>
      <c r="E749" t="s">
        <v>15533</v>
      </c>
      <c r="F749">
        <v>0</v>
      </c>
      <c r="G749" t="s">
        <v>6312</v>
      </c>
      <c r="H749" t="s">
        <v>12314</v>
      </c>
      <c r="P749">
        <v>3336.58</v>
      </c>
      <c r="Q749">
        <v>406.26</v>
      </c>
      <c r="R749" s="343">
        <v>43348</v>
      </c>
      <c r="S749" s="343">
        <v>41793</v>
      </c>
      <c r="T749" t="s">
        <v>15521</v>
      </c>
      <c r="U749" t="s">
        <v>15522</v>
      </c>
      <c r="V749" t="s">
        <v>15534</v>
      </c>
      <c r="W749" t="s">
        <v>15524</v>
      </c>
      <c r="X749" t="s">
        <v>15525</v>
      </c>
      <c r="Y749" t="s">
        <v>15526</v>
      </c>
      <c r="Z749" t="s">
        <v>15527</v>
      </c>
      <c r="AA749" t="s">
        <v>15528</v>
      </c>
      <c r="AB749" t="s">
        <v>6309</v>
      </c>
      <c r="AC749" t="s">
        <v>16006</v>
      </c>
      <c r="AD749" t="s">
        <v>6310</v>
      </c>
      <c r="AE749" t="s">
        <v>15530</v>
      </c>
      <c r="AF749" t="s">
        <v>15521</v>
      </c>
      <c r="AG749" t="s">
        <v>15531</v>
      </c>
      <c r="AH749" t="s">
        <v>15525</v>
      </c>
      <c r="AI749" t="s">
        <v>15526</v>
      </c>
      <c r="AJ749" t="s">
        <v>15527</v>
      </c>
      <c r="AQ749">
        <v>1</v>
      </c>
      <c r="AR749" t="s">
        <v>2060</v>
      </c>
      <c r="AS749" t="s">
        <v>15135</v>
      </c>
      <c r="AT749" t="s">
        <v>2042</v>
      </c>
      <c r="AU749" t="s">
        <v>2062</v>
      </c>
    </row>
    <row r="750" spans="1:47">
      <c r="A750" t="s">
        <v>15544</v>
      </c>
      <c r="B750" t="s">
        <v>15545</v>
      </c>
      <c r="D750">
        <v>82533.039999999994</v>
      </c>
      <c r="E750" t="s">
        <v>15546</v>
      </c>
      <c r="F750">
        <v>0</v>
      </c>
      <c r="G750" t="s">
        <v>6312</v>
      </c>
      <c r="H750" t="s">
        <v>12314</v>
      </c>
      <c r="P750">
        <v>100292.66</v>
      </c>
      <c r="Q750">
        <v>11757.36</v>
      </c>
      <c r="R750" s="343">
        <v>43539</v>
      </c>
      <c r="S750" s="343">
        <v>42079</v>
      </c>
      <c r="T750" t="s">
        <v>15547</v>
      </c>
      <c r="U750" t="s">
        <v>15548</v>
      </c>
      <c r="V750" t="s">
        <v>15549</v>
      </c>
      <c r="W750" t="s">
        <v>15550</v>
      </c>
      <c r="X750" t="s">
        <v>6886</v>
      </c>
      <c r="Y750" t="s">
        <v>6887</v>
      </c>
      <c r="Z750" t="s">
        <v>15551</v>
      </c>
      <c r="AA750" t="s">
        <v>15552</v>
      </c>
      <c r="AB750" t="s">
        <v>6309</v>
      </c>
      <c r="AC750" t="s">
        <v>16234</v>
      </c>
      <c r="AD750" t="s">
        <v>6310</v>
      </c>
      <c r="AE750" t="s">
        <v>15553</v>
      </c>
      <c r="AF750" t="s">
        <v>15547</v>
      </c>
      <c r="AG750" t="s">
        <v>15550</v>
      </c>
      <c r="AH750" t="s">
        <v>6886</v>
      </c>
      <c r="AI750" t="s">
        <v>6887</v>
      </c>
      <c r="AJ750" t="s">
        <v>6309</v>
      </c>
      <c r="AK750" t="s">
        <v>15554</v>
      </c>
      <c r="AL750" t="s">
        <v>15555</v>
      </c>
      <c r="AM750" t="s">
        <v>15550</v>
      </c>
      <c r="AN750" t="s">
        <v>6886</v>
      </c>
      <c r="AO750" t="s">
        <v>6887</v>
      </c>
      <c r="AP750" t="s">
        <v>6309</v>
      </c>
      <c r="AQ750">
        <v>1</v>
      </c>
      <c r="AR750" t="s">
        <v>2060</v>
      </c>
      <c r="AS750" t="s">
        <v>15135</v>
      </c>
      <c r="AT750" t="s">
        <v>2042</v>
      </c>
      <c r="AU750" t="s">
        <v>2062</v>
      </c>
    </row>
    <row r="751" spans="1:47">
      <c r="A751" t="s">
        <v>16091</v>
      </c>
      <c r="B751" t="s">
        <v>15545</v>
      </c>
      <c r="D751">
        <v>19428.990000000002</v>
      </c>
      <c r="E751" t="s">
        <v>16092</v>
      </c>
      <c r="F751">
        <v>0</v>
      </c>
      <c r="G751" t="s">
        <v>6312</v>
      </c>
      <c r="H751" t="s">
        <v>12314</v>
      </c>
      <c r="P751">
        <v>23609.75</v>
      </c>
      <c r="Q751">
        <v>2767.78</v>
      </c>
      <c r="R751" s="343">
        <v>43539</v>
      </c>
      <c r="S751" s="343">
        <v>42079</v>
      </c>
      <c r="T751" t="s">
        <v>15547</v>
      </c>
      <c r="U751" t="s">
        <v>15548</v>
      </c>
      <c r="V751" t="s">
        <v>16093</v>
      </c>
      <c r="W751" t="s">
        <v>15550</v>
      </c>
      <c r="X751" t="s">
        <v>6886</v>
      </c>
      <c r="Y751" t="s">
        <v>6887</v>
      </c>
      <c r="Z751" t="s">
        <v>15551</v>
      </c>
      <c r="AA751" t="s">
        <v>15552</v>
      </c>
      <c r="AB751" t="s">
        <v>6309</v>
      </c>
      <c r="AC751" t="s">
        <v>16234</v>
      </c>
      <c r="AD751" t="s">
        <v>6310</v>
      </c>
      <c r="AE751" t="s">
        <v>15553</v>
      </c>
      <c r="AF751" t="s">
        <v>15547</v>
      </c>
      <c r="AG751" t="s">
        <v>15550</v>
      </c>
      <c r="AH751" t="s">
        <v>6886</v>
      </c>
      <c r="AI751" t="s">
        <v>6887</v>
      </c>
      <c r="AJ751" t="s">
        <v>6309</v>
      </c>
      <c r="AK751" t="s">
        <v>15554</v>
      </c>
      <c r="AL751" t="s">
        <v>15555</v>
      </c>
      <c r="AM751" t="s">
        <v>15550</v>
      </c>
      <c r="AN751" t="s">
        <v>6886</v>
      </c>
      <c r="AO751" t="s">
        <v>6887</v>
      </c>
      <c r="AP751" t="s">
        <v>6309</v>
      </c>
      <c r="AQ751">
        <v>1</v>
      </c>
      <c r="AR751" t="s">
        <v>2060</v>
      </c>
      <c r="AS751" t="s">
        <v>15135</v>
      </c>
      <c r="AT751" t="s">
        <v>2042</v>
      </c>
      <c r="AU751" t="s">
        <v>2062</v>
      </c>
    </row>
    <row r="752" spans="1:47">
      <c r="A752" t="s">
        <v>15556</v>
      </c>
      <c r="B752" t="s">
        <v>15545</v>
      </c>
      <c r="D752">
        <v>17229.169999999998</v>
      </c>
      <c r="E752" t="s">
        <v>15557</v>
      </c>
      <c r="F752">
        <v>0</v>
      </c>
      <c r="G752" t="s">
        <v>6312</v>
      </c>
      <c r="H752" t="s">
        <v>12314</v>
      </c>
      <c r="P752">
        <v>20936.580000000002</v>
      </c>
      <c r="Q752">
        <v>2454.41</v>
      </c>
      <c r="R752" s="343">
        <v>43356</v>
      </c>
      <c r="S752" s="343">
        <v>41715</v>
      </c>
      <c r="T752" t="s">
        <v>15547</v>
      </c>
      <c r="U752" t="s">
        <v>15548</v>
      </c>
      <c r="V752" t="s">
        <v>15558</v>
      </c>
      <c r="W752" t="s">
        <v>15550</v>
      </c>
      <c r="X752" t="s">
        <v>6886</v>
      </c>
      <c r="Y752" t="s">
        <v>6887</v>
      </c>
      <c r="Z752" t="s">
        <v>15551</v>
      </c>
      <c r="AA752" t="s">
        <v>15552</v>
      </c>
      <c r="AB752" t="s">
        <v>6309</v>
      </c>
      <c r="AC752" t="s">
        <v>16234</v>
      </c>
      <c r="AD752" t="s">
        <v>6310</v>
      </c>
      <c r="AE752" t="s">
        <v>15553</v>
      </c>
      <c r="AF752" t="s">
        <v>15547</v>
      </c>
      <c r="AG752" t="s">
        <v>15550</v>
      </c>
      <c r="AH752" t="s">
        <v>6886</v>
      </c>
      <c r="AI752" t="s">
        <v>6887</v>
      </c>
      <c r="AJ752" t="s">
        <v>6309</v>
      </c>
      <c r="AK752" t="s">
        <v>15554</v>
      </c>
      <c r="AL752" t="s">
        <v>15555</v>
      </c>
      <c r="AM752" t="s">
        <v>15550</v>
      </c>
      <c r="AN752" t="s">
        <v>6886</v>
      </c>
      <c r="AO752" t="s">
        <v>6887</v>
      </c>
      <c r="AP752" t="s">
        <v>6309</v>
      </c>
      <c r="AQ752">
        <v>1</v>
      </c>
      <c r="AR752" t="s">
        <v>2060</v>
      </c>
      <c r="AS752" t="s">
        <v>15135</v>
      </c>
      <c r="AT752" t="s">
        <v>2042</v>
      </c>
      <c r="AU752" t="s">
        <v>2062</v>
      </c>
    </row>
    <row r="753" spans="1:49">
      <c r="A753" t="s">
        <v>15496</v>
      </c>
      <c r="B753" t="s">
        <v>16323</v>
      </c>
      <c r="D753">
        <v>9980.94</v>
      </c>
      <c r="E753" t="s">
        <v>15497</v>
      </c>
      <c r="F753">
        <v>0</v>
      </c>
      <c r="G753" t="s">
        <v>6319</v>
      </c>
      <c r="H753" t="s">
        <v>12314</v>
      </c>
      <c r="P753">
        <v>13659.39</v>
      </c>
      <c r="Q753">
        <v>264.01</v>
      </c>
      <c r="R753" s="343">
        <v>43361</v>
      </c>
      <c r="S753" s="343">
        <v>42065</v>
      </c>
      <c r="T753" t="s">
        <v>14237</v>
      </c>
      <c r="U753" t="s">
        <v>14238</v>
      </c>
      <c r="V753" t="s">
        <v>15498</v>
      </c>
      <c r="W753" t="s">
        <v>14240</v>
      </c>
      <c r="X753" t="s">
        <v>2024</v>
      </c>
      <c r="Y753" t="s">
        <v>10670</v>
      </c>
      <c r="Z753" t="s">
        <v>14241</v>
      </c>
      <c r="AA753" t="s">
        <v>14242</v>
      </c>
      <c r="AB753" t="s">
        <v>14243</v>
      </c>
      <c r="AC753" t="s">
        <v>14244</v>
      </c>
      <c r="AD753" t="s">
        <v>6313</v>
      </c>
    </row>
    <row r="754" spans="1:49">
      <c r="A754" t="s">
        <v>15721</v>
      </c>
      <c r="B754" t="s">
        <v>15298</v>
      </c>
      <c r="D754">
        <v>74594.820000000007</v>
      </c>
      <c r="E754" t="s">
        <v>15722</v>
      </c>
      <c r="F754">
        <v>0</v>
      </c>
      <c r="G754" t="s">
        <v>6312</v>
      </c>
      <c r="H754" t="s">
        <v>12314</v>
      </c>
      <c r="P754">
        <v>102829.24</v>
      </c>
      <c r="Q754">
        <v>11746.1</v>
      </c>
      <c r="R754" s="343">
        <v>43398</v>
      </c>
      <c r="S754" s="343">
        <v>41978</v>
      </c>
      <c r="T754" t="s">
        <v>15300</v>
      </c>
      <c r="U754" t="s">
        <v>15301</v>
      </c>
      <c r="V754" t="s">
        <v>15723</v>
      </c>
      <c r="W754" t="s">
        <v>15303</v>
      </c>
      <c r="X754" t="s">
        <v>15098</v>
      </c>
      <c r="Y754" t="s">
        <v>15099</v>
      </c>
      <c r="Z754" t="s">
        <v>15304</v>
      </c>
      <c r="AA754" t="s">
        <v>15305</v>
      </c>
      <c r="AB754" t="s">
        <v>6309</v>
      </c>
      <c r="AC754" t="s">
        <v>15306</v>
      </c>
      <c r="AD754" t="s">
        <v>6310</v>
      </c>
      <c r="AE754" t="s">
        <v>15307</v>
      </c>
      <c r="AF754" t="s">
        <v>15300</v>
      </c>
      <c r="AG754" t="s">
        <v>15303</v>
      </c>
      <c r="AH754" t="s">
        <v>15098</v>
      </c>
      <c r="AI754" t="s">
        <v>15099</v>
      </c>
      <c r="AJ754" t="s">
        <v>15304</v>
      </c>
      <c r="AQ754">
        <v>1</v>
      </c>
      <c r="AR754" t="s">
        <v>2060</v>
      </c>
      <c r="AS754" t="s">
        <v>15135</v>
      </c>
      <c r="AT754" t="s">
        <v>2042</v>
      </c>
      <c r="AU754" t="s">
        <v>2062</v>
      </c>
    </row>
    <row r="755" spans="1:49">
      <c r="A755" t="s">
        <v>15716</v>
      </c>
      <c r="B755" t="s">
        <v>15298</v>
      </c>
      <c r="D755">
        <v>10828.26</v>
      </c>
      <c r="E755" t="s">
        <v>15717</v>
      </c>
      <c r="F755">
        <v>0</v>
      </c>
      <c r="G755" t="s">
        <v>6312</v>
      </c>
      <c r="H755" t="s">
        <v>12314</v>
      </c>
      <c r="P755">
        <v>14926.83</v>
      </c>
      <c r="Q755">
        <v>1705.08</v>
      </c>
      <c r="R755" s="343">
        <v>43405</v>
      </c>
      <c r="S755" s="343">
        <v>41792</v>
      </c>
      <c r="T755" t="s">
        <v>15300</v>
      </c>
      <c r="U755" t="s">
        <v>15301</v>
      </c>
      <c r="V755" t="s">
        <v>15718</v>
      </c>
      <c r="W755" t="s">
        <v>15303</v>
      </c>
      <c r="X755" t="s">
        <v>15098</v>
      </c>
      <c r="Y755" t="s">
        <v>15099</v>
      </c>
      <c r="Z755" t="s">
        <v>15304</v>
      </c>
      <c r="AA755" t="s">
        <v>15305</v>
      </c>
      <c r="AB755" t="s">
        <v>6309</v>
      </c>
      <c r="AC755" t="s">
        <v>15306</v>
      </c>
      <c r="AD755" t="s">
        <v>6310</v>
      </c>
      <c r="AE755" t="s">
        <v>15307</v>
      </c>
      <c r="AF755" t="s">
        <v>15300</v>
      </c>
      <c r="AG755" t="s">
        <v>15303</v>
      </c>
      <c r="AH755" t="s">
        <v>15098</v>
      </c>
      <c r="AI755" t="s">
        <v>15099</v>
      </c>
      <c r="AJ755" t="s">
        <v>15304</v>
      </c>
      <c r="AQ755">
        <v>1</v>
      </c>
      <c r="AR755" t="s">
        <v>2060</v>
      </c>
      <c r="AS755" t="s">
        <v>15135</v>
      </c>
      <c r="AT755" t="s">
        <v>2042</v>
      </c>
      <c r="AU755" t="s">
        <v>2062</v>
      </c>
    </row>
    <row r="756" spans="1:49">
      <c r="A756" t="s">
        <v>15719</v>
      </c>
      <c r="B756" t="s">
        <v>15298</v>
      </c>
      <c r="D756">
        <v>3007.88</v>
      </c>
      <c r="E756" t="s">
        <v>15533</v>
      </c>
      <c r="F756">
        <v>0</v>
      </c>
      <c r="G756" t="s">
        <v>6312</v>
      </c>
      <c r="H756" t="s">
        <v>12314</v>
      </c>
      <c r="P756">
        <v>4146.34</v>
      </c>
      <c r="Q756">
        <v>473.63</v>
      </c>
      <c r="R756" s="343">
        <v>43398</v>
      </c>
      <c r="S756" s="343">
        <v>41792</v>
      </c>
      <c r="T756" t="s">
        <v>15300</v>
      </c>
      <c r="U756" t="s">
        <v>15301</v>
      </c>
      <c r="V756" t="s">
        <v>15720</v>
      </c>
      <c r="W756" t="s">
        <v>15303</v>
      </c>
      <c r="X756" t="s">
        <v>15098</v>
      </c>
      <c r="Y756" t="s">
        <v>15099</v>
      </c>
      <c r="Z756" t="s">
        <v>15304</v>
      </c>
      <c r="AA756" t="s">
        <v>15305</v>
      </c>
      <c r="AB756" t="s">
        <v>6309</v>
      </c>
      <c r="AC756" t="s">
        <v>15306</v>
      </c>
      <c r="AD756" t="s">
        <v>6310</v>
      </c>
      <c r="AQ756">
        <v>1</v>
      </c>
      <c r="AR756" t="s">
        <v>2060</v>
      </c>
      <c r="AS756" t="s">
        <v>15135</v>
      </c>
      <c r="AT756" t="s">
        <v>2042</v>
      </c>
      <c r="AU756" t="s">
        <v>2062</v>
      </c>
    </row>
    <row r="757" spans="1:49">
      <c r="A757" t="s">
        <v>15613</v>
      </c>
      <c r="B757" t="s">
        <v>15614</v>
      </c>
      <c r="D757">
        <v>1503.62</v>
      </c>
      <c r="E757" t="s">
        <v>15615</v>
      </c>
      <c r="F757">
        <v>0</v>
      </c>
      <c r="G757" t="s">
        <v>6317</v>
      </c>
      <c r="H757" t="s">
        <v>12314</v>
      </c>
      <c r="P757">
        <v>2724.34</v>
      </c>
      <c r="Q757">
        <v>83.5</v>
      </c>
      <c r="R757" s="343">
        <v>42653</v>
      </c>
      <c r="S757" s="343">
        <v>42065</v>
      </c>
      <c r="T757" t="s">
        <v>15616</v>
      </c>
      <c r="U757" t="s">
        <v>15617</v>
      </c>
      <c r="V757" t="s">
        <v>15618</v>
      </c>
      <c r="W757" t="s">
        <v>15619</v>
      </c>
      <c r="X757" t="s">
        <v>2024</v>
      </c>
      <c r="Y757" t="s">
        <v>2031</v>
      </c>
      <c r="Z757" t="s">
        <v>6309</v>
      </c>
      <c r="AA757" t="s">
        <v>15620</v>
      </c>
      <c r="AB757" t="s">
        <v>15621</v>
      </c>
      <c r="AC757" t="s">
        <v>15622</v>
      </c>
      <c r="AD757" t="s">
        <v>6310</v>
      </c>
      <c r="AE757" t="s">
        <v>15623</v>
      </c>
      <c r="AF757" t="s">
        <v>15624</v>
      </c>
      <c r="AG757" t="s">
        <v>15625</v>
      </c>
      <c r="AH757" t="s">
        <v>2024</v>
      </c>
      <c r="AI757" t="s">
        <v>2031</v>
      </c>
      <c r="AJ757" t="s">
        <v>6309</v>
      </c>
    </row>
    <row r="758" spans="1:49">
      <c r="A758" t="s">
        <v>15666</v>
      </c>
      <c r="B758" t="s">
        <v>15667</v>
      </c>
      <c r="D758">
        <v>108725.6</v>
      </c>
      <c r="E758" t="s">
        <v>15668</v>
      </c>
      <c r="F758">
        <v>0</v>
      </c>
      <c r="G758" t="s">
        <v>6319</v>
      </c>
      <c r="H758" t="s">
        <v>12314</v>
      </c>
      <c r="P758">
        <v>147375.57</v>
      </c>
      <c r="Q758">
        <v>2729.27</v>
      </c>
      <c r="R758" s="343">
        <v>43388</v>
      </c>
      <c r="S758" s="343">
        <v>42065</v>
      </c>
      <c r="T758" t="s">
        <v>15669</v>
      </c>
      <c r="U758" t="s">
        <v>15670</v>
      </c>
      <c r="V758" t="s">
        <v>15671</v>
      </c>
      <c r="W758" t="s">
        <v>15672</v>
      </c>
      <c r="X758" t="s">
        <v>2041</v>
      </c>
      <c r="Y758" t="s">
        <v>2042</v>
      </c>
      <c r="Z758" t="s">
        <v>6309</v>
      </c>
      <c r="AA758" t="s">
        <v>15673</v>
      </c>
      <c r="AB758" t="s">
        <v>15674</v>
      </c>
      <c r="AC758" t="s">
        <v>15724</v>
      </c>
      <c r="AD758" t="s">
        <v>6313</v>
      </c>
    </row>
    <row r="759" spans="1:49">
      <c r="A759" t="s">
        <v>15675</v>
      </c>
      <c r="B759" t="s">
        <v>15667</v>
      </c>
      <c r="D759">
        <v>20311.37</v>
      </c>
      <c r="E759" t="s">
        <v>15676</v>
      </c>
      <c r="F759">
        <v>0</v>
      </c>
      <c r="G759" t="s">
        <v>6319</v>
      </c>
      <c r="H759" t="s">
        <v>12314</v>
      </c>
      <c r="P759">
        <v>27531.7</v>
      </c>
      <c r="Q759">
        <v>509.86</v>
      </c>
      <c r="R759" s="343">
        <v>43388</v>
      </c>
      <c r="S759" s="343">
        <v>42065</v>
      </c>
      <c r="T759" t="s">
        <v>15669</v>
      </c>
      <c r="U759" t="s">
        <v>15670</v>
      </c>
      <c r="V759" t="s">
        <v>15677</v>
      </c>
      <c r="W759" t="s">
        <v>15672</v>
      </c>
      <c r="X759" t="s">
        <v>2041</v>
      </c>
      <c r="Y759" t="s">
        <v>2042</v>
      </c>
      <c r="Z759" t="s">
        <v>6309</v>
      </c>
      <c r="AA759" t="s">
        <v>15673</v>
      </c>
      <c r="AB759" t="s">
        <v>15674</v>
      </c>
      <c r="AC759" t="s">
        <v>15724</v>
      </c>
      <c r="AD759" t="s">
        <v>6313</v>
      </c>
    </row>
    <row r="760" spans="1:49">
      <c r="A760" t="s">
        <v>15635</v>
      </c>
      <c r="B760" t="s">
        <v>13422</v>
      </c>
      <c r="D760">
        <v>15354.07</v>
      </c>
      <c r="E760" t="s">
        <v>15636</v>
      </c>
      <c r="F760">
        <v>0</v>
      </c>
      <c r="G760" t="s">
        <v>6319</v>
      </c>
      <c r="H760" t="s">
        <v>12314</v>
      </c>
      <c r="P760">
        <v>22897.75</v>
      </c>
      <c r="Q760">
        <v>531.20000000000005</v>
      </c>
      <c r="R760" s="343">
        <v>43026</v>
      </c>
      <c r="S760" s="343">
        <v>42079</v>
      </c>
      <c r="T760" t="s">
        <v>13424</v>
      </c>
      <c r="U760" t="s">
        <v>13425</v>
      </c>
      <c r="V760" t="s">
        <v>15637</v>
      </c>
      <c r="W760" t="s">
        <v>13427</v>
      </c>
      <c r="X760" t="s">
        <v>2024</v>
      </c>
      <c r="Y760" t="s">
        <v>2031</v>
      </c>
      <c r="Z760" t="s">
        <v>13428</v>
      </c>
      <c r="AA760" t="s">
        <v>13572</v>
      </c>
      <c r="AB760" t="s">
        <v>6309</v>
      </c>
      <c r="AC760" t="s">
        <v>13573</v>
      </c>
      <c r="AD760" t="s">
        <v>6318</v>
      </c>
    </row>
    <row r="761" spans="1:49">
      <c r="A761" t="s">
        <v>15638</v>
      </c>
      <c r="B761" t="s">
        <v>13422</v>
      </c>
      <c r="D761">
        <v>15354.07</v>
      </c>
      <c r="E761" t="s">
        <v>15636</v>
      </c>
      <c r="F761">
        <v>0</v>
      </c>
      <c r="G761" t="s">
        <v>6319</v>
      </c>
      <c r="H761" t="s">
        <v>12314</v>
      </c>
      <c r="P761">
        <v>22897.75</v>
      </c>
      <c r="Q761">
        <v>531.20000000000005</v>
      </c>
      <c r="R761" s="343">
        <v>43026</v>
      </c>
      <c r="S761" s="343">
        <v>42079</v>
      </c>
      <c r="T761" t="s">
        <v>13424</v>
      </c>
      <c r="U761" t="s">
        <v>13425</v>
      </c>
      <c r="V761" t="s">
        <v>15639</v>
      </c>
      <c r="W761" t="s">
        <v>13427</v>
      </c>
      <c r="X761" t="s">
        <v>2024</v>
      </c>
      <c r="Y761" t="s">
        <v>2031</v>
      </c>
      <c r="Z761" t="s">
        <v>13428</v>
      </c>
      <c r="AA761" t="s">
        <v>13572</v>
      </c>
      <c r="AB761" t="s">
        <v>6309</v>
      </c>
      <c r="AC761" t="s">
        <v>13573</v>
      </c>
      <c r="AD761" t="s">
        <v>6318</v>
      </c>
    </row>
    <row r="762" spans="1:49">
      <c r="A762" t="s">
        <v>15640</v>
      </c>
      <c r="B762" t="s">
        <v>13422</v>
      </c>
      <c r="D762">
        <v>15354.07</v>
      </c>
      <c r="E762" t="s">
        <v>15636</v>
      </c>
      <c r="F762">
        <v>0</v>
      </c>
      <c r="G762" t="s">
        <v>6319</v>
      </c>
      <c r="H762" t="s">
        <v>12314</v>
      </c>
      <c r="P762">
        <v>22897.75</v>
      </c>
      <c r="Q762">
        <v>531.20000000000005</v>
      </c>
      <c r="R762" s="343">
        <v>43026</v>
      </c>
      <c r="S762" s="343">
        <v>42079</v>
      </c>
      <c r="T762" t="s">
        <v>13424</v>
      </c>
      <c r="U762" t="s">
        <v>13425</v>
      </c>
      <c r="V762" t="s">
        <v>15641</v>
      </c>
      <c r="W762" t="s">
        <v>13427</v>
      </c>
      <c r="X762" t="s">
        <v>2024</v>
      </c>
      <c r="Y762" t="s">
        <v>2031</v>
      </c>
      <c r="Z762" t="s">
        <v>13428</v>
      </c>
      <c r="AA762" t="s">
        <v>13572</v>
      </c>
      <c r="AB762" t="s">
        <v>6309</v>
      </c>
      <c r="AC762" t="s">
        <v>13573</v>
      </c>
      <c r="AD762" t="s">
        <v>6318</v>
      </c>
    </row>
    <row r="763" spans="1:49">
      <c r="A763" t="s">
        <v>15642</v>
      </c>
      <c r="B763" t="s">
        <v>15643</v>
      </c>
      <c r="D763">
        <v>10590.54</v>
      </c>
      <c r="E763" t="s">
        <v>15644</v>
      </c>
      <c r="F763">
        <v>0</v>
      </c>
      <c r="G763" t="s">
        <v>6319</v>
      </c>
      <c r="H763" t="s">
        <v>12314</v>
      </c>
      <c r="P763">
        <v>19317.07</v>
      </c>
      <c r="Q763">
        <v>583.29999999999995</v>
      </c>
      <c r="R763" s="343">
        <v>42692</v>
      </c>
      <c r="S763" s="343">
        <v>42065</v>
      </c>
      <c r="T763" t="s">
        <v>15645</v>
      </c>
      <c r="U763" t="s">
        <v>15646</v>
      </c>
      <c r="V763" t="s">
        <v>15647</v>
      </c>
      <c r="W763" t="s">
        <v>15697</v>
      </c>
      <c r="X763" t="s">
        <v>2041</v>
      </c>
      <c r="Y763" t="s">
        <v>2042</v>
      </c>
      <c r="Z763" t="s">
        <v>15648</v>
      </c>
      <c r="AA763" t="s">
        <v>15854</v>
      </c>
      <c r="AB763" t="s">
        <v>15855</v>
      </c>
      <c r="AC763" t="s">
        <v>15856</v>
      </c>
      <c r="AD763" t="s">
        <v>6313</v>
      </c>
    </row>
    <row r="764" spans="1:49">
      <c r="A764" t="s">
        <v>5552</v>
      </c>
      <c r="B764" t="s">
        <v>5868</v>
      </c>
      <c r="E764" t="s">
        <v>5553</v>
      </c>
      <c r="F764">
        <v>0</v>
      </c>
      <c r="G764" t="s">
        <v>6314</v>
      </c>
      <c r="H764" t="s">
        <v>12314</v>
      </c>
      <c r="P764">
        <v>76393.16</v>
      </c>
      <c r="Q764">
        <v>2355.06</v>
      </c>
      <c r="R764" s="343">
        <v>41382</v>
      </c>
      <c r="S764" s="343">
        <v>41465</v>
      </c>
      <c r="T764" t="s">
        <v>10442</v>
      </c>
      <c r="U764" t="s">
        <v>10443</v>
      </c>
      <c r="V764" t="s">
        <v>12299</v>
      </c>
      <c r="W764" t="s">
        <v>10444</v>
      </c>
      <c r="X764" t="s">
        <v>2025</v>
      </c>
      <c r="Y764" t="s">
        <v>2026</v>
      </c>
      <c r="Z764" t="s">
        <v>10445</v>
      </c>
      <c r="AA764" t="s">
        <v>10446</v>
      </c>
      <c r="AB764" t="s">
        <v>10447</v>
      </c>
      <c r="AC764" t="s">
        <v>16140</v>
      </c>
      <c r="AD764" t="s">
        <v>6313</v>
      </c>
      <c r="AE764" t="s">
        <v>5870</v>
      </c>
      <c r="AF764" t="s">
        <v>12230</v>
      </c>
      <c r="AG764" t="s">
        <v>10444</v>
      </c>
      <c r="AH764" t="s">
        <v>2024</v>
      </c>
      <c r="AI764" t="s">
        <v>2031</v>
      </c>
      <c r="AJ764" t="s">
        <v>12231</v>
      </c>
      <c r="AV764" t="s">
        <v>1823</v>
      </c>
      <c r="AW764" t="s">
        <v>4437</v>
      </c>
    </row>
    <row r="765" spans="1:49">
      <c r="A765" t="s">
        <v>15678</v>
      </c>
      <c r="B765" t="s">
        <v>977</v>
      </c>
      <c r="D765">
        <v>2856.05</v>
      </c>
      <c r="E765" t="s">
        <v>15679</v>
      </c>
      <c r="F765">
        <v>0</v>
      </c>
      <c r="G765" t="s">
        <v>6319</v>
      </c>
      <c r="H765" t="s">
        <v>12314</v>
      </c>
      <c r="P765">
        <v>3836.62</v>
      </c>
      <c r="Q765">
        <v>73.459999999999994</v>
      </c>
      <c r="R765" s="343">
        <v>43391</v>
      </c>
      <c r="S765" s="343">
        <v>42065</v>
      </c>
      <c r="T765" t="s">
        <v>8164</v>
      </c>
      <c r="U765" t="s">
        <v>8165</v>
      </c>
      <c r="V765" t="s">
        <v>15680</v>
      </c>
      <c r="W765" t="s">
        <v>8166</v>
      </c>
      <c r="X765" t="s">
        <v>1338</v>
      </c>
      <c r="Y765" t="s">
        <v>38</v>
      </c>
      <c r="Z765" t="s">
        <v>8167</v>
      </c>
      <c r="AA765" t="s">
        <v>8168</v>
      </c>
      <c r="AB765" t="s">
        <v>6309</v>
      </c>
      <c r="AC765" t="s">
        <v>8169</v>
      </c>
      <c r="AD765" t="s">
        <v>6313</v>
      </c>
    </row>
    <row r="766" spans="1:49">
      <c r="A766" t="s">
        <v>15681</v>
      </c>
      <c r="B766" t="s">
        <v>977</v>
      </c>
      <c r="D766">
        <v>2856.05</v>
      </c>
      <c r="E766" t="s">
        <v>15679</v>
      </c>
      <c r="F766">
        <v>0</v>
      </c>
      <c r="G766" t="s">
        <v>6319</v>
      </c>
      <c r="H766" t="s">
        <v>12314</v>
      </c>
      <c r="P766">
        <v>3836.62</v>
      </c>
      <c r="Q766">
        <v>73.459999999999994</v>
      </c>
      <c r="R766" s="343">
        <v>43391</v>
      </c>
      <c r="S766" s="343">
        <v>42065</v>
      </c>
      <c r="T766" t="s">
        <v>8164</v>
      </c>
      <c r="U766" t="s">
        <v>8165</v>
      </c>
      <c r="V766" t="s">
        <v>15682</v>
      </c>
      <c r="W766" t="s">
        <v>8166</v>
      </c>
      <c r="X766" t="s">
        <v>1338</v>
      </c>
      <c r="Y766" t="s">
        <v>38</v>
      </c>
      <c r="Z766" t="s">
        <v>8167</v>
      </c>
      <c r="AA766" t="s">
        <v>8168</v>
      </c>
      <c r="AB766" t="s">
        <v>6309</v>
      </c>
      <c r="AC766" t="s">
        <v>8169</v>
      </c>
      <c r="AD766" t="s">
        <v>6313</v>
      </c>
    </row>
    <row r="767" spans="1:49">
      <c r="A767" t="s">
        <v>15683</v>
      </c>
      <c r="B767" t="s">
        <v>977</v>
      </c>
      <c r="D767">
        <v>2856.05</v>
      </c>
      <c r="E767" t="s">
        <v>15679</v>
      </c>
      <c r="F767">
        <v>0</v>
      </c>
      <c r="G767" t="s">
        <v>6319</v>
      </c>
      <c r="H767" t="s">
        <v>12314</v>
      </c>
      <c r="P767">
        <v>3836.62</v>
      </c>
      <c r="Q767">
        <v>73.459999999999994</v>
      </c>
      <c r="R767" s="343">
        <v>43391</v>
      </c>
      <c r="S767" s="343">
        <v>42065</v>
      </c>
      <c r="T767" t="s">
        <v>8164</v>
      </c>
      <c r="U767" t="s">
        <v>8165</v>
      </c>
      <c r="V767" t="s">
        <v>15684</v>
      </c>
      <c r="W767" t="s">
        <v>8166</v>
      </c>
      <c r="X767" t="s">
        <v>1338</v>
      </c>
      <c r="Y767" t="s">
        <v>38</v>
      </c>
      <c r="Z767" t="s">
        <v>8167</v>
      </c>
      <c r="AA767" t="s">
        <v>8168</v>
      </c>
      <c r="AB767" t="s">
        <v>6309</v>
      </c>
      <c r="AC767" t="s">
        <v>8169</v>
      </c>
      <c r="AD767" t="s">
        <v>6313</v>
      </c>
    </row>
    <row r="768" spans="1:49">
      <c r="A768" t="s">
        <v>15734</v>
      </c>
      <c r="B768" t="s">
        <v>5911</v>
      </c>
      <c r="D768">
        <v>9411.9500000000007</v>
      </c>
      <c r="E768" t="s">
        <v>15735</v>
      </c>
      <c r="F768">
        <v>0</v>
      </c>
      <c r="G768" t="s">
        <v>6319</v>
      </c>
      <c r="H768" t="s">
        <v>12314</v>
      </c>
      <c r="P768">
        <v>11373.99</v>
      </c>
      <c r="Q768">
        <v>159.4</v>
      </c>
      <c r="R768" s="343">
        <v>43417</v>
      </c>
      <c r="S768" s="343">
        <v>42066</v>
      </c>
      <c r="T768" t="s">
        <v>10904</v>
      </c>
      <c r="U768" t="s">
        <v>10905</v>
      </c>
      <c r="V768" t="s">
        <v>15736</v>
      </c>
      <c r="W768" t="s">
        <v>10906</v>
      </c>
      <c r="X768" t="s">
        <v>2025</v>
      </c>
      <c r="Y768" t="s">
        <v>2026</v>
      </c>
      <c r="Z768" t="s">
        <v>10907</v>
      </c>
      <c r="AA768" t="s">
        <v>10908</v>
      </c>
      <c r="AB768" t="s">
        <v>10909</v>
      </c>
      <c r="AC768" t="s">
        <v>10910</v>
      </c>
      <c r="AD768" t="s">
        <v>6318</v>
      </c>
      <c r="AQ768">
        <v>1</v>
      </c>
      <c r="AR768" t="s">
        <v>2766</v>
      </c>
      <c r="AS768" t="s">
        <v>2767</v>
      </c>
      <c r="AT768" t="s">
        <v>2026</v>
      </c>
      <c r="AU768" t="s">
        <v>2768</v>
      </c>
    </row>
    <row r="769" spans="1:47">
      <c r="A769" t="s">
        <v>15737</v>
      </c>
      <c r="B769" t="s">
        <v>5911</v>
      </c>
      <c r="D769">
        <v>9411.9500000000007</v>
      </c>
      <c r="E769" t="s">
        <v>15735</v>
      </c>
      <c r="F769">
        <v>0</v>
      </c>
      <c r="G769" t="s">
        <v>6319</v>
      </c>
      <c r="H769" t="s">
        <v>12314</v>
      </c>
      <c r="P769">
        <v>11373.99</v>
      </c>
      <c r="Q769">
        <v>159.4</v>
      </c>
      <c r="R769" s="343">
        <v>43417</v>
      </c>
      <c r="S769" s="343">
        <v>41621</v>
      </c>
      <c r="T769" t="s">
        <v>10904</v>
      </c>
      <c r="U769" t="s">
        <v>10905</v>
      </c>
      <c r="V769" t="s">
        <v>15738</v>
      </c>
      <c r="W769" t="s">
        <v>10906</v>
      </c>
      <c r="X769" t="s">
        <v>2025</v>
      </c>
      <c r="Y769" t="s">
        <v>2026</v>
      </c>
      <c r="Z769" t="s">
        <v>10907</v>
      </c>
      <c r="AA769" t="s">
        <v>10908</v>
      </c>
      <c r="AB769" t="s">
        <v>10909</v>
      </c>
      <c r="AC769" t="s">
        <v>10910</v>
      </c>
      <c r="AD769" t="s">
        <v>6318</v>
      </c>
      <c r="AQ769">
        <v>1</v>
      </c>
      <c r="AR769" t="s">
        <v>2766</v>
      </c>
      <c r="AS769" t="s">
        <v>2767</v>
      </c>
      <c r="AT769" t="s">
        <v>2026</v>
      </c>
      <c r="AU769" t="s">
        <v>2768</v>
      </c>
    </row>
    <row r="770" spans="1:47">
      <c r="A770" t="s">
        <v>15742</v>
      </c>
      <c r="B770" t="s">
        <v>5911</v>
      </c>
      <c r="D770">
        <v>9411.9500000000007</v>
      </c>
      <c r="E770" t="s">
        <v>15740</v>
      </c>
      <c r="F770">
        <v>0</v>
      </c>
      <c r="G770" t="s">
        <v>6319</v>
      </c>
      <c r="H770" t="s">
        <v>12314</v>
      </c>
      <c r="P770">
        <v>11373.99</v>
      </c>
      <c r="Q770">
        <v>159.4</v>
      </c>
      <c r="R770" s="343">
        <v>43417</v>
      </c>
      <c r="S770" s="343">
        <v>42065</v>
      </c>
      <c r="T770" t="s">
        <v>10904</v>
      </c>
      <c r="U770" t="s">
        <v>10905</v>
      </c>
      <c r="V770" t="s">
        <v>15743</v>
      </c>
      <c r="W770" t="s">
        <v>10906</v>
      </c>
      <c r="X770" t="s">
        <v>2025</v>
      </c>
      <c r="Y770" t="s">
        <v>2026</v>
      </c>
      <c r="Z770" t="s">
        <v>10907</v>
      </c>
      <c r="AA770" t="s">
        <v>10908</v>
      </c>
      <c r="AB770" t="s">
        <v>10909</v>
      </c>
      <c r="AC770" t="s">
        <v>10910</v>
      </c>
      <c r="AD770" t="s">
        <v>6318</v>
      </c>
      <c r="AQ770">
        <v>1</v>
      </c>
      <c r="AR770" t="s">
        <v>2766</v>
      </c>
      <c r="AS770" t="s">
        <v>2767</v>
      </c>
      <c r="AT770" t="s">
        <v>2026</v>
      </c>
      <c r="AU770" t="s">
        <v>2768</v>
      </c>
    </row>
    <row r="771" spans="1:47">
      <c r="A771" t="s">
        <v>15746</v>
      </c>
      <c r="B771" t="s">
        <v>5911</v>
      </c>
      <c r="D771">
        <v>9411.9500000000007</v>
      </c>
      <c r="E771" t="s">
        <v>15740</v>
      </c>
      <c r="F771">
        <v>0</v>
      </c>
      <c r="G771" t="s">
        <v>6319</v>
      </c>
      <c r="H771" t="s">
        <v>12314</v>
      </c>
      <c r="P771">
        <v>11373.99</v>
      </c>
      <c r="Q771">
        <v>159.4</v>
      </c>
      <c r="R771" s="343">
        <v>43417</v>
      </c>
      <c r="S771" s="343">
        <v>41621</v>
      </c>
      <c r="T771" t="s">
        <v>10904</v>
      </c>
      <c r="U771" t="s">
        <v>10905</v>
      </c>
      <c r="V771" t="s">
        <v>15747</v>
      </c>
      <c r="W771" t="s">
        <v>10906</v>
      </c>
      <c r="X771" t="s">
        <v>2025</v>
      </c>
      <c r="Y771" t="s">
        <v>2026</v>
      </c>
      <c r="Z771" t="s">
        <v>10907</v>
      </c>
      <c r="AA771" t="s">
        <v>10908</v>
      </c>
      <c r="AB771" t="s">
        <v>10909</v>
      </c>
      <c r="AC771" t="s">
        <v>10910</v>
      </c>
      <c r="AD771" t="s">
        <v>6318</v>
      </c>
      <c r="AQ771">
        <v>1</v>
      </c>
      <c r="AR771" t="s">
        <v>2766</v>
      </c>
      <c r="AS771" t="s">
        <v>2767</v>
      </c>
      <c r="AT771" t="s">
        <v>2026</v>
      </c>
      <c r="AU771" t="s">
        <v>2768</v>
      </c>
    </row>
    <row r="772" spans="1:47">
      <c r="A772" t="s">
        <v>15739</v>
      </c>
      <c r="B772" t="s">
        <v>5911</v>
      </c>
      <c r="D772">
        <v>9411.9500000000007</v>
      </c>
      <c r="E772" t="s">
        <v>15740</v>
      </c>
      <c r="F772">
        <v>0</v>
      </c>
      <c r="G772" t="s">
        <v>6319</v>
      </c>
      <c r="H772" t="s">
        <v>12314</v>
      </c>
      <c r="P772">
        <v>11373.99</v>
      </c>
      <c r="Q772">
        <v>159.4</v>
      </c>
      <c r="R772" s="343">
        <v>43417</v>
      </c>
      <c r="S772" s="343">
        <v>41621</v>
      </c>
      <c r="T772" t="s">
        <v>10904</v>
      </c>
      <c r="U772" t="s">
        <v>10905</v>
      </c>
      <c r="V772" t="s">
        <v>15741</v>
      </c>
      <c r="W772" t="s">
        <v>10906</v>
      </c>
      <c r="X772" t="s">
        <v>2025</v>
      </c>
      <c r="Y772" t="s">
        <v>2026</v>
      </c>
      <c r="Z772" t="s">
        <v>10907</v>
      </c>
      <c r="AA772" t="s">
        <v>10908</v>
      </c>
      <c r="AB772" t="s">
        <v>10909</v>
      </c>
      <c r="AC772" t="s">
        <v>10910</v>
      </c>
      <c r="AD772" t="s">
        <v>6318</v>
      </c>
      <c r="AQ772">
        <v>1</v>
      </c>
      <c r="AR772" t="s">
        <v>2766</v>
      </c>
      <c r="AS772" t="s">
        <v>2767</v>
      </c>
      <c r="AT772" t="s">
        <v>2026</v>
      </c>
      <c r="AU772" t="s">
        <v>2768</v>
      </c>
    </row>
    <row r="773" spans="1:47">
      <c r="A773" t="s">
        <v>15744</v>
      </c>
      <c r="B773" t="s">
        <v>5911</v>
      </c>
      <c r="D773">
        <v>9411.9500000000007</v>
      </c>
      <c r="E773" t="s">
        <v>15740</v>
      </c>
      <c r="F773">
        <v>0</v>
      </c>
      <c r="G773" t="s">
        <v>6319</v>
      </c>
      <c r="H773" t="s">
        <v>12314</v>
      </c>
      <c r="P773">
        <v>11373.99</v>
      </c>
      <c r="Q773">
        <v>159.4</v>
      </c>
      <c r="R773" s="343">
        <v>43417</v>
      </c>
      <c r="S773" s="343">
        <v>41621</v>
      </c>
      <c r="T773" t="s">
        <v>10904</v>
      </c>
      <c r="U773" t="s">
        <v>10905</v>
      </c>
      <c r="V773" t="s">
        <v>15745</v>
      </c>
      <c r="W773" t="s">
        <v>10906</v>
      </c>
      <c r="X773" t="s">
        <v>2025</v>
      </c>
      <c r="Y773" t="s">
        <v>2026</v>
      </c>
      <c r="Z773" t="s">
        <v>10907</v>
      </c>
      <c r="AA773" t="s">
        <v>10908</v>
      </c>
      <c r="AB773" t="s">
        <v>10909</v>
      </c>
      <c r="AC773" t="s">
        <v>10910</v>
      </c>
      <c r="AD773" t="s">
        <v>6318</v>
      </c>
      <c r="AQ773">
        <v>1</v>
      </c>
      <c r="AR773" t="s">
        <v>2766</v>
      </c>
      <c r="AS773" t="s">
        <v>2767</v>
      </c>
      <c r="AT773" t="s">
        <v>2026</v>
      </c>
      <c r="AU773" t="s">
        <v>2768</v>
      </c>
    </row>
    <row r="774" spans="1:47">
      <c r="A774" t="s">
        <v>15757</v>
      </c>
      <c r="B774" t="s">
        <v>5911</v>
      </c>
      <c r="D774">
        <v>7064.02</v>
      </c>
      <c r="E774" t="s">
        <v>15752</v>
      </c>
      <c r="F774">
        <v>0</v>
      </c>
      <c r="G774" t="s">
        <v>6319</v>
      </c>
      <c r="H774" t="s">
        <v>12314</v>
      </c>
      <c r="P774">
        <v>8536.58</v>
      </c>
      <c r="Q774">
        <v>119.64</v>
      </c>
      <c r="R774" s="343">
        <v>43437</v>
      </c>
      <c r="S774" s="343">
        <v>42066</v>
      </c>
      <c r="T774" t="s">
        <v>10904</v>
      </c>
      <c r="U774" t="s">
        <v>10905</v>
      </c>
      <c r="V774" t="s">
        <v>15758</v>
      </c>
      <c r="W774" t="s">
        <v>10906</v>
      </c>
      <c r="X774" t="s">
        <v>2025</v>
      </c>
      <c r="Y774" t="s">
        <v>2026</v>
      </c>
      <c r="Z774" t="s">
        <v>10907</v>
      </c>
      <c r="AA774" t="s">
        <v>10908</v>
      </c>
      <c r="AB774" t="s">
        <v>10909</v>
      </c>
      <c r="AC774" t="s">
        <v>10910</v>
      </c>
      <c r="AD774" t="s">
        <v>6318</v>
      </c>
      <c r="AQ774">
        <v>1</v>
      </c>
      <c r="AR774" t="s">
        <v>15754</v>
      </c>
      <c r="AS774" t="s">
        <v>15755</v>
      </c>
      <c r="AT774" t="s">
        <v>13627</v>
      </c>
      <c r="AU774" t="s">
        <v>15756</v>
      </c>
    </row>
    <row r="775" spans="1:47">
      <c r="A775" t="s">
        <v>15762</v>
      </c>
      <c r="B775" t="s">
        <v>5911</v>
      </c>
      <c r="D775">
        <v>7064.02</v>
      </c>
      <c r="E775" t="s">
        <v>15760</v>
      </c>
      <c r="F775">
        <v>0</v>
      </c>
      <c r="G775" t="s">
        <v>6319</v>
      </c>
      <c r="H775" t="s">
        <v>12314</v>
      </c>
      <c r="P775">
        <v>8536.58</v>
      </c>
      <c r="Q775">
        <v>119.64</v>
      </c>
      <c r="R775" s="343">
        <v>43437</v>
      </c>
      <c r="S775" s="343">
        <v>41624</v>
      </c>
      <c r="T775" t="s">
        <v>10904</v>
      </c>
      <c r="U775" t="s">
        <v>10905</v>
      </c>
      <c r="V775" t="s">
        <v>15763</v>
      </c>
      <c r="W775" t="s">
        <v>10906</v>
      </c>
      <c r="X775" t="s">
        <v>2025</v>
      </c>
      <c r="Y775" t="s">
        <v>2026</v>
      </c>
      <c r="Z775" t="s">
        <v>10907</v>
      </c>
      <c r="AA775" t="s">
        <v>10908</v>
      </c>
      <c r="AB775" t="s">
        <v>10909</v>
      </c>
      <c r="AC775" t="s">
        <v>10910</v>
      </c>
      <c r="AD775" t="s">
        <v>6318</v>
      </c>
      <c r="AQ775">
        <v>1</v>
      </c>
      <c r="AR775" t="s">
        <v>15754</v>
      </c>
      <c r="AS775" t="s">
        <v>15755</v>
      </c>
      <c r="AT775" t="s">
        <v>13627</v>
      </c>
      <c r="AU775" t="s">
        <v>15756</v>
      </c>
    </row>
    <row r="776" spans="1:47">
      <c r="A776" t="s">
        <v>15764</v>
      </c>
      <c r="B776" t="s">
        <v>5911</v>
      </c>
      <c r="D776">
        <v>7064.02</v>
      </c>
      <c r="E776" t="s">
        <v>15752</v>
      </c>
      <c r="F776">
        <v>0</v>
      </c>
      <c r="G776" t="s">
        <v>6319</v>
      </c>
      <c r="H776" t="s">
        <v>12314</v>
      </c>
      <c r="P776">
        <v>8536.58</v>
      </c>
      <c r="Q776">
        <v>119.64</v>
      </c>
      <c r="R776" s="343">
        <v>43437</v>
      </c>
      <c r="S776" s="343">
        <v>41624</v>
      </c>
      <c r="T776" t="s">
        <v>10904</v>
      </c>
      <c r="U776" t="s">
        <v>10905</v>
      </c>
      <c r="V776" t="s">
        <v>15765</v>
      </c>
      <c r="W776" t="s">
        <v>10906</v>
      </c>
      <c r="X776" t="s">
        <v>2025</v>
      </c>
      <c r="Y776" t="s">
        <v>2026</v>
      </c>
      <c r="Z776" t="s">
        <v>10907</v>
      </c>
      <c r="AA776" t="s">
        <v>10908</v>
      </c>
      <c r="AB776" t="s">
        <v>10909</v>
      </c>
      <c r="AC776" t="s">
        <v>10910</v>
      </c>
      <c r="AD776" t="s">
        <v>6318</v>
      </c>
      <c r="AQ776">
        <v>1</v>
      </c>
      <c r="AR776" t="s">
        <v>15754</v>
      </c>
      <c r="AS776" t="s">
        <v>15755</v>
      </c>
      <c r="AT776" t="s">
        <v>13627</v>
      </c>
      <c r="AU776" t="s">
        <v>15756</v>
      </c>
    </row>
    <row r="777" spans="1:47">
      <c r="A777" t="s">
        <v>15770</v>
      </c>
      <c r="B777" t="s">
        <v>5911</v>
      </c>
      <c r="D777">
        <v>7064.02</v>
      </c>
      <c r="E777" t="s">
        <v>15771</v>
      </c>
      <c r="F777">
        <v>0</v>
      </c>
      <c r="G777" t="s">
        <v>6319</v>
      </c>
      <c r="H777" t="s">
        <v>12314</v>
      </c>
      <c r="P777">
        <v>8536.58</v>
      </c>
      <c r="Q777">
        <v>119.64</v>
      </c>
      <c r="R777" s="343">
        <v>43437</v>
      </c>
      <c r="S777" s="343">
        <v>41624</v>
      </c>
      <c r="T777" t="s">
        <v>10904</v>
      </c>
      <c r="U777" t="s">
        <v>10905</v>
      </c>
      <c r="V777" t="s">
        <v>15772</v>
      </c>
      <c r="W777" t="s">
        <v>10906</v>
      </c>
      <c r="X777" t="s">
        <v>2025</v>
      </c>
      <c r="Y777" t="s">
        <v>2026</v>
      </c>
      <c r="Z777" t="s">
        <v>10907</v>
      </c>
      <c r="AA777" t="s">
        <v>10908</v>
      </c>
      <c r="AB777" t="s">
        <v>10909</v>
      </c>
      <c r="AC777" t="s">
        <v>10910</v>
      </c>
      <c r="AD777" t="s">
        <v>6318</v>
      </c>
      <c r="AQ777">
        <v>1</v>
      </c>
      <c r="AR777" t="s">
        <v>15754</v>
      </c>
      <c r="AS777" t="s">
        <v>15755</v>
      </c>
      <c r="AT777" t="s">
        <v>13627</v>
      </c>
      <c r="AU777" t="s">
        <v>15756</v>
      </c>
    </row>
    <row r="778" spans="1:47">
      <c r="A778" t="s">
        <v>15751</v>
      </c>
      <c r="B778" t="s">
        <v>5911</v>
      </c>
      <c r="D778">
        <v>7064.02</v>
      </c>
      <c r="E778" t="s">
        <v>15752</v>
      </c>
      <c r="F778">
        <v>0</v>
      </c>
      <c r="G778" t="s">
        <v>6319</v>
      </c>
      <c r="H778" t="s">
        <v>12314</v>
      </c>
      <c r="P778">
        <v>8536.58</v>
      </c>
      <c r="Q778">
        <v>119.64</v>
      </c>
      <c r="R778" s="343">
        <v>43437</v>
      </c>
      <c r="S778" s="343">
        <v>41624</v>
      </c>
      <c r="T778" t="s">
        <v>10904</v>
      </c>
      <c r="U778" t="s">
        <v>10905</v>
      </c>
      <c r="V778" t="s">
        <v>15753</v>
      </c>
      <c r="W778" t="s">
        <v>10906</v>
      </c>
      <c r="X778" t="s">
        <v>2025</v>
      </c>
      <c r="Y778" t="s">
        <v>2026</v>
      </c>
      <c r="Z778" t="s">
        <v>10907</v>
      </c>
      <c r="AA778" t="s">
        <v>10908</v>
      </c>
      <c r="AB778" t="s">
        <v>10909</v>
      </c>
      <c r="AC778" t="s">
        <v>10910</v>
      </c>
      <c r="AD778" t="s">
        <v>6318</v>
      </c>
      <c r="AQ778">
        <v>1</v>
      </c>
      <c r="AR778" t="s">
        <v>15754</v>
      </c>
      <c r="AS778" t="s">
        <v>15755</v>
      </c>
      <c r="AT778" t="s">
        <v>13627</v>
      </c>
      <c r="AU778" t="s">
        <v>15756</v>
      </c>
    </row>
    <row r="779" spans="1:47">
      <c r="A779" t="s">
        <v>15759</v>
      </c>
      <c r="B779" t="s">
        <v>5911</v>
      </c>
      <c r="D779">
        <v>7064.02</v>
      </c>
      <c r="E779" t="s">
        <v>15760</v>
      </c>
      <c r="F779">
        <v>0</v>
      </c>
      <c r="G779" t="s">
        <v>6319</v>
      </c>
      <c r="H779" t="s">
        <v>12314</v>
      </c>
      <c r="P779">
        <v>8536.58</v>
      </c>
      <c r="Q779">
        <v>119.64</v>
      </c>
      <c r="R779" s="343">
        <v>43437</v>
      </c>
      <c r="S779" s="343">
        <v>41624</v>
      </c>
      <c r="T779" t="s">
        <v>10904</v>
      </c>
      <c r="U779" t="s">
        <v>10905</v>
      </c>
      <c r="V779" t="s">
        <v>15761</v>
      </c>
      <c r="W779" t="s">
        <v>10906</v>
      </c>
      <c r="X779" t="s">
        <v>2025</v>
      </c>
      <c r="Y779" t="s">
        <v>2026</v>
      </c>
      <c r="Z779" t="s">
        <v>10907</v>
      </c>
      <c r="AA779" t="s">
        <v>10908</v>
      </c>
      <c r="AB779" t="s">
        <v>10909</v>
      </c>
      <c r="AC779" t="s">
        <v>10910</v>
      </c>
      <c r="AD779" t="s">
        <v>6318</v>
      </c>
      <c r="AQ779">
        <v>1</v>
      </c>
      <c r="AR779" t="s">
        <v>15754</v>
      </c>
      <c r="AS779" t="s">
        <v>15755</v>
      </c>
      <c r="AT779" t="s">
        <v>13627</v>
      </c>
      <c r="AU779" t="s">
        <v>15756</v>
      </c>
    </row>
    <row r="780" spans="1:47">
      <c r="A780" t="s">
        <v>15766</v>
      </c>
      <c r="B780" t="s">
        <v>5911</v>
      </c>
      <c r="D780">
        <v>7064.02</v>
      </c>
      <c r="E780" t="s">
        <v>15760</v>
      </c>
      <c r="F780">
        <v>0</v>
      </c>
      <c r="G780" t="s">
        <v>6319</v>
      </c>
      <c r="H780" t="s">
        <v>12314</v>
      </c>
      <c r="P780">
        <v>8536.58</v>
      </c>
      <c r="Q780">
        <v>119.64</v>
      </c>
      <c r="R780" s="343">
        <v>43437</v>
      </c>
      <c r="S780" s="343">
        <v>41624</v>
      </c>
      <c r="T780" t="s">
        <v>10904</v>
      </c>
      <c r="U780" t="s">
        <v>10905</v>
      </c>
      <c r="V780" t="s">
        <v>15767</v>
      </c>
      <c r="W780" t="s">
        <v>10906</v>
      </c>
      <c r="X780" t="s">
        <v>2025</v>
      </c>
      <c r="Y780" t="s">
        <v>2026</v>
      </c>
      <c r="Z780" t="s">
        <v>10907</v>
      </c>
      <c r="AA780" t="s">
        <v>10908</v>
      </c>
      <c r="AB780" t="s">
        <v>10909</v>
      </c>
      <c r="AC780" t="s">
        <v>10910</v>
      </c>
      <c r="AD780" t="s">
        <v>6318</v>
      </c>
      <c r="AQ780">
        <v>1</v>
      </c>
      <c r="AR780" t="s">
        <v>15754</v>
      </c>
      <c r="AS780" t="s">
        <v>15755</v>
      </c>
      <c r="AT780" t="s">
        <v>13627</v>
      </c>
      <c r="AU780" t="s">
        <v>15756</v>
      </c>
    </row>
    <row r="781" spans="1:47">
      <c r="A781" t="s">
        <v>15768</v>
      </c>
      <c r="B781" t="s">
        <v>5911</v>
      </c>
      <c r="D781">
        <v>7064.02</v>
      </c>
      <c r="E781" t="s">
        <v>15760</v>
      </c>
      <c r="F781">
        <v>0</v>
      </c>
      <c r="G781" t="s">
        <v>6319</v>
      </c>
      <c r="H781" t="s">
        <v>12314</v>
      </c>
      <c r="P781">
        <v>8536.58</v>
      </c>
      <c r="Q781">
        <v>119.64</v>
      </c>
      <c r="R781" s="343">
        <v>43437</v>
      </c>
      <c r="S781" s="343">
        <v>41624</v>
      </c>
      <c r="T781" t="s">
        <v>10904</v>
      </c>
      <c r="U781" t="s">
        <v>10905</v>
      </c>
      <c r="V781" t="s">
        <v>15769</v>
      </c>
      <c r="W781" t="s">
        <v>10906</v>
      </c>
      <c r="X781" t="s">
        <v>2025</v>
      </c>
      <c r="Y781" t="s">
        <v>2026</v>
      </c>
      <c r="Z781" t="s">
        <v>10907</v>
      </c>
      <c r="AA781" t="s">
        <v>10908</v>
      </c>
      <c r="AB781" t="s">
        <v>10909</v>
      </c>
      <c r="AC781" t="s">
        <v>10910</v>
      </c>
      <c r="AD781" t="s">
        <v>6318</v>
      </c>
      <c r="AQ781">
        <v>1</v>
      </c>
      <c r="AR781" t="s">
        <v>15754</v>
      </c>
      <c r="AS781" t="s">
        <v>15755</v>
      </c>
      <c r="AT781" t="s">
        <v>13627</v>
      </c>
      <c r="AU781" t="s">
        <v>15756</v>
      </c>
    </row>
    <row r="782" spans="1:47">
      <c r="A782" t="s">
        <v>15773</v>
      </c>
      <c r="B782" t="s">
        <v>5911</v>
      </c>
      <c r="D782">
        <v>7064.02</v>
      </c>
      <c r="E782" t="s">
        <v>15752</v>
      </c>
      <c r="F782">
        <v>0</v>
      </c>
      <c r="G782" t="s">
        <v>6319</v>
      </c>
      <c r="H782" t="s">
        <v>12314</v>
      </c>
      <c r="P782">
        <v>8536.58</v>
      </c>
      <c r="Q782">
        <v>119.64</v>
      </c>
      <c r="R782" s="343">
        <v>43437</v>
      </c>
      <c r="S782" s="343">
        <v>41624</v>
      </c>
      <c r="T782" t="s">
        <v>10904</v>
      </c>
      <c r="U782" t="s">
        <v>10905</v>
      </c>
      <c r="V782" t="s">
        <v>15774</v>
      </c>
      <c r="W782" t="s">
        <v>10906</v>
      </c>
      <c r="X782" t="s">
        <v>2025</v>
      </c>
      <c r="Y782" t="s">
        <v>2026</v>
      </c>
      <c r="Z782" t="s">
        <v>10907</v>
      </c>
      <c r="AA782" t="s">
        <v>10908</v>
      </c>
      <c r="AB782" t="s">
        <v>10909</v>
      </c>
      <c r="AC782" t="s">
        <v>10910</v>
      </c>
      <c r="AD782" t="s">
        <v>6318</v>
      </c>
      <c r="AQ782">
        <v>1</v>
      </c>
      <c r="AR782" t="s">
        <v>15754</v>
      </c>
      <c r="AS782" t="s">
        <v>15755</v>
      </c>
      <c r="AT782" t="s">
        <v>13627</v>
      </c>
      <c r="AU782" t="s">
        <v>15756</v>
      </c>
    </row>
    <row r="783" spans="1:47">
      <c r="A783" t="s">
        <v>15775</v>
      </c>
      <c r="B783" t="s">
        <v>5911</v>
      </c>
      <c r="D783">
        <v>7064.02</v>
      </c>
      <c r="E783" t="s">
        <v>15760</v>
      </c>
      <c r="F783">
        <v>0</v>
      </c>
      <c r="G783" t="s">
        <v>6319</v>
      </c>
      <c r="H783" t="s">
        <v>12314</v>
      </c>
      <c r="P783">
        <v>8536.58</v>
      </c>
      <c r="Q783">
        <v>119.64</v>
      </c>
      <c r="R783" s="343">
        <v>43437</v>
      </c>
      <c r="S783" s="343">
        <v>41624</v>
      </c>
      <c r="T783" t="s">
        <v>10904</v>
      </c>
      <c r="U783" t="s">
        <v>10905</v>
      </c>
      <c r="V783" t="s">
        <v>15776</v>
      </c>
      <c r="W783" t="s">
        <v>10906</v>
      </c>
      <c r="X783" t="s">
        <v>2025</v>
      </c>
      <c r="Y783" t="s">
        <v>2026</v>
      </c>
      <c r="Z783" t="s">
        <v>10907</v>
      </c>
      <c r="AA783" t="s">
        <v>10908</v>
      </c>
      <c r="AB783" t="s">
        <v>10909</v>
      </c>
      <c r="AC783" t="s">
        <v>10910</v>
      </c>
      <c r="AD783" t="s">
        <v>6318</v>
      </c>
      <c r="AQ783">
        <v>1</v>
      </c>
      <c r="AR783" t="s">
        <v>15754</v>
      </c>
      <c r="AS783" t="s">
        <v>15755</v>
      </c>
      <c r="AT783" t="s">
        <v>13627</v>
      </c>
      <c r="AU783" t="s">
        <v>15756</v>
      </c>
    </row>
    <row r="784" spans="1:47">
      <c r="A784" t="s">
        <v>15788</v>
      </c>
      <c r="B784" t="s">
        <v>5911</v>
      </c>
      <c r="D784">
        <v>7064.02</v>
      </c>
      <c r="E784" t="s">
        <v>15760</v>
      </c>
      <c r="F784">
        <v>0</v>
      </c>
      <c r="G784" t="s">
        <v>6319</v>
      </c>
      <c r="H784" t="s">
        <v>12314</v>
      </c>
      <c r="P784">
        <v>8536.58</v>
      </c>
      <c r="Q784">
        <v>119.64</v>
      </c>
      <c r="R784" s="343">
        <v>43423</v>
      </c>
      <c r="S784" s="343">
        <v>41624</v>
      </c>
      <c r="T784" t="s">
        <v>10904</v>
      </c>
      <c r="U784" t="s">
        <v>10905</v>
      </c>
      <c r="V784" t="s">
        <v>15789</v>
      </c>
      <c r="W784" t="s">
        <v>10906</v>
      </c>
      <c r="X784" t="s">
        <v>2025</v>
      </c>
      <c r="Y784" t="s">
        <v>2026</v>
      </c>
      <c r="Z784" t="s">
        <v>10907</v>
      </c>
      <c r="AA784" t="s">
        <v>10908</v>
      </c>
      <c r="AB784" t="s">
        <v>10909</v>
      </c>
      <c r="AC784" t="s">
        <v>10910</v>
      </c>
      <c r="AD784" t="s">
        <v>6318</v>
      </c>
      <c r="AQ784">
        <v>1</v>
      </c>
      <c r="AR784" t="s">
        <v>15754</v>
      </c>
      <c r="AS784" t="s">
        <v>15755</v>
      </c>
      <c r="AT784" t="s">
        <v>13627</v>
      </c>
      <c r="AU784" t="s">
        <v>15756</v>
      </c>
    </row>
    <row r="785" spans="1:47">
      <c r="A785" t="s">
        <v>15777</v>
      </c>
      <c r="B785" t="s">
        <v>5911</v>
      </c>
      <c r="D785">
        <v>7064.02</v>
      </c>
      <c r="E785" t="s">
        <v>15760</v>
      </c>
      <c r="F785">
        <v>0</v>
      </c>
      <c r="G785" t="s">
        <v>6319</v>
      </c>
      <c r="H785" t="s">
        <v>12314</v>
      </c>
      <c r="P785">
        <v>8536.58</v>
      </c>
      <c r="Q785">
        <v>119.64</v>
      </c>
      <c r="R785" s="343">
        <v>43423</v>
      </c>
      <c r="S785" s="343">
        <v>41624</v>
      </c>
      <c r="T785" t="s">
        <v>10904</v>
      </c>
      <c r="U785" t="s">
        <v>10905</v>
      </c>
      <c r="V785" t="s">
        <v>15778</v>
      </c>
      <c r="W785" t="s">
        <v>10906</v>
      </c>
      <c r="X785" t="s">
        <v>2025</v>
      </c>
      <c r="Y785" t="s">
        <v>2026</v>
      </c>
      <c r="Z785" t="s">
        <v>10907</v>
      </c>
      <c r="AA785" t="s">
        <v>10908</v>
      </c>
      <c r="AB785" t="s">
        <v>10909</v>
      </c>
      <c r="AC785" t="s">
        <v>10910</v>
      </c>
      <c r="AD785" t="s">
        <v>6318</v>
      </c>
      <c r="AQ785">
        <v>1</v>
      </c>
      <c r="AR785" t="s">
        <v>15754</v>
      </c>
      <c r="AS785" t="s">
        <v>15755</v>
      </c>
      <c r="AT785" t="s">
        <v>13627</v>
      </c>
      <c r="AU785" t="s">
        <v>15756</v>
      </c>
    </row>
    <row r="786" spans="1:47">
      <c r="A786" t="s">
        <v>15779</v>
      </c>
      <c r="B786" t="s">
        <v>5911</v>
      </c>
      <c r="D786">
        <v>7064.02</v>
      </c>
      <c r="E786" t="s">
        <v>15760</v>
      </c>
      <c r="F786">
        <v>0</v>
      </c>
      <c r="G786" t="s">
        <v>6319</v>
      </c>
      <c r="H786" t="s">
        <v>12314</v>
      </c>
      <c r="P786">
        <v>8536.58</v>
      </c>
      <c r="Q786">
        <v>119.64</v>
      </c>
      <c r="R786" s="343">
        <v>43423</v>
      </c>
      <c r="S786" s="343">
        <v>41624</v>
      </c>
      <c r="T786" t="s">
        <v>10904</v>
      </c>
      <c r="U786" t="s">
        <v>10905</v>
      </c>
      <c r="V786" t="s">
        <v>15780</v>
      </c>
      <c r="W786" t="s">
        <v>10906</v>
      </c>
      <c r="X786" t="s">
        <v>2025</v>
      </c>
      <c r="Y786" t="s">
        <v>2026</v>
      </c>
      <c r="Z786" t="s">
        <v>10907</v>
      </c>
      <c r="AA786" t="s">
        <v>10908</v>
      </c>
      <c r="AB786" t="s">
        <v>10909</v>
      </c>
      <c r="AC786" t="s">
        <v>10910</v>
      </c>
      <c r="AD786" t="s">
        <v>6318</v>
      </c>
      <c r="AQ786">
        <v>1</v>
      </c>
      <c r="AR786" t="s">
        <v>15754</v>
      </c>
      <c r="AS786" t="s">
        <v>15755</v>
      </c>
      <c r="AT786" t="s">
        <v>13627</v>
      </c>
      <c r="AU786" t="s">
        <v>15756</v>
      </c>
    </row>
    <row r="787" spans="1:47">
      <c r="A787" t="s">
        <v>15781</v>
      </c>
      <c r="B787" t="s">
        <v>5911</v>
      </c>
      <c r="D787">
        <v>7064.02</v>
      </c>
      <c r="E787" t="s">
        <v>15782</v>
      </c>
      <c r="F787">
        <v>0</v>
      </c>
      <c r="G787" t="s">
        <v>6319</v>
      </c>
      <c r="H787" t="s">
        <v>12314</v>
      </c>
      <c r="P787">
        <v>8536.58</v>
      </c>
      <c r="Q787">
        <v>119.64</v>
      </c>
      <c r="R787" s="343">
        <v>43423</v>
      </c>
      <c r="S787" s="343">
        <v>41597</v>
      </c>
      <c r="T787" t="s">
        <v>10904</v>
      </c>
      <c r="U787" t="s">
        <v>10905</v>
      </c>
      <c r="V787" t="s">
        <v>15783</v>
      </c>
      <c r="W787" t="s">
        <v>10906</v>
      </c>
      <c r="X787" t="s">
        <v>2025</v>
      </c>
      <c r="Y787" t="s">
        <v>2026</v>
      </c>
      <c r="Z787" t="s">
        <v>10907</v>
      </c>
      <c r="AA787" t="s">
        <v>10908</v>
      </c>
      <c r="AB787" t="s">
        <v>10909</v>
      </c>
      <c r="AC787" t="s">
        <v>10910</v>
      </c>
      <c r="AD787" t="s">
        <v>6318</v>
      </c>
      <c r="AQ787">
        <v>1</v>
      </c>
      <c r="AR787" t="s">
        <v>15754</v>
      </c>
      <c r="AS787" t="s">
        <v>15755</v>
      </c>
      <c r="AT787" t="s">
        <v>13627</v>
      </c>
      <c r="AU787" t="s">
        <v>15756</v>
      </c>
    </row>
    <row r="788" spans="1:47">
      <c r="A788" t="s">
        <v>15784</v>
      </c>
      <c r="B788" t="s">
        <v>5911</v>
      </c>
      <c r="D788">
        <v>7064.02</v>
      </c>
      <c r="E788" t="s">
        <v>15760</v>
      </c>
      <c r="F788">
        <v>0</v>
      </c>
      <c r="G788" t="s">
        <v>6319</v>
      </c>
      <c r="H788" t="s">
        <v>12314</v>
      </c>
      <c r="P788">
        <v>8536.58</v>
      </c>
      <c r="Q788">
        <v>119.64</v>
      </c>
      <c r="R788" s="343">
        <v>43423</v>
      </c>
      <c r="S788" s="343">
        <v>41624</v>
      </c>
      <c r="T788" t="s">
        <v>10904</v>
      </c>
      <c r="U788" t="s">
        <v>10905</v>
      </c>
      <c r="V788" t="s">
        <v>15785</v>
      </c>
      <c r="W788" t="s">
        <v>10906</v>
      </c>
      <c r="X788" t="s">
        <v>2025</v>
      </c>
      <c r="Y788" t="s">
        <v>2026</v>
      </c>
      <c r="Z788" t="s">
        <v>10907</v>
      </c>
      <c r="AA788" t="s">
        <v>10908</v>
      </c>
      <c r="AB788" t="s">
        <v>10909</v>
      </c>
      <c r="AC788" t="s">
        <v>10910</v>
      </c>
      <c r="AD788" t="s">
        <v>6318</v>
      </c>
      <c r="AQ788">
        <v>1</v>
      </c>
      <c r="AR788" t="s">
        <v>15754</v>
      </c>
      <c r="AS788" t="s">
        <v>15755</v>
      </c>
      <c r="AT788" t="s">
        <v>13627</v>
      </c>
      <c r="AU788" t="s">
        <v>15756</v>
      </c>
    </row>
    <row r="789" spans="1:47">
      <c r="A789" t="s">
        <v>15786</v>
      </c>
      <c r="B789" t="s">
        <v>5911</v>
      </c>
      <c r="D789">
        <v>7064.02</v>
      </c>
      <c r="E789" t="s">
        <v>15760</v>
      </c>
      <c r="F789">
        <v>0</v>
      </c>
      <c r="G789" t="s">
        <v>6319</v>
      </c>
      <c r="H789" t="s">
        <v>12314</v>
      </c>
      <c r="P789">
        <v>8536.58</v>
      </c>
      <c r="Q789">
        <v>119.64</v>
      </c>
      <c r="R789" s="343">
        <v>43423</v>
      </c>
      <c r="S789" s="343">
        <v>41624</v>
      </c>
      <c r="T789" t="s">
        <v>10904</v>
      </c>
      <c r="U789" t="s">
        <v>10905</v>
      </c>
      <c r="V789" t="s">
        <v>15787</v>
      </c>
      <c r="W789" t="s">
        <v>10906</v>
      </c>
      <c r="X789" t="s">
        <v>2025</v>
      </c>
      <c r="Y789" t="s">
        <v>2026</v>
      </c>
      <c r="Z789" t="s">
        <v>10907</v>
      </c>
      <c r="AA789" t="s">
        <v>10908</v>
      </c>
      <c r="AB789" t="s">
        <v>10909</v>
      </c>
      <c r="AC789" t="s">
        <v>10910</v>
      </c>
      <c r="AD789" t="s">
        <v>6318</v>
      </c>
      <c r="AQ789">
        <v>1</v>
      </c>
      <c r="AR789" t="s">
        <v>15754</v>
      </c>
      <c r="AS789" t="s">
        <v>15755</v>
      </c>
      <c r="AT789" t="s">
        <v>13627</v>
      </c>
      <c r="AU789" t="s">
        <v>15756</v>
      </c>
    </row>
    <row r="790" spans="1:47">
      <c r="A790" t="s">
        <v>15790</v>
      </c>
      <c r="B790" t="s">
        <v>5911</v>
      </c>
      <c r="D790">
        <v>7064.02</v>
      </c>
      <c r="E790" t="s">
        <v>15760</v>
      </c>
      <c r="F790">
        <v>0</v>
      </c>
      <c r="G790" t="s">
        <v>6319</v>
      </c>
      <c r="H790" t="s">
        <v>12314</v>
      </c>
      <c r="P790">
        <v>8536.58</v>
      </c>
      <c r="Q790">
        <v>119.64</v>
      </c>
      <c r="R790" s="343">
        <v>43424</v>
      </c>
      <c r="S790" s="343">
        <v>41624</v>
      </c>
      <c r="T790" t="s">
        <v>10904</v>
      </c>
      <c r="U790" t="s">
        <v>10905</v>
      </c>
      <c r="V790" t="s">
        <v>15791</v>
      </c>
      <c r="W790" t="s">
        <v>10906</v>
      </c>
      <c r="X790" t="s">
        <v>2025</v>
      </c>
      <c r="Y790" t="s">
        <v>2026</v>
      </c>
      <c r="Z790" t="s">
        <v>10907</v>
      </c>
      <c r="AA790" t="s">
        <v>10908</v>
      </c>
      <c r="AB790" t="s">
        <v>10909</v>
      </c>
      <c r="AC790" t="s">
        <v>10910</v>
      </c>
      <c r="AD790" t="s">
        <v>6318</v>
      </c>
      <c r="AQ790">
        <v>1</v>
      </c>
      <c r="AR790" t="s">
        <v>15754</v>
      </c>
      <c r="AS790" t="s">
        <v>15755</v>
      </c>
      <c r="AT790" t="s">
        <v>13627</v>
      </c>
      <c r="AU790" t="s">
        <v>15756</v>
      </c>
    </row>
    <row r="791" spans="1:47">
      <c r="A791" t="s">
        <v>15792</v>
      </c>
      <c r="B791" t="s">
        <v>5911</v>
      </c>
      <c r="D791">
        <v>7064.02</v>
      </c>
      <c r="E791" t="s">
        <v>15760</v>
      </c>
      <c r="F791">
        <v>0</v>
      </c>
      <c r="G791" t="s">
        <v>6319</v>
      </c>
      <c r="H791" t="s">
        <v>12314</v>
      </c>
      <c r="P791">
        <v>8536.58</v>
      </c>
      <c r="Q791">
        <v>119.64</v>
      </c>
      <c r="R791" s="343">
        <v>43424</v>
      </c>
      <c r="S791" s="343">
        <v>41624</v>
      </c>
      <c r="T791" t="s">
        <v>10904</v>
      </c>
      <c r="U791" t="s">
        <v>10905</v>
      </c>
      <c r="V791" t="s">
        <v>15793</v>
      </c>
      <c r="W791" t="s">
        <v>10906</v>
      </c>
      <c r="X791" t="s">
        <v>2025</v>
      </c>
      <c r="Y791" t="s">
        <v>2026</v>
      </c>
      <c r="Z791" t="s">
        <v>10907</v>
      </c>
      <c r="AA791" t="s">
        <v>10908</v>
      </c>
      <c r="AB791" t="s">
        <v>10909</v>
      </c>
      <c r="AC791" t="s">
        <v>10910</v>
      </c>
      <c r="AD791" t="s">
        <v>6318</v>
      </c>
      <c r="AQ791">
        <v>1</v>
      </c>
      <c r="AR791" t="s">
        <v>15754</v>
      </c>
      <c r="AS791" t="s">
        <v>15755</v>
      </c>
      <c r="AT791" t="s">
        <v>13627</v>
      </c>
      <c r="AU791" t="s">
        <v>15756</v>
      </c>
    </row>
    <row r="792" spans="1:47">
      <c r="A792" t="s">
        <v>15794</v>
      </c>
      <c r="B792" t="s">
        <v>5911</v>
      </c>
      <c r="D792">
        <v>7064.02</v>
      </c>
      <c r="E792" t="s">
        <v>15760</v>
      </c>
      <c r="F792">
        <v>0</v>
      </c>
      <c r="G792" t="s">
        <v>6319</v>
      </c>
      <c r="H792" t="s">
        <v>12314</v>
      </c>
      <c r="P792">
        <v>8536.58</v>
      </c>
      <c r="Q792">
        <v>119.64</v>
      </c>
      <c r="R792" s="343">
        <v>43424</v>
      </c>
      <c r="S792" s="343">
        <v>41638</v>
      </c>
      <c r="T792" t="s">
        <v>10904</v>
      </c>
      <c r="U792" t="s">
        <v>10905</v>
      </c>
      <c r="V792" t="s">
        <v>15795</v>
      </c>
      <c r="W792" t="s">
        <v>10906</v>
      </c>
      <c r="X792" t="s">
        <v>2025</v>
      </c>
      <c r="Y792" t="s">
        <v>2026</v>
      </c>
      <c r="Z792" t="s">
        <v>10907</v>
      </c>
      <c r="AA792" t="s">
        <v>10908</v>
      </c>
      <c r="AB792" t="s">
        <v>10909</v>
      </c>
      <c r="AC792" t="s">
        <v>10910</v>
      </c>
      <c r="AD792" t="s">
        <v>6318</v>
      </c>
      <c r="AQ792">
        <v>1</v>
      </c>
      <c r="AR792" t="s">
        <v>15754</v>
      </c>
      <c r="AS792" t="s">
        <v>15755</v>
      </c>
      <c r="AT792" t="s">
        <v>13627</v>
      </c>
      <c r="AU792" t="s">
        <v>15756</v>
      </c>
    </row>
    <row r="793" spans="1:47">
      <c r="A793" t="s">
        <v>15796</v>
      </c>
      <c r="B793" t="s">
        <v>5911</v>
      </c>
      <c r="D793">
        <v>7064.02</v>
      </c>
      <c r="E793" t="s">
        <v>15760</v>
      </c>
      <c r="F793">
        <v>0</v>
      </c>
      <c r="G793" t="s">
        <v>6319</v>
      </c>
      <c r="H793" t="s">
        <v>12314</v>
      </c>
      <c r="P793">
        <v>8536.58</v>
      </c>
      <c r="Q793">
        <v>119.64</v>
      </c>
      <c r="R793" s="343">
        <v>43424</v>
      </c>
      <c r="S793" s="343">
        <v>41624</v>
      </c>
      <c r="T793" t="s">
        <v>10904</v>
      </c>
      <c r="U793" t="s">
        <v>10905</v>
      </c>
      <c r="V793" t="s">
        <v>15797</v>
      </c>
      <c r="W793" t="s">
        <v>10906</v>
      </c>
      <c r="X793" t="s">
        <v>2025</v>
      </c>
      <c r="Y793" t="s">
        <v>2026</v>
      </c>
      <c r="Z793" t="s">
        <v>10907</v>
      </c>
      <c r="AA793" t="s">
        <v>10908</v>
      </c>
      <c r="AB793" t="s">
        <v>10909</v>
      </c>
      <c r="AC793" t="s">
        <v>10910</v>
      </c>
      <c r="AD793" t="s">
        <v>6318</v>
      </c>
      <c r="AE793" t="s">
        <v>5913</v>
      </c>
      <c r="AF793" t="s">
        <v>13757</v>
      </c>
      <c r="AG793" t="s">
        <v>14271</v>
      </c>
      <c r="AH793" t="s">
        <v>2024</v>
      </c>
      <c r="AI793" t="s">
        <v>2031</v>
      </c>
      <c r="AJ793" t="s">
        <v>6309</v>
      </c>
      <c r="AQ793">
        <v>1</v>
      </c>
      <c r="AR793" t="s">
        <v>15754</v>
      </c>
      <c r="AS793" t="s">
        <v>15755</v>
      </c>
      <c r="AT793" t="s">
        <v>13627</v>
      </c>
      <c r="AU793" t="s">
        <v>15756</v>
      </c>
    </row>
    <row r="794" spans="1:47">
      <c r="A794" t="s">
        <v>15798</v>
      </c>
      <c r="B794" t="s">
        <v>5911</v>
      </c>
      <c r="D794">
        <v>7064.02</v>
      </c>
      <c r="E794" t="s">
        <v>15760</v>
      </c>
      <c r="F794">
        <v>0</v>
      </c>
      <c r="G794" t="s">
        <v>6319</v>
      </c>
      <c r="H794" t="s">
        <v>12314</v>
      </c>
      <c r="P794">
        <v>8536.58</v>
      </c>
      <c r="Q794">
        <v>119.64</v>
      </c>
      <c r="R794" s="343">
        <v>43424</v>
      </c>
      <c r="S794" s="343">
        <v>41598</v>
      </c>
      <c r="T794" t="s">
        <v>10904</v>
      </c>
      <c r="U794" t="s">
        <v>10905</v>
      </c>
      <c r="V794" t="s">
        <v>15799</v>
      </c>
      <c r="W794" t="s">
        <v>10906</v>
      </c>
      <c r="X794" t="s">
        <v>2025</v>
      </c>
      <c r="Y794" t="s">
        <v>2026</v>
      </c>
      <c r="Z794" t="s">
        <v>10907</v>
      </c>
      <c r="AA794" t="s">
        <v>10908</v>
      </c>
      <c r="AB794" t="s">
        <v>10909</v>
      </c>
      <c r="AC794" t="s">
        <v>10910</v>
      </c>
      <c r="AD794" t="s">
        <v>6318</v>
      </c>
      <c r="AQ794">
        <v>1</v>
      </c>
      <c r="AR794" t="s">
        <v>15754</v>
      </c>
      <c r="AS794" t="s">
        <v>15755</v>
      </c>
      <c r="AT794" t="s">
        <v>13627</v>
      </c>
      <c r="AU794" t="s">
        <v>15756</v>
      </c>
    </row>
    <row r="795" spans="1:47">
      <c r="A795" t="s">
        <v>15800</v>
      </c>
      <c r="B795" t="s">
        <v>5911</v>
      </c>
      <c r="D795">
        <v>7064.02</v>
      </c>
      <c r="E795" t="s">
        <v>15760</v>
      </c>
      <c r="F795">
        <v>0</v>
      </c>
      <c r="G795" t="s">
        <v>6319</v>
      </c>
      <c r="H795" t="s">
        <v>12314</v>
      </c>
      <c r="P795">
        <v>8536.58</v>
      </c>
      <c r="Q795">
        <v>119.64</v>
      </c>
      <c r="R795" s="343">
        <v>43424</v>
      </c>
      <c r="S795" s="343">
        <v>41624</v>
      </c>
      <c r="T795" t="s">
        <v>10904</v>
      </c>
      <c r="U795" t="s">
        <v>10905</v>
      </c>
      <c r="V795" t="s">
        <v>15801</v>
      </c>
      <c r="W795" t="s">
        <v>10906</v>
      </c>
      <c r="X795" t="s">
        <v>2025</v>
      </c>
      <c r="Y795" t="s">
        <v>2026</v>
      </c>
      <c r="Z795" t="s">
        <v>10907</v>
      </c>
      <c r="AA795" t="s">
        <v>10908</v>
      </c>
      <c r="AB795" t="s">
        <v>10909</v>
      </c>
      <c r="AC795" t="s">
        <v>10910</v>
      </c>
      <c r="AD795" t="s">
        <v>6318</v>
      </c>
      <c r="AQ795">
        <v>1</v>
      </c>
      <c r="AR795" t="s">
        <v>15754</v>
      </c>
      <c r="AS795" t="s">
        <v>15755</v>
      </c>
      <c r="AT795" t="s">
        <v>13627</v>
      </c>
      <c r="AU795" t="s">
        <v>15756</v>
      </c>
    </row>
    <row r="796" spans="1:47">
      <c r="A796" t="s">
        <v>15802</v>
      </c>
      <c r="B796" t="s">
        <v>5911</v>
      </c>
      <c r="D796">
        <v>7064.02</v>
      </c>
      <c r="E796" t="s">
        <v>15760</v>
      </c>
      <c r="F796">
        <v>0</v>
      </c>
      <c r="G796" t="s">
        <v>6319</v>
      </c>
      <c r="H796" t="s">
        <v>12314</v>
      </c>
      <c r="P796">
        <v>8536.58</v>
      </c>
      <c r="Q796">
        <v>119.64</v>
      </c>
      <c r="R796" s="343">
        <v>43424</v>
      </c>
      <c r="S796" s="343">
        <v>41624</v>
      </c>
      <c r="T796" t="s">
        <v>10904</v>
      </c>
      <c r="U796" t="s">
        <v>10905</v>
      </c>
      <c r="V796" t="s">
        <v>15803</v>
      </c>
      <c r="W796" t="s">
        <v>10906</v>
      </c>
      <c r="X796" t="s">
        <v>2025</v>
      </c>
      <c r="Y796" t="s">
        <v>2026</v>
      </c>
      <c r="Z796" t="s">
        <v>10907</v>
      </c>
      <c r="AA796" t="s">
        <v>10908</v>
      </c>
      <c r="AB796" t="s">
        <v>10909</v>
      </c>
      <c r="AC796" t="s">
        <v>10910</v>
      </c>
      <c r="AD796" t="s">
        <v>6318</v>
      </c>
      <c r="AQ796">
        <v>1</v>
      </c>
      <c r="AR796" t="s">
        <v>15754</v>
      </c>
      <c r="AS796" t="s">
        <v>15755</v>
      </c>
      <c r="AT796" t="s">
        <v>13627</v>
      </c>
      <c r="AU796" t="s">
        <v>15756</v>
      </c>
    </row>
    <row r="797" spans="1:47">
      <c r="A797" t="s">
        <v>15804</v>
      </c>
      <c r="B797" t="s">
        <v>5911</v>
      </c>
      <c r="D797">
        <v>7064.02</v>
      </c>
      <c r="E797" t="s">
        <v>15760</v>
      </c>
      <c r="F797">
        <v>0</v>
      </c>
      <c r="G797" t="s">
        <v>6319</v>
      </c>
      <c r="H797" t="s">
        <v>12314</v>
      </c>
      <c r="P797">
        <v>8536.58</v>
      </c>
      <c r="Q797">
        <v>119.64</v>
      </c>
      <c r="R797" s="343">
        <v>43424</v>
      </c>
      <c r="S797" s="343">
        <v>41624</v>
      </c>
      <c r="T797" t="s">
        <v>10904</v>
      </c>
      <c r="U797" t="s">
        <v>10905</v>
      </c>
      <c r="V797" t="s">
        <v>15805</v>
      </c>
      <c r="W797" t="s">
        <v>10906</v>
      </c>
      <c r="X797" t="s">
        <v>2025</v>
      </c>
      <c r="Y797" t="s">
        <v>2026</v>
      </c>
      <c r="Z797" t="s">
        <v>10907</v>
      </c>
      <c r="AA797" t="s">
        <v>10908</v>
      </c>
      <c r="AB797" t="s">
        <v>10909</v>
      </c>
      <c r="AC797" t="s">
        <v>10910</v>
      </c>
      <c r="AD797" t="s">
        <v>6318</v>
      </c>
      <c r="AQ797">
        <v>1</v>
      </c>
      <c r="AR797" t="s">
        <v>15754</v>
      </c>
      <c r="AS797" t="s">
        <v>15755</v>
      </c>
      <c r="AT797" t="s">
        <v>13627</v>
      </c>
      <c r="AU797" t="s">
        <v>15756</v>
      </c>
    </row>
    <row r="798" spans="1:47">
      <c r="A798" t="s">
        <v>15806</v>
      </c>
      <c r="B798" t="s">
        <v>5911</v>
      </c>
      <c r="D798">
        <v>7064.02</v>
      </c>
      <c r="E798" t="s">
        <v>15760</v>
      </c>
      <c r="F798">
        <v>0</v>
      </c>
      <c r="G798" t="s">
        <v>6319</v>
      </c>
      <c r="H798" t="s">
        <v>12314</v>
      </c>
      <c r="P798">
        <v>8536.58</v>
      </c>
      <c r="Q798">
        <v>119.64</v>
      </c>
      <c r="R798" s="343">
        <v>43425</v>
      </c>
      <c r="S798" s="343">
        <v>41626</v>
      </c>
      <c r="T798" t="s">
        <v>10904</v>
      </c>
      <c r="U798" t="s">
        <v>10905</v>
      </c>
      <c r="V798" t="s">
        <v>15807</v>
      </c>
      <c r="W798" t="s">
        <v>10906</v>
      </c>
      <c r="X798" t="s">
        <v>2025</v>
      </c>
      <c r="Y798" t="s">
        <v>2026</v>
      </c>
      <c r="Z798" t="s">
        <v>10907</v>
      </c>
      <c r="AA798" t="s">
        <v>10908</v>
      </c>
      <c r="AB798" t="s">
        <v>10909</v>
      </c>
      <c r="AC798" t="s">
        <v>10910</v>
      </c>
      <c r="AD798" t="s">
        <v>6318</v>
      </c>
      <c r="AQ798">
        <v>1</v>
      </c>
      <c r="AR798" t="s">
        <v>15754</v>
      </c>
      <c r="AS798" t="s">
        <v>15755</v>
      </c>
      <c r="AT798" t="s">
        <v>13627</v>
      </c>
      <c r="AU798" t="s">
        <v>15756</v>
      </c>
    </row>
    <row r="799" spans="1:47">
      <c r="A799" t="s">
        <v>15808</v>
      </c>
      <c r="B799" t="s">
        <v>5911</v>
      </c>
      <c r="D799">
        <v>7064.02</v>
      </c>
      <c r="E799" t="s">
        <v>15760</v>
      </c>
      <c r="F799">
        <v>0</v>
      </c>
      <c r="G799" t="s">
        <v>6319</v>
      </c>
      <c r="H799" t="s">
        <v>12314</v>
      </c>
      <c r="P799">
        <v>8536.58</v>
      </c>
      <c r="Q799">
        <v>119.64</v>
      </c>
      <c r="R799" s="343">
        <v>43425</v>
      </c>
      <c r="S799" s="343">
        <v>41624</v>
      </c>
      <c r="T799" t="s">
        <v>10904</v>
      </c>
      <c r="U799" t="s">
        <v>10905</v>
      </c>
      <c r="V799" t="s">
        <v>15809</v>
      </c>
      <c r="W799" t="s">
        <v>10906</v>
      </c>
      <c r="X799" t="s">
        <v>2025</v>
      </c>
      <c r="Y799" t="s">
        <v>2026</v>
      </c>
      <c r="Z799" t="s">
        <v>10907</v>
      </c>
      <c r="AA799" t="s">
        <v>10908</v>
      </c>
      <c r="AB799" t="s">
        <v>10909</v>
      </c>
      <c r="AC799" t="s">
        <v>10910</v>
      </c>
      <c r="AD799" t="s">
        <v>6318</v>
      </c>
      <c r="AQ799">
        <v>1</v>
      </c>
      <c r="AR799" t="s">
        <v>15754</v>
      </c>
      <c r="AS799" t="s">
        <v>15755</v>
      </c>
      <c r="AT799" t="s">
        <v>13627</v>
      </c>
      <c r="AU799" t="s">
        <v>15756</v>
      </c>
    </row>
    <row r="800" spans="1:47">
      <c r="A800" t="s">
        <v>15812</v>
      </c>
      <c r="B800" t="s">
        <v>5911</v>
      </c>
      <c r="D800">
        <v>7064.02</v>
      </c>
      <c r="E800" t="s">
        <v>15760</v>
      </c>
      <c r="F800">
        <v>0</v>
      </c>
      <c r="G800" t="s">
        <v>6319</v>
      </c>
      <c r="H800" t="s">
        <v>12314</v>
      </c>
      <c r="P800">
        <v>8536.58</v>
      </c>
      <c r="Q800">
        <v>119.64</v>
      </c>
      <c r="R800" s="343">
        <v>43425</v>
      </c>
      <c r="S800" s="343">
        <v>41624</v>
      </c>
      <c r="T800" t="s">
        <v>10904</v>
      </c>
      <c r="U800" t="s">
        <v>10905</v>
      </c>
      <c r="V800" t="s">
        <v>15813</v>
      </c>
      <c r="W800" t="s">
        <v>10906</v>
      </c>
      <c r="X800" t="s">
        <v>2025</v>
      </c>
      <c r="Y800" t="s">
        <v>2026</v>
      </c>
      <c r="Z800" t="s">
        <v>10907</v>
      </c>
      <c r="AA800" t="s">
        <v>10908</v>
      </c>
      <c r="AB800" t="s">
        <v>10909</v>
      </c>
      <c r="AC800" t="s">
        <v>10910</v>
      </c>
      <c r="AD800" t="s">
        <v>6318</v>
      </c>
      <c r="AQ800">
        <v>1</v>
      </c>
      <c r="AR800" t="s">
        <v>15754</v>
      </c>
      <c r="AS800" t="s">
        <v>15755</v>
      </c>
      <c r="AT800" t="s">
        <v>13627</v>
      </c>
      <c r="AU800" t="s">
        <v>15756</v>
      </c>
    </row>
    <row r="801" spans="1:47">
      <c r="A801" t="s">
        <v>15816</v>
      </c>
      <c r="B801" t="s">
        <v>5911</v>
      </c>
      <c r="D801">
        <v>7064.02</v>
      </c>
      <c r="E801" t="s">
        <v>15760</v>
      </c>
      <c r="F801">
        <v>0</v>
      </c>
      <c r="G801" t="s">
        <v>6319</v>
      </c>
      <c r="H801" t="s">
        <v>12314</v>
      </c>
      <c r="P801">
        <v>8536.58</v>
      </c>
      <c r="Q801">
        <v>119.64</v>
      </c>
      <c r="R801" s="343">
        <v>43425</v>
      </c>
      <c r="S801" s="343">
        <v>41624</v>
      </c>
      <c r="T801" t="s">
        <v>10904</v>
      </c>
      <c r="U801" t="s">
        <v>10905</v>
      </c>
      <c r="V801" t="s">
        <v>15817</v>
      </c>
      <c r="W801" t="s">
        <v>10906</v>
      </c>
      <c r="X801" t="s">
        <v>2025</v>
      </c>
      <c r="Y801" t="s">
        <v>2026</v>
      </c>
      <c r="Z801" t="s">
        <v>10907</v>
      </c>
      <c r="AA801" t="s">
        <v>10908</v>
      </c>
      <c r="AB801" t="s">
        <v>10909</v>
      </c>
      <c r="AC801" t="s">
        <v>10910</v>
      </c>
      <c r="AD801" t="s">
        <v>6318</v>
      </c>
      <c r="AQ801">
        <v>1</v>
      </c>
      <c r="AR801" t="s">
        <v>15754</v>
      </c>
      <c r="AS801" t="s">
        <v>15755</v>
      </c>
      <c r="AT801" t="s">
        <v>13627</v>
      </c>
      <c r="AU801" t="s">
        <v>15756</v>
      </c>
    </row>
    <row r="802" spans="1:47">
      <c r="A802" t="s">
        <v>15814</v>
      </c>
      <c r="B802" t="s">
        <v>5911</v>
      </c>
      <c r="D802">
        <v>7064.02</v>
      </c>
      <c r="E802" t="s">
        <v>15760</v>
      </c>
      <c r="F802">
        <v>0</v>
      </c>
      <c r="G802" t="s">
        <v>6319</v>
      </c>
      <c r="H802" t="s">
        <v>12314</v>
      </c>
      <c r="P802">
        <v>8536.58</v>
      </c>
      <c r="Q802">
        <v>119.64</v>
      </c>
      <c r="R802" s="343">
        <v>43425</v>
      </c>
      <c r="S802" s="343">
        <v>41624</v>
      </c>
      <c r="T802" t="s">
        <v>10904</v>
      </c>
      <c r="U802" t="s">
        <v>10905</v>
      </c>
      <c r="V802" t="s">
        <v>15815</v>
      </c>
      <c r="W802" t="s">
        <v>10906</v>
      </c>
      <c r="X802" t="s">
        <v>2025</v>
      </c>
      <c r="Y802" t="s">
        <v>2026</v>
      </c>
      <c r="Z802" t="s">
        <v>10907</v>
      </c>
      <c r="AA802" t="s">
        <v>10908</v>
      </c>
      <c r="AB802" t="s">
        <v>10909</v>
      </c>
      <c r="AC802" t="s">
        <v>10910</v>
      </c>
      <c r="AD802" t="s">
        <v>6318</v>
      </c>
      <c r="AQ802">
        <v>1</v>
      </c>
      <c r="AR802" t="s">
        <v>15754</v>
      </c>
      <c r="AS802" t="s">
        <v>15755</v>
      </c>
      <c r="AT802" t="s">
        <v>13627</v>
      </c>
      <c r="AU802" t="s">
        <v>15756</v>
      </c>
    </row>
    <row r="803" spans="1:47">
      <c r="A803" t="s">
        <v>15820</v>
      </c>
      <c r="B803" t="s">
        <v>5911</v>
      </c>
      <c r="D803">
        <v>7064.02</v>
      </c>
      <c r="E803" t="s">
        <v>15760</v>
      </c>
      <c r="F803">
        <v>0</v>
      </c>
      <c r="G803" t="s">
        <v>6319</v>
      </c>
      <c r="H803" t="s">
        <v>12314</v>
      </c>
      <c r="P803">
        <v>8536.58</v>
      </c>
      <c r="Q803">
        <v>119.64</v>
      </c>
      <c r="R803" s="343">
        <v>43437</v>
      </c>
      <c r="S803" s="343">
        <v>41624</v>
      </c>
      <c r="T803" t="s">
        <v>10904</v>
      </c>
      <c r="U803" t="s">
        <v>10905</v>
      </c>
      <c r="V803" t="s">
        <v>15821</v>
      </c>
      <c r="W803" t="s">
        <v>10906</v>
      </c>
      <c r="X803" t="s">
        <v>2025</v>
      </c>
      <c r="Y803" t="s">
        <v>2026</v>
      </c>
      <c r="Z803" t="s">
        <v>10907</v>
      </c>
      <c r="AA803" t="s">
        <v>10908</v>
      </c>
      <c r="AB803" t="s">
        <v>10909</v>
      </c>
      <c r="AC803" t="s">
        <v>10910</v>
      </c>
      <c r="AD803" t="s">
        <v>6318</v>
      </c>
      <c r="AQ803">
        <v>1</v>
      </c>
      <c r="AR803" t="s">
        <v>15754</v>
      </c>
      <c r="AS803" t="s">
        <v>15755</v>
      </c>
      <c r="AT803" t="s">
        <v>13627</v>
      </c>
      <c r="AU803" t="s">
        <v>15756</v>
      </c>
    </row>
    <row r="804" spans="1:47">
      <c r="A804" t="s">
        <v>15824</v>
      </c>
      <c r="B804" t="s">
        <v>5911</v>
      </c>
      <c r="D804">
        <v>7063.97</v>
      </c>
      <c r="E804" t="s">
        <v>15760</v>
      </c>
      <c r="F804">
        <v>0</v>
      </c>
      <c r="G804" t="s">
        <v>6319</v>
      </c>
      <c r="H804" t="s">
        <v>12314</v>
      </c>
      <c r="P804">
        <v>8536.58</v>
      </c>
      <c r="Q804">
        <v>119.65</v>
      </c>
      <c r="R804" s="343">
        <v>43451</v>
      </c>
      <c r="S804" s="343">
        <v>42080</v>
      </c>
      <c r="T804" t="s">
        <v>10904</v>
      </c>
      <c r="U804" t="s">
        <v>10905</v>
      </c>
      <c r="V804" t="s">
        <v>15825</v>
      </c>
      <c r="W804" t="s">
        <v>10906</v>
      </c>
      <c r="X804" t="s">
        <v>2025</v>
      </c>
      <c r="Y804" t="s">
        <v>2026</v>
      </c>
      <c r="Z804" t="s">
        <v>10907</v>
      </c>
      <c r="AA804" t="s">
        <v>10908</v>
      </c>
      <c r="AB804" t="s">
        <v>10909</v>
      </c>
      <c r="AC804" t="s">
        <v>10910</v>
      </c>
      <c r="AD804" t="s">
        <v>6318</v>
      </c>
      <c r="AQ804">
        <v>1</v>
      </c>
      <c r="AR804" t="s">
        <v>15754</v>
      </c>
      <c r="AS804" t="s">
        <v>15755</v>
      </c>
      <c r="AT804" t="s">
        <v>13627</v>
      </c>
      <c r="AU804" t="s">
        <v>15756</v>
      </c>
    </row>
    <row r="805" spans="1:47">
      <c r="A805" t="s">
        <v>15826</v>
      </c>
      <c r="B805" t="s">
        <v>5911</v>
      </c>
      <c r="D805">
        <v>7063.97</v>
      </c>
      <c r="E805" t="s">
        <v>15760</v>
      </c>
      <c r="F805">
        <v>0</v>
      </c>
      <c r="G805" t="s">
        <v>6319</v>
      </c>
      <c r="H805" t="s">
        <v>12314</v>
      </c>
      <c r="P805">
        <v>8536.58</v>
      </c>
      <c r="Q805">
        <v>119.65</v>
      </c>
      <c r="R805" s="343">
        <v>43451</v>
      </c>
      <c r="S805" s="343">
        <v>41600</v>
      </c>
      <c r="T805" t="s">
        <v>10904</v>
      </c>
      <c r="U805" t="s">
        <v>10905</v>
      </c>
      <c r="V805" t="s">
        <v>15827</v>
      </c>
      <c r="W805" t="s">
        <v>10906</v>
      </c>
      <c r="X805" t="s">
        <v>2025</v>
      </c>
      <c r="Y805" t="s">
        <v>2026</v>
      </c>
      <c r="Z805" t="s">
        <v>10907</v>
      </c>
      <c r="AA805" t="s">
        <v>10908</v>
      </c>
      <c r="AB805" t="s">
        <v>10909</v>
      </c>
      <c r="AC805" t="s">
        <v>10910</v>
      </c>
      <c r="AD805" t="s">
        <v>6318</v>
      </c>
      <c r="AQ805">
        <v>1</v>
      </c>
      <c r="AR805" t="s">
        <v>15754</v>
      </c>
      <c r="AS805" t="s">
        <v>15755</v>
      </c>
      <c r="AT805" t="s">
        <v>13627</v>
      </c>
      <c r="AU805" t="s">
        <v>15756</v>
      </c>
    </row>
    <row r="806" spans="1:47">
      <c r="A806" t="s">
        <v>15828</v>
      </c>
      <c r="B806" t="s">
        <v>5911</v>
      </c>
      <c r="D806">
        <v>7063.97</v>
      </c>
      <c r="E806" t="s">
        <v>15760</v>
      </c>
      <c r="F806">
        <v>0</v>
      </c>
      <c r="G806" t="s">
        <v>6319</v>
      </c>
      <c r="H806" t="s">
        <v>12314</v>
      </c>
      <c r="P806">
        <v>8536.58</v>
      </c>
      <c r="Q806">
        <v>119.65</v>
      </c>
      <c r="R806" s="343">
        <v>43451</v>
      </c>
      <c r="S806" s="343">
        <v>41705</v>
      </c>
      <c r="T806" t="s">
        <v>10904</v>
      </c>
      <c r="U806" t="s">
        <v>10905</v>
      </c>
      <c r="V806" t="s">
        <v>15829</v>
      </c>
      <c r="W806" t="s">
        <v>10906</v>
      </c>
      <c r="X806" t="s">
        <v>2025</v>
      </c>
      <c r="Y806" t="s">
        <v>2026</v>
      </c>
      <c r="Z806" t="s">
        <v>10907</v>
      </c>
      <c r="AA806" t="s">
        <v>10908</v>
      </c>
      <c r="AB806" t="s">
        <v>10909</v>
      </c>
      <c r="AC806" t="s">
        <v>10910</v>
      </c>
      <c r="AD806" t="s">
        <v>6318</v>
      </c>
      <c r="AQ806">
        <v>1</v>
      </c>
      <c r="AR806" t="s">
        <v>15754</v>
      </c>
      <c r="AS806" t="s">
        <v>15755</v>
      </c>
      <c r="AT806" t="s">
        <v>13627</v>
      </c>
      <c r="AU806" t="s">
        <v>15756</v>
      </c>
    </row>
    <row r="807" spans="1:47">
      <c r="A807" t="s">
        <v>15830</v>
      </c>
      <c r="B807" t="s">
        <v>5911</v>
      </c>
      <c r="D807">
        <v>7063.97</v>
      </c>
      <c r="E807" t="s">
        <v>15760</v>
      </c>
      <c r="F807">
        <v>0</v>
      </c>
      <c r="G807" t="s">
        <v>6319</v>
      </c>
      <c r="H807" t="s">
        <v>12314</v>
      </c>
      <c r="P807">
        <v>8536.58</v>
      </c>
      <c r="Q807">
        <v>119.65</v>
      </c>
      <c r="R807" s="343">
        <v>43451</v>
      </c>
      <c r="S807" s="343">
        <v>41600</v>
      </c>
      <c r="T807" t="s">
        <v>10904</v>
      </c>
      <c r="U807" t="s">
        <v>10905</v>
      </c>
      <c r="V807" t="s">
        <v>15831</v>
      </c>
      <c r="W807" t="s">
        <v>10906</v>
      </c>
      <c r="X807" t="s">
        <v>2025</v>
      </c>
      <c r="Y807" t="s">
        <v>2026</v>
      </c>
      <c r="Z807" t="s">
        <v>10907</v>
      </c>
      <c r="AA807" t="s">
        <v>10908</v>
      </c>
      <c r="AB807" t="s">
        <v>10909</v>
      </c>
      <c r="AC807" t="s">
        <v>10910</v>
      </c>
      <c r="AD807" t="s">
        <v>6318</v>
      </c>
      <c r="AQ807">
        <v>1</v>
      </c>
      <c r="AR807" t="s">
        <v>15754</v>
      </c>
      <c r="AS807" t="s">
        <v>15755</v>
      </c>
      <c r="AT807" t="s">
        <v>13627</v>
      </c>
      <c r="AU807" t="s">
        <v>15756</v>
      </c>
    </row>
    <row r="808" spans="1:47">
      <c r="A808" t="s">
        <v>15832</v>
      </c>
      <c r="B808" t="s">
        <v>5911</v>
      </c>
      <c r="D808">
        <v>7063.97</v>
      </c>
      <c r="E808" t="s">
        <v>15760</v>
      </c>
      <c r="F808">
        <v>0</v>
      </c>
      <c r="G808" t="s">
        <v>6319</v>
      </c>
      <c r="H808" t="s">
        <v>12314</v>
      </c>
      <c r="P808">
        <v>8536.58</v>
      </c>
      <c r="Q808">
        <v>119.65</v>
      </c>
      <c r="R808" s="343">
        <v>43451</v>
      </c>
      <c r="S808" s="343">
        <v>41600</v>
      </c>
      <c r="T808" t="s">
        <v>10904</v>
      </c>
      <c r="U808" t="s">
        <v>10905</v>
      </c>
      <c r="V808" t="s">
        <v>15833</v>
      </c>
      <c r="W808" t="s">
        <v>10906</v>
      </c>
      <c r="X808" t="s">
        <v>2025</v>
      </c>
      <c r="Y808" t="s">
        <v>2026</v>
      </c>
      <c r="Z808" t="s">
        <v>10907</v>
      </c>
      <c r="AA808" t="s">
        <v>10908</v>
      </c>
      <c r="AB808" t="s">
        <v>10909</v>
      </c>
      <c r="AC808" t="s">
        <v>10910</v>
      </c>
      <c r="AD808" t="s">
        <v>6318</v>
      </c>
      <c r="AQ808">
        <v>1</v>
      </c>
      <c r="AR808" t="s">
        <v>15754</v>
      </c>
      <c r="AS808" t="s">
        <v>15755</v>
      </c>
      <c r="AT808" t="s">
        <v>13627</v>
      </c>
      <c r="AU808" t="s">
        <v>15756</v>
      </c>
    </row>
    <row r="809" spans="1:47">
      <c r="A809" t="s">
        <v>15834</v>
      </c>
      <c r="B809" t="s">
        <v>5911</v>
      </c>
      <c r="D809">
        <v>7063.97</v>
      </c>
      <c r="E809" t="s">
        <v>15760</v>
      </c>
      <c r="F809">
        <v>0</v>
      </c>
      <c r="G809" t="s">
        <v>6319</v>
      </c>
      <c r="H809" t="s">
        <v>12314</v>
      </c>
      <c r="P809">
        <v>8536.58</v>
      </c>
      <c r="Q809">
        <v>119.65</v>
      </c>
      <c r="R809" s="343">
        <v>43451</v>
      </c>
      <c r="S809" s="343">
        <v>41600</v>
      </c>
      <c r="T809" t="s">
        <v>10904</v>
      </c>
      <c r="U809" t="s">
        <v>10905</v>
      </c>
      <c r="V809" t="s">
        <v>15835</v>
      </c>
      <c r="W809" t="s">
        <v>10906</v>
      </c>
      <c r="X809" t="s">
        <v>2025</v>
      </c>
      <c r="Y809" t="s">
        <v>2026</v>
      </c>
      <c r="Z809" t="s">
        <v>10907</v>
      </c>
      <c r="AA809" t="s">
        <v>10908</v>
      </c>
      <c r="AB809" t="s">
        <v>10909</v>
      </c>
      <c r="AC809" t="s">
        <v>10910</v>
      </c>
      <c r="AD809" t="s">
        <v>6318</v>
      </c>
      <c r="AQ809">
        <v>1</v>
      </c>
      <c r="AR809" t="s">
        <v>15754</v>
      </c>
      <c r="AS809" t="s">
        <v>15755</v>
      </c>
      <c r="AT809" t="s">
        <v>13627</v>
      </c>
      <c r="AU809" t="s">
        <v>15756</v>
      </c>
    </row>
    <row r="810" spans="1:47">
      <c r="A810" t="s">
        <v>15836</v>
      </c>
      <c r="B810" t="s">
        <v>5911</v>
      </c>
      <c r="D810">
        <v>7063.97</v>
      </c>
      <c r="E810" t="s">
        <v>15760</v>
      </c>
      <c r="F810">
        <v>0</v>
      </c>
      <c r="G810" t="s">
        <v>6319</v>
      </c>
      <c r="H810" t="s">
        <v>12314</v>
      </c>
      <c r="P810">
        <v>8536.58</v>
      </c>
      <c r="Q810">
        <v>119.65</v>
      </c>
      <c r="R810" s="343">
        <v>43451</v>
      </c>
      <c r="S810" s="343">
        <v>41600</v>
      </c>
      <c r="T810" t="s">
        <v>10904</v>
      </c>
      <c r="U810" t="s">
        <v>10905</v>
      </c>
      <c r="V810" t="s">
        <v>15837</v>
      </c>
      <c r="W810" t="s">
        <v>10906</v>
      </c>
      <c r="X810" t="s">
        <v>2025</v>
      </c>
      <c r="Y810" t="s">
        <v>2026</v>
      </c>
      <c r="Z810" t="s">
        <v>10907</v>
      </c>
      <c r="AA810" t="s">
        <v>10908</v>
      </c>
      <c r="AB810" t="s">
        <v>10909</v>
      </c>
      <c r="AC810" t="s">
        <v>10910</v>
      </c>
      <c r="AD810" t="s">
        <v>6318</v>
      </c>
      <c r="AQ810">
        <v>1</v>
      </c>
      <c r="AR810" t="s">
        <v>15754</v>
      </c>
      <c r="AS810" t="s">
        <v>15755</v>
      </c>
      <c r="AT810" t="s">
        <v>13627</v>
      </c>
      <c r="AU810" t="s">
        <v>15756</v>
      </c>
    </row>
    <row r="811" spans="1:47">
      <c r="A811" t="s">
        <v>15838</v>
      </c>
      <c r="B811" t="s">
        <v>5911</v>
      </c>
      <c r="D811">
        <v>7063.87</v>
      </c>
      <c r="E811" t="s">
        <v>15760</v>
      </c>
      <c r="F811">
        <v>0</v>
      </c>
      <c r="G811" t="s">
        <v>6319</v>
      </c>
      <c r="H811" t="s">
        <v>12314</v>
      </c>
      <c r="P811">
        <v>8536.58</v>
      </c>
      <c r="Q811">
        <v>119.64</v>
      </c>
      <c r="R811" s="343">
        <v>43451</v>
      </c>
      <c r="S811" s="343">
        <v>42079</v>
      </c>
      <c r="T811" t="s">
        <v>10904</v>
      </c>
      <c r="U811" t="s">
        <v>10905</v>
      </c>
      <c r="V811" t="s">
        <v>15839</v>
      </c>
      <c r="W811" t="s">
        <v>10906</v>
      </c>
      <c r="X811" t="s">
        <v>2025</v>
      </c>
      <c r="Y811" t="s">
        <v>2026</v>
      </c>
      <c r="Z811" t="s">
        <v>10907</v>
      </c>
      <c r="AA811" t="s">
        <v>10908</v>
      </c>
      <c r="AB811" t="s">
        <v>10909</v>
      </c>
      <c r="AC811" t="s">
        <v>10910</v>
      </c>
      <c r="AD811" t="s">
        <v>6318</v>
      </c>
      <c r="AQ811">
        <v>1</v>
      </c>
      <c r="AR811" t="s">
        <v>15754</v>
      </c>
      <c r="AS811" t="s">
        <v>15755</v>
      </c>
      <c r="AT811" t="s">
        <v>13627</v>
      </c>
      <c r="AU811" t="s">
        <v>15756</v>
      </c>
    </row>
    <row r="812" spans="1:47">
      <c r="A812" t="s">
        <v>15840</v>
      </c>
      <c r="B812" t="s">
        <v>5911</v>
      </c>
      <c r="D812">
        <v>7063.87</v>
      </c>
      <c r="E812" t="s">
        <v>15760</v>
      </c>
      <c r="F812">
        <v>0</v>
      </c>
      <c r="G812" t="s">
        <v>6319</v>
      </c>
      <c r="H812" t="s">
        <v>12314</v>
      </c>
      <c r="P812">
        <v>8536.58</v>
      </c>
      <c r="Q812">
        <v>119.64</v>
      </c>
      <c r="R812" s="343">
        <v>43451</v>
      </c>
      <c r="S812" s="343">
        <v>42080</v>
      </c>
      <c r="T812" t="s">
        <v>10904</v>
      </c>
      <c r="U812" t="s">
        <v>10905</v>
      </c>
      <c r="V812" t="s">
        <v>15841</v>
      </c>
      <c r="W812" t="s">
        <v>10906</v>
      </c>
      <c r="X812" t="s">
        <v>2025</v>
      </c>
      <c r="Y812" t="s">
        <v>2026</v>
      </c>
      <c r="Z812" t="s">
        <v>10907</v>
      </c>
      <c r="AA812" t="s">
        <v>10908</v>
      </c>
      <c r="AB812" t="s">
        <v>10909</v>
      </c>
      <c r="AC812" t="s">
        <v>10910</v>
      </c>
      <c r="AD812" t="s">
        <v>6318</v>
      </c>
      <c r="AQ812">
        <v>1</v>
      </c>
      <c r="AR812" t="s">
        <v>15754</v>
      </c>
      <c r="AS812" t="s">
        <v>15755</v>
      </c>
      <c r="AT812" t="s">
        <v>13627</v>
      </c>
      <c r="AU812" t="s">
        <v>15756</v>
      </c>
    </row>
    <row r="813" spans="1:47">
      <c r="A813" t="s">
        <v>15842</v>
      </c>
      <c r="B813" t="s">
        <v>5911</v>
      </c>
      <c r="D813">
        <v>7063.87</v>
      </c>
      <c r="E813" t="s">
        <v>15760</v>
      </c>
      <c r="F813">
        <v>0</v>
      </c>
      <c r="G813" t="s">
        <v>6319</v>
      </c>
      <c r="H813" t="s">
        <v>12314</v>
      </c>
      <c r="P813">
        <v>8536.58</v>
      </c>
      <c r="Q813">
        <v>119.64</v>
      </c>
      <c r="R813" s="343">
        <v>43451</v>
      </c>
      <c r="S813" s="343">
        <v>41603</v>
      </c>
      <c r="T813" t="s">
        <v>10904</v>
      </c>
      <c r="U813" t="s">
        <v>10905</v>
      </c>
      <c r="V813" t="s">
        <v>15843</v>
      </c>
      <c r="W813" t="s">
        <v>10906</v>
      </c>
      <c r="X813" t="s">
        <v>2025</v>
      </c>
      <c r="Y813" t="s">
        <v>2026</v>
      </c>
      <c r="Z813" t="s">
        <v>10907</v>
      </c>
      <c r="AA813" t="s">
        <v>10908</v>
      </c>
      <c r="AB813" t="s">
        <v>10909</v>
      </c>
      <c r="AC813" t="s">
        <v>10910</v>
      </c>
      <c r="AD813" t="s">
        <v>6318</v>
      </c>
      <c r="AQ813">
        <v>1</v>
      </c>
      <c r="AR813" t="s">
        <v>15754</v>
      </c>
      <c r="AS813" t="s">
        <v>15755</v>
      </c>
      <c r="AT813" t="s">
        <v>13627</v>
      </c>
      <c r="AU813" t="s">
        <v>15756</v>
      </c>
    </row>
    <row r="814" spans="1:47">
      <c r="A814" t="s">
        <v>15844</v>
      </c>
      <c r="B814" t="s">
        <v>5911</v>
      </c>
      <c r="D814">
        <v>7063.87</v>
      </c>
      <c r="E814" t="s">
        <v>15760</v>
      </c>
      <c r="F814">
        <v>0</v>
      </c>
      <c r="G814" t="s">
        <v>6319</v>
      </c>
      <c r="H814" t="s">
        <v>12314</v>
      </c>
      <c r="P814">
        <v>8536.58</v>
      </c>
      <c r="Q814">
        <v>119.64</v>
      </c>
      <c r="R814" s="343">
        <v>43451</v>
      </c>
      <c r="S814" s="343">
        <v>41603</v>
      </c>
      <c r="T814" t="s">
        <v>10904</v>
      </c>
      <c r="U814" t="s">
        <v>10905</v>
      </c>
      <c r="V814" t="s">
        <v>15845</v>
      </c>
      <c r="W814" t="s">
        <v>10906</v>
      </c>
      <c r="X814" t="s">
        <v>2025</v>
      </c>
      <c r="Y814" t="s">
        <v>2026</v>
      </c>
      <c r="Z814" t="s">
        <v>10907</v>
      </c>
      <c r="AA814" t="s">
        <v>10908</v>
      </c>
      <c r="AB814" t="s">
        <v>10909</v>
      </c>
      <c r="AC814" t="s">
        <v>10910</v>
      </c>
      <c r="AD814" t="s">
        <v>6318</v>
      </c>
      <c r="AQ814">
        <v>1</v>
      </c>
      <c r="AR814" t="s">
        <v>15754</v>
      </c>
      <c r="AS814" t="s">
        <v>15755</v>
      </c>
      <c r="AT814" t="s">
        <v>13627</v>
      </c>
      <c r="AU814" t="s">
        <v>15756</v>
      </c>
    </row>
    <row r="815" spans="1:47">
      <c r="A815" t="s">
        <v>15846</v>
      </c>
      <c r="B815" t="s">
        <v>5911</v>
      </c>
      <c r="D815">
        <v>7063.87</v>
      </c>
      <c r="E815" t="s">
        <v>15760</v>
      </c>
      <c r="F815">
        <v>0</v>
      </c>
      <c r="G815" t="s">
        <v>6319</v>
      </c>
      <c r="H815" t="s">
        <v>12314</v>
      </c>
      <c r="P815">
        <v>8536.58</v>
      </c>
      <c r="Q815">
        <v>119.64</v>
      </c>
      <c r="R815" s="343">
        <v>43451</v>
      </c>
      <c r="S815" s="343">
        <v>41603</v>
      </c>
      <c r="T815" t="s">
        <v>10904</v>
      </c>
      <c r="U815" t="s">
        <v>10905</v>
      </c>
      <c r="V815" t="s">
        <v>15847</v>
      </c>
      <c r="W815" t="s">
        <v>10906</v>
      </c>
      <c r="X815" t="s">
        <v>2025</v>
      </c>
      <c r="Y815" t="s">
        <v>2026</v>
      </c>
      <c r="Z815" t="s">
        <v>10907</v>
      </c>
      <c r="AA815" t="s">
        <v>10908</v>
      </c>
      <c r="AB815" t="s">
        <v>10909</v>
      </c>
      <c r="AC815" t="s">
        <v>10910</v>
      </c>
      <c r="AD815" t="s">
        <v>6318</v>
      </c>
      <c r="AQ815">
        <v>1</v>
      </c>
      <c r="AR815" t="s">
        <v>15754</v>
      </c>
      <c r="AS815" t="s">
        <v>15755</v>
      </c>
      <c r="AT815" t="s">
        <v>13627</v>
      </c>
      <c r="AU815" t="s">
        <v>15756</v>
      </c>
    </row>
    <row r="816" spans="1:47">
      <c r="A816" t="s">
        <v>15848</v>
      </c>
      <c r="B816" t="s">
        <v>5911</v>
      </c>
      <c r="D816">
        <v>7063.87</v>
      </c>
      <c r="E816" t="s">
        <v>15760</v>
      </c>
      <c r="F816">
        <v>0</v>
      </c>
      <c r="G816" t="s">
        <v>6319</v>
      </c>
      <c r="H816" t="s">
        <v>12314</v>
      </c>
      <c r="P816">
        <v>8536.58</v>
      </c>
      <c r="Q816">
        <v>119.64</v>
      </c>
      <c r="R816" s="343">
        <v>43451</v>
      </c>
      <c r="S816" s="343">
        <v>41603</v>
      </c>
      <c r="T816" t="s">
        <v>10904</v>
      </c>
      <c r="U816" t="s">
        <v>10905</v>
      </c>
      <c r="V816" t="s">
        <v>15849</v>
      </c>
      <c r="W816" t="s">
        <v>10906</v>
      </c>
      <c r="X816" t="s">
        <v>2025</v>
      </c>
      <c r="Y816" t="s">
        <v>2026</v>
      </c>
      <c r="Z816" t="s">
        <v>10907</v>
      </c>
      <c r="AA816" t="s">
        <v>10908</v>
      </c>
      <c r="AB816" t="s">
        <v>10909</v>
      </c>
      <c r="AC816" t="s">
        <v>10910</v>
      </c>
      <c r="AD816" t="s">
        <v>6318</v>
      </c>
      <c r="AQ816">
        <v>1</v>
      </c>
      <c r="AR816" t="s">
        <v>15754</v>
      </c>
      <c r="AS816" t="s">
        <v>15755</v>
      </c>
      <c r="AT816" t="s">
        <v>13627</v>
      </c>
      <c r="AU816" t="s">
        <v>15756</v>
      </c>
    </row>
    <row r="817" spans="1:47">
      <c r="A817" t="s">
        <v>15850</v>
      </c>
      <c r="B817" t="s">
        <v>5911</v>
      </c>
      <c r="D817">
        <v>7063.87</v>
      </c>
      <c r="E817" t="s">
        <v>15760</v>
      </c>
      <c r="F817">
        <v>0</v>
      </c>
      <c r="G817" t="s">
        <v>6319</v>
      </c>
      <c r="H817" t="s">
        <v>12314</v>
      </c>
      <c r="P817">
        <v>8536.58</v>
      </c>
      <c r="Q817">
        <v>119.64</v>
      </c>
      <c r="R817" s="343">
        <v>43451</v>
      </c>
      <c r="S817" s="343">
        <v>41603</v>
      </c>
      <c r="T817" t="s">
        <v>10904</v>
      </c>
      <c r="U817" t="s">
        <v>10905</v>
      </c>
      <c r="V817" t="s">
        <v>15851</v>
      </c>
      <c r="W817" t="s">
        <v>10906</v>
      </c>
      <c r="X817" t="s">
        <v>2025</v>
      </c>
      <c r="Y817" t="s">
        <v>2026</v>
      </c>
      <c r="Z817" t="s">
        <v>10907</v>
      </c>
      <c r="AA817" t="s">
        <v>10908</v>
      </c>
      <c r="AB817" t="s">
        <v>10909</v>
      </c>
      <c r="AC817" t="s">
        <v>10910</v>
      </c>
      <c r="AD817" t="s">
        <v>6318</v>
      </c>
      <c r="AQ817">
        <v>1</v>
      </c>
      <c r="AR817" t="s">
        <v>15754</v>
      </c>
      <c r="AS817" t="s">
        <v>15755</v>
      </c>
      <c r="AT817" t="s">
        <v>13627</v>
      </c>
      <c r="AU817" t="s">
        <v>15756</v>
      </c>
    </row>
    <row r="818" spans="1:47">
      <c r="A818" t="s">
        <v>15857</v>
      </c>
      <c r="B818" t="s">
        <v>15643</v>
      </c>
      <c r="D818">
        <v>38539.71</v>
      </c>
      <c r="E818" t="s">
        <v>15858</v>
      </c>
      <c r="F818">
        <v>0</v>
      </c>
      <c r="G818" t="s">
        <v>6319</v>
      </c>
      <c r="H818" t="s">
        <v>12314</v>
      </c>
      <c r="P818">
        <v>66931.88</v>
      </c>
      <c r="Q818">
        <v>2021.07</v>
      </c>
      <c r="R818" s="343">
        <v>42699</v>
      </c>
      <c r="S818" s="343">
        <v>42082</v>
      </c>
      <c r="T818" t="s">
        <v>15645</v>
      </c>
      <c r="U818" t="s">
        <v>15646</v>
      </c>
      <c r="V818" t="s">
        <v>15859</v>
      </c>
      <c r="W818" t="s">
        <v>15697</v>
      </c>
      <c r="X818" t="s">
        <v>2041</v>
      </c>
      <c r="Y818" t="s">
        <v>2042</v>
      </c>
      <c r="Z818" t="s">
        <v>15648</v>
      </c>
      <c r="AA818" t="s">
        <v>15854</v>
      </c>
      <c r="AB818" t="s">
        <v>15855</v>
      </c>
      <c r="AC818" t="s">
        <v>15856</v>
      </c>
      <c r="AD818" t="s">
        <v>6313</v>
      </c>
    </row>
    <row r="819" spans="1:47">
      <c r="A819" t="s">
        <v>15916</v>
      </c>
      <c r="B819" t="s">
        <v>5911</v>
      </c>
      <c r="D819">
        <v>25863.49</v>
      </c>
      <c r="E819" t="s">
        <v>15903</v>
      </c>
      <c r="F819">
        <v>0</v>
      </c>
      <c r="G819" t="s">
        <v>6319</v>
      </c>
      <c r="H819" t="s">
        <v>12314</v>
      </c>
      <c r="P819">
        <v>31014.26</v>
      </c>
      <c r="Q819">
        <v>445.84</v>
      </c>
      <c r="R819" s="343">
        <v>43480</v>
      </c>
      <c r="S819" s="343">
        <v>42080</v>
      </c>
      <c r="T819" t="s">
        <v>10904</v>
      </c>
      <c r="U819" t="s">
        <v>10905</v>
      </c>
      <c r="V819" t="s">
        <v>15917</v>
      </c>
      <c r="W819" t="s">
        <v>10906</v>
      </c>
      <c r="X819" t="s">
        <v>2025</v>
      </c>
      <c r="Y819" t="s">
        <v>2026</v>
      </c>
      <c r="Z819" t="s">
        <v>10907</v>
      </c>
      <c r="AA819" t="s">
        <v>10908</v>
      </c>
      <c r="AB819" t="s">
        <v>10909</v>
      </c>
      <c r="AC819" t="s">
        <v>10910</v>
      </c>
      <c r="AD819" t="s">
        <v>6318</v>
      </c>
      <c r="AQ819">
        <v>1</v>
      </c>
      <c r="AR819" t="s">
        <v>15905</v>
      </c>
      <c r="AS819" t="s">
        <v>15906</v>
      </c>
      <c r="AT819" t="s">
        <v>2031</v>
      </c>
      <c r="AU819" t="s">
        <v>15907</v>
      </c>
    </row>
    <row r="820" spans="1:47">
      <c r="A820" t="s">
        <v>15894</v>
      </c>
      <c r="B820" t="s">
        <v>5911</v>
      </c>
      <c r="D820">
        <v>8231.19</v>
      </c>
      <c r="E820" t="s">
        <v>15895</v>
      </c>
      <c r="F820">
        <v>0</v>
      </c>
      <c r="G820" t="s">
        <v>6319</v>
      </c>
      <c r="H820" t="s">
        <v>12314</v>
      </c>
      <c r="P820">
        <v>9813.0300000000007</v>
      </c>
      <c r="Q820">
        <v>137.94</v>
      </c>
      <c r="R820" s="343">
        <v>43480</v>
      </c>
      <c r="S820" s="343">
        <v>42080</v>
      </c>
      <c r="T820" t="s">
        <v>10904</v>
      </c>
      <c r="U820" t="s">
        <v>10905</v>
      </c>
      <c r="V820" t="s">
        <v>15896</v>
      </c>
      <c r="W820" t="s">
        <v>10906</v>
      </c>
      <c r="X820" t="s">
        <v>2025</v>
      </c>
      <c r="Y820" t="s">
        <v>2026</v>
      </c>
      <c r="Z820" t="s">
        <v>10907</v>
      </c>
      <c r="AA820" t="s">
        <v>10908</v>
      </c>
      <c r="AB820" t="s">
        <v>10909</v>
      </c>
      <c r="AC820" t="s">
        <v>10910</v>
      </c>
      <c r="AD820" t="s">
        <v>6318</v>
      </c>
      <c r="AQ820">
        <v>1</v>
      </c>
      <c r="AR820" t="s">
        <v>2766</v>
      </c>
      <c r="AS820" t="s">
        <v>2767</v>
      </c>
      <c r="AT820" t="s">
        <v>2026</v>
      </c>
      <c r="AU820" t="s">
        <v>2768</v>
      </c>
    </row>
    <row r="821" spans="1:47">
      <c r="A821" t="s">
        <v>15897</v>
      </c>
      <c r="B821" t="s">
        <v>5911</v>
      </c>
      <c r="D821">
        <v>8231.19</v>
      </c>
      <c r="E821" t="s">
        <v>15898</v>
      </c>
      <c r="F821">
        <v>0</v>
      </c>
      <c r="G821" t="s">
        <v>6319</v>
      </c>
      <c r="H821" t="s">
        <v>12314</v>
      </c>
      <c r="P821">
        <v>9813.0300000000007</v>
      </c>
      <c r="Q821">
        <v>137.94</v>
      </c>
      <c r="R821" s="343">
        <v>43480</v>
      </c>
      <c r="S821" s="343">
        <v>41633</v>
      </c>
      <c r="T821" t="s">
        <v>10904</v>
      </c>
      <c r="U821" t="s">
        <v>10905</v>
      </c>
      <c r="V821" t="s">
        <v>15899</v>
      </c>
      <c r="W821" t="s">
        <v>10906</v>
      </c>
      <c r="X821" t="s">
        <v>2025</v>
      </c>
      <c r="Y821" t="s">
        <v>2026</v>
      </c>
      <c r="Z821" t="s">
        <v>10907</v>
      </c>
      <c r="AA821" t="s">
        <v>10908</v>
      </c>
      <c r="AB821" t="s">
        <v>10909</v>
      </c>
      <c r="AC821" t="s">
        <v>10910</v>
      </c>
      <c r="AD821" t="s">
        <v>6318</v>
      </c>
      <c r="AQ821">
        <v>1</v>
      </c>
      <c r="AR821" t="s">
        <v>2766</v>
      </c>
      <c r="AS821" t="s">
        <v>2767</v>
      </c>
      <c r="AT821" t="s">
        <v>2026</v>
      </c>
      <c r="AU821" t="s">
        <v>2768</v>
      </c>
    </row>
    <row r="822" spans="1:47">
      <c r="A822" t="s">
        <v>15914</v>
      </c>
      <c r="B822" t="s">
        <v>5911</v>
      </c>
      <c r="D822">
        <v>25863.49</v>
      </c>
      <c r="E822" t="s">
        <v>15903</v>
      </c>
      <c r="F822">
        <v>0</v>
      </c>
      <c r="G822" t="s">
        <v>6319</v>
      </c>
      <c r="H822" t="s">
        <v>12314</v>
      </c>
      <c r="P822">
        <v>31014.26</v>
      </c>
      <c r="Q822">
        <v>445.84</v>
      </c>
      <c r="R822" s="343">
        <v>43480</v>
      </c>
      <c r="S822" s="343">
        <v>41635</v>
      </c>
      <c r="T822" t="s">
        <v>10904</v>
      </c>
      <c r="U822" t="s">
        <v>10905</v>
      </c>
      <c r="V822" t="s">
        <v>15915</v>
      </c>
      <c r="W822" t="s">
        <v>10906</v>
      </c>
      <c r="X822" t="s">
        <v>2025</v>
      </c>
      <c r="Y822" t="s">
        <v>2026</v>
      </c>
      <c r="Z822" t="s">
        <v>10907</v>
      </c>
      <c r="AA822" t="s">
        <v>10908</v>
      </c>
      <c r="AB822" t="s">
        <v>10909</v>
      </c>
      <c r="AC822" t="s">
        <v>10910</v>
      </c>
      <c r="AD822" t="s">
        <v>6318</v>
      </c>
      <c r="AQ822">
        <v>1</v>
      </c>
      <c r="AR822" t="s">
        <v>15905</v>
      </c>
      <c r="AS822" t="s">
        <v>15906</v>
      </c>
      <c r="AT822" t="s">
        <v>2031</v>
      </c>
      <c r="AU822" t="s">
        <v>15907</v>
      </c>
    </row>
    <row r="823" spans="1:47">
      <c r="A823" t="s">
        <v>15912</v>
      </c>
      <c r="B823" t="s">
        <v>5911</v>
      </c>
      <c r="D823">
        <v>25863.49</v>
      </c>
      <c r="E823" t="s">
        <v>15903</v>
      </c>
      <c r="F823">
        <v>0</v>
      </c>
      <c r="G823" t="s">
        <v>6319</v>
      </c>
      <c r="H823" t="s">
        <v>12314</v>
      </c>
      <c r="P823">
        <v>31014.26</v>
      </c>
      <c r="Q823">
        <v>445.84</v>
      </c>
      <c r="R823" s="343">
        <v>43480</v>
      </c>
      <c r="S823" s="343">
        <v>41635</v>
      </c>
      <c r="T823" t="s">
        <v>10904</v>
      </c>
      <c r="U823" t="s">
        <v>10905</v>
      </c>
      <c r="V823" t="s">
        <v>15913</v>
      </c>
      <c r="W823" t="s">
        <v>10906</v>
      </c>
      <c r="X823" t="s">
        <v>2025</v>
      </c>
      <c r="Y823" t="s">
        <v>2026</v>
      </c>
      <c r="Z823" t="s">
        <v>10907</v>
      </c>
      <c r="AA823" t="s">
        <v>10908</v>
      </c>
      <c r="AB823" t="s">
        <v>10909</v>
      </c>
      <c r="AC823" t="s">
        <v>10910</v>
      </c>
      <c r="AD823" t="s">
        <v>6318</v>
      </c>
      <c r="AQ823">
        <v>1</v>
      </c>
      <c r="AR823" t="s">
        <v>15905</v>
      </c>
      <c r="AS823" t="s">
        <v>15906</v>
      </c>
      <c r="AT823" t="s">
        <v>2031</v>
      </c>
      <c r="AU823" t="s">
        <v>15907</v>
      </c>
    </row>
    <row r="824" spans="1:47">
      <c r="A824" t="s">
        <v>15910</v>
      </c>
      <c r="B824" t="s">
        <v>5911</v>
      </c>
      <c r="D824">
        <v>25863.49</v>
      </c>
      <c r="E824" t="s">
        <v>15903</v>
      </c>
      <c r="F824">
        <v>0</v>
      </c>
      <c r="G824" t="s">
        <v>6319</v>
      </c>
      <c r="H824" t="s">
        <v>12314</v>
      </c>
      <c r="P824">
        <v>31014.26</v>
      </c>
      <c r="Q824">
        <v>445.84</v>
      </c>
      <c r="R824" s="343">
        <v>43480</v>
      </c>
      <c r="S824" s="343">
        <v>41635</v>
      </c>
      <c r="T824" t="s">
        <v>10904</v>
      </c>
      <c r="U824" t="s">
        <v>10905</v>
      </c>
      <c r="V824" t="s">
        <v>15911</v>
      </c>
      <c r="W824" t="s">
        <v>10906</v>
      </c>
      <c r="X824" t="s">
        <v>2025</v>
      </c>
      <c r="Y824" t="s">
        <v>2026</v>
      </c>
      <c r="Z824" t="s">
        <v>10907</v>
      </c>
      <c r="AA824" t="s">
        <v>10908</v>
      </c>
      <c r="AB824" t="s">
        <v>10909</v>
      </c>
      <c r="AC824" t="s">
        <v>10910</v>
      </c>
      <c r="AD824" t="s">
        <v>6318</v>
      </c>
      <c r="AQ824">
        <v>1</v>
      </c>
      <c r="AR824" t="s">
        <v>15905</v>
      </c>
      <c r="AS824" t="s">
        <v>15906</v>
      </c>
      <c r="AT824" t="s">
        <v>2031</v>
      </c>
      <c r="AU824" t="s">
        <v>15907</v>
      </c>
    </row>
    <row r="825" spans="1:47">
      <c r="A825" t="s">
        <v>15908</v>
      </c>
      <c r="B825" t="s">
        <v>5911</v>
      </c>
      <c r="D825">
        <v>25863.49</v>
      </c>
      <c r="E825" t="s">
        <v>15903</v>
      </c>
      <c r="F825">
        <v>0</v>
      </c>
      <c r="G825" t="s">
        <v>6319</v>
      </c>
      <c r="H825" t="s">
        <v>12314</v>
      </c>
      <c r="P825">
        <v>31014.26</v>
      </c>
      <c r="Q825">
        <v>445.84</v>
      </c>
      <c r="R825" s="343">
        <v>43480</v>
      </c>
      <c r="S825" s="343">
        <v>41635</v>
      </c>
      <c r="T825" t="s">
        <v>10904</v>
      </c>
      <c r="U825" t="s">
        <v>10905</v>
      </c>
      <c r="V825" t="s">
        <v>15909</v>
      </c>
      <c r="W825" t="s">
        <v>10906</v>
      </c>
      <c r="X825" t="s">
        <v>2025</v>
      </c>
      <c r="Y825" t="s">
        <v>2026</v>
      </c>
      <c r="Z825" t="s">
        <v>10907</v>
      </c>
      <c r="AA825" t="s">
        <v>10908</v>
      </c>
      <c r="AB825" t="s">
        <v>10909</v>
      </c>
      <c r="AC825" t="s">
        <v>10910</v>
      </c>
      <c r="AD825" t="s">
        <v>6318</v>
      </c>
      <c r="AQ825">
        <v>1</v>
      </c>
      <c r="AR825" t="s">
        <v>15905</v>
      </c>
      <c r="AS825" t="s">
        <v>15906</v>
      </c>
      <c r="AT825" t="s">
        <v>2031</v>
      </c>
      <c r="AU825" t="s">
        <v>15907</v>
      </c>
    </row>
    <row r="826" spans="1:47">
      <c r="A826" t="s">
        <v>15952</v>
      </c>
      <c r="B826" t="s">
        <v>5911</v>
      </c>
      <c r="D826">
        <v>10017.74</v>
      </c>
      <c r="E826" t="s">
        <v>15947</v>
      </c>
      <c r="F826">
        <v>0</v>
      </c>
      <c r="G826" t="s">
        <v>6319</v>
      </c>
      <c r="H826" t="s">
        <v>12314</v>
      </c>
      <c r="P826">
        <v>11788.61</v>
      </c>
      <c r="Q826">
        <v>165.65</v>
      </c>
      <c r="R826" s="343">
        <v>43512</v>
      </c>
      <c r="S826" s="343">
        <v>42066</v>
      </c>
      <c r="T826" t="s">
        <v>10904</v>
      </c>
      <c r="U826" t="s">
        <v>10905</v>
      </c>
      <c r="V826" t="s">
        <v>15953</v>
      </c>
      <c r="W826" t="s">
        <v>10906</v>
      </c>
      <c r="X826" t="s">
        <v>2025</v>
      </c>
      <c r="Y826" t="s">
        <v>2026</v>
      </c>
      <c r="Z826" t="s">
        <v>10907</v>
      </c>
      <c r="AA826" t="s">
        <v>10908</v>
      </c>
      <c r="AB826" t="s">
        <v>10909</v>
      </c>
      <c r="AC826" t="s">
        <v>10910</v>
      </c>
      <c r="AD826" t="s">
        <v>6318</v>
      </c>
      <c r="AQ826">
        <v>1</v>
      </c>
      <c r="AR826" t="s">
        <v>15754</v>
      </c>
      <c r="AS826" t="s">
        <v>15755</v>
      </c>
      <c r="AT826" t="s">
        <v>13627</v>
      </c>
      <c r="AU826" t="s">
        <v>15756</v>
      </c>
    </row>
    <row r="827" spans="1:47">
      <c r="A827" t="s">
        <v>15946</v>
      </c>
      <c r="B827" t="s">
        <v>5911</v>
      </c>
      <c r="D827">
        <v>10017.74</v>
      </c>
      <c r="E827" t="s">
        <v>15947</v>
      </c>
      <c r="F827">
        <v>0</v>
      </c>
      <c r="G827" t="s">
        <v>6319</v>
      </c>
      <c r="H827" t="s">
        <v>12314</v>
      </c>
      <c r="P827">
        <v>11788.61</v>
      </c>
      <c r="Q827">
        <v>165.65</v>
      </c>
      <c r="R827" s="343">
        <v>43512</v>
      </c>
      <c r="S827" s="343">
        <v>41796</v>
      </c>
      <c r="T827" t="s">
        <v>10904</v>
      </c>
      <c r="U827" t="s">
        <v>10905</v>
      </c>
      <c r="V827" t="s">
        <v>15948</v>
      </c>
      <c r="W827" t="s">
        <v>10906</v>
      </c>
      <c r="X827" t="s">
        <v>2025</v>
      </c>
      <c r="Y827" t="s">
        <v>2026</v>
      </c>
      <c r="Z827" t="s">
        <v>10907</v>
      </c>
      <c r="AA827" t="s">
        <v>10908</v>
      </c>
      <c r="AB827" t="s">
        <v>10909</v>
      </c>
      <c r="AC827" t="s">
        <v>10910</v>
      </c>
      <c r="AD827" t="s">
        <v>6318</v>
      </c>
      <c r="AQ827">
        <v>1</v>
      </c>
      <c r="AR827" t="s">
        <v>15754</v>
      </c>
      <c r="AS827" t="s">
        <v>15755</v>
      </c>
      <c r="AT827" t="s">
        <v>13627</v>
      </c>
      <c r="AU827" t="s">
        <v>15756</v>
      </c>
    </row>
    <row r="828" spans="1:47">
      <c r="A828" t="s">
        <v>15949</v>
      </c>
      <c r="B828" t="s">
        <v>5911</v>
      </c>
      <c r="D828">
        <v>10017.74</v>
      </c>
      <c r="E828" t="s">
        <v>15947</v>
      </c>
      <c r="F828">
        <v>0</v>
      </c>
      <c r="G828" t="s">
        <v>6319</v>
      </c>
      <c r="H828" t="s">
        <v>12314</v>
      </c>
      <c r="P828">
        <v>11788.61</v>
      </c>
      <c r="Q828">
        <v>165.65</v>
      </c>
      <c r="R828" s="343">
        <v>43512</v>
      </c>
      <c r="S828" s="343">
        <v>41659</v>
      </c>
      <c r="T828" t="s">
        <v>10904</v>
      </c>
      <c r="U828" t="s">
        <v>10905</v>
      </c>
      <c r="V828" t="s">
        <v>15950</v>
      </c>
      <c r="W828" t="s">
        <v>10906</v>
      </c>
      <c r="X828" t="s">
        <v>2025</v>
      </c>
      <c r="Y828" t="s">
        <v>2026</v>
      </c>
      <c r="Z828" t="s">
        <v>10907</v>
      </c>
      <c r="AA828" t="s">
        <v>10908</v>
      </c>
      <c r="AB828" t="s">
        <v>10909</v>
      </c>
      <c r="AC828" t="s">
        <v>10910</v>
      </c>
      <c r="AD828" t="s">
        <v>6318</v>
      </c>
      <c r="AQ828">
        <v>1</v>
      </c>
      <c r="AR828" t="s">
        <v>15754</v>
      </c>
      <c r="AS828" t="s">
        <v>15755</v>
      </c>
      <c r="AT828" t="s">
        <v>13627</v>
      </c>
      <c r="AU828" t="s">
        <v>15756</v>
      </c>
    </row>
    <row r="829" spans="1:47">
      <c r="A829" t="s">
        <v>15954</v>
      </c>
      <c r="B829" t="s">
        <v>5911</v>
      </c>
      <c r="D829">
        <v>10018.530000000001</v>
      </c>
      <c r="E829" t="s">
        <v>15947</v>
      </c>
      <c r="F829">
        <v>0</v>
      </c>
      <c r="G829" t="s">
        <v>6319</v>
      </c>
      <c r="H829" t="s">
        <v>12314</v>
      </c>
      <c r="P829">
        <v>11788.61</v>
      </c>
      <c r="Q829">
        <v>165.78</v>
      </c>
      <c r="R829" s="343">
        <v>43497</v>
      </c>
      <c r="S829" s="343">
        <v>42065</v>
      </c>
      <c r="T829" t="s">
        <v>10904</v>
      </c>
      <c r="U829" t="s">
        <v>10905</v>
      </c>
      <c r="V829" t="s">
        <v>15955</v>
      </c>
      <c r="W829" t="s">
        <v>10906</v>
      </c>
      <c r="X829" t="s">
        <v>2025</v>
      </c>
      <c r="Y829" t="s">
        <v>2026</v>
      </c>
      <c r="Z829" t="s">
        <v>10907</v>
      </c>
      <c r="AA829" t="s">
        <v>10908</v>
      </c>
      <c r="AB829" t="s">
        <v>10909</v>
      </c>
      <c r="AC829" t="s">
        <v>10910</v>
      </c>
      <c r="AD829" t="s">
        <v>6318</v>
      </c>
      <c r="AQ829">
        <v>1</v>
      </c>
      <c r="AR829" t="s">
        <v>15754</v>
      </c>
      <c r="AS829" t="s">
        <v>15755</v>
      </c>
      <c r="AT829" t="s">
        <v>13627</v>
      </c>
      <c r="AU829" t="s">
        <v>15756</v>
      </c>
    </row>
    <row r="830" spans="1:47">
      <c r="A830" t="s">
        <v>15956</v>
      </c>
      <c r="B830" t="s">
        <v>5911</v>
      </c>
      <c r="D830">
        <v>10018.530000000001</v>
      </c>
      <c r="E830" t="s">
        <v>15947</v>
      </c>
      <c r="F830">
        <v>0</v>
      </c>
      <c r="G830" t="s">
        <v>6319</v>
      </c>
      <c r="H830" t="s">
        <v>12314</v>
      </c>
      <c r="P830">
        <v>11788.61</v>
      </c>
      <c r="Q830">
        <v>165.78</v>
      </c>
      <c r="R830" s="343">
        <v>43497</v>
      </c>
      <c r="S830" s="343">
        <v>41660</v>
      </c>
      <c r="T830" t="s">
        <v>10904</v>
      </c>
      <c r="U830" t="s">
        <v>10905</v>
      </c>
      <c r="V830" t="s">
        <v>15957</v>
      </c>
      <c r="W830" t="s">
        <v>10906</v>
      </c>
      <c r="X830" t="s">
        <v>2025</v>
      </c>
      <c r="Y830" t="s">
        <v>2026</v>
      </c>
      <c r="Z830" t="s">
        <v>10907</v>
      </c>
      <c r="AA830" t="s">
        <v>10908</v>
      </c>
      <c r="AB830" t="s">
        <v>10909</v>
      </c>
      <c r="AC830" t="s">
        <v>10910</v>
      </c>
      <c r="AD830" t="s">
        <v>6318</v>
      </c>
      <c r="AQ830">
        <v>1</v>
      </c>
      <c r="AR830" t="s">
        <v>15754</v>
      </c>
      <c r="AS830" t="s">
        <v>15755</v>
      </c>
      <c r="AT830" t="s">
        <v>13627</v>
      </c>
      <c r="AU830" t="s">
        <v>15756</v>
      </c>
    </row>
    <row r="831" spans="1:47">
      <c r="A831" t="s">
        <v>15958</v>
      </c>
      <c r="B831" t="s">
        <v>5911</v>
      </c>
      <c r="D831">
        <v>10018.530000000001</v>
      </c>
      <c r="E831" t="s">
        <v>15947</v>
      </c>
      <c r="F831">
        <v>0</v>
      </c>
      <c r="G831" t="s">
        <v>6319</v>
      </c>
      <c r="H831" t="s">
        <v>12314</v>
      </c>
      <c r="P831">
        <v>11788.61</v>
      </c>
      <c r="Q831">
        <v>165.78</v>
      </c>
      <c r="R831" s="343">
        <v>43497</v>
      </c>
      <c r="S831" s="343">
        <v>41660</v>
      </c>
      <c r="T831" t="s">
        <v>10904</v>
      </c>
      <c r="U831" t="s">
        <v>10905</v>
      </c>
      <c r="V831" t="s">
        <v>15959</v>
      </c>
      <c r="W831" t="s">
        <v>10906</v>
      </c>
      <c r="X831" t="s">
        <v>2025</v>
      </c>
      <c r="Y831" t="s">
        <v>2026</v>
      </c>
      <c r="Z831" t="s">
        <v>10907</v>
      </c>
      <c r="AA831" t="s">
        <v>10908</v>
      </c>
      <c r="AB831" t="s">
        <v>10909</v>
      </c>
      <c r="AC831" t="s">
        <v>10910</v>
      </c>
      <c r="AD831" t="s">
        <v>6318</v>
      </c>
      <c r="AQ831">
        <v>1</v>
      </c>
      <c r="AR831" t="s">
        <v>15754</v>
      </c>
      <c r="AS831" t="s">
        <v>15755</v>
      </c>
      <c r="AT831" t="s">
        <v>13627</v>
      </c>
      <c r="AU831" t="s">
        <v>15756</v>
      </c>
    </row>
    <row r="832" spans="1:47">
      <c r="A832" t="s">
        <v>15973</v>
      </c>
      <c r="B832" t="s">
        <v>15974</v>
      </c>
      <c r="D832">
        <v>6304</v>
      </c>
      <c r="E832" t="s">
        <v>4951</v>
      </c>
      <c r="F832">
        <v>0</v>
      </c>
      <c r="G832" t="s">
        <v>6319</v>
      </c>
      <c r="H832" t="s">
        <v>12314</v>
      </c>
      <c r="P832">
        <v>14295.2</v>
      </c>
      <c r="Q832">
        <v>659.65</v>
      </c>
      <c r="R832" s="343">
        <v>42391</v>
      </c>
      <c r="S832" s="343">
        <v>42065</v>
      </c>
      <c r="T832" t="s">
        <v>15975</v>
      </c>
      <c r="U832" t="s">
        <v>15976</v>
      </c>
      <c r="V832" t="s">
        <v>15977</v>
      </c>
      <c r="W832" t="s">
        <v>15978</v>
      </c>
      <c r="X832" t="s">
        <v>2025</v>
      </c>
      <c r="Y832" t="s">
        <v>2026</v>
      </c>
      <c r="Z832" t="s">
        <v>15979</v>
      </c>
      <c r="AA832" t="s">
        <v>15980</v>
      </c>
      <c r="AB832" t="s">
        <v>15981</v>
      </c>
      <c r="AC832" t="s">
        <v>15982</v>
      </c>
      <c r="AD832" t="s">
        <v>6318</v>
      </c>
    </row>
    <row r="833" spans="1:47">
      <c r="A833" t="s">
        <v>15992</v>
      </c>
      <c r="B833" t="s">
        <v>2904</v>
      </c>
      <c r="D833">
        <v>8019.18</v>
      </c>
      <c r="E833" t="s">
        <v>15993</v>
      </c>
      <c r="F833">
        <v>0</v>
      </c>
      <c r="G833" t="s">
        <v>6319</v>
      </c>
      <c r="H833" t="s">
        <v>12314</v>
      </c>
      <c r="P833">
        <v>10975.61</v>
      </c>
      <c r="Q833">
        <v>255.26</v>
      </c>
      <c r="R833" s="343">
        <v>43135</v>
      </c>
      <c r="S833" s="343">
        <v>42079</v>
      </c>
      <c r="T833" t="s">
        <v>7969</v>
      </c>
      <c r="U833" t="s">
        <v>7970</v>
      </c>
      <c r="V833" t="s">
        <v>15994</v>
      </c>
      <c r="W833" t="s">
        <v>7971</v>
      </c>
      <c r="X833" t="s">
        <v>2024</v>
      </c>
      <c r="Y833" t="s">
        <v>2031</v>
      </c>
      <c r="Z833" t="s">
        <v>15985</v>
      </c>
      <c r="AA833" t="s">
        <v>15983</v>
      </c>
      <c r="AB833" t="s">
        <v>6309</v>
      </c>
      <c r="AC833" t="s">
        <v>15986</v>
      </c>
      <c r="AD833" t="s">
        <v>6313</v>
      </c>
    </row>
    <row r="834" spans="1:47">
      <c r="A834" t="s">
        <v>15999</v>
      </c>
      <c r="B834" t="s">
        <v>2904</v>
      </c>
      <c r="D834">
        <v>69700.990000000005</v>
      </c>
      <c r="E834" t="s">
        <v>16000</v>
      </c>
      <c r="F834">
        <v>0</v>
      </c>
      <c r="G834" t="s">
        <v>6319</v>
      </c>
      <c r="H834" t="s">
        <v>12314</v>
      </c>
      <c r="P834">
        <v>87356.07</v>
      </c>
      <c r="Q834">
        <v>1740.08</v>
      </c>
      <c r="R834" s="343">
        <v>43500</v>
      </c>
      <c r="S834" s="343">
        <v>42079</v>
      </c>
      <c r="T834" t="s">
        <v>7969</v>
      </c>
      <c r="U834" t="s">
        <v>7970</v>
      </c>
      <c r="V834" t="s">
        <v>16001</v>
      </c>
      <c r="W834" t="s">
        <v>7971</v>
      </c>
      <c r="X834" t="s">
        <v>2024</v>
      </c>
      <c r="Y834" t="s">
        <v>2031</v>
      </c>
      <c r="Z834" t="s">
        <v>15985</v>
      </c>
      <c r="AA834" t="s">
        <v>15983</v>
      </c>
      <c r="AB834" t="s">
        <v>6309</v>
      </c>
      <c r="AC834" t="s">
        <v>15986</v>
      </c>
      <c r="AD834" t="s">
        <v>6313</v>
      </c>
    </row>
    <row r="835" spans="1:47">
      <c r="A835" t="s">
        <v>16002</v>
      </c>
      <c r="B835" t="s">
        <v>15444</v>
      </c>
      <c r="D835">
        <v>33512.410000000003</v>
      </c>
      <c r="E835" t="s">
        <v>15470</v>
      </c>
      <c r="F835">
        <v>0</v>
      </c>
      <c r="G835" t="s">
        <v>6312</v>
      </c>
      <c r="H835" t="s">
        <v>12314</v>
      </c>
      <c r="P835">
        <v>40634.14</v>
      </c>
      <c r="Q835">
        <v>4824.54</v>
      </c>
      <c r="R835" s="343">
        <v>43506</v>
      </c>
      <c r="S835" s="343">
        <v>42009</v>
      </c>
      <c r="T835" t="s">
        <v>15446</v>
      </c>
      <c r="U835" t="s">
        <v>15447</v>
      </c>
      <c r="V835" t="s">
        <v>16003</v>
      </c>
      <c r="W835" t="s">
        <v>15452</v>
      </c>
      <c r="X835" t="s">
        <v>15453</v>
      </c>
      <c r="Y835" t="s">
        <v>15454</v>
      </c>
      <c r="Z835" t="s">
        <v>15450</v>
      </c>
      <c r="AA835" t="s">
        <v>6309</v>
      </c>
      <c r="AB835" t="s">
        <v>6309</v>
      </c>
      <c r="AC835" t="s">
        <v>15991</v>
      </c>
      <c r="AD835" t="s">
        <v>6310</v>
      </c>
      <c r="AE835" t="s">
        <v>15455</v>
      </c>
      <c r="AF835" t="s">
        <v>15456</v>
      </c>
      <c r="AG835" t="s">
        <v>15449</v>
      </c>
      <c r="AH835" t="s">
        <v>8029</v>
      </c>
      <c r="AI835" t="s">
        <v>8030</v>
      </c>
      <c r="AJ835" t="s">
        <v>6309</v>
      </c>
      <c r="AQ835">
        <v>1</v>
      </c>
      <c r="AR835" t="s">
        <v>2060</v>
      </c>
      <c r="AS835" t="s">
        <v>15135</v>
      </c>
      <c r="AT835" t="s">
        <v>2042</v>
      </c>
      <c r="AU835" t="s">
        <v>2062</v>
      </c>
    </row>
    <row r="836" spans="1:47">
      <c r="A836" t="s">
        <v>16096</v>
      </c>
      <c r="B836" t="s">
        <v>279</v>
      </c>
      <c r="D836">
        <v>17775.830000000002</v>
      </c>
      <c r="E836" t="s">
        <v>16097</v>
      </c>
      <c r="F836">
        <v>0</v>
      </c>
      <c r="G836" t="s">
        <v>6312</v>
      </c>
      <c r="H836" t="s">
        <v>12314</v>
      </c>
      <c r="P836">
        <v>24139.9</v>
      </c>
      <c r="Q836">
        <v>719.84</v>
      </c>
      <c r="R836" s="343">
        <v>42881</v>
      </c>
      <c r="S836" s="343">
        <v>42079</v>
      </c>
      <c r="T836" t="s">
        <v>7605</v>
      </c>
      <c r="U836" t="s">
        <v>6309</v>
      </c>
      <c r="V836" t="s">
        <v>16098</v>
      </c>
      <c r="W836" t="s">
        <v>7606</v>
      </c>
      <c r="X836" t="s">
        <v>2024</v>
      </c>
      <c r="Y836" t="s">
        <v>2031</v>
      </c>
      <c r="Z836" t="s">
        <v>7607</v>
      </c>
      <c r="AA836" t="s">
        <v>10314</v>
      </c>
      <c r="AB836" t="s">
        <v>6309</v>
      </c>
      <c r="AC836" t="s">
        <v>10315</v>
      </c>
      <c r="AD836" t="s">
        <v>6310</v>
      </c>
    </row>
    <row r="837" spans="1:47">
      <c r="A837" t="s">
        <v>16102</v>
      </c>
      <c r="B837" t="s">
        <v>16103</v>
      </c>
      <c r="D837">
        <v>7842.68</v>
      </c>
      <c r="E837" t="s">
        <v>5461</v>
      </c>
      <c r="F837">
        <v>0</v>
      </c>
      <c r="G837" t="s">
        <v>6317</v>
      </c>
      <c r="H837" t="s">
        <v>12314</v>
      </c>
      <c r="P837">
        <v>10536.58</v>
      </c>
      <c r="Q837">
        <v>327.76</v>
      </c>
      <c r="R837" s="343">
        <v>42889</v>
      </c>
      <c r="S837" s="343">
        <v>42079</v>
      </c>
      <c r="T837" t="s">
        <v>16104</v>
      </c>
      <c r="U837" t="s">
        <v>16105</v>
      </c>
      <c r="V837" t="s">
        <v>16106</v>
      </c>
      <c r="W837" t="s">
        <v>16107</v>
      </c>
      <c r="X837" t="s">
        <v>16108</v>
      </c>
      <c r="Y837" t="s">
        <v>16109</v>
      </c>
      <c r="Z837" t="s">
        <v>16110</v>
      </c>
      <c r="AA837" t="s">
        <v>16256</v>
      </c>
      <c r="AB837" t="s">
        <v>16112</v>
      </c>
      <c r="AC837" t="s">
        <v>16113</v>
      </c>
      <c r="AD837" t="s">
        <v>6310</v>
      </c>
    </row>
    <row r="838" spans="1:47">
      <c r="A838" t="s">
        <v>16114</v>
      </c>
      <c r="B838" t="s">
        <v>16115</v>
      </c>
      <c r="D838">
        <v>7300.92</v>
      </c>
      <c r="E838" t="s">
        <v>16116</v>
      </c>
      <c r="F838">
        <v>0</v>
      </c>
      <c r="G838" t="s">
        <v>6312</v>
      </c>
      <c r="H838" t="s">
        <v>12314</v>
      </c>
      <c r="P838">
        <v>8590.93</v>
      </c>
      <c r="Q838">
        <v>161.72999999999999</v>
      </c>
      <c r="R838" s="343">
        <v>43619</v>
      </c>
      <c r="S838" s="343">
        <v>42080</v>
      </c>
      <c r="T838" t="s">
        <v>16117</v>
      </c>
      <c r="U838" t="s">
        <v>6309</v>
      </c>
      <c r="V838" t="s">
        <v>16118</v>
      </c>
      <c r="W838" t="s">
        <v>16119</v>
      </c>
      <c r="X838" t="s">
        <v>2025</v>
      </c>
      <c r="Y838" t="s">
        <v>2026</v>
      </c>
      <c r="Z838" t="s">
        <v>16219</v>
      </c>
      <c r="AA838" t="s">
        <v>16220</v>
      </c>
      <c r="AB838" t="s">
        <v>6309</v>
      </c>
      <c r="AC838" t="s">
        <v>16221</v>
      </c>
      <c r="AD838" t="s">
        <v>6310</v>
      </c>
    </row>
    <row r="839" spans="1:47">
      <c r="A839" t="s">
        <v>16168</v>
      </c>
      <c r="B839" t="s">
        <v>962</v>
      </c>
      <c r="D839">
        <v>6187.8</v>
      </c>
      <c r="E839" t="s">
        <v>16169</v>
      </c>
      <c r="F839">
        <v>0</v>
      </c>
      <c r="G839" t="s">
        <v>6314</v>
      </c>
      <c r="H839" t="s">
        <v>12314</v>
      </c>
      <c r="P839">
        <v>7024.39</v>
      </c>
      <c r="Q839">
        <v>132.88999999999999</v>
      </c>
      <c r="R839" s="343">
        <v>43664</v>
      </c>
      <c r="S839" s="343">
        <v>42065</v>
      </c>
      <c r="T839" t="s">
        <v>10514</v>
      </c>
      <c r="U839" t="s">
        <v>10515</v>
      </c>
      <c r="V839" t="s">
        <v>16170</v>
      </c>
      <c r="W839" t="s">
        <v>10516</v>
      </c>
      <c r="X839" t="s">
        <v>8995</v>
      </c>
      <c r="Y839" t="s">
        <v>10517</v>
      </c>
      <c r="Z839" t="s">
        <v>16141</v>
      </c>
      <c r="AA839" t="s">
        <v>10519</v>
      </c>
      <c r="AB839" t="s">
        <v>10520</v>
      </c>
      <c r="AC839" t="s">
        <v>15543</v>
      </c>
      <c r="AD839" t="s">
        <v>6953</v>
      </c>
    </row>
    <row r="840" spans="1:47">
      <c r="A840" t="s">
        <v>16171</v>
      </c>
      <c r="B840" t="s">
        <v>962</v>
      </c>
      <c r="D840">
        <v>6187.8</v>
      </c>
      <c r="E840" t="s">
        <v>16169</v>
      </c>
      <c r="F840">
        <v>0</v>
      </c>
      <c r="G840" t="s">
        <v>6314</v>
      </c>
      <c r="H840" t="s">
        <v>12314</v>
      </c>
      <c r="P840">
        <v>7024.39</v>
      </c>
      <c r="Q840">
        <v>132.88999999999999</v>
      </c>
      <c r="R840" s="343">
        <v>43664</v>
      </c>
      <c r="S840" s="343">
        <v>42065</v>
      </c>
      <c r="T840" t="s">
        <v>10514</v>
      </c>
      <c r="U840" t="s">
        <v>10515</v>
      </c>
      <c r="V840" t="s">
        <v>16172</v>
      </c>
      <c r="W840" t="s">
        <v>10516</v>
      </c>
      <c r="X840" t="s">
        <v>8995</v>
      </c>
      <c r="Y840" t="s">
        <v>10517</v>
      </c>
      <c r="Z840" t="s">
        <v>16141</v>
      </c>
      <c r="AA840" t="s">
        <v>10519</v>
      </c>
      <c r="AB840" t="s">
        <v>10520</v>
      </c>
      <c r="AC840" t="s">
        <v>15543</v>
      </c>
      <c r="AD840" t="s">
        <v>6953</v>
      </c>
    </row>
    <row r="841" spans="1:47">
      <c r="A841" t="s">
        <v>16173</v>
      </c>
      <c r="B841" t="s">
        <v>962</v>
      </c>
      <c r="D841">
        <v>6187.8</v>
      </c>
      <c r="E841" t="s">
        <v>16169</v>
      </c>
      <c r="F841">
        <v>0</v>
      </c>
      <c r="G841" t="s">
        <v>6314</v>
      </c>
      <c r="H841" t="s">
        <v>12314</v>
      </c>
      <c r="P841">
        <v>7024.39</v>
      </c>
      <c r="Q841">
        <v>132.88999999999999</v>
      </c>
      <c r="R841" s="343">
        <v>43664</v>
      </c>
      <c r="S841" s="343">
        <v>42065</v>
      </c>
      <c r="T841" t="s">
        <v>10514</v>
      </c>
      <c r="U841" t="s">
        <v>10515</v>
      </c>
      <c r="V841" t="s">
        <v>16174</v>
      </c>
      <c r="W841" t="s">
        <v>10516</v>
      </c>
      <c r="X841" t="s">
        <v>8995</v>
      </c>
      <c r="Y841" t="s">
        <v>10517</v>
      </c>
      <c r="Z841" t="s">
        <v>16141</v>
      </c>
      <c r="AA841" t="s">
        <v>10519</v>
      </c>
      <c r="AB841" t="s">
        <v>10520</v>
      </c>
      <c r="AC841" t="s">
        <v>15543</v>
      </c>
      <c r="AD841" t="s">
        <v>6953</v>
      </c>
    </row>
    <row r="842" spans="1:47">
      <c r="A842" t="s">
        <v>16175</v>
      </c>
      <c r="B842" t="s">
        <v>962</v>
      </c>
      <c r="D842">
        <v>6187.8</v>
      </c>
      <c r="E842" t="s">
        <v>16169</v>
      </c>
      <c r="F842">
        <v>0</v>
      </c>
      <c r="G842" t="s">
        <v>6314</v>
      </c>
      <c r="H842" t="s">
        <v>12314</v>
      </c>
      <c r="P842">
        <v>7024.39</v>
      </c>
      <c r="Q842">
        <v>132.88999999999999</v>
      </c>
      <c r="R842" s="343">
        <v>43664</v>
      </c>
      <c r="S842" s="343">
        <v>42065</v>
      </c>
      <c r="T842" t="s">
        <v>10514</v>
      </c>
      <c r="U842" t="s">
        <v>10515</v>
      </c>
      <c r="V842" t="s">
        <v>16176</v>
      </c>
      <c r="W842" t="s">
        <v>10516</v>
      </c>
      <c r="X842" t="s">
        <v>8995</v>
      </c>
      <c r="Y842" t="s">
        <v>10517</v>
      </c>
      <c r="Z842" t="s">
        <v>16141</v>
      </c>
      <c r="AA842" t="s">
        <v>10519</v>
      </c>
      <c r="AB842" t="s">
        <v>10520</v>
      </c>
      <c r="AC842" t="s">
        <v>15543</v>
      </c>
      <c r="AD842" t="s">
        <v>6953</v>
      </c>
    </row>
    <row r="843" spans="1:47">
      <c r="A843" t="s">
        <v>16177</v>
      </c>
      <c r="B843" t="s">
        <v>962</v>
      </c>
      <c r="D843">
        <v>6187.8</v>
      </c>
      <c r="E843" t="s">
        <v>16169</v>
      </c>
      <c r="F843">
        <v>0</v>
      </c>
      <c r="G843" t="s">
        <v>6314</v>
      </c>
      <c r="H843" t="s">
        <v>12314</v>
      </c>
      <c r="P843">
        <v>7024.39</v>
      </c>
      <c r="Q843">
        <v>132.88999999999999</v>
      </c>
      <c r="R843" s="343">
        <v>43664</v>
      </c>
      <c r="S843" s="343">
        <v>42065</v>
      </c>
      <c r="T843" t="s">
        <v>10514</v>
      </c>
      <c r="U843" t="s">
        <v>10515</v>
      </c>
      <c r="V843" t="s">
        <v>16178</v>
      </c>
      <c r="W843" t="s">
        <v>10516</v>
      </c>
      <c r="X843" t="s">
        <v>8995</v>
      </c>
      <c r="Y843" t="s">
        <v>10517</v>
      </c>
      <c r="Z843" t="s">
        <v>16141</v>
      </c>
      <c r="AA843" t="s">
        <v>10519</v>
      </c>
      <c r="AB843" t="s">
        <v>10520</v>
      </c>
      <c r="AC843" t="s">
        <v>15543</v>
      </c>
      <c r="AD843" t="s">
        <v>6953</v>
      </c>
    </row>
    <row r="844" spans="1:47">
      <c r="A844" t="s">
        <v>16179</v>
      </c>
      <c r="B844" t="s">
        <v>962</v>
      </c>
      <c r="D844">
        <v>6187.8</v>
      </c>
      <c r="E844" t="s">
        <v>16169</v>
      </c>
      <c r="F844">
        <v>0</v>
      </c>
      <c r="G844" t="s">
        <v>6314</v>
      </c>
      <c r="H844" t="s">
        <v>12314</v>
      </c>
      <c r="P844">
        <v>7024.39</v>
      </c>
      <c r="Q844">
        <v>132.88999999999999</v>
      </c>
      <c r="R844" s="343">
        <v>43664</v>
      </c>
      <c r="S844" s="343">
        <v>42065</v>
      </c>
      <c r="T844" t="s">
        <v>10514</v>
      </c>
      <c r="U844" t="s">
        <v>10515</v>
      </c>
      <c r="V844" t="s">
        <v>16180</v>
      </c>
      <c r="W844" t="s">
        <v>10516</v>
      </c>
      <c r="X844" t="s">
        <v>8995</v>
      </c>
      <c r="Y844" t="s">
        <v>10517</v>
      </c>
      <c r="Z844" t="s">
        <v>16141</v>
      </c>
      <c r="AA844" t="s">
        <v>10519</v>
      </c>
      <c r="AB844" t="s">
        <v>10520</v>
      </c>
      <c r="AC844" t="s">
        <v>15543</v>
      </c>
      <c r="AD844" t="s">
        <v>6953</v>
      </c>
    </row>
    <row r="845" spans="1:47">
      <c r="A845" t="s">
        <v>16181</v>
      </c>
      <c r="B845" t="s">
        <v>962</v>
      </c>
      <c r="D845">
        <v>6187.8</v>
      </c>
      <c r="E845" t="s">
        <v>16169</v>
      </c>
      <c r="F845">
        <v>0</v>
      </c>
      <c r="G845" t="s">
        <v>6314</v>
      </c>
      <c r="H845" t="s">
        <v>12314</v>
      </c>
      <c r="P845">
        <v>7024.39</v>
      </c>
      <c r="Q845">
        <v>132.88999999999999</v>
      </c>
      <c r="R845" s="343">
        <v>43664</v>
      </c>
      <c r="S845" s="343">
        <v>42065</v>
      </c>
      <c r="T845" t="s">
        <v>10514</v>
      </c>
      <c r="U845" t="s">
        <v>10515</v>
      </c>
      <c r="V845" t="s">
        <v>16182</v>
      </c>
      <c r="W845" t="s">
        <v>10516</v>
      </c>
      <c r="X845" t="s">
        <v>8995</v>
      </c>
      <c r="Y845" t="s">
        <v>10517</v>
      </c>
      <c r="Z845" t="s">
        <v>16141</v>
      </c>
      <c r="AA845" t="s">
        <v>10519</v>
      </c>
      <c r="AB845" t="s">
        <v>10520</v>
      </c>
      <c r="AC845" t="s">
        <v>15543</v>
      </c>
      <c r="AD845" t="s">
        <v>6953</v>
      </c>
    </row>
    <row r="846" spans="1:47">
      <c r="A846" t="s">
        <v>16153</v>
      </c>
      <c r="B846" t="s">
        <v>962</v>
      </c>
      <c r="D846">
        <v>7492.77</v>
      </c>
      <c r="E846" t="s">
        <v>16151</v>
      </c>
      <c r="F846">
        <v>0</v>
      </c>
      <c r="G846" t="s">
        <v>6314</v>
      </c>
      <c r="H846" t="s">
        <v>12314</v>
      </c>
      <c r="P846">
        <v>8505.75</v>
      </c>
      <c r="Q846">
        <v>160.91</v>
      </c>
      <c r="R846" s="343">
        <v>43664</v>
      </c>
      <c r="S846" s="343">
        <v>42065</v>
      </c>
      <c r="T846" t="s">
        <v>10514</v>
      </c>
      <c r="U846" t="s">
        <v>10515</v>
      </c>
      <c r="V846" t="s">
        <v>16154</v>
      </c>
      <c r="W846" t="s">
        <v>10516</v>
      </c>
      <c r="X846" t="s">
        <v>8995</v>
      </c>
      <c r="Y846" t="s">
        <v>10517</v>
      </c>
      <c r="Z846" t="s">
        <v>16141</v>
      </c>
      <c r="AA846" t="s">
        <v>10519</v>
      </c>
      <c r="AB846" t="s">
        <v>10520</v>
      </c>
      <c r="AC846" t="s">
        <v>15543</v>
      </c>
      <c r="AD846" t="s">
        <v>6953</v>
      </c>
    </row>
    <row r="847" spans="1:47">
      <c r="A847" t="s">
        <v>16183</v>
      </c>
      <c r="B847" t="s">
        <v>962</v>
      </c>
      <c r="D847">
        <v>7492.77</v>
      </c>
      <c r="E847" t="s">
        <v>16151</v>
      </c>
      <c r="F847">
        <v>0</v>
      </c>
      <c r="G847" t="s">
        <v>6314</v>
      </c>
      <c r="H847" t="s">
        <v>12314</v>
      </c>
      <c r="P847">
        <v>8505.75</v>
      </c>
      <c r="Q847">
        <v>160.91</v>
      </c>
      <c r="R847" s="343">
        <v>43664</v>
      </c>
      <c r="S847" s="343">
        <v>42065</v>
      </c>
      <c r="T847" t="s">
        <v>10514</v>
      </c>
      <c r="U847" t="s">
        <v>10515</v>
      </c>
      <c r="V847" t="s">
        <v>16184</v>
      </c>
      <c r="W847" t="s">
        <v>10516</v>
      </c>
      <c r="X847" t="s">
        <v>8995</v>
      </c>
      <c r="Y847" t="s">
        <v>10517</v>
      </c>
      <c r="Z847" t="s">
        <v>16141</v>
      </c>
      <c r="AA847" t="s">
        <v>10519</v>
      </c>
      <c r="AB847" t="s">
        <v>10520</v>
      </c>
      <c r="AC847" t="s">
        <v>15543</v>
      </c>
      <c r="AD847" t="s">
        <v>6953</v>
      </c>
    </row>
    <row r="848" spans="1:47">
      <c r="A848" t="s">
        <v>16185</v>
      </c>
      <c r="B848" t="s">
        <v>962</v>
      </c>
      <c r="D848">
        <v>7492.77</v>
      </c>
      <c r="E848" t="s">
        <v>16151</v>
      </c>
      <c r="F848">
        <v>0</v>
      </c>
      <c r="G848" t="s">
        <v>6314</v>
      </c>
      <c r="H848" t="s">
        <v>12314</v>
      </c>
      <c r="P848">
        <v>8505.75</v>
      </c>
      <c r="Q848">
        <v>160.91</v>
      </c>
      <c r="R848" s="343">
        <v>43664</v>
      </c>
      <c r="S848" s="343">
        <v>42065</v>
      </c>
      <c r="T848" t="s">
        <v>10514</v>
      </c>
      <c r="U848" t="s">
        <v>10515</v>
      </c>
      <c r="V848" t="s">
        <v>16186</v>
      </c>
      <c r="W848" t="s">
        <v>10516</v>
      </c>
      <c r="X848" t="s">
        <v>8995</v>
      </c>
      <c r="Y848" t="s">
        <v>10517</v>
      </c>
      <c r="Z848" t="s">
        <v>16141</v>
      </c>
      <c r="AA848" t="s">
        <v>10519</v>
      </c>
      <c r="AB848" t="s">
        <v>10520</v>
      </c>
      <c r="AC848" t="s">
        <v>15543</v>
      </c>
      <c r="AD848" t="s">
        <v>6953</v>
      </c>
    </row>
    <row r="849" spans="1:30">
      <c r="A849" t="s">
        <v>16150</v>
      </c>
      <c r="B849" t="s">
        <v>962</v>
      </c>
      <c r="D849">
        <v>7492.77</v>
      </c>
      <c r="E849" t="s">
        <v>16151</v>
      </c>
      <c r="F849">
        <v>0</v>
      </c>
      <c r="G849" t="s">
        <v>6314</v>
      </c>
      <c r="H849" t="s">
        <v>12314</v>
      </c>
      <c r="P849">
        <v>8505.75</v>
      </c>
      <c r="Q849">
        <v>160.91</v>
      </c>
      <c r="R849" s="343">
        <v>43664</v>
      </c>
      <c r="S849" s="343">
        <v>42065</v>
      </c>
      <c r="T849" t="s">
        <v>10514</v>
      </c>
      <c r="U849" t="s">
        <v>10515</v>
      </c>
      <c r="V849" t="s">
        <v>16152</v>
      </c>
      <c r="W849" t="s">
        <v>10516</v>
      </c>
      <c r="X849" t="s">
        <v>8995</v>
      </c>
      <c r="Y849" t="s">
        <v>10517</v>
      </c>
      <c r="Z849" t="s">
        <v>16141</v>
      </c>
      <c r="AA849" t="s">
        <v>10519</v>
      </c>
      <c r="AB849" t="s">
        <v>10520</v>
      </c>
      <c r="AC849" t="s">
        <v>15543</v>
      </c>
      <c r="AD849" t="s">
        <v>6953</v>
      </c>
    </row>
    <row r="850" spans="1:30">
      <c r="A850" t="s">
        <v>16155</v>
      </c>
      <c r="B850" t="s">
        <v>962</v>
      </c>
      <c r="D850">
        <v>7492.77</v>
      </c>
      <c r="E850" t="s">
        <v>16151</v>
      </c>
      <c r="F850">
        <v>0</v>
      </c>
      <c r="G850" t="s">
        <v>6314</v>
      </c>
      <c r="H850" t="s">
        <v>12314</v>
      </c>
      <c r="P850">
        <v>8505.75</v>
      </c>
      <c r="Q850">
        <v>160.91</v>
      </c>
      <c r="R850" s="343">
        <v>43664</v>
      </c>
      <c r="S850" s="343">
        <v>42065</v>
      </c>
      <c r="T850" t="s">
        <v>10514</v>
      </c>
      <c r="U850" t="s">
        <v>10515</v>
      </c>
      <c r="V850" t="s">
        <v>16156</v>
      </c>
      <c r="W850" t="s">
        <v>10516</v>
      </c>
      <c r="X850" t="s">
        <v>8995</v>
      </c>
      <c r="Y850" t="s">
        <v>10517</v>
      </c>
      <c r="Z850" t="s">
        <v>16141</v>
      </c>
      <c r="AA850" t="s">
        <v>10519</v>
      </c>
      <c r="AB850" t="s">
        <v>10520</v>
      </c>
      <c r="AC850" t="s">
        <v>15543</v>
      </c>
      <c r="AD850" t="s">
        <v>6953</v>
      </c>
    </row>
    <row r="851" spans="1:30">
      <c r="A851" t="s">
        <v>16157</v>
      </c>
      <c r="B851" t="s">
        <v>962</v>
      </c>
      <c r="D851">
        <v>7492.77</v>
      </c>
      <c r="E851" t="s">
        <v>16151</v>
      </c>
      <c r="F851">
        <v>0</v>
      </c>
      <c r="G851" t="s">
        <v>6314</v>
      </c>
      <c r="H851" t="s">
        <v>12314</v>
      </c>
      <c r="P851">
        <v>8505.75</v>
      </c>
      <c r="Q851">
        <v>160.91</v>
      </c>
      <c r="R851" s="343">
        <v>43664</v>
      </c>
      <c r="S851" s="343">
        <v>42065</v>
      </c>
      <c r="T851" t="s">
        <v>10514</v>
      </c>
      <c r="U851" t="s">
        <v>10515</v>
      </c>
      <c r="V851" t="s">
        <v>16158</v>
      </c>
      <c r="W851" t="s">
        <v>10516</v>
      </c>
      <c r="X851" t="s">
        <v>8995</v>
      </c>
      <c r="Y851" t="s">
        <v>10517</v>
      </c>
      <c r="Z851" t="s">
        <v>16141</v>
      </c>
      <c r="AA851" t="s">
        <v>10519</v>
      </c>
      <c r="AB851" t="s">
        <v>10520</v>
      </c>
      <c r="AC851" t="s">
        <v>15543</v>
      </c>
      <c r="AD851" t="s">
        <v>6953</v>
      </c>
    </row>
    <row r="852" spans="1:30">
      <c r="A852" t="s">
        <v>16159</v>
      </c>
      <c r="B852" t="s">
        <v>962</v>
      </c>
      <c r="D852">
        <v>7492.77</v>
      </c>
      <c r="E852" t="s">
        <v>16151</v>
      </c>
      <c r="F852">
        <v>0</v>
      </c>
      <c r="G852" t="s">
        <v>6314</v>
      </c>
      <c r="H852" t="s">
        <v>12314</v>
      </c>
      <c r="P852">
        <v>8505.75</v>
      </c>
      <c r="Q852">
        <v>160.91</v>
      </c>
      <c r="R852" s="343">
        <v>43664</v>
      </c>
      <c r="S852" s="343">
        <v>42065</v>
      </c>
      <c r="T852" t="s">
        <v>10514</v>
      </c>
      <c r="U852" t="s">
        <v>10515</v>
      </c>
      <c r="V852" t="s">
        <v>16160</v>
      </c>
      <c r="W852" t="s">
        <v>10516</v>
      </c>
      <c r="X852" t="s">
        <v>8995</v>
      </c>
      <c r="Y852" t="s">
        <v>10517</v>
      </c>
      <c r="Z852" t="s">
        <v>16141</v>
      </c>
      <c r="AA852" t="s">
        <v>10519</v>
      </c>
      <c r="AB852" t="s">
        <v>10520</v>
      </c>
      <c r="AC852" t="s">
        <v>15543</v>
      </c>
      <c r="AD852" t="s">
        <v>6953</v>
      </c>
    </row>
    <row r="853" spans="1:30">
      <c r="A853" t="s">
        <v>16161</v>
      </c>
      <c r="B853" t="s">
        <v>962</v>
      </c>
      <c r="D853">
        <v>7492.77</v>
      </c>
      <c r="E853" t="s">
        <v>16151</v>
      </c>
      <c r="F853">
        <v>0</v>
      </c>
      <c r="G853" t="s">
        <v>6314</v>
      </c>
      <c r="H853" t="s">
        <v>12314</v>
      </c>
      <c r="P853">
        <v>8505.75</v>
      </c>
      <c r="Q853">
        <v>160.91</v>
      </c>
      <c r="R853" s="343">
        <v>43664</v>
      </c>
      <c r="S853" s="343">
        <v>42065</v>
      </c>
      <c r="T853" t="s">
        <v>10514</v>
      </c>
      <c r="U853" t="s">
        <v>10515</v>
      </c>
      <c r="V853" t="s">
        <v>16162</v>
      </c>
      <c r="W853" t="s">
        <v>10516</v>
      </c>
      <c r="X853" t="s">
        <v>8995</v>
      </c>
      <c r="Y853" t="s">
        <v>10517</v>
      </c>
      <c r="Z853" t="s">
        <v>16141</v>
      </c>
      <c r="AA853" t="s">
        <v>10519</v>
      </c>
      <c r="AB853" t="s">
        <v>10520</v>
      </c>
      <c r="AC853" t="s">
        <v>15543</v>
      </c>
      <c r="AD853" t="s">
        <v>6953</v>
      </c>
    </row>
    <row r="854" spans="1:30">
      <c r="A854" t="s">
        <v>16163</v>
      </c>
      <c r="B854" t="s">
        <v>962</v>
      </c>
      <c r="D854">
        <v>7492.77</v>
      </c>
      <c r="E854" t="s">
        <v>16151</v>
      </c>
      <c r="F854">
        <v>0</v>
      </c>
      <c r="G854" t="s">
        <v>6314</v>
      </c>
      <c r="H854" t="s">
        <v>12314</v>
      </c>
      <c r="P854">
        <v>8505.75</v>
      </c>
      <c r="Q854">
        <v>160.91</v>
      </c>
      <c r="R854" s="343">
        <v>43664</v>
      </c>
      <c r="S854" s="343">
        <v>42065</v>
      </c>
      <c r="T854" t="s">
        <v>10514</v>
      </c>
      <c r="U854" t="s">
        <v>10515</v>
      </c>
      <c r="V854" t="s">
        <v>16164</v>
      </c>
      <c r="W854" t="s">
        <v>10516</v>
      </c>
      <c r="X854" t="s">
        <v>8995</v>
      </c>
      <c r="Y854" t="s">
        <v>10517</v>
      </c>
      <c r="Z854" t="s">
        <v>16141</v>
      </c>
      <c r="AA854" t="s">
        <v>10519</v>
      </c>
      <c r="AB854" t="s">
        <v>10520</v>
      </c>
      <c r="AC854" t="s">
        <v>15543</v>
      </c>
      <c r="AD854" t="s">
        <v>6953</v>
      </c>
    </row>
    <row r="855" spans="1:30">
      <c r="A855" t="s">
        <v>16165</v>
      </c>
      <c r="B855" t="s">
        <v>962</v>
      </c>
      <c r="D855">
        <v>6091.55</v>
      </c>
      <c r="E855" t="s">
        <v>16166</v>
      </c>
      <c r="F855">
        <v>0</v>
      </c>
      <c r="G855" t="s">
        <v>6314</v>
      </c>
      <c r="H855" t="s">
        <v>12314</v>
      </c>
      <c r="P855">
        <v>6915.12</v>
      </c>
      <c r="Q855">
        <v>130.82</v>
      </c>
      <c r="R855" s="343">
        <v>43664</v>
      </c>
      <c r="S855" s="343">
        <v>42065</v>
      </c>
      <c r="T855" t="s">
        <v>10514</v>
      </c>
      <c r="U855" t="s">
        <v>10515</v>
      </c>
      <c r="V855" t="s">
        <v>16167</v>
      </c>
      <c r="W855" t="s">
        <v>10516</v>
      </c>
      <c r="X855" t="s">
        <v>8995</v>
      </c>
      <c r="Y855" t="s">
        <v>10517</v>
      </c>
      <c r="Z855" t="s">
        <v>16141</v>
      </c>
      <c r="AA855" t="s">
        <v>10519</v>
      </c>
      <c r="AB855" t="s">
        <v>10520</v>
      </c>
      <c r="AC855" t="s">
        <v>15543</v>
      </c>
      <c r="AD855" t="s">
        <v>6953</v>
      </c>
    </row>
    <row r="856" spans="1:30">
      <c r="A856" t="s">
        <v>16191</v>
      </c>
      <c r="B856" t="s">
        <v>962</v>
      </c>
      <c r="D856">
        <v>6091.55</v>
      </c>
      <c r="E856" t="s">
        <v>16166</v>
      </c>
      <c r="F856">
        <v>0</v>
      </c>
      <c r="G856" t="s">
        <v>6314</v>
      </c>
      <c r="H856" t="s">
        <v>12314</v>
      </c>
      <c r="P856">
        <v>6915.12</v>
      </c>
      <c r="Q856">
        <v>130.82</v>
      </c>
      <c r="R856" s="343">
        <v>43667</v>
      </c>
      <c r="S856" s="343">
        <v>42065</v>
      </c>
      <c r="T856" t="s">
        <v>10514</v>
      </c>
      <c r="U856" t="s">
        <v>10515</v>
      </c>
      <c r="V856" t="s">
        <v>16192</v>
      </c>
      <c r="W856" t="s">
        <v>10516</v>
      </c>
      <c r="X856" t="s">
        <v>8995</v>
      </c>
      <c r="Y856" t="s">
        <v>10517</v>
      </c>
      <c r="Z856" t="s">
        <v>16141</v>
      </c>
      <c r="AA856" t="s">
        <v>10519</v>
      </c>
      <c r="AB856" t="s">
        <v>10520</v>
      </c>
      <c r="AC856" t="s">
        <v>15543</v>
      </c>
      <c r="AD856" t="s">
        <v>6953</v>
      </c>
    </row>
    <row r="857" spans="1:30">
      <c r="A857" t="s">
        <v>16195</v>
      </c>
      <c r="B857" t="s">
        <v>962</v>
      </c>
      <c r="D857">
        <v>6091.55</v>
      </c>
      <c r="E857" t="s">
        <v>16166</v>
      </c>
      <c r="F857">
        <v>0</v>
      </c>
      <c r="G857" t="s">
        <v>6314</v>
      </c>
      <c r="H857" t="s">
        <v>12314</v>
      </c>
      <c r="P857">
        <v>6915.12</v>
      </c>
      <c r="Q857">
        <v>130.82</v>
      </c>
      <c r="R857" s="343">
        <v>43667</v>
      </c>
      <c r="S857" s="343">
        <v>42065</v>
      </c>
      <c r="T857" t="s">
        <v>10514</v>
      </c>
      <c r="U857" t="s">
        <v>10515</v>
      </c>
      <c r="V857" t="s">
        <v>16196</v>
      </c>
      <c r="W857" t="s">
        <v>10516</v>
      </c>
      <c r="X857" t="s">
        <v>8995</v>
      </c>
      <c r="Y857" t="s">
        <v>10517</v>
      </c>
      <c r="Z857" t="s">
        <v>16141</v>
      </c>
      <c r="AA857" t="s">
        <v>10519</v>
      </c>
      <c r="AB857" t="s">
        <v>10520</v>
      </c>
      <c r="AC857" t="s">
        <v>15543</v>
      </c>
      <c r="AD857" t="s">
        <v>6953</v>
      </c>
    </row>
    <row r="858" spans="1:30">
      <c r="A858" t="s">
        <v>16197</v>
      </c>
      <c r="B858" t="s">
        <v>962</v>
      </c>
      <c r="D858">
        <v>6091.55</v>
      </c>
      <c r="E858" t="s">
        <v>16166</v>
      </c>
      <c r="F858">
        <v>0</v>
      </c>
      <c r="G858" t="s">
        <v>6314</v>
      </c>
      <c r="H858" t="s">
        <v>12314</v>
      </c>
      <c r="P858">
        <v>6915.12</v>
      </c>
      <c r="Q858">
        <v>130.82</v>
      </c>
      <c r="R858" s="343">
        <v>43667</v>
      </c>
      <c r="S858" s="343">
        <v>42065</v>
      </c>
      <c r="T858" t="s">
        <v>10514</v>
      </c>
      <c r="U858" t="s">
        <v>10515</v>
      </c>
      <c r="V858" t="s">
        <v>16198</v>
      </c>
      <c r="W858" t="s">
        <v>10516</v>
      </c>
      <c r="X858" t="s">
        <v>8995</v>
      </c>
      <c r="Y858" t="s">
        <v>10517</v>
      </c>
      <c r="Z858" t="s">
        <v>16141</v>
      </c>
      <c r="AA858" t="s">
        <v>10519</v>
      </c>
      <c r="AB858" t="s">
        <v>10520</v>
      </c>
      <c r="AC858" t="s">
        <v>15543</v>
      </c>
      <c r="AD858" t="s">
        <v>6953</v>
      </c>
    </row>
    <row r="859" spans="1:30">
      <c r="A859" t="s">
        <v>16208</v>
      </c>
      <c r="B859" t="s">
        <v>962</v>
      </c>
      <c r="D859">
        <v>6187.8</v>
      </c>
      <c r="E859" t="s">
        <v>16169</v>
      </c>
      <c r="F859">
        <v>0</v>
      </c>
      <c r="G859" t="s">
        <v>6314</v>
      </c>
      <c r="H859" t="s">
        <v>12314</v>
      </c>
      <c r="P859">
        <v>7024.39</v>
      </c>
      <c r="Q859">
        <v>132.88999999999999</v>
      </c>
      <c r="R859" s="343">
        <v>43667</v>
      </c>
      <c r="S859" s="343">
        <v>42065</v>
      </c>
      <c r="T859" t="s">
        <v>10514</v>
      </c>
      <c r="U859" t="s">
        <v>10515</v>
      </c>
      <c r="V859" t="s">
        <v>16209</v>
      </c>
      <c r="W859" t="s">
        <v>10516</v>
      </c>
      <c r="X859" t="s">
        <v>8995</v>
      </c>
      <c r="Y859" t="s">
        <v>10517</v>
      </c>
      <c r="Z859" t="s">
        <v>16141</v>
      </c>
      <c r="AA859" t="s">
        <v>10519</v>
      </c>
      <c r="AB859" t="s">
        <v>10520</v>
      </c>
      <c r="AC859" t="s">
        <v>15543</v>
      </c>
      <c r="AD859" t="s">
        <v>6953</v>
      </c>
    </row>
    <row r="860" spans="1:30">
      <c r="A860" t="s">
        <v>16210</v>
      </c>
      <c r="B860" t="s">
        <v>962</v>
      </c>
      <c r="D860">
        <v>6187.8</v>
      </c>
      <c r="E860" t="s">
        <v>16169</v>
      </c>
      <c r="F860">
        <v>0</v>
      </c>
      <c r="G860" t="s">
        <v>6314</v>
      </c>
      <c r="H860" t="s">
        <v>12314</v>
      </c>
      <c r="P860">
        <v>7024.39</v>
      </c>
      <c r="Q860">
        <v>132.88999999999999</v>
      </c>
      <c r="R860" s="343">
        <v>43667</v>
      </c>
      <c r="S860" s="343">
        <v>42065</v>
      </c>
      <c r="T860" t="s">
        <v>10514</v>
      </c>
      <c r="U860" t="s">
        <v>10515</v>
      </c>
      <c r="V860" t="s">
        <v>16211</v>
      </c>
      <c r="W860" t="s">
        <v>10516</v>
      </c>
      <c r="X860" t="s">
        <v>8995</v>
      </c>
      <c r="Y860" t="s">
        <v>10517</v>
      </c>
      <c r="Z860" t="s">
        <v>16141</v>
      </c>
      <c r="AA860" t="s">
        <v>10519</v>
      </c>
      <c r="AB860" t="s">
        <v>10520</v>
      </c>
      <c r="AC860" t="s">
        <v>15543</v>
      </c>
      <c r="AD860" t="s">
        <v>6953</v>
      </c>
    </row>
    <row r="861" spans="1:30">
      <c r="A861" t="s">
        <v>16212</v>
      </c>
      <c r="B861" t="s">
        <v>962</v>
      </c>
      <c r="D861">
        <v>6187.8</v>
      </c>
      <c r="E861" t="s">
        <v>16169</v>
      </c>
      <c r="F861">
        <v>0</v>
      </c>
      <c r="G861" t="s">
        <v>6314</v>
      </c>
      <c r="H861" t="s">
        <v>12314</v>
      </c>
      <c r="P861">
        <v>7024.39</v>
      </c>
      <c r="Q861">
        <v>132.88999999999999</v>
      </c>
      <c r="R861" s="343">
        <v>43667</v>
      </c>
      <c r="S861" s="343">
        <v>42065</v>
      </c>
      <c r="T861" t="s">
        <v>10514</v>
      </c>
      <c r="U861" t="s">
        <v>10515</v>
      </c>
      <c r="V861" t="s">
        <v>16213</v>
      </c>
      <c r="W861" t="s">
        <v>10516</v>
      </c>
      <c r="X861" t="s">
        <v>8995</v>
      </c>
      <c r="Y861" t="s">
        <v>10517</v>
      </c>
      <c r="Z861" t="s">
        <v>16141</v>
      </c>
      <c r="AA861" t="s">
        <v>10519</v>
      </c>
      <c r="AB861" t="s">
        <v>10520</v>
      </c>
      <c r="AC861" t="s">
        <v>15543</v>
      </c>
      <c r="AD861" t="s">
        <v>6953</v>
      </c>
    </row>
    <row r="862" spans="1:30">
      <c r="A862" t="s">
        <v>16205</v>
      </c>
      <c r="B862" t="s">
        <v>962</v>
      </c>
      <c r="D862">
        <v>6187.8</v>
      </c>
      <c r="E862" t="s">
        <v>16169</v>
      </c>
      <c r="F862">
        <v>0</v>
      </c>
      <c r="G862" t="s">
        <v>6314</v>
      </c>
      <c r="H862" t="s">
        <v>12314</v>
      </c>
      <c r="P862">
        <v>7024.39</v>
      </c>
      <c r="Q862">
        <v>132.88999999999999</v>
      </c>
      <c r="R862" s="343">
        <v>43667</v>
      </c>
      <c r="S862" s="343">
        <v>42065</v>
      </c>
      <c r="T862" t="s">
        <v>10514</v>
      </c>
      <c r="U862" t="s">
        <v>10515</v>
      </c>
      <c r="V862" t="s">
        <v>16206</v>
      </c>
      <c r="W862" t="s">
        <v>10516</v>
      </c>
      <c r="X862" t="s">
        <v>8995</v>
      </c>
      <c r="Y862" t="s">
        <v>10517</v>
      </c>
      <c r="Z862" t="s">
        <v>16141</v>
      </c>
      <c r="AA862" t="s">
        <v>10519</v>
      </c>
      <c r="AB862" t="s">
        <v>10520</v>
      </c>
      <c r="AC862" t="s">
        <v>15543</v>
      </c>
      <c r="AD862" t="s">
        <v>6953</v>
      </c>
    </row>
    <row r="863" spans="1:30">
      <c r="A863" t="s">
        <v>16187</v>
      </c>
      <c r="B863" t="s">
        <v>962</v>
      </c>
      <c r="D863">
        <v>6187.8</v>
      </c>
      <c r="E863" t="s">
        <v>16169</v>
      </c>
      <c r="F863">
        <v>0</v>
      </c>
      <c r="G863" t="s">
        <v>6314</v>
      </c>
      <c r="H863" t="s">
        <v>12314</v>
      </c>
      <c r="P863">
        <v>7024.39</v>
      </c>
      <c r="Q863">
        <v>132.88999999999999</v>
      </c>
      <c r="R863" s="343">
        <v>43667</v>
      </c>
      <c r="S863" s="343">
        <v>42065</v>
      </c>
      <c r="T863" t="s">
        <v>10514</v>
      </c>
      <c r="U863" t="s">
        <v>10515</v>
      </c>
      <c r="V863" t="s">
        <v>16188</v>
      </c>
      <c r="W863" t="s">
        <v>10516</v>
      </c>
      <c r="X863" t="s">
        <v>8995</v>
      </c>
      <c r="Y863" t="s">
        <v>10517</v>
      </c>
      <c r="Z863" t="s">
        <v>16141</v>
      </c>
      <c r="AA863" t="s">
        <v>10519</v>
      </c>
      <c r="AB863" t="s">
        <v>10520</v>
      </c>
      <c r="AC863" t="s">
        <v>15543</v>
      </c>
      <c r="AD863" t="s">
        <v>6953</v>
      </c>
    </row>
    <row r="864" spans="1:30">
      <c r="A864" t="s">
        <v>16189</v>
      </c>
      <c r="B864" t="s">
        <v>962</v>
      </c>
      <c r="D864">
        <v>6187.8</v>
      </c>
      <c r="E864" t="s">
        <v>16169</v>
      </c>
      <c r="F864">
        <v>0</v>
      </c>
      <c r="G864" t="s">
        <v>6314</v>
      </c>
      <c r="H864" t="s">
        <v>12314</v>
      </c>
      <c r="P864">
        <v>7024.39</v>
      </c>
      <c r="Q864">
        <v>132.88999999999999</v>
      </c>
      <c r="R864" s="343">
        <v>43667</v>
      </c>
      <c r="S864" s="343">
        <v>42065</v>
      </c>
      <c r="T864" t="s">
        <v>10514</v>
      </c>
      <c r="U864" t="s">
        <v>10515</v>
      </c>
      <c r="V864" t="s">
        <v>16190</v>
      </c>
      <c r="W864" t="s">
        <v>10516</v>
      </c>
      <c r="X864" t="s">
        <v>8995</v>
      </c>
      <c r="Y864" t="s">
        <v>10517</v>
      </c>
      <c r="Z864" t="s">
        <v>16141</v>
      </c>
      <c r="AA864" t="s">
        <v>10519</v>
      </c>
      <c r="AB864" t="s">
        <v>10520</v>
      </c>
      <c r="AC864" t="s">
        <v>15543</v>
      </c>
      <c r="AD864" t="s">
        <v>6953</v>
      </c>
    </row>
    <row r="865" spans="1:47">
      <c r="A865" t="s">
        <v>16193</v>
      </c>
      <c r="B865" t="s">
        <v>962</v>
      </c>
      <c r="D865">
        <v>6187.8</v>
      </c>
      <c r="E865" t="s">
        <v>16169</v>
      </c>
      <c r="F865">
        <v>0</v>
      </c>
      <c r="G865" t="s">
        <v>6314</v>
      </c>
      <c r="H865" t="s">
        <v>12314</v>
      </c>
      <c r="P865">
        <v>7024.39</v>
      </c>
      <c r="Q865">
        <v>132.88999999999999</v>
      </c>
      <c r="R865" s="343">
        <v>43667</v>
      </c>
      <c r="S865" s="343">
        <v>42065</v>
      </c>
      <c r="T865" t="s">
        <v>10514</v>
      </c>
      <c r="U865" t="s">
        <v>10515</v>
      </c>
      <c r="V865" t="s">
        <v>16194</v>
      </c>
      <c r="W865" t="s">
        <v>10516</v>
      </c>
      <c r="X865" t="s">
        <v>8995</v>
      </c>
      <c r="Y865" t="s">
        <v>10517</v>
      </c>
      <c r="Z865" t="s">
        <v>16141</v>
      </c>
      <c r="AA865" t="s">
        <v>10519</v>
      </c>
      <c r="AB865" t="s">
        <v>10520</v>
      </c>
      <c r="AC865" t="s">
        <v>15543</v>
      </c>
      <c r="AD865" t="s">
        <v>6953</v>
      </c>
    </row>
    <row r="866" spans="1:47">
      <c r="A866" t="s">
        <v>16199</v>
      </c>
      <c r="B866" t="s">
        <v>962</v>
      </c>
      <c r="D866">
        <v>6187.8</v>
      </c>
      <c r="E866" t="s">
        <v>16169</v>
      </c>
      <c r="F866">
        <v>0</v>
      </c>
      <c r="G866" t="s">
        <v>6314</v>
      </c>
      <c r="H866" t="s">
        <v>12314</v>
      </c>
      <c r="P866">
        <v>7024.39</v>
      </c>
      <c r="Q866">
        <v>132.88999999999999</v>
      </c>
      <c r="R866" s="343">
        <v>43667</v>
      </c>
      <c r="S866" s="343">
        <v>42065</v>
      </c>
      <c r="T866" t="s">
        <v>10514</v>
      </c>
      <c r="U866" t="s">
        <v>10515</v>
      </c>
      <c r="V866" t="s">
        <v>16200</v>
      </c>
      <c r="W866" t="s">
        <v>10516</v>
      </c>
      <c r="X866" t="s">
        <v>8995</v>
      </c>
      <c r="Y866" t="s">
        <v>10517</v>
      </c>
      <c r="Z866" t="s">
        <v>16141</v>
      </c>
      <c r="AA866" t="s">
        <v>10519</v>
      </c>
      <c r="AB866" t="s">
        <v>10520</v>
      </c>
      <c r="AC866" t="s">
        <v>15543</v>
      </c>
      <c r="AD866" t="s">
        <v>6953</v>
      </c>
    </row>
    <row r="867" spans="1:47">
      <c r="A867" t="s">
        <v>16201</v>
      </c>
      <c r="B867" t="s">
        <v>962</v>
      </c>
      <c r="D867">
        <v>6187.8</v>
      </c>
      <c r="E867" t="s">
        <v>16169</v>
      </c>
      <c r="F867">
        <v>0</v>
      </c>
      <c r="G867" t="s">
        <v>6314</v>
      </c>
      <c r="H867" t="s">
        <v>12314</v>
      </c>
      <c r="P867">
        <v>7024.39</v>
      </c>
      <c r="Q867">
        <v>132.88999999999999</v>
      </c>
      <c r="R867" s="343">
        <v>43667</v>
      </c>
      <c r="S867" s="343">
        <v>42065</v>
      </c>
      <c r="T867" t="s">
        <v>10514</v>
      </c>
      <c r="U867" t="s">
        <v>10515</v>
      </c>
      <c r="V867" t="s">
        <v>16202</v>
      </c>
      <c r="W867" t="s">
        <v>10516</v>
      </c>
      <c r="X867" t="s">
        <v>8995</v>
      </c>
      <c r="Y867" t="s">
        <v>10517</v>
      </c>
      <c r="Z867" t="s">
        <v>16141</v>
      </c>
      <c r="AA867" t="s">
        <v>10519</v>
      </c>
      <c r="AB867" t="s">
        <v>10520</v>
      </c>
      <c r="AC867" t="s">
        <v>15543</v>
      </c>
      <c r="AD867" t="s">
        <v>6953</v>
      </c>
    </row>
    <row r="868" spans="1:47">
      <c r="A868" t="s">
        <v>16203</v>
      </c>
      <c r="B868" t="s">
        <v>962</v>
      </c>
      <c r="D868">
        <v>6187.8</v>
      </c>
      <c r="E868" t="s">
        <v>16169</v>
      </c>
      <c r="F868">
        <v>0</v>
      </c>
      <c r="G868" t="s">
        <v>6314</v>
      </c>
      <c r="H868" t="s">
        <v>12314</v>
      </c>
      <c r="P868">
        <v>7024.39</v>
      </c>
      <c r="Q868">
        <v>132.88999999999999</v>
      </c>
      <c r="R868" s="343">
        <v>43667</v>
      </c>
      <c r="S868" s="343">
        <v>42065</v>
      </c>
      <c r="T868" t="s">
        <v>10514</v>
      </c>
      <c r="U868" t="s">
        <v>10515</v>
      </c>
      <c r="V868" t="s">
        <v>16204</v>
      </c>
      <c r="W868" t="s">
        <v>10516</v>
      </c>
      <c r="X868" t="s">
        <v>8995</v>
      </c>
      <c r="Y868" t="s">
        <v>10517</v>
      </c>
      <c r="Z868" t="s">
        <v>16141</v>
      </c>
      <c r="AA868" t="s">
        <v>10519</v>
      </c>
      <c r="AB868" t="s">
        <v>10520</v>
      </c>
      <c r="AC868" t="s">
        <v>15543</v>
      </c>
      <c r="AD868" t="s">
        <v>6953</v>
      </c>
    </row>
    <row r="869" spans="1:47">
      <c r="A869" t="s">
        <v>16214</v>
      </c>
      <c r="B869" t="s">
        <v>962</v>
      </c>
      <c r="D869">
        <v>14725.86</v>
      </c>
      <c r="E869" t="s">
        <v>1810</v>
      </c>
      <c r="F869">
        <v>0</v>
      </c>
      <c r="G869" t="s">
        <v>6314</v>
      </c>
      <c r="H869" t="s">
        <v>12314</v>
      </c>
      <c r="P869">
        <v>16716.48</v>
      </c>
      <c r="Q869">
        <v>316.25</v>
      </c>
      <c r="R869" s="343">
        <v>43669</v>
      </c>
      <c r="S869" s="343">
        <v>42079</v>
      </c>
      <c r="T869" t="s">
        <v>10514</v>
      </c>
      <c r="U869" t="s">
        <v>10515</v>
      </c>
      <c r="V869" t="s">
        <v>16215</v>
      </c>
      <c r="W869" t="s">
        <v>10516</v>
      </c>
      <c r="X869" t="s">
        <v>8995</v>
      </c>
      <c r="Y869" t="s">
        <v>10517</v>
      </c>
      <c r="Z869" t="s">
        <v>16141</v>
      </c>
      <c r="AA869" t="s">
        <v>10519</v>
      </c>
      <c r="AB869" t="s">
        <v>10520</v>
      </c>
      <c r="AC869" t="s">
        <v>15543</v>
      </c>
      <c r="AD869" t="s">
        <v>6953</v>
      </c>
    </row>
    <row r="870" spans="1:47">
      <c r="A870" t="s">
        <v>16217</v>
      </c>
      <c r="B870" t="s">
        <v>962</v>
      </c>
      <c r="D870">
        <v>14725.95</v>
      </c>
      <c r="E870" t="s">
        <v>1810</v>
      </c>
      <c r="F870">
        <v>0</v>
      </c>
      <c r="G870" t="s">
        <v>6314</v>
      </c>
      <c r="H870" t="s">
        <v>12314</v>
      </c>
      <c r="P870">
        <v>16716.48</v>
      </c>
      <c r="Q870">
        <v>316.29000000000002</v>
      </c>
      <c r="R870" s="343">
        <v>43682</v>
      </c>
      <c r="S870" s="343">
        <v>42079</v>
      </c>
      <c r="T870" t="s">
        <v>10514</v>
      </c>
      <c r="U870" t="s">
        <v>10515</v>
      </c>
      <c r="V870" t="s">
        <v>16218</v>
      </c>
      <c r="W870" t="s">
        <v>10516</v>
      </c>
      <c r="X870" t="s">
        <v>8995</v>
      </c>
      <c r="Y870" t="s">
        <v>10517</v>
      </c>
      <c r="Z870" t="s">
        <v>16141</v>
      </c>
      <c r="AA870" t="s">
        <v>10519</v>
      </c>
      <c r="AB870" t="s">
        <v>10520</v>
      </c>
      <c r="AC870" t="s">
        <v>15543</v>
      </c>
      <c r="AD870" t="s">
        <v>6953</v>
      </c>
    </row>
    <row r="871" spans="1:47">
      <c r="A871" t="s">
        <v>16246</v>
      </c>
      <c r="B871" t="s">
        <v>962</v>
      </c>
      <c r="D871">
        <v>6298.36</v>
      </c>
      <c r="E871" t="s">
        <v>16247</v>
      </c>
      <c r="F871">
        <v>0</v>
      </c>
      <c r="G871" t="s">
        <v>6314</v>
      </c>
      <c r="H871" t="s">
        <v>12314</v>
      </c>
      <c r="P871">
        <v>6915.12</v>
      </c>
      <c r="Q871">
        <v>130.44</v>
      </c>
      <c r="R871" s="343">
        <v>43725</v>
      </c>
      <c r="S871" s="343">
        <v>42065</v>
      </c>
      <c r="T871" t="s">
        <v>10514</v>
      </c>
      <c r="U871" t="s">
        <v>10515</v>
      </c>
      <c r="V871" t="s">
        <v>16248</v>
      </c>
      <c r="W871" t="s">
        <v>10516</v>
      </c>
      <c r="X871" t="s">
        <v>8995</v>
      </c>
      <c r="Y871" t="s">
        <v>10517</v>
      </c>
      <c r="Z871" t="s">
        <v>16141</v>
      </c>
      <c r="AA871" t="s">
        <v>10519</v>
      </c>
      <c r="AB871" t="s">
        <v>10520</v>
      </c>
      <c r="AC871" t="s">
        <v>15543</v>
      </c>
      <c r="AD871" t="s">
        <v>6953</v>
      </c>
    </row>
    <row r="872" spans="1:47">
      <c r="A872" t="s">
        <v>16249</v>
      </c>
      <c r="B872" t="s">
        <v>962</v>
      </c>
      <c r="D872">
        <v>6298.36</v>
      </c>
      <c r="E872" t="s">
        <v>16247</v>
      </c>
      <c r="F872">
        <v>0</v>
      </c>
      <c r="G872" t="s">
        <v>6314</v>
      </c>
      <c r="H872" t="s">
        <v>12314</v>
      </c>
      <c r="P872">
        <v>6915.12</v>
      </c>
      <c r="Q872">
        <v>130.44</v>
      </c>
      <c r="R872" s="343">
        <v>43725</v>
      </c>
      <c r="S872" s="343">
        <v>42065</v>
      </c>
      <c r="T872" t="s">
        <v>10514</v>
      </c>
      <c r="U872" t="s">
        <v>10515</v>
      </c>
      <c r="V872" t="s">
        <v>16250</v>
      </c>
      <c r="W872" t="s">
        <v>10516</v>
      </c>
      <c r="X872" t="s">
        <v>8995</v>
      </c>
      <c r="Y872" t="s">
        <v>10517</v>
      </c>
      <c r="Z872" t="s">
        <v>16141</v>
      </c>
      <c r="AA872" t="s">
        <v>10519</v>
      </c>
      <c r="AB872" t="s">
        <v>10520</v>
      </c>
      <c r="AC872" t="s">
        <v>15543</v>
      </c>
      <c r="AD872" t="s">
        <v>6953</v>
      </c>
    </row>
    <row r="873" spans="1:47">
      <c r="A873" t="s">
        <v>16251</v>
      </c>
      <c r="B873" t="s">
        <v>962</v>
      </c>
      <c r="D873">
        <v>6298.36</v>
      </c>
      <c r="E873" t="s">
        <v>16247</v>
      </c>
      <c r="F873">
        <v>0</v>
      </c>
      <c r="G873" t="s">
        <v>6314</v>
      </c>
      <c r="H873" t="s">
        <v>12314</v>
      </c>
      <c r="P873">
        <v>6915.12</v>
      </c>
      <c r="Q873">
        <v>130.44</v>
      </c>
      <c r="R873" s="343">
        <v>43725</v>
      </c>
      <c r="S873" s="343">
        <v>42065</v>
      </c>
      <c r="T873" t="s">
        <v>10514</v>
      </c>
      <c r="U873" t="s">
        <v>10515</v>
      </c>
      <c r="V873" t="s">
        <v>16252</v>
      </c>
      <c r="W873" t="s">
        <v>10516</v>
      </c>
      <c r="X873" t="s">
        <v>8995</v>
      </c>
      <c r="Y873" t="s">
        <v>10517</v>
      </c>
      <c r="Z873" t="s">
        <v>16141</v>
      </c>
      <c r="AA873" t="s">
        <v>10519</v>
      </c>
      <c r="AB873" t="s">
        <v>10520</v>
      </c>
      <c r="AC873" t="s">
        <v>15543</v>
      </c>
      <c r="AD873" t="s">
        <v>6953</v>
      </c>
    </row>
    <row r="874" spans="1:47">
      <c r="A874" t="s">
        <v>16239</v>
      </c>
      <c r="B874" t="s">
        <v>2900</v>
      </c>
      <c r="D874">
        <v>1960.62</v>
      </c>
      <c r="E874" t="s">
        <v>16240</v>
      </c>
      <c r="F874">
        <v>0</v>
      </c>
      <c r="G874" t="s">
        <v>6317</v>
      </c>
      <c r="H874" t="s">
        <v>12314</v>
      </c>
      <c r="P874">
        <v>2314.69</v>
      </c>
      <c r="Q874">
        <v>71.209999999999994</v>
      </c>
      <c r="R874" s="343">
        <v>42995</v>
      </c>
      <c r="S874" s="343">
        <v>42066</v>
      </c>
      <c r="T874" t="s">
        <v>7961</v>
      </c>
      <c r="U874" t="s">
        <v>7962</v>
      </c>
      <c r="V874" t="s">
        <v>16241</v>
      </c>
      <c r="W874" t="s">
        <v>7963</v>
      </c>
      <c r="X874" t="s">
        <v>2024</v>
      </c>
      <c r="Y874" t="s">
        <v>2031</v>
      </c>
      <c r="Z874" t="s">
        <v>16253</v>
      </c>
      <c r="AA874" t="s">
        <v>7965</v>
      </c>
      <c r="AB874" t="s">
        <v>6309</v>
      </c>
      <c r="AC874" t="s">
        <v>16242</v>
      </c>
      <c r="AD874" t="s">
        <v>6953</v>
      </c>
    </row>
    <row r="875" spans="1:47">
      <c r="A875" t="s">
        <v>16243</v>
      </c>
      <c r="B875" t="s">
        <v>2900</v>
      </c>
      <c r="D875">
        <v>19316.560000000001</v>
      </c>
      <c r="E875" t="s">
        <v>16244</v>
      </c>
      <c r="F875">
        <v>0</v>
      </c>
      <c r="G875" t="s">
        <v>6317</v>
      </c>
      <c r="H875" t="s">
        <v>12314</v>
      </c>
      <c r="P875">
        <v>22804.87</v>
      </c>
      <c r="Q875">
        <v>701.54</v>
      </c>
      <c r="R875" s="343">
        <v>42995</v>
      </c>
      <c r="S875" s="343">
        <v>42066</v>
      </c>
      <c r="T875" t="s">
        <v>7961</v>
      </c>
      <c r="U875" t="s">
        <v>7962</v>
      </c>
      <c r="V875" t="s">
        <v>16245</v>
      </c>
      <c r="W875" t="s">
        <v>7963</v>
      </c>
      <c r="X875" t="s">
        <v>2024</v>
      </c>
      <c r="Y875" t="s">
        <v>2031</v>
      </c>
      <c r="Z875" t="s">
        <v>16253</v>
      </c>
      <c r="AA875" t="s">
        <v>7965</v>
      </c>
      <c r="AB875" t="s">
        <v>6309</v>
      </c>
      <c r="AC875" t="s">
        <v>16242</v>
      </c>
      <c r="AD875" t="s">
        <v>6953</v>
      </c>
    </row>
    <row r="876" spans="1:47">
      <c r="A876" t="s">
        <v>16259</v>
      </c>
      <c r="B876" t="s">
        <v>5911</v>
      </c>
      <c r="D876">
        <v>8174.96</v>
      </c>
      <c r="E876" t="s">
        <v>16260</v>
      </c>
      <c r="F876">
        <v>0</v>
      </c>
      <c r="G876" t="s">
        <v>6319</v>
      </c>
      <c r="H876" t="s">
        <v>12314</v>
      </c>
      <c r="P876">
        <v>8536.59</v>
      </c>
      <c r="Q876">
        <v>118.97</v>
      </c>
      <c r="R876" s="343">
        <v>43770</v>
      </c>
      <c r="S876" s="343">
        <v>42038</v>
      </c>
      <c r="T876" t="s">
        <v>10904</v>
      </c>
      <c r="U876" t="s">
        <v>10905</v>
      </c>
      <c r="V876" t="s">
        <v>16261</v>
      </c>
      <c r="W876" t="s">
        <v>10906</v>
      </c>
      <c r="X876" t="s">
        <v>2025</v>
      </c>
      <c r="Y876" t="s">
        <v>2026</v>
      </c>
      <c r="Z876" t="s">
        <v>10907</v>
      </c>
      <c r="AA876" t="s">
        <v>10908</v>
      </c>
      <c r="AB876" t="s">
        <v>10909</v>
      </c>
      <c r="AC876" t="s">
        <v>10910</v>
      </c>
      <c r="AD876" t="s">
        <v>6318</v>
      </c>
      <c r="AE876" t="s">
        <v>5913</v>
      </c>
      <c r="AF876" t="s">
        <v>13757</v>
      </c>
      <c r="AG876" t="s">
        <v>14271</v>
      </c>
      <c r="AH876" t="s">
        <v>2024</v>
      </c>
      <c r="AI876" t="s">
        <v>2031</v>
      </c>
      <c r="AJ876" t="s">
        <v>6309</v>
      </c>
      <c r="AQ876">
        <v>1</v>
      </c>
      <c r="AR876" t="s">
        <v>15754</v>
      </c>
      <c r="AS876" t="s">
        <v>15755</v>
      </c>
      <c r="AT876" t="s">
        <v>13627</v>
      </c>
      <c r="AU876" t="s">
        <v>15756</v>
      </c>
    </row>
    <row r="877" spans="1:47">
      <c r="A877" t="s">
        <v>16259</v>
      </c>
      <c r="B877" t="s">
        <v>5911</v>
      </c>
      <c r="D877">
        <v>8174.96</v>
      </c>
      <c r="E877" t="s">
        <v>16260</v>
      </c>
      <c r="F877">
        <v>0</v>
      </c>
      <c r="G877" t="s">
        <v>6319</v>
      </c>
      <c r="H877" t="s">
        <v>12314</v>
      </c>
      <c r="P877">
        <v>8536.59</v>
      </c>
      <c r="Q877">
        <v>118.97</v>
      </c>
      <c r="R877" s="343">
        <v>43770</v>
      </c>
      <c r="S877" s="343">
        <v>42038</v>
      </c>
      <c r="T877" t="s">
        <v>10904</v>
      </c>
      <c r="U877" t="s">
        <v>10905</v>
      </c>
      <c r="V877" t="s">
        <v>16261</v>
      </c>
      <c r="W877" t="s">
        <v>10906</v>
      </c>
      <c r="X877" t="s">
        <v>2025</v>
      </c>
      <c r="Y877" t="s">
        <v>2026</v>
      </c>
      <c r="Z877" t="s">
        <v>10907</v>
      </c>
      <c r="AA877" t="s">
        <v>10908</v>
      </c>
      <c r="AB877" t="s">
        <v>10909</v>
      </c>
      <c r="AC877" t="s">
        <v>10910</v>
      </c>
      <c r="AD877" t="s">
        <v>6318</v>
      </c>
      <c r="AE877" t="s">
        <v>5913</v>
      </c>
      <c r="AF877" t="s">
        <v>13757</v>
      </c>
      <c r="AG877" t="s">
        <v>14271</v>
      </c>
      <c r="AH877" t="s">
        <v>2024</v>
      </c>
      <c r="AI877" t="s">
        <v>2031</v>
      </c>
      <c r="AJ877" t="s">
        <v>6309</v>
      </c>
      <c r="AQ877">
        <v>1</v>
      </c>
      <c r="AR877" t="s">
        <v>15754</v>
      </c>
      <c r="AS877" t="s">
        <v>15755</v>
      </c>
      <c r="AT877" t="s">
        <v>13627</v>
      </c>
      <c r="AU877" t="s">
        <v>15756</v>
      </c>
    </row>
    <row r="878" spans="1:47">
      <c r="A878" t="s">
        <v>16264</v>
      </c>
      <c r="B878" t="s">
        <v>16265</v>
      </c>
      <c r="D878">
        <v>6484.92</v>
      </c>
      <c r="E878" t="s">
        <v>16266</v>
      </c>
      <c r="F878">
        <v>0</v>
      </c>
      <c r="G878" t="s">
        <v>6312</v>
      </c>
      <c r="H878" t="s">
        <v>12314</v>
      </c>
      <c r="P878">
        <v>6927.22</v>
      </c>
      <c r="Q878">
        <v>116.03</v>
      </c>
      <c r="R878" s="343">
        <v>43784</v>
      </c>
      <c r="S878" s="343">
        <v>42079</v>
      </c>
      <c r="T878" t="s">
        <v>16267</v>
      </c>
      <c r="U878" t="s">
        <v>6309</v>
      </c>
      <c r="V878" t="s">
        <v>16268</v>
      </c>
      <c r="W878" t="s">
        <v>16269</v>
      </c>
      <c r="X878" t="s">
        <v>2024</v>
      </c>
      <c r="Y878" t="s">
        <v>2031</v>
      </c>
      <c r="Z878" t="s">
        <v>16270</v>
      </c>
      <c r="AA878" t="s">
        <v>6309</v>
      </c>
      <c r="AB878" t="s">
        <v>6309</v>
      </c>
      <c r="AC878" t="s">
        <v>16271</v>
      </c>
      <c r="AD878" t="s">
        <v>6310</v>
      </c>
    </row>
    <row r="879" spans="1:47">
      <c r="A879" t="s">
        <v>16264</v>
      </c>
      <c r="B879" t="s">
        <v>16265</v>
      </c>
      <c r="D879">
        <v>6484.92</v>
      </c>
      <c r="E879" t="s">
        <v>16266</v>
      </c>
      <c r="F879">
        <v>0</v>
      </c>
      <c r="G879" t="s">
        <v>6312</v>
      </c>
      <c r="H879" t="s">
        <v>12314</v>
      </c>
      <c r="P879">
        <v>6927.22</v>
      </c>
      <c r="Q879">
        <v>116.03</v>
      </c>
      <c r="R879" s="343">
        <v>43784</v>
      </c>
      <c r="S879" s="343">
        <v>42079</v>
      </c>
      <c r="T879" t="s">
        <v>16267</v>
      </c>
      <c r="U879" t="s">
        <v>6309</v>
      </c>
      <c r="V879" t="s">
        <v>16268</v>
      </c>
      <c r="W879" t="s">
        <v>16269</v>
      </c>
      <c r="X879" t="s">
        <v>2024</v>
      </c>
      <c r="Y879" t="s">
        <v>2031</v>
      </c>
      <c r="Z879" t="s">
        <v>16270</v>
      </c>
      <c r="AA879" t="s">
        <v>6309</v>
      </c>
      <c r="AB879" t="s">
        <v>6309</v>
      </c>
      <c r="AC879" t="s">
        <v>16271</v>
      </c>
      <c r="AD879" t="s">
        <v>6310</v>
      </c>
    </row>
    <row r="880" spans="1:47">
      <c r="A880" t="s">
        <v>16264</v>
      </c>
      <c r="B880" t="s">
        <v>16265</v>
      </c>
      <c r="D880">
        <v>6484.92</v>
      </c>
      <c r="E880" t="s">
        <v>16266</v>
      </c>
      <c r="F880">
        <v>0</v>
      </c>
      <c r="G880" t="s">
        <v>6312</v>
      </c>
      <c r="H880" t="s">
        <v>12314</v>
      </c>
      <c r="P880">
        <v>6927.22</v>
      </c>
      <c r="Q880">
        <v>116.03</v>
      </c>
      <c r="R880" s="343">
        <v>43784</v>
      </c>
      <c r="S880" s="343">
        <v>42079</v>
      </c>
      <c r="T880" t="s">
        <v>16267</v>
      </c>
      <c r="U880" t="s">
        <v>6309</v>
      </c>
      <c r="V880" t="s">
        <v>16268</v>
      </c>
      <c r="W880" t="s">
        <v>16269</v>
      </c>
      <c r="X880" t="s">
        <v>2024</v>
      </c>
      <c r="Y880" t="s">
        <v>2031</v>
      </c>
      <c r="Z880" t="s">
        <v>16270</v>
      </c>
      <c r="AA880" t="s">
        <v>6309</v>
      </c>
      <c r="AB880" t="s">
        <v>6309</v>
      </c>
      <c r="AC880" t="s">
        <v>16271</v>
      </c>
      <c r="AD880" t="s">
        <v>6310</v>
      </c>
    </row>
    <row r="881" spans="1:51">
      <c r="A881" t="s">
        <v>16264</v>
      </c>
      <c r="B881" t="s">
        <v>16265</v>
      </c>
      <c r="D881">
        <v>6484.92</v>
      </c>
      <c r="E881" t="s">
        <v>16266</v>
      </c>
      <c r="F881">
        <v>0</v>
      </c>
      <c r="G881" t="s">
        <v>6312</v>
      </c>
      <c r="H881" t="s">
        <v>12314</v>
      </c>
      <c r="P881">
        <v>6927.22</v>
      </c>
      <c r="Q881">
        <v>116.03</v>
      </c>
      <c r="R881" s="343">
        <v>43784</v>
      </c>
      <c r="S881" s="343">
        <v>42079</v>
      </c>
      <c r="T881" t="s">
        <v>16267</v>
      </c>
      <c r="U881" t="s">
        <v>6309</v>
      </c>
      <c r="V881" t="s">
        <v>16268</v>
      </c>
      <c r="W881" t="s">
        <v>16269</v>
      </c>
      <c r="X881" t="s">
        <v>2024</v>
      </c>
      <c r="Y881" t="s">
        <v>2031</v>
      </c>
      <c r="Z881" t="s">
        <v>16270</v>
      </c>
      <c r="AA881" t="s">
        <v>6309</v>
      </c>
      <c r="AB881" t="s">
        <v>6309</v>
      </c>
      <c r="AC881" t="s">
        <v>16271</v>
      </c>
      <c r="AD881" t="s">
        <v>6310</v>
      </c>
    </row>
    <row r="882" spans="1:51">
      <c r="A882" t="s">
        <v>16264</v>
      </c>
      <c r="B882" t="s">
        <v>16265</v>
      </c>
      <c r="C882">
        <v>113.42</v>
      </c>
      <c r="D882">
        <v>6484.92</v>
      </c>
      <c r="E882" t="s">
        <v>16266</v>
      </c>
      <c r="F882">
        <v>0</v>
      </c>
      <c r="G882" t="s">
        <v>6312</v>
      </c>
      <c r="H882" t="s">
        <v>12314</v>
      </c>
      <c r="P882">
        <v>6927.22</v>
      </c>
      <c r="Q882">
        <v>116.03</v>
      </c>
      <c r="R882" s="343">
        <v>43784</v>
      </c>
      <c r="S882" s="343">
        <v>42044</v>
      </c>
      <c r="T882" t="s">
        <v>16267</v>
      </c>
      <c r="U882" t="s">
        <v>6309</v>
      </c>
      <c r="V882" t="s">
        <v>16268</v>
      </c>
      <c r="W882" t="s">
        <v>16269</v>
      </c>
      <c r="X882" t="s">
        <v>2024</v>
      </c>
      <c r="Y882" t="s">
        <v>2031</v>
      </c>
      <c r="Z882" t="s">
        <v>16270</v>
      </c>
      <c r="AA882" t="s">
        <v>6309</v>
      </c>
      <c r="AB882" t="s">
        <v>6309</v>
      </c>
      <c r="AC882" t="s">
        <v>16271</v>
      </c>
      <c r="AD882" t="s">
        <v>6310</v>
      </c>
    </row>
    <row r="883" spans="1:51">
      <c r="A883" t="s">
        <v>16264</v>
      </c>
      <c r="B883" t="s">
        <v>16265</v>
      </c>
      <c r="D883">
        <v>6574.1</v>
      </c>
      <c r="E883" t="s">
        <v>16266</v>
      </c>
      <c r="F883">
        <v>0</v>
      </c>
      <c r="G883" t="s">
        <v>6312</v>
      </c>
      <c r="H883" t="s">
        <v>12314</v>
      </c>
      <c r="P883">
        <v>6927.22</v>
      </c>
      <c r="Q883">
        <v>116.03</v>
      </c>
      <c r="R883" s="343">
        <v>43784</v>
      </c>
      <c r="S883" s="343">
        <v>42044</v>
      </c>
      <c r="T883" t="s">
        <v>16267</v>
      </c>
      <c r="U883" t="s">
        <v>6309</v>
      </c>
      <c r="V883" t="s">
        <v>16268</v>
      </c>
      <c r="W883" t="s">
        <v>16269</v>
      </c>
      <c r="X883" t="s">
        <v>2024</v>
      </c>
      <c r="Y883" t="s">
        <v>2031</v>
      </c>
      <c r="Z883" t="s">
        <v>16270</v>
      </c>
      <c r="AA883" t="s">
        <v>6309</v>
      </c>
      <c r="AB883" t="s">
        <v>6309</v>
      </c>
      <c r="AC883" t="s">
        <v>16271</v>
      </c>
      <c r="AD883" t="s">
        <v>6310</v>
      </c>
    </row>
    <row r="884" spans="1:51">
      <c r="A884" t="s">
        <v>16264</v>
      </c>
      <c r="B884" t="s">
        <v>16265</v>
      </c>
      <c r="D884">
        <v>6574.1</v>
      </c>
      <c r="E884" t="s">
        <v>16266</v>
      </c>
      <c r="F884">
        <v>0</v>
      </c>
      <c r="G884" t="s">
        <v>6312</v>
      </c>
      <c r="H884" t="s">
        <v>12314</v>
      </c>
      <c r="P884">
        <v>6927.22</v>
      </c>
      <c r="Q884">
        <v>116.03</v>
      </c>
      <c r="R884" s="343">
        <v>43784</v>
      </c>
      <c r="S884" s="343">
        <v>42044</v>
      </c>
      <c r="T884" t="s">
        <v>16267</v>
      </c>
      <c r="U884" t="s">
        <v>6309</v>
      </c>
      <c r="V884" t="s">
        <v>16268</v>
      </c>
      <c r="W884" t="s">
        <v>16269</v>
      </c>
      <c r="X884" t="s">
        <v>2024</v>
      </c>
      <c r="Y884" t="s">
        <v>2031</v>
      </c>
      <c r="Z884" t="s">
        <v>16270</v>
      </c>
      <c r="AA884" t="s">
        <v>6309</v>
      </c>
      <c r="AB884" t="s">
        <v>6309</v>
      </c>
      <c r="AC884" t="s">
        <v>16271</v>
      </c>
      <c r="AD884" t="s">
        <v>6310</v>
      </c>
    </row>
    <row r="885" spans="1:51">
      <c r="A885" t="s">
        <v>16264</v>
      </c>
      <c r="B885" t="s">
        <v>16265</v>
      </c>
      <c r="D885">
        <v>6574.1</v>
      </c>
      <c r="E885" t="s">
        <v>16266</v>
      </c>
      <c r="F885">
        <v>0</v>
      </c>
      <c r="G885" t="s">
        <v>6312</v>
      </c>
      <c r="H885" t="s">
        <v>12314</v>
      </c>
      <c r="R885">
        <v>6927.22</v>
      </c>
      <c r="S885">
        <v>116.03</v>
      </c>
      <c r="T885" s="343">
        <v>43784</v>
      </c>
      <c r="U885" s="343">
        <v>42044</v>
      </c>
      <c r="V885" t="s">
        <v>16267</v>
      </c>
      <c r="W885" t="s">
        <v>6309</v>
      </c>
      <c r="X885" t="s">
        <v>16268</v>
      </c>
      <c r="Y885" t="s">
        <v>16269</v>
      </c>
      <c r="Z885" t="s">
        <v>2024</v>
      </c>
      <c r="AA885" t="s">
        <v>2031</v>
      </c>
      <c r="AB885" t="s">
        <v>16270</v>
      </c>
      <c r="AC885" t="s">
        <v>6309</v>
      </c>
      <c r="AD885" t="s">
        <v>6309</v>
      </c>
      <c r="AE885" t="s">
        <v>16271</v>
      </c>
      <c r="AF885" t="s">
        <v>6310</v>
      </c>
    </row>
    <row r="886" spans="1:51">
      <c r="A886" t="s">
        <v>16264</v>
      </c>
      <c r="B886" t="s">
        <v>16265</v>
      </c>
      <c r="D886">
        <v>6574.1</v>
      </c>
      <c r="E886" t="s">
        <v>16266</v>
      </c>
      <c r="F886">
        <v>0</v>
      </c>
      <c r="G886" t="s">
        <v>6312</v>
      </c>
      <c r="H886" t="s">
        <v>12314</v>
      </c>
      <c r="P886">
        <v>6927.22</v>
      </c>
      <c r="Q886">
        <v>116.03</v>
      </c>
      <c r="R886" s="343">
        <v>43784</v>
      </c>
      <c r="S886" s="343">
        <v>42044</v>
      </c>
      <c r="T886" t="s">
        <v>16267</v>
      </c>
      <c r="U886" t="s">
        <v>6309</v>
      </c>
      <c r="V886" t="s">
        <v>16268</v>
      </c>
      <c r="W886" t="s">
        <v>16269</v>
      </c>
      <c r="X886" t="s">
        <v>2024</v>
      </c>
      <c r="Y886" t="s">
        <v>2031</v>
      </c>
      <c r="Z886" t="s">
        <v>16270</v>
      </c>
      <c r="AA886" t="s">
        <v>6309</v>
      </c>
      <c r="AB886" t="s">
        <v>6309</v>
      </c>
      <c r="AC886" t="s">
        <v>16271</v>
      </c>
      <c r="AD886" t="s">
        <v>6310</v>
      </c>
    </row>
    <row r="887" spans="1:51">
      <c r="A887" t="s">
        <v>16264</v>
      </c>
      <c r="B887" t="s">
        <v>16265</v>
      </c>
      <c r="D887">
        <v>6574.1</v>
      </c>
      <c r="E887" t="s">
        <v>16266</v>
      </c>
      <c r="F887">
        <v>0</v>
      </c>
      <c r="G887" t="s">
        <v>6312</v>
      </c>
      <c r="H887" t="s">
        <v>12314</v>
      </c>
      <c r="P887">
        <v>6927.22</v>
      </c>
      <c r="Q887">
        <v>116.03</v>
      </c>
      <c r="R887" s="343">
        <v>43784</v>
      </c>
      <c r="S887" s="343">
        <v>42044</v>
      </c>
      <c r="T887" t="s">
        <v>16267</v>
      </c>
      <c r="U887" t="s">
        <v>6309</v>
      </c>
      <c r="V887" t="s">
        <v>16268</v>
      </c>
      <c r="W887" t="s">
        <v>16269</v>
      </c>
      <c r="X887" t="s">
        <v>2024</v>
      </c>
      <c r="Y887" t="s">
        <v>2031</v>
      </c>
      <c r="Z887" t="s">
        <v>16270</v>
      </c>
      <c r="AA887" t="s">
        <v>6309</v>
      </c>
      <c r="AB887" t="s">
        <v>6309</v>
      </c>
      <c r="AC887" t="s">
        <v>16271</v>
      </c>
      <c r="AD887" t="s">
        <v>6310</v>
      </c>
    </row>
    <row r="888" spans="1:51">
      <c r="A888" t="s">
        <v>16264</v>
      </c>
      <c r="B888" t="s">
        <v>16265</v>
      </c>
      <c r="D888">
        <v>6574.1</v>
      </c>
      <c r="E888" t="s">
        <v>16266</v>
      </c>
      <c r="F888">
        <v>0</v>
      </c>
      <c r="G888" t="s">
        <v>6312</v>
      </c>
      <c r="H888" t="s">
        <v>12314</v>
      </c>
      <c r="P888">
        <v>6927.22</v>
      </c>
      <c r="Q888">
        <v>116.03</v>
      </c>
      <c r="R888" s="343">
        <v>43784</v>
      </c>
      <c r="S888" s="343">
        <v>42044</v>
      </c>
      <c r="T888" t="s">
        <v>16267</v>
      </c>
      <c r="U888" t="s">
        <v>6309</v>
      </c>
      <c r="V888" t="s">
        <v>16268</v>
      </c>
      <c r="W888" t="s">
        <v>16269</v>
      </c>
      <c r="X888" t="s">
        <v>2024</v>
      </c>
      <c r="Y888" t="s">
        <v>2031</v>
      </c>
      <c r="Z888" t="s">
        <v>16270</v>
      </c>
      <c r="AA888" t="s">
        <v>6309</v>
      </c>
      <c r="AB888" t="s">
        <v>6309</v>
      </c>
      <c r="AC888" t="s">
        <v>16271</v>
      </c>
      <c r="AD888" t="s">
        <v>6310</v>
      </c>
    </row>
    <row r="889" spans="1:51">
      <c r="A889" t="s">
        <v>16264</v>
      </c>
      <c r="B889" t="s">
        <v>16265</v>
      </c>
      <c r="D889">
        <v>6574.1</v>
      </c>
      <c r="E889" t="s">
        <v>16266</v>
      </c>
      <c r="F889">
        <v>0</v>
      </c>
      <c r="G889" t="s">
        <v>6312</v>
      </c>
      <c r="H889" t="s">
        <v>12314</v>
      </c>
      <c r="P889">
        <v>6927.22</v>
      </c>
      <c r="Q889">
        <v>116.03</v>
      </c>
      <c r="R889" s="343">
        <v>43784</v>
      </c>
      <c r="S889" s="343">
        <v>42044</v>
      </c>
      <c r="T889" t="s">
        <v>16267</v>
      </c>
      <c r="U889" t="s">
        <v>6309</v>
      </c>
      <c r="V889" t="s">
        <v>16268</v>
      </c>
      <c r="W889" t="s">
        <v>16269</v>
      </c>
      <c r="X889" t="s">
        <v>2024</v>
      </c>
      <c r="Y889" t="s">
        <v>2031</v>
      </c>
      <c r="Z889" t="s">
        <v>16270</v>
      </c>
      <c r="AA889" t="s">
        <v>6309</v>
      </c>
      <c r="AB889" t="s">
        <v>6309</v>
      </c>
      <c r="AC889" t="s">
        <v>16271</v>
      </c>
      <c r="AD889" t="s">
        <v>6310</v>
      </c>
    </row>
    <row r="890" spans="1:51">
      <c r="A890" t="s">
        <v>16264</v>
      </c>
      <c r="B890" t="s">
        <v>16265</v>
      </c>
      <c r="D890">
        <v>6574.1</v>
      </c>
      <c r="E890" t="s">
        <v>16266</v>
      </c>
      <c r="F890">
        <v>0</v>
      </c>
      <c r="G890" t="s">
        <v>6312</v>
      </c>
      <c r="H890" t="s">
        <v>12314</v>
      </c>
      <c r="R890">
        <v>6927.22</v>
      </c>
      <c r="S890">
        <v>116.03</v>
      </c>
      <c r="T890" s="343">
        <v>43784</v>
      </c>
      <c r="U890" s="343">
        <v>42044</v>
      </c>
      <c r="V890" t="s">
        <v>16267</v>
      </c>
      <c r="W890" t="s">
        <v>6309</v>
      </c>
      <c r="X890" t="s">
        <v>16268</v>
      </c>
      <c r="Y890" t="s">
        <v>16269</v>
      </c>
      <c r="Z890" t="s">
        <v>2024</v>
      </c>
      <c r="AA890" t="s">
        <v>2031</v>
      </c>
      <c r="AB890" t="s">
        <v>16270</v>
      </c>
      <c r="AC890" t="s">
        <v>6309</v>
      </c>
      <c r="AD890" t="s">
        <v>6309</v>
      </c>
      <c r="AE890" t="s">
        <v>16271</v>
      </c>
      <c r="AF890" t="s">
        <v>6310</v>
      </c>
    </row>
    <row r="891" spans="1:51">
      <c r="A891" t="s">
        <v>16264</v>
      </c>
      <c r="B891" t="s">
        <v>16265</v>
      </c>
      <c r="D891">
        <v>6574.1</v>
      </c>
      <c r="E891" t="s">
        <v>16266</v>
      </c>
      <c r="F891">
        <v>0</v>
      </c>
      <c r="G891" t="s">
        <v>6312</v>
      </c>
      <c r="H891" t="s">
        <v>12314</v>
      </c>
      <c r="R891">
        <v>6927.22</v>
      </c>
      <c r="S891">
        <v>116.03</v>
      </c>
      <c r="T891" s="343">
        <v>43784</v>
      </c>
      <c r="U891" s="343">
        <v>42044</v>
      </c>
      <c r="V891" t="s">
        <v>16267</v>
      </c>
      <c r="W891" t="s">
        <v>6309</v>
      </c>
      <c r="X891" t="s">
        <v>16268</v>
      </c>
      <c r="Y891" t="s">
        <v>16269</v>
      </c>
      <c r="Z891" t="s">
        <v>2024</v>
      </c>
      <c r="AA891" t="s">
        <v>2031</v>
      </c>
      <c r="AB891" t="s">
        <v>16270</v>
      </c>
      <c r="AC891" t="s">
        <v>6309</v>
      </c>
      <c r="AD891" t="s">
        <v>6309</v>
      </c>
      <c r="AE891" t="s">
        <v>16271</v>
      </c>
      <c r="AF891" t="s">
        <v>6310</v>
      </c>
    </row>
    <row r="892" spans="1:51">
      <c r="A892" t="s">
        <v>16264</v>
      </c>
      <c r="B892" t="s">
        <v>16265</v>
      </c>
      <c r="D892">
        <v>6574.1</v>
      </c>
      <c r="E892" t="s">
        <v>16266</v>
      </c>
      <c r="F892">
        <v>0</v>
      </c>
      <c r="G892" t="s">
        <v>6312</v>
      </c>
      <c r="H892" t="s">
        <v>12314</v>
      </c>
      <c r="R892">
        <v>6927.22</v>
      </c>
      <c r="S892">
        <v>116.03</v>
      </c>
      <c r="T892" s="343">
        <v>43784</v>
      </c>
      <c r="U892" s="343">
        <v>42044</v>
      </c>
      <c r="V892" t="s">
        <v>16267</v>
      </c>
      <c r="W892" t="s">
        <v>6309</v>
      </c>
      <c r="X892" t="s">
        <v>16268</v>
      </c>
      <c r="Y892" t="s">
        <v>16269</v>
      </c>
      <c r="Z892" t="s">
        <v>2024</v>
      </c>
      <c r="AA892" t="s">
        <v>2031</v>
      </c>
      <c r="AB892" t="s">
        <v>16270</v>
      </c>
      <c r="AC892" t="s">
        <v>6309</v>
      </c>
      <c r="AD892" t="s">
        <v>6309</v>
      </c>
      <c r="AE892" t="s">
        <v>16271</v>
      </c>
      <c r="AF892" t="s">
        <v>6310</v>
      </c>
      <c r="AX892" t="s">
        <v>1823</v>
      </c>
      <c r="AY892" t="s">
        <v>4437</v>
      </c>
    </row>
    <row r="893" spans="1:51">
      <c r="A893" t="s">
        <v>16264</v>
      </c>
      <c r="B893" t="s">
        <v>16265</v>
      </c>
      <c r="D893">
        <v>6574.1</v>
      </c>
      <c r="E893" t="s">
        <v>16266</v>
      </c>
      <c r="F893">
        <v>0</v>
      </c>
      <c r="G893" t="s">
        <v>6312</v>
      </c>
      <c r="H893" t="s">
        <v>12314</v>
      </c>
      <c r="R893">
        <v>6927.22</v>
      </c>
      <c r="S893">
        <v>116.03</v>
      </c>
      <c r="T893" s="343">
        <v>43784</v>
      </c>
      <c r="U893" s="343">
        <v>42044</v>
      </c>
      <c r="V893" t="s">
        <v>16267</v>
      </c>
      <c r="W893" t="s">
        <v>6309</v>
      </c>
      <c r="X893" t="s">
        <v>16268</v>
      </c>
      <c r="Y893" t="s">
        <v>16269</v>
      </c>
      <c r="Z893" t="s">
        <v>2024</v>
      </c>
      <c r="AA893" t="s">
        <v>2031</v>
      </c>
      <c r="AB893" t="s">
        <v>16270</v>
      </c>
      <c r="AC893" t="s">
        <v>6309</v>
      </c>
      <c r="AD893" t="s">
        <v>6309</v>
      </c>
      <c r="AE893" t="s">
        <v>16271</v>
      </c>
      <c r="AF893" t="s">
        <v>6310</v>
      </c>
    </row>
    <row r="894" spans="1:51">
      <c r="A894" t="s">
        <v>16264</v>
      </c>
      <c r="B894" t="s">
        <v>16265</v>
      </c>
      <c r="D894">
        <v>6574.1</v>
      </c>
      <c r="E894" t="s">
        <v>16266</v>
      </c>
      <c r="F894">
        <v>0</v>
      </c>
      <c r="G894" t="s">
        <v>6312</v>
      </c>
      <c r="H894" t="s">
        <v>12314</v>
      </c>
      <c r="P894">
        <v>6927.22</v>
      </c>
      <c r="Q894">
        <v>116.03</v>
      </c>
      <c r="R894" s="343">
        <v>43784</v>
      </c>
      <c r="S894" s="343">
        <v>42044</v>
      </c>
      <c r="T894" t="s">
        <v>16267</v>
      </c>
      <c r="U894" t="s">
        <v>6309</v>
      </c>
      <c r="V894" t="s">
        <v>16268</v>
      </c>
      <c r="W894" t="s">
        <v>16269</v>
      </c>
      <c r="X894" t="s">
        <v>2024</v>
      </c>
      <c r="Y894" t="s">
        <v>2031</v>
      </c>
      <c r="Z894" t="s">
        <v>16270</v>
      </c>
      <c r="AA894" t="s">
        <v>6309</v>
      </c>
      <c r="AB894" t="s">
        <v>6309</v>
      </c>
      <c r="AC894" t="s">
        <v>16271</v>
      </c>
      <c r="AD894" t="s">
        <v>6310</v>
      </c>
    </row>
    <row r="895" spans="1:51">
      <c r="A895" t="s">
        <v>16264</v>
      </c>
      <c r="B895" t="s">
        <v>16265</v>
      </c>
      <c r="D895">
        <v>6574.1</v>
      </c>
      <c r="E895" t="s">
        <v>16266</v>
      </c>
      <c r="F895">
        <v>0</v>
      </c>
      <c r="G895" t="s">
        <v>6312</v>
      </c>
      <c r="H895" t="s">
        <v>12314</v>
      </c>
      <c r="P895">
        <v>6927.22</v>
      </c>
      <c r="Q895">
        <v>116.03</v>
      </c>
      <c r="R895" s="343">
        <v>43784</v>
      </c>
      <c r="S895" s="343">
        <v>42044</v>
      </c>
      <c r="T895" t="s">
        <v>16267</v>
      </c>
      <c r="U895" t="s">
        <v>6309</v>
      </c>
      <c r="V895" t="s">
        <v>16268</v>
      </c>
      <c r="W895" t="s">
        <v>16269</v>
      </c>
      <c r="X895" t="s">
        <v>2024</v>
      </c>
      <c r="Y895" t="s">
        <v>2031</v>
      </c>
      <c r="Z895" t="s">
        <v>16270</v>
      </c>
      <c r="AA895" t="s">
        <v>6309</v>
      </c>
      <c r="AB895" t="s">
        <v>6309</v>
      </c>
      <c r="AC895" t="s">
        <v>16271</v>
      </c>
      <c r="AD895" t="s">
        <v>6310</v>
      </c>
    </row>
    <row r="896" spans="1:51">
      <c r="A896" t="s">
        <v>16273</v>
      </c>
      <c r="B896" t="s">
        <v>16274</v>
      </c>
      <c r="C896">
        <v>1.1000000000000001</v>
      </c>
      <c r="D896">
        <v>9413.23</v>
      </c>
      <c r="E896" t="s">
        <v>16275</v>
      </c>
      <c r="F896">
        <v>0</v>
      </c>
      <c r="G896" t="s">
        <v>6312</v>
      </c>
      <c r="H896" t="s">
        <v>12314</v>
      </c>
      <c r="P896">
        <v>10823.17</v>
      </c>
      <c r="Q896">
        <v>323.89</v>
      </c>
      <c r="R896" s="343">
        <v>43042</v>
      </c>
      <c r="S896" s="343">
        <v>42076</v>
      </c>
      <c r="T896" t="s">
        <v>16276</v>
      </c>
      <c r="U896" t="s">
        <v>6309</v>
      </c>
      <c r="V896" t="s">
        <v>16277</v>
      </c>
      <c r="W896" t="s">
        <v>16278</v>
      </c>
      <c r="X896" t="s">
        <v>7412</v>
      </c>
      <c r="Y896" t="s">
        <v>7413</v>
      </c>
      <c r="Z896" t="s">
        <v>16279</v>
      </c>
      <c r="AA896" t="s">
        <v>16280</v>
      </c>
      <c r="AB896" t="s">
        <v>6309</v>
      </c>
      <c r="AC896" t="s">
        <v>16281</v>
      </c>
      <c r="AD896" t="s">
        <v>6310</v>
      </c>
    </row>
    <row r="897" spans="1:51">
      <c r="A897" t="s">
        <v>16273</v>
      </c>
      <c r="B897" t="s">
        <v>16274</v>
      </c>
      <c r="D897">
        <v>9697.52</v>
      </c>
      <c r="E897" t="s">
        <v>16275</v>
      </c>
      <c r="F897">
        <v>0</v>
      </c>
      <c r="G897" t="s">
        <v>6312</v>
      </c>
      <c r="H897" t="s">
        <v>12314</v>
      </c>
      <c r="P897">
        <v>10823.17</v>
      </c>
      <c r="Q897">
        <v>323.89</v>
      </c>
      <c r="R897" s="343">
        <v>43042</v>
      </c>
      <c r="S897" s="343">
        <v>42053</v>
      </c>
      <c r="T897" t="s">
        <v>16276</v>
      </c>
      <c r="U897" t="s">
        <v>6309</v>
      </c>
      <c r="V897" t="s">
        <v>16277</v>
      </c>
      <c r="W897" t="s">
        <v>16278</v>
      </c>
      <c r="X897" t="s">
        <v>7412</v>
      </c>
      <c r="Y897" t="s">
        <v>7413</v>
      </c>
      <c r="Z897" t="s">
        <v>16279</v>
      </c>
      <c r="AA897" t="s">
        <v>16280</v>
      </c>
      <c r="AB897" t="s">
        <v>6309</v>
      </c>
      <c r="AC897" t="s">
        <v>16281</v>
      </c>
      <c r="AD897" t="s">
        <v>6310</v>
      </c>
    </row>
    <row r="898" spans="1:51">
      <c r="A898" t="s">
        <v>16273</v>
      </c>
      <c r="B898" t="s">
        <v>16274</v>
      </c>
      <c r="D898">
        <v>9697.52</v>
      </c>
      <c r="E898" t="s">
        <v>16275</v>
      </c>
      <c r="F898">
        <v>0</v>
      </c>
      <c r="G898" t="s">
        <v>6312</v>
      </c>
      <c r="H898" t="s">
        <v>12314</v>
      </c>
      <c r="P898">
        <v>10823.17</v>
      </c>
      <c r="Q898">
        <v>323.89</v>
      </c>
      <c r="R898" s="343">
        <v>43042</v>
      </c>
      <c r="S898" s="343">
        <v>42053</v>
      </c>
      <c r="T898" t="s">
        <v>16276</v>
      </c>
      <c r="U898" t="s">
        <v>6309</v>
      </c>
      <c r="V898" t="s">
        <v>16277</v>
      </c>
      <c r="W898" t="s">
        <v>16278</v>
      </c>
      <c r="X898" t="s">
        <v>7412</v>
      </c>
      <c r="Y898" t="s">
        <v>7413</v>
      </c>
      <c r="Z898" t="s">
        <v>16279</v>
      </c>
      <c r="AA898" t="s">
        <v>16280</v>
      </c>
      <c r="AB898" t="s">
        <v>6309</v>
      </c>
      <c r="AC898" t="s">
        <v>16281</v>
      </c>
      <c r="AD898" t="s">
        <v>6310</v>
      </c>
    </row>
    <row r="899" spans="1:51">
      <c r="A899" t="s">
        <v>16273</v>
      </c>
      <c r="B899" t="s">
        <v>16274</v>
      </c>
      <c r="D899">
        <v>9697.52</v>
      </c>
      <c r="E899" t="s">
        <v>16275</v>
      </c>
      <c r="F899">
        <v>0</v>
      </c>
      <c r="G899" t="s">
        <v>6312</v>
      </c>
      <c r="H899" t="s">
        <v>12314</v>
      </c>
      <c r="R899">
        <v>10823.17</v>
      </c>
      <c r="S899">
        <v>323.89</v>
      </c>
      <c r="T899" s="343">
        <v>43042</v>
      </c>
      <c r="U899" s="343">
        <v>42053</v>
      </c>
      <c r="V899" t="s">
        <v>16276</v>
      </c>
      <c r="W899" t="s">
        <v>6309</v>
      </c>
      <c r="X899" t="s">
        <v>16277</v>
      </c>
      <c r="Y899" t="s">
        <v>16278</v>
      </c>
      <c r="Z899" t="s">
        <v>7412</v>
      </c>
      <c r="AA899" t="s">
        <v>7413</v>
      </c>
      <c r="AB899" t="s">
        <v>16279</v>
      </c>
      <c r="AC899" t="s">
        <v>16280</v>
      </c>
      <c r="AD899" t="s">
        <v>6309</v>
      </c>
      <c r="AE899" t="s">
        <v>16281</v>
      </c>
      <c r="AF899" t="s">
        <v>6310</v>
      </c>
    </row>
    <row r="900" spans="1:51">
      <c r="A900" t="s">
        <v>16273</v>
      </c>
      <c r="B900" t="s">
        <v>16274</v>
      </c>
      <c r="D900">
        <v>9697.52</v>
      </c>
      <c r="E900" t="s">
        <v>16275</v>
      </c>
      <c r="F900">
        <v>0</v>
      </c>
      <c r="G900" t="s">
        <v>6312</v>
      </c>
      <c r="H900" t="s">
        <v>12314</v>
      </c>
      <c r="P900">
        <v>10823.17</v>
      </c>
      <c r="Q900">
        <v>323.89</v>
      </c>
      <c r="R900" s="343">
        <v>43042</v>
      </c>
      <c r="S900" s="343">
        <v>42053</v>
      </c>
      <c r="T900" t="s">
        <v>16276</v>
      </c>
      <c r="U900" t="s">
        <v>6309</v>
      </c>
      <c r="V900" t="s">
        <v>16277</v>
      </c>
      <c r="W900" t="s">
        <v>16278</v>
      </c>
      <c r="X900" t="s">
        <v>7412</v>
      </c>
      <c r="Y900" t="s">
        <v>7413</v>
      </c>
      <c r="Z900" t="s">
        <v>16279</v>
      </c>
      <c r="AA900" t="s">
        <v>16280</v>
      </c>
      <c r="AB900" t="s">
        <v>6309</v>
      </c>
      <c r="AC900" t="s">
        <v>16281</v>
      </c>
      <c r="AD900" t="s">
        <v>6310</v>
      </c>
    </row>
    <row r="901" spans="1:51">
      <c r="A901" t="s">
        <v>16273</v>
      </c>
      <c r="B901" t="s">
        <v>16274</v>
      </c>
      <c r="D901">
        <v>9697.52</v>
      </c>
      <c r="E901" t="s">
        <v>16275</v>
      </c>
      <c r="F901">
        <v>0</v>
      </c>
      <c r="G901" t="s">
        <v>6312</v>
      </c>
      <c r="H901" t="s">
        <v>12314</v>
      </c>
      <c r="P901">
        <v>10823.17</v>
      </c>
      <c r="Q901">
        <v>323.89</v>
      </c>
      <c r="R901" s="343">
        <v>43042</v>
      </c>
      <c r="S901" s="343">
        <v>42053</v>
      </c>
      <c r="T901" t="s">
        <v>16276</v>
      </c>
      <c r="U901" t="s">
        <v>6309</v>
      </c>
      <c r="V901" t="s">
        <v>16277</v>
      </c>
      <c r="W901" t="s">
        <v>16278</v>
      </c>
      <c r="X901" t="s">
        <v>7412</v>
      </c>
      <c r="Y901" t="s">
        <v>7413</v>
      </c>
      <c r="Z901" t="s">
        <v>16279</v>
      </c>
      <c r="AA901" t="s">
        <v>16280</v>
      </c>
      <c r="AB901" t="s">
        <v>6309</v>
      </c>
      <c r="AC901" t="s">
        <v>16281</v>
      </c>
      <c r="AD901" t="s">
        <v>6310</v>
      </c>
    </row>
    <row r="902" spans="1:51">
      <c r="A902" t="s">
        <v>16273</v>
      </c>
      <c r="B902" t="s">
        <v>16274</v>
      </c>
      <c r="D902">
        <v>9697.52</v>
      </c>
      <c r="E902" t="s">
        <v>16275</v>
      </c>
      <c r="F902">
        <v>0</v>
      </c>
      <c r="G902" t="s">
        <v>6312</v>
      </c>
      <c r="H902" t="s">
        <v>12314</v>
      </c>
      <c r="P902">
        <v>10823.17</v>
      </c>
      <c r="Q902">
        <v>323.89</v>
      </c>
      <c r="R902" s="343">
        <v>43042</v>
      </c>
      <c r="S902" s="343">
        <v>42053</v>
      </c>
      <c r="T902" t="s">
        <v>16276</v>
      </c>
      <c r="U902" t="s">
        <v>6309</v>
      </c>
      <c r="V902" t="s">
        <v>16277</v>
      </c>
      <c r="W902" t="s">
        <v>16278</v>
      </c>
      <c r="X902" t="s">
        <v>7412</v>
      </c>
      <c r="Y902" t="s">
        <v>7413</v>
      </c>
      <c r="Z902" t="s">
        <v>16279</v>
      </c>
      <c r="AA902" t="s">
        <v>16280</v>
      </c>
      <c r="AB902" t="s">
        <v>6309</v>
      </c>
      <c r="AC902" t="s">
        <v>16281</v>
      </c>
      <c r="AD902" t="s">
        <v>6310</v>
      </c>
    </row>
    <row r="903" spans="1:51">
      <c r="A903" t="s">
        <v>16273</v>
      </c>
      <c r="B903" t="s">
        <v>16274</v>
      </c>
      <c r="D903">
        <v>9697.52</v>
      </c>
      <c r="E903" t="s">
        <v>16275</v>
      </c>
      <c r="F903">
        <v>0</v>
      </c>
      <c r="G903" t="s">
        <v>6312</v>
      </c>
      <c r="H903" t="s">
        <v>12314</v>
      </c>
      <c r="P903">
        <v>10823.17</v>
      </c>
      <c r="Q903">
        <v>323.89</v>
      </c>
      <c r="R903" s="343">
        <v>43042</v>
      </c>
      <c r="S903" s="343">
        <v>42053</v>
      </c>
      <c r="T903" t="s">
        <v>16276</v>
      </c>
      <c r="U903" t="s">
        <v>6309</v>
      </c>
      <c r="V903" t="s">
        <v>16277</v>
      </c>
      <c r="W903" t="s">
        <v>16278</v>
      </c>
      <c r="X903" t="s">
        <v>7412</v>
      </c>
      <c r="Y903" t="s">
        <v>7413</v>
      </c>
      <c r="Z903" t="s">
        <v>16279</v>
      </c>
      <c r="AA903" t="s">
        <v>16280</v>
      </c>
      <c r="AB903" t="s">
        <v>6309</v>
      </c>
      <c r="AC903" t="s">
        <v>16281</v>
      </c>
      <c r="AD903" t="s">
        <v>6310</v>
      </c>
    </row>
    <row r="904" spans="1:51">
      <c r="A904" t="s">
        <v>16273</v>
      </c>
      <c r="B904" t="s">
        <v>16274</v>
      </c>
      <c r="D904">
        <v>9697.52</v>
      </c>
      <c r="E904" t="s">
        <v>16275</v>
      </c>
      <c r="F904">
        <v>0</v>
      </c>
      <c r="G904" t="s">
        <v>6312</v>
      </c>
      <c r="H904" t="s">
        <v>12314</v>
      </c>
      <c r="R904">
        <v>10823.17</v>
      </c>
      <c r="S904">
        <v>323.89</v>
      </c>
      <c r="T904" s="343">
        <v>43042</v>
      </c>
      <c r="U904" s="343">
        <v>42053</v>
      </c>
      <c r="V904" t="s">
        <v>16276</v>
      </c>
      <c r="W904" t="s">
        <v>6309</v>
      </c>
      <c r="X904" t="s">
        <v>16277</v>
      </c>
      <c r="Y904" t="s">
        <v>16278</v>
      </c>
      <c r="Z904" t="s">
        <v>7412</v>
      </c>
      <c r="AA904" t="s">
        <v>7413</v>
      </c>
      <c r="AB904" t="s">
        <v>16279</v>
      </c>
      <c r="AC904" t="s">
        <v>16280</v>
      </c>
      <c r="AD904" t="s">
        <v>6309</v>
      </c>
      <c r="AE904" t="s">
        <v>16281</v>
      </c>
      <c r="AF904" t="s">
        <v>6310</v>
      </c>
    </row>
    <row r="905" spans="1:51">
      <c r="A905" t="s">
        <v>16273</v>
      </c>
      <c r="B905" t="s">
        <v>16274</v>
      </c>
      <c r="D905">
        <v>9697.52</v>
      </c>
      <c r="E905" t="s">
        <v>16275</v>
      </c>
      <c r="F905">
        <v>0</v>
      </c>
      <c r="G905" t="s">
        <v>6312</v>
      </c>
      <c r="H905" t="s">
        <v>12314</v>
      </c>
      <c r="R905">
        <v>10823.17</v>
      </c>
      <c r="S905">
        <v>323.89</v>
      </c>
      <c r="T905" s="343">
        <v>43042</v>
      </c>
      <c r="U905" s="343">
        <v>42053</v>
      </c>
      <c r="V905" t="s">
        <v>16276</v>
      </c>
      <c r="W905" t="s">
        <v>6309</v>
      </c>
      <c r="X905" t="s">
        <v>16277</v>
      </c>
      <c r="Y905" t="s">
        <v>16278</v>
      </c>
      <c r="Z905" t="s">
        <v>7412</v>
      </c>
      <c r="AA905" t="s">
        <v>7413</v>
      </c>
      <c r="AB905" t="s">
        <v>16279</v>
      </c>
      <c r="AC905" t="s">
        <v>16280</v>
      </c>
      <c r="AD905" t="s">
        <v>6309</v>
      </c>
      <c r="AE905" t="s">
        <v>16281</v>
      </c>
      <c r="AF905" t="s">
        <v>6310</v>
      </c>
    </row>
    <row r="906" spans="1:51">
      <c r="A906" t="s">
        <v>16273</v>
      </c>
      <c r="B906" t="s">
        <v>16274</v>
      </c>
      <c r="D906">
        <v>9697.52</v>
      </c>
      <c r="E906" t="s">
        <v>16275</v>
      </c>
      <c r="F906">
        <v>0</v>
      </c>
      <c r="G906" t="s">
        <v>6312</v>
      </c>
      <c r="H906" t="s">
        <v>12314</v>
      </c>
      <c r="R906">
        <v>10823.17</v>
      </c>
      <c r="S906">
        <v>323.89</v>
      </c>
      <c r="T906" s="343">
        <v>43042</v>
      </c>
      <c r="U906" s="343">
        <v>42053</v>
      </c>
      <c r="V906" t="s">
        <v>16276</v>
      </c>
      <c r="W906" t="s">
        <v>6309</v>
      </c>
      <c r="X906" t="s">
        <v>16277</v>
      </c>
      <c r="Y906" t="s">
        <v>16278</v>
      </c>
      <c r="Z906" t="s">
        <v>7412</v>
      </c>
      <c r="AA906" t="s">
        <v>7413</v>
      </c>
      <c r="AB906" t="s">
        <v>16279</v>
      </c>
      <c r="AC906" t="s">
        <v>16280</v>
      </c>
      <c r="AD906" t="s">
        <v>6309</v>
      </c>
      <c r="AE906" t="s">
        <v>16281</v>
      </c>
      <c r="AF906" t="s">
        <v>6310</v>
      </c>
    </row>
    <row r="907" spans="1:51">
      <c r="A907" t="s">
        <v>16273</v>
      </c>
      <c r="B907" t="s">
        <v>16274</v>
      </c>
      <c r="D907">
        <v>9697.52</v>
      </c>
      <c r="E907" t="s">
        <v>16275</v>
      </c>
      <c r="F907">
        <v>0</v>
      </c>
      <c r="G907" t="s">
        <v>6312</v>
      </c>
      <c r="H907" t="s">
        <v>12314</v>
      </c>
      <c r="R907">
        <v>10823.17</v>
      </c>
      <c r="S907">
        <v>323.89</v>
      </c>
      <c r="T907" s="343">
        <v>43042</v>
      </c>
      <c r="U907" s="343">
        <v>42053</v>
      </c>
      <c r="V907" t="s">
        <v>16276</v>
      </c>
      <c r="W907" t="s">
        <v>6309</v>
      </c>
      <c r="X907" t="s">
        <v>16277</v>
      </c>
      <c r="Y907" t="s">
        <v>16278</v>
      </c>
      <c r="Z907" t="s">
        <v>7412</v>
      </c>
      <c r="AA907" t="s">
        <v>7413</v>
      </c>
      <c r="AB907" t="s">
        <v>16279</v>
      </c>
      <c r="AC907" t="s">
        <v>16280</v>
      </c>
      <c r="AD907" t="s">
        <v>6309</v>
      </c>
      <c r="AE907" t="s">
        <v>16281</v>
      </c>
      <c r="AF907" t="s">
        <v>6310</v>
      </c>
    </row>
    <row r="908" spans="1:51">
      <c r="A908" t="s">
        <v>16273</v>
      </c>
      <c r="B908" t="s">
        <v>16274</v>
      </c>
      <c r="D908">
        <v>9697.52</v>
      </c>
      <c r="E908" t="s">
        <v>16275</v>
      </c>
      <c r="F908">
        <v>0</v>
      </c>
      <c r="G908" t="s">
        <v>6312</v>
      </c>
      <c r="H908" t="s">
        <v>12314</v>
      </c>
      <c r="P908">
        <v>10823.17</v>
      </c>
      <c r="Q908">
        <v>323.89</v>
      </c>
      <c r="R908" s="343">
        <v>43042</v>
      </c>
      <c r="S908" s="343">
        <v>42053</v>
      </c>
      <c r="T908" t="s">
        <v>16276</v>
      </c>
      <c r="U908" t="s">
        <v>6309</v>
      </c>
      <c r="V908" t="s">
        <v>16277</v>
      </c>
      <c r="W908" t="s">
        <v>16278</v>
      </c>
      <c r="X908" t="s">
        <v>7412</v>
      </c>
      <c r="Y908" t="s">
        <v>7413</v>
      </c>
      <c r="Z908" t="s">
        <v>16279</v>
      </c>
      <c r="AA908" t="s">
        <v>16280</v>
      </c>
      <c r="AB908" t="s">
        <v>6309</v>
      </c>
      <c r="AC908" t="s">
        <v>16281</v>
      </c>
      <c r="AD908" t="s">
        <v>6310</v>
      </c>
      <c r="AX908" t="s">
        <v>16340</v>
      </c>
      <c r="AY908" t="s">
        <v>6334</v>
      </c>
    </row>
    <row r="909" spans="1:51">
      <c r="A909" t="s">
        <v>16273</v>
      </c>
      <c r="B909" t="s">
        <v>16274</v>
      </c>
      <c r="D909">
        <v>9697.52</v>
      </c>
      <c r="E909" t="s">
        <v>16275</v>
      </c>
      <c r="F909">
        <v>0</v>
      </c>
      <c r="G909" t="s">
        <v>6312</v>
      </c>
      <c r="H909" t="s">
        <v>12314</v>
      </c>
      <c r="P909">
        <v>10823.17</v>
      </c>
      <c r="Q909">
        <v>323.89</v>
      </c>
      <c r="R909" s="343">
        <v>43042</v>
      </c>
      <c r="S909" s="343">
        <v>42053</v>
      </c>
      <c r="T909" t="s">
        <v>16276</v>
      </c>
      <c r="U909" t="s">
        <v>6309</v>
      </c>
      <c r="V909" t="s">
        <v>16277</v>
      </c>
      <c r="W909" t="s">
        <v>16278</v>
      </c>
      <c r="X909" t="s">
        <v>7412</v>
      </c>
      <c r="Y909" t="s">
        <v>7413</v>
      </c>
      <c r="Z909" t="s">
        <v>16279</v>
      </c>
      <c r="AA909" t="s">
        <v>16280</v>
      </c>
      <c r="AB909" t="s">
        <v>6309</v>
      </c>
      <c r="AC909" t="s">
        <v>16281</v>
      </c>
      <c r="AD909" t="s">
        <v>6310</v>
      </c>
      <c r="AX909" t="s">
        <v>16340</v>
      </c>
      <c r="AY909" t="s">
        <v>6334</v>
      </c>
    </row>
    <row r="910" spans="1:51">
      <c r="A910" t="s">
        <v>16311</v>
      </c>
      <c r="B910" t="s">
        <v>16312</v>
      </c>
      <c r="D910">
        <v>9702.39</v>
      </c>
      <c r="E910" t="s">
        <v>16313</v>
      </c>
      <c r="F910">
        <v>0</v>
      </c>
      <c r="G910" t="s">
        <v>6317</v>
      </c>
      <c r="H910" t="s">
        <v>12314</v>
      </c>
      <c r="P910">
        <v>10495.67</v>
      </c>
      <c r="Q910">
        <v>324.02999999999997</v>
      </c>
      <c r="R910" s="343">
        <v>43087</v>
      </c>
      <c r="S910" s="343">
        <v>42065</v>
      </c>
      <c r="T910" t="s">
        <v>16314</v>
      </c>
      <c r="U910" t="s">
        <v>16315</v>
      </c>
      <c r="V910" t="s">
        <v>16316</v>
      </c>
      <c r="W910" t="s">
        <v>16317</v>
      </c>
      <c r="X910" t="s">
        <v>11592</v>
      </c>
      <c r="Y910" t="s">
        <v>16318</v>
      </c>
      <c r="Z910" t="s">
        <v>16319</v>
      </c>
      <c r="AA910" t="s">
        <v>16320</v>
      </c>
      <c r="AB910" t="s">
        <v>16321</v>
      </c>
      <c r="AC910" t="s">
        <v>16322</v>
      </c>
      <c r="AD910" t="s">
        <v>6310</v>
      </c>
      <c r="AX910" t="s">
        <v>16340</v>
      </c>
      <c r="AY910" t="s">
        <v>4437</v>
      </c>
    </row>
    <row r="911" spans="1:51">
      <c r="A911" t="s">
        <v>16311</v>
      </c>
      <c r="B911" t="s">
        <v>16312</v>
      </c>
      <c r="D911">
        <v>9702.39</v>
      </c>
      <c r="E911" t="s">
        <v>16313</v>
      </c>
      <c r="F911">
        <v>0</v>
      </c>
      <c r="G911" t="s">
        <v>6317</v>
      </c>
      <c r="H911" t="s">
        <v>12314</v>
      </c>
      <c r="P911">
        <v>10495.67</v>
      </c>
      <c r="Q911">
        <v>324.02999999999997</v>
      </c>
      <c r="R911" s="343">
        <v>43087</v>
      </c>
      <c r="S911" s="343">
        <v>42065</v>
      </c>
      <c r="T911" t="s">
        <v>16314</v>
      </c>
      <c r="U911" t="s">
        <v>16315</v>
      </c>
      <c r="V911" t="s">
        <v>16316</v>
      </c>
      <c r="W911" t="s">
        <v>16317</v>
      </c>
      <c r="X911" t="s">
        <v>11592</v>
      </c>
      <c r="Y911" t="s">
        <v>16318</v>
      </c>
      <c r="Z911" t="s">
        <v>16319</v>
      </c>
      <c r="AA911" t="s">
        <v>16320</v>
      </c>
      <c r="AB911" t="s">
        <v>16321</v>
      </c>
      <c r="AC911" t="s">
        <v>16322</v>
      </c>
      <c r="AD911" t="s">
        <v>6310</v>
      </c>
      <c r="AX911" t="s">
        <v>1823</v>
      </c>
      <c r="AY911" t="s">
        <v>4437</v>
      </c>
    </row>
    <row r="912" spans="1:51">
      <c r="A912" t="s">
        <v>16311</v>
      </c>
      <c r="B912" t="s">
        <v>16312</v>
      </c>
      <c r="D912">
        <v>9702.39</v>
      </c>
      <c r="E912" t="s">
        <v>16313</v>
      </c>
      <c r="F912">
        <v>0</v>
      </c>
      <c r="G912" t="s">
        <v>6317</v>
      </c>
      <c r="H912" t="s">
        <v>12314</v>
      </c>
      <c r="P912">
        <v>10495.67</v>
      </c>
      <c r="Q912">
        <v>324.02999999999997</v>
      </c>
      <c r="R912" s="343">
        <v>43087</v>
      </c>
      <c r="S912" s="343">
        <v>42065</v>
      </c>
      <c r="T912" t="s">
        <v>16314</v>
      </c>
      <c r="U912" t="s">
        <v>16315</v>
      </c>
      <c r="V912" t="s">
        <v>16316</v>
      </c>
      <c r="W912" t="s">
        <v>16317</v>
      </c>
      <c r="X912" t="s">
        <v>11592</v>
      </c>
      <c r="Y912" t="s">
        <v>16318</v>
      </c>
      <c r="Z912" t="s">
        <v>16319</v>
      </c>
      <c r="AA912" t="s">
        <v>16320</v>
      </c>
      <c r="AB912" t="s">
        <v>16321</v>
      </c>
      <c r="AC912" t="s">
        <v>16322</v>
      </c>
      <c r="AD912" t="s">
        <v>6310</v>
      </c>
      <c r="AX912" t="s">
        <v>4285</v>
      </c>
      <c r="AY912" t="s">
        <v>6334</v>
      </c>
    </row>
    <row r="913" spans="1:51">
      <c r="A913" t="s">
        <v>16311</v>
      </c>
      <c r="B913" t="s">
        <v>16312</v>
      </c>
      <c r="D913">
        <v>9702.39</v>
      </c>
      <c r="E913" t="s">
        <v>16313</v>
      </c>
      <c r="F913">
        <v>0</v>
      </c>
      <c r="G913" t="s">
        <v>6317</v>
      </c>
      <c r="H913" t="s">
        <v>12314</v>
      </c>
      <c r="P913">
        <v>10495.67</v>
      </c>
      <c r="Q913">
        <v>324.02999999999997</v>
      </c>
      <c r="R913" s="343">
        <v>43087</v>
      </c>
      <c r="S913" s="343">
        <v>42065</v>
      </c>
      <c r="T913" t="s">
        <v>16314</v>
      </c>
      <c r="U913" t="s">
        <v>16315</v>
      </c>
      <c r="V913" t="s">
        <v>16316</v>
      </c>
      <c r="W913" t="s">
        <v>16317</v>
      </c>
      <c r="X913" t="s">
        <v>11592</v>
      </c>
      <c r="Y913" t="s">
        <v>16318</v>
      </c>
      <c r="Z913" t="s">
        <v>16319</v>
      </c>
      <c r="AA913" t="s">
        <v>16320</v>
      </c>
      <c r="AB913" t="s">
        <v>16321</v>
      </c>
      <c r="AC913" t="s">
        <v>16322</v>
      </c>
      <c r="AD913" t="s">
        <v>6310</v>
      </c>
      <c r="AX913" t="s">
        <v>6309</v>
      </c>
      <c r="AY913" t="s">
        <v>6334</v>
      </c>
    </row>
    <row r="914" spans="1:51">
      <c r="A914" t="s">
        <v>16311</v>
      </c>
      <c r="B914" t="s">
        <v>16312</v>
      </c>
      <c r="D914">
        <v>9702.39</v>
      </c>
      <c r="E914" t="s">
        <v>16313</v>
      </c>
      <c r="F914">
        <v>0</v>
      </c>
      <c r="G914" t="s">
        <v>6317</v>
      </c>
      <c r="H914" t="s">
        <v>12314</v>
      </c>
      <c r="P914">
        <v>10495.67</v>
      </c>
      <c r="Q914">
        <v>324.02999999999997</v>
      </c>
      <c r="R914" s="343">
        <v>43087</v>
      </c>
      <c r="S914" s="343">
        <v>42065</v>
      </c>
      <c r="T914" t="s">
        <v>16314</v>
      </c>
      <c r="U914" t="s">
        <v>16315</v>
      </c>
      <c r="V914" t="s">
        <v>16316</v>
      </c>
      <c r="W914" t="s">
        <v>16317</v>
      </c>
      <c r="X914" t="s">
        <v>11592</v>
      </c>
      <c r="Y914" t="s">
        <v>16318</v>
      </c>
      <c r="Z914" t="s">
        <v>16319</v>
      </c>
      <c r="AA914" t="s">
        <v>16320</v>
      </c>
      <c r="AB914" t="s">
        <v>16321</v>
      </c>
      <c r="AC914" t="s">
        <v>16322</v>
      </c>
      <c r="AD914" t="s">
        <v>6310</v>
      </c>
      <c r="AX914" t="s">
        <v>6309</v>
      </c>
      <c r="AY914" t="s">
        <v>6334</v>
      </c>
    </row>
    <row r="915" spans="1:51">
      <c r="A915" t="s">
        <v>16311</v>
      </c>
      <c r="B915" t="s">
        <v>16312</v>
      </c>
      <c r="D915">
        <v>9702.39</v>
      </c>
      <c r="E915" t="s">
        <v>16313</v>
      </c>
      <c r="F915">
        <v>0</v>
      </c>
      <c r="G915" t="s">
        <v>6317</v>
      </c>
      <c r="H915" t="s">
        <v>12314</v>
      </c>
      <c r="P915">
        <v>10495.67</v>
      </c>
      <c r="Q915">
        <v>324.02999999999997</v>
      </c>
      <c r="R915" s="343">
        <v>43087</v>
      </c>
      <c r="S915" s="343">
        <v>42065</v>
      </c>
      <c r="T915" t="s">
        <v>16314</v>
      </c>
      <c r="U915" t="s">
        <v>16315</v>
      </c>
      <c r="V915" t="s">
        <v>16316</v>
      </c>
      <c r="W915" t="s">
        <v>16317</v>
      </c>
      <c r="X915" t="s">
        <v>11592</v>
      </c>
      <c r="Y915" t="s">
        <v>16318</v>
      </c>
      <c r="Z915" t="s">
        <v>16319</v>
      </c>
      <c r="AA915" t="s">
        <v>16320</v>
      </c>
      <c r="AB915" t="s">
        <v>16321</v>
      </c>
      <c r="AC915" t="s">
        <v>16322</v>
      </c>
      <c r="AD915" t="s">
        <v>6310</v>
      </c>
      <c r="AX915" t="s">
        <v>6309</v>
      </c>
      <c r="AY915" t="s">
        <v>6334</v>
      </c>
    </row>
    <row r="916" spans="1:51">
      <c r="A916" t="s">
        <v>16311</v>
      </c>
      <c r="B916" t="s">
        <v>16312</v>
      </c>
      <c r="D916">
        <v>9702.39</v>
      </c>
      <c r="E916" t="s">
        <v>16313</v>
      </c>
      <c r="F916">
        <v>0</v>
      </c>
      <c r="G916" t="s">
        <v>6317</v>
      </c>
      <c r="H916" t="s">
        <v>12314</v>
      </c>
      <c r="P916">
        <v>10495.67</v>
      </c>
      <c r="Q916">
        <v>324.02999999999997</v>
      </c>
      <c r="R916" s="343">
        <v>43087</v>
      </c>
      <c r="S916" s="343">
        <v>42065</v>
      </c>
      <c r="T916" t="s">
        <v>16314</v>
      </c>
      <c r="U916" t="s">
        <v>16315</v>
      </c>
      <c r="V916" t="s">
        <v>16316</v>
      </c>
      <c r="W916" t="s">
        <v>16317</v>
      </c>
      <c r="X916" t="s">
        <v>11592</v>
      </c>
      <c r="Y916" t="s">
        <v>16318</v>
      </c>
      <c r="Z916" t="s">
        <v>16319</v>
      </c>
      <c r="AA916" t="s">
        <v>16320</v>
      </c>
      <c r="AB916" t="s">
        <v>16321</v>
      </c>
      <c r="AC916" t="s">
        <v>16322</v>
      </c>
      <c r="AD916" t="s">
        <v>6310</v>
      </c>
      <c r="AX916" t="s">
        <v>6333</v>
      </c>
      <c r="AY916" t="s">
        <v>6334</v>
      </c>
    </row>
    <row r="917" spans="1:51">
      <c r="A917" t="s">
        <v>16311</v>
      </c>
      <c r="B917" t="s">
        <v>16312</v>
      </c>
      <c r="D917">
        <v>9702.39</v>
      </c>
      <c r="E917" t="s">
        <v>16313</v>
      </c>
      <c r="F917">
        <v>0</v>
      </c>
      <c r="G917" t="s">
        <v>6317</v>
      </c>
      <c r="H917" t="s">
        <v>12314</v>
      </c>
      <c r="R917">
        <v>10495.67</v>
      </c>
      <c r="S917">
        <v>324.02999999999997</v>
      </c>
      <c r="T917" s="343">
        <v>43087</v>
      </c>
      <c r="U917" s="343">
        <v>42065</v>
      </c>
      <c r="V917" t="s">
        <v>16314</v>
      </c>
      <c r="W917" t="s">
        <v>16315</v>
      </c>
      <c r="X917" t="s">
        <v>16316</v>
      </c>
      <c r="Y917" t="s">
        <v>16317</v>
      </c>
      <c r="Z917" t="s">
        <v>11592</v>
      </c>
      <c r="AA917" t="s">
        <v>16318</v>
      </c>
      <c r="AB917" t="s">
        <v>16319</v>
      </c>
      <c r="AC917" t="s">
        <v>16320</v>
      </c>
      <c r="AD917" t="s">
        <v>16321</v>
      </c>
      <c r="AE917" t="s">
        <v>16322</v>
      </c>
      <c r="AF917" t="s">
        <v>6310</v>
      </c>
      <c r="AX917" t="s">
        <v>4381</v>
      </c>
      <c r="AY917" t="s">
        <v>6334</v>
      </c>
    </row>
    <row r="918" spans="1:51">
      <c r="A918" t="s">
        <v>16311</v>
      </c>
      <c r="B918" t="s">
        <v>16312</v>
      </c>
      <c r="D918">
        <v>9702.39</v>
      </c>
      <c r="E918" t="s">
        <v>16313</v>
      </c>
      <c r="F918">
        <v>0</v>
      </c>
      <c r="G918" t="s">
        <v>6317</v>
      </c>
      <c r="H918" t="s">
        <v>12314</v>
      </c>
      <c r="P918">
        <v>10495.67</v>
      </c>
      <c r="Q918">
        <v>324.02999999999997</v>
      </c>
      <c r="R918" s="343">
        <v>43087</v>
      </c>
      <c r="S918" s="343">
        <v>42065</v>
      </c>
      <c r="T918" t="s">
        <v>16314</v>
      </c>
      <c r="U918" t="s">
        <v>16315</v>
      </c>
      <c r="V918" t="s">
        <v>16316</v>
      </c>
      <c r="W918" t="s">
        <v>16317</v>
      </c>
      <c r="X918" t="s">
        <v>11592</v>
      </c>
      <c r="Y918" t="s">
        <v>16318</v>
      </c>
      <c r="Z918" t="s">
        <v>16319</v>
      </c>
      <c r="AA918" t="s">
        <v>16320</v>
      </c>
      <c r="AB918" t="s">
        <v>16321</v>
      </c>
      <c r="AC918" t="s">
        <v>16322</v>
      </c>
      <c r="AD918" t="s">
        <v>6310</v>
      </c>
      <c r="AX918" t="s">
        <v>1823</v>
      </c>
      <c r="AY918" t="s">
        <v>4437</v>
      </c>
    </row>
    <row r="919" spans="1:51">
      <c r="A919" t="s">
        <v>16311</v>
      </c>
      <c r="B919" t="s">
        <v>16312</v>
      </c>
      <c r="D919">
        <v>9702.39</v>
      </c>
      <c r="E919" t="s">
        <v>16313</v>
      </c>
      <c r="F919">
        <v>0</v>
      </c>
      <c r="G919" t="s">
        <v>6317</v>
      </c>
      <c r="H919" t="s">
        <v>12314</v>
      </c>
      <c r="P919">
        <v>10495.67</v>
      </c>
      <c r="Q919">
        <v>324.02999999999997</v>
      </c>
      <c r="R919" s="343">
        <v>43087</v>
      </c>
      <c r="S919" s="343">
        <v>42065</v>
      </c>
      <c r="T919" t="s">
        <v>16314</v>
      </c>
      <c r="U919" t="s">
        <v>16315</v>
      </c>
      <c r="V919" t="s">
        <v>16316</v>
      </c>
      <c r="W919" t="s">
        <v>16317</v>
      </c>
      <c r="X919" t="s">
        <v>11592</v>
      </c>
      <c r="Y919" t="s">
        <v>16318</v>
      </c>
      <c r="Z919" t="s">
        <v>16319</v>
      </c>
      <c r="AA919" t="s">
        <v>16320</v>
      </c>
      <c r="AB919" t="s">
        <v>16321</v>
      </c>
      <c r="AC919" t="s">
        <v>16322</v>
      </c>
      <c r="AD919" t="s">
        <v>6310</v>
      </c>
      <c r="AX919" t="s">
        <v>6333</v>
      </c>
      <c r="AY919" t="s">
        <v>6334</v>
      </c>
    </row>
    <row r="920" spans="1:51">
      <c r="A920" t="s">
        <v>16311</v>
      </c>
      <c r="B920" t="s">
        <v>16312</v>
      </c>
      <c r="D920">
        <v>9702.39</v>
      </c>
      <c r="E920" t="s">
        <v>16313</v>
      </c>
      <c r="F920">
        <v>0</v>
      </c>
      <c r="G920" t="s">
        <v>6317</v>
      </c>
      <c r="H920" t="s">
        <v>12314</v>
      </c>
      <c r="P920">
        <v>10495.66</v>
      </c>
      <c r="Q920">
        <v>324.02999999999997</v>
      </c>
      <c r="R920" s="343">
        <v>43087</v>
      </c>
      <c r="S920" s="343">
        <v>42065</v>
      </c>
      <c r="T920" t="s">
        <v>16314</v>
      </c>
      <c r="U920" t="s">
        <v>16315</v>
      </c>
      <c r="V920" t="s">
        <v>16316</v>
      </c>
      <c r="W920" t="s">
        <v>16317</v>
      </c>
      <c r="X920" t="s">
        <v>11592</v>
      </c>
      <c r="Y920" t="s">
        <v>16318</v>
      </c>
      <c r="Z920" t="s">
        <v>16319</v>
      </c>
      <c r="AA920" t="s">
        <v>16320</v>
      </c>
      <c r="AB920" t="s">
        <v>16321</v>
      </c>
      <c r="AC920" t="s">
        <v>16322</v>
      </c>
      <c r="AD920" t="s">
        <v>6310</v>
      </c>
      <c r="AX920" t="s">
        <v>4381</v>
      </c>
      <c r="AY920" t="s">
        <v>6334</v>
      </c>
    </row>
    <row r="921" spans="1:51">
      <c r="A921" t="s">
        <v>16311</v>
      </c>
      <c r="B921" t="s">
        <v>16312</v>
      </c>
      <c r="D921">
        <v>9702.39</v>
      </c>
      <c r="E921" t="s">
        <v>16313</v>
      </c>
      <c r="F921">
        <v>0</v>
      </c>
      <c r="G921" t="s">
        <v>6317</v>
      </c>
      <c r="H921" t="s">
        <v>12314</v>
      </c>
      <c r="P921">
        <v>10495.67</v>
      </c>
      <c r="Q921">
        <v>324.02999999999997</v>
      </c>
      <c r="R921" s="343">
        <v>43087</v>
      </c>
      <c r="S921" s="343">
        <v>42065</v>
      </c>
      <c r="T921" t="s">
        <v>16314</v>
      </c>
      <c r="U921" t="s">
        <v>16315</v>
      </c>
      <c r="V921" t="s">
        <v>16316</v>
      </c>
      <c r="W921" t="s">
        <v>16317</v>
      </c>
      <c r="X921" t="s">
        <v>11592</v>
      </c>
      <c r="Y921" t="s">
        <v>16318</v>
      </c>
      <c r="Z921" t="s">
        <v>16319</v>
      </c>
      <c r="AA921" t="s">
        <v>16320</v>
      </c>
      <c r="AB921" t="s">
        <v>16321</v>
      </c>
      <c r="AC921" t="s">
        <v>16322</v>
      </c>
      <c r="AD921" t="s">
        <v>6310</v>
      </c>
      <c r="AX921" t="s">
        <v>1823</v>
      </c>
      <c r="AY921" t="s">
        <v>4437</v>
      </c>
    </row>
    <row r="922" spans="1:51">
      <c r="A922" t="s">
        <v>16311</v>
      </c>
      <c r="B922" t="s">
        <v>16312</v>
      </c>
      <c r="D922">
        <v>9702.39</v>
      </c>
      <c r="E922" t="s">
        <v>16313</v>
      </c>
      <c r="F922">
        <v>0</v>
      </c>
      <c r="G922" t="s">
        <v>6317</v>
      </c>
      <c r="H922" t="s">
        <v>12314</v>
      </c>
      <c r="R922">
        <v>10495.67</v>
      </c>
      <c r="S922">
        <v>324.02999999999997</v>
      </c>
      <c r="T922" s="343">
        <v>43087</v>
      </c>
      <c r="U922" s="343">
        <v>42065</v>
      </c>
      <c r="V922" t="s">
        <v>16314</v>
      </c>
      <c r="W922" t="s">
        <v>16315</v>
      </c>
      <c r="X922" t="s">
        <v>16316</v>
      </c>
      <c r="Y922" t="s">
        <v>16317</v>
      </c>
      <c r="Z922" t="s">
        <v>11592</v>
      </c>
      <c r="AA922" t="s">
        <v>16318</v>
      </c>
      <c r="AB922" t="s">
        <v>16319</v>
      </c>
      <c r="AC922" t="s">
        <v>16320</v>
      </c>
      <c r="AD922" t="s">
        <v>16321</v>
      </c>
      <c r="AE922" t="s">
        <v>16322</v>
      </c>
      <c r="AF922" t="s">
        <v>6310</v>
      </c>
    </row>
    <row r="923" spans="1:51">
      <c r="A923" t="s">
        <v>16311</v>
      </c>
      <c r="B923" t="s">
        <v>16312</v>
      </c>
      <c r="C923">
        <v>285.45999999999998</v>
      </c>
      <c r="D923">
        <v>9702.39</v>
      </c>
      <c r="E923" t="s">
        <v>16313</v>
      </c>
      <c r="F923">
        <v>0</v>
      </c>
      <c r="G923" t="s">
        <v>6317</v>
      </c>
      <c r="H923" t="s">
        <v>12314</v>
      </c>
      <c r="R923">
        <v>10495.67</v>
      </c>
      <c r="S923">
        <v>324.02999999999997</v>
      </c>
      <c r="T923" s="343">
        <v>43087</v>
      </c>
      <c r="U923" s="343">
        <v>42037</v>
      </c>
      <c r="V923" t="s">
        <v>16314</v>
      </c>
      <c r="W923" t="s">
        <v>16315</v>
      </c>
      <c r="X923" t="s">
        <v>16316</v>
      </c>
      <c r="Y923" t="s">
        <v>16317</v>
      </c>
      <c r="Z923" t="s">
        <v>11592</v>
      </c>
      <c r="AA923" t="s">
        <v>16318</v>
      </c>
      <c r="AB923" t="s">
        <v>16319</v>
      </c>
      <c r="AC923" t="s">
        <v>16320</v>
      </c>
      <c r="AD923" t="s">
        <v>16321</v>
      </c>
      <c r="AE923" t="s">
        <v>16322</v>
      </c>
      <c r="AF923" t="s">
        <v>6310</v>
      </c>
    </row>
    <row r="924" spans="1:51">
      <c r="A924" t="s">
        <v>16311</v>
      </c>
      <c r="B924" t="s">
        <v>16312</v>
      </c>
      <c r="D924">
        <v>9968.35</v>
      </c>
      <c r="E924" t="s">
        <v>16313</v>
      </c>
      <c r="F924">
        <v>0</v>
      </c>
      <c r="G924" t="s">
        <v>6317</v>
      </c>
      <c r="H924" t="s">
        <v>12314</v>
      </c>
      <c r="R924">
        <v>10495.66</v>
      </c>
      <c r="S924">
        <v>324.02999999999997</v>
      </c>
      <c r="T924" s="343">
        <v>43087</v>
      </c>
      <c r="U924" s="343">
        <v>42037</v>
      </c>
      <c r="V924" t="s">
        <v>16314</v>
      </c>
      <c r="W924" t="s">
        <v>16315</v>
      </c>
      <c r="X924" t="s">
        <v>16316</v>
      </c>
      <c r="Y924" t="s">
        <v>16317</v>
      </c>
      <c r="Z924" t="s">
        <v>11592</v>
      </c>
      <c r="AA924" t="s">
        <v>16318</v>
      </c>
      <c r="AB924" t="s">
        <v>16319</v>
      </c>
      <c r="AC924" t="s">
        <v>16320</v>
      </c>
      <c r="AD924" t="s">
        <v>16321</v>
      </c>
      <c r="AE924" t="s">
        <v>16322</v>
      </c>
      <c r="AF924" t="s">
        <v>6310</v>
      </c>
    </row>
    <row r="925" spans="1:51">
      <c r="A925" t="s">
        <v>16311</v>
      </c>
      <c r="B925" t="s">
        <v>16312</v>
      </c>
      <c r="D925">
        <v>9968.35</v>
      </c>
      <c r="E925" t="s">
        <v>16313</v>
      </c>
      <c r="F925">
        <v>0</v>
      </c>
      <c r="G925" t="s">
        <v>6317</v>
      </c>
      <c r="H925" t="s">
        <v>12314</v>
      </c>
      <c r="R925">
        <v>10495.66</v>
      </c>
      <c r="S925">
        <v>324.02999999999997</v>
      </c>
      <c r="T925" s="343">
        <v>43087</v>
      </c>
      <c r="U925" s="343">
        <v>42037</v>
      </c>
      <c r="V925" t="s">
        <v>16314</v>
      </c>
      <c r="W925" t="s">
        <v>16315</v>
      </c>
      <c r="X925" t="s">
        <v>16316</v>
      </c>
      <c r="Y925" t="s">
        <v>16317</v>
      </c>
      <c r="Z925" t="s">
        <v>11592</v>
      </c>
      <c r="AA925" t="s">
        <v>16318</v>
      </c>
      <c r="AB925" t="s">
        <v>16319</v>
      </c>
      <c r="AC925" t="s">
        <v>16320</v>
      </c>
      <c r="AD925" t="s">
        <v>16321</v>
      </c>
      <c r="AE925" t="s">
        <v>16322</v>
      </c>
      <c r="AF925" t="s">
        <v>6310</v>
      </c>
    </row>
    <row r="926" spans="1:51">
      <c r="A926" t="s">
        <v>16311</v>
      </c>
      <c r="B926" t="s">
        <v>16312</v>
      </c>
      <c r="D926">
        <v>9968.35</v>
      </c>
      <c r="E926" t="s">
        <v>16313</v>
      </c>
      <c r="F926">
        <v>0</v>
      </c>
      <c r="G926" t="s">
        <v>6317</v>
      </c>
      <c r="H926" t="s">
        <v>12314</v>
      </c>
      <c r="P926">
        <v>10495.67</v>
      </c>
      <c r="Q926">
        <v>324.02999999999997</v>
      </c>
      <c r="R926" s="343">
        <v>43087</v>
      </c>
      <c r="S926" s="343">
        <v>42037</v>
      </c>
      <c r="T926" t="s">
        <v>16314</v>
      </c>
      <c r="U926" t="s">
        <v>16315</v>
      </c>
      <c r="V926" t="s">
        <v>16316</v>
      </c>
      <c r="W926" t="s">
        <v>16317</v>
      </c>
      <c r="X926" t="s">
        <v>11592</v>
      </c>
      <c r="Y926" t="s">
        <v>16318</v>
      </c>
      <c r="Z926" t="s">
        <v>16319</v>
      </c>
      <c r="AA926" t="s">
        <v>16320</v>
      </c>
      <c r="AB926" t="s">
        <v>16321</v>
      </c>
      <c r="AC926" t="s">
        <v>16322</v>
      </c>
      <c r="AD926" t="s">
        <v>6310</v>
      </c>
    </row>
    <row r="927" spans="1:51">
      <c r="A927" t="s">
        <v>16311</v>
      </c>
      <c r="B927" t="s">
        <v>16312</v>
      </c>
      <c r="D927">
        <v>9968.35</v>
      </c>
      <c r="E927" t="s">
        <v>16313</v>
      </c>
      <c r="F927">
        <v>0</v>
      </c>
      <c r="G927" t="s">
        <v>6317</v>
      </c>
      <c r="H927" t="s">
        <v>12314</v>
      </c>
      <c r="P927">
        <v>10495.67</v>
      </c>
      <c r="Q927">
        <v>324.02999999999997</v>
      </c>
      <c r="R927" s="343">
        <v>43087</v>
      </c>
      <c r="S927" s="343">
        <v>42037</v>
      </c>
      <c r="T927" t="s">
        <v>16314</v>
      </c>
      <c r="U927" t="s">
        <v>16315</v>
      </c>
      <c r="V927" t="s">
        <v>16316</v>
      </c>
      <c r="W927" t="s">
        <v>16317</v>
      </c>
      <c r="X927" t="s">
        <v>11592</v>
      </c>
      <c r="Y927" t="s">
        <v>16318</v>
      </c>
      <c r="Z927" t="s">
        <v>16319</v>
      </c>
      <c r="AA927" t="s">
        <v>16320</v>
      </c>
      <c r="AB927" t="s">
        <v>16321</v>
      </c>
      <c r="AC927" t="s">
        <v>16322</v>
      </c>
      <c r="AD927" t="s">
        <v>6310</v>
      </c>
    </row>
    <row r="928" spans="1:51">
      <c r="A928" t="s">
        <v>16303</v>
      </c>
      <c r="B928" t="s">
        <v>5911</v>
      </c>
      <c r="D928">
        <v>10230.5</v>
      </c>
      <c r="E928" t="s">
        <v>16304</v>
      </c>
      <c r="F928">
        <v>0</v>
      </c>
      <c r="G928" t="s">
        <v>6319</v>
      </c>
      <c r="H928" t="s">
        <v>12314</v>
      </c>
      <c r="P928">
        <v>10536.58</v>
      </c>
      <c r="Q928">
        <v>146.38</v>
      </c>
      <c r="R928" s="343">
        <v>43845</v>
      </c>
      <c r="S928" s="343">
        <v>42066</v>
      </c>
      <c r="T928" t="s">
        <v>10904</v>
      </c>
      <c r="U928" t="s">
        <v>10905</v>
      </c>
      <c r="V928" t="s">
        <v>16305</v>
      </c>
      <c r="W928" t="s">
        <v>10906</v>
      </c>
      <c r="X928" t="s">
        <v>2025</v>
      </c>
      <c r="Y928" t="s">
        <v>2026</v>
      </c>
      <c r="Z928" t="s">
        <v>10907</v>
      </c>
      <c r="AA928" t="s">
        <v>10908</v>
      </c>
      <c r="AB928" t="s">
        <v>10909</v>
      </c>
      <c r="AC928" t="s">
        <v>10910</v>
      </c>
      <c r="AD928" t="s">
        <v>6318</v>
      </c>
      <c r="AE928" t="s">
        <v>5913</v>
      </c>
      <c r="AF928" t="s">
        <v>13757</v>
      </c>
      <c r="AG928" t="s">
        <v>14271</v>
      </c>
      <c r="AH928" t="s">
        <v>2024</v>
      </c>
      <c r="AI928" t="s">
        <v>2031</v>
      </c>
      <c r="AJ928" t="s">
        <v>6309</v>
      </c>
      <c r="AQ928">
        <v>1</v>
      </c>
      <c r="AR928" t="s">
        <v>16306</v>
      </c>
      <c r="AS928" t="s">
        <v>16307</v>
      </c>
      <c r="AT928" t="s">
        <v>2031</v>
      </c>
      <c r="AU928" t="s">
        <v>16308</v>
      </c>
    </row>
    <row r="929" spans="1:49">
      <c r="A929" t="s">
        <v>16303</v>
      </c>
      <c r="B929" t="s">
        <v>5911</v>
      </c>
      <c r="D929">
        <v>10230.5</v>
      </c>
      <c r="E929" t="s">
        <v>16304</v>
      </c>
      <c r="F929">
        <v>0</v>
      </c>
      <c r="G929" t="s">
        <v>6319</v>
      </c>
      <c r="H929" t="s">
        <v>12314</v>
      </c>
      <c r="P929">
        <v>10536.58</v>
      </c>
      <c r="Q929">
        <v>146.38</v>
      </c>
      <c r="R929" s="343">
        <v>43845</v>
      </c>
      <c r="S929" s="343">
        <v>42066</v>
      </c>
      <c r="T929" t="s">
        <v>10904</v>
      </c>
      <c r="U929" t="s">
        <v>10905</v>
      </c>
      <c r="V929" t="s">
        <v>16305</v>
      </c>
      <c r="W929" t="s">
        <v>10906</v>
      </c>
      <c r="X929" t="s">
        <v>2025</v>
      </c>
      <c r="Y929" t="s">
        <v>2026</v>
      </c>
      <c r="Z929" t="s">
        <v>10907</v>
      </c>
      <c r="AA929" t="s">
        <v>10908</v>
      </c>
      <c r="AB929" t="s">
        <v>10909</v>
      </c>
      <c r="AC929" t="s">
        <v>10910</v>
      </c>
      <c r="AD929" t="s">
        <v>6318</v>
      </c>
      <c r="AE929" t="s">
        <v>5913</v>
      </c>
      <c r="AF929" t="s">
        <v>13757</v>
      </c>
      <c r="AG929" t="s">
        <v>14271</v>
      </c>
      <c r="AH929" t="s">
        <v>2024</v>
      </c>
      <c r="AI929" t="s">
        <v>2031</v>
      </c>
      <c r="AJ929" t="s">
        <v>6309</v>
      </c>
      <c r="AQ929">
        <v>1</v>
      </c>
      <c r="AR929" t="s">
        <v>16306</v>
      </c>
      <c r="AS929" t="s">
        <v>16307</v>
      </c>
      <c r="AT929" t="s">
        <v>2031</v>
      </c>
      <c r="AU929" t="s">
        <v>16308</v>
      </c>
    </row>
    <row r="930" spans="1:49">
      <c r="A930" t="s">
        <v>16303</v>
      </c>
      <c r="B930" t="s">
        <v>5911</v>
      </c>
      <c r="D930">
        <v>10230.5</v>
      </c>
      <c r="E930" t="s">
        <v>16304</v>
      </c>
      <c r="F930">
        <v>0</v>
      </c>
      <c r="G930" t="s">
        <v>6319</v>
      </c>
      <c r="H930" t="s">
        <v>12314</v>
      </c>
      <c r="P930">
        <v>10536.59</v>
      </c>
      <c r="Q930">
        <v>146.38</v>
      </c>
      <c r="R930" s="343">
        <v>43845</v>
      </c>
      <c r="S930" s="343">
        <v>42066</v>
      </c>
      <c r="T930" t="s">
        <v>10904</v>
      </c>
      <c r="U930" t="s">
        <v>10905</v>
      </c>
      <c r="V930" t="s">
        <v>16305</v>
      </c>
      <c r="W930" t="s">
        <v>10906</v>
      </c>
      <c r="X930" t="s">
        <v>2025</v>
      </c>
      <c r="Y930" t="s">
        <v>2026</v>
      </c>
      <c r="Z930" t="s">
        <v>10907</v>
      </c>
      <c r="AA930" t="s">
        <v>10908</v>
      </c>
      <c r="AB930" t="s">
        <v>10909</v>
      </c>
      <c r="AC930" t="s">
        <v>10910</v>
      </c>
      <c r="AD930" t="s">
        <v>6318</v>
      </c>
      <c r="AE930" t="s">
        <v>5913</v>
      </c>
      <c r="AF930" t="s">
        <v>13757</v>
      </c>
      <c r="AG930" t="s">
        <v>14271</v>
      </c>
      <c r="AH930" t="s">
        <v>2024</v>
      </c>
      <c r="AI930" t="s">
        <v>2031</v>
      </c>
      <c r="AJ930" t="s">
        <v>6309</v>
      </c>
      <c r="AQ930">
        <v>1</v>
      </c>
      <c r="AR930" t="s">
        <v>16306</v>
      </c>
      <c r="AS930" t="s">
        <v>16307</v>
      </c>
      <c r="AT930" t="s">
        <v>2031</v>
      </c>
      <c r="AU930" t="s">
        <v>16308</v>
      </c>
    </row>
    <row r="931" spans="1:49">
      <c r="A931" t="s">
        <v>16303</v>
      </c>
      <c r="B931" t="s">
        <v>5911</v>
      </c>
      <c r="D931">
        <v>10230.5</v>
      </c>
      <c r="E931" t="s">
        <v>16304</v>
      </c>
      <c r="F931">
        <v>0</v>
      </c>
      <c r="G931" t="s">
        <v>6319</v>
      </c>
      <c r="H931" t="s">
        <v>12314</v>
      </c>
      <c r="P931">
        <v>10536.58</v>
      </c>
      <c r="Q931">
        <v>146.38</v>
      </c>
      <c r="R931" s="343">
        <v>43845</v>
      </c>
      <c r="S931" s="343">
        <v>42066</v>
      </c>
      <c r="T931" t="s">
        <v>10904</v>
      </c>
      <c r="U931" t="s">
        <v>10905</v>
      </c>
      <c r="V931" t="s">
        <v>16305</v>
      </c>
      <c r="W931" t="s">
        <v>10906</v>
      </c>
      <c r="X931" t="s">
        <v>2025</v>
      </c>
      <c r="Y931" t="s">
        <v>2026</v>
      </c>
      <c r="Z931" t="s">
        <v>10907</v>
      </c>
      <c r="AA931" t="s">
        <v>10908</v>
      </c>
      <c r="AB931" t="s">
        <v>10909</v>
      </c>
      <c r="AC931" t="s">
        <v>10910</v>
      </c>
      <c r="AD931" t="s">
        <v>6318</v>
      </c>
      <c r="AE931" t="s">
        <v>5913</v>
      </c>
      <c r="AF931" t="s">
        <v>13757</v>
      </c>
      <c r="AG931" t="s">
        <v>14271</v>
      </c>
      <c r="AH931" t="s">
        <v>2024</v>
      </c>
      <c r="AI931" t="s">
        <v>2031</v>
      </c>
      <c r="AJ931" t="s">
        <v>6309</v>
      </c>
      <c r="AQ931">
        <v>1</v>
      </c>
      <c r="AR931" t="s">
        <v>16306</v>
      </c>
      <c r="AS931" t="s">
        <v>16307</v>
      </c>
      <c r="AT931" t="s">
        <v>2031</v>
      </c>
      <c r="AU931" t="s">
        <v>16308</v>
      </c>
    </row>
    <row r="932" spans="1:49">
      <c r="A932" t="s">
        <v>16303</v>
      </c>
      <c r="B932" t="s">
        <v>5911</v>
      </c>
      <c r="D932">
        <v>10230.5</v>
      </c>
      <c r="E932" t="s">
        <v>16304</v>
      </c>
      <c r="F932">
        <v>0</v>
      </c>
      <c r="G932" t="s">
        <v>6319</v>
      </c>
      <c r="H932" t="s">
        <v>12314</v>
      </c>
      <c r="P932">
        <v>10536.59</v>
      </c>
      <c r="Q932">
        <v>146.38</v>
      </c>
      <c r="R932" s="343">
        <v>43845</v>
      </c>
      <c r="S932" s="343">
        <v>42066</v>
      </c>
      <c r="T932" t="s">
        <v>10904</v>
      </c>
      <c r="U932" t="s">
        <v>10905</v>
      </c>
      <c r="V932" t="s">
        <v>16305</v>
      </c>
      <c r="W932" t="s">
        <v>10906</v>
      </c>
      <c r="X932" t="s">
        <v>2025</v>
      </c>
      <c r="Y932" t="s">
        <v>2026</v>
      </c>
      <c r="Z932" t="s">
        <v>10907</v>
      </c>
      <c r="AA932" t="s">
        <v>10908</v>
      </c>
      <c r="AB932" t="s">
        <v>10909</v>
      </c>
      <c r="AC932" t="s">
        <v>10910</v>
      </c>
      <c r="AD932" t="s">
        <v>6318</v>
      </c>
      <c r="AE932" t="s">
        <v>5913</v>
      </c>
      <c r="AF932" t="s">
        <v>13757</v>
      </c>
      <c r="AG932" t="s">
        <v>14271</v>
      </c>
      <c r="AH932" t="s">
        <v>2024</v>
      </c>
      <c r="AI932" t="s">
        <v>2031</v>
      </c>
      <c r="AJ932" t="s">
        <v>6309</v>
      </c>
      <c r="AQ932">
        <v>1</v>
      </c>
      <c r="AR932" t="s">
        <v>16306</v>
      </c>
      <c r="AS932" t="s">
        <v>16307</v>
      </c>
      <c r="AT932" t="s">
        <v>2031</v>
      </c>
      <c r="AU932" t="s">
        <v>16308</v>
      </c>
    </row>
    <row r="933" spans="1:49">
      <c r="A933" t="s">
        <v>16303</v>
      </c>
      <c r="B933" t="s">
        <v>5911</v>
      </c>
      <c r="D933">
        <v>10230.5</v>
      </c>
      <c r="E933" t="s">
        <v>16304</v>
      </c>
      <c r="F933">
        <v>0</v>
      </c>
      <c r="G933" t="s">
        <v>6319</v>
      </c>
      <c r="H933" t="s">
        <v>12314</v>
      </c>
      <c r="P933">
        <v>10536.59</v>
      </c>
      <c r="Q933">
        <v>146.38</v>
      </c>
      <c r="R933" s="343">
        <v>43845</v>
      </c>
      <c r="S933" s="343">
        <v>42066</v>
      </c>
      <c r="T933" t="s">
        <v>10904</v>
      </c>
      <c r="U933" t="s">
        <v>10905</v>
      </c>
      <c r="V933" t="s">
        <v>16305</v>
      </c>
      <c r="W933" t="s">
        <v>10906</v>
      </c>
      <c r="X933" t="s">
        <v>2025</v>
      </c>
      <c r="Y933" t="s">
        <v>2026</v>
      </c>
      <c r="Z933" t="s">
        <v>10907</v>
      </c>
      <c r="AA933" t="s">
        <v>10908</v>
      </c>
      <c r="AB933" t="s">
        <v>10909</v>
      </c>
      <c r="AC933" t="s">
        <v>10910</v>
      </c>
      <c r="AD933" t="s">
        <v>6318</v>
      </c>
      <c r="AE933" t="s">
        <v>5913</v>
      </c>
      <c r="AF933" t="s">
        <v>13757</v>
      </c>
      <c r="AG933" t="s">
        <v>14271</v>
      </c>
      <c r="AH933" t="s">
        <v>2024</v>
      </c>
      <c r="AI933" t="s">
        <v>2031</v>
      </c>
      <c r="AJ933" t="s">
        <v>6309</v>
      </c>
      <c r="AQ933">
        <v>1</v>
      </c>
      <c r="AR933" t="s">
        <v>16306</v>
      </c>
      <c r="AS933" t="s">
        <v>16307</v>
      </c>
      <c r="AT933" t="s">
        <v>2031</v>
      </c>
      <c r="AU933" t="s">
        <v>16308</v>
      </c>
    </row>
    <row r="934" spans="1:49">
      <c r="A934" t="s">
        <v>16303</v>
      </c>
      <c r="B934" t="s">
        <v>5911</v>
      </c>
      <c r="D934">
        <v>10230.5</v>
      </c>
      <c r="E934" t="s">
        <v>16304</v>
      </c>
      <c r="F934">
        <v>0</v>
      </c>
      <c r="G934" t="s">
        <v>6319</v>
      </c>
      <c r="H934" t="s">
        <v>12314</v>
      </c>
      <c r="P934">
        <v>10536.58</v>
      </c>
      <c r="Q934">
        <v>146.38</v>
      </c>
      <c r="R934" s="343">
        <v>43845</v>
      </c>
      <c r="S934" s="343">
        <v>42066</v>
      </c>
      <c r="T934" t="s">
        <v>10904</v>
      </c>
      <c r="U934" t="s">
        <v>10905</v>
      </c>
      <c r="V934" t="s">
        <v>16305</v>
      </c>
      <c r="W934" t="s">
        <v>10906</v>
      </c>
      <c r="X934" t="s">
        <v>2025</v>
      </c>
      <c r="Y934" t="s">
        <v>2026</v>
      </c>
      <c r="Z934" t="s">
        <v>10907</v>
      </c>
      <c r="AA934" t="s">
        <v>10908</v>
      </c>
      <c r="AB934" t="s">
        <v>10909</v>
      </c>
      <c r="AC934" t="s">
        <v>10910</v>
      </c>
      <c r="AD934" t="s">
        <v>6318</v>
      </c>
      <c r="AE934" t="s">
        <v>5913</v>
      </c>
      <c r="AF934" t="s">
        <v>13757</v>
      </c>
      <c r="AG934" t="s">
        <v>14271</v>
      </c>
      <c r="AH934" t="s">
        <v>2024</v>
      </c>
      <c r="AI934" t="s">
        <v>2031</v>
      </c>
      <c r="AJ934" t="s">
        <v>6309</v>
      </c>
      <c r="AQ934">
        <v>1</v>
      </c>
      <c r="AR934" t="s">
        <v>16306</v>
      </c>
      <c r="AS934" t="s">
        <v>16307</v>
      </c>
      <c r="AT934" t="s">
        <v>2031</v>
      </c>
      <c r="AU934" t="s">
        <v>16308</v>
      </c>
    </row>
    <row r="935" spans="1:49">
      <c r="A935" t="s">
        <v>16303</v>
      </c>
      <c r="B935" t="s">
        <v>5911</v>
      </c>
      <c r="D935">
        <v>10230.5</v>
      </c>
      <c r="E935" t="s">
        <v>16304</v>
      </c>
      <c r="F935">
        <v>0</v>
      </c>
      <c r="G935" t="s">
        <v>6319</v>
      </c>
      <c r="H935" t="s">
        <v>12314</v>
      </c>
      <c r="R935">
        <v>10536.58</v>
      </c>
      <c r="S935">
        <v>146.38</v>
      </c>
      <c r="T935" s="343">
        <v>43845</v>
      </c>
      <c r="U935" s="343">
        <v>42066</v>
      </c>
      <c r="V935" t="s">
        <v>10904</v>
      </c>
      <c r="W935" t="s">
        <v>10905</v>
      </c>
      <c r="X935" t="s">
        <v>16305</v>
      </c>
      <c r="Y935" t="s">
        <v>10906</v>
      </c>
      <c r="Z935" t="s">
        <v>2025</v>
      </c>
      <c r="AA935" t="s">
        <v>2026</v>
      </c>
      <c r="AB935" t="s">
        <v>10907</v>
      </c>
      <c r="AC935" t="s">
        <v>10908</v>
      </c>
      <c r="AD935" t="s">
        <v>10909</v>
      </c>
      <c r="AE935" t="s">
        <v>10910</v>
      </c>
      <c r="AF935" t="s">
        <v>6318</v>
      </c>
      <c r="AG935" t="s">
        <v>5913</v>
      </c>
      <c r="AH935" t="s">
        <v>13757</v>
      </c>
      <c r="AI935" t="s">
        <v>14271</v>
      </c>
      <c r="AJ935" t="s">
        <v>2024</v>
      </c>
      <c r="AK935" t="s">
        <v>2031</v>
      </c>
      <c r="AL935" t="s">
        <v>6309</v>
      </c>
      <c r="AS935">
        <v>1</v>
      </c>
      <c r="AT935" t="s">
        <v>16306</v>
      </c>
      <c r="AU935" t="s">
        <v>16307</v>
      </c>
      <c r="AV935" t="s">
        <v>2031</v>
      </c>
      <c r="AW935" t="s">
        <v>16308</v>
      </c>
    </row>
    <row r="936" spans="1:49">
      <c r="A936" t="s">
        <v>16303</v>
      </c>
      <c r="B936" t="s">
        <v>5911</v>
      </c>
      <c r="D936">
        <v>10230.5</v>
      </c>
      <c r="E936" t="s">
        <v>16304</v>
      </c>
      <c r="F936">
        <v>0</v>
      </c>
      <c r="G936" t="s">
        <v>6319</v>
      </c>
      <c r="H936" t="s">
        <v>12314</v>
      </c>
      <c r="P936">
        <v>10536.58</v>
      </c>
      <c r="Q936">
        <v>146.38</v>
      </c>
      <c r="R936" s="343">
        <v>43845</v>
      </c>
      <c r="S936" s="343">
        <v>42066</v>
      </c>
      <c r="T936" t="s">
        <v>10904</v>
      </c>
      <c r="U936" t="s">
        <v>10905</v>
      </c>
      <c r="V936" t="s">
        <v>16305</v>
      </c>
      <c r="W936" t="s">
        <v>10906</v>
      </c>
      <c r="X936" t="s">
        <v>2025</v>
      </c>
      <c r="Y936" t="s">
        <v>2026</v>
      </c>
      <c r="Z936" t="s">
        <v>10907</v>
      </c>
      <c r="AA936" t="s">
        <v>10908</v>
      </c>
      <c r="AB936" t="s">
        <v>10909</v>
      </c>
      <c r="AC936" t="s">
        <v>10910</v>
      </c>
      <c r="AD936" t="s">
        <v>6318</v>
      </c>
      <c r="AE936" t="s">
        <v>5913</v>
      </c>
      <c r="AF936" t="s">
        <v>13757</v>
      </c>
      <c r="AG936" t="s">
        <v>14271</v>
      </c>
      <c r="AH936" t="s">
        <v>2024</v>
      </c>
      <c r="AI936" t="s">
        <v>2031</v>
      </c>
      <c r="AJ936" t="s">
        <v>6309</v>
      </c>
      <c r="AQ936">
        <v>1</v>
      </c>
      <c r="AR936" t="s">
        <v>16306</v>
      </c>
      <c r="AS936" t="s">
        <v>16307</v>
      </c>
      <c r="AT936" t="s">
        <v>2031</v>
      </c>
      <c r="AU936" t="s">
        <v>16308</v>
      </c>
    </row>
    <row r="937" spans="1:49">
      <c r="A937" t="s">
        <v>16303</v>
      </c>
      <c r="B937" t="s">
        <v>5911</v>
      </c>
      <c r="D937">
        <v>10230.5</v>
      </c>
      <c r="E937" t="s">
        <v>16304</v>
      </c>
      <c r="F937">
        <v>0</v>
      </c>
      <c r="G937" t="s">
        <v>6319</v>
      </c>
      <c r="H937" t="s">
        <v>12314</v>
      </c>
      <c r="P937">
        <v>10536.59</v>
      </c>
      <c r="Q937">
        <v>146.38</v>
      </c>
      <c r="R937" s="343">
        <v>43845</v>
      </c>
      <c r="S937" s="343">
        <v>42066</v>
      </c>
      <c r="T937" t="s">
        <v>10904</v>
      </c>
      <c r="U937" t="s">
        <v>10905</v>
      </c>
      <c r="V937" t="s">
        <v>16305</v>
      </c>
      <c r="W937" t="s">
        <v>10906</v>
      </c>
      <c r="X937" t="s">
        <v>2025</v>
      </c>
      <c r="Y937" t="s">
        <v>2026</v>
      </c>
      <c r="Z937" t="s">
        <v>10907</v>
      </c>
      <c r="AA937" t="s">
        <v>10908</v>
      </c>
      <c r="AB937" t="s">
        <v>10909</v>
      </c>
      <c r="AC937" t="s">
        <v>10910</v>
      </c>
      <c r="AD937" t="s">
        <v>6318</v>
      </c>
      <c r="AE937" t="s">
        <v>5913</v>
      </c>
      <c r="AF937" t="s">
        <v>13757</v>
      </c>
      <c r="AG937" t="s">
        <v>14271</v>
      </c>
      <c r="AH937" t="s">
        <v>2024</v>
      </c>
      <c r="AI937" t="s">
        <v>2031</v>
      </c>
      <c r="AJ937" t="s">
        <v>6309</v>
      </c>
      <c r="AQ937">
        <v>1</v>
      </c>
      <c r="AR937" t="s">
        <v>16306</v>
      </c>
      <c r="AS937" t="s">
        <v>16307</v>
      </c>
      <c r="AT937" t="s">
        <v>2031</v>
      </c>
      <c r="AU937" t="s">
        <v>16308</v>
      </c>
    </row>
    <row r="938" spans="1:49">
      <c r="A938" t="s">
        <v>16303</v>
      </c>
      <c r="B938" t="s">
        <v>5911</v>
      </c>
      <c r="D938">
        <v>10230.49</v>
      </c>
      <c r="E938" t="s">
        <v>16304</v>
      </c>
      <c r="F938">
        <v>0</v>
      </c>
      <c r="G938" t="s">
        <v>6319</v>
      </c>
      <c r="H938" t="s">
        <v>12314</v>
      </c>
      <c r="P938">
        <v>10536.58</v>
      </c>
      <c r="Q938">
        <v>146.38</v>
      </c>
      <c r="R938" s="343">
        <v>43845</v>
      </c>
      <c r="S938" s="343">
        <v>42066</v>
      </c>
      <c r="T938" t="s">
        <v>10904</v>
      </c>
      <c r="U938" t="s">
        <v>10905</v>
      </c>
      <c r="V938" t="s">
        <v>16305</v>
      </c>
      <c r="W938" t="s">
        <v>10906</v>
      </c>
      <c r="X938" t="s">
        <v>2025</v>
      </c>
      <c r="Y938" t="s">
        <v>2026</v>
      </c>
      <c r="Z938" t="s">
        <v>10907</v>
      </c>
      <c r="AA938" t="s">
        <v>10908</v>
      </c>
      <c r="AB938" t="s">
        <v>10909</v>
      </c>
      <c r="AC938" t="s">
        <v>10910</v>
      </c>
      <c r="AD938" t="s">
        <v>6318</v>
      </c>
      <c r="AE938" t="s">
        <v>5913</v>
      </c>
      <c r="AF938" t="s">
        <v>13757</v>
      </c>
      <c r="AG938" t="s">
        <v>14271</v>
      </c>
      <c r="AH938" t="s">
        <v>2024</v>
      </c>
      <c r="AI938" t="s">
        <v>2031</v>
      </c>
      <c r="AJ938" t="s">
        <v>6309</v>
      </c>
      <c r="AQ938">
        <v>1</v>
      </c>
      <c r="AR938" t="s">
        <v>16306</v>
      </c>
      <c r="AS938" t="s">
        <v>16307</v>
      </c>
      <c r="AT938" t="s">
        <v>2031</v>
      </c>
      <c r="AU938" t="s">
        <v>16308</v>
      </c>
    </row>
    <row r="939" spans="1:49">
      <c r="A939" t="s">
        <v>16303</v>
      </c>
      <c r="B939" t="s">
        <v>5911</v>
      </c>
      <c r="D939">
        <v>10230.5</v>
      </c>
      <c r="E939" t="s">
        <v>16304</v>
      </c>
      <c r="F939">
        <v>0</v>
      </c>
      <c r="G939" t="s">
        <v>6319</v>
      </c>
      <c r="H939" t="s">
        <v>12314</v>
      </c>
      <c r="P939">
        <v>10536.58</v>
      </c>
      <c r="Q939">
        <v>146.38</v>
      </c>
      <c r="R939" s="343">
        <v>43845</v>
      </c>
      <c r="S939" s="343">
        <v>42066</v>
      </c>
      <c r="T939" t="s">
        <v>10904</v>
      </c>
      <c r="U939" t="s">
        <v>10905</v>
      </c>
      <c r="V939" t="s">
        <v>16305</v>
      </c>
      <c r="W939" t="s">
        <v>10906</v>
      </c>
      <c r="X939" t="s">
        <v>2025</v>
      </c>
      <c r="Y939" t="s">
        <v>2026</v>
      </c>
      <c r="Z939" t="s">
        <v>10907</v>
      </c>
      <c r="AA939" t="s">
        <v>10908</v>
      </c>
      <c r="AB939" t="s">
        <v>10909</v>
      </c>
      <c r="AC939" t="s">
        <v>10910</v>
      </c>
      <c r="AD939" t="s">
        <v>6318</v>
      </c>
      <c r="AE939" t="s">
        <v>5913</v>
      </c>
      <c r="AF939" t="s">
        <v>13757</v>
      </c>
      <c r="AG939" t="s">
        <v>14271</v>
      </c>
      <c r="AH939" t="s">
        <v>2024</v>
      </c>
      <c r="AI939" t="s">
        <v>2031</v>
      </c>
      <c r="AJ939" t="s">
        <v>6309</v>
      </c>
      <c r="AQ939">
        <v>1</v>
      </c>
      <c r="AR939" t="s">
        <v>16306</v>
      </c>
      <c r="AS939" t="s">
        <v>16307</v>
      </c>
      <c r="AT939" t="s">
        <v>2031</v>
      </c>
      <c r="AU939" t="s">
        <v>16308</v>
      </c>
    </row>
    <row r="940" spans="1:49">
      <c r="A940" t="s">
        <v>16303</v>
      </c>
      <c r="B940" t="s">
        <v>5911</v>
      </c>
      <c r="C940">
        <v>13.78</v>
      </c>
      <c r="D940">
        <v>10332.959999999999</v>
      </c>
      <c r="E940" t="s">
        <v>16304</v>
      </c>
      <c r="F940">
        <v>0</v>
      </c>
      <c r="G940" t="s">
        <v>6319</v>
      </c>
      <c r="H940" t="s">
        <v>12314</v>
      </c>
      <c r="R940">
        <v>10536.58</v>
      </c>
      <c r="S940">
        <v>146.38</v>
      </c>
      <c r="T940" s="343">
        <v>43845</v>
      </c>
      <c r="U940" s="343">
        <v>42039</v>
      </c>
      <c r="V940" t="s">
        <v>10904</v>
      </c>
      <c r="W940" t="s">
        <v>10905</v>
      </c>
      <c r="X940" t="s">
        <v>16305</v>
      </c>
      <c r="Y940" t="s">
        <v>10906</v>
      </c>
      <c r="Z940" t="s">
        <v>2025</v>
      </c>
      <c r="AA940" t="s">
        <v>2026</v>
      </c>
      <c r="AB940" t="s">
        <v>10907</v>
      </c>
      <c r="AC940" t="s">
        <v>10908</v>
      </c>
      <c r="AD940" t="s">
        <v>10909</v>
      </c>
      <c r="AE940" t="s">
        <v>10910</v>
      </c>
      <c r="AF940" t="s">
        <v>6318</v>
      </c>
      <c r="AG940" t="s">
        <v>5913</v>
      </c>
      <c r="AH940" t="s">
        <v>13757</v>
      </c>
      <c r="AI940" t="s">
        <v>14271</v>
      </c>
      <c r="AJ940" t="s">
        <v>2024</v>
      </c>
      <c r="AK940" t="s">
        <v>2031</v>
      </c>
      <c r="AL940" t="s">
        <v>6309</v>
      </c>
      <c r="AS940">
        <v>1</v>
      </c>
      <c r="AT940" t="s">
        <v>16306</v>
      </c>
      <c r="AU940" t="s">
        <v>16307</v>
      </c>
      <c r="AV940" t="s">
        <v>2031</v>
      </c>
      <c r="AW940" t="s">
        <v>16308</v>
      </c>
    </row>
    <row r="941" spans="1:49">
      <c r="A941" t="s">
        <v>16303</v>
      </c>
      <c r="B941" t="s">
        <v>5911</v>
      </c>
      <c r="D941">
        <v>10332.969999999999</v>
      </c>
      <c r="E941" t="s">
        <v>16304</v>
      </c>
      <c r="F941">
        <v>0</v>
      </c>
      <c r="G941" t="s">
        <v>6319</v>
      </c>
      <c r="H941" t="s">
        <v>12314</v>
      </c>
      <c r="P941">
        <v>10536.59</v>
      </c>
      <c r="Q941">
        <v>146.38</v>
      </c>
      <c r="R941" s="343">
        <v>43845</v>
      </c>
      <c r="S941" s="343">
        <v>42039</v>
      </c>
      <c r="T941" t="s">
        <v>10904</v>
      </c>
      <c r="U941" t="s">
        <v>10905</v>
      </c>
      <c r="V941" t="s">
        <v>16305</v>
      </c>
      <c r="W941" t="s">
        <v>10906</v>
      </c>
      <c r="X941" t="s">
        <v>2025</v>
      </c>
      <c r="Y941" t="s">
        <v>2026</v>
      </c>
      <c r="Z941" t="s">
        <v>10907</v>
      </c>
      <c r="AA941" t="s">
        <v>10908</v>
      </c>
      <c r="AB941" t="s">
        <v>10909</v>
      </c>
      <c r="AC941" t="s">
        <v>10910</v>
      </c>
      <c r="AD941" t="s">
        <v>6318</v>
      </c>
      <c r="AE941" t="s">
        <v>5913</v>
      </c>
      <c r="AF941" t="s">
        <v>13757</v>
      </c>
      <c r="AG941" t="s">
        <v>14271</v>
      </c>
      <c r="AH941" t="s">
        <v>2024</v>
      </c>
      <c r="AI941" t="s">
        <v>2031</v>
      </c>
      <c r="AJ941" t="s">
        <v>6309</v>
      </c>
      <c r="AQ941">
        <v>1</v>
      </c>
      <c r="AR941" t="s">
        <v>16306</v>
      </c>
      <c r="AS941" t="s">
        <v>16307</v>
      </c>
      <c r="AT941" t="s">
        <v>2031</v>
      </c>
      <c r="AU941" t="s">
        <v>16308</v>
      </c>
    </row>
    <row r="942" spans="1:49">
      <c r="A942" t="s">
        <v>16303</v>
      </c>
      <c r="B942" t="s">
        <v>5911</v>
      </c>
      <c r="D942">
        <v>10332.969999999999</v>
      </c>
      <c r="E942" t="s">
        <v>16304</v>
      </c>
      <c r="F942">
        <v>0</v>
      </c>
      <c r="G942" t="s">
        <v>6319</v>
      </c>
      <c r="H942" t="s">
        <v>12314</v>
      </c>
      <c r="P942">
        <v>10536.59</v>
      </c>
      <c r="Q942">
        <v>146.38</v>
      </c>
      <c r="R942" s="343">
        <v>43845</v>
      </c>
      <c r="S942" s="343">
        <v>42039</v>
      </c>
      <c r="T942" t="s">
        <v>10904</v>
      </c>
      <c r="U942" t="s">
        <v>10905</v>
      </c>
      <c r="V942" t="s">
        <v>16305</v>
      </c>
      <c r="W942" t="s">
        <v>10906</v>
      </c>
      <c r="X942" t="s">
        <v>2025</v>
      </c>
      <c r="Y942" t="s">
        <v>2026</v>
      </c>
      <c r="Z942" t="s">
        <v>10907</v>
      </c>
      <c r="AA942" t="s">
        <v>10908</v>
      </c>
      <c r="AB942" t="s">
        <v>10909</v>
      </c>
      <c r="AC942" t="s">
        <v>10910</v>
      </c>
      <c r="AD942" t="s">
        <v>6318</v>
      </c>
      <c r="AE942" t="s">
        <v>5913</v>
      </c>
      <c r="AF942" t="s">
        <v>13757</v>
      </c>
      <c r="AG942" t="s">
        <v>14271</v>
      </c>
      <c r="AH942" t="s">
        <v>2024</v>
      </c>
      <c r="AI942" t="s">
        <v>2031</v>
      </c>
      <c r="AJ942" t="s">
        <v>6309</v>
      </c>
      <c r="AQ942">
        <v>1</v>
      </c>
      <c r="AR942" t="s">
        <v>16306</v>
      </c>
      <c r="AS942" t="s">
        <v>16307</v>
      </c>
      <c r="AT942" t="s">
        <v>2031</v>
      </c>
      <c r="AU942" t="s">
        <v>16308</v>
      </c>
    </row>
    <row r="943" spans="1:49">
      <c r="A943" t="s">
        <v>16309</v>
      </c>
      <c r="B943" t="s">
        <v>5911</v>
      </c>
      <c r="D943">
        <v>10230.5</v>
      </c>
      <c r="E943" t="s">
        <v>16304</v>
      </c>
      <c r="F943">
        <v>0</v>
      </c>
      <c r="G943" t="s">
        <v>6319</v>
      </c>
      <c r="H943" t="s">
        <v>12314</v>
      </c>
      <c r="P943">
        <v>10536.58</v>
      </c>
      <c r="Q943">
        <v>146.38</v>
      </c>
      <c r="R943" s="343">
        <v>43845</v>
      </c>
      <c r="S943" s="343">
        <v>42040</v>
      </c>
      <c r="T943" t="s">
        <v>10904</v>
      </c>
      <c r="U943" t="s">
        <v>10905</v>
      </c>
      <c r="V943" t="s">
        <v>16310</v>
      </c>
      <c r="W943" t="s">
        <v>10906</v>
      </c>
      <c r="X943" t="s">
        <v>2025</v>
      </c>
      <c r="Y943" t="s">
        <v>2026</v>
      </c>
      <c r="Z943" t="s">
        <v>10907</v>
      </c>
      <c r="AA943" t="s">
        <v>10908</v>
      </c>
      <c r="AB943" t="s">
        <v>10909</v>
      </c>
      <c r="AC943" t="s">
        <v>10910</v>
      </c>
      <c r="AD943" t="s">
        <v>6318</v>
      </c>
      <c r="AE943" t="s">
        <v>5913</v>
      </c>
      <c r="AF943" t="s">
        <v>13757</v>
      </c>
      <c r="AG943" t="s">
        <v>14271</v>
      </c>
      <c r="AH943" t="s">
        <v>2024</v>
      </c>
      <c r="AI943" t="s">
        <v>2031</v>
      </c>
      <c r="AJ943" t="s">
        <v>6309</v>
      </c>
      <c r="AQ943">
        <v>1</v>
      </c>
      <c r="AR943" t="s">
        <v>16306</v>
      </c>
      <c r="AS943" t="s">
        <v>16307</v>
      </c>
      <c r="AT943" t="s">
        <v>2031</v>
      </c>
      <c r="AU943" t="s">
        <v>16308</v>
      </c>
    </row>
    <row r="944" spans="1:49">
      <c r="A944" t="s">
        <v>16309</v>
      </c>
      <c r="B944" t="s">
        <v>5911</v>
      </c>
      <c r="C944">
        <v>5.14</v>
      </c>
      <c r="D944">
        <v>10332.959999999999</v>
      </c>
      <c r="E944" t="s">
        <v>16304</v>
      </c>
      <c r="F944">
        <v>0</v>
      </c>
      <c r="G944" t="s">
        <v>6319</v>
      </c>
      <c r="H944" t="s">
        <v>12314</v>
      </c>
      <c r="R944">
        <v>10536.58</v>
      </c>
      <c r="S944">
        <v>146.38</v>
      </c>
      <c r="T944" s="343">
        <v>43845</v>
      </c>
      <c r="U944" s="343">
        <v>42040</v>
      </c>
      <c r="V944" t="s">
        <v>10904</v>
      </c>
      <c r="W944" t="s">
        <v>10905</v>
      </c>
      <c r="X944" t="s">
        <v>16310</v>
      </c>
      <c r="Y944" t="s">
        <v>10906</v>
      </c>
      <c r="Z944" t="s">
        <v>2025</v>
      </c>
      <c r="AA944" t="s">
        <v>2026</v>
      </c>
      <c r="AB944" t="s">
        <v>10907</v>
      </c>
      <c r="AC944" t="s">
        <v>10908</v>
      </c>
      <c r="AD944" t="s">
        <v>10909</v>
      </c>
      <c r="AE944" t="s">
        <v>10910</v>
      </c>
      <c r="AF944" t="s">
        <v>6318</v>
      </c>
      <c r="AG944" t="s">
        <v>5913</v>
      </c>
      <c r="AH944" t="s">
        <v>13757</v>
      </c>
      <c r="AI944" t="s">
        <v>14271</v>
      </c>
      <c r="AJ944" t="s">
        <v>2024</v>
      </c>
      <c r="AK944" t="s">
        <v>2031</v>
      </c>
      <c r="AL944" t="s">
        <v>6309</v>
      </c>
      <c r="AS944">
        <v>1</v>
      </c>
      <c r="AT944" t="s">
        <v>16306</v>
      </c>
      <c r="AU944" t="s">
        <v>16307</v>
      </c>
      <c r="AV944" t="s">
        <v>2031</v>
      </c>
      <c r="AW944" t="s">
        <v>16308</v>
      </c>
    </row>
    <row r="945" spans="1:47">
      <c r="A945" t="s">
        <v>16309</v>
      </c>
      <c r="B945" t="s">
        <v>5911</v>
      </c>
      <c r="D945">
        <v>10332.969999999999</v>
      </c>
      <c r="E945" t="s">
        <v>16304</v>
      </c>
      <c r="F945">
        <v>0</v>
      </c>
      <c r="G945" t="s">
        <v>6319</v>
      </c>
      <c r="H945" t="s">
        <v>12314</v>
      </c>
      <c r="P945">
        <v>10536.59</v>
      </c>
      <c r="Q945">
        <v>146.38</v>
      </c>
      <c r="R945" s="343">
        <v>43845</v>
      </c>
      <c r="S945" s="343">
        <v>42040</v>
      </c>
      <c r="T945" t="s">
        <v>10904</v>
      </c>
      <c r="U945" t="s">
        <v>10905</v>
      </c>
      <c r="V945" t="s">
        <v>16310</v>
      </c>
      <c r="W945" t="s">
        <v>10906</v>
      </c>
      <c r="X945" t="s">
        <v>2025</v>
      </c>
      <c r="Y945" t="s">
        <v>2026</v>
      </c>
      <c r="Z945" t="s">
        <v>10907</v>
      </c>
      <c r="AA945" t="s">
        <v>10908</v>
      </c>
      <c r="AB945" t="s">
        <v>10909</v>
      </c>
      <c r="AC945" t="s">
        <v>10910</v>
      </c>
      <c r="AD945" t="s">
        <v>6318</v>
      </c>
      <c r="AE945" t="s">
        <v>5913</v>
      </c>
      <c r="AF945" t="s">
        <v>13757</v>
      </c>
      <c r="AG945" t="s">
        <v>14271</v>
      </c>
      <c r="AH945" t="s">
        <v>2024</v>
      </c>
      <c r="AI945" t="s">
        <v>2031</v>
      </c>
      <c r="AJ945" t="s">
        <v>6309</v>
      </c>
      <c r="AQ945">
        <v>1</v>
      </c>
      <c r="AR945" t="s">
        <v>16306</v>
      </c>
      <c r="AS945" t="s">
        <v>16307</v>
      </c>
      <c r="AT945" t="s">
        <v>2031</v>
      </c>
      <c r="AU945" t="s">
        <v>16308</v>
      </c>
    </row>
    <row r="946" spans="1:47">
      <c r="A946" t="s">
        <v>16309</v>
      </c>
      <c r="B946" t="s">
        <v>5911</v>
      </c>
      <c r="D946">
        <v>10332.969999999999</v>
      </c>
      <c r="E946" t="s">
        <v>16304</v>
      </c>
      <c r="F946">
        <v>0</v>
      </c>
      <c r="G946" t="s">
        <v>6319</v>
      </c>
      <c r="H946" t="s">
        <v>12314</v>
      </c>
      <c r="P946">
        <v>10536.59</v>
      </c>
      <c r="Q946">
        <v>146.38</v>
      </c>
      <c r="R946" s="343">
        <v>43845</v>
      </c>
      <c r="S946" s="343">
        <v>42040</v>
      </c>
      <c r="T946" t="s">
        <v>10904</v>
      </c>
      <c r="U946" t="s">
        <v>10905</v>
      </c>
      <c r="V946" t="s">
        <v>16310</v>
      </c>
      <c r="W946" t="s">
        <v>10906</v>
      </c>
      <c r="X946" t="s">
        <v>2025</v>
      </c>
      <c r="Y946" t="s">
        <v>2026</v>
      </c>
      <c r="Z946" t="s">
        <v>10907</v>
      </c>
      <c r="AA946" t="s">
        <v>10908</v>
      </c>
      <c r="AB946" t="s">
        <v>10909</v>
      </c>
      <c r="AC946" t="s">
        <v>10910</v>
      </c>
      <c r="AD946" t="s">
        <v>6318</v>
      </c>
      <c r="AE946" t="s">
        <v>5913</v>
      </c>
      <c r="AF946" t="s">
        <v>13757</v>
      </c>
      <c r="AG946" t="s">
        <v>14271</v>
      </c>
      <c r="AH946" t="s">
        <v>2024</v>
      </c>
      <c r="AI946" t="s">
        <v>2031</v>
      </c>
      <c r="AJ946" t="s">
        <v>6309</v>
      </c>
      <c r="AQ946">
        <v>1</v>
      </c>
      <c r="AR946" t="s">
        <v>16306</v>
      </c>
      <c r="AS946" t="s">
        <v>16307</v>
      </c>
      <c r="AT946" t="s">
        <v>2031</v>
      </c>
      <c r="AU946" t="s">
        <v>16308</v>
      </c>
    </row>
    <row r="947" spans="1:47">
      <c r="A947" t="s">
        <v>16243</v>
      </c>
      <c r="B947" t="s">
        <v>2900</v>
      </c>
      <c r="I947">
        <v>701.54</v>
      </c>
      <c r="J947" s="343">
        <v>42995</v>
      </c>
      <c r="K947" s="343">
        <v>42066</v>
      </c>
      <c r="L947" t="s">
        <v>7961</v>
      </c>
      <c r="U947" t="s">
        <v>16280</v>
      </c>
      <c r="AA947">
        <v>19316.580000000002</v>
      </c>
      <c r="AB947" t="s">
        <v>16244</v>
      </c>
      <c r="AC947">
        <v>0</v>
      </c>
      <c r="AD947" t="s">
        <v>6317</v>
      </c>
      <c r="AJ947" t="s">
        <v>7962</v>
      </c>
      <c r="AK947" t="s">
        <v>16245</v>
      </c>
      <c r="AL947" t="s">
        <v>7963</v>
      </c>
      <c r="AM947" t="s">
        <v>7412</v>
      </c>
      <c r="AN947" t="s">
        <v>7413</v>
      </c>
    </row>
    <row r="948" spans="1:47">
      <c r="A948" t="s">
        <v>16243</v>
      </c>
      <c r="B948" t="s">
        <v>2900</v>
      </c>
      <c r="C948" t="s">
        <v>16280</v>
      </c>
      <c r="I948">
        <v>19316.580000000002</v>
      </c>
      <c r="J948" t="s">
        <v>16244</v>
      </c>
      <c r="K948">
        <v>0</v>
      </c>
      <c r="L948" t="s">
        <v>6317</v>
      </c>
      <c r="M948" t="s">
        <v>12314</v>
      </c>
      <c r="Z948" t="s">
        <v>7962</v>
      </c>
      <c r="AA948" t="s">
        <v>16245</v>
      </c>
      <c r="AB948" t="s">
        <v>7963</v>
      </c>
      <c r="AC948" t="s">
        <v>7412</v>
      </c>
      <c r="AD948" t="s">
        <v>7413</v>
      </c>
      <c r="AP948">
        <v>701.54</v>
      </c>
      <c r="AQ948" s="343">
        <v>42995</v>
      </c>
      <c r="AR948" s="343">
        <v>42066</v>
      </c>
      <c r="AS948" t="s">
        <v>7961</v>
      </c>
    </row>
    <row r="949" spans="1:47">
      <c r="A949" t="s">
        <v>16243</v>
      </c>
      <c r="B949" t="s">
        <v>2900</v>
      </c>
      <c r="H949" t="s">
        <v>7962</v>
      </c>
      <c r="I949" t="s">
        <v>16245</v>
      </c>
      <c r="J949" t="s">
        <v>7963</v>
      </c>
      <c r="K949" t="s">
        <v>7412</v>
      </c>
      <c r="L949" t="s">
        <v>7413</v>
      </c>
      <c r="M949" t="s">
        <v>16279</v>
      </c>
      <c r="N949" t="s">
        <v>16280</v>
      </c>
      <c r="AF949">
        <v>701.54</v>
      </c>
      <c r="AG949" s="343">
        <v>42995</v>
      </c>
      <c r="AH949" s="343">
        <v>42066</v>
      </c>
      <c r="AI949" t="s">
        <v>7961</v>
      </c>
      <c r="AP949">
        <v>19316.580000000002</v>
      </c>
      <c r="AQ949" t="s">
        <v>16244</v>
      </c>
      <c r="AR949">
        <v>0</v>
      </c>
      <c r="AS949" t="s">
        <v>6317</v>
      </c>
      <c r="AT949" t="s">
        <v>12314</v>
      </c>
    </row>
    <row r="950" spans="1:47">
      <c r="A950" t="s">
        <v>16243</v>
      </c>
      <c r="B950" t="s">
        <v>2900</v>
      </c>
      <c r="V950">
        <v>701.54</v>
      </c>
      <c r="W950" s="343">
        <v>42995</v>
      </c>
      <c r="X950" s="343">
        <v>42066</v>
      </c>
      <c r="Y950" t="s">
        <v>7961</v>
      </c>
      <c r="AF950">
        <v>19316.580000000002</v>
      </c>
      <c r="AG950" t="s">
        <v>16244</v>
      </c>
      <c r="AH950">
        <v>0</v>
      </c>
      <c r="AI950" t="s">
        <v>6317</v>
      </c>
      <c r="AJ950" t="s">
        <v>12314</v>
      </c>
      <c r="AO950" t="s">
        <v>7962</v>
      </c>
      <c r="AP950" t="s">
        <v>16245</v>
      </c>
      <c r="AQ950" t="s">
        <v>7963</v>
      </c>
      <c r="AR950" t="s">
        <v>7412</v>
      </c>
      <c r="AS950" t="s">
        <v>7413</v>
      </c>
      <c r="AT950" t="s">
        <v>16279</v>
      </c>
      <c r="AU950" t="s">
        <v>16280</v>
      </c>
    </row>
    <row r="951" spans="1:47">
      <c r="A951" t="s">
        <v>16264</v>
      </c>
      <c r="B951" t="s">
        <v>16265</v>
      </c>
      <c r="I951">
        <v>116.03</v>
      </c>
      <c r="J951" s="343">
        <v>43784</v>
      </c>
      <c r="K951" s="343">
        <v>42044</v>
      </c>
      <c r="L951" t="s">
        <v>16267</v>
      </c>
      <c r="U951" t="s">
        <v>16320</v>
      </c>
      <c r="AA951">
        <v>6574.1</v>
      </c>
      <c r="AB951" t="s">
        <v>16266</v>
      </c>
      <c r="AC951">
        <v>0</v>
      </c>
      <c r="AD951" t="s">
        <v>6312</v>
      </c>
      <c r="AJ951" t="s">
        <v>6309</v>
      </c>
      <c r="AK951" t="s">
        <v>16268</v>
      </c>
      <c r="AL951" t="s">
        <v>16269</v>
      </c>
      <c r="AM951" t="s">
        <v>11592</v>
      </c>
      <c r="AN951" t="s">
        <v>16318</v>
      </c>
    </row>
    <row r="952" spans="1:47">
      <c r="A952" t="s">
        <v>16264</v>
      </c>
      <c r="B952" t="s">
        <v>16265</v>
      </c>
      <c r="C952" t="s">
        <v>16320</v>
      </c>
      <c r="I952">
        <v>6574.1</v>
      </c>
      <c r="J952" t="s">
        <v>16266</v>
      </c>
      <c r="K952">
        <v>0</v>
      </c>
      <c r="L952" t="s">
        <v>6312</v>
      </c>
      <c r="M952" t="s">
        <v>12314</v>
      </c>
      <c r="Z952" t="s">
        <v>6309</v>
      </c>
      <c r="AA952" t="s">
        <v>16268</v>
      </c>
      <c r="AB952" t="s">
        <v>16269</v>
      </c>
      <c r="AC952" t="s">
        <v>11592</v>
      </c>
      <c r="AD952" t="s">
        <v>16318</v>
      </c>
      <c r="AP952">
        <v>116.03</v>
      </c>
      <c r="AQ952" s="343">
        <v>43784</v>
      </c>
      <c r="AR952" s="343">
        <v>42044</v>
      </c>
      <c r="AS952" t="s">
        <v>16267</v>
      </c>
    </row>
    <row r="953" spans="1:47">
      <c r="A953" t="s">
        <v>16264</v>
      </c>
      <c r="B953" t="s">
        <v>16265</v>
      </c>
      <c r="H953" t="s">
        <v>6309</v>
      </c>
      <c r="I953" t="s">
        <v>16268</v>
      </c>
      <c r="J953" t="s">
        <v>16269</v>
      </c>
      <c r="K953" t="s">
        <v>11592</v>
      </c>
      <c r="L953" t="s">
        <v>16318</v>
      </c>
      <c r="M953" t="s">
        <v>16319</v>
      </c>
      <c r="N953" t="s">
        <v>16320</v>
      </c>
      <c r="AF953">
        <v>116.03</v>
      </c>
      <c r="AG953" s="343">
        <v>43784</v>
      </c>
      <c r="AH953" s="343">
        <v>42044</v>
      </c>
      <c r="AI953" t="s">
        <v>16267</v>
      </c>
      <c r="AP953">
        <v>6574.1</v>
      </c>
      <c r="AQ953" t="s">
        <v>16266</v>
      </c>
      <c r="AR953">
        <v>0</v>
      </c>
      <c r="AS953" t="s">
        <v>6312</v>
      </c>
      <c r="AT953" t="s">
        <v>12314</v>
      </c>
    </row>
    <row r="954" spans="1:47">
      <c r="A954" t="s">
        <v>16264</v>
      </c>
      <c r="B954" t="s">
        <v>16265</v>
      </c>
      <c r="V954">
        <v>116.03</v>
      </c>
      <c r="W954" s="343">
        <v>43784</v>
      </c>
      <c r="X954" s="343">
        <v>42044</v>
      </c>
      <c r="Y954" t="s">
        <v>16267</v>
      </c>
      <c r="AF954">
        <v>6574.1</v>
      </c>
      <c r="AG954" t="s">
        <v>16266</v>
      </c>
      <c r="AH954">
        <v>0</v>
      </c>
      <c r="AI954" t="s">
        <v>6312</v>
      </c>
      <c r="AJ954" t="s">
        <v>12314</v>
      </c>
      <c r="AO954" t="s">
        <v>6309</v>
      </c>
      <c r="AP954" t="s">
        <v>16268</v>
      </c>
      <c r="AQ954" t="s">
        <v>16269</v>
      </c>
      <c r="AR954" t="s">
        <v>11592</v>
      </c>
      <c r="AS954" t="s">
        <v>16318</v>
      </c>
      <c r="AT954" t="s">
        <v>16319</v>
      </c>
      <c r="AU954" t="s">
        <v>16320</v>
      </c>
    </row>
    <row r="955" spans="1:47">
      <c r="A955" t="s">
        <v>16273</v>
      </c>
      <c r="B955" t="s">
        <v>16274</v>
      </c>
      <c r="I955">
        <v>323.89</v>
      </c>
      <c r="J955" s="343">
        <v>43042</v>
      </c>
      <c r="K955" s="343">
        <v>42053</v>
      </c>
      <c r="L955" t="s">
        <v>16276</v>
      </c>
      <c r="U955" t="s">
        <v>10908</v>
      </c>
      <c r="AA955">
        <v>9697.52</v>
      </c>
      <c r="AB955" t="s">
        <v>16275</v>
      </c>
      <c r="AC955">
        <v>0</v>
      </c>
      <c r="AD955" t="s">
        <v>6312</v>
      </c>
      <c r="AJ955" t="s">
        <v>6309</v>
      </c>
      <c r="AK955" t="s">
        <v>16277</v>
      </c>
      <c r="AL955" t="s">
        <v>16278</v>
      </c>
      <c r="AM955" t="s">
        <v>2025</v>
      </c>
      <c r="AN955" t="s">
        <v>2026</v>
      </c>
      <c r="AO955" t="s">
        <v>16308</v>
      </c>
      <c r="AT955" t="s">
        <v>5913</v>
      </c>
      <c r="AU955" t="s">
        <v>13757</v>
      </c>
    </row>
    <row r="956" spans="1:47">
      <c r="A956" t="s">
        <v>16273</v>
      </c>
      <c r="B956" t="s">
        <v>16274</v>
      </c>
      <c r="C956" t="s">
        <v>10908</v>
      </c>
      <c r="I956">
        <v>9697.52</v>
      </c>
      <c r="J956" t="s">
        <v>16275</v>
      </c>
      <c r="K956">
        <v>0</v>
      </c>
      <c r="L956" t="s">
        <v>6312</v>
      </c>
      <c r="M956" t="s">
        <v>12314</v>
      </c>
      <c r="Z956" t="s">
        <v>6309</v>
      </c>
      <c r="AA956" t="s">
        <v>16277</v>
      </c>
      <c r="AB956" t="s">
        <v>16278</v>
      </c>
      <c r="AC956" t="s">
        <v>2025</v>
      </c>
      <c r="AD956" t="s">
        <v>2026</v>
      </c>
      <c r="AE956" t="s">
        <v>16308</v>
      </c>
      <c r="AJ956" t="s">
        <v>5913</v>
      </c>
      <c r="AK956" t="s">
        <v>13757</v>
      </c>
      <c r="AL956" t="s">
        <v>14271</v>
      </c>
      <c r="AM956" t="s">
        <v>2024</v>
      </c>
      <c r="AN956" t="s">
        <v>2031</v>
      </c>
      <c r="AP956">
        <v>323.89</v>
      </c>
      <c r="AQ956" s="343">
        <v>43042</v>
      </c>
      <c r="AR956" s="343">
        <v>42053</v>
      </c>
      <c r="AS956" t="s">
        <v>16276</v>
      </c>
    </row>
    <row r="957" spans="1:47">
      <c r="A957" t="s">
        <v>16273</v>
      </c>
      <c r="B957" t="s">
        <v>16274</v>
      </c>
      <c r="H957" t="s">
        <v>6309</v>
      </c>
      <c r="I957" t="s">
        <v>16277</v>
      </c>
      <c r="J957" t="s">
        <v>16278</v>
      </c>
      <c r="K957" t="s">
        <v>2025</v>
      </c>
      <c r="L957" t="s">
        <v>2026</v>
      </c>
      <c r="M957" t="s">
        <v>10907</v>
      </c>
      <c r="N957" t="s">
        <v>10908</v>
      </c>
      <c r="U957" t="s">
        <v>16308</v>
      </c>
      <c r="Z957" t="s">
        <v>5913</v>
      </c>
      <c r="AA957" t="s">
        <v>13757</v>
      </c>
      <c r="AB957" t="s">
        <v>14271</v>
      </c>
      <c r="AC957" t="s">
        <v>2024</v>
      </c>
      <c r="AD957" t="s">
        <v>2031</v>
      </c>
      <c r="AF957">
        <v>323.89</v>
      </c>
      <c r="AG957" s="343">
        <v>43042</v>
      </c>
      <c r="AH957" s="343">
        <v>42053</v>
      </c>
      <c r="AI957" t="s">
        <v>16276</v>
      </c>
      <c r="AL957">
        <v>1</v>
      </c>
      <c r="AM957" t="s">
        <v>16306</v>
      </c>
      <c r="AN957" t="s">
        <v>16307</v>
      </c>
      <c r="AP957">
        <v>9697.52</v>
      </c>
      <c r="AQ957" t="s">
        <v>16275</v>
      </c>
      <c r="AR957">
        <v>0</v>
      </c>
      <c r="AS957" t="s">
        <v>6312</v>
      </c>
      <c r="AT957" t="s">
        <v>12314</v>
      </c>
    </row>
    <row r="958" spans="1:47">
      <c r="A958" t="s">
        <v>16273</v>
      </c>
      <c r="B958" t="s">
        <v>16274</v>
      </c>
      <c r="C958" t="s">
        <v>16308</v>
      </c>
      <c r="H958" t="s">
        <v>5913</v>
      </c>
      <c r="I958" t="s">
        <v>13757</v>
      </c>
      <c r="J958" t="s">
        <v>14271</v>
      </c>
      <c r="K958" t="s">
        <v>2024</v>
      </c>
      <c r="L958" t="s">
        <v>2031</v>
      </c>
      <c r="M958" t="s">
        <v>6309</v>
      </c>
      <c r="V958">
        <v>323.89</v>
      </c>
      <c r="W958" s="343">
        <v>43042</v>
      </c>
      <c r="X958" s="343">
        <v>42053</v>
      </c>
      <c r="Y958" t="s">
        <v>16276</v>
      </c>
      <c r="AB958">
        <v>1</v>
      </c>
      <c r="AC958" t="s">
        <v>16306</v>
      </c>
      <c r="AD958" t="s">
        <v>16307</v>
      </c>
      <c r="AF958">
        <v>9697.52</v>
      </c>
      <c r="AG958" t="s">
        <v>16275</v>
      </c>
      <c r="AH958">
        <v>0</v>
      </c>
      <c r="AI958" t="s">
        <v>6312</v>
      </c>
      <c r="AJ958" t="s">
        <v>12314</v>
      </c>
      <c r="AO958" t="s">
        <v>6309</v>
      </c>
      <c r="AP958" t="s">
        <v>16277</v>
      </c>
      <c r="AQ958" t="s">
        <v>16278</v>
      </c>
      <c r="AR958" t="s">
        <v>2025</v>
      </c>
      <c r="AS958" t="s">
        <v>2026</v>
      </c>
      <c r="AT958" t="s">
        <v>10907</v>
      </c>
      <c r="AU958" t="s">
        <v>10908</v>
      </c>
    </row>
    <row r="959" spans="1:47">
      <c r="A959" t="s">
        <v>16311</v>
      </c>
      <c r="B959" t="s">
        <v>16312</v>
      </c>
      <c r="H959" t="s">
        <v>16315</v>
      </c>
      <c r="I959" t="s">
        <v>16316</v>
      </c>
      <c r="J959" t="s">
        <v>16317</v>
      </c>
      <c r="K959" t="s">
        <v>11592</v>
      </c>
      <c r="L959" t="s">
        <v>16318</v>
      </c>
      <c r="M959" t="s">
        <v>16319</v>
      </c>
      <c r="N959" t="s">
        <v>16320</v>
      </c>
      <c r="AF959">
        <v>324.02999999999997</v>
      </c>
      <c r="AG959" s="343">
        <v>43087</v>
      </c>
      <c r="AH959" s="343">
        <v>42065</v>
      </c>
      <c r="AI959" t="s">
        <v>16314</v>
      </c>
      <c r="AP959">
        <v>9702.39</v>
      </c>
      <c r="AQ959" t="s">
        <v>16313</v>
      </c>
      <c r="AR959">
        <v>0</v>
      </c>
      <c r="AS959" t="s">
        <v>6317</v>
      </c>
      <c r="AT959" t="s">
        <v>12314</v>
      </c>
    </row>
    <row r="960" spans="1:47">
      <c r="A960" t="s">
        <v>16311</v>
      </c>
      <c r="B960" t="s">
        <v>16312</v>
      </c>
      <c r="I960">
        <v>324.02999999999997</v>
      </c>
      <c r="J960" s="343">
        <v>43087</v>
      </c>
      <c r="K960" s="343">
        <v>42065</v>
      </c>
      <c r="L960" t="s">
        <v>16314</v>
      </c>
      <c r="U960" t="s">
        <v>10908</v>
      </c>
      <c r="AA960">
        <v>9702.39</v>
      </c>
      <c r="AB960" t="s">
        <v>16313</v>
      </c>
      <c r="AC960">
        <v>0</v>
      </c>
      <c r="AD960" t="s">
        <v>6317</v>
      </c>
      <c r="AJ960" t="s">
        <v>16315</v>
      </c>
      <c r="AK960" t="s">
        <v>16316</v>
      </c>
      <c r="AL960" t="s">
        <v>16317</v>
      </c>
      <c r="AM960" t="s">
        <v>2025</v>
      </c>
      <c r="AN960" t="s">
        <v>2026</v>
      </c>
      <c r="AO960" t="s">
        <v>16308</v>
      </c>
      <c r="AT960" t="s">
        <v>5913</v>
      </c>
      <c r="AU960" t="s">
        <v>13757</v>
      </c>
    </row>
    <row r="961" spans="1:47">
      <c r="A961" t="s">
        <v>16311</v>
      </c>
      <c r="B961" t="s">
        <v>16312</v>
      </c>
      <c r="V961">
        <v>324.02999999999997</v>
      </c>
      <c r="W961" s="343">
        <v>43087</v>
      </c>
      <c r="X961" s="343">
        <v>42065</v>
      </c>
      <c r="Y961" t="s">
        <v>16314</v>
      </c>
      <c r="AF961">
        <v>9702.39</v>
      </c>
      <c r="AG961" t="s">
        <v>16313</v>
      </c>
      <c r="AH961">
        <v>0</v>
      </c>
      <c r="AI961" t="s">
        <v>6317</v>
      </c>
      <c r="AJ961" t="s">
        <v>12314</v>
      </c>
      <c r="AO961" t="s">
        <v>16315</v>
      </c>
      <c r="AP961" t="s">
        <v>16316</v>
      </c>
      <c r="AQ961" t="s">
        <v>16317</v>
      </c>
      <c r="AR961" t="s">
        <v>11592</v>
      </c>
      <c r="AS961" t="s">
        <v>16318</v>
      </c>
      <c r="AT961" t="s">
        <v>16319</v>
      </c>
      <c r="AU961" t="s">
        <v>16320</v>
      </c>
    </row>
    <row r="962" spans="1:47">
      <c r="A962" t="s">
        <v>16311</v>
      </c>
      <c r="B962" t="s">
        <v>16312</v>
      </c>
      <c r="C962" t="s">
        <v>10908</v>
      </c>
      <c r="I962">
        <v>9702.39</v>
      </c>
      <c r="J962" t="s">
        <v>16313</v>
      </c>
      <c r="K962">
        <v>0</v>
      </c>
      <c r="L962" t="s">
        <v>6317</v>
      </c>
      <c r="M962" t="s">
        <v>12314</v>
      </c>
      <c r="Z962" t="s">
        <v>16315</v>
      </c>
      <c r="AA962" t="s">
        <v>16316</v>
      </c>
      <c r="AB962" t="s">
        <v>16317</v>
      </c>
      <c r="AC962" t="s">
        <v>2025</v>
      </c>
      <c r="AD962" t="s">
        <v>2026</v>
      </c>
      <c r="AE962" t="s">
        <v>16308</v>
      </c>
      <c r="AJ962" t="s">
        <v>5913</v>
      </c>
      <c r="AK962" t="s">
        <v>13757</v>
      </c>
      <c r="AL962" t="s">
        <v>14271</v>
      </c>
      <c r="AM962" t="s">
        <v>2024</v>
      </c>
      <c r="AN962" t="s">
        <v>2031</v>
      </c>
      <c r="AP962">
        <v>324.02999999999997</v>
      </c>
      <c r="AQ962" s="343">
        <v>43087</v>
      </c>
      <c r="AR962" s="343">
        <v>42065</v>
      </c>
      <c r="AS962" t="s">
        <v>16314</v>
      </c>
    </row>
    <row r="963" spans="1:47">
      <c r="A963" t="s">
        <v>16311</v>
      </c>
      <c r="B963" t="s">
        <v>16312</v>
      </c>
      <c r="H963" t="s">
        <v>16315</v>
      </c>
      <c r="I963" t="s">
        <v>16316</v>
      </c>
      <c r="J963" t="s">
        <v>16317</v>
      </c>
      <c r="K963" t="s">
        <v>2025</v>
      </c>
      <c r="L963" t="s">
        <v>2026</v>
      </c>
      <c r="M963" t="s">
        <v>10907</v>
      </c>
      <c r="N963" t="s">
        <v>10908</v>
      </c>
      <c r="U963" t="s">
        <v>16308</v>
      </c>
      <c r="Z963" t="s">
        <v>5913</v>
      </c>
      <c r="AA963" t="s">
        <v>13757</v>
      </c>
      <c r="AB963" t="s">
        <v>14271</v>
      </c>
      <c r="AC963" t="s">
        <v>2024</v>
      </c>
      <c r="AD963" t="s">
        <v>2031</v>
      </c>
      <c r="AF963">
        <v>324.02999999999997</v>
      </c>
      <c r="AG963" s="343">
        <v>43087</v>
      </c>
      <c r="AH963" s="343">
        <v>42065</v>
      </c>
      <c r="AI963" t="s">
        <v>16314</v>
      </c>
      <c r="AL963">
        <v>1</v>
      </c>
      <c r="AM963" t="s">
        <v>16306</v>
      </c>
      <c r="AN963" t="s">
        <v>16307</v>
      </c>
      <c r="AP963">
        <v>9702.39</v>
      </c>
      <c r="AQ963" t="s">
        <v>16313</v>
      </c>
      <c r="AR963">
        <v>0</v>
      </c>
      <c r="AS963" t="s">
        <v>6317</v>
      </c>
      <c r="AT963" t="s">
        <v>12314</v>
      </c>
    </row>
    <row r="964" spans="1:47">
      <c r="A964" t="s">
        <v>16311</v>
      </c>
      <c r="B964" t="s">
        <v>16312</v>
      </c>
      <c r="C964" t="s">
        <v>16308</v>
      </c>
      <c r="H964" t="s">
        <v>5913</v>
      </c>
      <c r="I964" t="s">
        <v>13757</v>
      </c>
      <c r="J964" t="s">
        <v>14271</v>
      </c>
      <c r="K964" t="s">
        <v>2024</v>
      </c>
      <c r="L964" t="s">
        <v>2031</v>
      </c>
      <c r="M964" t="s">
        <v>6309</v>
      </c>
      <c r="V964">
        <v>324.02999999999997</v>
      </c>
      <c r="W964" s="343">
        <v>43087</v>
      </c>
      <c r="X964" s="343">
        <v>42065</v>
      </c>
      <c r="Y964" t="s">
        <v>16314</v>
      </c>
      <c r="AB964">
        <v>1</v>
      </c>
      <c r="AC964" t="s">
        <v>16306</v>
      </c>
      <c r="AD964" t="s">
        <v>16307</v>
      </c>
      <c r="AF964">
        <v>9702.39</v>
      </c>
      <c r="AG964" t="s">
        <v>16313</v>
      </c>
      <c r="AH964">
        <v>0</v>
      </c>
      <c r="AI964" t="s">
        <v>6317</v>
      </c>
      <c r="AJ964" t="s">
        <v>12314</v>
      </c>
      <c r="AO964" t="s">
        <v>16315</v>
      </c>
      <c r="AP964" t="s">
        <v>16316</v>
      </c>
      <c r="AQ964" t="s">
        <v>16317</v>
      </c>
      <c r="AR964" t="s">
        <v>2025</v>
      </c>
      <c r="AS964" t="s">
        <v>2026</v>
      </c>
      <c r="AT964" t="s">
        <v>10907</v>
      </c>
      <c r="AU964" t="s">
        <v>10908</v>
      </c>
    </row>
    <row r="965" spans="1:47">
      <c r="A965" t="s">
        <v>16303</v>
      </c>
      <c r="B965" t="s">
        <v>5911</v>
      </c>
      <c r="H965" t="s">
        <v>10905</v>
      </c>
      <c r="I965" t="s">
        <v>16305</v>
      </c>
      <c r="J965" t="s">
        <v>10906</v>
      </c>
      <c r="K965" t="s">
        <v>2025</v>
      </c>
      <c r="L965" t="s">
        <v>2026</v>
      </c>
      <c r="M965" t="s">
        <v>10907</v>
      </c>
      <c r="N965" t="s">
        <v>10908</v>
      </c>
      <c r="U965" t="s">
        <v>16308</v>
      </c>
      <c r="Z965" t="s">
        <v>5913</v>
      </c>
      <c r="AA965" t="s">
        <v>13757</v>
      </c>
      <c r="AB965" t="s">
        <v>14271</v>
      </c>
      <c r="AC965" t="s">
        <v>2024</v>
      </c>
      <c r="AD965" t="s">
        <v>2031</v>
      </c>
      <c r="AF965">
        <v>146.38</v>
      </c>
      <c r="AG965" s="343">
        <v>43845</v>
      </c>
      <c r="AH965" s="343">
        <v>42066</v>
      </c>
      <c r="AI965" t="s">
        <v>10904</v>
      </c>
      <c r="AL965">
        <v>1</v>
      </c>
      <c r="AM965" t="s">
        <v>16306</v>
      </c>
      <c r="AN965" t="s">
        <v>16307</v>
      </c>
      <c r="AP965">
        <v>10230.5</v>
      </c>
      <c r="AQ965" t="s">
        <v>16304</v>
      </c>
      <c r="AR965">
        <v>0</v>
      </c>
      <c r="AS965" t="s">
        <v>6319</v>
      </c>
      <c r="AT965" t="s">
        <v>12314</v>
      </c>
    </row>
    <row r="966" spans="1:47">
      <c r="A966" t="s">
        <v>16303</v>
      </c>
      <c r="B966" t="s">
        <v>5911</v>
      </c>
      <c r="I966">
        <v>146.38</v>
      </c>
      <c r="J966" s="343">
        <v>43845</v>
      </c>
      <c r="K966" s="343">
        <v>42066</v>
      </c>
      <c r="L966" t="s">
        <v>10904</v>
      </c>
      <c r="M966" t="s">
        <v>5913</v>
      </c>
      <c r="N966" t="s">
        <v>13757</v>
      </c>
      <c r="AA966">
        <v>10230.5</v>
      </c>
      <c r="AB966" t="s">
        <v>16304</v>
      </c>
      <c r="AC966">
        <v>0</v>
      </c>
      <c r="AD966" t="s">
        <v>6319</v>
      </c>
      <c r="AE966" t="s">
        <v>10908</v>
      </c>
      <c r="AJ966" t="s">
        <v>10905</v>
      </c>
      <c r="AK966" t="s">
        <v>16305</v>
      </c>
      <c r="AL966" t="s">
        <v>10906</v>
      </c>
      <c r="AM966">
        <v>0</v>
      </c>
      <c r="AN966" t="s">
        <v>6319</v>
      </c>
      <c r="AT966" t="s">
        <v>10905</v>
      </c>
      <c r="AU966" t="s">
        <v>16305</v>
      </c>
    </row>
    <row r="967" spans="1:47">
      <c r="A967" t="s">
        <v>16303</v>
      </c>
      <c r="B967" t="s">
        <v>5911</v>
      </c>
      <c r="C967" t="s">
        <v>16308</v>
      </c>
      <c r="H967" t="s">
        <v>5913</v>
      </c>
      <c r="I967" t="s">
        <v>13757</v>
      </c>
      <c r="J967" t="s">
        <v>14271</v>
      </c>
      <c r="K967" t="s">
        <v>2024</v>
      </c>
      <c r="L967" t="s">
        <v>2031</v>
      </c>
      <c r="M967" t="s">
        <v>6309</v>
      </c>
      <c r="V967">
        <v>146.38</v>
      </c>
      <c r="W967" s="343">
        <v>43845</v>
      </c>
      <c r="X967" s="343">
        <v>42066</v>
      </c>
      <c r="Y967" t="s">
        <v>10904</v>
      </c>
      <c r="AB967">
        <v>1</v>
      </c>
      <c r="AC967" t="s">
        <v>16306</v>
      </c>
      <c r="AD967" t="s">
        <v>16307</v>
      </c>
      <c r="AF967">
        <v>10230.5</v>
      </c>
      <c r="AG967" t="s">
        <v>16304</v>
      </c>
      <c r="AH967">
        <v>0</v>
      </c>
      <c r="AI967" t="s">
        <v>6319</v>
      </c>
      <c r="AJ967" t="s">
        <v>12314</v>
      </c>
      <c r="AO967" t="s">
        <v>10905</v>
      </c>
      <c r="AP967" t="s">
        <v>16305</v>
      </c>
      <c r="AQ967" t="s">
        <v>10906</v>
      </c>
      <c r="AR967" t="s">
        <v>2025</v>
      </c>
      <c r="AS967" t="s">
        <v>2026</v>
      </c>
      <c r="AT967" t="s">
        <v>10907</v>
      </c>
      <c r="AU967" t="s">
        <v>10908</v>
      </c>
    </row>
    <row r="968" spans="1:47">
      <c r="A968" t="s">
        <v>16303</v>
      </c>
      <c r="B968" t="s">
        <v>5911</v>
      </c>
      <c r="I968">
        <v>10230.5</v>
      </c>
      <c r="J968" t="s">
        <v>16304</v>
      </c>
      <c r="K968">
        <v>0</v>
      </c>
      <c r="L968" t="s">
        <v>6319</v>
      </c>
      <c r="M968" t="s">
        <v>12314</v>
      </c>
      <c r="U968" t="s">
        <v>10908</v>
      </c>
      <c r="Z968" t="s">
        <v>10905</v>
      </c>
      <c r="AA968" t="s">
        <v>16305</v>
      </c>
      <c r="AB968" t="s">
        <v>10906</v>
      </c>
      <c r="AC968">
        <v>0</v>
      </c>
      <c r="AD968" t="s">
        <v>6319</v>
      </c>
      <c r="AJ968" t="s">
        <v>10905</v>
      </c>
      <c r="AK968" t="s">
        <v>16305</v>
      </c>
      <c r="AL968" t="s">
        <v>10906</v>
      </c>
      <c r="AM968" t="s">
        <v>2025</v>
      </c>
      <c r="AN968" t="s">
        <v>2026</v>
      </c>
      <c r="AP968">
        <v>146.38</v>
      </c>
      <c r="AQ968" s="343">
        <v>43845</v>
      </c>
      <c r="AR968" s="343">
        <v>42066</v>
      </c>
      <c r="AS968" t="s">
        <v>10904</v>
      </c>
      <c r="AT968" t="s">
        <v>5913</v>
      </c>
      <c r="AU968" t="s">
        <v>13757</v>
      </c>
    </row>
    <row r="969" spans="1:47">
      <c r="A969" t="s">
        <v>16303</v>
      </c>
      <c r="B969" t="s">
        <v>5911</v>
      </c>
      <c r="C969" t="s">
        <v>10908</v>
      </c>
      <c r="H969" t="s">
        <v>10905</v>
      </c>
      <c r="I969" t="s">
        <v>16305</v>
      </c>
      <c r="J969" t="s">
        <v>10906</v>
      </c>
      <c r="K969">
        <v>0</v>
      </c>
      <c r="L969" t="s">
        <v>6319</v>
      </c>
      <c r="M969" t="s">
        <v>12314</v>
      </c>
      <c r="Z969" t="s">
        <v>10905</v>
      </c>
      <c r="AA969" t="s">
        <v>16305</v>
      </c>
      <c r="AB969" t="s">
        <v>10906</v>
      </c>
      <c r="AC969" t="s">
        <v>2025</v>
      </c>
      <c r="AD969" t="s">
        <v>2026</v>
      </c>
      <c r="AF969">
        <v>146.38</v>
      </c>
      <c r="AG969" s="343">
        <v>43845</v>
      </c>
      <c r="AH969" s="343">
        <v>42066</v>
      </c>
      <c r="AI969" t="s">
        <v>10904</v>
      </c>
      <c r="AJ969" t="s">
        <v>5913</v>
      </c>
      <c r="AK969" t="s">
        <v>13757</v>
      </c>
      <c r="AL969" t="s">
        <v>14271</v>
      </c>
      <c r="AM969" t="s">
        <v>2024</v>
      </c>
      <c r="AN969" t="s">
        <v>2031</v>
      </c>
      <c r="AP969">
        <v>10230.5</v>
      </c>
      <c r="AQ969" t="s">
        <v>16304</v>
      </c>
      <c r="AR969">
        <v>0</v>
      </c>
      <c r="AS969" t="s">
        <v>6319</v>
      </c>
      <c r="AT969" t="s">
        <v>12314</v>
      </c>
    </row>
    <row r="970" spans="1:47">
      <c r="A970" t="s">
        <v>16303</v>
      </c>
      <c r="B970" t="s">
        <v>5911</v>
      </c>
      <c r="H970" t="s">
        <v>10905</v>
      </c>
      <c r="I970" t="s">
        <v>16305</v>
      </c>
      <c r="J970" t="s">
        <v>10906</v>
      </c>
      <c r="K970" t="s">
        <v>2025</v>
      </c>
      <c r="L970" t="s">
        <v>2026</v>
      </c>
      <c r="M970" t="s">
        <v>10907</v>
      </c>
      <c r="N970" t="s">
        <v>10908</v>
      </c>
      <c r="V970">
        <v>146.38</v>
      </c>
      <c r="W970" s="343">
        <v>43845</v>
      </c>
      <c r="X970" s="343">
        <v>42066</v>
      </c>
      <c r="Y970" t="s">
        <v>10904</v>
      </c>
      <c r="Z970" t="s">
        <v>5913</v>
      </c>
      <c r="AA970" t="s">
        <v>13757</v>
      </c>
      <c r="AB970" t="s">
        <v>14271</v>
      </c>
      <c r="AC970" t="s">
        <v>2024</v>
      </c>
      <c r="AD970" t="s">
        <v>2031</v>
      </c>
      <c r="AF970">
        <v>10230.5</v>
      </c>
      <c r="AG970" t="s">
        <v>16304</v>
      </c>
      <c r="AH970">
        <v>0</v>
      </c>
      <c r="AI970" t="s">
        <v>6319</v>
      </c>
      <c r="AJ970" t="s">
        <v>12314</v>
      </c>
      <c r="AO970" t="s">
        <v>10905</v>
      </c>
      <c r="AP970" t="s">
        <v>16305</v>
      </c>
      <c r="AQ970" t="s">
        <v>10906</v>
      </c>
      <c r="AR970">
        <v>0</v>
      </c>
      <c r="AS970" t="s">
        <v>6319</v>
      </c>
      <c r="AT970" t="s">
        <v>12314</v>
      </c>
    </row>
    <row r="971" spans="1:47">
      <c r="A971" t="s">
        <v>16309</v>
      </c>
      <c r="B971" t="s">
        <v>5911</v>
      </c>
      <c r="H971" t="s">
        <v>10905</v>
      </c>
      <c r="I971" t="s">
        <v>16310</v>
      </c>
      <c r="J971" t="s">
        <v>10906</v>
      </c>
      <c r="K971" t="s">
        <v>2025</v>
      </c>
      <c r="L971" t="s">
        <v>2026</v>
      </c>
      <c r="M971" t="s">
        <v>10907</v>
      </c>
      <c r="N971" t="s">
        <v>10908</v>
      </c>
      <c r="U971" t="s">
        <v>16308</v>
      </c>
      <c r="Z971" t="s">
        <v>5913</v>
      </c>
      <c r="AA971" t="s">
        <v>13757</v>
      </c>
      <c r="AB971" t="s">
        <v>14271</v>
      </c>
      <c r="AC971" t="s">
        <v>2024</v>
      </c>
      <c r="AD971" t="s">
        <v>2031</v>
      </c>
      <c r="AF971">
        <v>146.38</v>
      </c>
      <c r="AG971" s="343">
        <v>43845</v>
      </c>
      <c r="AH971" s="343">
        <v>42040</v>
      </c>
      <c r="AI971" t="s">
        <v>10904</v>
      </c>
      <c r="AL971">
        <v>1</v>
      </c>
      <c r="AM971" t="s">
        <v>16306</v>
      </c>
      <c r="AN971" t="s">
        <v>16307</v>
      </c>
      <c r="AO971">
        <v>0.04</v>
      </c>
      <c r="AP971">
        <v>10230.5</v>
      </c>
      <c r="AQ971" t="s">
        <v>16304</v>
      </c>
      <c r="AR971">
        <v>14</v>
      </c>
      <c r="AS971" t="s">
        <v>6319</v>
      </c>
      <c r="AT971" t="s">
        <v>6945</v>
      </c>
    </row>
    <row r="972" spans="1:47">
      <c r="A972" t="s">
        <v>16309</v>
      </c>
      <c r="B972" t="s">
        <v>5911</v>
      </c>
      <c r="C972" t="s">
        <v>16308</v>
      </c>
      <c r="H972" t="s">
        <v>5913</v>
      </c>
      <c r="I972" t="s">
        <v>13757</v>
      </c>
      <c r="J972" t="s">
        <v>14271</v>
      </c>
      <c r="K972" t="s">
        <v>2024</v>
      </c>
      <c r="L972" t="s">
        <v>2031</v>
      </c>
      <c r="M972" t="s">
        <v>6309</v>
      </c>
      <c r="V972">
        <v>146.38</v>
      </c>
      <c r="W972" s="343">
        <v>43845</v>
      </c>
      <c r="X972" s="343">
        <v>42040</v>
      </c>
      <c r="Y972" t="s">
        <v>10904</v>
      </c>
      <c r="AB972">
        <v>1</v>
      </c>
      <c r="AC972" t="s">
        <v>16306</v>
      </c>
      <c r="AD972" t="s">
        <v>16307</v>
      </c>
      <c r="AE972">
        <v>0.04</v>
      </c>
      <c r="AF972">
        <v>10230.5</v>
      </c>
      <c r="AG972" t="s">
        <v>16304</v>
      </c>
      <c r="AH972">
        <v>14</v>
      </c>
      <c r="AI972" t="s">
        <v>6319</v>
      </c>
      <c r="AJ972" t="s">
        <v>6945</v>
      </c>
      <c r="AO972" t="s">
        <v>10905</v>
      </c>
      <c r="AP972" t="s">
        <v>16310</v>
      </c>
      <c r="AQ972" t="s">
        <v>10906</v>
      </c>
      <c r="AR972" t="s">
        <v>2025</v>
      </c>
      <c r="AS972" t="s">
        <v>2026</v>
      </c>
      <c r="AT972" t="s">
        <v>10907</v>
      </c>
      <c r="AU972" t="s">
        <v>10908</v>
      </c>
    </row>
  </sheetData>
  <autoFilter ref="A1:AW998">
    <sortState ref="A2:AW972">
      <sortCondition descending="1" ref="F1:F998"/>
    </sortState>
  </autoFilter>
  <phoneticPr fontId="1"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13">
    <tabColor theme="1"/>
  </sheetPr>
  <dimension ref="A1:BD97"/>
  <sheetViews>
    <sheetView zoomScale="90" zoomScaleNormal="90" workbookViewId="0">
      <pane xSplit="2" ySplit="1" topLeftCell="E2" activePane="bottomRight" state="frozen"/>
      <selection pane="topRight" activeCell="C1" sqref="C1"/>
      <selection pane="bottomLeft" activeCell="A2" sqref="A2"/>
      <selection pane="bottomRight" activeCell="J13" sqref="J13"/>
    </sheetView>
  </sheetViews>
  <sheetFormatPr defaultRowHeight="12"/>
  <cols>
    <col min="1" max="1" width="9.140625" style="14"/>
    <col min="2" max="2" width="22.7109375" style="14" customWidth="1"/>
    <col min="3" max="4" width="0" style="14" hidden="1" customWidth="1"/>
    <col min="5" max="5" width="9.140625" style="14"/>
    <col min="6" max="6" width="12.42578125" style="241" customWidth="1"/>
    <col min="7" max="7" width="10" style="238" customWidth="1"/>
    <col min="8" max="8" width="9.140625" style="14"/>
    <col min="9" max="9" width="13.7109375" style="22" customWidth="1"/>
    <col min="10" max="10" width="9.140625" style="14"/>
    <col min="11" max="11" width="7.42578125" style="14" customWidth="1"/>
    <col min="12" max="12" width="6.85546875" style="238" customWidth="1"/>
    <col min="13" max="13" width="8.5703125" style="238" customWidth="1"/>
    <col min="14" max="15" width="9.28515625" style="238" customWidth="1"/>
    <col min="16" max="16" width="10.140625" style="238" customWidth="1"/>
    <col min="17" max="17" width="11" style="238" customWidth="1"/>
    <col min="18" max="18" width="14.85546875" style="238" customWidth="1"/>
    <col min="19" max="19" width="27.140625" style="23" customWidth="1"/>
    <col min="20" max="55" width="9.140625" style="14"/>
    <col min="56" max="56" width="10.140625" style="15" bestFit="1" customWidth="1"/>
    <col min="57" max="57" width="10.140625" style="14" bestFit="1" customWidth="1"/>
    <col min="58" max="16384" width="9.140625" style="14"/>
  </cols>
  <sheetData>
    <row r="1" spans="1:19" ht="51.75" customHeight="1">
      <c r="A1" s="8" t="s">
        <v>4053</v>
      </c>
      <c r="B1" s="8" t="s">
        <v>4054</v>
      </c>
      <c r="C1" s="9" t="s">
        <v>3728</v>
      </c>
      <c r="D1" s="10" t="s">
        <v>4057</v>
      </c>
      <c r="E1" s="8" t="s">
        <v>4058</v>
      </c>
      <c r="F1" s="239" t="s">
        <v>6936</v>
      </c>
      <c r="G1" s="240" t="s">
        <v>4057</v>
      </c>
      <c r="H1" s="11" t="s">
        <v>3729</v>
      </c>
      <c r="I1" s="12" t="s">
        <v>3669</v>
      </c>
      <c r="J1" s="11" t="s">
        <v>3730</v>
      </c>
      <c r="K1" s="8" t="s">
        <v>4062</v>
      </c>
      <c r="L1" s="236" t="s">
        <v>4063</v>
      </c>
      <c r="M1" s="237" t="s">
        <v>3731</v>
      </c>
      <c r="N1" s="237" t="s">
        <v>3732</v>
      </c>
      <c r="O1" s="237" t="s">
        <v>3733</v>
      </c>
      <c r="P1" s="237" t="s">
        <v>3734</v>
      </c>
      <c r="Q1" s="237" t="s">
        <v>3735</v>
      </c>
      <c r="R1" s="243" t="s">
        <v>3736</v>
      </c>
      <c r="S1" s="13" t="s">
        <v>5884</v>
      </c>
    </row>
    <row r="2" spans="1:19">
      <c r="A2" s="64" t="s">
        <v>540</v>
      </c>
      <c r="B2" s="64" t="s">
        <v>541</v>
      </c>
      <c r="C2" s="64">
        <v>8065.05</v>
      </c>
      <c r="D2" s="64"/>
      <c r="E2" s="64" t="s">
        <v>542</v>
      </c>
      <c r="F2" s="241">
        <f>VLOOKUP(AANPL!A$2:A$6900,'DNEVNI IZVESTAJ'!A$2:C$14727,3,0)</f>
        <v>7847.64</v>
      </c>
      <c r="G2" s="238">
        <f>VLOOKUP(AANPL!A$2:A$6900,'DNEVNI IZVESTAJ'!A$2:D$14727,4,0)</f>
        <v>0</v>
      </c>
      <c r="H2" s="17">
        <f>VLOOKUP(A$2:A$6900,'DNEVNI IZVESTAJ'!A$2:BF$14727,6,0)</f>
        <v>2314</v>
      </c>
      <c r="I2" s="18">
        <f ca="1">SUM(H2+UNOS!J$9)</f>
        <v>2325</v>
      </c>
      <c r="J2" s="17" t="str">
        <f>VLOOKUP(A$2:A$6900,'DNEVNI IZVESTAJ'!A$2:BH$14727,7,0)</f>
        <v>SBB</v>
      </c>
      <c r="K2" s="17" t="str">
        <f>VLOOKUP(A$2:A$6900,'DNEVNI IZVESTAJ'!A$2:BI$14727,8,0)</f>
        <v>360+</v>
      </c>
      <c r="L2" s="242">
        <f>VLOOKUP(A$2:A$6900,'DNEVNI IZVESTAJ'!A$2:BJ$14727,9,0)</f>
        <v>0</v>
      </c>
      <c r="M2" s="242">
        <f>VLOOKUP(A$2:A$6900,'DNEVNI IZVESTAJ'!A$2:BK$14727,10,0)</f>
        <v>0</v>
      </c>
      <c r="N2" s="242">
        <f>VLOOKUP(A$2:A$6900,'DNEVNI IZVESTAJ'!A$2:BL$14727,11,0)</f>
        <v>0</v>
      </c>
      <c r="O2" s="242">
        <f>VLOOKUP(A$2:A$6900,'DNEVNI IZVESTAJ'!A$2:BM$14727,12,0)</f>
        <v>0</v>
      </c>
      <c r="P2" s="242">
        <f>VLOOKUP(A$2:A$6900,'DNEVNI IZVESTAJ'!A$2:BN$14727,13,0)</f>
        <v>0</v>
      </c>
      <c r="Q2" s="242">
        <f>VLOOKUP(A$2:A$6900,'DNEVNI IZVESTAJ'!A$2:BO$14727,14,0)</f>
        <v>0</v>
      </c>
      <c r="R2" s="242">
        <f>VLOOKUP(A$2:A$6900,'DNEVNI IZVESTAJ'!A$2:BP$14727,15,0)</f>
        <v>7847.63</v>
      </c>
      <c r="S2" s="19"/>
    </row>
    <row r="3" spans="1:19">
      <c r="A3" s="16" t="s">
        <v>3770</v>
      </c>
      <c r="B3" s="16" t="s">
        <v>1553</v>
      </c>
      <c r="C3" s="16">
        <v>40880.36</v>
      </c>
      <c r="D3" s="16"/>
      <c r="E3" s="16" t="s">
        <v>1554</v>
      </c>
      <c r="F3" s="241">
        <f>VLOOKUP(AANPL!A$2:A$6900,'DNEVNI IZVESTAJ'!A$2:C$14727,3,0)</f>
        <v>46242.22</v>
      </c>
      <c r="G3" s="238">
        <f>VLOOKUP(AANPL!A$2:A$6900,'DNEVNI IZVESTAJ'!A$2:D$14727,4,0)</f>
        <v>0</v>
      </c>
      <c r="H3" s="17">
        <f>VLOOKUP(A$2:A$6900,'DNEVNI IZVESTAJ'!A$2:BF$14727,6,0)</f>
        <v>2265</v>
      </c>
      <c r="I3" s="18">
        <f ca="1">SUM(H3+UNOS!J$9)</f>
        <v>2276</v>
      </c>
      <c r="J3" s="17" t="str">
        <f>VLOOKUP(A$2:A$6900,'DNEVNI IZVESTAJ'!A$2:BH$14727,7,0)</f>
        <v>SME</v>
      </c>
      <c r="K3" s="17" t="str">
        <f>VLOOKUP(A$2:A$6900,'DNEVNI IZVESTAJ'!A$2:BI$14727,8,0)</f>
        <v>360+</v>
      </c>
      <c r="L3" s="242">
        <f>VLOOKUP(A$2:A$6900,'DNEVNI IZVESTAJ'!A$2:BJ$14727,9,0)</f>
        <v>0</v>
      </c>
      <c r="M3" s="242">
        <f>VLOOKUP(A$2:A$6900,'DNEVNI IZVESTAJ'!A$2:BK$14727,10,0)</f>
        <v>0</v>
      </c>
      <c r="N3" s="242">
        <f>VLOOKUP(A$2:A$6900,'DNEVNI IZVESTAJ'!A$2:BL$14727,11,0)</f>
        <v>0</v>
      </c>
      <c r="O3" s="242">
        <f>VLOOKUP(A$2:A$6900,'DNEVNI IZVESTAJ'!A$2:BM$14727,12,0)</f>
        <v>0</v>
      </c>
      <c r="P3" s="242">
        <f>VLOOKUP(A$2:A$6900,'DNEVNI IZVESTAJ'!A$2:BN$14727,13,0)</f>
        <v>0</v>
      </c>
      <c r="Q3" s="242">
        <f>VLOOKUP(A$2:A$6900,'DNEVNI IZVESTAJ'!A$2:BO$14727,14,0)</f>
        <v>0</v>
      </c>
      <c r="R3" s="242">
        <f>VLOOKUP(A$2:A$6900,'DNEVNI IZVESTAJ'!A$2:BP$14727,15,0)</f>
        <v>46242.19</v>
      </c>
      <c r="S3" s="19"/>
    </row>
    <row r="4" spans="1:19">
      <c r="A4" s="64" t="s">
        <v>6451</v>
      </c>
      <c r="B4" s="64" t="s">
        <v>6446</v>
      </c>
      <c r="C4" s="64">
        <v>24177.65</v>
      </c>
      <c r="D4" s="64"/>
      <c r="E4" s="64" t="s">
        <v>6452</v>
      </c>
      <c r="F4" s="241">
        <f>VLOOKUP(AANPL!A$2:A$6900,'DNEVNI IZVESTAJ'!A$2:C$14727,3,0)</f>
        <v>24176.93</v>
      </c>
      <c r="G4" s="238">
        <f>VLOOKUP(AANPL!A$2:A$6900,'DNEVNI IZVESTAJ'!A$2:D$14727,4,0)</f>
        <v>0</v>
      </c>
      <c r="H4" s="17">
        <f>VLOOKUP(A$2:A$6900,'DNEVNI IZVESTAJ'!A$2:BF$14727,6,0)</f>
        <v>2265</v>
      </c>
      <c r="I4" s="18">
        <f ca="1">SUM(H4+UNOS!J$9)</f>
        <v>2276</v>
      </c>
      <c r="J4" s="17" t="str">
        <f>VLOOKUP(A$2:A$6900,'DNEVNI IZVESTAJ'!A$2:BH$14727,7,0)</f>
        <v>SME</v>
      </c>
      <c r="K4" s="17" t="str">
        <f>VLOOKUP(A$2:A$6900,'DNEVNI IZVESTAJ'!A$2:BI$14727,8,0)</f>
        <v>360+</v>
      </c>
      <c r="L4" s="242">
        <f>VLOOKUP(A$2:A$6900,'DNEVNI IZVESTAJ'!A$2:BJ$14727,9,0)</f>
        <v>0</v>
      </c>
      <c r="M4" s="242">
        <f>VLOOKUP(A$2:A$6900,'DNEVNI IZVESTAJ'!A$2:BK$14727,10,0)</f>
        <v>0</v>
      </c>
      <c r="N4" s="242">
        <f>VLOOKUP(A$2:A$6900,'DNEVNI IZVESTAJ'!A$2:BL$14727,11,0)</f>
        <v>0</v>
      </c>
      <c r="O4" s="242">
        <f>VLOOKUP(A$2:A$6900,'DNEVNI IZVESTAJ'!A$2:BM$14727,12,0)</f>
        <v>0</v>
      </c>
      <c r="P4" s="242">
        <f>VLOOKUP(A$2:A$6900,'DNEVNI IZVESTAJ'!A$2:BN$14727,13,0)</f>
        <v>0</v>
      </c>
      <c r="Q4" s="242">
        <f>VLOOKUP(A$2:A$6900,'DNEVNI IZVESTAJ'!A$2:BO$14727,14,0)</f>
        <v>0</v>
      </c>
      <c r="R4" s="242">
        <f>VLOOKUP(A$2:A$6900,'DNEVNI IZVESTAJ'!A$2:BP$14727,15,0)</f>
        <v>24176.92</v>
      </c>
      <c r="S4" s="19"/>
    </row>
    <row r="5" spans="1:19">
      <c r="A5" s="20" t="s">
        <v>455</v>
      </c>
      <c r="B5" s="20" t="s">
        <v>456</v>
      </c>
      <c r="C5" s="20">
        <v>21782.34</v>
      </c>
      <c r="D5" s="20"/>
      <c r="E5" s="20" t="s">
        <v>457</v>
      </c>
      <c r="F5" s="241">
        <f>VLOOKUP(AANPL!A$2:A$6900,'DNEVNI IZVESTAJ'!A$2:C$14727,3,0)</f>
        <v>21782.34</v>
      </c>
      <c r="G5" s="238">
        <f>VLOOKUP(AANPL!A$2:A$6900,'DNEVNI IZVESTAJ'!A$2:D$14727,4,0)</f>
        <v>0</v>
      </c>
      <c r="H5" s="17">
        <f>VLOOKUP(A$2:A$6900,'DNEVNI IZVESTAJ'!A$2:BF$14727,6,0)</f>
        <v>2255</v>
      </c>
      <c r="I5" s="18">
        <f ca="1">SUM(H5+UNOS!J$9)</f>
        <v>2266</v>
      </c>
      <c r="J5" s="17" t="str">
        <f>VLOOKUP(A$2:A$6900,'DNEVNI IZVESTAJ'!A$2:BH$14727,7,0)</f>
        <v>SBB</v>
      </c>
      <c r="K5" s="17" t="str">
        <f>VLOOKUP(A$2:A$6900,'DNEVNI IZVESTAJ'!A$2:BI$14727,8,0)</f>
        <v>360+</v>
      </c>
      <c r="L5" s="242">
        <f>VLOOKUP(A$2:A$6900,'DNEVNI IZVESTAJ'!A$2:BJ$14727,9,0)</f>
        <v>0</v>
      </c>
      <c r="M5" s="242">
        <f>VLOOKUP(A$2:A$6900,'DNEVNI IZVESTAJ'!A$2:BK$14727,10,0)</f>
        <v>0</v>
      </c>
      <c r="N5" s="242">
        <f>VLOOKUP(A$2:A$6900,'DNEVNI IZVESTAJ'!A$2:BL$14727,11,0)</f>
        <v>0</v>
      </c>
      <c r="O5" s="242">
        <f>VLOOKUP(A$2:A$6900,'DNEVNI IZVESTAJ'!A$2:BM$14727,12,0)</f>
        <v>0</v>
      </c>
      <c r="P5" s="242">
        <f>VLOOKUP(A$2:A$6900,'DNEVNI IZVESTAJ'!A$2:BN$14727,13,0)</f>
        <v>0</v>
      </c>
      <c r="Q5" s="242">
        <f>VLOOKUP(A$2:A$6900,'DNEVNI IZVESTAJ'!A$2:BO$14727,14,0)</f>
        <v>0</v>
      </c>
      <c r="R5" s="242">
        <f>VLOOKUP(A$2:A$6900,'DNEVNI IZVESTAJ'!A$2:BP$14727,15,0)</f>
        <v>21782.35</v>
      </c>
      <c r="S5" s="19"/>
    </row>
    <row r="6" spans="1:19">
      <c r="A6" s="16" t="s">
        <v>1168</v>
      </c>
      <c r="B6" s="16" t="s">
        <v>1118</v>
      </c>
      <c r="C6" s="16">
        <v>95301.11</v>
      </c>
      <c r="D6" s="16"/>
      <c r="E6" s="16" t="s">
        <v>1170</v>
      </c>
      <c r="F6" s="241">
        <f>VLOOKUP(AANPL!A$2:A$6900,'DNEVNI IZVESTAJ'!A$2:C$14727,3,0)</f>
        <v>107592.87</v>
      </c>
      <c r="G6" s="238">
        <f>VLOOKUP(AANPL!A$2:A$6900,'DNEVNI IZVESTAJ'!A$2:D$14727,4,0)</f>
        <v>0</v>
      </c>
      <c r="H6" s="17">
        <f>VLOOKUP(A$2:A$6900,'DNEVNI IZVESTAJ'!A$2:BF$14727,6,0)</f>
        <v>2255</v>
      </c>
      <c r="I6" s="18">
        <f ca="1">SUM(H6+UNOS!J$9)</f>
        <v>2266</v>
      </c>
      <c r="J6" s="17" t="str">
        <f>VLOOKUP(A$2:A$6900,'DNEVNI IZVESTAJ'!A$2:BH$14727,7,0)</f>
        <v>SBB</v>
      </c>
      <c r="K6" s="17" t="str">
        <f>VLOOKUP(A$2:A$6900,'DNEVNI IZVESTAJ'!A$2:BI$14727,8,0)</f>
        <v>360+</v>
      </c>
      <c r="L6" s="242">
        <f>VLOOKUP(A$2:A$6900,'DNEVNI IZVESTAJ'!A$2:BJ$14727,9,0)</f>
        <v>0</v>
      </c>
      <c r="M6" s="242">
        <f>VLOOKUP(A$2:A$6900,'DNEVNI IZVESTAJ'!A$2:BK$14727,10,0)</f>
        <v>0</v>
      </c>
      <c r="N6" s="242">
        <f>VLOOKUP(A$2:A$6900,'DNEVNI IZVESTAJ'!A$2:BL$14727,11,0)</f>
        <v>0</v>
      </c>
      <c r="O6" s="242">
        <f>VLOOKUP(A$2:A$6900,'DNEVNI IZVESTAJ'!A$2:BM$14727,12,0)</f>
        <v>0</v>
      </c>
      <c r="P6" s="242">
        <f>VLOOKUP(A$2:A$6900,'DNEVNI IZVESTAJ'!A$2:BN$14727,13,0)</f>
        <v>0</v>
      </c>
      <c r="Q6" s="242">
        <f>VLOOKUP(A$2:A$6900,'DNEVNI IZVESTAJ'!A$2:BO$14727,14,0)</f>
        <v>0</v>
      </c>
      <c r="R6" s="242">
        <f>VLOOKUP(A$2:A$6900,'DNEVNI IZVESTAJ'!A$2:BP$14727,15,0)</f>
        <v>107592.72</v>
      </c>
      <c r="S6" s="19"/>
    </row>
    <row r="7" spans="1:19">
      <c r="A7" s="64" t="s">
        <v>6445</v>
      </c>
      <c r="B7" s="64" t="s">
        <v>6446</v>
      </c>
      <c r="C7" s="64">
        <v>8043.13</v>
      </c>
      <c r="D7" s="64"/>
      <c r="E7" s="64" t="s">
        <v>6448</v>
      </c>
      <c r="F7" s="241">
        <f>VLOOKUP(AANPL!A$2:A$6900,'DNEVNI IZVESTAJ'!A$2:C$14727,3,0)</f>
        <v>7929.8</v>
      </c>
      <c r="G7" s="238">
        <f>VLOOKUP(AANPL!A$2:A$6900,'DNEVNI IZVESTAJ'!A$2:D$14727,4,0)</f>
        <v>0</v>
      </c>
      <c r="H7" s="17">
        <f>VLOOKUP(A$2:A$6900,'DNEVNI IZVESTAJ'!A$2:BF$14727,6,0)</f>
        <v>2237</v>
      </c>
      <c r="I7" s="18">
        <f ca="1">SUM(H7+UNOS!J$9)</f>
        <v>2248</v>
      </c>
      <c r="J7" s="17" t="str">
        <f>VLOOKUP(A$2:A$6900,'DNEVNI IZVESTAJ'!A$2:BH$14727,7,0)</f>
        <v>SME</v>
      </c>
      <c r="K7" s="17" t="str">
        <f>VLOOKUP(A$2:A$6900,'DNEVNI IZVESTAJ'!A$2:BI$14727,8,0)</f>
        <v>360+</v>
      </c>
      <c r="L7" s="242">
        <f>VLOOKUP(A$2:A$6900,'DNEVNI IZVESTAJ'!A$2:BJ$14727,9,0)</f>
        <v>0</v>
      </c>
      <c r="M7" s="242">
        <f>VLOOKUP(A$2:A$6900,'DNEVNI IZVESTAJ'!A$2:BK$14727,10,0)</f>
        <v>0</v>
      </c>
      <c r="N7" s="242">
        <f>VLOOKUP(A$2:A$6900,'DNEVNI IZVESTAJ'!A$2:BL$14727,11,0)</f>
        <v>0</v>
      </c>
      <c r="O7" s="242">
        <f>VLOOKUP(A$2:A$6900,'DNEVNI IZVESTAJ'!A$2:BM$14727,12,0)</f>
        <v>0</v>
      </c>
      <c r="P7" s="242">
        <f>VLOOKUP(A$2:A$6900,'DNEVNI IZVESTAJ'!A$2:BN$14727,13,0)</f>
        <v>0</v>
      </c>
      <c r="Q7" s="242">
        <f>VLOOKUP(A$2:A$6900,'DNEVNI IZVESTAJ'!A$2:BO$14727,14,0)</f>
        <v>0</v>
      </c>
      <c r="R7" s="242">
        <f>VLOOKUP(A$2:A$6900,'DNEVNI IZVESTAJ'!A$2:BP$14727,15,0)</f>
        <v>7929.79</v>
      </c>
      <c r="S7" s="19"/>
    </row>
    <row r="8" spans="1:19">
      <c r="A8" s="20" t="s">
        <v>423</v>
      </c>
      <c r="B8" s="20" t="s">
        <v>424</v>
      </c>
      <c r="C8" s="20">
        <v>14108.34</v>
      </c>
      <c r="D8" s="20"/>
      <c r="E8" s="20" t="s">
        <v>425</v>
      </c>
      <c r="F8" s="241">
        <f>VLOOKUP(AANPL!A$2:A$6900,'DNEVNI IZVESTAJ'!A$2:C$14727,3,0)</f>
        <v>15227.12</v>
      </c>
      <c r="G8" s="238">
        <f>VLOOKUP(AANPL!A$2:A$6900,'DNEVNI IZVESTAJ'!A$2:D$14727,4,0)</f>
        <v>0</v>
      </c>
      <c r="H8" s="17">
        <f>VLOOKUP(A$2:A$6900,'DNEVNI IZVESTAJ'!A$2:BF$14727,6,0)</f>
        <v>2222</v>
      </c>
      <c r="I8" s="18">
        <f ca="1">SUM(H8+UNOS!J$9)</f>
        <v>2233</v>
      </c>
      <c r="J8" s="17" t="str">
        <f>VLOOKUP(A$2:A$6900,'DNEVNI IZVESTAJ'!A$2:BH$14727,7,0)</f>
        <v>SBB</v>
      </c>
      <c r="K8" s="17" t="str">
        <f>VLOOKUP(A$2:A$6900,'DNEVNI IZVESTAJ'!A$2:BI$14727,8,0)</f>
        <v>360+</v>
      </c>
      <c r="L8" s="242">
        <f>VLOOKUP(A$2:A$6900,'DNEVNI IZVESTAJ'!A$2:BJ$14727,9,0)</f>
        <v>0</v>
      </c>
      <c r="M8" s="242">
        <f>VLOOKUP(A$2:A$6900,'DNEVNI IZVESTAJ'!A$2:BK$14727,10,0)</f>
        <v>0</v>
      </c>
      <c r="N8" s="242">
        <f>VLOOKUP(A$2:A$6900,'DNEVNI IZVESTAJ'!A$2:BL$14727,11,0)</f>
        <v>0</v>
      </c>
      <c r="O8" s="242">
        <f>VLOOKUP(A$2:A$6900,'DNEVNI IZVESTAJ'!A$2:BM$14727,12,0)</f>
        <v>0</v>
      </c>
      <c r="P8" s="242">
        <f>VLOOKUP(A$2:A$6900,'DNEVNI IZVESTAJ'!A$2:BN$14727,13,0)</f>
        <v>0</v>
      </c>
      <c r="Q8" s="242">
        <f>VLOOKUP(A$2:A$6900,'DNEVNI IZVESTAJ'!A$2:BO$14727,14,0)</f>
        <v>0</v>
      </c>
      <c r="R8" s="242">
        <f>VLOOKUP(A$2:A$6900,'DNEVNI IZVESTAJ'!A$2:BP$14727,15,0)</f>
        <v>15227.15</v>
      </c>
      <c r="S8" s="19"/>
    </row>
    <row r="9" spans="1:19">
      <c r="A9" s="20" t="s">
        <v>426</v>
      </c>
      <c r="B9" s="20" t="s">
        <v>424</v>
      </c>
      <c r="C9" s="20">
        <v>2711.86</v>
      </c>
      <c r="D9" s="20"/>
      <c r="E9" s="20" t="s">
        <v>519</v>
      </c>
      <c r="F9" s="241">
        <f>VLOOKUP(AANPL!A$2:A$6900,'DNEVNI IZVESTAJ'!A$2:C$14727,3,0)</f>
        <v>2869.06</v>
      </c>
      <c r="G9" s="238">
        <f>VLOOKUP(AANPL!A$2:A$6900,'DNEVNI IZVESTAJ'!A$2:D$14727,4,0)</f>
        <v>0</v>
      </c>
      <c r="H9" s="17">
        <f>VLOOKUP(A$2:A$6900,'DNEVNI IZVESTAJ'!A$2:BF$14727,6,0)</f>
        <v>2222</v>
      </c>
      <c r="I9" s="18">
        <f ca="1">SUM(H9+UNOS!J$9)</f>
        <v>2233</v>
      </c>
      <c r="J9" s="17" t="str">
        <f>VLOOKUP(A$2:A$6900,'DNEVNI IZVESTAJ'!A$2:BH$14727,7,0)</f>
        <v>SBB</v>
      </c>
      <c r="K9" s="17" t="str">
        <f>VLOOKUP(A$2:A$6900,'DNEVNI IZVESTAJ'!A$2:BI$14727,8,0)</f>
        <v>360+</v>
      </c>
      <c r="L9" s="242">
        <f>VLOOKUP(A$2:A$6900,'DNEVNI IZVESTAJ'!A$2:BJ$14727,9,0)</f>
        <v>0</v>
      </c>
      <c r="M9" s="242">
        <f>VLOOKUP(A$2:A$6900,'DNEVNI IZVESTAJ'!A$2:BK$14727,10,0)</f>
        <v>0</v>
      </c>
      <c r="N9" s="242">
        <f>VLOOKUP(A$2:A$6900,'DNEVNI IZVESTAJ'!A$2:BL$14727,11,0)</f>
        <v>0</v>
      </c>
      <c r="O9" s="242">
        <f>VLOOKUP(A$2:A$6900,'DNEVNI IZVESTAJ'!A$2:BM$14727,12,0)</f>
        <v>0</v>
      </c>
      <c r="P9" s="242">
        <f>VLOOKUP(A$2:A$6900,'DNEVNI IZVESTAJ'!A$2:BN$14727,13,0)</f>
        <v>0</v>
      </c>
      <c r="Q9" s="242">
        <f>VLOOKUP(A$2:A$6900,'DNEVNI IZVESTAJ'!A$2:BO$14727,14,0)</f>
        <v>0</v>
      </c>
      <c r="R9" s="242">
        <f>VLOOKUP(A$2:A$6900,'DNEVNI IZVESTAJ'!A$2:BP$14727,15,0)</f>
        <v>2869.05</v>
      </c>
      <c r="S9" s="19"/>
    </row>
    <row r="10" spans="1:19">
      <c r="A10" s="64" t="s">
        <v>4897</v>
      </c>
      <c r="B10" s="64" t="s">
        <v>4894</v>
      </c>
      <c r="C10" s="64">
        <v>2026.48</v>
      </c>
      <c r="D10" s="64"/>
      <c r="E10" s="64" t="s">
        <v>4895</v>
      </c>
      <c r="F10" s="241">
        <f>VLOOKUP(AANPL!A$2:A$6900,'DNEVNI IZVESTAJ'!A$2:C$14727,3,0)</f>
        <v>2144.61</v>
      </c>
      <c r="G10" s="238">
        <f>VLOOKUP(AANPL!A$2:A$6900,'DNEVNI IZVESTAJ'!A$2:D$14727,4,0)</f>
        <v>0</v>
      </c>
      <c r="H10" s="17">
        <f>VLOOKUP(A$2:A$6900,'DNEVNI IZVESTAJ'!A$2:BF$14727,6,0)</f>
        <v>2195</v>
      </c>
      <c r="I10" s="18">
        <f ca="1">SUM(H10+UNOS!J$9)</f>
        <v>2206</v>
      </c>
      <c r="J10" s="17" t="str">
        <f>VLOOKUP(A$2:A$6900,'DNEVNI IZVESTAJ'!A$2:BH$14727,7,0)</f>
        <v>SME</v>
      </c>
      <c r="K10" s="17" t="str">
        <f>VLOOKUP(A$2:A$6900,'DNEVNI IZVESTAJ'!A$2:BI$14727,8,0)</f>
        <v>360+</v>
      </c>
      <c r="L10" s="242">
        <f>VLOOKUP(A$2:A$6900,'DNEVNI IZVESTAJ'!A$2:BJ$14727,9,0)</f>
        <v>0</v>
      </c>
      <c r="M10" s="242">
        <f>VLOOKUP(A$2:A$6900,'DNEVNI IZVESTAJ'!A$2:BK$14727,10,0)</f>
        <v>0</v>
      </c>
      <c r="N10" s="242">
        <f>VLOOKUP(A$2:A$6900,'DNEVNI IZVESTAJ'!A$2:BL$14727,11,0)</f>
        <v>0</v>
      </c>
      <c r="O10" s="242">
        <f>VLOOKUP(A$2:A$6900,'DNEVNI IZVESTAJ'!A$2:BM$14727,12,0)</f>
        <v>0</v>
      </c>
      <c r="P10" s="242">
        <f>VLOOKUP(A$2:A$6900,'DNEVNI IZVESTAJ'!A$2:BN$14727,13,0)</f>
        <v>0</v>
      </c>
      <c r="Q10" s="242">
        <f>VLOOKUP(A$2:A$6900,'DNEVNI IZVESTAJ'!A$2:BO$14727,14,0)</f>
        <v>0</v>
      </c>
      <c r="R10" s="242">
        <f>VLOOKUP(A$2:A$6900,'DNEVNI IZVESTAJ'!A$2:BP$14727,15,0)</f>
        <v>2144.59</v>
      </c>
      <c r="S10" s="19"/>
    </row>
    <row r="11" spans="1:19">
      <c r="A11" s="64" t="s">
        <v>4898</v>
      </c>
      <c r="B11" s="64" t="s">
        <v>4894</v>
      </c>
      <c r="C11" s="64">
        <v>2463.48</v>
      </c>
      <c r="D11" s="64"/>
      <c r="E11" s="64" t="s">
        <v>4895</v>
      </c>
      <c r="F11" s="241">
        <f>VLOOKUP(AANPL!A$2:A$6900,'DNEVNI IZVESTAJ'!A$2:C$14727,3,0)</f>
        <v>2633.59</v>
      </c>
      <c r="G11" s="238">
        <f>VLOOKUP(AANPL!A$2:A$6900,'DNEVNI IZVESTAJ'!A$2:D$14727,4,0)</f>
        <v>0</v>
      </c>
      <c r="H11" s="17">
        <f>VLOOKUP(A$2:A$6900,'DNEVNI IZVESTAJ'!A$2:BF$14727,6,0)</f>
        <v>2195</v>
      </c>
      <c r="I11" s="18">
        <f ca="1">SUM(H11+UNOS!J$9)</f>
        <v>2206</v>
      </c>
      <c r="J11" s="17" t="str">
        <f>VLOOKUP(A$2:A$6900,'DNEVNI IZVESTAJ'!A$2:BH$14727,7,0)</f>
        <v>SME</v>
      </c>
      <c r="K11" s="17" t="str">
        <f>VLOOKUP(A$2:A$6900,'DNEVNI IZVESTAJ'!A$2:BI$14727,8,0)</f>
        <v>360+</v>
      </c>
      <c r="L11" s="242">
        <f>VLOOKUP(A$2:A$6900,'DNEVNI IZVESTAJ'!A$2:BJ$14727,9,0)</f>
        <v>0</v>
      </c>
      <c r="M11" s="242">
        <f>VLOOKUP(A$2:A$6900,'DNEVNI IZVESTAJ'!A$2:BK$14727,10,0)</f>
        <v>0</v>
      </c>
      <c r="N11" s="242">
        <f>VLOOKUP(A$2:A$6900,'DNEVNI IZVESTAJ'!A$2:BL$14727,11,0)</f>
        <v>0</v>
      </c>
      <c r="O11" s="242">
        <f>VLOOKUP(A$2:A$6900,'DNEVNI IZVESTAJ'!A$2:BM$14727,12,0)</f>
        <v>0</v>
      </c>
      <c r="P11" s="242">
        <f>VLOOKUP(A$2:A$6900,'DNEVNI IZVESTAJ'!A$2:BN$14727,13,0)</f>
        <v>0</v>
      </c>
      <c r="Q11" s="242">
        <f>VLOOKUP(A$2:A$6900,'DNEVNI IZVESTAJ'!A$2:BO$14727,14,0)</f>
        <v>0</v>
      </c>
      <c r="R11" s="242">
        <f>VLOOKUP(A$2:A$6900,'DNEVNI IZVESTAJ'!A$2:BP$14727,15,0)</f>
        <v>2633.59</v>
      </c>
      <c r="S11" s="19"/>
    </row>
    <row r="12" spans="1:19">
      <c r="A12" s="64" t="s">
        <v>4899</v>
      </c>
      <c r="B12" s="64" t="s">
        <v>4894</v>
      </c>
      <c r="C12" s="64">
        <v>1657.76</v>
      </c>
      <c r="D12" s="64"/>
      <c r="E12" s="64" t="s">
        <v>4895</v>
      </c>
      <c r="F12" s="241">
        <f>VLOOKUP(AANPL!A$2:A$6900,'DNEVNI IZVESTAJ'!A$2:C$14727,3,0)</f>
        <v>1888.59</v>
      </c>
      <c r="G12" s="238">
        <f>VLOOKUP(AANPL!A$2:A$6900,'DNEVNI IZVESTAJ'!A$2:D$14727,4,0)</f>
        <v>0</v>
      </c>
      <c r="H12" s="17">
        <f>VLOOKUP(A$2:A$6900,'DNEVNI IZVESTAJ'!A$2:BF$14727,6,0)</f>
        <v>2195</v>
      </c>
      <c r="I12" s="18">
        <f ca="1">SUM(H12+UNOS!J$9)</f>
        <v>2206</v>
      </c>
      <c r="J12" s="17" t="str">
        <f>VLOOKUP(A$2:A$6900,'DNEVNI IZVESTAJ'!A$2:BH$14727,7,0)</f>
        <v>SME</v>
      </c>
      <c r="K12" s="17" t="str">
        <f>VLOOKUP(A$2:A$6900,'DNEVNI IZVESTAJ'!A$2:BI$14727,8,0)</f>
        <v>360+</v>
      </c>
      <c r="L12" s="242">
        <f>VLOOKUP(A$2:A$6900,'DNEVNI IZVESTAJ'!A$2:BJ$14727,9,0)</f>
        <v>0</v>
      </c>
      <c r="M12" s="242">
        <f>VLOOKUP(A$2:A$6900,'DNEVNI IZVESTAJ'!A$2:BK$14727,10,0)</f>
        <v>0</v>
      </c>
      <c r="N12" s="242">
        <f>VLOOKUP(A$2:A$6900,'DNEVNI IZVESTAJ'!A$2:BL$14727,11,0)</f>
        <v>0</v>
      </c>
      <c r="O12" s="242">
        <f>VLOOKUP(A$2:A$6900,'DNEVNI IZVESTAJ'!A$2:BM$14727,12,0)</f>
        <v>0</v>
      </c>
      <c r="P12" s="242">
        <f>VLOOKUP(A$2:A$6900,'DNEVNI IZVESTAJ'!A$2:BN$14727,13,0)</f>
        <v>0</v>
      </c>
      <c r="Q12" s="242">
        <f>VLOOKUP(A$2:A$6900,'DNEVNI IZVESTAJ'!A$2:BO$14727,14,0)</f>
        <v>0</v>
      </c>
      <c r="R12" s="242">
        <f>VLOOKUP(A$2:A$6900,'DNEVNI IZVESTAJ'!A$2:BP$14727,15,0)</f>
        <v>1888.59</v>
      </c>
      <c r="S12" s="19"/>
    </row>
    <row r="13" spans="1:19">
      <c r="A13" s="64" t="s">
        <v>4900</v>
      </c>
      <c r="B13" s="64" t="s">
        <v>4894</v>
      </c>
      <c r="C13" s="64">
        <v>1734.66</v>
      </c>
      <c r="D13" s="64"/>
      <c r="E13" s="64" t="s">
        <v>4895</v>
      </c>
      <c r="F13" s="241">
        <f>VLOOKUP(AANPL!A$2:A$6900,'DNEVNI IZVESTAJ'!A$2:C$14727,3,0)</f>
        <v>1956.05</v>
      </c>
      <c r="G13" s="238">
        <f>VLOOKUP(AANPL!A$2:A$6900,'DNEVNI IZVESTAJ'!A$2:D$14727,4,0)</f>
        <v>0</v>
      </c>
      <c r="H13" s="17">
        <f>VLOOKUP(A$2:A$6900,'DNEVNI IZVESTAJ'!A$2:BF$14727,6,0)</f>
        <v>2195</v>
      </c>
      <c r="I13" s="18">
        <f ca="1">SUM(H13+UNOS!J$9)</f>
        <v>2206</v>
      </c>
      <c r="J13" s="17" t="str">
        <f>VLOOKUP(A$2:A$6900,'DNEVNI IZVESTAJ'!A$2:BH$14727,7,0)</f>
        <v>SME</v>
      </c>
      <c r="K13" s="17" t="str">
        <f>VLOOKUP(A$2:A$6900,'DNEVNI IZVESTAJ'!A$2:BI$14727,8,0)</f>
        <v>360+</v>
      </c>
      <c r="L13" s="242">
        <f>VLOOKUP(A$2:A$6900,'DNEVNI IZVESTAJ'!A$2:BJ$14727,9,0)</f>
        <v>0</v>
      </c>
      <c r="M13" s="242">
        <f>VLOOKUP(A$2:A$6900,'DNEVNI IZVESTAJ'!A$2:BK$14727,10,0)</f>
        <v>0</v>
      </c>
      <c r="N13" s="242">
        <f>VLOOKUP(A$2:A$6900,'DNEVNI IZVESTAJ'!A$2:BL$14727,11,0)</f>
        <v>0</v>
      </c>
      <c r="O13" s="242">
        <f>VLOOKUP(A$2:A$6900,'DNEVNI IZVESTAJ'!A$2:BM$14727,12,0)</f>
        <v>0</v>
      </c>
      <c r="P13" s="242">
        <f>VLOOKUP(A$2:A$6900,'DNEVNI IZVESTAJ'!A$2:BN$14727,13,0)</f>
        <v>0</v>
      </c>
      <c r="Q13" s="242">
        <f>VLOOKUP(A$2:A$6900,'DNEVNI IZVESTAJ'!A$2:BO$14727,14,0)</f>
        <v>0</v>
      </c>
      <c r="R13" s="242">
        <f>VLOOKUP(A$2:A$6900,'DNEVNI IZVESTAJ'!A$2:BP$14727,15,0)</f>
        <v>1956.03</v>
      </c>
      <c r="S13" s="19"/>
    </row>
    <row r="14" spans="1:19">
      <c r="A14" s="64" t="s">
        <v>4901</v>
      </c>
      <c r="B14" s="64" t="s">
        <v>4894</v>
      </c>
      <c r="C14" s="64">
        <v>2479.37</v>
      </c>
      <c r="D14" s="64"/>
      <c r="E14" s="64" t="s">
        <v>4895</v>
      </c>
      <c r="F14" s="241">
        <f>VLOOKUP(AANPL!A$2:A$6900,'DNEVNI IZVESTAJ'!A$2:C$14727,3,0)</f>
        <v>2645.63</v>
      </c>
      <c r="G14" s="238">
        <f>VLOOKUP(AANPL!A$2:A$6900,'DNEVNI IZVESTAJ'!A$2:D$14727,4,0)</f>
        <v>0</v>
      </c>
      <c r="H14" s="17">
        <f>VLOOKUP(A$2:A$6900,'DNEVNI IZVESTAJ'!A$2:BF$14727,6,0)</f>
        <v>2195</v>
      </c>
      <c r="I14" s="18">
        <f ca="1">SUM(H14+UNOS!J$9)</f>
        <v>2206</v>
      </c>
      <c r="J14" s="17" t="str">
        <f>VLOOKUP(A$2:A$6900,'DNEVNI IZVESTAJ'!A$2:BH$14727,7,0)</f>
        <v>SME</v>
      </c>
      <c r="K14" s="17" t="str">
        <f>VLOOKUP(A$2:A$6900,'DNEVNI IZVESTAJ'!A$2:BI$14727,8,0)</f>
        <v>360+</v>
      </c>
      <c r="L14" s="242">
        <f>VLOOKUP(A$2:A$6900,'DNEVNI IZVESTAJ'!A$2:BJ$14727,9,0)</f>
        <v>0</v>
      </c>
      <c r="M14" s="242">
        <f>VLOOKUP(A$2:A$6900,'DNEVNI IZVESTAJ'!A$2:BK$14727,10,0)</f>
        <v>0</v>
      </c>
      <c r="N14" s="242">
        <f>VLOOKUP(A$2:A$6900,'DNEVNI IZVESTAJ'!A$2:BL$14727,11,0)</f>
        <v>0</v>
      </c>
      <c r="O14" s="242">
        <f>VLOOKUP(A$2:A$6900,'DNEVNI IZVESTAJ'!A$2:BM$14727,12,0)</f>
        <v>0</v>
      </c>
      <c r="P14" s="242">
        <f>VLOOKUP(A$2:A$6900,'DNEVNI IZVESTAJ'!A$2:BN$14727,13,0)</f>
        <v>0</v>
      </c>
      <c r="Q14" s="242">
        <f>VLOOKUP(A$2:A$6900,'DNEVNI IZVESTAJ'!A$2:BO$14727,14,0)</f>
        <v>0</v>
      </c>
      <c r="R14" s="242">
        <f>VLOOKUP(A$2:A$6900,'DNEVNI IZVESTAJ'!A$2:BP$14727,15,0)</f>
        <v>2645.62</v>
      </c>
      <c r="S14" s="19"/>
    </row>
    <row r="15" spans="1:19">
      <c r="A15" s="64" t="s">
        <v>4896</v>
      </c>
      <c r="B15" s="64" t="s">
        <v>4894</v>
      </c>
      <c r="C15" s="64">
        <v>1668.09</v>
      </c>
      <c r="D15" s="64"/>
      <c r="E15" s="64" t="s">
        <v>4895</v>
      </c>
      <c r="F15" s="241">
        <f>VLOOKUP(AANPL!A$2:A$6900,'DNEVNI IZVESTAJ'!A$2:C$14727,3,0)</f>
        <v>1845.44</v>
      </c>
      <c r="G15" s="238">
        <f>VLOOKUP(AANPL!A$2:A$6900,'DNEVNI IZVESTAJ'!A$2:D$14727,4,0)</f>
        <v>0</v>
      </c>
      <c r="H15" s="17">
        <f>VLOOKUP(A$2:A$6900,'DNEVNI IZVESTAJ'!A$2:BF$14727,6,0)</f>
        <v>2165</v>
      </c>
      <c r="I15" s="18">
        <f ca="1">SUM(H15+UNOS!J$9)</f>
        <v>2176</v>
      </c>
      <c r="J15" s="17" t="str">
        <f>VLOOKUP(A$2:A$6900,'DNEVNI IZVESTAJ'!A$2:BH$14727,7,0)</f>
        <v>SME</v>
      </c>
      <c r="K15" s="17" t="str">
        <f>VLOOKUP(A$2:A$6900,'DNEVNI IZVESTAJ'!A$2:BI$14727,8,0)</f>
        <v>360+</v>
      </c>
      <c r="L15" s="242">
        <f>VLOOKUP(A$2:A$6900,'DNEVNI IZVESTAJ'!A$2:BJ$14727,9,0)</f>
        <v>0</v>
      </c>
      <c r="M15" s="242">
        <f>VLOOKUP(A$2:A$6900,'DNEVNI IZVESTAJ'!A$2:BK$14727,10,0)</f>
        <v>0</v>
      </c>
      <c r="N15" s="242">
        <f>VLOOKUP(A$2:A$6900,'DNEVNI IZVESTAJ'!A$2:BL$14727,11,0)</f>
        <v>0</v>
      </c>
      <c r="O15" s="242">
        <f>VLOOKUP(A$2:A$6900,'DNEVNI IZVESTAJ'!A$2:BM$14727,12,0)</f>
        <v>0</v>
      </c>
      <c r="P15" s="242">
        <f>VLOOKUP(A$2:A$6900,'DNEVNI IZVESTAJ'!A$2:BN$14727,13,0)</f>
        <v>0</v>
      </c>
      <c r="Q15" s="242">
        <f>VLOOKUP(A$2:A$6900,'DNEVNI IZVESTAJ'!A$2:BO$14727,14,0)</f>
        <v>0</v>
      </c>
      <c r="R15" s="242">
        <f>VLOOKUP(A$2:A$6900,'DNEVNI IZVESTAJ'!A$2:BP$14727,15,0)</f>
        <v>1845.44</v>
      </c>
      <c r="S15" s="19"/>
    </row>
    <row r="16" spans="1:19">
      <c r="A16" s="64" t="s">
        <v>1523</v>
      </c>
      <c r="B16" s="64" t="s">
        <v>4955</v>
      </c>
      <c r="C16" s="64">
        <v>16205.06</v>
      </c>
      <c r="D16" s="64"/>
      <c r="E16" s="64" t="s">
        <v>1521</v>
      </c>
      <c r="F16" s="241">
        <f>VLOOKUP(AANPL!A$2:A$6900,'DNEVNI IZVESTAJ'!A$2:C$14727,3,0)</f>
        <v>18417.939999999999</v>
      </c>
      <c r="G16" s="238">
        <f>VLOOKUP(AANPL!A$2:A$6900,'DNEVNI IZVESTAJ'!A$2:D$14727,4,0)</f>
        <v>0</v>
      </c>
      <c r="H16" s="17">
        <f>VLOOKUP(A$2:A$6900,'DNEVNI IZVESTAJ'!A$2:BF$14727,6,0)</f>
        <v>2146</v>
      </c>
      <c r="I16" s="18">
        <f ca="1">SUM(H16+UNOS!J$9)</f>
        <v>2157</v>
      </c>
      <c r="J16" s="17" t="str">
        <f>VLOOKUP(A$2:A$6900,'DNEVNI IZVESTAJ'!A$2:BH$14727,7,0)</f>
        <v>SME</v>
      </c>
      <c r="K16" s="17" t="str">
        <f>VLOOKUP(A$2:A$6900,'DNEVNI IZVESTAJ'!A$2:BI$14727,8,0)</f>
        <v>360+</v>
      </c>
      <c r="L16" s="242">
        <f>VLOOKUP(A$2:A$6900,'DNEVNI IZVESTAJ'!A$2:BJ$14727,9,0)</f>
        <v>0</v>
      </c>
      <c r="M16" s="242">
        <f>VLOOKUP(A$2:A$6900,'DNEVNI IZVESTAJ'!A$2:BK$14727,10,0)</f>
        <v>0</v>
      </c>
      <c r="N16" s="242">
        <f>VLOOKUP(A$2:A$6900,'DNEVNI IZVESTAJ'!A$2:BL$14727,11,0)</f>
        <v>0</v>
      </c>
      <c r="O16" s="242">
        <f>VLOOKUP(A$2:A$6900,'DNEVNI IZVESTAJ'!A$2:BM$14727,12,0)</f>
        <v>0</v>
      </c>
      <c r="P16" s="242">
        <f>VLOOKUP(A$2:A$6900,'DNEVNI IZVESTAJ'!A$2:BN$14727,13,0)</f>
        <v>0</v>
      </c>
      <c r="Q16" s="242">
        <f>VLOOKUP(A$2:A$6900,'DNEVNI IZVESTAJ'!A$2:BO$14727,14,0)</f>
        <v>0</v>
      </c>
      <c r="R16" s="242">
        <f>VLOOKUP(A$2:A$6900,'DNEVNI IZVESTAJ'!A$2:BP$14727,15,0)</f>
        <v>18417.97</v>
      </c>
      <c r="S16" s="19"/>
    </row>
    <row r="17" spans="1:19">
      <c r="A17" s="64" t="s">
        <v>1524</v>
      </c>
      <c r="B17" s="64" t="s">
        <v>4955</v>
      </c>
      <c r="C17" s="64">
        <v>17907.79</v>
      </c>
      <c r="D17" s="64"/>
      <c r="E17" s="64" t="s">
        <v>1521</v>
      </c>
      <c r="F17" s="241">
        <f>VLOOKUP(AANPL!A$2:A$6900,'DNEVNI IZVESTAJ'!A$2:C$14727,3,0)</f>
        <v>20206.560000000001</v>
      </c>
      <c r="G17" s="238">
        <f>VLOOKUP(AANPL!A$2:A$6900,'DNEVNI IZVESTAJ'!A$2:D$14727,4,0)</f>
        <v>0</v>
      </c>
      <c r="H17" s="17">
        <f>VLOOKUP(A$2:A$6900,'DNEVNI IZVESTAJ'!A$2:BF$14727,6,0)</f>
        <v>2146</v>
      </c>
      <c r="I17" s="18">
        <f ca="1">SUM(H17+UNOS!J$9)</f>
        <v>2157</v>
      </c>
      <c r="J17" s="17" t="str">
        <f>VLOOKUP(A$2:A$6900,'DNEVNI IZVESTAJ'!A$2:BH$14727,7,0)</f>
        <v>SME</v>
      </c>
      <c r="K17" s="17" t="str">
        <f>VLOOKUP(A$2:A$6900,'DNEVNI IZVESTAJ'!A$2:BI$14727,8,0)</f>
        <v>360+</v>
      </c>
      <c r="L17" s="242">
        <f>VLOOKUP(A$2:A$6900,'DNEVNI IZVESTAJ'!A$2:BJ$14727,9,0)</f>
        <v>0</v>
      </c>
      <c r="M17" s="242">
        <f>VLOOKUP(A$2:A$6900,'DNEVNI IZVESTAJ'!A$2:BK$14727,10,0)</f>
        <v>0</v>
      </c>
      <c r="N17" s="242">
        <f>VLOOKUP(A$2:A$6900,'DNEVNI IZVESTAJ'!A$2:BL$14727,11,0)</f>
        <v>0</v>
      </c>
      <c r="O17" s="242">
        <f>VLOOKUP(A$2:A$6900,'DNEVNI IZVESTAJ'!A$2:BM$14727,12,0)</f>
        <v>0</v>
      </c>
      <c r="P17" s="242">
        <f>VLOOKUP(A$2:A$6900,'DNEVNI IZVESTAJ'!A$2:BN$14727,13,0)</f>
        <v>0</v>
      </c>
      <c r="Q17" s="242">
        <f>VLOOKUP(A$2:A$6900,'DNEVNI IZVESTAJ'!A$2:BO$14727,14,0)</f>
        <v>0</v>
      </c>
      <c r="R17" s="242">
        <f>VLOOKUP(A$2:A$6900,'DNEVNI IZVESTAJ'!A$2:BP$14727,15,0)</f>
        <v>20206.599999999999</v>
      </c>
      <c r="S17" s="19"/>
    </row>
    <row r="18" spans="1:19">
      <c r="A18" s="16" t="s">
        <v>4043</v>
      </c>
      <c r="B18" s="16" t="s">
        <v>4044</v>
      </c>
      <c r="C18" s="16">
        <v>2799.5</v>
      </c>
      <c r="D18" s="16"/>
      <c r="E18" s="16" t="s">
        <v>4045</v>
      </c>
      <c r="F18" s="241">
        <f>VLOOKUP(AANPL!A$2:A$6900,'DNEVNI IZVESTAJ'!A$2:C$14727,3,0)</f>
        <v>3103.66</v>
      </c>
      <c r="G18" s="238">
        <f>VLOOKUP(AANPL!A$2:A$6900,'DNEVNI IZVESTAJ'!A$2:D$14727,4,0)</f>
        <v>0</v>
      </c>
      <c r="H18" s="17">
        <f>VLOOKUP(A$2:A$6900,'DNEVNI IZVESTAJ'!A$2:BF$14727,6,0)</f>
        <v>2135</v>
      </c>
      <c r="I18" s="18">
        <f ca="1">SUM(H18+UNOS!J$9)</f>
        <v>2146</v>
      </c>
      <c r="J18" s="17" t="str">
        <f>VLOOKUP(A$2:A$6900,'DNEVNI IZVESTAJ'!A$2:BH$14727,7,0)</f>
        <v>SBB</v>
      </c>
      <c r="K18" s="17" t="str">
        <f>VLOOKUP(A$2:A$6900,'DNEVNI IZVESTAJ'!A$2:BI$14727,8,0)</f>
        <v>360+</v>
      </c>
      <c r="L18" s="242">
        <f>VLOOKUP(A$2:A$6900,'DNEVNI IZVESTAJ'!A$2:BJ$14727,9,0)</f>
        <v>0</v>
      </c>
      <c r="M18" s="242">
        <f>VLOOKUP(A$2:A$6900,'DNEVNI IZVESTAJ'!A$2:BK$14727,10,0)</f>
        <v>0</v>
      </c>
      <c r="N18" s="242">
        <f>VLOOKUP(A$2:A$6900,'DNEVNI IZVESTAJ'!A$2:BL$14727,11,0)</f>
        <v>0</v>
      </c>
      <c r="O18" s="242">
        <f>VLOOKUP(A$2:A$6900,'DNEVNI IZVESTAJ'!A$2:BM$14727,12,0)</f>
        <v>0</v>
      </c>
      <c r="P18" s="242">
        <f>VLOOKUP(A$2:A$6900,'DNEVNI IZVESTAJ'!A$2:BN$14727,13,0)</f>
        <v>0</v>
      </c>
      <c r="Q18" s="242">
        <f>VLOOKUP(A$2:A$6900,'DNEVNI IZVESTAJ'!A$2:BO$14727,14,0)</f>
        <v>0</v>
      </c>
      <c r="R18" s="242">
        <f>VLOOKUP(A$2:A$6900,'DNEVNI IZVESTAJ'!A$2:BP$14727,15,0)</f>
        <v>3103.67</v>
      </c>
      <c r="S18" s="19"/>
    </row>
    <row r="19" spans="1:19">
      <c r="A19" s="64" t="s">
        <v>4954</v>
      </c>
      <c r="B19" s="64" t="s">
        <v>4955</v>
      </c>
      <c r="C19" s="64">
        <v>10100.92</v>
      </c>
      <c r="D19" s="64"/>
      <c r="E19" s="64" t="s">
        <v>1521</v>
      </c>
      <c r="F19" s="241">
        <f>VLOOKUP(AANPL!A$2:A$6900,'DNEVNI IZVESTAJ'!A$2:C$14727,3,0)</f>
        <v>11495.22</v>
      </c>
      <c r="G19" s="238">
        <f>VLOOKUP(AANPL!A$2:A$6900,'DNEVNI IZVESTAJ'!A$2:D$14727,4,0)</f>
        <v>0</v>
      </c>
      <c r="H19" s="17">
        <f>VLOOKUP(A$2:A$6900,'DNEVNI IZVESTAJ'!A$2:BF$14727,6,0)</f>
        <v>2118</v>
      </c>
      <c r="I19" s="18">
        <f ca="1">SUM(H19+UNOS!J$9)</f>
        <v>2129</v>
      </c>
      <c r="J19" s="17" t="str">
        <f>VLOOKUP(A$2:A$6900,'DNEVNI IZVESTAJ'!A$2:BH$14727,7,0)</f>
        <v>SME</v>
      </c>
      <c r="K19" s="17" t="str">
        <f>VLOOKUP(A$2:A$6900,'DNEVNI IZVESTAJ'!A$2:BI$14727,8,0)</f>
        <v>360+</v>
      </c>
      <c r="L19" s="242">
        <f>VLOOKUP(A$2:A$6900,'DNEVNI IZVESTAJ'!A$2:BJ$14727,9,0)</f>
        <v>0</v>
      </c>
      <c r="M19" s="242">
        <f>VLOOKUP(A$2:A$6900,'DNEVNI IZVESTAJ'!A$2:BK$14727,10,0)</f>
        <v>0</v>
      </c>
      <c r="N19" s="242">
        <f>VLOOKUP(A$2:A$6900,'DNEVNI IZVESTAJ'!A$2:BL$14727,11,0)</f>
        <v>0</v>
      </c>
      <c r="O19" s="242">
        <f>VLOOKUP(A$2:A$6900,'DNEVNI IZVESTAJ'!A$2:BM$14727,12,0)</f>
        <v>0</v>
      </c>
      <c r="P19" s="242">
        <f>VLOOKUP(A$2:A$6900,'DNEVNI IZVESTAJ'!A$2:BN$14727,13,0)</f>
        <v>0</v>
      </c>
      <c r="Q19" s="242">
        <f>VLOOKUP(A$2:A$6900,'DNEVNI IZVESTAJ'!A$2:BO$14727,14,0)</f>
        <v>0</v>
      </c>
      <c r="R19" s="242">
        <f>VLOOKUP(A$2:A$6900,'DNEVNI IZVESTAJ'!A$2:BP$14727,15,0)</f>
        <v>11495.21</v>
      </c>
      <c r="S19" s="19"/>
    </row>
    <row r="20" spans="1:19">
      <c r="A20" s="64" t="s">
        <v>1126</v>
      </c>
      <c r="B20" s="64" t="s">
        <v>1127</v>
      </c>
      <c r="C20" s="64">
        <v>1169.83</v>
      </c>
      <c r="D20" s="64"/>
      <c r="E20" s="64" t="s">
        <v>1128</v>
      </c>
      <c r="F20" s="241">
        <f>VLOOKUP(AANPL!A$2:A$6900,'DNEVNI IZVESTAJ'!A$2:C$14727,3,0)</f>
        <v>1332.7</v>
      </c>
      <c r="G20" s="238">
        <f>VLOOKUP(AANPL!A$2:A$6900,'DNEVNI IZVESTAJ'!A$2:D$14727,4,0)</f>
        <v>0</v>
      </c>
      <c r="H20" s="17">
        <f>VLOOKUP(A$2:A$6900,'DNEVNI IZVESTAJ'!A$2:BF$14727,6,0)</f>
        <v>2118</v>
      </c>
      <c r="I20" s="18">
        <f ca="1">SUM(H20+UNOS!J$9)</f>
        <v>2129</v>
      </c>
      <c r="J20" s="17" t="str">
        <f>VLOOKUP(A$2:A$6900,'DNEVNI IZVESTAJ'!A$2:BH$14727,7,0)</f>
        <v>SBB</v>
      </c>
      <c r="K20" s="17" t="str">
        <f>VLOOKUP(A$2:A$6900,'DNEVNI IZVESTAJ'!A$2:BI$14727,8,0)</f>
        <v>360+</v>
      </c>
      <c r="L20" s="242">
        <f>VLOOKUP(A$2:A$6900,'DNEVNI IZVESTAJ'!A$2:BJ$14727,9,0)</f>
        <v>0</v>
      </c>
      <c r="M20" s="242">
        <f>VLOOKUP(A$2:A$6900,'DNEVNI IZVESTAJ'!A$2:BK$14727,10,0)</f>
        <v>0</v>
      </c>
      <c r="N20" s="242">
        <f>VLOOKUP(A$2:A$6900,'DNEVNI IZVESTAJ'!A$2:BL$14727,11,0)</f>
        <v>0</v>
      </c>
      <c r="O20" s="242">
        <f>VLOOKUP(A$2:A$6900,'DNEVNI IZVESTAJ'!A$2:BM$14727,12,0)</f>
        <v>0</v>
      </c>
      <c r="P20" s="242">
        <f>VLOOKUP(A$2:A$6900,'DNEVNI IZVESTAJ'!A$2:BN$14727,13,0)</f>
        <v>0</v>
      </c>
      <c r="Q20" s="242">
        <f>VLOOKUP(A$2:A$6900,'DNEVNI IZVESTAJ'!A$2:BO$14727,14,0)</f>
        <v>0</v>
      </c>
      <c r="R20" s="242">
        <f>VLOOKUP(A$2:A$6900,'DNEVNI IZVESTAJ'!A$2:BP$14727,15,0)</f>
        <v>1332.71</v>
      </c>
      <c r="S20" s="19"/>
    </row>
    <row r="21" spans="1:19">
      <c r="A21" s="64" t="s">
        <v>440</v>
      </c>
      <c r="B21" s="64" t="s">
        <v>441</v>
      </c>
      <c r="C21" s="64">
        <v>20887.89</v>
      </c>
      <c r="D21" s="64"/>
      <c r="E21" s="64" t="s">
        <v>442</v>
      </c>
      <c r="F21" s="241">
        <f>VLOOKUP(AANPL!A$2:A$6900,'DNEVNI IZVESTAJ'!A$2:C$14727,3,0)</f>
        <v>20651.810000000001</v>
      </c>
      <c r="G21" s="238">
        <f>VLOOKUP(AANPL!A$2:A$6900,'DNEVNI IZVESTAJ'!A$2:D$14727,4,0)</f>
        <v>0</v>
      </c>
      <c r="H21" s="17">
        <f>VLOOKUP(A$2:A$6900,'DNEVNI IZVESTAJ'!A$2:BF$14727,6,0)</f>
        <v>2118</v>
      </c>
      <c r="I21" s="18">
        <f ca="1">SUM(H21+UNOS!J$9)</f>
        <v>2129</v>
      </c>
      <c r="J21" s="17" t="str">
        <f>VLOOKUP(A$2:A$6900,'DNEVNI IZVESTAJ'!A$2:BH$14727,7,0)</f>
        <v>SME</v>
      </c>
      <c r="K21" s="17" t="str">
        <f>VLOOKUP(A$2:A$6900,'DNEVNI IZVESTAJ'!A$2:BI$14727,8,0)</f>
        <v>360+</v>
      </c>
      <c r="L21" s="242">
        <f>VLOOKUP(A$2:A$6900,'DNEVNI IZVESTAJ'!A$2:BJ$14727,9,0)</f>
        <v>0</v>
      </c>
      <c r="M21" s="242">
        <f>VLOOKUP(A$2:A$6900,'DNEVNI IZVESTAJ'!A$2:BK$14727,10,0)</f>
        <v>0</v>
      </c>
      <c r="N21" s="242">
        <f>VLOOKUP(A$2:A$6900,'DNEVNI IZVESTAJ'!A$2:BL$14727,11,0)</f>
        <v>0</v>
      </c>
      <c r="O21" s="242">
        <f>VLOOKUP(A$2:A$6900,'DNEVNI IZVESTAJ'!A$2:BM$14727,12,0)</f>
        <v>0</v>
      </c>
      <c r="P21" s="242">
        <f>VLOOKUP(A$2:A$6900,'DNEVNI IZVESTAJ'!A$2:BN$14727,13,0)</f>
        <v>0</v>
      </c>
      <c r="Q21" s="242">
        <f>VLOOKUP(A$2:A$6900,'DNEVNI IZVESTAJ'!A$2:BO$14727,14,0)</f>
        <v>0</v>
      </c>
      <c r="R21" s="242">
        <f>VLOOKUP(A$2:A$6900,'DNEVNI IZVESTAJ'!A$2:BP$14727,15,0)</f>
        <v>20651.810000000001</v>
      </c>
      <c r="S21" s="19"/>
    </row>
    <row r="22" spans="1:19">
      <c r="A22" s="16" t="s">
        <v>1588</v>
      </c>
      <c r="B22" s="16" t="s">
        <v>1589</v>
      </c>
      <c r="C22" s="16">
        <v>87839.89</v>
      </c>
      <c r="D22" s="16"/>
      <c r="E22" s="16" t="s">
        <v>1590</v>
      </c>
      <c r="F22" s="241">
        <f>VLOOKUP(AANPL!A$2:A$6900,'DNEVNI IZVESTAJ'!A$2:C$14727,3,0)</f>
        <v>100071.37</v>
      </c>
      <c r="G22" s="238">
        <f>VLOOKUP(AANPL!A$2:A$6900,'DNEVNI IZVESTAJ'!A$2:D$14727,4,0)</f>
        <v>0</v>
      </c>
      <c r="H22" s="17">
        <f>VLOOKUP(A$2:A$6900,'DNEVNI IZVESTAJ'!A$2:BF$14727,6,0)</f>
        <v>2118</v>
      </c>
      <c r="I22" s="18">
        <f ca="1">SUM(H22+UNOS!J$9)</f>
        <v>2129</v>
      </c>
      <c r="J22" s="17" t="str">
        <f>VLOOKUP(A$2:A$6900,'DNEVNI IZVESTAJ'!A$2:BH$14727,7,0)</f>
        <v>SME</v>
      </c>
      <c r="K22" s="17" t="str">
        <f>VLOOKUP(A$2:A$6900,'DNEVNI IZVESTAJ'!A$2:BI$14727,8,0)</f>
        <v>360+</v>
      </c>
      <c r="L22" s="242">
        <f>VLOOKUP(A$2:A$6900,'DNEVNI IZVESTAJ'!A$2:BJ$14727,9,0)</f>
        <v>0</v>
      </c>
      <c r="M22" s="242">
        <f>VLOOKUP(A$2:A$6900,'DNEVNI IZVESTAJ'!A$2:BK$14727,10,0)</f>
        <v>0</v>
      </c>
      <c r="N22" s="242">
        <f>VLOOKUP(A$2:A$6900,'DNEVNI IZVESTAJ'!A$2:BL$14727,11,0)</f>
        <v>0</v>
      </c>
      <c r="O22" s="242">
        <f>VLOOKUP(A$2:A$6900,'DNEVNI IZVESTAJ'!A$2:BM$14727,12,0)</f>
        <v>0</v>
      </c>
      <c r="P22" s="242">
        <f>VLOOKUP(A$2:A$6900,'DNEVNI IZVESTAJ'!A$2:BN$14727,13,0)</f>
        <v>0</v>
      </c>
      <c r="Q22" s="242">
        <f>VLOOKUP(A$2:A$6900,'DNEVNI IZVESTAJ'!A$2:BO$14727,14,0)</f>
        <v>0</v>
      </c>
      <c r="R22" s="242">
        <f>VLOOKUP(A$2:A$6900,'DNEVNI IZVESTAJ'!A$2:BP$14727,15,0)</f>
        <v>100071.45</v>
      </c>
      <c r="S22" s="19"/>
    </row>
    <row r="23" spans="1:19">
      <c r="A23" s="64" t="s">
        <v>1129</v>
      </c>
      <c r="B23" s="64" t="s">
        <v>1127</v>
      </c>
      <c r="C23" s="64">
        <v>1467.86</v>
      </c>
      <c r="D23" s="64"/>
      <c r="E23" s="64" t="s">
        <v>1130</v>
      </c>
      <c r="F23" s="241">
        <f>VLOOKUP(AANPL!A$2:A$6900,'DNEVNI IZVESTAJ'!A$2:C$14727,3,0)</f>
        <v>1546.93</v>
      </c>
      <c r="G23" s="238">
        <f>VLOOKUP(AANPL!A$2:A$6900,'DNEVNI IZVESTAJ'!A$2:D$14727,4,0)</f>
        <v>0</v>
      </c>
      <c r="H23" s="17">
        <f>VLOOKUP(A$2:A$6900,'DNEVNI IZVESTAJ'!A$2:BF$14727,6,0)</f>
        <v>2088</v>
      </c>
      <c r="I23" s="18">
        <f ca="1">SUM(H23+UNOS!J$9)</f>
        <v>2099</v>
      </c>
      <c r="J23" s="17" t="str">
        <f>VLOOKUP(A$2:A$6900,'DNEVNI IZVESTAJ'!A$2:BH$14727,7,0)</f>
        <v>SBB</v>
      </c>
      <c r="K23" s="17" t="str">
        <f>VLOOKUP(A$2:A$6900,'DNEVNI IZVESTAJ'!A$2:BI$14727,8,0)</f>
        <v>360+</v>
      </c>
      <c r="L23" s="242">
        <f>VLOOKUP(A$2:A$6900,'DNEVNI IZVESTAJ'!A$2:BJ$14727,9,0)</f>
        <v>0</v>
      </c>
      <c r="M23" s="242">
        <f>VLOOKUP(A$2:A$6900,'DNEVNI IZVESTAJ'!A$2:BK$14727,10,0)</f>
        <v>0</v>
      </c>
      <c r="N23" s="242">
        <f>VLOOKUP(A$2:A$6900,'DNEVNI IZVESTAJ'!A$2:BL$14727,11,0)</f>
        <v>0</v>
      </c>
      <c r="O23" s="242">
        <f>VLOOKUP(A$2:A$6900,'DNEVNI IZVESTAJ'!A$2:BM$14727,12,0)</f>
        <v>0</v>
      </c>
      <c r="P23" s="242">
        <f>VLOOKUP(A$2:A$6900,'DNEVNI IZVESTAJ'!A$2:BN$14727,13,0)</f>
        <v>0</v>
      </c>
      <c r="Q23" s="242">
        <f>VLOOKUP(A$2:A$6900,'DNEVNI IZVESTAJ'!A$2:BO$14727,14,0)</f>
        <v>0</v>
      </c>
      <c r="R23" s="242">
        <f>VLOOKUP(A$2:A$6900,'DNEVNI IZVESTAJ'!A$2:BP$14727,15,0)</f>
        <v>1546.93</v>
      </c>
      <c r="S23" s="19"/>
    </row>
    <row r="24" spans="1:19">
      <c r="A24" s="64" t="s">
        <v>4893</v>
      </c>
      <c r="B24" s="64" t="s">
        <v>4894</v>
      </c>
      <c r="C24" s="64">
        <v>5419.62</v>
      </c>
      <c r="D24" s="64"/>
      <c r="E24" s="64" t="s">
        <v>4895</v>
      </c>
      <c r="F24" s="241">
        <f>VLOOKUP(AANPL!A$2:A$6900,'DNEVNI IZVESTAJ'!A$2:C$14727,3,0)</f>
        <v>5372.59</v>
      </c>
      <c r="G24" s="238">
        <f>VLOOKUP(AANPL!A$2:A$6900,'DNEVNI IZVESTAJ'!A$2:D$14727,4,0)</f>
        <v>0</v>
      </c>
      <c r="H24" s="17">
        <f>VLOOKUP(A$2:A$6900,'DNEVNI IZVESTAJ'!A$2:BF$14727,6,0)</f>
        <v>2074</v>
      </c>
      <c r="I24" s="18">
        <f ca="1">SUM(H24+UNOS!J$9)</f>
        <v>2085</v>
      </c>
      <c r="J24" s="17" t="str">
        <f>VLOOKUP(A$2:A$6900,'DNEVNI IZVESTAJ'!A$2:BH$14727,7,0)</f>
        <v>SME</v>
      </c>
      <c r="K24" s="17" t="str">
        <f>VLOOKUP(A$2:A$6900,'DNEVNI IZVESTAJ'!A$2:BI$14727,8,0)</f>
        <v>360+</v>
      </c>
      <c r="L24" s="242">
        <f>VLOOKUP(A$2:A$6900,'DNEVNI IZVESTAJ'!A$2:BJ$14727,9,0)</f>
        <v>0</v>
      </c>
      <c r="M24" s="242">
        <f>VLOOKUP(A$2:A$6900,'DNEVNI IZVESTAJ'!A$2:BK$14727,10,0)</f>
        <v>0</v>
      </c>
      <c r="N24" s="242">
        <f>VLOOKUP(A$2:A$6900,'DNEVNI IZVESTAJ'!A$2:BL$14727,11,0)</f>
        <v>0</v>
      </c>
      <c r="O24" s="242">
        <f>VLOOKUP(A$2:A$6900,'DNEVNI IZVESTAJ'!A$2:BM$14727,12,0)</f>
        <v>0</v>
      </c>
      <c r="P24" s="242">
        <f>VLOOKUP(A$2:A$6900,'DNEVNI IZVESTAJ'!A$2:BN$14727,13,0)</f>
        <v>0</v>
      </c>
      <c r="Q24" s="242">
        <f>VLOOKUP(A$2:A$6900,'DNEVNI IZVESTAJ'!A$2:BO$14727,14,0)</f>
        <v>0</v>
      </c>
      <c r="R24" s="242">
        <f>VLOOKUP(A$2:A$6900,'DNEVNI IZVESTAJ'!A$2:BP$14727,15,0)</f>
        <v>5372.59</v>
      </c>
      <c r="S24" s="19"/>
    </row>
    <row r="25" spans="1:19">
      <c r="A25" s="20" t="s">
        <v>581</v>
      </c>
      <c r="B25" s="20" t="s">
        <v>582</v>
      </c>
      <c r="C25" s="20">
        <v>3338.45</v>
      </c>
      <c r="D25" s="20"/>
      <c r="E25" s="20" t="s">
        <v>583</v>
      </c>
      <c r="F25" s="241">
        <f>VLOOKUP(AANPL!A$2:A$6900,'DNEVNI IZVESTAJ'!A$2:C$14727,3,0)</f>
        <v>3703.47</v>
      </c>
      <c r="G25" s="238">
        <f>VLOOKUP(AANPL!A$2:A$6900,'DNEVNI IZVESTAJ'!A$2:D$14727,4,0)</f>
        <v>0</v>
      </c>
      <c r="H25" s="17">
        <f>VLOOKUP(A$2:A$6900,'DNEVNI IZVESTAJ'!A$2:BF$14727,6,0)</f>
        <v>2062</v>
      </c>
      <c r="I25" s="18">
        <f ca="1">SUM(H25+UNOS!J$9)</f>
        <v>2073</v>
      </c>
      <c r="J25" s="17" t="str">
        <f>VLOOKUP(A$2:A$6900,'DNEVNI IZVESTAJ'!A$2:BH$14727,7,0)</f>
        <v>INDIV</v>
      </c>
      <c r="K25" s="17" t="str">
        <f>VLOOKUP(A$2:A$6900,'DNEVNI IZVESTAJ'!A$2:BI$14727,8,0)</f>
        <v>360+</v>
      </c>
      <c r="L25" s="242">
        <f>VLOOKUP(A$2:A$6900,'DNEVNI IZVESTAJ'!A$2:BJ$14727,9,0)</f>
        <v>0</v>
      </c>
      <c r="M25" s="242">
        <f>VLOOKUP(A$2:A$6900,'DNEVNI IZVESTAJ'!A$2:BK$14727,10,0)</f>
        <v>0</v>
      </c>
      <c r="N25" s="242">
        <f>VLOOKUP(A$2:A$6900,'DNEVNI IZVESTAJ'!A$2:BL$14727,11,0)</f>
        <v>0</v>
      </c>
      <c r="O25" s="242">
        <f>VLOOKUP(A$2:A$6900,'DNEVNI IZVESTAJ'!A$2:BM$14727,12,0)</f>
        <v>0</v>
      </c>
      <c r="P25" s="242">
        <f>VLOOKUP(A$2:A$6900,'DNEVNI IZVESTAJ'!A$2:BN$14727,13,0)</f>
        <v>0</v>
      </c>
      <c r="Q25" s="242">
        <f>VLOOKUP(A$2:A$6900,'DNEVNI IZVESTAJ'!A$2:BO$14727,14,0)</f>
        <v>0</v>
      </c>
      <c r="R25" s="242">
        <f>VLOOKUP(A$2:A$6900,'DNEVNI IZVESTAJ'!A$2:BP$14727,15,0)</f>
        <v>3703.47</v>
      </c>
      <c r="S25" s="19"/>
    </row>
    <row r="26" spans="1:19">
      <c r="A26" s="16" t="s">
        <v>1108</v>
      </c>
      <c r="B26" s="16" t="s">
        <v>1109</v>
      </c>
      <c r="C26" s="16">
        <v>6130.68</v>
      </c>
      <c r="D26" s="16"/>
      <c r="E26" s="16" t="s">
        <v>1110</v>
      </c>
      <c r="F26" s="241">
        <f>VLOOKUP(AANPL!A$2:A$6900,'DNEVNI IZVESTAJ'!A$2:C$14727,3,0)</f>
        <v>6267.58</v>
      </c>
      <c r="G26" s="238">
        <f>VLOOKUP(AANPL!A$2:A$6900,'DNEVNI IZVESTAJ'!A$2:D$14727,4,0)</f>
        <v>0</v>
      </c>
      <c r="H26" s="17">
        <f>VLOOKUP(A$2:A$6900,'DNEVNI IZVESTAJ'!A$2:BF$14727,6,0)</f>
        <v>2026</v>
      </c>
      <c r="I26" s="18">
        <f ca="1">SUM(H26+UNOS!J$9)</f>
        <v>2037</v>
      </c>
      <c r="J26" s="17" t="str">
        <f>VLOOKUP(A$2:A$6900,'DNEVNI IZVESTAJ'!A$2:BH$14727,7,0)</f>
        <v>SBB</v>
      </c>
      <c r="K26" s="17" t="str">
        <f>VLOOKUP(A$2:A$6900,'DNEVNI IZVESTAJ'!A$2:BI$14727,8,0)</f>
        <v>360+</v>
      </c>
      <c r="L26" s="242">
        <f>VLOOKUP(A$2:A$6900,'DNEVNI IZVESTAJ'!A$2:BJ$14727,9,0)</f>
        <v>0</v>
      </c>
      <c r="M26" s="242">
        <f>VLOOKUP(A$2:A$6900,'DNEVNI IZVESTAJ'!A$2:BK$14727,10,0)</f>
        <v>0</v>
      </c>
      <c r="N26" s="242">
        <f>VLOOKUP(A$2:A$6900,'DNEVNI IZVESTAJ'!A$2:BL$14727,11,0)</f>
        <v>0</v>
      </c>
      <c r="O26" s="242">
        <f>VLOOKUP(A$2:A$6900,'DNEVNI IZVESTAJ'!A$2:BM$14727,12,0)</f>
        <v>0</v>
      </c>
      <c r="P26" s="242">
        <f>VLOOKUP(A$2:A$6900,'DNEVNI IZVESTAJ'!A$2:BN$14727,13,0)</f>
        <v>0</v>
      </c>
      <c r="Q26" s="242">
        <f>VLOOKUP(A$2:A$6900,'DNEVNI IZVESTAJ'!A$2:BO$14727,14,0)</f>
        <v>0</v>
      </c>
      <c r="R26" s="242">
        <f>VLOOKUP(A$2:A$6900,'DNEVNI IZVESTAJ'!A$2:BP$14727,15,0)</f>
        <v>6267.6</v>
      </c>
      <c r="S26" s="19"/>
    </row>
    <row r="27" spans="1:19">
      <c r="A27" s="16" t="s">
        <v>2084</v>
      </c>
      <c r="B27" s="16" t="s">
        <v>2085</v>
      </c>
      <c r="C27" s="16">
        <v>2613.62</v>
      </c>
      <c r="D27" s="16"/>
      <c r="E27" s="16" t="s">
        <v>2086</v>
      </c>
      <c r="F27" s="241">
        <f>VLOOKUP(AANPL!A$2:A$6900,'DNEVNI IZVESTAJ'!A$2:C$14727,3,0)</f>
        <v>2969.94</v>
      </c>
      <c r="G27" s="238">
        <f>VLOOKUP(AANPL!A$2:A$6900,'DNEVNI IZVESTAJ'!A$2:D$14727,4,0)</f>
        <v>0</v>
      </c>
      <c r="H27" s="17">
        <f>VLOOKUP(A$2:A$6900,'DNEVNI IZVESTAJ'!A$2:BF$14727,6,0)</f>
        <v>2026</v>
      </c>
      <c r="I27" s="18">
        <f ca="1">SUM(H27+UNOS!J$9)</f>
        <v>2037</v>
      </c>
      <c r="J27" s="17" t="str">
        <f>VLOOKUP(A$2:A$6900,'DNEVNI IZVESTAJ'!A$2:BH$14727,7,0)</f>
        <v>SBB</v>
      </c>
      <c r="K27" s="17" t="str">
        <f>VLOOKUP(A$2:A$6900,'DNEVNI IZVESTAJ'!A$2:BI$14727,8,0)</f>
        <v>360+</v>
      </c>
      <c r="L27" s="242">
        <f>VLOOKUP(A$2:A$6900,'DNEVNI IZVESTAJ'!A$2:BJ$14727,9,0)</f>
        <v>0</v>
      </c>
      <c r="M27" s="242">
        <f>VLOOKUP(A$2:A$6900,'DNEVNI IZVESTAJ'!A$2:BK$14727,10,0)</f>
        <v>0</v>
      </c>
      <c r="N27" s="242">
        <f>VLOOKUP(A$2:A$6900,'DNEVNI IZVESTAJ'!A$2:BL$14727,11,0)</f>
        <v>0</v>
      </c>
      <c r="O27" s="242">
        <f>VLOOKUP(A$2:A$6900,'DNEVNI IZVESTAJ'!A$2:BM$14727,12,0)</f>
        <v>0</v>
      </c>
      <c r="P27" s="242">
        <f>VLOOKUP(A$2:A$6900,'DNEVNI IZVESTAJ'!A$2:BN$14727,13,0)</f>
        <v>0</v>
      </c>
      <c r="Q27" s="242">
        <f>VLOOKUP(A$2:A$6900,'DNEVNI IZVESTAJ'!A$2:BO$14727,14,0)</f>
        <v>0</v>
      </c>
      <c r="R27" s="242">
        <f>VLOOKUP(A$2:A$6900,'DNEVNI IZVESTAJ'!A$2:BP$14727,15,0)</f>
        <v>2969.97</v>
      </c>
      <c r="S27" s="19"/>
    </row>
    <row r="28" spans="1:19">
      <c r="A28" s="20" t="s">
        <v>618</v>
      </c>
      <c r="B28" s="20" t="s">
        <v>619</v>
      </c>
      <c r="C28" s="20">
        <v>481.88</v>
      </c>
      <c r="D28" s="20"/>
      <c r="E28" s="20" t="s">
        <v>1619</v>
      </c>
      <c r="F28" s="241">
        <f>VLOOKUP(AANPL!A$2:A$6900,'DNEVNI IZVESTAJ'!A$2:C$14727,3,0)</f>
        <v>451.13</v>
      </c>
      <c r="G28" s="238">
        <f>VLOOKUP(AANPL!A$2:A$6900,'DNEVNI IZVESTAJ'!A$2:D$14727,4,0)</f>
        <v>0</v>
      </c>
      <c r="H28" s="17">
        <f>VLOOKUP(A$2:A$6900,'DNEVNI IZVESTAJ'!A$2:BF$14727,6,0)</f>
        <v>1992</v>
      </c>
      <c r="I28" s="18">
        <f ca="1">SUM(H28+UNOS!J$9)</f>
        <v>2003</v>
      </c>
      <c r="J28" s="17" t="str">
        <f>VLOOKUP(A$2:A$6900,'DNEVNI IZVESTAJ'!A$2:BH$14727,7,0)</f>
        <v>SBB</v>
      </c>
      <c r="K28" s="17" t="str">
        <f>VLOOKUP(A$2:A$6900,'DNEVNI IZVESTAJ'!A$2:BI$14727,8,0)</f>
        <v>360+</v>
      </c>
      <c r="L28" s="242">
        <f>VLOOKUP(A$2:A$6900,'DNEVNI IZVESTAJ'!A$2:BJ$14727,9,0)</f>
        <v>0</v>
      </c>
      <c r="M28" s="242">
        <f>VLOOKUP(A$2:A$6900,'DNEVNI IZVESTAJ'!A$2:BK$14727,10,0)</f>
        <v>0</v>
      </c>
      <c r="N28" s="242">
        <f>VLOOKUP(A$2:A$6900,'DNEVNI IZVESTAJ'!A$2:BL$14727,11,0)</f>
        <v>0</v>
      </c>
      <c r="O28" s="242">
        <f>VLOOKUP(A$2:A$6900,'DNEVNI IZVESTAJ'!A$2:BM$14727,12,0)</f>
        <v>0</v>
      </c>
      <c r="P28" s="242">
        <f>VLOOKUP(A$2:A$6900,'DNEVNI IZVESTAJ'!A$2:BN$14727,13,0)</f>
        <v>0</v>
      </c>
      <c r="Q28" s="242">
        <f>VLOOKUP(A$2:A$6900,'DNEVNI IZVESTAJ'!A$2:BO$14727,14,0)</f>
        <v>0</v>
      </c>
      <c r="R28" s="242">
        <f>VLOOKUP(A$2:A$6900,'DNEVNI IZVESTAJ'!A$2:BP$14727,15,0)</f>
        <v>451.13</v>
      </c>
      <c r="S28" s="19"/>
    </row>
    <row r="29" spans="1:19">
      <c r="A29" s="16" t="s">
        <v>4018</v>
      </c>
      <c r="B29" s="16" t="s">
        <v>4019</v>
      </c>
      <c r="C29" s="16">
        <v>1433.92</v>
      </c>
      <c r="D29" s="16"/>
      <c r="E29" s="16" t="s">
        <v>4021</v>
      </c>
      <c r="F29" s="241">
        <f>VLOOKUP(AANPL!A$2:A$6900,'DNEVNI IZVESTAJ'!A$2:C$14727,3,0)</f>
        <v>1359.6</v>
      </c>
      <c r="G29" s="238">
        <f>VLOOKUP(AANPL!A$2:A$6900,'DNEVNI IZVESTAJ'!A$2:D$14727,4,0)</f>
        <v>0</v>
      </c>
      <c r="H29" s="17">
        <f>VLOOKUP(A$2:A$6900,'DNEVNI IZVESTAJ'!A$2:BF$14727,6,0)</f>
        <v>1914</v>
      </c>
      <c r="I29" s="18">
        <f ca="1">SUM(H29+UNOS!J$9)</f>
        <v>1925</v>
      </c>
      <c r="J29" s="17" t="str">
        <f>VLOOKUP(A$2:A$6900,'DNEVNI IZVESTAJ'!A$2:BH$14727,7,0)</f>
        <v>SBB</v>
      </c>
      <c r="K29" s="17" t="str">
        <f>VLOOKUP(A$2:A$6900,'DNEVNI IZVESTAJ'!A$2:BI$14727,8,0)</f>
        <v>360+</v>
      </c>
      <c r="L29" s="242">
        <f>VLOOKUP(A$2:A$6900,'DNEVNI IZVESTAJ'!A$2:BJ$14727,9,0)</f>
        <v>0</v>
      </c>
      <c r="M29" s="242">
        <f>VLOOKUP(A$2:A$6900,'DNEVNI IZVESTAJ'!A$2:BK$14727,10,0)</f>
        <v>0</v>
      </c>
      <c r="N29" s="242">
        <f>VLOOKUP(A$2:A$6900,'DNEVNI IZVESTAJ'!A$2:BL$14727,11,0)</f>
        <v>0</v>
      </c>
      <c r="O29" s="242">
        <f>VLOOKUP(A$2:A$6900,'DNEVNI IZVESTAJ'!A$2:BM$14727,12,0)</f>
        <v>0</v>
      </c>
      <c r="P29" s="242">
        <f>VLOOKUP(A$2:A$6900,'DNEVNI IZVESTAJ'!A$2:BN$14727,13,0)</f>
        <v>0</v>
      </c>
      <c r="Q29" s="242">
        <f>VLOOKUP(A$2:A$6900,'DNEVNI IZVESTAJ'!A$2:BO$14727,14,0)</f>
        <v>0</v>
      </c>
      <c r="R29" s="242">
        <f>VLOOKUP(A$2:A$6900,'DNEVNI IZVESTAJ'!A$2:BP$14727,15,0)</f>
        <v>1359.61</v>
      </c>
      <c r="S29" s="19"/>
    </row>
    <row r="30" spans="1:19">
      <c r="A30" s="64" t="s">
        <v>1591</v>
      </c>
      <c r="B30" s="64" t="s">
        <v>1592</v>
      </c>
      <c r="C30" s="64">
        <v>25767.72</v>
      </c>
      <c r="D30" s="64"/>
      <c r="E30" s="64" t="s">
        <v>1593</v>
      </c>
      <c r="F30" s="241">
        <f>VLOOKUP(AANPL!A$2:A$6900,'DNEVNI IZVESTAJ'!A$2:C$14727,3,0)</f>
        <v>29097.08</v>
      </c>
      <c r="G30" s="238">
        <f>VLOOKUP(AANPL!A$2:A$6900,'DNEVNI IZVESTAJ'!A$2:D$14727,4,0)</f>
        <v>0</v>
      </c>
      <c r="H30" s="17">
        <f>VLOOKUP(A$2:A$6900,'DNEVNI IZVESTAJ'!A$2:BF$14727,6,0)</f>
        <v>1901</v>
      </c>
      <c r="I30" s="18">
        <f ca="1">SUM(H30+UNOS!J$9)</f>
        <v>1912</v>
      </c>
      <c r="J30" s="17" t="str">
        <f>VLOOKUP(A$2:A$6900,'DNEVNI IZVESTAJ'!A$2:BH$14727,7,0)</f>
        <v>SBB</v>
      </c>
      <c r="K30" s="17" t="str">
        <f>VLOOKUP(A$2:A$6900,'DNEVNI IZVESTAJ'!A$2:BI$14727,8,0)</f>
        <v>360+</v>
      </c>
      <c r="L30" s="242">
        <f>VLOOKUP(A$2:A$6900,'DNEVNI IZVESTAJ'!A$2:BJ$14727,9,0)</f>
        <v>0</v>
      </c>
      <c r="M30" s="242">
        <f>VLOOKUP(A$2:A$6900,'DNEVNI IZVESTAJ'!A$2:BK$14727,10,0)</f>
        <v>0</v>
      </c>
      <c r="N30" s="242">
        <f>VLOOKUP(A$2:A$6900,'DNEVNI IZVESTAJ'!A$2:BL$14727,11,0)</f>
        <v>0</v>
      </c>
      <c r="O30" s="242">
        <f>VLOOKUP(A$2:A$6900,'DNEVNI IZVESTAJ'!A$2:BM$14727,12,0)</f>
        <v>0</v>
      </c>
      <c r="P30" s="242">
        <f>VLOOKUP(A$2:A$6900,'DNEVNI IZVESTAJ'!A$2:BN$14727,13,0)</f>
        <v>0</v>
      </c>
      <c r="Q30" s="242">
        <f>VLOOKUP(A$2:A$6900,'DNEVNI IZVESTAJ'!A$2:BO$14727,14,0)</f>
        <v>0</v>
      </c>
      <c r="R30" s="242">
        <f>VLOOKUP(A$2:A$6900,'DNEVNI IZVESTAJ'!A$2:BP$14727,15,0)</f>
        <v>29097.05</v>
      </c>
      <c r="S30" s="19"/>
    </row>
    <row r="31" spans="1:19">
      <c r="A31" s="16" t="s">
        <v>3954</v>
      </c>
      <c r="B31" s="16" t="s">
        <v>3955</v>
      </c>
      <c r="C31" s="16">
        <v>26851.97</v>
      </c>
      <c r="D31" s="16"/>
      <c r="E31" s="16" t="s">
        <v>3956</v>
      </c>
      <c r="F31" s="241">
        <f>VLOOKUP(AANPL!A$2:A$6900,'DNEVNI IZVESTAJ'!A$2:C$14727,3,0)</f>
        <v>26827.52</v>
      </c>
      <c r="G31" s="238">
        <f>VLOOKUP(AANPL!A$2:A$6900,'DNEVNI IZVESTAJ'!A$2:D$14727,4,0)</f>
        <v>0</v>
      </c>
      <c r="H31" s="17">
        <f>VLOOKUP(A$2:A$6900,'DNEVNI IZVESTAJ'!A$2:BF$14727,6,0)</f>
        <v>1901</v>
      </c>
      <c r="I31" s="18">
        <f ca="1">SUM(H31+UNOS!J$9)</f>
        <v>1912</v>
      </c>
      <c r="J31" s="17" t="str">
        <f>VLOOKUP(A$2:A$6900,'DNEVNI IZVESTAJ'!A$2:BH$14727,7,0)</f>
        <v>SBB</v>
      </c>
      <c r="K31" s="17" t="str">
        <f>VLOOKUP(A$2:A$6900,'DNEVNI IZVESTAJ'!A$2:BI$14727,8,0)</f>
        <v>360+</v>
      </c>
      <c r="L31" s="242">
        <f>VLOOKUP(A$2:A$6900,'DNEVNI IZVESTAJ'!A$2:BJ$14727,9,0)</f>
        <v>0</v>
      </c>
      <c r="M31" s="242">
        <f>VLOOKUP(A$2:A$6900,'DNEVNI IZVESTAJ'!A$2:BK$14727,10,0)</f>
        <v>0</v>
      </c>
      <c r="N31" s="242">
        <f>VLOOKUP(A$2:A$6900,'DNEVNI IZVESTAJ'!A$2:BL$14727,11,0)</f>
        <v>0</v>
      </c>
      <c r="O31" s="242">
        <f>VLOOKUP(A$2:A$6900,'DNEVNI IZVESTAJ'!A$2:BM$14727,12,0)</f>
        <v>0</v>
      </c>
      <c r="P31" s="242">
        <f>VLOOKUP(A$2:A$6900,'DNEVNI IZVESTAJ'!A$2:BN$14727,13,0)</f>
        <v>0</v>
      </c>
      <c r="Q31" s="242">
        <f>VLOOKUP(A$2:A$6900,'DNEVNI IZVESTAJ'!A$2:BO$14727,14,0)</f>
        <v>0</v>
      </c>
      <c r="R31" s="242">
        <f>VLOOKUP(A$2:A$6900,'DNEVNI IZVESTAJ'!A$2:BP$14727,15,0)</f>
        <v>26827.52</v>
      </c>
      <c r="S31" s="19"/>
    </row>
    <row r="32" spans="1:19">
      <c r="A32" s="16" t="s">
        <v>1598</v>
      </c>
      <c r="B32" s="16" t="s">
        <v>4282</v>
      </c>
      <c r="C32" s="16">
        <v>6603.36</v>
      </c>
      <c r="D32" s="16"/>
      <c r="E32" s="16" t="s">
        <v>1599</v>
      </c>
      <c r="F32" s="241">
        <f>VLOOKUP(AANPL!A$2:A$6900,'DNEVNI IZVESTAJ'!A$2:C$14727,3,0)</f>
        <v>2041.46</v>
      </c>
      <c r="G32" s="238">
        <f>VLOOKUP(AANPL!A$2:A$6900,'DNEVNI IZVESTAJ'!A$2:D$14727,4,0)</f>
        <v>0</v>
      </c>
      <c r="H32" s="17">
        <f>VLOOKUP(A$2:A$6900,'DNEVNI IZVESTAJ'!A$2:BF$14727,6,0)</f>
        <v>1901</v>
      </c>
      <c r="I32" s="18">
        <f ca="1">SUM(H32+UNOS!J$9)</f>
        <v>1912</v>
      </c>
      <c r="J32" s="17" t="str">
        <f>VLOOKUP(A$2:A$6900,'DNEVNI IZVESTAJ'!A$2:BH$14727,7,0)</f>
        <v>SME</v>
      </c>
      <c r="K32" s="17" t="str">
        <f>VLOOKUP(A$2:A$6900,'DNEVNI IZVESTAJ'!A$2:BI$14727,8,0)</f>
        <v>360+</v>
      </c>
      <c r="L32" s="242">
        <f>VLOOKUP(A$2:A$6900,'DNEVNI IZVESTAJ'!A$2:BJ$14727,9,0)</f>
        <v>0</v>
      </c>
      <c r="M32" s="242">
        <f>VLOOKUP(A$2:A$6900,'DNEVNI IZVESTAJ'!A$2:BK$14727,10,0)</f>
        <v>0</v>
      </c>
      <c r="N32" s="242">
        <f>VLOOKUP(A$2:A$6900,'DNEVNI IZVESTAJ'!A$2:BL$14727,11,0)</f>
        <v>0</v>
      </c>
      <c r="O32" s="242">
        <f>VLOOKUP(A$2:A$6900,'DNEVNI IZVESTAJ'!A$2:BM$14727,12,0)</f>
        <v>0</v>
      </c>
      <c r="P32" s="242">
        <f>VLOOKUP(A$2:A$6900,'DNEVNI IZVESTAJ'!A$2:BN$14727,13,0)</f>
        <v>0</v>
      </c>
      <c r="Q32" s="242">
        <f>VLOOKUP(A$2:A$6900,'DNEVNI IZVESTAJ'!A$2:BO$14727,14,0)</f>
        <v>0</v>
      </c>
      <c r="R32" s="242">
        <f>VLOOKUP(A$2:A$6900,'DNEVNI IZVESTAJ'!A$2:BP$14727,15,0)</f>
        <v>2041.45</v>
      </c>
      <c r="S32" s="19"/>
    </row>
    <row r="33" spans="1:19">
      <c r="A33" s="16" t="s">
        <v>4281</v>
      </c>
      <c r="B33" s="16" t="s">
        <v>4282</v>
      </c>
      <c r="C33" s="16">
        <v>1403.57</v>
      </c>
      <c r="D33" s="16"/>
      <c r="E33" s="16" t="s">
        <v>4283</v>
      </c>
      <c r="F33" s="241">
        <f>VLOOKUP(AANPL!A$2:A$6900,'DNEVNI IZVESTAJ'!A$2:C$14727,3,0)</f>
        <v>1082.72</v>
      </c>
      <c r="G33" s="238">
        <f>VLOOKUP(AANPL!A$2:A$6900,'DNEVNI IZVESTAJ'!A$2:D$14727,4,0)</f>
        <v>0</v>
      </c>
      <c r="H33" s="17">
        <f>VLOOKUP(A$2:A$6900,'DNEVNI IZVESTAJ'!A$2:BF$14727,6,0)</f>
        <v>1885</v>
      </c>
      <c r="I33" s="18">
        <f ca="1">SUM(H33+UNOS!J$9)</f>
        <v>1896</v>
      </c>
      <c r="J33" s="17" t="str">
        <f>VLOOKUP(A$2:A$6900,'DNEVNI IZVESTAJ'!A$2:BH$14727,7,0)</f>
        <v>SME</v>
      </c>
      <c r="K33" s="17" t="str">
        <f>VLOOKUP(A$2:A$6900,'DNEVNI IZVESTAJ'!A$2:BI$14727,8,0)</f>
        <v>360+</v>
      </c>
      <c r="L33" s="242">
        <f>VLOOKUP(A$2:A$6900,'DNEVNI IZVESTAJ'!A$2:BJ$14727,9,0)</f>
        <v>0</v>
      </c>
      <c r="M33" s="242">
        <f>VLOOKUP(A$2:A$6900,'DNEVNI IZVESTAJ'!A$2:BK$14727,10,0)</f>
        <v>0</v>
      </c>
      <c r="N33" s="242">
        <f>VLOOKUP(A$2:A$6900,'DNEVNI IZVESTAJ'!A$2:BL$14727,11,0)</f>
        <v>0</v>
      </c>
      <c r="O33" s="242">
        <f>VLOOKUP(A$2:A$6900,'DNEVNI IZVESTAJ'!A$2:BM$14727,12,0)</f>
        <v>0</v>
      </c>
      <c r="P33" s="242">
        <f>VLOOKUP(A$2:A$6900,'DNEVNI IZVESTAJ'!A$2:BN$14727,13,0)</f>
        <v>0</v>
      </c>
      <c r="Q33" s="242">
        <f>VLOOKUP(A$2:A$6900,'DNEVNI IZVESTAJ'!A$2:BO$14727,14,0)</f>
        <v>0</v>
      </c>
      <c r="R33" s="242">
        <f>VLOOKUP(A$2:A$6900,'DNEVNI IZVESTAJ'!A$2:BP$14727,15,0)</f>
        <v>1082.71</v>
      </c>
      <c r="S33" s="19"/>
    </row>
    <row r="34" spans="1:19">
      <c r="A34" s="64" t="s">
        <v>4923</v>
      </c>
      <c r="B34" s="64" t="s">
        <v>4920</v>
      </c>
      <c r="C34" s="64">
        <v>14321.95</v>
      </c>
      <c r="D34" s="64"/>
      <c r="E34" s="64" t="s">
        <v>4921</v>
      </c>
      <c r="F34" s="241">
        <f>VLOOKUP(AANPL!A$2:A$6900,'DNEVNI IZVESTAJ'!A$2:C$14727,3,0)</f>
        <v>16314.14</v>
      </c>
      <c r="G34" s="238">
        <f>VLOOKUP(AANPL!A$2:A$6900,'DNEVNI IZVESTAJ'!A$2:D$14727,4,0)</f>
        <v>0</v>
      </c>
      <c r="H34" s="17">
        <f>VLOOKUP(A$2:A$6900,'DNEVNI IZVESTAJ'!A$2:BF$14727,6,0)</f>
        <v>1873</v>
      </c>
      <c r="I34" s="18">
        <f ca="1">SUM(H34+UNOS!J$9)</f>
        <v>1884</v>
      </c>
      <c r="J34" s="17" t="str">
        <f>VLOOKUP(A$2:A$6900,'DNEVNI IZVESTAJ'!A$2:BH$14727,7,0)</f>
        <v>SME</v>
      </c>
      <c r="K34" s="17" t="str">
        <f>VLOOKUP(A$2:A$6900,'DNEVNI IZVESTAJ'!A$2:BI$14727,8,0)</f>
        <v>360+</v>
      </c>
      <c r="L34" s="242">
        <f>VLOOKUP(A$2:A$6900,'DNEVNI IZVESTAJ'!A$2:BJ$14727,9,0)</f>
        <v>0</v>
      </c>
      <c r="M34" s="242">
        <f>VLOOKUP(A$2:A$6900,'DNEVNI IZVESTAJ'!A$2:BK$14727,10,0)</f>
        <v>0</v>
      </c>
      <c r="N34" s="242">
        <f>VLOOKUP(A$2:A$6900,'DNEVNI IZVESTAJ'!A$2:BL$14727,11,0)</f>
        <v>0</v>
      </c>
      <c r="O34" s="242">
        <f>VLOOKUP(A$2:A$6900,'DNEVNI IZVESTAJ'!A$2:BM$14727,12,0)</f>
        <v>0</v>
      </c>
      <c r="P34" s="242">
        <f>VLOOKUP(A$2:A$6900,'DNEVNI IZVESTAJ'!A$2:BN$14727,13,0)</f>
        <v>0</v>
      </c>
      <c r="Q34" s="242">
        <f>VLOOKUP(A$2:A$6900,'DNEVNI IZVESTAJ'!A$2:BO$14727,14,0)</f>
        <v>0</v>
      </c>
      <c r="R34" s="242">
        <f>VLOOKUP(A$2:A$6900,'DNEVNI IZVESTAJ'!A$2:BP$14727,15,0)</f>
        <v>16314.13</v>
      </c>
      <c r="S34" s="19"/>
    </row>
    <row r="35" spans="1:19">
      <c r="A35" s="64" t="s">
        <v>4924</v>
      </c>
      <c r="B35" s="64" t="s">
        <v>4920</v>
      </c>
      <c r="C35" s="64">
        <v>15345.64</v>
      </c>
      <c r="D35" s="64"/>
      <c r="E35" s="64" t="s">
        <v>4921</v>
      </c>
      <c r="F35" s="241">
        <f>VLOOKUP(AANPL!A$2:A$6900,'DNEVNI IZVESTAJ'!A$2:C$14727,3,0)</f>
        <v>17480.37</v>
      </c>
      <c r="G35" s="238">
        <f>VLOOKUP(AANPL!A$2:A$6900,'DNEVNI IZVESTAJ'!A$2:D$14727,4,0)</f>
        <v>0</v>
      </c>
      <c r="H35" s="17">
        <f>VLOOKUP(A$2:A$6900,'DNEVNI IZVESTAJ'!A$2:BF$14727,6,0)</f>
        <v>1873</v>
      </c>
      <c r="I35" s="18">
        <f ca="1">SUM(H35+UNOS!J$9)</f>
        <v>1884</v>
      </c>
      <c r="J35" s="17" t="str">
        <f>VLOOKUP(A$2:A$6900,'DNEVNI IZVESTAJ'!A$2:BH$14727,7,0)</f>
        <v>SME</v>
      </c>
      <c r="K35" s="17" t="str">
        <f>VLOOKUP(A$2:A$6900,'DNEVNI IZVESTAJ'!A$2:BI$14727,8,0)</f>
        <v>360+</v>
      </c>
      <c r="L35" s="242">
        <f>VLOOKUP(A$2:A$6900,'DNEVNI IZVESTAJ'!A$2:BJ$14727,9,0)</f>
        <v>0</v>
      </c>
      <c r="M35" s="242">
        <f>VLOOKUP(A$2:A$6900,'DNEVNI IZVESTAJ'!A$2:BK$14727,10,0)</f>
        <v>0</v>
      </c>
      <c r="N35" s="242">
        <f>VLOOKUP(A$2:A$6900,'DNEVNI IZVESTAJ'!A$2:BL$14727,11,0)</f>
        <v>0</v>
      </c>
      <c r="O35" s="242">
        <f>VLOOKUP(A$2:A$6900,'DNEVNI IZVESTAJ'!A$2:BM$14727,12,0)</f>
        <v>0</v>
      </c>
      <c r="P35" s="242">
        <f>VLOOKUP(A$2:A$6900,'DNEVNI IZVESTAJ'!A$2:BN$14727,13,0)</f>
        <v>0</v>
      </c>
      <c r="Q35" s="242">
        <f>VLOOKUP(A$2:A$6900,'DNEVNI IZVESTAJ'!A$2:BO$14727,14,0)</f>
        <v>0</v>
      </c>
      <c r="R35" s="242">
        <f>VLOOKUP(A$2:A$6900,'DNEVNI IZVESTAJ'!A$2:BP$14727,15,0)</f>
        <v>17480.36</v>
      </c>
      <c r="S35" s="19"/>
    </row>
    <row r="36" spans="1:19">
      <c r="A36" s="64" t="s">
        <v>3872</v>
      </c>
      <c r="B36" s="64" t="s">
        <v>3873</v>
      </c>
      <c r="C36" s="64">
        <v>5396.54</v>
      </c>
      <c r="D36" s="64"/>
      <c r="E36" s="64" t="s">
        <v>3874</v>
      </c>
      <c r="F36" s="241">
        <f>VLOOKUP(AANPL!A$2:A$6900,'DNEVNI IZVESTAJ'!A$2:C$14727,3,0)</f>
        <v>5871.12</v>
      </c>
      <c r="G36" s="238">
        <f>VLOOKUP(AANPL!A$2:A$6900,'DNEVNI IZVESTAJ'!A$2:D$14727,4,0)</f>
        <v>0</v>
      </c>
      <c r="H36" s="17">
        <f>VLOOKUP(A$2:A$6900,'DNEVNI IZVESTAJ'!A$2:BF$14727,6,0)</f>
        <v>1873</v>
      </c>
      <c r="I36" s="18">
        <f ca="1">SUM(H36+UNOS!J$9)</f>
        <v>1884</v>
      </c>
      <c r="J36" s="17" t="str">
        <f>VLOOKUP(A$2:A$6900,'DNEVNI IZVESTAJ'!A$2:BH$14727,7,0)</f>
        <v>SBB</v>
      </c>
      <c r="K36" s="17" t="str">
        <f>VLOOKUP(A$2:A$6900,'DNEVNI IZVESTAJ'!A$2:BI$14727,8,0)</f>
        <v>360+</v>
      </c>
      <c r="L36" s="242">
        <f>VLOOKUP(A$2:A$6900,'DNEVNI IZVESTAJ'!A$2:BJ$14727,9,0)</f>
        <v>0</v>
      </c>
      <c r="M36" s="242">
        <f>VLOOKUP(A$2:A$6900,'DNEVNI IZVESTAJ'!A$2:BK$14727,10,0)</f>
        <v>0</v>
      </c>
      <c r="N36" s="242">
        <f>VLOOKUP(A$2:A$6900,'DNEVNI IZVESTAJ'!A$2:BL$14727,11,0)</f>
        <v>0</v>
      </c>
      <c r="O36" s="242">
        <f>VLOOKUP(A$2:A$6900,'DNEVNI IZVESTAJ'!A$2:BM$14727,12,0)</f>
        <v>0</v>
      </c>
      <c r="P36" s="242">
        <f>VLOOKUP(A$2:A$6900,'DNEVNI IZVESTAJ'!A$2:BN$14727,13,0)</f>
        <v>0</v>
      </c>
      <c r="Q36" s="242">
        <f>VLOOKUP(A$2:A$6900,'DNEVNI IZVESTAJ'!A$2:BO$14727,14,0)</f>
        <v>0</v>
      </c>
      <c r="R36" s="242">
        <f>VLOOKUP(A$2:A$6900,'DNEVNI IZVESTAJ'!A$2:BP$14727,15,0)</f>
        <v>5871.07</v>
      </c>
      <c r="S36" s="19"/>
    </row>
    <row r="37" spans="1:19">
      <c r="A37" s="16" t="s">
        <v>1115</v>
      </c>
      <c r="B37" s="16" t="s">
        <v>1116</v>
      </c>
      <c r="C37" s="16">
        <v>66919.62</v>
      </c>
      <c r="D37" s="16"/>
      <c r="E37" s="16" t="s">
        <v>1117</v>
      </c>
      <c r="F37" s="241">
        <f>VLOOKUP(AANPL!A$2:A$6900,'DNEVNI IZVESTAJ'!A$2:C$14727,3,0)</f>
        <v>75687.72</v>
      </c>
      <c r="G37" s="238">
        <f>VLOOKUP(AANPL!A$2:A$6900,'DNEVNI IZVESTAJ'!A$2:D$14727,4,0)</f>
        <v>0</v>
      </c>
      <c r="H37" s="17">
        <f>VLOOKUP(A$2:A$6900,'DNEVNI IZVESTAJ'!A$2:BF$14727,6,0)</f>
        <v>1858</v>
      </c>
      <c r="I37" s="18">
        <f ca="1">SUM(H37+UNOS!J$9)</f>
        <v>1869</v>
      </c>
      <c r="J37" s="17" t="str">
        <f>VLOOKUP(A$2:A$6900,'DNEVNI IZVESTAJ'!A$2:BH$14727,7,0)</f>
        <v>SBB</v>
      </c>
      <c r="K37" s="17" t="str">
        <f>VLOOKUP(A$2:A$6900,'DNEVNI IZVESTAJ'!A$2:BI$14727,8,0)</f>
        <v>360+</v>
      </c>
      <c r="L37" s="242">
        <f>VLOOKUP(A$2:A$6900,'DNEVNI IZVESTAJ'!A$2:BJ$14727,9,0)</f>
        <v>0</v>
      </c>
      <c r="M37" s="242">
        <f>VLOOKUP(A$2:A$6900,'DNEVNI IZVESTAJ'!A$2:BK$14727,10,0)</f>
        <v>0</v>
      </c>
      <c r="N37" s="242">
        <f>VLOOKUP(A$2:A$6900,'DNEVNI IZVESTAJ'!A$2:BL$14727,11,0)</f>
        <v>0</v>
      </c>
      <c r="O37" s="242">
        <f>VLOOKUP(A$2:A$6900,'DNEVNI IZVESTAJ'!A$2:BM$14727,12,0)</f>
        <v>0</v>
      </c>
      <c r="P37" s="242">
        <f>VLOOKUP(A$2:A$6900,'DNEVNI IZVESTAJ'!A$2:BN$14727,13,0)</f>
        <v>0</v>
      </c>
      <c r="Q37" s="242">
        <f>VLOOKUP(A$2:A$6900,'DNEVNI IZVESTAJ'!A$2:BO$14727,14,0)</f>
        <v>0</v>
      </c>
      <c r="R37" s="242">
        <f>VLOOKUP(A$2:A$6900,'DNEVNI IZVESTAJ'!A$2:BP$14727,15,0)</f>
        <v>75687.69</v>
      </c>
      <c r="S37" s="19"/>
    </row>
    <row r="38" spans="1:19">
      <c r="A38" s="16" t="s">
        <v>1098</v>
      </c>
      <c r="B38" s="16" t="s">
        <v>4052</v>
      </c>
      <c r="C38" s="16">
        <v>4781.8500000000004</v>
      </c>
      <c r="D38" s="16"/>
      <c r="E38" s="16" t="s">
        <v>1096</v>
      </c>
      <c r="F38" s="241">
        <f>VLOOKUP(AANPL!A$2:A$6900,'DNEVNI IZVESTAJ'!A$2:C$14727,3,0)</f>
        <v>5428.64</v>
      </c>
      <c r="G38" s="238">
        <f>VLOOKUP(AANPL!A$2:A$6900,'DNEVNI IZVESTAJ'!A$2:D$14727,4,0)</f>
        <v>0</v>
      </c>
      <c r="H38" s="17">
        <f>VLOOKUP(A$2:A$6900,'DNEVNI IZVESTAJ'!A$2:BF$14727,6,0)</f>
        <v>1857</v>
      </c>
      <c r="I38" s="18">
        <f ca="1">SUM(H38+UNOS!J$9)</f>
        <v>1868</v>
      </c>
      <c r="J38" s="17" t="str">
        <f>VLOOKUP(A$2:A$6900,'DNEVNI IZVESTAJ'!A$2:BH$14727,7,0)</f>
        <v>SBB</v>
      </c>
      <c r="K38" s="17" t="str">
        <f>VLOOKUP(A$2:A$6900,'DNEVNI IZVESTAJ'!A$2:BI$14727,8,0)</f>
        <v>360+</v>
      </c>
      <c r="L38" s="242">
        <f>VLOOKUP(A$2:A$6900,'DNEVNI IZVESTAJ'!A$2:BJ$14727,9,0)</f>
        <v>0</v>
      </c>
      <c r="M38" s="242">
        <f>VLOOKUP(A$2:A$6900,'DNEVNI IZVESTAJ'!A$2:BK$14727,10,0)</f>
        <v>0</v>
      </c>
      <c r="N38" s="242">
        <f>VLOOKUP(A$2:A$6900,'DNEVNI IZVESTAJ'!A$2:BL$14727,11,0)</f>
        <v>0</v>
      </c>
      <c r="O38" s="242">
        <f>VLOOKUP(A$2:A$6900,'DNEVNI IZVESTAJ'!A$2:BM$14727,12,0)</f>
        <v>0</v>
      </c>
      <c r="P38" s="242">
        <f>VLOOKUP(A$2:A$6900,'DNEVNI IZVESTAJ'!A$2:BN$14727,13,0)</f>
        <v>0</v>
      </c>
      <c r="Q38" s="242">
        <f>VLOOKUP(A$2:A$6900,'DNEVNI IZVESTAJ'!A$2:BO$14727,14,0)</f>
        <v>0</v>
      </c>
      <c r="R38" s="242">
        <f>VLOOKUP(A$2:A$6900,'DNEVNI IZVESTAJ'!A$2:BP$14727,15,0)</f>
        <v>5428.66</v>
      </c>
      <c r="S38" s="19"/>
    </row>
    <row r="39" spans="1:19">
      <c r="A39" s="16" t="s">
        <v>1097</v>
      </c>
      <c r="B39" s="16" t="s">
        <v>4052</v>
      </c>
      <c r="C39" s="16">
        <v>4739.54</v>
      </c>
      <c r="D39" s="16"/>
      <c r="E39" s="16" t="s">
        <v>1096</v>
      </c>
      <c r="F39" s="241">
        <f>VLOOKUP(AANPL!A$2:A$6900,'DNEVNI IZVESTAJ'!A$2:C$14727,3,0)</f>
        <v>5389.31</v>
      </c>
      <c r="G39" s="238">
        <f>VLOOKUP(AANPL!A$2:A$6900,'DNEVNI IZVESTAJ'!A$2:D$14727,4,0)</f>
        <v>0</v>
      </c>
      <c r="H39" s="17">
        <f>VLOOKUP(A$2:A$6900,'DNEVNI IZVESTAJ'!A$2:BF$14727,6,0)</f>
        <v>1857</v>
      </c>
      <c r="I39" s="18">
        <f ca="1">SUM(H39+UNOS!J$9)</f>
        <v>1868</v>
      </c>
      <c r="J39" s="17" t="str">
        <f>VLOOKUP(A$2:A$6900,'DNEVNI IZVESTAJ'!A$2:BH$14727,7,0)</f>
        <v>SBB</v>
      </c>
      <c r="K39" s="17" t="str">
        <f>VLOOKUP(A$2:A$6900,'DNEVNI IZVESTAJ'!A$2:BI$14727,8,0)</f>
        <v>360+</v>
      </c>
      <c r="L39" s="242">
        <f>VLOOKUP(A$2:A$6900,'DNEVNI IZVESTAJ'!A$2:BJ$14727,9,0)</f>
        <v>0</v>
      </c>
      <c r="M39" s="242">
        <f>VLOOKUP(A$2:A$6900,'DNEVNI IZVESTAJ'!A$2:BK$14727,10,0)</f>
        <v>0</v>
      </c>
      <c r="N39" s="242">
        <f>VLOOKUP(A$2:A$6900,'DNEVNI IZVESTAJ'!A$2:BL$14727,11,0)</f>
        <v>0</v>
      </c>
      <c r="O39" s="242">
        <f>VLOOKUP(A$2:A$6900,'DNEVNI IZVESTAJ'!A$2:BM$14727,12,0)</f>
        <v>0</v>
      </c>
      <c r="P39" s="242">
        <f>VLOOKUP(A$2:A$6900,'DNEVNI IZVESTAJ'!A$2:BN$14727,13,0)</f>
        <v>0</v>
      </c>
      <c r="Q39" s="242">
        <f>VLOOKUP(A$2:A$6900,'DNEVNI IZVESTAJ'!A$2:BO$14727,14,0)</f>
        <v>0</v>
      </c>
      <c r="R39" s="242">
        <f>VLOOKUP(A$2:A$6900,'DNEVNI IZVESTAJ'!A$2:BP$14727,15,0)</f>
        <v>5389.32</v>
      </c>
      <c r="S39" s="19"/>
    </row>
    <row r="40" spans="1:19">
      <c r="A40" s="64" t="s">
        <v>4919</v>
      </c>
      <c r="B40" s="64" t="s">
        <v>4920</v>
      </c>
      <c r="C40" s="64">
        <v>14294.36</v>
      </c>
      <c r="D40" s="64"/>
      <c r="E40" s="64" t="s">
        <v>4921</v>
      </c>
      <c r="F40" s="241">
        <f>VLOOKUP(AANPL!A$2:A$6900,'DNEVNI IZVESTAJ'!A$2:C$14727,3,0)</f>
        <v>16282.7</v>
      </c>
      <c r="G40" s="238">
        <f>VLOOKUP(AANPL!A$2:A$6900,'DNEVNI IZVESTAJ'!A$2:D$14727,4,0)</f>
        <v>0</v>
      </c>
      <c r="H40" s="17">
        <f>VLOOKUP(A$2:A$6900,'DNEVNI IZVESTAJ'!A$2:BF$14727,6,0)</f>
        <v>1845</v>
      </c>
      <c r="I40" s="18">
        <f ca="1">SUM(H40+UNOS!J$9)</f>
        <v>1856</v>
      </c>
      <c r="J40" s="17" t="str">
        <f>VLOOKUP(A$2:A$6900,'DNEVNI IZVESTAJ'!A$2:BH$14727,7,0)</f>
        <v>SME</v>
      </c>
      <c r="K40" s="17" t="str">
        <f>VLOOKUP(A$2:A$6900,'DNEVNI IZVESTAJ'!A$2:BI$14727,8,0)</f>
        <v>360+</v>
      </c>
      <c r="L40" s="242">
        <f>VLOOKUP(A$2:A$6900,'DNEVNI IZVESTAJ'!A$2:BJ$14727,9,0)</f>
        <v>0</v>
      </c>
      <c r="M40" s="242">
        <f>VLOOKUP(A$2:A$6900,'DNEVNI IZVESTAJ'!A$2:BK$14727,10,0)</f>
        <v>0</v>
      </c>
      <c r="N40" s="242">
        <f>VLOOKUP(A$2:A$6900,'DNEVNI IZVESTAJ'!A$2:BL$14727,11,0)</f>
        <v>0</v>
      </c>
      <c r="O40" s="242">
        <f>VLOOKUP(A$2:A$6900,'DNEVNI IZVESTAJ'!A$2:BM$14727,12,0)</f>
        <v>0</v>
      </c>
      <c r="P40" s="242">
        <f>VLOOKUP(A$2:A$6900,'DNEVNI IZVESTAJ'!A$2:BN$14727,13,0)</f>
        <v>0</v>
      </c>
      <c r="Q40" s="242">
        <f>VLOOKUP(A$2:A$6900,'DNEVNI IZVESTAJ'!A$2:BO$14727,14,0)</f>
        <v>0</v>
      </c>
      <c r="R40" s="242">
        <f>VLOOKUP(A$2:A$6900,'DNEVNI IZVESTAJ'!A$2:BP$14727,15,0)</f>
        <v>16282.69</v>
      </c>
      <c r="S40" s="19"/>
    </row>
    <row r="41" spans="1:19">
      <c r="A41" s="16" t="s">
        <v>4596</v>
      </c>
      <c r="B41" s="16" t="s">
        <v>4594</v>
      </c>
      <c r="C41" s="16">
        <v>12271.07</v>
      </c>
      <c r="D41" s="16"/>
      <c r="E41" s="16" t="s">
        <v>4597</v>
      </c>
      <c r="F41" s="241">
        <f>VLOOKUP(AANPL!A$2:A$6900,'DNEVNI IZVESTAJ'!A$2:C$14727,3,0)</f>
        <v>5675.82</v>
      </c>
      <c r="G41" s="238">
        <f>VLOOKUP(AANPL!A$2:A$6900,'DNEVNI IZVESTAJ'!A$2:D$14727,4,0)</f>
        <v>0</v>
      </c>
      <c r="H41" s="17">
        <f>VLOOKUP(A$2:A$6900,'DNEVNI IZVESTAJ'!A$2:BF$14727,6,0)</f>
        <v>1845</v>
      </c>
      <c r="I41" s="18">
        <f ca="1">SUM(H41+UNOS!J$9)</f>
        <v>1856</v>
      </c>
      <c r="J41" s="17" t="str">
        <f>VLOOKUP(A$2:A$6900,'DNEVNI IZVESTAJ'!A$2:BH$14727,7,0)</f>
        <v>SBB</v>
      </c>
      <c r="K41" s="17" t="str">
        <f>VLOOKUP(A$2:A$6900,'DNEVNI IZVESTAJ'!A$2:BI$14727,8,0)</f>
        <v>360+</v>
      </c>
      <c r="L41" s="242">
        <f>VLOOKUP(A$2:A$6900,'DNEVNI IZVESTAJ'!A$2:BJ$14727,9,0)</f>
        <v>0</v>
      </c>
      <c r="M41" s="242">
        <f>VLOOKUP(A$2:A$6900,'DNEVNI IZVESTAJ'!A$2:BK$14727,10,0)</f>
        <v>0</v>
      </c>
      <c r="N41" s="242">
        <f>VLOOKUP(A$2:A$6900,'DNEVNI IZVESTAJ'!A$2:BL$14727,11,0)</f>
        <v>0</v>
      </c>
      <c r="O41" s="242">
        <f>VLOOKUP(A$2:A$6900,'DNEVNI IZVESTAJ'!A$2:BM$14727,12,0)</f>
        <v>0</v>
      </c>
      <c r="P41" s="242">
        <f>VLOOKUP(A$2:A$6900,'DNEVNI IZVESTAJ'!A$2:BN$14727,13,0)</f>
        <v>0</v>
      </c>
      <c r="Q41" s="242">
        <f>VLOOKUP(A$2:A$6900,'DNEVNI IZVESTAJ'!A$2:BO$14727,14,0)</f>
        <v>0</v>
      </c>
      <c r="R41" s="242">
        <f>VLOOKUP(A$2:A$6900,'DNEVNI IZVESTAJ'!A$2:BP$14727,15,0)</f>
        <v>5675.85</v>
      </c>
      <c r="S41" s="19"/>
    </row>
    <row r="42" spans="1:19">
      <c r="A42" s="64" t="s">
        <v>2519</v>
      </c>
      <c r="B42" s="64" t="s">
        <v>3967</v>
      </c>
      <c r="C42" s="64">
        <v>15981.88</v>
      </c>
      <c r="D42" s="64"/>
      <c r="E42" s="64" t="s">
        <v>2520</v>
      </c>
      <c r="F42" s="241">
        <f>VLOOKUP(AANPL!A$2:A$6900,'DNEVNI IZVESTAJ'!A$2:C$14727,3,0)</f>
        <v>17503.98</v>
      </c>
      <c r="G42" s="238">
        <f>VLOOKUP(AANPL!A$2:A$6900,'DNEVNI IZVESTAJ'!A$2:D$14727,4,0)</f>
        <v>0</v>
      </c>
      <c r="H42" s="17">
        <f>VLOOKUP(A$2:A$6900,'DNEVNI IZVESTAJ'!A$2:BF$14727,6,0)</f>
        <v>1831</v>
      </c>
      <c r="I42" s="18">
        <f ca="1">SUM(H42+UNOS!J$9)</f>
        <v>1842</v>
      </c>
      <c r="J42" s="17" t="str">
        <f>VLOOKUP(A$2:A$6900,'DNEVNI IZVESTAJ'!A$2:BH$14727,7,0)</f>
        <v>SBB</v>
      </c>
      <c r="K42" s="17" t="str">
        <f>VLOOKUP(A$2:A$6900,'DNEVNI IZVESTAJ'!A$2:BI$14727,8,0)</f>
        <v>360+</v>
      </c>
      <c r="L42" s="242">
        <f>VLOOKUP(A$2:A$6900,'DNEVNI IZVESTAJ'!A$2:BJ$14727,9,0)</f>
        <v>0</v>
      </c>
      <c r="M42" s="242">
        <f>VLOOKUP(A$2:A$6900,'DNEVNI IZVESTAJ'!A$2:BK$14727,10,0)</f>
        <v>0</v>
      </c>
      <c r="N42" s="242">
        <f>VLOOKUP(A$2:A$6900,'DNEVNI IZVESTAJ'!A$2:BL$14727,11,0)</f>
        <v>0</v>
      </c>
      <c r="O42" s="242">
        <f>VLOOKUP(A$2:A$6900,'DNEVNI IZVESTAJ'!A$2:BM$14727,12,0)</f>
        <v>0</v>
      </c>
      <c r="P42" s="242">
        <f>VLOOKUP(A$2:A$6900,'DNEVNI IZVESTAJ'!A$2:BN$14727,13,0)</f>
        <v>0</v>
      </c>
      <c r="Q42" s="242">
        <f>VLOOKUP(A$2:A$6900,'DNEVNI IZVESTAJ'!A$2:BO$14727,14,0)</f>
        <v>0</v>
      </c>
      <c r="R42" s="242">
        <f>VLOOKUP(A$2:A$6900,'DNEVNI IZVESTAJ'!A$2:BP$14727,15,0)</f>
        <v>17504</v>
      </c>
      <c r="S42" s="19"/>
    </row>
    <row r="43" spans="1:19">
      <c r="A43" s="64" t="s">
        <v>3970</v>
      </c>
      <c r="B43" s="64" t="s">
        <v>3967</v>
      </c>
      <c r="C43" s="64">
        <v>4929.66</v>
      </c>
      <c r="D43" s="64"/>
      <c r="E43" s="64" t="s">
        <v>3971</v>
      </c>
      <c r="F43" s="241">
        <f>VLOOKUP(AANPL!A$2:A$6900,'DNEVNI IZVESTAJ'!A$2:C$14727,3,0)</f>
        <v>5354.41</v>
      </c>
      <c r="G43" s="238">
        <f>VLOOKUP(AANPL!A$2:A$6900,'DNEVNI IZVESTAJ'!A$2:D$14727,4,0)</f>
        <v>0</v>
      </c>
      <c r="H43" s="17">
        <f>VLOOKUP(A$2:A$6900,'DNEVNI IZVESTAJ'!A$2:BF$14727,6,0)</f>
        <v>1823</v>
      </c>
      <c r="I43" s="18">
        <f ca="1">SUM(H43+UNOS!J$9)</f>
        <v>1834</v>
      </c>
      <c r="J43" s="17" t="str">
        <f>VLOOKUP(A$2:A$6900,'DNEVNI IZVESTAJ'!A$2:BH$14727,7,0)</f>
        <v>SBB</v>
      </c>
      <c r="K43" s="17" t="str">
        <f>VLOOKUP(A$2:A$6900,'DNEVNI IZVESTAJ'!A$2:BI$14727,8,0)</f>
        <v>360+</v>
      </c>
      <c r="L43" s="242">
        <f>VLOOKUP(A$2:A$6900,'DNEVNI IZVESTAJ'!A$2:BJ$14727,9,0)</f>
        <v>0</v>
      </c>
      <c r="M43" s="242">
        <f>VLOOKUP(A$2:A$6900,'DNEVNI IZVESTAJ'!A$2:BK$14727,10,0)</f>
        <v>0</v>
      </c>
      <c r="N43" s="242">
        <f>VLOOKUP(A$2:A$6900,'DNEVNI IZVESTAJ'!A$2:BL$14727,11,0)</f>
        <v>0</v>
      </c>
      <c r="O43" s="242">
        <f>VLOOKUP(A$2:A$6900,'DNEVNI IZVESTAJ'!A$2:BM$14727,12,0)</f>
        <v>0</v>
      </c>
      <c r="P43" s="242">
        <f>VLOOKUP(A$2:A$6900,'DNEVNI IZVESTAJ'!A$2:BN$14727,13,0)</f>
        <v>0</v>
      </c>
      <c r="Q43" s="242">
        <f>VLOOKUP(A$2:A$6900,'DNEVNI IZVESTAJ'!A$2:BO$14727,14,0)</f>
        <v>0</v>
      </c>
      <c r="R43" s="242">
        <f>VLOOKUP(A$2:A$6900,'DNEVNI IZVESTAJ'!A$2:BP$14727,15,0)</f>
        <v>5354.38</v>
      </c>
      <c r="S43" s="19"/>
    </row>
    <row r="44" spans="1:19">
      <c r="A44" s="64" t="s">
        <v>3875</v>
      </c>
      <c r="B44" s="64" t="s">
        <v>3876</v>
      </c>
      <c r="C44" s="64">
        <v>7562.08</v>
      </c>
      <c r="D44" s="64"/>
      <c r="E44" s="64" t="s">
        <v>3877</v>
      </c>
      <c r="F44" s="241">
        <f>VLOOKUP(AANPL!A$2:A$6900,'DNEVNI IZVESTAJ'!A$2:C$14727,3,0)</f>
        <v>7452.86</v>
      </c>
      <c r="G44" s="238">
        <f>VLOOKUP(AANPL!A$2:A$6900,'DNEVNI IZVESTAJ'!A$2:D$14727,4,0)</f>
        <v>0</v>
      </c>
      <c r="H44" s="17">
        <f>VLOOKUP(A$2:A$6900,'DNEVNI IZVESTAJ'!A$2:BF$14727,6,0)</f>
        <v>1817</v>
      </c>
      <c r="I44" s="18">
        <f ca="1">SUM(H44+UNOS!J$9)</f>
        <v>1828</v>
      </c>
      <c r="J44" s="17" t="str">
        <f>VLOOKUP(A$2:A$6900,'DNEVNI IZVESTAJ'!A$2:BH$14727,7,0)</f>
        <v>SBB</v>
      </c>
      <c r="K44" s="17" t="str">
        <f>VLOOKUP(A$2:A$6900,'DNEVNI IZVESTAJ'!A$2:BI$14727,8,0)</f>
        <v>360+</v>
      </c>
      <c r="L44" s="242">
        <f>VLOOKUP(A$2:A$6900,'DNEVNI IZVESTAJ'!A$2:BJ$14727,9,0)</f>
        <v>0</v>
      </c>
      <c r="M44" s="242">
        <f>VLOOKUP(A$2:A$6900,'DNEVNI IZVESTAJ'!A$2:BK$14727,10,0)</f>
        <v>0</v>
      </c>
      <c r="N44" s="242">
        <f>VLOOKUP(A$2:A$6900,'DNEVNI IZVESTAJ'!A$2:BL$14727,11,0)</f>
        <v>0</v>
      </c>
      <c r="O44" s="242">
        <f>VLOOKUP(A$2:A$6900,'DNEVNI IZVESTAJ'!A$2:BM$14727,12,0)</f>
        <v>0</v>
      </c>
      <c r="P44" s="242">
        <f>VLOOKUP(A$2:A$6900,'DNEVNI IZVESTAJ'!A$2:BN$14727,13,0)</f>
        <v>0</v>
      </c>
      <c r="Q44" s="242">
        <f>VLOOKUP(A$2:A$6900,'DNEVNI IZVESTAJ'!A$2:BO$14727,14,0)</f>
        <v>0</v>
      </c>
      <c r="R44" s="242">
        <f>VLOOKUP(A$2:A$6900,'DNEVNI IZVESTAJ'!A$2:BP$14727,15,0)</f>
        <v>7452.84</v>
      </c>
      <c r="S44" s="19"/>
    </row>
    <row r="45" spans="1:19">
      <c r="A45" s="64" t="s">
        <v>6502</v>
      </c>
      <c r="B45" s="64" t="s">
        <v>6483</v>
      </c>
      <c r="C45" s="64">
        <v>440.46</v>
      </c>
      <c r="D45" s="64"/>
      <c r="E45" s="64" t="s">
        <v>6503</v>
      </c>
      <c r="F45" s="241">
        <f>VLOOKUP(AANPL!A$2:A$6900,'DNEVNI IZVESTAJ'!A$2:C$14727,3,0)</f>
        <v>497.56</v>
      </c>
      <c r="G45" s="238">
        <f>VLOOKUP(AANPL!A$2:A$6900,'DNEVNI IZVESTAJ'!A$2:D$14727,4,0)</f>
        <v>0</v>
      </c>
      <c r="H45" s="17">
        <f>VLOOKUP(A$2:A$6900,'DNEVNI IZVESTAJ'!A$2:BF$14727,6,0)</f>
        <v>1814</v>
      </c>
      <c r="I45" s="18">
        <f ca="1">SUM(H45+UNOS!J$9)</f>
        <v>1825</v>
      </c>
      <c r="J45" s="17" t="str">
        <f>VLOOKUP(A$2:A$6900,'DNEVNI IZVESTAJ'!A$2:BH$14727,7,0)</f>
        <v>SBB</v>
      </c>
      <c r="K45" s="17" t="str">
        <f>VLOOKUP(A$2:A$6900,'DNEVNI IZVESTAJ'!A$2:BI$14727,8,0)</f>
        <v>360+</v>
      </c>
      <c r="L45" s="242">
        <f>VLOOKUP(A$2:A$6900,'DNEVNI IZVESTAJ'!A$2:BJ$14727,9,0)</f>
        <v>0</v>
      </c>
      <c r="M45" s="242">
        <f>VLOOKUP(A$2:A$6900,'DNEVNI IZVESTAJ'!A$2:BK$14727,10,0)</f>
        <v>0</v>
      </c>
      <c r="N45" s="242">
        <f>VLOOKUP(A$2:A$6900,'DNEVNI IZVESTAJ'!A$2:BL$14727,11,0)</f>
        <v>0</v>
      </c>
      <c r="O45" s="242">
        <f>VLOOKUP(A$2:A$6900,'DNEVNI IZVESTAJ'!A$2:BM$14727,12,0)</f>
        <v>0</v>
      </c>
      <c r="P45" s="242">
        <f>VLOOKUP(A$2:A$6900,'DNEVNI IZVESTAJ'!A$2:BN$14727,13,0)</f>
        <v>0</v>
      </c>
      <c r="Q45" s="242">
        <f>VLOOKUP(A$2:A$6900,'DNEVNI IZVESTAJ'!A$2:BO$14727,14,0)</f>
        <v>0</v>
      </c>
      <c r="R45" s="242">
        <f>VLOOKUP(A$2:A$6900,'DNEVNI IZVESTAJ'!A$2:BP$14727,15,0)</f>
        <v>497.55</v>
      </c>
      <c r="S45" s="19"/>
    </row>
    <row r="46" spans="1:19">
      <c r="A46" s="64" t="s">
        <v>1164</v>
      </c>
      <c r="B46" s="64" t="s">
        <v>6483</v>
      </c>
      <c r="C46" s="64">
        <v>2401.9299999999998</v>
      </c>
      <c r="D46" s="64"/>
      <c r="E46" s="64" t="s">
        <v>1165</v>
      </c>
      <c r="F46" s="241">
        <f>VLOOKUP(AANPL!A$2:A$6900,'DNEVNI IZVESTAJ'!A$2:C$14727,3,0)</f>
        <v>2586.85</v>
      </c>
      <c r="G46" s="238">
        <f>VLOOKUP(AANPL!A$2:A$6900,'DNEVNI IZVESTAJ'!A$2:D$14727,4,0)</f>
        <v>0</v>
      </c>
      <c r="H46" s="17">
        <f>VLOOKUP(A$2:A$6900,'DNEVNI IZVESTAJ'!A$2:BF$14727,6,0)</f>
        <v>1800</v>
      </c>
      <c r="I46" s="18">
        <f ca="1">SUM(H46+UNOS!J$9)</f>
        <v>1811</v>
      </c>
      <c r="J46" s="17" t="str">
        <f>VLOOKUP(A$2:A$6900,'DNEVNI IZVESTAJ'!A$2:BH$14727,7,0)</f>
        <v>SBB</v>
      </c>
      <c r="K46" s="17" t="str">
        <f>VLOOKUP(A$2:A$6900,'DNEVNI IZVESTAJ'!A$2:BI$14727,8,0)</f>
        <v>360+</v>
      </c>
      <c r="L46" s="242">
        <f>VLOOKUP(A$2:A$6900,'DNEVNI IZVESTAJ'!A$2:BJ$14727,9,0)</f>
        <v>0</v>
      </c>
      <c r="M46" s="242">
        <f>VLOOKUP(A$2:A$6900,'DNEVNI IZVESTAJ'!A$2:BK$14727,10,0)</f>
        <v>0</v>
      </c>
      <c r="N46" s="242">
        <f>VLOOKUP(A$2:A$6900,'DNEVNI IZVESTAJ'!A$2:BL$14727,11,0)</f>
        <v>0</v>
      </c>
      <c r="O46" s="242">
        <f>VLOOKUP(A$2:A$6900,'DNEVNI IZVESTAJ'!A$2:BM$14727,12,0)</f>
        <v>0</v>
      </c>
      <c r="P46" s="242">
        <f>VLOOKUP(A$2:A$6900,'DNEVNI IZVESTAJ'!A$2:BN$14727,13,0)</f>
        <v>0</v>
      </c>
      <c r="Q46" s="242">
        <f>VLOOKUP(A$2:A$6900,'DNEVNI IZVESTAJ'!A$2:BO$14727,14,0)</f>
        <v>0</v>
      </c>
      <c r="R46" s="242">
        <f>VLOOKUP(A$2:A$6900,'DNEVNI IZVESTAJ'!A$2:BP$14727,15,0)</f>
        <v>2586.86</v>
      </c>
      <c r="S46" s="19"/>
    </row>
    <row r="47" spans="1:19">
      <c r="A47" s="64" t="s">
        <v>6482</v>
      </c>
      <c r="B47" s="64" t="s">
        <v>6483</v>
      </c>
      <c r="C47" s="64">
        <v>49.35</v>
      </c>
      <c r="D47" s="64"/>
      <c r="E47" s="64" t="s">
        <v>6484</v>
      </c>
      <c r="F47" s="241">
        <f>VLOOKUP(AANPL!A$2:A$6900,'DNEVNI IZVESTAJ'!A$2:C$14727,3,0)</f>
        <v>51.98</v>
      </c>
      <c r="G47" s="238">
        <f>VLOOKUP(AANPL!A$2:A$6900,'DNEVNI IZVESTAJ'!A$2:D$14727,4,0)</f>
        <v>0</v>
      </c>
      <c r="H47" s="17">
        <f>VLOOKUP(A$2:A$6900,'DNEVNI IZVESTAJ'!A$2:BF$14727,6,0)</f>
        <v>1789</v>
      </c>
      <c r="I47" s="18">
        <f ca="1">SUM(H47+UNOS!J$9)</f>
        <v>1800</v>
      </c>
      <c r="J47" s="17" t="str">
        <f>VLOOKUP(A$2:A$6900,'DNEVNI IZVESTAJ'!A$2:BH$14727,7,0)</f>
        <v>SBB</v>
      </c>
      <c r="K47" s="17" t="str">
        <f>VLOOKUP(A$2:A$6900,'DNEVNI IZVESTAJ'!A$2:BI$14727,8,0)</f>
        <v>360+</v>
      </c>
      <c r="L47" s="242">
        <f>VLOOKUP(A$2:A$6900,'DNEVNI IZVESTAJ'!A$2:BJ$14727,9,0)</f>
        <v>0</v>
      </c>
      <c r="M47" s="242">
        <f>VLOOKUP(A$2:A$6900,'DNEVNI IZVESTAJ'!A$2:BK$14727,10,0)</f>
        <v>0</v>
      </c>
      <c r="N47" s="242">
        <f>VLOOKUP(A$2:A$6900,'DNEVNI IZVESTAJ'!A$2:BL$14727,11,0)</f>
        <v>0</v>
      </c>
      <c r="O47" s="242">
        <f>VLOOKUP(A$2:A$6900,'DNEVNI IZVESTAJ'!A$2:BM$14727,12,0)</f>
        <v>0</v>
      </c>
      <c r="P47" s="242">
        <f>VLOOKUP(A$2:A$6900,'DNEVNI IZVESTAJ'!A$2:BN$14727,13,0)</f>
        <v>0</v>
      </c>
      <c r="Q47" s="242">
        <f>VLOOKUP(A$2:A$6900,'DNEVNI IZVESTAJ'!A$2:BO$14727,14,0)</f>
        <v>0</v>
      </c>
      <c r="R47" s="242">
        <f>VLOOKUP(A$2:A$6900,'DNEVNI IZVESTAJ'!A$2:BP$14727,15,0)</f>
        <v>51.97</v>
      </c>
      <c r="S47" s="19"/>
    </row>
    <row r="48" spans="1:19">
      <c r="A48" s="64" t="s">
        <v>6071</v>
      </c>
      <c r="B48" s="64" t="s">
        <v>1076</v>
      </c>
      <c r="C48" s="16">
        <v>233.54</v>
      </c>
      <c r="D48" s="16"/>
      <c r="E48" s="64" t="s">
        <v>1077</v>
      </c>
      <c r="F48" s="241">
        <f>VLOOKUP(AANPL!A$2:A$6900,'DNEVNI IZVESTAJ'!A$2:C$14727,3,0)</f>
        <v>219.58</v>
      </c>
      <c r="G48" s="238">
        <f>VLOOKUP(AANPL!A$2:A$6900,'DNEVNI IZVESTAJ'!A$2:D$14727,4,0)</f>
        <v>0</v>
      </c>
      <c r="H48" s="17">
        <f>VLOOKUP(A$2:A$6900,'DNEVNI IZVESTAJ'!A$2:BF$14727,6,0)</f>
        <v>1789</v>
      </c>
      <c r="I48" s="18">
        <f ca="1">SUM(H48+UNOS!J$9)</f>
        <v>1800</v>
      </c>
      <c r="J48" s="17" t="str">
        <f>VLOOKUP(A$2:A$6900,'DNEVNI IZVESTAJ'!A$2:BH$14727,7,0)</f>
        <v>SBB</v>
      </c>
      <c r="K48" s="17" t="str">
        <f>VLOOKUP(A$2:A$6900,'DNEVNI IZVESTAJ'!A$2:BI$14727,8,0)</f>
        <v>360+</v>
      </c>
      <c r="L48" s="242">
        <f>VLOOKUP(A$2:A$6900,'DNEVNI IZVESTAJ'!A$2:BJ$14727,9,0)</f>
        <v>0</v>
      </c>
      <c r="M48" s="242">
        <f>VLOOKUP(A$2:A$6900,'DNEVNI IZVESTAJ'!A$2:BK$14727,10,0)</f>
        <v>0</v>
      </c>
      <c r="N48" s="242">
        <f>VLOOKUP(A$2:A$6900,'DNEVNI IZVESTAJ'!A$2:BL$14727,11,0)</f>
        <v>0</v>
      </c>
      <c r="O48" s="242">
        <f>VLOOKUP(A$2:A$6900,'DNEVNI IZVESTAJ'!A$2:BM$14727,12,0)</f>
        <v>0</v>
      </c>
      <c r="P48" s="242">
        <f>VLOOKUP(A$2:A$6900,'DNEVNI IZVESTAJ'!A$2:BN$14727,13,0)</f>
        <v>0</v>
      </c>
      <c r="Q48" s="242">
        <f>VLOOKUP(A$2:A$6900,'DNEVNI IZVESTAJ'!A$2:BO$14727,14,0)</f>
        <v>0</v>
      </c>
      <c r="R48" s="242">
        <f>VLOOKUP(A$2:A$6900,'DNEVNI IZVESTAJ'!A$2:BP$14727,15,0)</f>
        <v>219.57</v>
      </c>
      <c r="S48" s="19"/>
    </row>
    <row r="49" spans="1:19">
      <c r="A49" s="64" t="s">
        <v>1099</v>
      </c>
      <c r="B49" s="64" t="s">
        <v>1100</v>
      </c>
      <c r="C49" s="64">
        <v>6264.24</v>
      </c>
      <c r="D49" s="64"/>
      <c r="E49" s="64" t="s">
        <v>1101</v>
      </c>
      <c r="F49" s="241">
        <f>VLOOKUP(AANPL!A$2:A$6900,'DNEVNI IZVESTAJ'!A$2:C$14727,3,0)</f>
        <v>7045.97</v>
      </c>
      <c r="G49" s="238">
        <f>VLOOKUP(AANPL!A$2:A$6900,'DNEVNI IZVESTAJ'!A$2:D$14727,4,0)</f>
        <v>0</v>
      </c>
      <c r="H49" s="17">
        <f>VLOOKUP(A$2:A$6900,'DNEVNI IZVESTAJ'!A$2:BF$14727,6,0)</f>
        <v>1782</v>
      </c>
      <c r="I49" s="18">
        <f ca="1">SUM(H49+UNOS!J$9)</f>
        <v>1793</v>
      </c>
      <c r="J49" s="17" t="str">
        <f>VLOOKUP(A$2:A$6900,'DNEVNI IZVESTAJ'!A$2:BH$14727,7,0)</f>
        <v>SME</v>
      </c>
      <c r="K49" s="17" t="str">
        <f>VLOOKUP(A$2:A$6900,'DNEVNI IZVESTAJ'!A$2:BI$14727,8,0)</f>
        <v>360+</v>
      </c>
      <c r="L49" s="242">
        <f>VLOOKUP(A$2:A$6900,'DNEVNI IZVESTAJ'!A$2:BJ$14727,9,0)</f>
        <v>0</v>
      </c>
      <c r="M49" s="242">
        <f>VLOOKUP(A$2:A$6900,'DNEVNI IZVESTAJ'!A$2:BK$14727,10,0)</f>
        <v>0</v>
      </c>
      <c r="N49" s="242">
        <f>VLOOKUP(A$2:A$6900,'DNEVNI IZVESTAJ'!A$2:BL$14727,11,0)</f>
        <v>0</v>
      </c>
      <c r="O49" s="242">
        <f>VLOOKUP(A$2:A$6900,'DNEVNI IZVESTAJ'!A$2:BM$14727,12,0)</f>
        <v>0</v>
      </c>
      <c r="P49" s="242">
        <f>VLOOKUP(A$2:A$6900,'DNEVNI IZVESTAJ'!A$2:BN$14727,13,0)</f>
        <v>0</v>
      </c>
      <c r="Q49" s="242">
        <f>VLOOKUP(A$2:A$6900,'DNEVNI IZVESTAJ'!A$2:BO$14727,14,0)</f>
        <v>0</v>
      </c>
      <c r="R49" s="242">
        <f>VLOOKUP(A$2:A$6900,'DNEVNI IZVESTAJ'!A$2:BP$14727,15,0)</f>
        <v>7045.89</v>
      </c>
      <c r="S49" s="19"/>
    </row>
    <row r="50" spans="1:19">
      <c r="A50" s="16" t="s">
        <v>1815</v>
      </c>
      <c r="B50" s="16" t="s">
        <v>4627</v>
      </c>
      <c r="C50" s="16">
        <v>35657.46</v>
      </c>
      <c r="D50" s="16"/>
      <c r="E50" s="16" t="s">
        <v>1816</v>
      </c>
      <c r="F50" s="241">
        <f>VLOOKUP(AANPL!A$2:A$6900,'DNEVNI IZVESTAJ'!A$2:C$14727,3,0)</f>
        <v>35606.379999999997</v>
      </c>
      <c r="G50" s="238">
        <f>VLOOKUP(AANPL!A$2:A$6900,'DNEVNI IZVESTAJ'!A$2:D$14727,4,0)</f>
        <v>0</v>
      </c>
      <c r="H50" s="17">
        <f>VLOOKUP(A$2:A$6900,'DNEVNI IZVESTAJ'!A$2:BF$14727,6,0)</f>
        <v>1768</v>
      </c>
      <c r="I50" s="18">
        <f ca="1">SUM(H50+UNOS!J$9)</f>
        <v>1779</v>
      </c>
      <c r="J50" s="17" t="str">
        <f>VLOOKUP(A$2:A$6900,'DNEVNI IZVESTAJ'!A$2:BH$14727,7,0)</f>
        <v>SME</v>
      </c>
      <c r="K50" s="17" t="str">
        <f>VLOOKUP(A$2:A$6900,'DNEVNI IZVESTAJ'!A$2:BI$14727,8,0)</f>
        <v>360+</v>
      </c>
      <c r="L50" s="242">
        <f>VLOOKUP(A$2:A$6900,'DNEVNI IZVESTAJ'!A$2:BJ$14727,9,0)</f>
        <v>0</v>
      </c>
      <c r="M50" s="242">
        <f>VLOOKUP(A$2:A$6900,'DNEVNI IZVESTAJ'!A$2:BK$14727,10,0)</f>
        <v>0</v>
      </c>
      <c r="N50" s="242">
        <f>VLOOKUP(A$2:A$6900,'DNEVNI IZVESTAJ'!A$2:BL$14727,11,0)</f>
        <v>0</v>
      </c>
      <c r="O50" s="242">
        <f>VLOOKUP(A$2:A$6900,'DNEVNI IZVESTAJ'!A$2:BM$14727,12,0)</f>
        <v>0</v>
      </c>
      <c r="P50" s="242">
        <f>VLOOKUP(A$2:A$6900,'DNEVNI IZVESTAJ'!A$2:BN$14727,13,0)</f>
        <v>0</v>
      </c>
      <c r="Q50" s="242">
        <f>VLOOKUP(A$2:A$6900,'DNEVNI IZVESTAJ'!A$2:BO$14727,14,0)</f>
        <v>0</v>
      </c>
      <c r="R50" s="242">
        <f>VLOOKUP(A$2:A$6900,'DNEVNI IZVESTAJ'!A$2:BP$14727,15,0)</f>
        <v>35606.379999999997</v>
      </c>
      <c r="S50" s="19"/>
    </row>
    <row r="51" spans="1:19">
      <c r="A51" s="64" t="s">
        <v>1113</v>
      </c>
      <c r="B51" s="64" t="s">
        <v>1100</v>
      </c>
      <c r="C51" s="64">
        <v>13855.13</v>
      </c>
      <c r="D51" s="64"/>
      <c r="E51" s="64" t="s">
        <v>1114</v>
      </c>
      <c r="F51" s="241">
        <f>VLOOKUP(AANPL!A$2:A$6900,'DNEVNI IZVESTAJ'!A$2:C$14727,3,0)</f>
        <v>15488.03</v>
      </c>
      <c r="G51" s="238">
        <f>VLOOKUP(AANPL!A$2:A$6900,'DNEVNI IZVESTAJ'!A$2:D$14727,4,0)</f>
        <v>0</v>
      </c>
      <c r="H51" s="17">
        <f>VLOOKUP(A$2:A$6900,'DNEVNI IZVESTAJ'!A$2:BF$14727,6,0)</f>
        <v>1768</v>
      </c>
      <c r="I51" s="18">
        <f ca="1">SUM(H51+UNOS!J$9)</f>
        <v>1779</v>
      </c>
      <c r="J51" s="17" t="str">
        <f>VLOOKUP(A$2:A$6900,'DNEVNI IZVESTAJ'!A$2:BH$14727,7,0)</f>
        <v>SME</v>
      </c>
      <c r="K51" s="17" t="str">
        <f>VLOOKUP(A$2:A$6900,'DNEVNI IZVESTAJ'!A$2:BI$14727,8,0)</f>
        <v>360+</v>
      </c>
      <c r="L51" s="242">
        <f>VLOOKUP(A$2:A$6900,'DNEVNI IZVESTAJ'!A$2:BJ$14727,9,0)</f>
        <v>0</v>
      </c>
      <c r="M51" s="242">
        <f>VLOOKUP(A$2:A$6900,'DNEVNI IZVESTAJ'!A$2:BK$14727,10,0)</f>
        <v>0</v>
      </c>
      <c r="N51" s="242">
        <f>VLOOKUP(A$2:A$6900,'DNEVNI IZVESTAJ'!A$2:BL$14727,11,0)</f>
        <v>0</v>
      </c>
      <c r="O51" s="242">
        <f>VLOOKUP(A$2:A$6900,'DNEVNI IZVESTAJ'!A$2:BM$14727,12,0)</f>
        <v>0</v>
      </c>
      <c r="P51" s="242">
        <f>VLOOKUP(A$2:A$6900,'DNEVNI IZVESTAJ'!A$2:BN$14727,13,0)</f>
        <v>0</v>
      </c>
      <c r="Q51" s="242">
        <f>VLOOKUP(A$2:A$6900,'DNEVNI IZVESTAJ'!A$2:BO$14727,14,0)</f>
        <v>0</v>
      </c>
      <c r="R51" s="242">
        <f>VLOOKUP(A$2:A$6900,'DNEVNI IZVESTAJ'!A$2:BP$14727,15,0)</f>
        <v>15488.13</v>
      </c>
      <c r="S51" s="19"/>
    </row>
    <row r="52" spans="1:19">
      <c r="A52" s="16" t="s">
        <v>2377</v>
      </c>
      <c r="B52" s="16" t="s">
        <v>2378</v>
      </c>
      <c r="C52" s="16">
        <v>505.9</v>
      </c>
      <c r="D52" s="16"/>
      <c r="E52" s="16" t="s">
        <v>2379</v>
      </c>
      <c r="F52" s="241">
        <f>VLOOKUP(AANPL!A$2:A$6900,'DNEVNI IZVESTAJ'!A$2:C$14727,3,0)</f>
        <v>470.31</v>
      </c>
      <c r="G52" s="238">
        <f>VLOOKUP(AANPL!A$2:A$6900,'DNEVNI IZVESTAJ'!A$2:D$14727,4,0)</f>
        <v>0</v>
      </c>
      <c r="H52" s="17">
        <f>VLOOKUP(A$2:A$6900,'DNEVNI IZVESTAJ'!A$2:BF$14727,6,0)</f>
        <v>1764</v>
      </c>
      <c r="I52" s="18">
        <f ca="1">SUM(H52+UNOS!J$9)</f>
        <v>1775</v>
      </c>
      <c r="J52" s="17" t="str">
        <f>VLOOKUP(A$2:A$6900,'DNEVNI IZVESTAJ'!A$2:BH$14727,7,0)</f>
        <v>SBB</v>
      </c>
      <c r="K52" s="17" t="str">
        <f>VLOOKUP(A$2:A$6900,'DNEVNI IZVESTAJ'!A$2:BI$14727,8,0)</f>
        <v>360+</v>
      </c>
      <c r="L52" s="242">
        <f>VLOOKUP(A$2:A$6900,'DNEVNI IZVESTAJ'!A$2:BJ$14727,9,0)</f>
        <v>0</v>
      </c>
      <c r="M52" s="242">
        <f>VLOOKUP(A$2:A$6900,'DNEVNI IZVESTAJ'!A$2:BK$14727,10,0)</f>
        <v>0</v>
      </c>
      <c r="N52" s="242">
        <f>VLOOKUP(A$2:A$6900,'DNEVNI IZVESTAJ'!A$2:BL$14727,11,0)</f>
        <v>0</v>
      </c>
      <c r="O52" s="242">
        <f>VLOOKUP(A$2:A$6900,'DNEVNI IZVESTAJ'!A$2:BM$14727,12,0)</f>
        <v>0</v>
      </c>
      <c r="P52" s="242">
        <f>VLOOKUP(A$2:A$6900,'DNEVNI IZVESTAJ'!A$2:BN$14727,13,0)</f>
        <v>0</v>
      </c>
      <c r="Q52" s="242">
        <f>VLOOKUP(A$2:A$6900,'DNEVNI IZVESTAJ'!A$2:BO$14727,14,0)</f>
        <v>0</v>
      </c>
      <c r="R52" s="242">
        <f>VLOOKUP(A$2:A$6900,'DNEVNI IZVESTAJ'!A$2:BP$14727,15,0)</f>
        <v>470.3</v>
      </c>
      <c r="S52" s="19"/>
    </row>
    <row r="53" spans="1:19">
      <c r="A53" s="16" t="s">
        <v>4289</v>
      </c>
      <c r="B53" s="16" t="s">
        <v>4290</v>
      </c>
      <c r="C53" s="16">
        <v>8583.34</v>
      </c>
      <c r="D53" s="16"/>
      <c r="E53" s="16" t="s">
        <v>6443</v>
      </c>
      <c r="F53" s="241">
        <f>VLOOKUP(AANPL!A$2:A$6900,'DNEVNI IZVESTAJ'!A$2:C$14727,3,0)</f>
        <v>1078.71</v>
      </c>
      <c r="G53" s="238">
        <f>VLOOKUP(AANPL!A$2:A$6900,'DNEVNI IZVESTAJ'!A$2:D$14727,4,0)</f>
        <v>0</v>
      </c>
      <c r="H53" s="17">
        <f>VLOOKUP(A$2:A$6900,'DNEVNI IZVESTAJ'!A$2:BF$14727,6,0)</f>
        <v>1740</v>
      </c>
      <c r="I53" s="18">
        <f ca="1">SUM(H53+UNOS!J$9)</f>
        <v>1751</v>
      </c>
      <c r="J53" s="17" t="str">
        <f>VLOOKUP(A$2:A$6900,'DNEVNI IZVESTAJ'!A$2:BH$14727,7,0)</f>
        <v>SME</v>
      </c>
      <c r="K53" s="17" t="str">
        <f>VLOOKUP(A$2:A$6900,'DNEVNI IZVESTAJ'!A$2:BI$14727,8,0)</f>
        <v>360+</v>
      </c>
      <c r="L53" s="242">
        <f>VLOOKUP(A$2:A$6900,'DNEVNI IZVESTAJ'!A$2:BJ$14727,9,0)</f>
        <v>0</v>
      </c>
      <c r="M53" s="242">
        <f>VLOOKUP(A$2:A$6900,'DNEVNI IZVESTAJ'!A$2:BK$14727,10,0)</f>
        <v>0</v>
      </c>
      <c r="N53" s="242">
        <f>VLOOKUP(A$2:A$6900,'DNEVNI IZVESTAJ'!A$2:BL$14727,11,0)</f>
        <v>0</v>
      </c>
      <c r="O53" s="242">
        <f>VLOOKUP(A$2:A$6900,'DNEVNI IZVESTAJ'!A$2:BM$14727,12,0)</f>
        <v>0</v>
      </c>
      <c r="P53" s="242">
        <f>VLOOKUP(A$2:A$6900,'DNEVNI IZVESTAJ'!A$2:BN$14727,13,0)</f>
        <v>0</v>
      </c>
      <c r="Q53" s="242">
        <f>VLOOKUP(A$2:A$6900,'DNEVNI IZVESTAJ'!A$2:BO$14727,14,0)</f>
        <v>0</v>
      </c>
      <c r="R53" s="242">
        <f>VLOOKUP(A$2:A$6900,'DNEVNI IZVESTAJ'!A$2:BP$14727,15,0)</f>
        <v>1078.71</v>
      </c>
      <c r="S53" s="19"/>
    </row>
    <row r="54" spans="1:19">
      <c r="A54" s="64" t="s">
        <v>1142</v>
      </c>
      <c r="B54" s="64" t="s">
        <v>1143</v>
      </c>
      <c r="C54" s="64">
        <v>3851.14</v>
      </c>
      <c r="D54" s="64"/>
      <c r="E54" s="64" t="s">
        <v>1144</v>
      </c>
      <c r="F54" s="241">
        <f>VLOOKUP(AANPL!A$2:A$6900,'DNEVNI IZVESTAJ'!A$2:C$14727,3,0)</f>
        <v>4139.13</v>
      </c>
      <c r="G54" s="238">
        <f>VLOOKUP(AANPL!A$2:A$6900,'DNEVNI IZVESTAJ'!A$2:D$14727,4,0)</f>
        <v>0</v>
      </c>
      <c r="H54" s="17">
        <f>VLOOKUP(A$2:A$6900,'DNEVNI IZVESTAJ'!A$2:BF$14727,6,0)</f>
        <v>1712</v>
      </c>
      <c r="I54" s="18">
        <f ca="1">SUM(H54+UNOS!J$9)</f>
        <v>1723</v>
      </c>
      <c r="J54" s="17" t="str">
        <f>VLOOKUP(A$2:A$6900,'DNEVNI IZVESTAJ'!A$2:BH$14727,7,0)</f>
        <v>SBB</v>
      </c>
      <c r="K54" s="17" t="str">
        <f>VLOOKUP(A$2:A$6900,'DNEVNI IZVESTAJ'!A$2:BI$14727,8,0)</f>
        <v>360+</v>
      </c>
      <c r="L54" s="242">
        <f>VLOOKUP(A$2:A$6900,'DNEVNI IZVESTAJ'!A$2:BJ$14727,9,0)</f>
        <v>0</v>
      </c>
      <c r="M54" s="242">
        <f>VLOOKUP(A$2:A$6900,'DNEVNI IZVESTAJ'!A$2:BK$14727,10,0)</f>
        <v>0</v>
      </c>
      <c r="N54" s="242">
        <f>VLOOKUP(A$2:A$6900,'DNEVNI IZVESTAJ'!A$2:BL$14727,11,0)</f>
        <v>0</v>
      </c>
      <c r="O54" s="242">
        <f>VLOOKUP(A$2:A$6900,'DNEVNI IZVESTAJ'!A$2:BM$14727,12,0)</f>
        <v>0</v>
      </c>
      <c r="P54" s="242">
        <f>VLOOKUP(A$2:A$6900,'DNEVNI IZVESTAJ'!A$2:BN$14727,13,0)</f>
        <v>0</v>
      </c>
      <c r="Q54" s="242">
        <f>VLOOKUP(A$2:A$6900,'DNEVNI IZVESTAJ'!A$2:BO$14727,14,0)</f>
        <v>0</v>
      </c>
      <c r="R54" s="242">
        <f>VLOOKUP(A$2:A$6900,'DNEVNI IZVESTAJ'!A$2:BP$14727,15,0)</f>
        <v>4139.1000000000004</v>
      </c>
      <c r="S54" s="19"/>
    </row>
    <row r="55" spans="1:19">
      <c r="A55" s="64" t="s">
        <v>4909</v>
      </c>
      <c r="B55" s="64" t="s">
        <v>4910</v>
      </c>
      <c r="C55" s="64">
        <v>14520.76</v>
      </c>
      <c r="D55" s="64"/>
      <c r="E55" s="64" t="s">
        <v>4911</v>
      </c>
      <c r="F55" s="241">
        <f>VLOOKUP(AANPL!A$2:A$6900,'DNEVNI IZVESTAJ'!A$2:C$14727,3,0)</f>
        <v>16435.2</v>
      </c>
      <c r="G55" s="238">
        <f>VLOOKUP(AANPL!A$2:A$6900,'DNEVNI IZVESTAJ'!A$2:D$14727,4,0)</f>
        <v>0</v>
      </c>
      <c r="H55" s="17">
        <f>VLOOKUP(A$2:A$6900,'DNEVNI IZVESTAJ'!A$2:BF$14727,6,0)</f>
        <v>1709</v>
      </c>
      <c r="I55" s="18">
        <f ca="1">SUM(H55+UNOS!J$9)</f>
        <v>1720</v>
      </c>
      <c r="J55" s="17" t="str">
        <f>VLOOKUP(A$2:A$6900,'DNEVNI IZVESTAJ'!A$2:BH$14727,7,0)</f>
        <v>SME</v>
      </c>
      <c r="K55" s="17" t="str">
        <f>VLOOKUP(A$2:A$6900,'DNEVNI IZVESTAJ'!A$2:BI$14727,8,0)</f>
        <v>360+</v>
      </c>
      <c r="L55" s="242">
        <f>VLOOKUP(A$2:A$6900,'DNEVNI IZVESTAJ'!A$2:BJ$14727,9,0)</f>
        <v>0</v>
      </c>
      <c r="M55" s="242">
        <f>VLOOKUP(A$2:A$6900,'DNEVNI IZVESTAJ'!A$2:BK$14727,10,0)</f>
        <v>0</v>
      </c>
      <c r="N55" s="242">
        <f>VLOOKUP(A$2:A$6900,'DNEVNI IZVESTAJ'!A$2:BL$14727,11,0)</f>
        <v>0</v>
      </c>
      <c r="O55" s="242">
        <f>VLOOKUP(A$2:A$6900,'DNEVNI IZVESTAJ'!A$2:BM$14727,12,0)</f>
        <v>0</v>
      </c>
      <c r="P55" s="242">
        <f>VLOOKUP(A$2:A$6900,'DNEVNI IZVESTAJ'!A$2:BN$14727,13,0)</f>
        <v>0</v>
      </c>
      <c r="Q55" s="242">
        <f>VLOOKUP(A$2:A$6900,'DNEVNI IZVESTAJ'!A$2:BO$14727,14,0)</f>
        <v>0</v>
      </c>
      <c r="R55" s="242">
        <f>VLOOKUP(A$2:A$6900,'DNEVNI IZVESTAJ'!A$2:BP$14727,15,0)</f>
        <v>16435.16</v>
      </c>
      <c r="S55" s="19"/>
    </row>
    <row r="56" spans="1:19">
      <c r="A56" s="64" t="s">
        <v>4913</v>
      </c>
      <c r="B56" s="64" t="s">
        <v>4910</v>
      </c>
      <c r="C56" s="64">
        <v>14614.69</v>
      </c>
      <c r="D56" s="64"/>
      <c r="E56" s="64" t="s">
        <v>4911</v>
      </c>
      <c r="F56" s="241">
        <f>VLOOKUP(AANPL!A$2:A$6900,'DNEVNI IZVESTAJ'!A$2:C$14727,3,0)</f>
        <v>16542.22</v>
      </c>
      <c r="G56" s="238">
        <f>VLOOKUP(AANPL!A$2:A$6900,'DNEVNI IZVESTAJ'!A$2:D$14727,4,0)</f>
        <v>0</v>
      </c>
      <c r="H56" s="17">
        <f>VLOOKUP(A$2:A$6900,'DNEVNI IZVESTAJ'!A$2:BF$14727,6,0)</f>
        <v>1709</v>
      </c>
      <c r="I56" s="18">
        <f ca="1">SUM(H56+UNOS!J$9)</f>
        <v>1720</v>
      </c>
      <c r="J56" s="17" t="str">
        <f>VLOOKUP(A$2:A$6900,'DNEVNI IZVESTAJ'!A$2:BH$14727,7,0)</f>
        <v>SME</v>
      </c>
      <c r="K56" s="17" t="str">
        <f>VLOOKUP(A$2:A$6900,'DNEVNI IZVESTAJ'!A$2:BI$14727,8,0)</f>
        <v>360+</v>
      </c>
      <c r="L56" s="242">
        <f>VLOOKUP(A$2:A$6900,'DNEVNI IZVESTAJ'!A$2:BJ$14727,9,0)</f>
        <v>0</v>
      </c>
      <c r="M56" s="242">
        <f>VLOOKUP(A$2:A$6900,'DNEVNI IZVESTAJ'!A$2:BK$14727,10,0)</f>
        <v>0</v>
      </c>
      <c r="N56" s="242">
        <f>VLOOKUP(A$2:A$6900,'DNEVNI IZVESTAJ'!A$2:BL$14727,11,0)</f>
        <v>0</v>
      </c>
      <c r="O56" s="242">
        <f>VLOOKUP(A$2:A$6900,'DNEVNI IZVESTAJ'!A$2:BM$14727,12,0)</f>
        <v>0</v>
      </c>
      <c r="P56" s="242">
        <f>VLOOKUP(A$2:A$6900,'DNEVNI IZVESTAJ'!A$2:BN$14727,13,0)</f>
        <v>0</v>
      </c>
      <c r="Q56" s="242">
        <f>VLOOKUP(A$2:A$6900,'DNEVNI IZVESTAJ'!A$2:BO$14727,14,0)</f>
        <v>0</v>
      </c>
      <c r="R56" s="242">
        <f>VLOOKUP(A$2:A$6900,'DNEVNI IZVESTAJ'!A$2:BP$14727,15,0)</f>
        <v>16542.18</v>
      </c>
      <c r="S56" s="19"/>
    </row>
    <row r="57" spans="1:19">
      <c r="A57" s="64" t="s">
        <v>4914</v>
      </c>
      <c r="B57" s="64" t="s">
        <v>4910</v>
      </c>
      <c r="C57" s="64">
        <v>14733.55</v>
      </c>
      <c r="D57" s="64"/>
      <c r="E57" s="64" t="s">
        <v>4911</v>
      </c>
      <c r="F57" s="241">
        <f>VLOOKUP(AANPL!A$2:A$6900,'DNEVNI IZVESTAJ'!A$2:C$14727,3,0)</f>
        <v>16652.72</v>
      </c>
      <c r="G57" s="238">
        <f>VLOOKUP(AANPL!A$2:A$6900,'DNEVNI IZVESTAJ'!A$2:D$14727,4,0)</f>
        <v>0</v>
      </c>
      <c r="H57" s="17">
        <f>VLOOKUP(A$2:A$6900,'DNEVNI IZVESTAJ'!A$2:BF$14727,6,0)</f>
        <v>1709</v>
      </c>
      <c r="I57" s="18">
        <f ca="1">SUM(H57+UNOS!J$9)</f>
        <v>1720</v>
      </c>
      <c r="J57" s="17" t="str">
        <f>VLOOKUP(A$2:A$6900,'DNEVNI IZVESTAJ'!A$2:BH$14727,7,0)</f>
        <v>SME</v>
      </c>
      <c r="K57" s="17" t="str">
        <f>VLOOKUP(A$2:A$6900,'DNEVNI IZVESTAJ'!A$2:BI$14727,8,0)</f>
        <v>360+</v>
      </c>
      <c r="L57" s="242">
        <f>VLOOKUP(A$2:A$6900,'DNEVNI IZVESTAJ'!A$2:BJ$14727,9,0)</f>
        <v>0</v>
      </c>
      <c r="M57" s="242">
        <f>VLOOKUP(A$2:A$6900,'DNEVNI IZVESTAJ'!A$2:BK$14727,10,0)</f>
        <v>0</v>
      </c>
      <c r="N57" s="242">
        <f>VLOOKUP(A$2:A$6900,'DNEVNI IZVESTAJ'!A$2:BL$14727,11,0)</f>
        <v>0</v>
      </c>
      <c r="O57" s="242">
        <f>VLOOKUP(A$2:A$6900,'DNEVNI IZVESTAJ'!A$2:BM$14727,12,0)</f>
        <v>0</v>
      </c>
      <c r="P57" s="242">
        <f>VLOOKUP(A$2:A$6900,'DNEVNI IZVESTAJ'!A$2:BN$14727,13,0)</f>
        <v>0</v>
      </c>
      <c r="Q57" s="242">
        <f>VLOOKUP(A$2:A$6900,'DNEVNI IZVESTAJ'!A$2:BO$14727,14,0)</f>
        <v>0</v>
      </c>
      <c r="R57" s="242">
        <f>VLOOKUP(A$2:A$6900,'DNEVNI IZVESTAJ'!A$2:BP$14727,15,0)</f>
        <v>16652.7</v>
      </c>
      <c r="S57" s="19"/>
    </row>
    <row r="58" spans="1:19">
      <c r="A58" s="16" t="s">
        <v>3451</v>
      </c>
      <c r="B58" s="16" t="s">
        <v>1605</v>
      </c>
      <c r="C58" s="16">
        <v>705.13</v>
      </c>
      <c r="D58" s="16"/>
      <c r="E58" s="16" t="s">
        <v>1606</v>
      </c>
      <c r="F58" s="241">
        <f>VLOOKUP(AANPL!A$2:A$6900,'DNEVNI IZVESTAJ'!A$2:C$14727,3,0)</f>
        <v>689.07</v>
      </c>
      <c r="G58" s="238">
        <f>VLOOKUP(AANPL!A$2:A$6900,'DNEVNI IZVESTAJ'!A$2:D$14727,4,0)</f>
        <v>0</v>
      </c>
      <c r="H58" s="17">
        <f>VLOOKUP(A$2:A$6900,'DNEVNI IZVESTAJ'!A$2:BF$14727,6,0)</f>
        <v>1647</v>
      </c>
      <c r="I58" s="18">
        <f ca="1">SUM(H58+UNOS!J$9)</f>
        <v>1658</v>
      </c>
      <c r="J58" s="17" t="str">
        <f>VLOOKUP(A$2:A$6900,'DNEVNI IZVESTAJ'!A$2:BH$14727,7,0)</f>
        <v>SBB</v>
      </c>
      <c r="K58" s="17" t="str">
        <f>VLOOKUP(A$2:A$6900,'DNEVNI IZVESTAJ'!A$2:BI$14727,8,0)</f>
        <v>360+</v>
      </c>
      <c r="L58" s="242">
        <f>VLOOKUP(A$2:A$6900,'DNEVNI IZVESTAJ'!A$2:BJ$14727,9,0)</f>
        <v>0</v>
      </c>
      <c r="M58" s="242">
        <f>VLOOKUP(A$2:A$6900,'DNEVNI IZVESTAJ'!A$2:BK$14727,10,0)</f>
        <v>0</v>
      </c>
      <c r="N58" s="242">
        <f>VLOOKUP(A$2:A$6900,'DNEVNI IZVESTAJ'!A$2:BL$14727,11,0)</f>
        <v>0</v>
      </c>
      <c r="O58" s="242">
        <f>VLOOKUP(A$2:A$6900,'DNEVNI IZVESTAJ'!A$2:BM$14727,12,0)</f>
        <v>0</v>
      </c>
      <c r="P58" s="242">
        <f>VLOOKUP(A$2:A$6900,'DNEVNI IZVESTAJ'!A$2:BN$14727,13,0)</f>
        <v>0</v>
      </c>
      <c r="Q58" s="242">
        <f>VLOOKUP(A$2:A$6900,'DNEVNI IZVESTAJ'!A$2:BO$14727,14,0)</f>
        <v>0</v>
      </c>
      <c r="R58" s="242">
        <f>VLOOKUP(A$2:A$6900,'DNEVNI IZVESTAJ'!A$2:BP$14727,15,0)</f>
        <v>689.07</v>
      </c>
      <c r="S58" s="19"/>
    </row>
    <row r="59" spans="1:19">
      <c r="A59" s="16" t="s">
        <v>4626</v>
      </c>
      <c r="B59" s="16" t="s">
        <v>4627</v>
      </c>
      <c r="C59" s="16">
        <v>1391.73</v>
      </c>
      <c r="D59" s="16"/>
      <c r="E59" s="16" t="s">
        <v>4628</v>
      </c>
      <c r="F59" s="241">
        <f>VLOOKUP(AANPL!A$2:A$6900,'DNEVNI IZVESTAJ'!A$2:C$14727,3,0)</f>
        <v>1350.89</v>
      </c>
      <c r="G59" s="238">
        <f>VLOOKUP(AANPL!A$2:A$6900,'DNEVNI IZVESTAJ'!A$2:D$14727,4,0)</f>
        <v>0</v>
      </c>
      <c r="H59" s="17">
        <f>VLOOKUP(A$2:A$6900,'DNEVNI IZVESTAJ'!A$2:BF$14727,6,0)</f>
        <v>1578</v>
      </c>
      <c r="I59" s="18">
        <f ca="1">SUM(H59+UNOS!J$9)</f>
        <v>1589</v>
      </c>
      <c r="J59" s="17" t="str">
        <f>VLOOKUP(A$2:A$6900,'DNEVNI IZVESTAJ'!A$2:BH$14727,7,0)</f>
        <v>SME</v>
      </c>
      <c r="K59" s="17" t="str">
        <f>VLOOKUP(A$2:A$6900,'DNEVNI IZVESTAJ'!A$2:BI$14727,8,0)</f>
        <v>360+</v>
      </c>
      <c r="L59" s="242">
        <f>VLOOKUP(A$2:A$6900,'DNEVNI IZVESTAJ'!A$2:BJ$14727,9,0)</f>
        <v>0</v>
      </c>
      <c r="M59" s="242">
        <f>VLOOKUP(A$2:A$6900,'DNEVNI IZVESTAJ'!A$2:BK$14727,10,0)</f>
        <v>0</v>
      </c>
      <c r="N59" s="242">
        <f>VLOOKUP(A$2:A$6900,'DNEVNI IZVESTAJ'!A$2:BL$14727,11,0)</f>
        <v>0</v>
      </c>
      <c r="O59" s="242">
        <f>VLOOKUP(A$2:A$6900,'DNEVNI IZVESTAJ'!A$2:BM$14727,12,0)</f>
        <v>0</v>
      </c>
      <c r="P59" s="242">
        <f>VLOOKUP(A$2:A$6900,'DNEVNI IZVESTAJ'!A$2:BN$14727,13,0)</f>
        <v>0</v>
      </c>
      <c r="Q59" s="242">
        <f>VLOOKUP(A$2:A$6900,'DNEVNI IZVESTAJ'!A$2:BO$14727,14,0)</f>
        <v>0</v>
      </c>
      <c r="R59" s="242">
        <f>VLOOKUP(A$2:A$6900,'DNEVNI IZVESTAJ'!A$2:BP$14727,15,0)</f>
        <v>1350.88</v>
      </c>
      <c r="S59" s="19"/>
    </row>
    <row r="60" spans="1:19">
      <c r="A60" s="64" t="s">
        <v>1131</v>
      </c>
      <c r="B60" s="64" t="s">
        <v>1120</v>
      </c>
      <c r="C60" s="64">
        <v>37187.43</v>
      </c>
      <c r="D60" s="64"/>
      <c r="E60" s="64" t="s">
        <v>1132</v>
      </c>
      <c r="F60" s="241">
        <f>VLOOKUP(AANPL!A$2:A$6900,'DNEVNI IZVESTAJ'!A$2:C$14727,3,0)</f>
        <v>9334.86</v>
      </c>
      <c r="G60" s="238">
        <f>VLOOKUP(AANPL!A$2:A$6900,'DNEVNI IZVESTAJ'!A$2:D$14727,4,0)</f>
        <v>0</v>
      </c>
      <c r="H60" s="17">
        <f>VLOOKUP(A$2:A$6900,'DNEVNI IZVESTAJ'!A$2:BF$14727,6,0)</f>
        <v>1570</v>
      </c>
      <c r="I60" s="18">
        <f ca="1">SUM(H60+UNOS!J$9)</f>
        <v>1581</v>
      </c>
      <c r="J60" s="17" t="str">
        <f>VLOOKUP(A$2:A$6900,'DNEVNI IZVESTAJ'!A$2:BH$14727,7,0)</f>
        <v>SBB</v>
      </c>
      <c r="K60" s="17" t="str">
        <f>VLOOKUP(A$2:A$6900,'DNEVNI IZVESTAJ'!A$2:BI$14727,8,0)</f>
        <v>360+</v>
      </c>
      <c r="L60" s="242">
        <f>VLOOKUP(A$2:A$6900,'DNEVNI IZVESTAJ'!A$2:BJ$14727,9,0)</f>
        <v>0</v>
      </c>
      <c r="M60" s="242">
        <f>VLOOKUP(A$2:A$6900,'DNEVNI IZVESTAJ'!A$2:BK$14727,10,0)</f>
        <v>0</v>
      </c>
      <c r="N60" s="242">
        <f>VLOOKUP(A$2:A$6900,'DNEVNI IZVESTAJ'!A$2:BL$14727,11,0)</f>
        <v>0</v>
      </c>
      <c r="O60" s="242">
        <f>VLOOKUP(A$2:A$6900,'DNEVNI IZVESTAJ'!A$2:BM$14727,12,0)</f>
        <v>0</v>
      </c>
      <c r="P60" s="242">
        <f>VLOOKUP(A$2:A$6900,'DNEVNI IZVESTAJ'!A$2:BN$14727,13,0)</f>
        <v>0</v>
      </c>
      <c r="Q60" s="242">
        <f>VLOOKUP(A$2:A$6900,'DNEVNI IZVESTAJ'!A$2:BO$14727,14,0)</f>
        <v>0</v>
      </c>
      <c r="R60" s="242">
        <f>VLOOKUP(A$2:A$6900,'DNEVNI IZVESTAJ'!A$2:BP$14727,15,0)</f>
        <v>9334.8700000000008</v>
      </c>
      <c r="S60" s="19"/>
    </row>
    <row r="61" spans="1:19">
      <c r="A61" s="64" t="s">
        <v>6329</v>
      </c>
      <c r="B61" s="64" t="s">
        <v>6330</v>
      </c>
      <c r="C61" s="64">
        <v>1957.88</v>
      </c>
      <c r="D61" s="64"/>
      <c r="E61" s="64" t="s">
        <v>6331</v>
      </c>
      <c r="F61" s="241">
        <f>VLOOKUP(AANPL!A$2:A$6900,'DNEVNI IZVESTAJ'!A$2:C$14727,3,0)</f>
        <v>1929.56</v>
      </c>
      <c r="G61" s="238">
        <f>VLOOKUP(AANPL!A$2:A$6900,'DNEVNI IZVESTAJ'!A$2:D$14727,4,0)</f>
        <v>0</v>
      </c>
      <c r="H61" s="17">
        <f>VLOOKUP(A$2:A$6900,'DNEVNI IZVESTAJ'!A$2:BF$14727,6,0)</f>
        <v>1570</v>
      </c>
      <c r="I61" s="18">
        <f ca="1">SUM(H61+UNOS!J$9)</f>
        <v>1581</v>
      </c>
      <c r="J61" s="17" t="str">
        <f>VLOOKUP(A$2:A$6900,'DNEVNI IZVESTAJ'!A$2:BH$14727,7,0)</f>
        <v>SBB</v>
      </c>
      <c r="K61" s="17" t="str">
        <f>VLOOKUP(A$2:A$6900,'DNEVNI IZVESTAJ'!A$2:BI$14727,8,0)</f>
        <v>360+</v>
      </c>
      <c r="L61" s="242">
        <f>VLOOKUP(A$2:A$6900,'DNEVNI IZVESTAJ'!A$2:BJ$14727,9,0)</f>
        <v>0</v>
      </c>
      <c r="M61" s="242">
        <f>VLOOKUP(A$2:A$6900,'DNEVNI IZVESTAJ'!A$2:BK$14727,10,0)</f>
        <v>0</v>
      </c>
      <c r="N61" s="242">
        <f>VLOOKUP(A$2:A$6900,'DNEVNI IZVESTAJ'!A$2:BL$14727,11,0)</f>
        <v>0</v>
      </c>
      <c r="O61" s="242">
        <f>VLOOKUP(A$2:A$6900,'DNEVNI IZVESTAJ'!A$2:BM$14727,12,0)</f>
        <v>0</v>
      </c>
      <c r="P61" s="242">
        <f>VLOOKUP(A$2:A$6900,'DNEVNI IZVESTAJ'!A$2:BN$14727,13,0)</f>
        <v>0</v>
      </c>
      <c r="Q61" s="242">
        <f>VLOOKUP(A$2:A$6900,'DNEVNI IZVESTAJ'!A$2:BO$14727,14,0)</f>
        <v>0</v>
      </c>
      <c r="R61" s="242">
        <f>VLOOKUP(A$2:A$6900,'DNEVNI IZVESTAJ'!A$2:BP$14727,15,0)</f>
        <v>1929.56</v>
      </c>
      <c r="S61" s="19"/>
    </row>
    <row r="62" spans="1:19">
      <c r="A62" s="64" t="s">
        <v>1119</v>
      </c>
      <c r="B62" s="64" t="s">
        <v>1120</v>
      </c>
      <c r="C62" s="64">
        <v>22317.33</v>
      </c>
      <c r="D62" s="64"/>
      <c r="E62" s="64" t="s">
        <v>1121</v>
      </c>
      <c r="F62" s="241">
        <f>VLOOKUP(AANPL!A$2:A$6900,'DNEVNI IZVESTAJ'!A$2:C$14727,3,0)</f>
        <v>6279.46</v>
      </c>
      <c r="G62" s="238">
        <f>VLOOKUP(AANPL!A$2:A$6900,'DNEVNI IZVESTAJ'!A$2:D$14727,4,0)</f>
        <v>0</v>
      </c>
      <c r="H62" s="17">
        <f>VLOOKUP(A$2:A$6900,'DNEVNI IZVESTAJ'!A$2:BF$14727,6,0)</f>
        <v>1565</v>
      </c>
      <c r="I62" s="18">
        <f ca="1">SUM(H62+UNOS!J$9)</f>
        <v>1576</v>
      </c>
      <c r="J62" s="17" t="str">
        <f>VLOOKUP(A$2:A$6900,'DNEVNI IZVESTAJ'!A$2:BH$14727,7,0)</f>
        <v>SBB</v>
      </c>
      <c r="K62" s="17" t="str">
        <f>VLOOKUP(A$2:A$6900,'DNEVNI IZVESTAJ'!A$2:BI$14727,8,0)</f>
        <v>360+</v>
      </c>
      <c r="L62" s="242">
        <f>VLOOKUP(A$2:A$6900,'DNEVNI IZVESTAJ'!A$2:BJ$14727,9,0)</f>
        <v>0</v>
      </c>
      <c r="M62" s="242">
        <f>VLOOKUP(A$2:A$6900,'DNEVNI IZVESTAJ'!A$2:BK$14727,10,0)</f>
        <v>0</v>
      </c>
      <c r="N62" s="242">
        <f>VLOOKUP(A$2:A$6900,'DNEVNI IZVESTAJ'!A$2:BL$14727,11,0)</f>
        <v>0</v>
      </c>
      <c r="O62" s="242">
        <f>VLOOKUP(A$2:A$6900,'DNEVNI IZVESTAJ'!A$2:BM$14727,12,0)</f>
        <v>0</v>
      </c>
      <c r="P62" s="242">
        <f>VLOOKUP(A$2:A$6900,'DNEVNI IZVESTAJ'!A$2:BN$14727,13,0)</f>
        <v>0</v>
      </c>
      <c r="Q62" s="242">
        <f>VLOOKUP(A$2:A$6900,'DNEVNI IZVESTAJ'!A$2:BO$14727,14,0)</f>
        <v>0</v>
      </c>
      <c r="R62" s="242">
        <f>VLOOKUP(A$2:A$6900,'DNEVNI IZVESTAJ'!A$2:BP$14727,15,0)</f>
        <v>6279.49</v>
      </c>
      <c r="S62" s="19"/>
    </row>
    <row r="63" spans="1:19">
      <c r="A63" s="20" t="s">
        <v>564</v>
      </c>
      <c r="B63" s="20" t="s">
        <v>565</v>
      </c>
      <c r="C63" s="20">
        <v>8082.44</v>
      </c>
      <c r="D63" s="20"/>
      <c r="E63" s="20" t="s">
        <v>566</v>
      </c>
      <c r="F63" s="241">
        <f>VLOOKUP(AANPL!A$2:A$6900,'DNEVNI IZVESTAJ'!A$2:C$14727,3,0)</f>
        <v>8884.4</v>
      </c>
      <c r="G63" s="238">
        <f>VLOOKUP(AANPL!A$2:A$6900,'DNEVNI IZVESTAJ'!A$2:D$14727,4,0)</f>
        <v>0</v>
      </c>
      <c r="H63" s="17">
        <f>VLOOKUP(A$2:A$6900,'DNEVNI IZVESTAJ'!A$2:BF$14727,6,0)</f>
        <v>1556</v>
      </c>
      <c r="I63" s="18">
        <f ca="1">SUM(H63+UNOS!J$9)</f>
        <v>1567</v>
      </c>
      <c r="J63" s="17" t="str">
        <f>VLOOKUP(A$2:A$6900,'DNEVNI IZVESTAJ'!A$2:BH$14727,7,0)</f>
        <v>SBB</v>
      </c>
      <c r="K63" s="17" t="str">
        <f>VLOOKUP(A$2:A$6900,'DNEVNI IZVESTAJ'!A$2:BI$14727,8,0)</f>
        <v>360+</v>
      </c>
      <c r="L63" s="242">
        <f>VLOOKUP(A$2:A$6900,'DNEVNI IZVESTAJ'!A$2:BJ$14727,9,0)</f>
        <v>0</v>
      </c>
      <c r="M63" s="242">
        <f>VLOOKUP(A$2:A$6900,'DNEVNI IZVESTAJ'!A$2:BK$14727,10,0)</f>
        <v>0</v>
      </c>
      <c r="N63" s="242">
        <f>VLOOKUP(A$2:A$6900,'DNEVNI IZVESTAJ'!A$2:BL$14727,11,0)</f>
        <v>0</v>
      </c>
      <c r="O63" s="242">
        <f>VLOOKUP(A$2:A$6900,'DNEVNI IZVESTAJ'!A$2:BM$14727,12,0)</f>
        <v>0</v>
      </c>
      <c r="P63" s="242">
        <f>VLOOKUP(A$2:A$6900,'DNEVNI IZVESTAJ'!A$2:BN$14727,13,0)</f>
        <v>0</v>
      </c>
      <c r="Q63" s="242">
        <f>VLOOKUP(A$2:A$6900,'DNEVNI IZVESTAJ'!A$2:BO$14727,14,0)</f>
        <v>0</v>
      </c>
      <c r="R63" s="242">
        <f>VLOOKUP(A$2:A$6900,'DNEVNI IZVESTAJ'!A$2:BP$14727,15,0)</f>
        <v>8884.39</v>
      </c>
      <c r="S63" s="19"/>
    </row>
    <row r="64" spans="1:19">
      <c r="A64" s="20" t="s">
        <v>600</v>
      </c>
      <c r="B64" s="20" t="s">
        <v>601</v>
      </c>
      <c r="C64" s="20">
        <v>4990.49</v>
      </c>
      <c r="D64" s="20"/>
      <c r="E64" s="20" t="s">
        <v>602</v>
      </c>
      <c r="F64" s="241">
        <f>VLOOKUP(AANPL!A$2:A$6900,'DNEVNI IZVESTAJ'!A$2:C$14727,3,0)</f>
        <v>5605.51</v>
      </c>
      <c r="G64" s="238">
        <f>VLOOKUP(AANPL!A$2:A$6900,'DNEVNI IZVESTAJ'!A$2:D$14727,4,0)</f>
        <v>0</v>
      </c>
      <c r="H64" s="17">
        <f>VLOOKUP(A$2:A$6900,'DNEVNI IZVESTAJ'!A$2:BF$14727,6,0)</f>
        <v>1523</v>
      </c>
      <c r="I64" s="18">
        <f ca="1">SUM(H64+UNOS!J$9)</f>
        <v>1534</v>
      </c>
      <c r="J64" s="17" t="str">
        <f>VLOOKUP(A$2:A$6900,'DNEVNI IZVESTAJ'!A$2:BH$14727,7,0)</f>
        <v>SME</v>
      </c>
      <c r="K64" s="17" t="str">
        <f>VLOOKUP(A$2:A$6900,'DNEVNI IZVESTAJ'!A$2:BI$14727,8,0)</f>
        <v>360+</v>
      </c>
      <c r="L64" s="242">
        <f>VLOOKUP(A$2:A$6900,'DNEVNI IZVESTAJ'!A$2:BJ$14727,9,0)</f>
        <v>0</v>
      </c>
      <c r="M64" s="242">
        <f>VLOOKUP(A$2:A$6900,'DNEVNI IZVESTAJ'!A$2:BK$14727,10,0)</f>
        <v>0</v>
      </c>
      <c r="N64" s="242">
        <f>VLOOKUP(A$2:A$6900,'DNEVNI IZVESTAJ'!A$2:BL$14727,11,0)</f>
        <v>0</v>
      </c>
      <c r="O64" s="242">
        <f>VLOOKUP(A$2:A$6900,'DNEVNI IZVESTAJ'!A$2:BM$14727,12,0)</f>
        <v>0</v>
      </c>
      <c r="P64" s="242">
        <f>VLOOKUP(A$2:A$6900,'DNEVNI IZVESTAJ'!A$2:BN$14727,13,0)</f>
        <v>0</v>
      </c>
      <c r="Q64" s="242">
        <f>VLOOKUP(A$2:A$6900,'DNEVNI IZVESTAJ'!A$2:BO$14727,14,0)</f>
        <v>0</v>
      </c>
      <c r="R64" s="242">
        <f>VLOOKUP(A$2:A$6900,'DNEVNI IZVESTAJ'!A$2:BP$14727,15,0)</f>
        <v>5605.49</v>
      </c>
      <c r="S64" s="19"/>
    </row>
    <row r="65" spans="1:19">
      <c r="A65" s="64" t="s">
        <v>6459</v>
      </c>
      <c r="B65" s="64" t="s">
        <v>6460</v>
      </c>
      <c r="C65" s="64">
        <v>2710.84</v>
      </c>
      <c r="D65" s="64"/>
      <c r="E65" s="64" t="s">
        <v>6462</v>
      </c>
      <c r="F65" s="241">
        <f>VLOOKUP(AANPL!A$2:A$6900,'DNEVNI IZVESTAJ'!A$2:C$14727,3,0)</f>
        <v>13.82</v>
      </c>
      <c r="G65" s="238">
        <f>VLOOKUP(AANPL!A$2:A$6900,'DNEVNI IZVESTAJ'!A$2:D$14727,4,0)</f>
        <v>0</v>
      </c>
      <c r="H65" s="17">
        <f>VLOOKUP(A$2:A$6900,'DNEVNI IZVESTAJ'!A$2:BF$14727,6,0)</f>
        <v>1460</v>
      </c>
      <c r="I65" s="18">
        <f ca="1">SUM(H65+UNOS!J$9)</f>
        <v>1471</v>
      </c>
      <c r="J65" s="17" t="str">
        <f>VLOOKUP(A$2:A$6900,'DNEVNI IZVESTAJ'!A$2:BH$14727,7,0)</f>
        <v>SBB</v>
      </c>
      <c r="K65" s="17" t="str">
        <f>VLOOKUP(A$2:A$6900,'DNEVNI IZVESTAJ'!A$2:BI$14727,8,0)</f>
        <v>360+</v>
      </c>
      <c r="L65" s="242">
        <f>VLOOKUP(A$2:A$6900,'DNEVNI IZVESTAJ'!A$2:BJ$14727,9,0)</f>
        <v>0</v>
      </c>
      <c r="M65" s="242">
        <f>VLOOKUP(A$2:A$6900,'DNEVNI IZVESTAJ'!A$2:BK$14727,10,0)</f>
        <v>0</v>
      </c>
      <c r="N65" s="242">
        <f>VLOOKUP(A$2:A$6900,'DNEVNI IZVESTAJ'!A$2:BL$14727,11,0)</f>
        <v>0</v>
      </c>
      <c r="O65" s="242">
        <f>VLOOKUP(A$2:A$6900,'DNEVNI IZVESTAJ'!A$2:BM$14727,12,0)</f>
        <v>0</v>
      </c>
      <c r="P65" s="242">
        <f>VLOOKUP(A$2:A$6900,'DNEVNI IZVESTAJ'!A$2:BN$14727,13,0)</f>
        <v>0</v>
      </c>
      <c r="Q65" s="242">
        <f>VLOOKUP(A$2:A$6900,'DNEVNI IZVESTAJ'!A$2:BO$14727,14,0)</f>
        <v>0</v>
      </c>
      <c r="R65" s="242">
        <f>VLOOKUP(A$2:A$6900,'DNEVNI IZVESTAJ'!A$2:BP$14727,15,0)</f>
        <v>13.81</v>
      </c>
      <c r="S65" s="19"/>
    </row>
    <row r="66" spans="1:19">
      <c r="A66" s="16" t="s">
        <v>6487</v>
      </c>
      <c r="B66" s="16" t="s">
        <v>6488</v>
      </c>
      <c r="C66" s="16">
        <v>1812.62</v>
      </c>
      <c r="D66" s="16"/>
      <c r="E66" s="16" t="s">
        <v>6489</v>
      </c>
      <c r="F66" s="241">
        <f>VLOOKUP(AANPL!A$2:A$6900,'DNEVNI IZVESTAJ'!A$2:C$14727,3,0)</f>
        <v>2065.0100000000002</v>
      </c>
      <c r="G66" s="238">
        <f>VLOOKUP(AANPL!A$2:A$6900,'DNEVNI IZVESTAJ'!A$2:D$14727,4,0)</f>
        <v>0</v>
      </c>
      <c r="H66" s="17">
        <f>VLOOKUP(A$2:A$6900,'DNEVNI IZVESTAJ'!A$2:BF$14727,6,0)</f>
        <v>1439</v>
      </c>
      <c r="I66" s="18">
        <f ca="1">SUM(H66+UNOS!J$9)</f>
        <v>1450</v>
      </c>
      <c r="J66" s="17" t="str">
        <f>VLOOKUP(A$2:A$6900,'DNEVNI IZVESTAJ'!A$2:BH$14727,7,0)</f>
        <v>SBB</v>
      </c>
      <c r="K66" s="17" t="str">
        <f>VLOOKUP(A$2:A$6900,'DNEVNI IZVESTAJ'!A$2:BI$14727,8,0)</f>
        <v>360+</v>
      </c>
      <c r="L66" s="242">
        <f>VLOOKUP(A$2:A$6900,'DNEVNI IZVESTAJ'!A$2:BJ$14727,9,0)</f>
        <v>0</v>
      </c>
      <c r="M66" s="242">
        <f>VLOOKUP(A$2:A$6900,'DNEVNI IZVESTAJ'!A$2:BK$14727,10,0)</f>
        <v>0</v>
      </c>
      <c r="N66" s="242">
        <f>VLOOKUP(A$2:A$6900,'DNEVNI IZVESTAJ'!A$2:BL$14727,11,0)</f>
        <v>0</v>
      </c>
      <c r="O66" s="242">
        <f>VLOOKUP(A$2:A$6900,'DNEVNI IZVESTAJ'!A$2:BM$14727,12,0)</f>
        <v>0</v>
      </c>
      <c r="P66" s="242">
        <f>VLOOKUP(A$2:A$6900,'DNEVNI IZVESTAJ'!A$2:BN$14727,13,0)</f>
        <v>0</v>
      </c>
      <c r="Q66" s="242">
        <f>VLOOKUP(A$2:A$6900,'DNEVNI IZVESTAJ'!A$2:BO$14727,14,0)</f>
        <v>0</v>
      </c>
      <c r="R66" s="242">
        <f>VLOOKUP(A$2:A$6900,'DNEVNI IZVESTAJ'!A$2:BP$14727,15,0)</f>
        <v>2065.0100000000002</v>
      </c>
      <c r="S66" s="19"/>
    </row>
    <row r="67" spans="1:19">
      <c r="A67" s="149" t="s">
        <v>4569</v>
      </c>
      <c r="B67" s="149" t="s">
        <v>4570</v>
      </c>
      <c r="C67" s="149">
        <v>2492.48</v>
      </c>
      <c r="D67" s="149"/>
      <c r="E67" s="149" t="s">
        <v>4571</v>
      </c>
      <c r="F67" s="241">
        <f>VLOOKUP(AANPL!A$2:A$6900,'DNEVNI IZVESTAJ'!A$2:C$14727,3,0)</f>
        <v>2697.31</v>
      </c>
      <c r="G67" s="238">
        <f>VLOOKUP(AANPL!A$2:A$6900,'DNEVNI IZVESTAJ'!A$2:D$14727,4,0)</f>
        <v>0</v>
      </c>
      <c r="H67" s="17">
        <f>VLOOKUP(A$2:A$6900,'DNEVNI IZVESTAJ'!A$2:BF$14727,6,0)</f>
        <v>1408</v>
      </c>
      <c r="I67" s="18">
        <f ca="1">SUM(H67+UNOS!J$9)</f>
        <v>1419</v>
      </c>
      <c r="J67" s="17" t="str">
        <f>VLOOKUP(A$2:A$6900,'DNEVNI IZVESTAJ'!A$2:BH$14727,7,0)</f>
        <v>SBB</v>
      </c>
      <c r="K67" s="17" t="str">
        <f>VLOOKUP(A$2:A$6900,'DNEVNI IZVESTAJ'!A$2:BI$14727,8,0)</f>
        <v>360+</v>
      </c>
      <c r="L67" s="242">
        <f>VLOOKUP(A$2:A$6900,'DNEVNI IZVESTAJ'!A$2:BJ$14727,9,0)</f>
        <v>0</v>
      </c>
      <c r="M67" s="242">
        <f>VLOOKUP(A$2:A$6900,'DNEVNI IZVESTAJ'!A$2:BK$14727,10,0)</f>
        <v>0</v>
      </c>
      <c r="N67" s="242">
        <f>VLOOKUP(A$2:A$6900,'DNEVNI IZVESTAJ'!A$2:BL$14727,11,0)</f>
        <v>0</v>
      </c>
      <c r="O67" s="242">
        <f>VLOOKUP(A$2:A$6900,'DNEVNI IZVESTAJ'!A$2:BM$14727,12,0)</f>
        <v>0</v>
      </c>
      <c r="P67" s="242">
        <f>VLOOKUP(A$2:A$6900,'DNEVNI IZVESTAJ'!A$2:BN$14727,13,0)</f>
        <v>0</v>
      </c>
      <c r="Q67" s="242">
        <f>VLOOKUP(A$2:A$6900,'DNEVNI IZVESTAJ'!A$2:BO$14727,14,0)</f>
        <v>0</v>
      </c>
      <c r="R67" s="242">
        <f>VLOOKUP(A$2:A$6900,'DNEVNI IZVESTAJ'!A$2:BP$14727,15,0)</f>
        <v>2697.31</v>
      </c>
      <c r="S67" s="19"/>
    </row>
    <row r="68" spans="1:19">
      <c r="A68" s="149" t="s">
        <v>630</v>
      </c>
      <c r="B68" s="149" t="s">
        <v>631</v>
      </c>
      <c r="C68" s="149">
        <v>7008.04</v>
      </c>
      <c r="D68" s="149"/>
      <c r="E68" s="149" t="s">
        <v>632</v>
      </c>
      <c r="F68" s="241">
        <f>VLOOKUP(AANPL!A$2:A$6900,'DNEVNI IZVESTAJ'!A$2:C$14727,3,0)</f>
        <v>1030.3800000000001</v>
      </c>
      <c r="G68" s="238">
        <f>VLOOKUP(AANPL!A$2:A$6900,'DNEVNI IZVESTAJ'!A$2:D$14727,4,0)</f>
        <v>0</v>
      </c>
      <c r="H68" s="17">
        <f>VLOOKUP(A$2:A$6900,'DNEVNI IZVESTAJ'!A$2:BF$14727,6,0)</f>
        <v>1361</v>
      </c>
      <c r="I68" s="18">
        <f ca="1">SUM(H68+UNOS!J$9)</f>
        <v>1372</v>
      </c>
      <c r="J68" s="17" t="str">
        <f>VLOOKUP(A$2:A$6900,'DNEVNI IZVESTAJ'!A$2:BH$14727,7,0)</f>
        <v>SME</v>
      </c>
      <c r="K68" s="17" t="str">
        <f>VLOOKUP(A$2:A$6900,'DNEVNI IZVESTAJ'!A$2:BI$14727,8,0)</f>
        <v>360+</v>
      </c>
      <c r="L68" s="242">
        <f>VLOOKUP(A$2:A$6900,'DNEVNI IZVESTAJ'!A$2:BJ$14727,9,0)</f>
        <v>0</v>
      </c>
      <c r="M68" s="242">
        <f>VLOOKUP(A$2:A$6900,'DNEVNI IZVESTAJ'!A$2:BK$14727,10,0)</f>
        <v>0</v>
      </c>
      <c r="N68" s="242">
        <f>VLOOKUP(A$2:A$6900,'DNEVNI IZVESTAJ'!A$2:BL$14727,11,0)</f>
        <v>0</v>
      </c>
      <c r="O68" s="242">
        <f>VLOOKUP(A$2:A$6900,'DNEVNI IZVESTAJ'!A$2:BM$14727,12,0)</f>
        <v>0</v>
      </c>
      <c r="P68" s="242">
        <f>VLOOKUP(A$2:A$6900,'DNEVNI IZVESTAJ'!A$2:BN$14727,13,0)</f>
        <v>0</v>
      </c>
      <c r="Q68" s="242">
        <f>VLOOKUP(A$2:A$6900,'DNEVNI IZVESTAJ'!A$2:BO$14727,14,0)</f>
        <v>0</v>
      </c>
      <c r="R68" s="242">
        <f>VLOOKUP(A$2:A$6900,'DNEVNI IZVESTAJ'!A$2:BP$14727,15,0)</f>
        <v>1030.3800000000001</v>
      </c>
      <c r="S68" s="19"/>
    </row>
    <row r="69" spans="1:19">
      <c r="A69" s="172" t="s">
        <v>1156</v>
      </c>
      <c r="B69" s="231" t="s">
        <v>1153</v>
      </c>
      <c r="C69" s="172"/>
      <c r="D69" s="172"/>
      <c r="E69" s="172" t="s">
        <v>1157</v>
      </c>
      <c r="F69" s="241">
        <f>VLOOKUP(AANPL!A$2:A$6900,'DNEVNI IZVESTAJ'!A$2:C$14727,3,0)</f>
        <v>0</v>
      </c>
      <c r="G69" s="238">
        <f>VLOOKUP(AANPL!A$2:A$6900,'DNEVNI IZVESTAJ'!A$2:D$14727,4,0)</f>
        <v>0</v>
      </c>
      <c r="H69" s="17">
        <f>VLOOKUP(A$2:A$6900,'DNEVNI IZVESTAJ'!A$2:BF$14727,6,0)</f>
        <v>0</v>
      </c>
      <c r="I69" s="18">
        <f ca="1">SUM(H69+UNOS!J$9)</f>
        <v>11</v>
      </c>
      <c r="J69" s="17" t="str">
        <f>VLOOKUP(A$2:A$6900,'DNEVNI IZVESTAJ'!A$2:BH$14727,7,0)</f>
        <v>SBB</v>
      </c>
      <c r="K69" s="17" t="str">
        <f>VLOOKUP(A$2:A$6900,'DNEVNI IZVESTAJ'!A$2:BI$14727,8,0)</f>
        <v>Current</v>
      </c>
      <c r="L69" s="242">
        <f>VLOOKUP(A$2:A$6900,'DNEVNI IZVESTAJ'!A$2:BJ$14727,9,0)</f>
        <v>0</v>
      </c>
      <c r="M69" s="242">
        <f>VLOOKUP(A$2:A$6900,'DNEVNI IZVESTAJ'!A$2:BK$14727,10,0)</f>
        <v>0</v>
      </c>
      <c r="N69" s="242">
        <f>VLOOKUP(A$2:A$6900,'DNEVNI IZVESTAJ'!A$2:BL$14727,11,0)</f>
        <v>0</v>
      </c>
      <c r="O69" s="242">
        <f>VLOOKUP(A$2:A$6900,'DNEVNI IZVESTAJ'!A$2:BM$14727,12,0)</f>
        <v>0</v>
      </c>
      <c r="P69" s="242">
        <f>VLOOKUP(A$2:A$6900,'DNEVNI IZVESTAJ'!A$2:BN$14727,13,0)</f>
        <v>0</v>
      </c>
      <c r="Q69" s="242">
        <f>VLOOKUP(A$2:A$6900,'DNEVNI IZVESTAJ'!A$2:BO$14727,14,0)</f>
        <v>0</v>
      </c>
      <c r="R69" s="242">
        <f>VLOOKUP(A$2:A$6900,'DNEVNI IZVESTAJ'!A$2:BP$14727,15,0)</f>
        <v>0</v>
      </c>
      <c r="S69" s="19"/>
    </row>
    <row r="70" spans="1:19">
      <c r="A70" s="172" t="s">
        <v>1171</v>
      </c>
      <c r="B70" s="172" t="s">
        <v>1153</v>
      </c>
      <c r="C70" s="172"/>
      <c r="D70" s="172"/>
      <c r="E70" s="172" t="s">
        <v>1172</v>
      </c>
      <c r="F70" s="241">
        <f>VLOOKUP(AANPL!A$2:A$6900,'DNEVNI IZVESTAJ'!A$2:C$14727,3,0)</f>
        <v>0</v>
      </c>
      <c r="G70" s="238">
        <f>VLOOKUP(AANPL!A$2:A$6900,'DNEVNI IZVESTAJ'!A$2:D$14727,4,0)</f>
        <v>0</v>
      </c>
      <c r="H70" s="17">
        <f>VLOOKUP(A$2:A$6900,'DNEVNI IZVESTAJ'!A$2:BF$14727,6,0)</f>
        <v>0</v>
      </c>
      <c r="I70" s="18">
        <f ca="1">SUM(H70+UNOS!J$9)</f>
        <v>11</v>
      </c>
      <c r="J70" s="17" t="str">
        <f>VLOOKUP(A$2:A$6900,'DNEVNI IZVESTAJ'!A$2:BH$14727,7,0)</f>
        <v>SBB</v>
      </c>
      <c r="K70" s="17" t="str">
        <f>VLOOKUP(A$2:A$6900,'DNEVNI IZVESTAJ'!A$2:BI$14727,8,0)</f>
        <v>Current</v>
      </c>
      <c r="L70" s="242">
        <f>VLOOKUP(A$2:A$6900,'DNEVNI IZVESTAJ'!A$2:BJ$14727,9,0)</f>
        <v>0</v>
      </c>
      <c r="M70" s="242">
        <f>VLOOKUP(A$2:A$6900,'DNEVNI IZVESTAJ'!A$2:BK$14727,10,0)</f>
        <v>0</v>
      </c>
      <c r="N70" s="242">
        <f>VLOOKUP(A$2:A$6900,'DNEVNI IZVESTAJ'!A$2:BL$14727,11,0)</f>
        <v>0</v>
      </c>
      <c r="O70" s="242">
        <f>VLOOKUP(A$2:A$6900,'DNEVNI IZVESTAJ'!A$2:BM$14727,12,0)</f>
        <v>0</v>
      </c>
      <c r="P70" s="242">
        <f>VLOOKUP(A$2:A$6900,'DNEVNI IZVESTAJ'!A$2:BN$14727,13,0)</f>
        <v>0</v>
      </c>
      <c r="Q70" s="242">
        <f>VLOOKUP(A$2:A$6900,'DNEVNI IZVESTAJ'!A$2:BO$14727,14,0)</f>
        <v>0</v>
      </c>
      <c r="R70" s="242">
        <f>VLOOKUP(A$2:A$6900,'DNEVNI IZVESTAJ'!A$2:BP$14727,15,0)</f>
        <v>0</v>
      </c>
      <c r="S70" s="19"/>
    </row>
    <row r="71" spans="1:19">
      <c r="A71" s="172" t="s">
        <v>3579</v>
      </c>
      <c r="B71" s="172" t="s">
        <v>4052</v>
      </c>
      <c r="C71" s="172"/>
      <c r="D71" s="172"/>
      <c r="E71" s="172" t="s">
        <v>1093</v>
      </c>
      <c r="F71" s="241">
        <f>VLOOKUP(AANPL!A$2:A$6900,'DNEVNI IZVESTAJ'!A$2:C$14727,3,0)</f>
        <v>0</v>
      </c>
      <c r="G71" s="238">
        <f>VLOOKUP(AANPL!A$2:A$6900,'DNEVNI IZVESTAJ'!A$2:D$14727,4,0)</f>
        <v>0</v>
      </c>
      <c r="H71" s="17">
        <f>VLOOKUP(A$2:A$6900,'DNEVNI IZVESTAJ'!A$2:BF$14727,6,0)</f>
        <v>0</v>
      </c>
      <c r="I71" s="18">
        <f ca="1">SUM(H71+UNOS!J$9)</f>
        <v>11</v>
      </c>
      <c r="J71" s="17" t="str">
        <f>VLOOKUP(A$2:A$6900,'DNEVNI IZVESTAJ'!A$2:BH$14727,7,0)</f>
        <v>SBB</v>
      </c>
      <c r="K71" s="17" t="str">
        <f>VLOOKUP(A$2:A$6900,'DNEVNI IZVESTAJ'!A$2:BI$14727,8,0)</f>
        <v>Current</v>
      </c>
      <c r="L71" s="242">
        <f>VLOOKUP(A$2:A$6900,'DNEVNI IZVESTAJ'!A$2:BJ$14727,9,0)</f>
        <v>0</v>
      </c>
      <c r="M71" s="242">
        <f>VLOOKUP(A$2:A$6900,'DNEVNI IZVESTAJ'!A$2:BK$14727,10,0)</f>
        <v>0</v>
      </c>
      <c r="N71" s="242">
        <f>VLOOKUP(A$2:A$6900,'DNEVNI IZVESTAJ'!A$2:BL$14727,11,0)</f>
        <v>0</v>
      </c>
      <c r="O71" s="242">
        <f>VLOOKUP(A$2:A$6900,'DNEVNI IZVESTAJ'!A$2:BM$14727,12,0)</f>
        <v>0</v>
      </c>
      <c r="P71" s="242">
        <f>VLOOKUP(A$2:A$6900,'DNEVNI IZVESTAJ'!A$2:BN$14727,13,0)</f>
        <v>0</v>
      </c>
      <c r="Q71" s="242">
        <f>VLOOKUP(A$2:A$6900,'DNEVNI IZVESTAJ'!A$2:BO$14727,14,0)</f>
        <v>0</v>
      </c>
      <c r="R71" s="242">
        <f>VLOOKUP(A$2:A$6900,'DNEVNI IZVESTAJ'!A$2:BP$14727,15,0)</f>
        <v>0</v>
      </c>
      <c r="S71" s="19"/>
    </row>
    <row r="72" spans="1:19">
      <c r="A72" s="172" t="s">
        <v>3580</v>
      </c>
      <c r="B72" s="172" t="s">
        <v>4052</v>
      </c>
      <c r="C72" s="172"/>
      <c r="D72" s="172"/>
      <c r="E72" s="172" t="s">
        <v>1095</v>
      </c>
      <c r="F72" s="241">
        <f>VLOOKUP(AANPL!A$2:A$6900,'DNEVNI IZVESTAJ'!A$2:C$14727,3,0)</f>
        <v>0</v>
      </c>
      <c r="G72" s="238">
        <f>VLOOKUP(AANPL!A$2:A$6900,'DNEVNI IZVESTAJ'!A$2:D$14727,4,0)</f>
        <v>0</v>
      </c>
      <c r="H72" s="17">
        <f>VLOOKUP(A$2:A$6900,'DNEVNI IZVESTAJ'!A$2:BF$14727,6,0)</f>
        <v>0</v>
      </c>
      <c r="I72" s="18">
        <f ca="1">SUM(H72+UNOS!J$9)</f>
        <v>11</v>
      </c>
      <c r="J72" s="17" t="str">
        <f>VLOOKUP(A$2:A$6900,'DNEVNI IZVESTAJ'!A$2:BH$14727,7,0)</f>
        <v>SBB</v>
      </c>
      <c r="K72" s="17" t="str">
        <f>VLOOKUP(A$2:A$6900,'DNEVNI IZVESTAJ'!A$2:BI$14727,8,0)</f>
        <v>Current</v>
      </c>
      <c r="L72" s="242">
        <f>VLOOKUP(A$2:A$6900,'DNEVNI IZVESTAJ'!A$2:BJ$14727,9,0)</f>
        <v>0</v>
      </c>
      <c r="M72" s="242">
        <f>VLOOKUP(A$2:A$6900,'DNEVNI IZVESTAJ'!A$2:BK$14727,10,0)</f>
        <v>0</v>
      </c>
      <c r="N72" s="242">
        <f>VLOOKUP(A$2:A$6900,'DNEVNI IZVESTAJ'!A$2:BL$14727,11,0)</f>
        <v>0</v>
      </c>
      <c r="O72" s="242">
        <f>VLOOKUP(A$2:A$6900,'DNEVNI IZVESTAJ'!A$2:BM$14727,12,0)</f>
        <v>0</v>
      </c>
      <c r="P72" s="242">
        <f>VLOOKUP(A$2:A$6900,'DNEVNI IZVESTAJ'!A$2:BN$14727,13,0)</f>
        <v>0</v>
      </c>
      <c r="Q72" s="242">
        <f>VLOOKUP(A$2:A$6900,'DNEVNI IZVESTAJ'!A$2:BO$14727,14,0)</f>
        <v>0</v>
      </c>
      <c r="R72" s="242">
        <f>VLOOKUP(A$2:A$6900,'DNEVNI IZVESTAJ'!A$2:BP$14727,15,0)</f>
        <v>0</v>
      </c>
      <c r="S72" s="19"/>
    </row>
    <row r="73" spans="1:19">
      <c r="A73" s="172" t="s">
        <v>3581</v>
      </c>
      <c r="B73" s="172" t="s">
        <v>4052</v>
      </c>
      <c r="C73" s="172"/>
      <c r="D73" s="172"/>
      <c r="E73" s="172" t="s">
        <v>1096</v>
      </c>
      <c r="F73" s="241">
        <f>VLOOKUP(AANPL!A$2:A$6900,'DNEVNI IZVESTAJ'!A$2:C$14727,3,0)</f>
        <v>0</v>
      </c>
      <c r="G73" s="238">
        <f>VLOOKUP(AANPL!A$2:A$6900,'DNEVNI IZVESTAJ'!A$2:D$14727,4,0)</f>
        <v>0</v>
      </c>
      <c r="H73" s="17">
        <f>VLOOKUP(A$2:A$6900,'DNEVNI IZVESTAJ'!A$2:BF$14727,6,0)</f>
        <v>0</v>
      </c>
      <c r="I73" s="18">
        <f ca="1">SUM(H73+UNOS!J$9)</f>
        <v>11</v>
      </c>
      <c r="J73" s="17" t="str">
        <f>VLOOKUP(A$2:A$6900,'DNEVNI IZVESTAJ'!A$2:BH$14727,7,0)</f>
        <v>SBB</v>
      </c>
      <c r="K73" s="17" t="str">
        <f>VLOOKUP(A$2:A$6900,'DNEVNI IZVESTAJ'!A$2:BI$14727,8,0)</f>
        <v>Current</v>
      </c>
      <c r="L73" s="242">
        <f>VLOOKUP(A$2:A$6900,'DNEVNI IZVESTAJ'!A$2:BJ$14727,9,0)</f>
        <v>0</v>
      </c>
      <c r="M73" s="242">
        <f>VLOOKUP(A$2:A$6900,'DNEVNI IZVESTAJ'!A$2:BK$14727,10,0)</f>
        <v>0</v>
      </c>
      <c r="N73" s="242">
        <f>VLOOKUP(A$2:A$6900,'DNEVNI IZVESTAJ'!A$2:BL$14727,11,0)</f>
        <v>0</v>
      </c>
      <c r="O73" s="242">
        <f>VLOOKUP(A$2:A$6900,'DNEVNI IZVESTAJ'!A$2:BM$14727,12,0)</f>
        <v>0</v>
      </c>
      <c r="P73" s="242">
        <f>VLOOKUP(A$2:A$6900,'DNEVNI IZVESTAJ'!A$2:BN$14727,13,0)</f>
        <v>0</v>
      </c>
      <c r="Q73" s="242">
        <f>VLOOKUP(A$2:A$6900,'DNEVNI IZVESTAJ'!A$2:BO$14727,14,0)</f>
        <v>0</v>
      </c>
      <c r="R73" s="242">
        <f>VLOOKUP(A$2:A$6900,'DNEVNI IZVESTAJ'!A$2:BP$14727,15,0)</f>
        <v>0</v>
      </c>
      <c r="S73" s="19"/>
    </row>
    <row r="74" spans="1:19">
      <c r="A74" s="172" t="s">
        <v>3582</v>
      </c>
      <c r="B74" s="172" t="s">
        <v>4052</v>
      </c>
      <c r="C74" s="172"/>
      <c r="D74" s="172"/>
      <c r="E74" s="172" t="s">
        <v>1093</v>
      </c>
      <c r="F74" s="241">
        <f>VLOOKUP(AANPL!A$2:A$6900,'DNEVNI IZVESTAJ'!A$2:C$14727,3,0)</f>
        <v>0</v>
      </c>
      <c r="G74" s="238">
        <f>VLOOKUP(AANPL!A$2:A$6900,'DNEVNI IZVESTAJ'!A$2:D$14727,4,0)</f>
        <v>0</v>
      </c>
      <c r="H74" s="17">
        <f>VLOOKUP(A$2:A$6900,'DNEVNI IZVESTAJ'!A$2:BF$14727,6,0)</f>
        <v>0</v>
      </c>
      <c r="I74" s="18">
        <f ca="1">SUM(H74+UNOS!J$9)</f>
        <v>11</v>
      </c>
      <c r="J74" s="17" t="str">
        <f>VLOOKUP(A$2:A$6900,'DNEVNI IZVESTAJ'!A$2:BH$14727,7,0)</f>
        <v>SBB</v>
      </c>
      <c r="K74" s="17" t="str">
        <f>VLOOKUP(A$2:A$6900,'DNEVNI IZVESTAJ'!A$2:BI$14727,8,0)</f>
        <v>Current</v>
      </c>
      <c r="L74" s="242">
        <f>VLOOKUP(A$2:A$6900,'DNEVNI IZVESTAJ'!A$2:BJ$14727,9,0)</f>
        <v>0</v>
      </c>
      <c r="M74" s="242">
        <f>VLOOKUP(A$2:A$6900,'DNEVNI IZVESTAJ'!A$2:BK$14727,10,0)</f>
        <v>0</v>
      </c>
      <c r="N74" s="242">
        <f>VLOOKUP(A$2:A$6900,'DNEVNI IZVESTAJ'!A$2:BL$14727,11,0)</f>
        <v>0</v>
      </c>
      <c r="O74" s="242">
        <f>VLOOKUP(A$2:A$6900,'DNEVNI IZVESTAJ'!A$2:BM$14727,12,0)</f>
        <v>0</v>
      </c>
      <c r="P74" s="242">
        <f>VLOOKUP(A$2:A$6900,'DNEVNI IZVESTAJ'!A$2:BN$14727,13,0)</f>
        <v>0</v>
      </c>
      <c r="Q74" s="242">
        <f>VLOOKUP(A$2:A$6900,'DNEVNI IZVESTAJ'!A$2:BO$14727,14,0)</f>
        <v>0</v>
      </c>
      <c r="R74" s="242">
        <f>VLOOKUP(A$2:A$6900,'DNEVNI IZVESTAJ'!A$2:BP$14727,15,0)</f>
        <v>0</v>
      </c>
      <c r="S74" s="19"/>
    </row>
    <row r="75" spans="1:19">
      <c r="A75" s="172" t="s">
        <v>3583</v>
      </c>
      <c r="B75" s="172" t="s">
        <v>4052</v>
      </c>
      <c r="C75" s="172"/>
      <c r="D75" s="172"/>
      <c r="E75" s="172" t="s">
        <v>1093</v>
      </c>
      <c r="F75" s="241">
        <f>VLOOKUP(AANPL!A$2:A$6900,'DNEVNI IZVESTAJ'!A$2:C$14727,3,0)</f>
        <v>0</v>
      </c>
      <c r="G75" s="238">
        <f>VLOOKUP(AANPL!A$2:A$6900,'DNEVNI IZVESTAJ'!A$2:D$14727,4,0)</f>
        <v>0</v>
      </c>
      <c r="H75" s="17">
        <f>VLOOKUP(A$2:A$6900,'DNEVNI IZVESTAJ'!A$2:BF$14727,6,0)</f>
        <v>0</v>
      </c>
      <c r="I75" s="18">
        <f ca="1">SUM(H75+UNOS!J$9)</f>
        <v>11</v>
      </c>
      <c r="J75" s="17" t="str">
        <f>VLOOKUP(A$2:A$6900,'DNEVNI IZVESTAJ'!A$2:BH$14727,7,0)</f>
        <v>SBB</v>
      </c>
      <c r="K75" s="17" t="str">
        <f>VLOOKUP(A$2:A$6900,'DNEVNI IZVESTAJ'!A$2:BI$14727,8,0)</f>
        <v>Current</v>
      </c>
      <c r="L75" s="242">
        <f>VLOOKUP(A$2:A$6900,'DNEVNI IZVESTAJ'!A$2:BJ$14727,9,0)</f>
        <v>0</v>
      </c>
      <c r="M75" s="242">
        <f>VLOOKUP(A$2:A$6900,'DNEVNI IZVESTAJ'!A$2:BK$14727,10,0)</f>
        <v>0</v>
      </c>
      <c r="N75" s="242">
        <f>VLOOKUP(A$2:A$6900,'DNEVNI IZVESTAJ'!A$2:BL$14727,11,0)</f>
        <v>0</v>
      </c>
      <c r="O75" s="242">
        <f>VLOOKUP(A$2:A$6900,'DNEVNI IZVESTAJ'!A$2:BM$14727,12,0)</f>
        <v>0</v>
      </c>
      <c r="P75" s="242">
        <f>VLOOKUP(A$2:A$6900,'DNEVNI IZVESTAJ'!A$2:BN$14727,13,0)</f>
        <v>0</v>
      </c>
      <c r="Q75" s="242">
        <f>VLOOKUP(A$2:A$6900,'DNEVNI IZVESTAJ'!A$2:BO$14727,14,0)</f>
        <v>0</v>
      </c>
      <c r="R75" s="242">
        <f>VLOOKUP(A$2:A$6900,'DNEVNI IZVESTAJ'!A$2:BP$14727,15,0)</f>
        <v>0</v>
      </c>
      <c r="S75" s="19"/>
    </row>
    <row r="76" spans="1:19">
      <c r="A76" s="172" t="s">
        <v>3966</v>
      </c>
      <c r="B76" s="172" t="s">
        <v>3967</v>
      </c>
      <c r="C76" s="172"/>
      <c r="D76" s="172"/>
      <c r="E76" s="172" t="s">
        <v>3969</v>
      </c>
      <c r="F76" s="241">
        <f>VLOOKUP(AANPL!A$2:A$6900,'DNEVNI IZVESTAJ'!A$2:C$14727,3,0)</f>
        <v>0</v>
      </c>
      <c r="G76" s="238">
        <f>VLOOKUP(AANPL!A$2:A$6900,'DNEVNI IZVESTAJ'!A$2:D$14727,4,0)</f>
        <v>0</v>
      </c>
      <c r="H76" s="17">
        <f>VLOOKUP(A$2:A$6900,'DNEVNI IZVESTAJ'!A$2:BF$14727,6,0)</f>
        <v>0</v>
      </c>
      <c r="I76" s="18">
        <f ca="1">SUM(H76+UNOS!J$9)</f>
        <v>11</v>
      </c>
      <c r="J76" s="17" t="str">
        <f>VLOOKUP(A$2:A$6900,'DNEVNI IZVESTAJ'!A$2:BH$14727,7,0)</f>
        <v>SBB</v>
      </c>
      <c r="K76" s="17" t="str">
        <f>VLOOKUP(A$2:A$6900,'DNEVNI IZVESTAJ'!A$2:BI$14727,8,0)</f>
        <v>Current</v>
      </c>
      <c r="L76" s="242">
        <f>VLOOKUP(A$2:A$6900,'DNEVNI IZVESTAJ'!A$2:BJ$14727,9,0)</f>
        <v>0</v>
      </c>
      <c r="M76" s="242">
        <f>VLOOKUP(A$2:A$6900,'DNEVNI IZVESTAJ'!A$2:BK$14727,10,0)</f>
        <v>0</v>
      </c>
      <c r="N76" s="242">
        <f>VLOOKUP(A$2:A$6900,'DNEVNI IZVESTAJ'!A$2:BL$14727,11,0)</f>
        <v>0</v>
      </c>
      <c r="O76" s="242">
        <f>VLOOKUP(A$2:A$6900,'DNEVNI IZVESTAJ'!A$2:BM$14727,12,0)</f>
        <v>0</v>
      </c>
      <c r="P76" s="242">
        <f>VLOOKUP(A$2:A$6900,'DNEVNI IZVESTAJ'!A$2:BN$14727,13,0)</f>
        <v>0</v>
      </c>
      <c r="Q76" s="242">
        <f>VLOOKUP(A$2:A$6900,'DNEVNI IZVESTAJ'!A$2:BO$14727,14,0)</f>
        <v>0</v>
      </c>
      <c r="R76" s="242">
        <f>VLOOKUP(A$2:A$6900,'DNEVNI IZVESTAJ'!A$2:BP$14727,15,0)</f>
        <v>0</v>
      </c>
      <c r="S76" s="19"/>
    </row>
    <row r="77" spans="1:19">
      <c r="A77" s="172" t="s">
        <v>1562</v>
      </c>
      <c r="B77" s="172" t="s">
        <v>1563</v>
      </c>
      <c r="C77" s="172"/>
      <c r="D77" s="172"/>
      <c r="E77" s="172" t="s">
        <v>1564</v>
      </c>
      <c r="F77" s="241">
        <f>VLOOKUP(AANPL!A$2:A$6900,'DNEVNI IZVESTAJ'!A$2:C$14727,3,0)</f>
        <v>0</v>
      </c>
      <c r="G77" s="238">
        <f>VLOOKUP(AANPL!A$2:A$6900,'DNEVNI IZVESTAJ'!A$2:D$14727,4,0)</f>
        <v>0</v>
      </c>
      <c r="H77" s="17">
        <f>VLOOKUP(A$2:A$6900,'DNEVNI IZVESTAJ'!A$2:BF$14727,6,0)</f>
        <v>0</v>
      </c>
      <c r="I77" s="18">
        <f ca="1">SUM(H77+UNOS!J$9)</f>
        <v>11</v>
      </c>
      <c r="J77" s="17" t="str">
        <f>VLOOKUP(A$2:A$6900,'DNEVNI IZVESTAJ'!A$2:BH$14727,7,0)</f>
        <v>L CORP</v>
      </c>
      <c r="K77" s="17" t="str">
        <f>VLOOKUP(A$2:A$6900,'DNEVNI IZVESTAJ'!A$2:BI$14727,8,0)</f>
        <v>Current</v>
      </c>
      <c r="L77" s="242">
        <f>VLOOKUP(A$2:A$6900,'DNEVNI IZVESTAJ'!A$2:BJ$14727,9,0)</f>
        <v>0</v>
      </c>
      <c r="M77" s="242">
        <f>VLOOKUP(A$2:A$6900,'DNEVNI IZVESTAJ'!A$2:BK$14727,10,0)</f>
        <v>0</v>
      </c>
      <c r="N77" s="242">
        <f>VLOOKUP(A$2:A$6900,'DNEVNI IZVESTAJ'!A$2:BL$14727,11,0)</f>
        <v>0</v>
      </c>
      <c r="O77" s="242">
        <f>VLOOKUP(A$2:A$6900,'DNEVNI IZVESTAJ'!A$2:BM$14727,12,0)</f>
        <v>0</v>
      </c>
      <c r="P77" s="242">
        <f>VLOOKUP(A$2:A$6900,'DNEVNI IZVESTAJ'!A$2:BN$14727,13,0)</f>
        <v>0</v>
      </c>
      <c r="Q77" s="242">
        <f>VLOOKUP(A$2:A$6900,'DNEVNI IZVESTAJ'!A$2:BO$14727,14,0)</f>
        <v>0</v>
      </c>
      <c r="R77" s="242">
        <f>VLOOKUP(A$2:A$6900,'DNEVNI IZVESTAJ'!A$2:BP$14727,15,0)</f>
        <v>0</v>
      </c>
      <c r="S77" s="19"/>
    </row>
    <row r="78" spans="1:19">
      <c r="A78" s="172" t="s">
        <v>1565</v>
      </c>
      <c r="B78" s="172" t="s">
        <v>1563</v>
      </c>
      <c r="C78" s="172"/>
      <c r="D78" s="172"/>
      <c r="E78" s="172" t="s">
        <v>1566</v>
      </c>
      <c r="F78" s="241">
        <f>VLOOKUP(AANPL!A$2:A$6900,'DNEVNI IZVESTAJ'!A$2:C$14727,3,0)</f>
        <v>0</v>
      </c>
      <c r="G78" s="238">
        <f>VLOOKUP(AANPL!A$2:A$6900,'DNEVNI IZVESTAJ'!A$2:D$14727,4,0)</f>
        <v>0</v>
      </c>
      <c r="H78" s="17">
        <f>VLOOKUP(A$2:A$6900,'DNEVNI IZVESTAJ'!A$2:BF$14727,6,0)</f>
        <v>0</v>
      </c>
      <c r="I78" s="18">
        <f ca="1">SUM(H78+UNOS!J$9)</f>
        <v>11</v>
      </c>
      <c r="J78" s="17" t="str">
        <f>VLOOKUP(A$2:A$6900,'DNEVNI IZVESTAJ'!A$2:BH$14727,7,0)</f>
        <v>L CORP</v>
      </c>
      <c r="K78" s="17" t="str">
        <f>VLOOKUP(A$2:A$6900,'DNEVNI IZVESTAJ'!A$2:BI$14727,8,0)</f>
        <v>Current</v>
      </c>
      <c r="L78" s="242">
        <f>VLOOKUP(A$2:A$6900,'DNEVNI IZVESTAJ'!A$2:BJ$14727,9,0)</f>
        <v>0</v>
      </c>
      <c r="M78" s="242">
        <f>VLOOKUP(A$2:A$6900,'DNEVNI IZVESTAJ'!A$2:BK$14727,10,0)</f>
        <v>0</v>
      </c>
      <c r="N78" s="242">
        <f>VLOOKUP(A$2:A$6900,'DNEVNI IZVESTAJ'!A$2:BL$14727,11,0)</f>
        <v>0</v>
      </c>
      <c r="O78" s="242">
        <f>VLOOKUP(A$2:A$6900,'DNEVNI IZVESTAJ'!A$2:BM$14727,12,0)</f>
        <v>0</v>
      </c>
      <c r="P78" s="242">
        <f>VLOOKUP(A$2:A$6900,'DNEVNI IZVESTAJ'!A$2:BN$14727,13,0)</f>
        <v>0</v>
      </c>
      <c r="Q78" s="242">
        <f>VLOOKUP(A$2:A$6900,'DNEVNI IZVESTAJ'!A$2:BO$14727,14,0)</f>
        <v>0</v>
      </c>
      <c r="R78" s="242">
        <f>VLOOKUP(A$2:A$6900,'DNEVNI IZVESTAJ'!A$2:BP$14727,15,0)</f>
        <v>0</v>
      </c>
      <c r="S78" s="19"/>
    </row>
    <row r="79" spans="1:19">
      <c r="A79" s="172" t="s">
        <v>1567</v>
      </c>
      <c r="B79" s="172" t="s">
        <v>1563</v>
      </c>
      <c r="C79" s="172"/>
      <c r="D79" s="172"/>
      <c r="E79" s="172" t="s">
        <v>1566</v>
      </c>
      <c r="F79" s="241">
        <f>VLOOKUP(AANPL!A$2:A$6900,'DNEVNI IZVESTAJ'!A$2:C$14727,3,0)</f>
        <v>0</v>
      </c>
      <c r="G79" s="238">
        <f>VLOOKUP(AANPL!A$2:A$6900,'DNEVNI IZVESTAJ'!A$2:D$14727,4,0)</f>
        <v>0</v>
      </c>
      <c r="H79" s="17">
        <f>VLOOKUP(A$2:A$6900,'DNEVNI IZVESTAJ'!A$2:BF$14727,6,0)</f>
        <v>0</v>
      </c>
      <c r="I79" s="18">
        <f ca="1">SUM(H79+UNOS!J$9)</f>
        <v>11</v>
      </c>
      <c r="J79" s="17" t="str">
        <f>VLOOKUP(A$2:A$6900,'DNEVNI IZVESTAJ'!A$2:BH$14727,7,0)</f>
        <v>L CORP</v>
      </c>
      <c r="K79" s="17" t="str">
        <f>VLOOKUP(A$2:A$6900,'DNEVNI IZVESTAJ'!A$2:BI$14727,8,0)</f>
        <v>Current</v>
      </c>
      <c r="L79" s="242">
        <f>VLOOKUP(A$2:A$6900,'DNEVNI IZVESTAJ'!A$2:BJ$14727,9,0)</f>
        <v>0</v>
      </c>
      <c r="M79" s="242">
        <f>VLOOKUP(A$2:A$6900,'DNEVNI IZVESTAJ'!A$2:BK$14727,10,0)</f>
        <v>0</v>
      </c>
      <c r="N79" s="242">
        <f>VLOOKUP(A$2:A$6900,'DNEVNI IZVESTAJ'!A$2:BL$14727,11,0)</f>
        <v>0</v>
      </c>
      <c r="O79" s="242">
        <f>VLOOKUP(A$2:A$6900,'DNEVNI IZVESTAJ'!A$2:BM$14727,12,0)</f>
        <v>0</v>
      </c>
      <c r="P79" s="242">
        <f>VLOOKUP(A$2:A$6900,'DNEVNI IZVESTAJ'!A$2:BN$14727,13,0)</f>
        <v>0</v>
      </c>
      <c r="Q79" s="242">
        <f>VLOOKUP(A$2:A$6900,'DNEVNI IZVESTAJ'!A$2:BO$14727,14,0)</f>
        <v>0</v>
      </c>
      <c r="R79" s="242">
        <f>VLOOKUP(A$2:A$6900,'DNEVNI IZVESTAJ'!A$2:BP$14727,15,0)</f>
        <v>0</v>
      </c>
      <c r="S79" s="19"/>
    </row>
    <row r="80" spans="1:19">
      <c r="A80" s="172" t="s">
        <v>1568</v>
      </c>
      <c r="B80" s="172" t="s">
        <v>1563</v>
      </c>
      <c r="C80" s="172"/>
      <c r="D80" s="172"/>
      <c r="E80" s="172" t="s">
        <v>1569</v>
      </c>
      <c r="F80" s="241">
        <f>VLOOKUP(AANPL!A$2:A$6900,'DNEVNI IZVESTAJ'!A$2:C$14727,3,0)</f>
        <v>0</v>
      </c>
      <c r="G80" s="238">
        <f>VLOOKUP(AANPL!A$2:A$6900,'DNEVNI IZVESTAJ'!A$2:D$14727,4,0)</f>
        <v>0</v>
      </c>
      <c r="H80" s="17">
        <f>VLOOKUP(A$2:A$6900,'DNEVNI IZVESTAJ'!A$2:BF$14727,6,0)</f>
        <v>0</v>
      </c>
      <c r="I80" s="18">
        <f ca="1">SUM(H80+UNOS!J$9)</f>
        <v>11</v>
      </c>
      <c r="J80" s="17" t="str">
        <f>VLOOKUP(A$2:A$6900,'DNEVNI IZVESTAJ'!A$2:BH$14727,7,0)</f>
        <v>L CORP</v>
      </c>
      <c r="K80" s="17" t="str">
        <f>VLOOKUP(A$2:A$6900,'DNEVNI IZVESTAJ'!A$2:BI$14727,8,0)</f>
        <v>Current</v>
      </c>
      <c r="L80" s="242">
        <f>VLOOKUP(A$2:A$6900,'DNEVNI IZVESTAJ'!A$2:BJ$14727,9,0)</f>
        <v>0</v>
      </c>
      <c r="M80" s="242">
        <f>VLOOKUP(A$2:A$6900,'DNEVNI IZVESTAJ'!A$2:BK$14727,10,0)</f>
        <v>0</v>
      </c>
      <c r="N80" s="242">
        <f>VLOOKUP(A$2:A$6900,'DNEVNI IZVESTAJ'!A$2:BL$14727,11,0)</f>
        <v>0</v>
      </c>
      <c r="O80" s="242">
        <f>VLOOKUP(A$2:A$6900,'DNEVNI IZVESTAJ'!A$2:BM$14727,12,0)</f>
        <v>0</v>
      </c>
      <c r="P80" s="242">
        <f>VLOOKUP(A$2:A$6900,'DNEVNI IZVESTAJ'!A$2:BN$14727,13,0)</f>
        <v>0</v>
      </c>
      <c r="Q80" s="242">
        <f>VLOOKUP(A$2:A$6900,'DNEVNI IZVESTAJ'!A$2:BO$14727,14,0)</f>
        <v>0</v>
      </c>
      <c r="R80" s="242">
        <f>VLOOKUP(A$2:A$6900,'DNEVNI IZVESTAJ'!A$2:BP$14727,15,0)</f>
        <v>0</v>
      </c>
      <c r="S80" s="19"/>
    </row>
    <row r="81" spans="1:19">
      <c r="A81" s="172" t="s">
        <v>1570</v>
      </c>
      <c r="B81" s="172" t="s">
        <v>1563</v>
      </c>
      <c r="C81" s="172"/>
      <c r="D81" s="172"/>
      <c r="E81" s="172" t="s">
        <v>1571</v>
      </c>
      <c r="F81" s="241">
        <f>VLOOKUP(AANPL!A$2:A$6900,'DNEVNI IZVESTAJ'!A$2:C$14727,3,0)</f>
        <v>0</v>
      </c>
      <c r="G81" s="238">
        <f>VLOOKUP(AANPL!A$2:A$6900,'DNEVNI IZVESTAJ'!A$2:D$14727,4,0)</f>
        <v>0</v>
      </c>
      <c r="H81" s="17">
        <f>VLOOKUP(A$2:A$6900,'DNEVNI IZVESTAJ'!A$2:BF$14727,6,0)</f>
        <v>0</v>
      </c>
      <c r="I81" s="18">
        <f ca="1">SUM(H81+UNOS!J$9)</f>
        <v>11</v>
      </c>
      <c r="J81" s="17" t="str">
        <f>VLOOKUP(A$2:A$6900,'DNEVNI IZVESTAJ'!A$2:BH$14727,7,0)</f>
        <v>L CORP</v>
      </c>
      <c r="K81" s="17" t="str">
        <f>VLOOKUP(A$2:A$6900,'DNEVNI IZVESTAJ'!A$2:BI$14727,8,0)</f>
        <v>Current</v>
      </c>
      <c r="L81" s="242">
        <f>VLOOKUP(A$2:A$6900,'DNEVNI IZVESTAJ'!A$2:BJ$14727,9,0)</f>
        <v>0</v>
      </c>
      <c r="M81" s="242">
        <f>VLOOKUP(A$2:A$6900,'DNEVNI IZVESTAJ'!A$2:BK$14727,10,0)</f>
        <v>0</v>
      </c>
      <c r="N81" s="242">
        <f>VLOOKUP(A$2:A$6900,'DNEVNI IZVESTAJ'!A$2:BL$14727,11,0)</f>
        <v>0</v>
      </c>
      <c r="O81" s="242">
        <f>VLOOKUP(A$2:A$6900,'DNEVNI IZVESTAJ'!A$2:BM$14727,12,0)</f>
        <v>0</v>
      </c>
      <c r="P81" s="242">
        <f>VLOOKUP(A$2:A$6900,'DNEVNI IZVESTAJ'!A$2:BN$14727,13,0)</f>
        <v>0</v>
      </c>
      <c r="Q81" s="242">
        <f>VLOOKUP(A$2:A$6900,'DNEVNI IZVESTAJ'!A$2:BO$14727,14,0)</f>
        <v>0</v>
      </c>
      <c r="R81" s="242">
        <f>VLOOKUP(A$2:A$6900,'DNEVNI IZVESTAJ'!A$2:BP$14727,15,0)</f>
        <v>0</v>
      </c>
      <c r="S81" s="19"/>
    </row>
    <row r="82" spans="1:19">
      <c r="A82" s="172" t="s">
        <v>1572</v>
      </c>
      <c r="B82" s="172" t="s">
        <v>1563</v>
      </c>
      <c r="C82" s="172"/>
      <c r="D82" s="172"/>
      <c r="E82" s="172" t="s">
        <v>1573</v>
      </c>
      <c r="F82" s="241">
        <f>VLOOKUP(AANPL!A$2:A$6900,'DNEVNI IZVESTAJ'!A$2:C$14727,3,0)</f>
        <v>0</v>
      </c>
      <c r="G82" s="238">
        <f>VLOOKUP(AANPL!A$2:A$6900,'DNEVNI IZVESTAJ'!A$2:D$14727,4,0)</f>
        <v>0</v>
      </c>
      <c r="H82" s="17">
        <f>VLOOKUP(A$2:A$6900,'DNEVNI IZVESTAJ'!A$2:BF$14727,6,0)</f>
        <v>0</v>
      </c>
      <c r="I82" s="18">
        <f ca="1">SUM(H82+UNOS!J$9)</f>
        <v>11</v>
      </c>
      <c r="J82" s="17" t="str">
        <f>VLOOKUP(A$2:A$6900,'DNEVNI IZVESTAJ'!A$2:BH$14727,7,0)</f>
        <v>L CORP</v>
      </c>
      <c r="K82" s="17" t="str">
        <f>VLOOKUP(A$2:A$6900,'DNEVNI IZVESTAJ'!A$2:BI$14727,8,0)</f>
        <v>Current</v>
      </c>
      <c r="L82" s="242">
        <f>VLOOKUP(A$2:A$6900,'DNEVNI IZVESTAJ'!A$2:BJ$14727,9,0)</f>
        <v>0</v>
      </c>
      <c r="M82" s="242">
        <f>VLOOKUP(A$2:A$6900,'DNEVNI IZVESTAJ'!A$2:BK$14727,10,0)</f>
        <v>0</v>
      </c>
      <c r="N82" s="242">
        <f>VLOOKUP(A$2:A$6900,'DNEVNI IZVESTAJ'!A$2:BL$14727,11,0)</f>
        <v>0</v>
      </c>
      <c r="O82" s="242">
        <f>VLOOKUP(A$2:A$6900,'DNEVNI IZVESTAJ'!A$2:BM$14727,12,0)</f>
        <v>0</v>
      </c>
      <c r="P82" s="242">
        <f>VLOOKUP(A$2:A$6900,'DNEVNI IZVESTAJ'!A$2:BN$14727,13,0)</f>
        <v>0</v>
      </c>
      <c r="Q82" s="242">
        <f>VLOOKUP(A$2:A$6900,'DNEVNI IZVESTAJ'!A$2:BO$14727,14,0)</f>
        <v>0</v>
      </c>
      <c r="R82" s="242">
        <f>VLOOKUP(A$2:A$6900,'DNEVNI IZVESTAJ'!A$2:BP$14727,15,0)</f>
        <v>0</v>
      </c>
      <c r="S82" s="19"/>
    </row>
    <row r="83" spans="1:19">
      <c r="A83" s="172" t="s">
        <v>1574</v>
      </c>
      <c r="B83" s="172" t="s">
        <v>1563</v>
      </c>
      <c r="C83" s="172"/>
      <c r="D83" s="172"/>
      <c r="E83" s="172" t="s">
        <v>1575</v>
      </c>
      <c r="F83" s="241">
        <f>VLOOKUP(AANPL!A$2:A$6900,'DNEVNI IZVESTAJ'!A$2:C$14727,3,0)</f>
        <v>0</v>
      </c>
      <c r="G83" s="238">
        <f>VLOOKUP(AANPL!A$2:A$6900,'DNEVNI IZVESTAJ'!A$2:D$14727,4,0)</f>
        <v>0</v>
      </c>
      <c r="H83" s="17">
        <f>VLOOKUP(A$2:A$6900,'DNEVNI IZVESTAJ'!A$2:BF$14727,6,0)</f>
        <v>0</v>
      </c>
      <c r="I83" s="18">
        <f ca="1">SUM(H83+UNOS!J$9)</f>
        <v>11</v>
      </c>
      <c r="J83" s="17" t="str">
        <f>VLOOKUP(A$2:A$6900,'DNEVNI IZVESTAJ'!A$2:BH$14727,7,0)</f>
        <v>L CORP</v>
      </c>
      <c r="K83" s="17" t="str">
        <f>VLOOKUP(A$2:A$6900,'DNEVNI IZVESTAJ'!A$2:BI$14727,8,0)</f>
        <v>Current</v>
      </c>
      <c r="L83" s="242">
        <f>VLOOKUP(A$2:A$6900,'DNEVNI IZVESTAJ'!A$2:BJ$14727,9,0)</f>
        <v>0</v>
      </c>
      <c r="M83" s="242">
        <f>VLOOKUP(A$2:A$6900,'DNEVNI IZVESTAJ'!A$2:BK$14727,10,0)</f>
        <v>0</v>
      </c>
      <c r="N83" s="242">
        <f>VLOOKUP(A$2:A$6900,'DNEVNI IZVESTAJ'!A$2:BL$14727,11,0)</f>
        <v>0</v>
      </c>
      <c r="O83" s="242">
        <f>VLOOKUP(A$2:A$6900,'DNEVNI IZVESTAJ'!A$2:BM$14727,12,0)</f>
        <v>0</v>
      </c>
      <c r="P83" s="242">
        <f>VLOOKUP(A$2:A$6900,'DNEVNI IZVESTAJ'!A$2:BN$14727,13,0)</f>
        <v>0</v>
      </c>
      <c r="Q83" s="242">
        <f>VLOOKUP(A$2:A$6900,'DNEVNI IZVESTAJ'!A$2:BO$14727,14,0)</f>
        <v>0</v>
      </c>
      <c r="R83" s="242">
        <f>VLOOKUP(A$2:A$6900,'DNEVNI IZVESTAJ'!A$2:BP$14727,15,0)</f>
        <v>0</v>
      </c>
      <c r="S83" s="19"/>
    </row>
    <row r="84" spans="1:19">
      <c r="A84" s="172" t="s">
        <v>1576</v>
      </c>
      <c r="B84" s="172" t="s">
        <v>1563</v>
      </c>
      <c r="C84" s="172"/>
      <c r="D84" s="172"/>
      <c r="E84" s="172" t="s">
        <v>1577</v>
      </c>
      <c r="F84" s="241">
        <f>VLOOKUP(AANPL!A$2:A$6900,'DNEVNI IZVESTAJ'!A$2:C$14727,3,0)</f>
        <v>0</v>
      </c>
      <c r="G84" s="238">
        <f>VLOOKUP(AANPL!A$2:A$6900,'DNEVNI IZVESTAJ'!A$2:D$14727,4,0)</f>
        <v>0</v>
      </c>
      <c r="H84" s="17">
        <f>VLOOKUP(A$2:A$6900,'DNEVNI IZVESTAJ'!A$2:BF$14727,6,0)</f>
        <v>0</v>
      </c>
      <c r="I84" s="18">
        <f ca="1">SUM(H84+UNOS!J$9)</f>
        <v>11</v>
      </c>
      <c r="J84" s="17" t="str">
        <f>VLOOKUP(A$2:A$6900,'DNEVNI IZVESTAJ'!A$2:BH$14727,7,0)</f>
        <v>L CORP</v>
      </c>
      <c r="K84" s="17" t="str">
        <f>VLOOKUP(A$2:A$6900,'DNEVNI IZVESTAJ'!A$2:BI$14727,8,0)</f>
        <v>Current</v>
      </c>
      <c r="L84" s="242">
        <f>VLOOKUP(A$2:A$6900,'DNEVNI IZVESTAJ'!A$2:BJ$14727,9,0)</f>
        <v>0</v>
      </c>
      <c r="M84" s="242">
        <f>VLOOKUP(A$2:A$6900,'DNEVNI IZVESTAJ'!A$2:BK$14727,10,0)</f>
        <v>0</v>
      </c>
      <c r="N84" s="242">
        <f>VLOOKUP(A$2:A$6900,'DNEVNI IZVESTAJ'!A$2:BL$14727,11,0)</f>
        <v>0</v>
      </c>
      <c r="O84" s="242">
        <f>VLOOKUP(A$2:A$6900,'DNEVNI IZVESTAJ'!A$2:BM$14727,12,0)</f>
        <v>0</v>
      </c>
      <c r="P84" s="242">
        <f>VLOOKUP(A$2:A$6900,'DNEVNI IZVESTAJ'!A$2:BN$14727,13,0)</f>
        <v>0</v>
      </c>
      <c r="Q84" s="242">
        <f>VLOOKUP(A$2:A$6900,'DNEVNI IZVESTAJ'!A$2:BO$14727,14,0)</f>
        <v>0</v>
      </c>
      <c r="R84" s="242">
        <f>VLOOKUP(A$2:A$6900,'DNEVNI IZVESTAJ'!A$2:BP$14727,15,0)</f>
        <v>0</v>
      </c>
      <c r="S84" s="19"/>
    </row>
    <row r="85" spans="1:19">
      <c r="A85" s="172" t="s">
        <v>1578</v>
      </c>
      <c r="B85" s="172" t="s">
        <v>1563</v>
      </c>
      <c r="C85" s="172"/>
      <c r="D85" s="172"/>
      <c r="E85" s="172" t="s">
        <v>1575</v>
      </c>
      <c r="F85" s="241">
        <f>VLOOKUP(AANPL!A$2:A$6900,'DNEVNI IZVESTAJ'!A$2:C$14727,3,0)</f>
        <v>0</v>
      </c>
      <c r="G85" s="238">
        <f>VLOOKUP(AANPL!A$2:A$6900,'DNEVNI IZVESTAJ'!A$2:D$14727,4,0)</f>
        <v>0</v>
      </c>
      <c r="H85" s="17">
        <f>VLOOKUP(A$2:A$6900,'DNEVNI IZVESTAJ'!A$2:BF$14727,6,0)</f>
        <v>0</v>
      </c>
      <c r="I85" s="18">
        <f ca="1">SUM(H85+UNOS!J$9)</f>
        <v>11</v>
      </c>
      <c r="J85" s="17" t="str">
        <f>VLOOKUP(A$2:A$6900,'DNEVNI IZVESTAJ'!A$2:BH$14727,7,0)</f>
        <v>L CORP</v>
      </c>
      <c r="K85" s="17" t="str">
        <f>VLOOKUP(A$2:A$6900,'DNEVNI IZVESTAJ'!A$2:BI$14727,8,0)</f>
        <v>Current</v>
      </c>
      <c r="L85" s="242">
        <f>VLOOKUP(A$2:A$6900,'DNEVNI IZVESTAJ'!A$2:BJ$14727,9,0)</f>
        <v>0</v>
      </c>
      <c r="M85" s="242">
        <f>VLOOKUP(A$2:A$6900,'DNEVNI IZVESTAJ'!A$2:BK$14727,10,0)</f>
        <v>0</v>
      </c>
      <c r="N85" s="242">
        <f>VLOOKUP(A$2:A$6900,'DNEVNI IZVESTAJ'!A$2:BL$14727,11,0)</f>
        <v>0</v>
      </c>
      <c r="O85" s="242">
        <f>VLOOKUP(A$2:A$6900,'DNEVNI IZVESTAJ'!A$2:BM$14727,12,0)</f>
        <v>0</v>
      </c>
      <c r="P85" s="242">
        <f>VLOOKUP(A$2:A$6900,'DNEVNI IZVESTAJ'!A$2:BN$14727,13,0)</f>
        <v>0</v>
      </c>
      <c r="Q85" s="242">
        <f>VLOOKUP(A$2:A$6900,'DNEVNI IZVESTAJ'!A$2:BO$14727,14,0)</f>
        <v>0</v>
      </c>
      <c r="R85" s="242">
        <f>VLOOKUP(A$2:A$6900,'DNEVNI IZVESTAJ'!A$2:BP$14727,15,0)</f>
        <v>0</v>
      </c>
      <c r="S85" s="19"/>
    </row>
    <row r="86" spans="1:19">
      <c r="A86" s="172" t="s">
        <v>1579</v>
      </c>
      <c r="B86" s="172" t="s">
        <v>1563</v>
      </c>
      <c r="C86" s="172"/>
      <c r="D86" s="172"/>
      <c r="E86" s="172" t="s">
        <v>1577</v>
      </c>
      <c r="F86" s="241">
        <f>VLOOKUP(AANPL!A$2:A$6900,'DNEVNI IZVESTAJ'!A$2:C$14727,3,0)</f>
        <v>0</v>
      </c>
      <c r="G86" s="238">
        <f>VLOOKUP(AANPL!A$2:A$6900,'DNEVNI IZVESTAJ'!A$2:D$14727,4,0)</f>
        <v>0</v>
      </c>
      <c r="H86" s="17">
        <f>VLOOKUP(A$2:A$6900,'DNEVNI IZVESTAJ'!A$2:BF$14727,6,0)</f>
        <v>0</v>
      </c>
      <c r="I86" s="18">
        <f ca="1">SUM(H86+UNOS!J$9)</f>
        <v>11</v>
      </c>
      <c r="J86" s="17" t="str">
        <f>VLOOKUP(A$2:A$6900,'DNEVNI IZVESTAJ'!A$2:BH$14727,7,0)</f>
        <v>L CORP</v>
      </c>
      <c r="K86" s="17" t="str">
        <f>VLOOKUP(A$2:A$6900,'DNEVNI IZVESTAJ'!A$2:BI$14727,8,0)</f>
        <v>Current</v>
      </c>
      <c r="L86" s="242">
        <f>VLOOKUP(A$2:A$6900,'DNEVNI IZVESTAJ'!A$2:BJ$14727,9,0)</f>
        <v>0</v>
      </c>
      <c r="M86" s="242">
        <f>VLOOKUP(A$2:A$6900,'DNEVNI IZVESTAJ'!A$2:BK$14727,10,0)</f>
        <v>0</v>
      </c>
      <c r="N86" s="242">
        <f>VLOOKUP(A$2:A$6900,'DNEVNI IZVESTAJ'!A$2:BL$14727,11,0)</f>
        <v>0</v>
      </c>
      <c r="O86" s="242">
        <f>VLOOKUP(A$2:A$6900,'DNEVNI IZVESTAJ'!A$2:BM$14727,12,0)</f>
        <v>0</v>
      </c>
      <c r="P86" s="242">
        <f>VLOOKUP(A$2:A$6900,'DNEVNI IZVESTAJ'!A$2:BN$14727,13,0)</f>
        <v>0</v>
      </c>
      <c r="Q86" s="242">
        <f>VLOOKUP(A$2:A$6900,'DNEVNI IZVESTAJ'!A$2:BO$14727,14,0)</f>
        <v>0</v>
      </c>
      <c r="R86" s="242">
        <f>VLOOKUP(A$2:A$6900,'DNEVNI IZVESTAJ'!A$2:BP$14727,15,0)</f>
        <v>0</v>
      </c>
      <c r="S86" s="19"/>
    </row>
    <row r="87" spans="1:19">
      <c r="A87" s="172" t="s">
        <v>1580</v>
      </c>
      <c r="B87" s="172" t="s">
        <v>1563</v>
      </c>
      <c r="C87" s="172"/>
      <c r="D87" s="172"/>
      <c r="E87" s="172" t="s">
        <v>1581</v>
      </c>
      <c r="F87" s="241">
        <f>VLOOKUP(AANPL!A$2:A$6900,'DNEVNI IZVESTAJ'!A$2:C$14727,3,0)</f>
        <v>0</v>
      </c>
      <c r="G87" s="238">
        <f>VLOOKUP(AANPL!A$2:A$6900,'DNEVNI IZVESTAJ'!A$2:D$14727,4,0)</f>
        <v>0</v>
      </c>
      <c r="H87" s="17">
        <f>VLOOKUP(A$2:A$6900,'DNEVNI IZVESTAJ'!A$2:BF$14727,6,0)</f>
        <v>0</v>
      </c>
      <c r="I87" s="18">
        <f ca="1">SUM(H87+UNOS!J$9)</f>
        <v>11</v>
      </c>
      <c r="J87" s="17" t="str">
        <f>VLOOKUP(A$2:A$6900,'DNEVNI IZVESTAJ'!A$2:BH$14727,7,0)</f>
        <v>L CORP</v>
      </c>
      <c r="K87" s="17" t="str">
        <f>VLOOKUP(A$2:A$6900,'DNEVNI IZVESTAJ'!A$2:BI$14727,8,0)</f>
        <v>Current</v>
      </c>
      <c r="L87" s="242">
        <f>VLOOKUP(A$2:A$6900,'DNEVNI IZVESTAJ'!A$2:BJ$14727,9,0)</f>
        <v>0</v>
      </c>
      <c r="M87" s="242">
        <f>VLOOKUP(A$2:A$6900,'DNEVNI IZVESTAJ'!A$2:BK$14727,10,0)</f>
        <v>0</v>
      </c>
      <c r="N87" s="242">
        <f>VLOOKUP(A$2:A$6900,'DNEVNI IZVESTAJ'!A$2:BL$14727,11,0)</f>
        <v>0</v>
      </c>
      <c r="O87" s="242">
        <f>VLOOKUP(A$2:A$6900,'DNEVNI IZVESTAJ'!A$2:BM$14727,12,0)</f>
        <v>0</v>
      </c>
      <c r="P87" s="242">
        <f>VLOOKUP(A$2:A$6900,'DNEVNI IZVESTAJ'!A$2:BN$14727,13,0)</f>
        <v>0</v>
      </c>
      <c r="Q87" s="242">
        <f>VLOOKUP(A$2:A$6900,'DNEVNI IZVESTAJ'!A$2:BO$14727,14,0)</f>
        <v>0</v>
      </c>
      <c r="R87" s="242">
        <f>VLOOKUP(A$2:A$6900,'DNEVNI IZVESTAJ'!A$2:BP$14727,15,0)</f>
        <v>0</v>
      </c>
      <c r="S87" s="19"/>
    </row>
    <row r="88" spans="1:19">
      <c r="A88" s="172" t="s">
        <v>1582</v>
      </c>
      <c r="B88" s="172" t="s">
        <v>1563</v>
      </c>
      <c r="C88" s="172"/>
      <c r="D88" s="172"/>
      <c r="E88" s="172" t="s">
        <v>1575</v>
      </c>
      <c r="F88" s="241">
        <f>VLOOKUP(AANPL!A$2:A$6900,'DNEVNI IZVESTAJ'!A$2:C$14727,3,0)</f>
        <v>0</v>
      </c>
      <c r="G88" s="238">
        <f>VLOOKUP(AANPL!A$2:A$6900,'DNEVNI IZVESTAJ'!A$2:D$14727,4,0)</f>
        <v>0</v>
      </c>
      <c r="H88" s="17">
        <f>VLOOKUP(A$2:A$6900,'DNEVNI IZVESTAJ'!A$2:BF$14727,6,0)</f>
        <v>0</v>
      </c>
      <c r="I88" s="18">
        <f ca="1">SUM(H88+UNOS!J$9)</f>
        <v>11</v>
      </c>
      <c r="J88" s="17" t="str">
        <f>VLOOKUP(A$2:A$6900,'DNEVNI IZVESTAJ'!A$2:BH$14727,7,0)</f>
        <v>L CORP</v>
      </c>
      <c r="K88" s="17" t="str">
        <f>VLOOKUP(A$2:A$6900,'DNEVNI IZVESTAJ'!A$2:BI$14727,8,0)</f>
        <v>Current</v>
      </c>
      <c r="L88" s="242">
        <f>VLOOKUP(A$2:A$6900,'DNEVNI IZVESTAJ'!A$2:BJ$14727,9,0)</f>
        <v>0</v>
      </c>
      <c r="M88" s="242">
        <f>VLOOKUP(A$2:A$6900,'DNEVNI IZVESTAJ'!A$2:BK$14727,10,0)</f>
        <v>0</v>
      </c>
      <c r="N88" s="242">
        <f>VLOOKUP(A$2:A$6900,'DNEVNI IZVESTAJ'!A$2:BL$14727,11,0)</f>
        <v>0</v>
      </c>
      <c r="O88" s="242">
        <f>VLOOKUP(A$2:A$6900,'DNEVNI IZVESTAJ'!A$2:BM$14727,12,0)</f>
        <v>0</v>
      </c>
      <c r="P88" s="242">
        <f>VLOOKUP(A$2:A$6900,'DNEVNI IZVESTAJ'!A$2:BN$14727,13,0)</f>
        <v>0</v>
      </c>
      <c r="Q88" s="242">
        <f>VLOOKUP(A$2:A$6900,'DNEVNI IZVESTAJ'!A$2:BO$14727,14,0)</f>
        <v>0</v>
      </c>
      <c r="R88" s="242">
        <f>VLOOKUP(A$2:A$6900,'DNEVNI IZVESTAJ'!A$2:BP$14727,15,0)</f>
        <v>0</v>
      </c>
      <c r="S88" s="19"/>
    </row>
    <row r="89" spans="1:19">
      <c r="A89" s="172" t="s">
        <v>1583</v>
      </c>
      <c r="B89" s="172" t="s">
        <v>1563</v>
      </c>
      <c r="C89" s="172"/>
      <c r="D89" s="172"/>
      <c r="E89" s="172" t="s">
        <v>1581</v>
      </c>
      <c r="F89" s="241">
        <f>VLOOKUP(AANPL!A$2:A$6900,'DNEVNI IZVESTAJ'!A$2:C$14727,3,0)</f>
        <v>0</v>
      </c>
      <c r="G89" s="238">
        <f>VLOOKUP(AANPL!A$2:A$6900,'DNEVNI IZVESTAJ'!A$2:D$14727,4,0)</f>
        <v>0</v>
      </c>
      <c r="H89" s="17">
        <f>VLOOKUP(A$2:A$6900,'DNEVNI IZVESTAJ'!A$2:BF$14727,6,0)</f>
        <v>0</v>
      </c>
      <c r="I89" s="18">
        <f ca="1">SUM(H89+UNOS!J$9)</f>
        <v>11</v>
      </c>
      <c r="J89" s="17" t="str">
        <f>VLOOKUP(A$2:A$6900,'DNEVNI IZVESTAJ'!A$2:BH$14727,7,0)</f>
        <v>L CORP</v>
      </c>
      <c r="K89" s="17" t="str">
        <f>VLOOKUP(A$2:A$6900,'DNEVNI IZVESTAJ'!A$2:BI$14727,8,0)</f>
        <v>Current</v>
      </c>
      <c r="L89" s="242">
        <f>VLOOKUP(A$2:A$6900,'DNEVNI IZVESTAJ'!A$2:BJ$14727,9,0)</f>
        <v>0</v>
      </c>
      <c r="M89" s="242">
        <f>VLOOKUP(A$2:A$6900,'DNEVNI IZVESTAJ'!A$2:BK$14727,10,0)</f>
        <v>0</v>
      </c>
      <c r="N89" s="242">
        <f>VLOOKUP(A$2:A$6900,'DNEVNI IZVESTAJ'!A$2:BL$14727,11,0)</f>
        <v>0</v>
      </c>
      <c r="O89" s="242">
        <f>VLOOKUP(A$2:A$6900,'DNEVNI IZVESTAJ'!A$2:BM$14727,12,0)</f>
        <v>0</v>
      </c>
      <c r="P89" s="242">
        <f>VLOOKUP(A$2:A$6900,'DNEVNI IZVESTAJ'!A$2:BN$14727,13,0)</f>
        <v>0</v>
      </c>
      <c r="Q89" s="242">
        <f>VLOOKUP(A$2:A$6900,'DNEVNI IZVESTAJ'!A$2:BO$14727,14,0)</f>
        <v>0</v>
      </c>
      <c r="R89" s="242">
        <f>VLOOKUP(A$2:A$6900,'DNEVNI IZVESTAJ'!A$2:BP$14727,15,0)</f>
        <v>0</v>
      </c>
      <c r="S89" s="19"/>
    </row>
    <row r="90" spans="1:19">
      <c r="A90" s="172" t="s">
        <v>1585</v>
      </c>
      <c r="B90" s="172" t="s">
        <v>1563</v>
      </c>
      <c r="C90" s="172"/>
      <c r="D90" s="172"/>
      <c r="E90" s="172" t="s">
        <v>1581</v>
      </c>
      <c r="F90" s="241">
        <f>VLOOKUP(AANPL!A$2:A$6900,'DNEVNI IZVESTAJ'!A$2:C$14727,3,0)</f>
        <v>0</v>
      </c>
      <c r="G90" s="238">
        <f>VLOOKUP(AANPL!A$2:A$6900,'DNEVNI IZVESTAJ'!A$2:D$14727,4,0)</f>
        <v>0</v>
      </c>
      <c r="H90" s="17">
        <f>VLOOKUP(A$2:A$6900,'DNEVNI IZVESTAJ'!A$2:BF$14727,6,0)</f>
        <v>0</v>
      </c>
      <c r="I90" s="18">
        <f ca="1">SUM(H90+UNOS!J$9)</f>
        <v>11</v>
      </c>
      <c r="J90" s="17" t="str">
        <f>VLOOKUP(A$2:A$6900,'DNEVNI IZVESTAJ'!A$2:BH$14727,7,0)</f>
        <v>L CORP</v>
      </c>
      <c r="K90" s="17" t="str">
        <f>VLOOKUP(A$2:A$6900,'DNEVNI IZVESTAJ'!A$2:BI$14727,8,0)</f>
        <v>Current</v>
      </c>
      <c r="L90" s="242">
        <f>VLOOKUP(A$2:A$6900,'DNEVNI IZVESTAJ'!A$2:BJ$14727,9,0)</f>
        <v>0</v>
      </c>
      <c r="M90" s="242">
        <f>VLOOKUP(A$2:A$6900,'DNEVNI IZVESTAJ'!A$2:BK$14727,10,0)</f>
        <v>0</v>
      </c>
      <c r="N90" s="242">
        <f>VLOOKUP(A$2:A$6900,'DNEVNI IZVESTAJ'!A$2:BL$14727,11,0)</f>
        <v>0</v>
      </c>
      <c r="O90" s="242">
        <f>VLOOKUP(A$2:A$6900,'DNEVNI IZVESTAJ'!A$2:BM$14727,12,0)</f>
        <v>0</v>
      </c>
      <c r="P90" s="242">
        <f>VLOOKUP(A$2:A$6900,'DNEVNI IZVESTAJ'!A$2:BN$14727,13,0)</f>
        <v>0</v>
      </c>
      <c r="Q90" s="242">
        <f>VLOOKUP(A$2:A$6900,'DNEVNI IZVESTAJ'!A$2:BO$14727,14,0)</f>
        <v>0</v>
      </c>
      <c r="R90" s="242">
        <f>VLOOKUP(A$2:A$6900,'DNEVNI IZVESTAJ'!A$2:BP$14727,15,0)</f>
        <v>0</v>
      </c>
      <c r="S90" s="19"/>
    </row>
    <row r="91" spans="1:19">
      <c r="A91" s="172" t="s">
        <v>1586</v>
      </c>
      <c r="B91" s="172" t="s">
        <v>1563</v>
      </c>
      <c r="C91" s="172"/>
      <c r="D91" s="172"/>
      <c r="E91" s="172" t="s">
        <v>1587</v>
      </c>
      <c r="F91" s="241">
        <f>VLOOKUP(AANPL!A$2:A$6900,'DNEVNI IZVESTAJ'!A$2:C$14727,3,0)</f>
        <v>0</v>
      </c>
      <c r="G91" s="238">
        <f>VLOOKUP(AANPL!A$2:A$6900,'DNEVNI IZVESTAJ'!A$2:D$14727,4,0)</f>
        <v>0</v>
      </c>
      <c r="H91" s="17">
        <f>VLOOKUP(A$2:A$6900,'DNEVNI IZVESTAJ'!A$2:BF$14727,6,0)</f>
        <v>0</v>
      </c>
      <c r="I91" s="18">
        <f ca="1">SUM(H91+UNOS!J$9)</f>
        <v>11</v>
      </c>
      <c r="J91" s="17" t="str">
        <f>VLOOKUP(A$2:A$6900,'DNEVNI IZVESTAJ'!A$2:BH$14727,7,0)</f>
        <v>L CORP</v>
      </c>
      <c r="K91" s="17" t="str">
        <f>VLOOKUP(A$2:A$6900,'DNEVNI IZVESTAJ'!A$2:BI$14727,8,0)</f>
        <v>Current</v>
      </c>
      <c r="L91" s="242">
        <f>VLOOKUP(A$2:A$6900,'DNEVNI IZVESTAJ'!A$2:BJ$14727,9,0)</f>
        <v>0</v>
      </c>
      <c r="M91" s="242">
        <f>VLOOKUP(A$2:A$6900,'DNEVNI IZVESTAJ'!A$2:BK$14727,10,0)</f>
        <v>0</v>
      </c>
      <c r="N91" s="242">
        <f>VLOOKUP(A$2:A$6900,'DNEVNI IZVESTAJ'!A$2:BL$14727,11,0)</f>
        <v>0</v>
      </c>
      <c r="O91" s="242">
        <f>VLOOKUP(A$2:A$6900,'DNEVNI IZVESTAJ'!A$2:BM$14727,12,0)</f>
        <v>0</v>
      </c>
      <c r="P91" s="242">
        <f>VLOOKUP(A$2:A$6900,'DNEVNI IZVESTAJ'!A$2:BN$14727,13,0)</f>
        <v>0</v>
      </c>
      <c r="Q91" s="242">
        <f>VLOOKUP(A$2:A$6900,'DNEVNI IZVESTAJ'!A$2:BO$14727,14,0)</f>
        <v>0</v>
      </c>
      <c r="R91" s="242">
        <f>VLOOKUP(A$2:A$6900,'DNEVNI IZVESTAJ'!A$2:BP$14727,15,0)</f>
        <v>0</v>
      </c>
      <c r="S91" s="19"/>
    </row>
    <row r="92" spans="1:19">
      <c r="A92" s="172" t="s">
        <v>3879</v>
      </c>
      <c r="B92" s="172" t="s">
        <v>3880</v>
      </c>
      <c r="C92" s="172"/>
      <c r="D92" s="172"/>
      <c r="E92" s="172" t="s">
        <v>3881</v>
      </c>
      <c r="F92" s="241">
        <f>VLOOKUP(AANPL!A$2:A$6900,'DNEVNI IZVESTAJ'!A$2:C$14727,3,0)</f>
        <v>0</v>
      </c>
      <c r="G92" s="238">
        <f>VLOOKUP(AANPL!A$2:A$6900,'DNEVNI IZVESTAJ'!A$2:D$14727,4,0)</f>
        <v>0</v>
      </c>
      <c r="H92" s="17">
        <f>VLOOKUP(A$2:A$6900,'DNEVNI IZVESTAJ'!A$2:BF$14727,6,0)</f>
        <v>0</v>
      </c>
      <c r="I92" s="18">
        <f ca="1">SUM(H92+UNOS!J$9)</f>
        <v>11</v>
      </c>
      <c r="J92" s="17" t="str">
        <f>VLOOKUP(A$2:A$6900,'DNEVNI IZVESTAJ'!A$2:BH$14727,7,0)</f>
        <v>SME</v>
      </c>
      <c r="K92" s="17" t="str">
        <f>VLOOKUP(A$2:A$6900,'DNEVNI IZVESTAJ'!A$2:BI$14727,8,0)</f>
        <v>Current</v>
      </c>
      <c r="L92" s="242">
        <f>VLOOKUP(A$2:A$6900,'DNEVNI IZVESTAJ'!A$2:BJ$14727,9,0)</f>
        <v>0</v>
      </c>
      <c r="M92" s="242">
        <f>VLOOKUP(A$2:A$6900,'DNEVNI IZVESTAJ'!A$2:BK$14727,10,0)</f>
        <v>0</v>
      </c>
      <c r="N92" s="242">
        <f>VLOOKUP(A$2:A$6900,'DNEVNI IZVESTAJ'!A$2:BL$14727,11,0)</f>
        <v>0</v>
      </c>
      <c r="O92" s="242">
        <f>VLOOKUP(A$2:A$6900,'DNEVNI IZVESTAJ'!A$2:BM$14727,12,0)</f>
        <v>0</v>
      </c>
      <c r="P92" s="242">
        <f>VLOOKUP(A$2:A$6900,'DNEVNI IZVESTAJ'!A$2:BN$14727,13,0)</f>
        <v>0</v>
      </c>
      <c r="Q92" s="242">
        <f>VLOOKUP(A$2:A$6900,'DNEVNI IZVESTAJ'!A$2:BO$14727,14,0)</f>
        <v>0</v>
      </c>
      <c r="R92" s="242">
        <f>VLOOKUP(A$2:A$6900,'DNEVNI IZVESTAJ'!A$2:BP$14727,15,0)</f>
        <v>0</v>
      </c>
      <c r="S92" s="19"/>
    </row>
    <row r="93" spans="1:19">
      <c r="A93" s="172" t="s">
        <v>3882</v>
      </c>
      <c r="B93" s="172" t="s">
        <v>3880</v>
      </c>
      <c r="C93" s="172"/>
      <c r="D93" s="172"/>
      <c r="E93" s="172" t="s">
        <v>3883</v>
      </c>
      <c r="F93" s="241">
        <f>VLOOKUP(AANPL!A$2:A$6900,'DNEVNI IZVESTAJ'!A$2:C$14727,3,0)</f>
        <v>0</v>
      </c>
      <c r="G93" s="238">
        <f>VLOOKUP(AANPL!A$2:A$6900,'DNEVNI IZVESTAJ'!A$2:D$14727,4,0)</f>
        <v>0</v>
      </c>
      <c r="H93" s="17">
        <f>VLOOKUP(A$2:A$6900,'DNEVNI IZVESTAJ'!A$2:BF$14727,6,0)</f>
        <v>0</v>
      </c>
      <c r="I93" s="18">
        <f ca="1">SUM(H93+UNOS!J$9)</f>
        <v>11</v>
      </c>
      <c r="J93" s="17" t="str">
        <f>VLOOKUP(A$2:A$6900,'DNEVNI IZVESTAJ'!A$2:BH$14727,7,0)</f>
        <v>SME</v>
      </c>
      <c r="K93" s="17" t="str">
        <f>VLOOKUP(A$2:A$6900,'DNEVNI IZVESTAJ'!A$2:BI$14727,8,0)</f>
        <v>Current</v>
      </c>
      <c r="L93" s="242">
        <f>VLOOKUP(A$2:A$6900,'DNEVNI IZVESTAJ'!A$2:BJ$14727,9,0)</f>
        <v>0</v>
      </c>
      <c r="M93" s="242">
        <f>VLOOKUP(A$2:A$6900,'DNEVNI IZVESTAJ'!A$2:BK$14727,10,0)</f>
        <v>0</v>
      </c>
      <c r="N93" s="242">
        <f>VLOOKUP(A$2:A$6900,'DNEVNI IZVESTAJ'!A$2:BL$14727,11,0)</f>
        <v>0</v>
      </c>
      <c r="O93" s="242">
        <f>VLOOKUP(A$2:A$6900,'DNEVNI IZVESTAJ'!A$2:BM$14727,12,0)</f>
        <v>0</v>
      </c>
      <c r="P93" s="242">
        <f>VLOOKUP(A$2:A$6900,'DNEVNI IZVESTAJ'!A$2:BN$14727,13,0)</f>
        <v>0</v>
      </c>
      <c r="Q93" s="242">
        <f>VLOOKUP(A$2:A$6900,'DNEVNI IZVESTAJ'!A$2:BO$14727,14,0)</f>
        <v>0</v>
      </c>
      <c r="R93" s="242">
        <f>VLOOKUP(A$2:A$6900,'DNEVNI IZVESTAJ'!A$2:BP$14727,15,0)</f>
        <v>0</v>
      </c>
      <c r="S93" s="19"/>
    </row>
    <row r="94" spans="1:19">
      <c r="A94" s="172" t="s">
        <v>3884</v>
      </c>
      <c r="B94" s="172" t="s">
        <v>3880</v>
      </c>
      <c r="C94" s="172"/>
      <c r="D94" s="172"/>
      <c r="E94" s="172" t="s">
        <v>3883</v>
      </c>
      <c r="F94" s="241">
        <f>VLOOKUP(AANPL!A$2:A$6900,'DNEVNI IZVESTAJ'!A$2:C$14727,3,0)</f>
        <v>0</v>
      </c>
      <c r="G94" s="238">
        <f>VLOOKUP(AANPL!A$2:A$6900,'DNEVNI IZVESTAJ'!A$2:D$14727,4,0)</f>
        <v>0</v>
      </c>
      <c r="H94" s="17">
        <f>VLOOKUP(A$2:A$6900,'DNEVNI IZVESTAJ'!A$2:BF$14727,6,0)</f>
        <v>0</v>
      </c>
      <c r="I94" s="18">
        <f ca="1">SUM(H94+UNOS!J$9)</f>
        <v>11</v>
      </c>
      <c r="J94" s="17" t="str">
        <f>VLOOKUP(A$2:A$6900,'DNEVNI IZVESTAJ'!A$2:BH$14727,7,0)</f>
        <v>SME</v>
      </c>
      <c r="K94" s="17" t="str">
        <f>VLOOKUP(A$2:A$6900,'DNEVNI IZVESTAJ'!A$2:BI$14727,8,0)</f>
        <v>Current</v>
      </c>
      <c r="L94" s="242">
        <f>VLOOKUP(A$2:A$6900,'DNEVNI IZVESTAJ'!A$2:BJ$14727,9,0)</f>
        <v>0</v>
      </c>
      <c r="M94" s="242">
        <f>VLOOKUP(A$2:A$6900,'DNEVNI IZVESTAJ'!A$2:BK$14727,10,0)</f>
        <v>0</v>
      </c>
      <c r="N94" s="242">
        <f>VLOOKUP(A$2:A$6900,'DNEVNI IZVESTAJ'!A$2:BL$14727,11,0)</f>
        <v>0</v>
      </c>
      <c r="O94" s="242">
        <f>VLOOKUP(A$2:A$6900,'DNEVNI IZVESTAJ'!A$2:BM$14727,12,0)</f>
        <v>0</v>
      </c>
      <c r="P94" s="242">
        <f>VLOOKUP(A$2:A$6900,'DNEVNI IZVESTAJ'!A$2:BN$14727,13,0)</f>
        <v>0</v>
      </c>
      <c r="Q94" s="242">
        <f>VLOOKUP(A$2:A$6900,'DNEVNI IZVESTAJ'!A$2:BO$14727,14,0)</f>
        <v>0</v>
      </c>
      <c r="R94" s="242">
        <f>VLOOKUP(A$2:A$6900,'DNEVNI IZVESTAJ'!A$2:BP$14727,15,0)</f>
        <v>0</v>
      </c>
      <c r="S94" s="19"/>
    </row>
    <row r="95" spans="1:19">
      <c r="A95" s="172" t="s">
        <v>2506</v>
      </c>
      <c r="B95" s="172" t="s">
        <v>2507</v>
      </c>
      <c r="C95" s="172"/>
      <c r="D95" s="172"/>
      <c r="E95" s="172" t="s">
        <v>2508</v>
      </c>
      <c r="F95" s="241">
        <f>VLOOKUP(AANPL!A$2:A$6900,'DNEVNI IZVESTAJ'!A$2:C$14727,3,0)</f>
        <v>0</v>
      </c>
      <c r="G95" s="238">
        <f>VLOOKUP(AANPL!A$2:A$6900,'DNEVNI IZVESTAJ'!A$2:D$14727,4,0)</f>
        <v>0</v>
      </c>
      <c r="H95" s="17">
        <f>VLOOKUP(A$2:A$6900,'DNEVNI IZVESTAJ'!A$2:BF$14727,6,0)</f>
        <v>0</v>
      </c>
      <c r="I95" s="18">
        <f ca="1">SUM(H95+UNOS!J$9)</f>
        <v>11</v>
      </c>
      <c r="J95" s="17" t="str">
        <f>VLOOKUP(A$2:A$6900,'DNEVNI IZVESTAJ'!A$2:BH$14727,7,0)</f>
        <v>SME</v>
      </c>
      <c r="K95" s="17" t="str">
        <f>VLOOKUP(A$2:A$6900,'DNEVNI IZVESTAJ'!A$2:BI$14727,8,0)</f>
        <v>Current</v>
      </c>
      <c r="L95" s="242">
        <f>VLOOKUP(A$2:A$6900,'DNEVNI IZVESTAJ'!A$2:BJ$14727,9,0)</f>
        <v>0</v>
      </c>
      <c r="M95" s="242">
        <f>VLOOKUP(A$2:A$6900,'DNEVNI IZVESTAJ'!A$2:BK$14727,10,0)</f>
        <v>0</v>
      </c>
      <c r="N95" s="242">
        <f>VLOOKUP(A$2:A$6900,'DNEVNI IZVESTAJ'!A$2:BL$14727,11,0)</f>
        <v>0</v>
      </c>
      <c r="O95" s="242">
        <f>VLOOKUP(A$2:A$6900,'DNEVNI IZVESTAJ'!A$2:BM$14727,12,0)</f>
        <v>0</v>
      </c>
      <c r="P95" s="242">
        <f>VLOOKUP(A$2:A$6900,'DNEVNI IZVESTAJ'!A$2:BN$14727,13,0)</f>
        <v>0</v>
      </c>
      <c r="Q95" s="242">
        <f>VLOOKUP(A$2:A$6900,'DNEVNI IZVESTAJ'!A$2:BO$14727,14,0)</f>
        <v>0</v>
      </c>
      <c r="R95" s="242">
        <f>VLOOKUP(A$2:A$6900,'DNEVNI IZVESTAJ'!A$2:BP$14727,15,0)</f>
        <v>0</v>
      </c>
      <c r="S95" s="19"/>
    </row>
    <row r="96" spans="1:19">
      <c r="A96" s="172" t="s">
        <v>3588</v>
      </c>
      <c r="B96" s="172" t="s">
        <v>3589</v>
      </c>
      <c r="C96" s="172"/>
      <c r="D96" s="172"/>
      <c r="E96" s="172" t="s">
        <v>3590</v>
      </c>
      <c r="F96" s="241">
        <f>VLOOKUP(AANPL!A$2:A$6900,'DNEVNI IZVESTAJ'!A$2:C$14727,3,0)</f>
        <v>0</v>
      </c>
      <c r="G96" s="238">
        <f>VLOOKUP(AANPL!A$2:A$6900,'DNEVNI IZVESTAJ'!A$2:D$14727,4,0)</f>
        <v>0</v>
      </c>
      <c r="H96" s="17">
        <f>VLOOKUP(A$2:A$6900,'DNEVNI IZVESTAJ'!A$2:BF$14727,6,0)</f>
        <v>0</v>
      </c>
      <c r="I96" s="18">
        <f ca="1">SUM(H96+UNOS!J$9)</f>
        <v>11</v>
      </c>
      <c r="J96" s="17" t="str">
        <f>VLOOKUP(A$2:A$6900,'DNEVNI IZVESTAJ'!A$2:BH$14727,7,0)</f>
        <v>SBB</v>
      </c>
      <c r="K96" s="17" t="str">
        <f>VLOOKUP(A$2:A$6900,'DNEVNI IZVESTAJ'!A$2:BI$14727,8,0)</f>
        <v>Current</v>
      </c>
      <c r="L96" s="242">
        <f>VLOOKUP(A$2:A$6900,'DNEVNI IZVESTAJ'!A$2:BJ$14727,9,0)</f>
        <v>0</v>
      </c>
      <c r="M96" s="242">
        <f>VLOOKUP(A$2:A$6900,'DNEVNI IZVESTAJ'!A$2:BK$14727,10,0)</f>
        <v>0</v>
      </c>
      <c r="N96" s="242">
        <f>VLOOKUP(A$2:A$6900,'DNEVNI IZVESTAJ'!A$2:BL$14727,11,0)</f>
        <v>0</v>
      </c>
      <c r="O96" s="242">
        <f>VLOOKUP(A$2:A$6900,'DNEVNI IZVESTAJ'!A$2:BM$14727,12,0)</f>
        <v>0</v>
      </c>
      <c r="P96" s="242">
        <f>VLOOKUP(A$2:A$6900,'DNEVNI IZVESTAJ'!A$2:BN$14727,13,0)</f>
        <v>0</v>
      </c>
      <c r="Q96" s="242">
        <f>VLOOKUP(A$2:A$6900,'DNEVNI IZVESTAJ'!A$2:BO$14727,14,0)</f>
        <v>0</v>
      </c>
      <c r="R96" s="242">
        <f>VLOOKUP(A$2:A$6900,'DNEVNI IZVESTAJ'!A$2:BP$14727,15,0)</f>
        <v>0</v>
      </c>
      <c r="S96" s="19"/>
    </row>
    <row r="97" spans="1:19">
      <c r="A97" s="172" t="s">
        <v>3980</v>
      </c>
      <c r="B97" s="172" t="s">
        <v>3981</v>
      </c>
      <c r="C97" s="172"/>
      <c r="D97" s="172"/>
      <c r="E97" s="172" t="s">
        <v>3982</v>
      </c>
      <c r="F97" s="241">
        <f>VLOOKUP(AANPL!A$2:A$6900,'DNEVNI IZVESTAJ'!A$2:C$14727,3,0)</f>
        <v>0</v>
      </c>
      <c r="G97" s="238">
        <f>VLOOKUP(AANPL!A$2:A$6900,'DNEVNI IZVESTAJ'!A$2:D$14727,4,0)</f>
        <v>0</v>
      </c>
      <c r="H97" s="17">
        <f>VLOOKUP(A$2:A$6900,'DNEVNI IZVESTAJ'!A$2:BF$14727,6,0)</f>
        <v>0</v>
      </c>
      <c r="I97" s="18">
        <f ca="1">SUM(H97+UNOS!J$9)</f>
        <v>11</v>
      </c>
      <c r="J97" s="17" t="str">
        <f>VLOOKUP(A$2:A$6900,'DNEVNI IZVESTAJ'!A$2:BH$14727,7,0)</f>
        <v>SBB</v>
      </c>
      <c r="K97" s="17" t="str">
        <f>VLOOKUP(A$2:A$6900,'DNEVNI IZVESTAJ'!A$2:BI$14727,8,0)</f>
        <v>Current</v>
      </c>
      <c r="L97" s="242">
        <f>VLOOKUP(A$2:A$6900,'DNEVNI IZVESTAJ'!A$2:BJ$14727,9,0)</f>
        <v>0</v>
      </c>
      <c r="M97" s="242">
        <f>VLOOKUP(A$2:A$6900,'DNEVNI IZVESTAJ'!A$2:BK$14727,10,0)</f>
        <v>0</v>
      </c>
      <c r="N97" s="242">
        <f>VLOOKUP(A$2:A$6900,'DNEVNI IZVESTAJ'!A$2:BL$14727,11,0)</f>
        <v>0</v>
      </c>
      <c r="O97" s="242">
        <f>VLOOKUP(A$2:A$6900,'DNEVNI IZVESTAJ'!A$2:BM$14727,12,0)</f>
        <v>0</v>
      </c>
      <c r="P97" s="242">
        <f>VLOOKUP(A$2:A$6900,'DNEVNI IZVESTAJ'!A$2:BN$14727,13,0)</f>
        <v>0</v>
      </c>
      <c r="Q97" s="242">
        <f>VLOOKUP(A$2:A$6900,'DNEVNI IZVESTAJ'!A$2:BO$14727,14,0)</f>
        <v>0</v>
      </c>
      <c r="R97" s="242">
        <f>VLOOKUP(A$2:A$6900,'DNEVNI IZVESTAJ'!A$2:BP$14727,15,0)</f>
        <v>0</v>
      </c>
      <c r="S97" s="19"/>
    </row>
  </sheetData>
  <sheetProtection selectLockedCells="1"/>
  <autoFilter ref="A1:BD97">
    <sortState ref="A2:BD97">
      <sortCondition descending="1" ref="I1:I97"/>
    </sortState>
  </autoFilter>
  <phoneticPr fontId="10"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sheetPr codeName="Sheet5">
    <tabColor rgb="FFC00000"/>
  </sheetPr>
  <dimension ref="A1:BF816"/>
  <sheetViews>
    <sheetView zoomScale="90" zoomScaleNormal="90" workbookViewId="0">
      <pane xSplit="2" ySplit="1" topLeftCell="E2" activePane="bottomRight" state="frozen"/>
      <selection pane="topRight" activeCell="C1" sqref="C1"/>
      <selection pane="bottomLeft" activeCell="A2" sqref="A2"/>
      <selection pane="bottomRight" activeCell="E6" sqref="E6"/>
    </sheetView>
  </sheetViews>
  <sheetFormatPr defaultRowHeight="12"/>
  <cols>
    <col min="1" max="1" width="9.140625" style="16"/>
    <col min="2" max="2" width="22.7109375" style="16" customWidth="1"/>
    <col min="3" max="3" width="9.140625" style="16" hidden="1" customWidth="1"/>
    <col min="4" max="4" width="8.42578125" style="16" hidden="1" customWidth="1"/>
    <col min="5" max="5" width="16.85546875" style="16" customWidth="1"/>
    <col min="6" max="6" width="11.140625" style="241" bestFit="1" customWidth="1"/>
    <col min="7" max="7" width="11.140625" style="238" customWidth="1"/>
    <col min="8" max="8" width="9.140625" style="14"/>
    <col min="9" max="9" width="13.7109375" style="22" customWidth="1"/>
    <col min="10" max="10" width="9.140625" style="14"/>
    <col min="11" max="11" width="12.42578125" style="14" customWidth="1"/>
    <col min="12" max="12" width="10.7109375" style="238" customWidth="1"/>
    <col min="13" max="13" width="11.140625" style="238" customWidth="1"/>
    <col min="14" max="15" width="9.28515625" style="238" customWidth="1"/>
    <col min="16" max="16" width="10.140625" style="238" customWidth="1"/>
    <col min="17" max="17" width="11" style="238" customWidth="1"/>
    <col min="18" max="18" width="12.85546875" style="238" customWidth="1"/>
    <col min="19" max="19" width="30.5703125" style="24" customWidth="1"/>
    <col min="20" max="56" width="9.140625" style="14"/>
    <col min="57" max="57" width="10.140625" style="15" bestFit="1" customWidth="1"/>
    <col min="58" max="58" width="10.140625" style="14" bestFit="1" customWidth="1"/>
    <col min="59" max="16384" width="9.140625" style="14"/>
  </cols>
  <sheetData>
    <row r="1" spans="1:58" ht="51.75" customHeight="1">
      <c r="A1" s="8" t="s">
        <v>4053</v>
      </c>
      <c r="B1" s="8" t="s">
        <v>4054</v>
      </c>
      <c r="C1" s="9" t="s">
        <v>3728</v>
      </c>
      <c r="D1" s="10" t="s">
        <v>4057</v>
      </c>
      <c r="E1" s="8" t="s">
        <v>4058</v>
      </c>
      <c r="F1" s="239" t="s">
        <v>6936</v>
      </c>
      <c r="G1" s="240" t="s">
        <v>4057</v>
      </c>
      <c r="H1" s="11" t="s">
        <v>3729</v>
      </c>
      <c r="I1" s="12" t="s">
        <v>3669</v>
      </c>
      <c r="J1" s="11" t="s">
        <v>3730</v>
      </c>
      <c r="K1" s="8" t="s">
        <v>4062</v>
      </c>
      <c r="L1" s="236" t="s">
        <v>4063</v>
      </c>
      <c r="M1" s="237" t="s">
        <v>3731</v>
      </c>
      <c r="N1" s="237" t="s">
        <v>3732</v>
      </c>
      <c r="O1" s="237" t="s">
        <v>3733</v>
      </c>
      <c r="P1" s="237" t="s">
        <v>3734</v>
      </c>
      <c r="Q1" s="237" t="s">
        <v>3735</v>
      </c>
      <c r="R1" s="237" t="s">
        <v>3736</v>
      </c>
      <c r="S1" s="13" t="s">
        <v>5884</v>
      </c>
    </row>
    <row r="2" spans="1:58">
      <c r="A2" s="149" t="s">
        <v>1595</v>
      </c>
      <c r="B2" s="149" t="s">
        <v>1596</v>
      </c>
      <c r="C2" s="149">
        <v>57419.839999999997</v>
      </c>
      <c r="D2" s="149"/>
      <c r="E2" s="149" t="s">
        <v>1597</v>
      </c>
      <c r="F2" s="241">
        <f>VLOOKUP(A$2:A$1845,'DNEVNI IZVESTAJ'!A$2:C$14727,3,0)</f>
        <v>66175.98</v>
      </c>
      <c r="G2" s="238">
        <f>VLOOKUP(A$2:A$1845,'DNEVNI IZVESTAJ'!A$2:D$14727,4,0)</f>
        <v>0</v>
      </c>
      <c r="H2" s="17">
        <f>VLOOKUP(A$2:A$1816,'DNEVNI IZVESTAJ'!A$2:BF$14727,6,0)</f>
        <v>2311</v>
      </c>
      <c r="I2" s="18">
        <f ca="1">SUM(H2+UNOS!J$9)</f>
        <v>2322</v>
      </c>
      <c r="J2" s="17" t="str">
        <f>VLOOKUP(A$2:A$1816,'DNEVNI IZVESTAJ'!A$2:BH$14727,7,0)</f>
        <v>SME</v>
      </c>
      <c r="K2" s="17" t="str">
        <f>VLOOKUP(A$2:A$1816,'DNEVNI IZVESTAJ'!A$2:BI$14727,8,0)</f>
        <v>360+</v>
      </c>
      <c r="L2" s="242">
        <f>VLOOKUP(A$2:A$1816,'DNEVNI IZVESTAJ'!A$2:BJ$14727,9,0)</f>
        <v>0</v>
      </c>
      <c r="M2" s="242">
        <f>VLOOKUP(A$2:A$1816,'DNEVNI IZVESTAJ'!A$2:BK$14727,10,0)</f>
        <v>0</v>
      </c>
      <c r="N2" s="242">
        <f>VLOOKUP(A$2:A$1816,'DNEVNI IZVESTAJ'!A$2:BL$14727,11,0)</f>
        <v>0</v>
      </c>
      <c r="O2" s="242">
        <f>VLOOKUP(A$2:A$1816,'DNEVNI IZVESTAJ'!A$2:BM$14727,12,0)</f>
        <v>0</v>
      </c>
      <c r="P2" s="242">
        <f>VLOOKUP(A$2:A$1816,'DNEVNI IZVESTAJ'!A$2:BN$14727,13,0)</f>
        <v>0</v>
      </c>
      <c r="Q2" s="242">
        <f>VLOOKUP(A$2:A$1816,'DNEVNI IZVESTAJ'!A$2:BO$14727,14,0)</f>
        <v>0</v>
      </c>
      <c r="R2" s="242">
        <f>VLOOKUP(A$2:A$1816,'DNEVNI IZVESTAJ'!A$2:BP$14727,15,0)</f>
        <v>66175.960000000006</v>
      </c>
      <c r="S2" s="19"/>
      <c r="BE2" s="15">
        <f ca="1">TODAY()</f>
        <v>42083</v>
      </c>
      <c r="BF2" s="15"/>
    </row>
    <row r="3" spans="1:58">
      <c r="A3" s="149" t="s">
        <v>5204</v>
      </c>
      <c r="B3" s="149" t="s">
        <v>5205</v>
      </c>
      <c r="C3" s="149">
        <v>29894.82</v>
      </c>
      <c r="D3" s="149"/>
      <c r="E3" s="149" t="s">
        <v>5206</v>
      </c>
      <c r="F3" s="241">
        <f>VLOOKUP(A$2:A$1845,'DNEVNI IZVESTAJ'!A$2:C$14727,3,0)</f>
        <v>33655.82</v>
      </c>
      <c r="G3" s="238">
        <f>VLOOKUP(A$2:A$1845,'DNEVNI IZVESTAJ'!A$2:D$14727,4,0)</f>
        <v>0</v>
      </c>
      <c r="H3" s="17">
        <f>VLOOKUP(A$2:A$1816,'DNEVNI IZVESTAJ'!A$2:BF$14727,6,0)</f>
        <v>2265</v>
      </c>
      <c r="I3" s="18">
        <f ca="1">SUM(H3+UNOS!J$9)</f>
        <v>2276</v>
      </c>
      <c r="J3" s="17" t="str">
        <f>VLOOKUP(A$2:A$1816,'DNEVNI IZVESTAJ'!A$2:BH$14727,7,0)</f>
        <v>SME</v>
      </c>
      <c r="K3" s="17" t="str">
        <f>VLOOKUP(A$2:A$1816,'DNEVNI IZVESTAJ'!A$2:BI$14727,8,0)</f>
        <v>360+</v>
      </c>
      <c r="L3" s="242">
        <f>VLOOKUP(A$2:A$1816,'DNEVNI IZVESTAJ'!A$2:BJ$14727,9,0)</f>
        <v>0</v>
      </c>
      <c r="M3" s="242">
        <f>VLOOKUP(A$2:A$1816,'DNEVNI IZVESTAJ'!A$2:BK$14727,10,0)</f>
        <v>0</v>
      </c>
      <c r="N3" s="242">
        <f>VLOOKUP(A$2:A$1816,'DNEVNI IZVESTAJ'!A$2:BL$14727,11,0)</f>
        <v>0</v>
      </c>
      <c r="O3" s="242">
        <f>VLOOKUP(A$2:A$1816,'DNEVNI IZVESTAJ'!A$2:BM$14727,12,0)</f>
        <v>0</v>
      </c>
      <c r="P3" s="242">
        <f>VLOOKUP(A$2:A$1816,'DNEVNI IZVESTAJ'!A$2:BN$14727,13,0)</f>
        <v>0</v>
      </c>
      <c r="Q3" s="242">
        <f>VLOOKUP(A$2:A$1816,'DNEVNI IZVESTAJ'!A$2:BO$14727,14,0)</f>
        <v>0</v>
      </c>
      <c r="R3" s="242">
        <f>VLOOKUP(A$2:A$1816,'DNEVNI IZVESTAJ'!A$2:BP$14727,15,0)</f>
        <v>33655.83</v>
      </c>
      <c r="S3" s="19"/>
    </row>
    <row r="4" spans="1:58">
      <c r="A4" s="170" t="s">
        <v>558</v>
      </c>
      <c r="B4" s="170" t="s">
        <v>559</v>
      </c>
      <c r="C4" s="170">
        <v>9234.52</v>
      </c>
      <c r="D4" s="170"/>
      <c r="E4" s="170" t="s">
        <v>560</v>
      </c>
      <c r="F4" s="241">
        <f>VLOOKUP(A$2:A$1845,'DNEVNI IZVESTAJ'!A$2:C$14727,3,0)</f>
        <v>10352.18</v>
      </c>
      <c r="G4" s="238">
        <f>VLOOKUP(A$2:A$1845,'DNEVNI IZVESTAJ'!A$2:D$14727,4,0)</f>
        <v>0</v>
      </c>
      <c r="H4" s="17">
        <f>VLOOKUP(A$2:A$1816,'DNEVNI IZVESTAJ'!A$2:BF$14727,6,0)</f>
        <v>2223</v>
      </c>
      <c r="I4" s="18">
        <f ca="1">SUM(H4+UNOS!J$9)</f>
        <v>2234</v>
      </c>
      <c r="J4" s="17" t="str">
        <f>VLOOKUP(A$2:A$1816,'DNEVNI IZVESTAJ'!A$2:BH$14727,7,0)</f>
        <v>SBB</v>
      </c>
      <c r="K4" s="17" t="str">
        <f>VLOOKUP(A$2:A$1816,'DNEVNI IZVESTAJ'!A$2:BI$14727,8,0)</f>
        <v>360+</v>
      </c>
      <c r="L4" s="242">
        <f>VLOOKUP(A$2:A$1816,'DNEVNI IZVESTAJ'!A$2:BJ$14727,9,0)</f>
        <v>0</v>
      </c>
      <c r="M4" s="242">
        <f>VLOOKUP(A$2:A$1816,'DNEVNI IZVESTAJ'!A$2:BK$14727,10,0)</f>
        <v>0</v>
      </c>
      <c r="N4" s="242">
        <f>VLOOKUP(A$2:A$1816,'DNEVNI IZVESTAJ'!A$2:BL$14727,11,0)</f>
        <v>0</v>
      </c>
      <c r="O4" s="242">
        <f>VLOOKUP(A$2:A$1816,'DNEVNI IZVESTAJ'!A$2:BM$14727,12,0)</f>
        <v>0</v>
      </c>
      <c r="P4" s="242">
        <f>VLOOKUP(A$2:A$1816,'DNEVNI IZVESTAJ'!A$2:BN$14727,13,0)</f>
        <v>0</v>
      </c>
      <c r="Q4" s="242">
        <f>VLOOKUP(A$2:A$1816,'DNEVNI IZVESTAJ'!A$2:BO$14727,14,0)</f>
        <v>0</v>
      </c>
      <c r="R4" s="242">
        <f>VLOOKUP(A$2:A$1816,'DNEVNI IZVESTAJ'!A$2:BP$14727,15,0)</f>
        <v>10352.19</v>
      </c>
      <c r="S4" s="19"/>
    </row>
    <row r="5" spans="1:58">
      <c r="A5" s="149" t="s">
        <v>5218</v>
      </c>
      <c r="B5" s="149" t="s">
        <v>1527</v>
      </c>
      <c r="C5" s="149">
        <v>4041.38</v>
      </c>
      <c r="D5" s="149"/>
      <c r="E5" s="149" t="s">
        <v>6305</v>
      </c>
      <c r="F5" s="241">
        <f>VLOOKUP(A$2:A$1845,'DNEVNI IZVESTAJ'!A$2:C$14727,3,0)</f>
        <v>4601.6099999999997</v>
      </c>
      <c r="G5" s="238">
        <f>VLOOKUP(A$2:A$1845,'DNEVNI IZVESTAJ'!A$2:D$14727,4,0)</f>
        <v>0</v>
      </c>
      <c r="H5" s="17">
        <f>VLOOKUP(A$2:A$1816,'DNEVNI IZVESTAJ'!A$2:BF$14727,6,0)</f>
        <v>2118</v>
      </c>
      <c r="I5" s="18">
        <f ca="1">SUM(H5+UNOS!J$9)</f>
        <v>2129</v>
      </c>
      <c r="J5" s="17" t="str">
        <f>VLOOKUP(A$2:A$1816,'DNEVNI IZVESTAJ'!A$2:BH$14727,7,0)</f>
        <v>SME</v>
      </c>
      <c r="K5" s="17" t="str">
        <f>VLOOKUP(A$2:A$1816,'DNEVNI IZVESTAJ'!A$2:BI$14727,8,0)</f>
        <v>360+</v>
      </c>
      <c r="L5" s="242">
        <f>VLOOKUP(A$2:A$1816,'DNEVNI IZVESTAJ'!A$2:BJ$14727,9,0)</f>
        <v>0</v>
      </c>
      <c r="M5" s="242">
        <f>VLOOKUP(A$2:A$1816,'DNEVNI IZVESTAJ'!A$2:BK$14727,10,0)</f>
        <v>0</v>
      </c>
      <c r="N5" s="242">
        <f>VLOOKUP(A$2:A$1816,'DNEVNI IZVESTAJ'!A$2:BL$14727,11,0)</f>
        <v>0</v>
      </c>
      <c r="O5" s="242">
        <f>VLOOKUP(A$2:A$1816,'DNEVNI IZVESTAJ'!A$2:BM$14727,12,0)</f>
        <v>0</v>
      </c>
      <c r="P5" s="242">
        <f>VLOOKUP(A$2:A$1816,'DNEVNI IZVESTAJ'!A$2:BN$14727,13,0)</f>
        <v>0</v>
      </c>
      <c r="Q5" s="242">
        <f>VLOOKUP(A$2:A$1816,'DNEVNI IZVESTAJ'!A$2:BO$14727,14,0)</f>
        <v>0</v>
      </c>
      <c r="R5" s="242">
        <f>VLOOKUP(A$2:A$1816,'DNEVNI IZVESTAJ'!A$2:BP$14727,15,0)</f>
        <v>4601.6099999999997</v>
      </c>
      <c r="S5" s="19"/>
    </row>
    <row r="6" spans="1:58">
      <c r="A6" s="149" t="s">
        <v>4575</v>
      </c>
      <c r="B6" s="149" t="s">
        <v>4576</v>
      </c>
      <c r="C6" s="149">
        <v>24838.25</v>
      </c>
      <c r="D6" s="149"/>
      <c r="E6" s="149" t="s">
        <v>4577</v>
      </c>
      <c r="F6" s="241">
        <f>VLOOKUP(A$2:A$1845,'DNEVNI IZVESTAJ'!A$2:C$14727,3,0)</f>
        <v>24584.13</v>
      </c>
      <c r="G6" s="238">
        <f>VLOOKUP(A$2:A$1845,'DNEVNI IZVESTAJ'!A$2:D$14727,4,0)</f>
        <v>0</v>
      </c>
      <c r="H6" s="17">
        <f>VLOOKUP(A$2:A$1816,'DNEVNI IZVESTAJ'!A$2:BF$14727,6,0)</f>
        <v>2108</v>
      </c>
      <c r="I6" s="18">
        <f ca="1">SUM(H6+UNOS!J$9)</f>
        <v>2119</v>
      </c>
      <c r="J6" s="17" t="str">
        <f>VLOOKUP(A$2:A$1816,'DNEVNI IZVESTAJ'!A$2:BH$14727,7,0)</f>
        <v>INDIV</v>
      </c>
      <c r="K6" s="17" t="str">
        <f>VLOOKUP(A$2:A$1816,'DNEVNI IZVESTAJ'!A$2:BI$14727,8,0)</f>
        <v>360+</v>
      </c>
      <c r="L6" s="242">
        <f>VLOOKUP(A$2:A$1816,'DNEVNI IZVESTAJ'!A$2:BJ$14727,9,0)</f>
        <v>0</v>
      </c>
      <c r="M6" s="242">
        <f>VLOOKUP(A$2:A$1816,'DNEVNI IZVESTAJ'!A$2:BK$14727,10,0)</f>
        <v>0</v>
      </c>
      <c r="N6" s="242">
        <f>VLOOKUP(A$2:A$1816,'DNEVNI IZVESTAJ'!A$2:BL$14727,11,0)</f>
        <v>0</v>
      </c>
      <c r="O6" s="242">
        <f>VLOOKUP(A$2:A$1816,'DNEVNI IZVESTAJ'!A$2:BM$14727,12,0)</f>
        <v>0</v>
      </c>
      <c r="P6" s="242">
        <f>VLOOKUP(A$2:A$1816,'DNEVNI IZVESTAJ'!A$2:BN$14727,13,0)</f>
        <v>0</v>
      </c>
      <c r="Q6" s="242">
        <f>VLOOKUP(A$2:A$1816,'DNEVNI IZVESTAJ'!A$2:BO$14727,14,0)</f>
        <v>0</v>
      </c>
      <c r="R6" s="242">
        <f>VLOOKUP(A$2:A$1816,'DNEVNI IZVESTAJ'!A$2:BP$14727,15,0)</f>
        <v>24584.15</v>
      </c>
      <c r="S6" s="19"/>
    </row>
    <row r="7" spans="1:58">
      <c r="A7" s="149" t="s">
        <v>3765</v>
      </c>
      <c r="B7" s="149" t="s">
        <v>1527</v>
      </c>
      <c r="C7" s="149">
        <v>4015.43</v>
      </c>
      <c r="D7" s="149"/>
      <c r="E7" s="149" t="s">
        <v>3766</v>
      </c>
      <c r="F7" s="241">
        <f>VLOOKUP(A$2:A$1845,'DNEVNI IZVESTAJ'!A$2:C$14727,3,0)</f>
        <v>4552.22</v>
      </c>
      <c r="G7" s="238">
        <f>VLOOKUP(A$2:A$1845,'DNEVNI IZVESTAJ'!A$2:D$14727,4,0)</f>
        <v>0</v>
      </c>
      <c r="H7" s="17">
        <f>VLOOKUP(A$2:A$1816,'DNEVNI IZVESTAJ'!A$2:BF$14727,6,0)</f>
        <v>2104</v>
      </c>
      <c r="I7" s="18">
        <f ca="1">SUM(H7+UNOS!J$9)</f>
        <v>2115</v>
      </c>
      <c r="J7" s="17" t="str">
        <f>VLOOKUP(A$2:A$1816,'DNEVNI IZVESTAJ'!A$2:BH$14727,7,0)</f>
        <v>SME</v>
      </c>
      <c r="K7" s="17" t="str">
        <f>VLOOKUP(A$2:A$1816,'DNEVNI IZVESTAJ'!A$2:BI$14727,8,0)</f>
        <v>360+</v>
      </c>
      <c r="L7" s="242">
        <f>VLOOKUP(A$2:A$1816,'DNEVNI IZVESTAJ'!A$2:BJ$14727,9,0)</f>
        <v>0</v>
      </c>
      <c r="M7" s="242">
        <f>VLOOKUP(A$2:A$1816,'DNEVNI IZVESTAJ'!A$2:BK$14727,10,0)</f>
        <v>0</v>
      </c>
      <c r="N7" s="242">
        <f>VLOOKUP(A$2:A$1816,'DNEVNI IZVESTAJ'!A$2:BL$14727,11,0)</f>
        <v>0</v>
      </c>
      <c r="O7" s="242">
        <f>VLOOKUP(A$2:A$1816,'DNEVNI IZVESTAJ'!A$2:BM$14727,12,0)</f>
        <v>0</v>
      </c>
      <c r="P7" s="242">
        <f>VLOOKUP(A$2:A$1816,'DNEVNI IZVESTAJ'!A$2:BN$14727,13,0)</f>
        <v>0</v>
      </c>
      <c r="Q7" s="242">
        <f>VLOOKUP(A$2:A$1816,'DNEVNI IZVESTAJ'!A$2:BO$14727,14,0)</f>
        <v>0</v>
      </c>
      <c r="R7" s="242">
        <f>VLOOKUP(A$2:A$1816,'DNEVNI IZVESTAJ'!A$2:BP$14727,15,0)</f>
        <v>4552.21</v>
      </c>
      <c r="S7" s="19"/>
    </row>
    <row r="8" spans="1:58">
      <c r="A8" s="149" t="s">
        <v>1137</v>
      </c>
      <c r="B8" s="149" t="s">
        <v>1138</v>
      </c>
      <c r="C8" s="149">
        <v>4493.34</v>
      </c>
      <c r="D8" s="149"/>
      <c r="E8" s="149" t="s">
        <v>1139</v>
      </c>
      <c r="F8" s="241">
        <f>VLOOKUP(A$2:A$1845,'DNEVNI IZVESTAJ'!A$2:C$14727,3,0)</f>
        <v>5139.3900000000003</v>
      </c>
      <c r="G8" s="238">
        <f>VLOOKUP(A$2:A$1845,'DNEVNI IZVESTAJ'!A$2:D$14727,4,0)</f>
        <v>0</v>
      </c>
      <c r="H8" s="17">
        <f>VLOOKUP(A$2:A$1816,'DNEVNI IZVESTAJ'!A$2:BF$14727,6,0)</f>
        <v>2088</v>
      </c>
      <c r="I8" s="18">
        <f ca="1">SUM(H8+UNOS!J$9)</f>
        <v>2099</v>
      </c>
      <c r="J8" s="17" t="str">
        <f>VLOOKUP(A$2:A$1816,'DNEVNI IZVESTAJ'!A$2:BH$14727,7,0)</f>
        <v>SME</v>
      </c>
      <c r="K8" s="17" t="str">
        <f>VLOOKUP(A$2:A$1816,'DNEVNI IZVESTAJ'!A$2:BI$14727,8,0)</f>
        <v>360+</v>
      </c>
      <c r="L8" s="242">
        <f>VLOOKUP(A$2:A$1816,'DNEVNI IZVESTAJ'!A$2:BJ$14727,9,0)</f>
        <v>0</v>
      </c>
      <c r="M8" s="242">
        <f>VLOOKUP(A$2:A$1816,'DNEVNI IZVESTAJ'!A$2:BK$14727,10,0)</f>
        <v>0</v>
      </c>
      <c r="N8" s="242">
        <f>VLOOKUP(A$2:A$1816,'DNEVNI IZVESTAJ'!A$2:BL$14727,11,0)</f>
        <v>0</v>
      </c>
      <c r="O8" s="242">
        <f>VLOOKUP(A$2:A$1816,'DNEVNI IZVESTAJ'!A$2:BM$14727,12,0)</f>
        <v>0</v>
      </c>
      <c r="P8" s="242">
        <f>VLOOKUP(A$2:A$1816,'DNEVNI IZVESTAJ'!A$2:BN$14727,13,0)</f>
        <v>0</v>
      </c>
      <c r="Q8" s="242">
        <f>VLOOKUP(A$2:A$1816,'DNEVNI IZVESTAJ'!A$2:BO$14727,14,0)</f>
        <v>0</v>
      </c>
      <c r="R8" s="242">
        <f>VLOOKUP(A$2:A$1816,'DNEVNI IZVESTAJ'!A$2:BP$14727,15,0)</f>
        <v>5139.37</v>
      </c>
      <c r="S8" s="19"/>
    </row>
    <row r="9" spans="1:58">
      <c r="A9" s="149" t="s">
        <v>4925</v>
      </c>
      <c r="B9" s="149" t="s">
        <v>4926</v>
      </c>
      <c r="C9" s="149">
        <v>2802.4</v>
      </c>
      <c r="D9" s="149"/>
      <c r="E9" s="149" t="s">
        <v>4927</v>
      </c>
      <c r="F9" s="241">
        <f>VLOOKUP(A$2:A$1845,'DNEVNI IZVESTAJ'!A$2:C$14727,3,0)</f>
        <v>3145.73</v>
      </c>
      <c r="G9" s="238">
        <f>VLOOKUP(A$2:A$1845,'DNEVNI IZVESTAJ'!A$2:D$14727,4,0)</f>
        <v>0</v>
      </c>
      <c r="H9" s="17">
        <f>VLOOKUP(A$2:A$1816,'DNEVNI IZVESTAJ'!A$2:BF$14727,6,0)</f>
        <v>2074</v>
      </c>
      <c r="I9" s="18">
        <f ca="1">SUM(H9+UNOS!J$9)</f>
        <v>2085</v>
      </c>
      <c r="J9" s="17" t="str">
        <f>VLOOKUP(A$2:A$1816,'DNEVNI IZVESTAJ'!A$2:BH$14727,7,0)</f>
        <v>SBB</v>
      </c>
      <c r="K9" s="17" t="str">
        <f>VLOOKUP(A$2:A$1816,'DNEVNI IZVESTAJ'!A$2:BI$14727,8,0)</f>
        <v>360+</v>
      </c>
      <c r="L9" s="242">
        <f>VLOOKUP(A$2:A$1816,'DNEVNI IZVESTAJ'!A$2:BJ$14727,9,0)</f>
        <v>0</v>
      </c>
      <c r="M9" s="242">
        <f>VLOOKUP(A$2:A$1816,'DNEVNI IZVESTAJ'!A$2:BK$14727,10,0)</f>
        <v>0</v>
      </c>
      <c r="N9" s="242">
        <f>VLOOKUP(A$2:A$1816,'DNEVNI IZVESTAJ'!A$2:BL$14727,11,0)</f>
        <v>0</v>
      </c>
      <c r="O9" s="242">
        <f>VLOOKUP(A$2:A$1816,'DNEVNI IZVESTAJ'!A$2:BM$14727,12,0)</f>
        <v>0</v>
      </c>
      <c r="P9" s="242">
        <f>VLOOKUP(A$2:A$1816,'DNEVNI IZVESTAJ'!A$2:BN$14727,13,0)</f>
        <v>0</v>
      </c>
      <c r="Q9" s="242">
        <f>VLOOKUP(A$2:A$1816,'DNEVNI IZVESTAJ'!A$2:BO$14727,14,0)</f>
        <v>0</v>
      </c>
      <c r="R9" s="242">
        <f>VLOOKUP(A$2:A$1816,'DNEVNI IZVESTAJ'!A$2:BP$14727,15,0)</f>
        <v>3145.72</v>
      </c>
      <c r="S9" s="19"/>
    </row>
    <row r="10" spans="1:58">
      <c r="A10" s="149" t="s">
        <v>1140</v>
      </c>
      <c r="B10" s="149" t="s">
        <v>1138</v>
      </c>
      <c r="C10" s="149">
        <v>3417.62</v>
      </c>
      <c r="D10" s="149"/>
      <c r="E10" s="149" t="s">
        <v>1141</v>
      </c>
      <c r="F10" s="241">
        <f>VLOOKUP(A$2:A$1845,'DNEVNI IZVESTAJ'!A$2:C$14727,3,0)</f>
        <v>3902.81</v>
      </c>
      <c r="G10" s="238">
        <f>VLOOKUP(A$2:A$1845,'DNEVNI IZVESTAJ'!A$2:D$14727,4,0)</f>
        <v>0</v>
      </c>
      <c r="H10" s="17">
        <f>VLOOKUP(A$2:A$1816,'DNEVNI IZVESTAJ'!A$2:BF$14727,6,0)</f>
        <v>2055</v>
      </c>
      <c r="I10" s="18">
        <f ca="1">SUM(H10+UNOS!J$9)</f>
        <v>2066</v>
      </c>
      <c r="J10" s="17" t="str">
        <f>VLOOKUP(A$2:A$1816,'DNEVNI IZVESTAJ'!A$2:BH$14727,7,0)</f>
        <v>SME</v>
      </c>
      <c r="K10" s="17" t="str">
        <f>VLOOKUP(A$2:A$1816,'DNEVNI IZVESTAJ'!A$2:BI$14727,8,0)</f>
        <v>360+</v>
      </c>
      <c r="L10" s="242">
        <f>VLOOKUP(A$2:A$1816,'DNEVNI IZVESTAJ'!A$2:BJ$14727,9,0)</f>
        <v>0</v>
      </c>
      <c r="M10" s="242">
        <f>VLOOKUP(A$2:A$1816,'DNEVNI IZVESTAJ'!A$2:BK$14727,10,0)</f>
        <v>0</v>
      </c>
      <c r="N10" s="242">
        <f>VLOOKUP(A$2:A$1816,'DNEVNI IZVESTAJ'!A$2:BL$14727,11,0)</f>
        <v>0</v>
      </c>
      <c r="O10" s="242">
        <f>VLOOKUP(A$2:A$1816,'DNEVNI IZVESTAJ'!A$2:BM$14727,12,0)</f>
        <v>0</v>
      </c>
      <c r="P10" s="242">
        <f>VLOOKUP(A$2:A$1816,'DNEVNI IZVESTAJ'!A$2:BN$14727,13,0)</f>
        <v>0</v>
      </c>
      <c r="Q10" s="242">
        <f>VLOOKUP(A$2:A$1816,'DNEVNI IZVESTAJ'!A$2:BO$14727,14,0)</f>
        <v>0</v>
      </c>
      <c r="R10" s="242">
        <f>VLOOKUP(A$2:A$1816,'DNEVNI IZVESTAJ'!A$2:BP$14727,15,0)</f>
        <v>3902.8</v>
      </c>
      <c r="S10" s="19"/>
    </row>
    <row r="11" spans="1:58">
      <c r="A11" s="149" t="s">
        <v>3885</v>
      </c>
      <c r="B11" s="149" t="s">
        <v>3959</v>
      </c>
      <c r="C11" s="149">
        <v>34880.78</v>
      </c>
      <c r="D11" s="149"/>
      <c r="E11" s="149" t="s">
        <v>3960</v>
      </c>
      <c r="F11" s="241">
        <f>VLOOKUP(A$2:A$1845,'DNEVNI IZVESTAJ'!A$2:C$14727,3,0)</f>
        <v>39796.800000000003</v>
      </c>
      <c r="G11" s="238">
        <f>VLOOKUP(A$2:A$1845,'DNEVNI IZVESTAJ'!A$2:D$14727,4,0)</f>
        <v>0</v>
      </c>
      <c r="H11" s="17">
        <f>VLOOKUP(A$2:A$1816,'DNEVNI IZVESTAJ'!A$2:BF$14727,6,0)</f>
        <v>1996</v>
      </c>
      <c r="I11" s="18">
        <f ca="1">SUM(H11+UNOS!J$9)</f>
        <v>2007</v>
      </c>
      <c r="J11" s="17" t="str">
        <f>VLOOKUP(A$2:A$1816,'DNEVNI IZVESTAJ'!A$2:BH$14727,7,0)</f>
        <v>SBB</v>
      </c>
      <c r="K11" s="17" t="str">
        <f>VLOOKUP(A$2:A$1816,'DNEVNI IZVESTAJ'!A$2:BI$14727,8,0)</f>
        <v>360+</v>
      </c>
      <c r="L11" s="242">
        <f>VLOOKUP(A$2:A$1816,'DNEVNI IZVESTAJ'!A$2:BJ$14727,9,0)</f>
        <v>0</v>
      </c>
      <c r="M11" s="242">
        <f>VLOOKUP(A$2:A$1816,'DNEVNI IZVESTAJ'!A$2:BK$14727,10,0)</f>
        <v>0</v>
      </c>
      <c r="N11" s="242">
        <f>VLOOKUP(A$2:A$1816,'DNEVNI IZVESTAJ'!A$2:BL$14727,11,0)</f>
        <v>0</v>
      </c>
      <c r="O11" s="242">
        <f>VLOOKUP(A$2:A$1816,'DNEVNI IZVESTAJ'!A$2:BM$14727,12,0)</f>
        <v>0</v>
      </c>
      <c r="P11" s="242">
        <f>VLOOKUP(A$2:A$1816,'DNEVNI IZVESTAJ'!A$2:BN$14727,13,0)</f>
        <v>0</v>
      </c>
      <c r="Q11" s="242">
        <f>VLOOKUP(A$2:A$1816,'DNEVNI IZVESTAJ'!A$2:BO$14727,14,0)</f>
        <v>0</v>
      </c>
      <c r="R11" s="242">
        <f>VLOOKUP(A$2:A$1816,'DNEVNI IZVESTAJ'!A$2:BP$14727,15,0)</f>
        <v>39796.839999999997</v>
      </c>
      <c r="S11" s="19"/>
    </row>
    <row r="12" spans="1:58">
      <c r="A12" s="149" t="s">
        <v>1160</v>
      </c>
      <c r="B12" s="149" t="s">
        <v>3959</v>
      </c>
      <c r="C12" s="149">
        <v>23772.799999999999</v>
      </c>
      <c r="D12" s="149"/>
      <c r="E12" s="149" t="s">
        <v>1161</v>
      </c>
      <c r="F12" s="241">
        <f>VLOOKUP(A$2:A$1845,'DNEVNI IZVESTAJ'!A$2:C$14727,3,0)</f>
        <v>27407.91</v>
      </c>
      <c r="G12" s="238">
        <f>VLOOKUP(A$2:A$1845,'DNEVNI IZVESTAJ'!A$2:D$14727,4,0)</f>
        <v>0</v>
      </c>
      <c r="H12" s="17">
        <f>VLOOKUP(A$2:A$1816,'DNEVNI IZVESTAJ'!A$2:BF$14727,6,0)</f>
        <v>1992</v>
      </c>
      <c r="I12" s="18">
        <f ca="1">SUM(H12+UNOS!J$9)</f>
        <v>2003</v>
      </c>
      <c r="J12" s="17" t="str">
        <f>VLOOKUP(A$2:A$1816,'DNEVNI IZVESTAJ'!A$2:BH$14727,7,0)</f>
        <v>SBB</v>
      </c>
      <c r="K12" s="17" t="str">
        <f>VLOOKUP(A$2:A$1816,'DNEVNI IZVESTAJ'!A$2:BI$14727,8,0)</f>
        <v>360+</v>
      </c>
      <c r="L12" s="242">
        <f>VLOOKUP(A$2:A$1816,'DNEVNI IZVESTAJ'!A$2:BJ$14727,9,0)</f>
        <v>0</v>
      </c>
      <c r="M12" s="242">
        <f>VLOOKUP(A$2:A$1816,'DNEVNI IZVESTAJ'!A$2:BK$14727,10,0)</f>
        <v>0</v>
      </c>
      <c r="N12" s="242">
        <f>VLOOKUP(A$2:A$1816,'DNEVNI IZVESTAJ'!A$2:BL$14727,11,0)</f>
        <v>0</v>
      </c>
      <c r="O12" s="242">
        <f>VLOOKUP(A$2:A$1816,'DNEVNI IZVESTAJ'!A$2:BM$14727,12,0)</f>
        <v>0</v>
      </c>
      <c r="P12" s="242">
        <f>VLOOKUP(A$2:A$1816,'DNEVNI IZVESTAJ'!A$2:BN$14727,13,0)</f>
        <v>0</v>
      </c>
      <c r="Q12" s="242">
        <f>VLOOKUP(A$2:A$1816,'DNEVNI IZVESTAJ'!A$2:BO$14727,14,0)</f>
        <v>0</v>
      </c>
      <c r="R12" s="242">
        <f>VLOOKUP(A$2:A$1816,'DNEVNI IZVESTAJ'!A$2:BP$14727,15,0)</f>
        <v>27407.91</v>
      </c>
      <c r="S12" s="19"/>
    </row>
    <row r="13" spans="1:58">
      <c r="A13" s="149" t="s">
        <v>4969</v>
      </c>
      <c r="B13" s="149" t="s">
        <v>4970</v>
      </c>
      <c r="C13" s="149">
        <v>1000.43</v>
      </c>
      <c r="D13" s="149"/>
      <c r="E13" s="149" t="s">
        <v>4972</v>
      </c>
      <c r="F13" s="241">
        <f>VLOOKUP(A$2:A$1845,'DNEVNI IZVESTAJ'!A$2:C$14727,3,0)</f>
        <v>1131.3</v>
      </c>
      <c r="G13" s="238">
        <f>VLOOKUP(A$2:A$1845,'DNEVNI IZVESTAJ'!A$2:D$14727,4,0)</f>
        <v>0</v>
      </c>
      <c r="H13" s="17">
        <f>VLOOKUP(A$2:A$1816,'DNEVNI IZVESTAJ'!A$2:BF$14727,6,0)</f>
        <v>1982</v>
      </c>
      <c r="I13" s="18">
        <f ca="1">SUM(H13+UNOS!J$9)</f>
        <v>1993</v>
      </c>
      <c r="J13" s="17" t="str">
        <f>VLOOKUP(A$2:A$1816,'DNEVNI IZVESTAJ'!A$2:BH$14727,7,0)</f>
        <v>SME</v>
      </c>
      <c r="K13" s="17" t="str">
        <f>VLOOKUP(A$2:A$1816,'DNEVNI IZVESTAJ'!A$2:BI$14727,8,0)</f>
        <v>360+</v>
      </c>
      <c r="L13" s="242">
        <f>VLOOKUP(A$2:A$1816,'DNEVNI IZVESTAJ'!A$2:BJ$14727,9,0)</f>
        <v>0</v>
      </c>
      <c r="M13" s="242">
        <f>VLOOKUP(A$2:A$1816,'DNEVNI IZVESTAJ'!A$2:BK$14727,10,0)</f>
        <v>0</v>
      </c>
      <c r="N13" s="242">
        <f>VLOOKUP(A$2:A$1816,'DNEVNI IZVESTAJ'!A$2:BL$14727,11,0)</f>
        <v>0</v>
      </c>
      <c r="O13" s="242">
        <f>VLOOKUP(A$2:A$1816,'DNEVNI IZVESTAJ'!A$2:BM$14727,12,0)</f>
        <v>0</v>
      </c>
      <c r="P13" s="242">
        <f>VLOOKUP(A$2:A$1816,'DNEVNI IZVESTAJ'!A$2:BN$14727,13,0)</f>
        <v>0</v>
      </c>
      <c r="Q13" s="242">
        <f>VLOOKUP(A$2:A$1816,'DNEVNI IZVESTAJ'!A$2:BO$14727,14,0)</f>
        <v>0</v>
      </c>
      <c r="R13" s="242">
        <f>VLOOKUP(A$2:A$1816,'DNEVNI IZVESTAJ'!A$2:BP$14727,15,0)</f>
        <v>1131.3</v>
      </c>
      <c r="S13" s="19"/>
    </row>
    <row r="14" spans="1:58">
      <c r="A14" s="170" t="s">
        <v>443</v>
      </c>
      <c r="B14" s="170" t="s">
        <v>444</v>
      </c>
      <c r="C14" s="170">
        <v>8807.7999999999993</v>
      </c>
      <c r="D14" s="170"/>
      <c r="E14" s="170" t="s">
        <v>445</v>
      </c>
      <c r="F14" s="241">
        <f>VLOOKUP(A$2:A$1845,'DNEVNI IZVESTAJ'!A$2:C$14727,3,0)</f>
        <v>8727.32</v>
      </c>
      <c r="G14" s="238">
        <f>VLOOKUP(A$2:A$1845,'DNEVNI IZVESTAJ'!A$2:D$14727,4,0)</f>
        <v>0</v>
      </c>
      <c r="H14" s="17">
        <f>VLOOKUP(A$2:A$1816,'DNEVNI IZVESTAJ'!A$2:BF$14727,6,0)</f>
        <v>1956</v>
      </c>
      <c r="I14" s="18">
        <f ca="1">SUM(H14+UNOS!J$9)</f>
        <v>1967</v>
      </c>
      <c r="J14" s="17" t="str">
        <f>VLOOKUP(A$2:A$1816,'DNEVNI IZVESTAJ'!A$2:BH$14727,7,0)</f>
        <v>SME</v>
      </c>
      <c r="K14" s="17" t="str">
        <f>VLOOKUP(A$2:A$1816,'DNEVNI IZVESTAJ'!A$2:BI$14727,8,0)</f>
        <v>360+</v>
      </c>
      <c r="L14" s="242">
        <f>VLOOKUP(A$2:A$1816,'DNEVNI IZVESTAJ'!A$2:BJ$14727,9,0)</f>
        <v>0</v>
      </c>
      <c r="M14" s="242">
        <f>VLOOKUP(A$2:A$1816,'DNEVNI IZVESTAJ'!A$2:BK$14727,10,0)</f>
        <v>0</v>
      </c>
      <c r="N14" s="242">
        <f>VLOOKUP(A$2:A$1816,'DNEVNI IZVESTAJ'!A$2:BL$14727,11,0)</f>
        <v>0</v>
      </c>
      <c r="O14" s="242">
        <f>VLOOKUP(A$2:A$1816,'DNEVNI IZVESTAJ'!A$2:BM$14727,12,0)</f>
        <v>0</v>
      </c>
      <c r="P14" s="242">
        <f>VLOOKUP(A$2:A$1816,'DNEVNI IZVESTAJ'!A$2:BN$14727,13,0)</f>
        <v>0</v>
      </c>
      <c r="Q14" s="242">
        <f>VLOOKUP(A$2:A$1816,'DNEVNI IZVESTAJ'!A$2:BO$14727,14,0)</f>
        <v>0</v>
      </c>
      <c r="R14" s="242">
        <f>VLOOKUP(A$2:A$1816,'DNEVNI IZVESTAJ'!A$2:BP$14727,15,0)</f>
        <v>8727.31</v>
      </c>
      <c r="S14" s="19"/>
    </row>
    <row r="15" spans="1:58">
      <c r="A15" s="149" t="s">
        <v>2077</v>
      </c>
      <c r="B15" s="149" t="s">
        <v>2078</v>
      </c>
      <c r="C15" s="149">
        <v>1907.53</v>
      </c>
      <c r="D15" s="149"/>
      <c r="E15" s="149" t="s">
        <v>2079</v>
      </c>
      <c r="F15" s="241">
        <f>VLOOKUP(A$2:A$1845,'DNEVNI IZVESTAJ'!A$2:C$14727,3,0)</f>
        <v>2169.69</v>
      </c>
      <c r="G15" s="238">
        <f>VLOOKUP(A$2:A$1845,'DNEVNI IZVESTAJ'!A$2:D$14727,4,0)</f>
        <v>0</v>
      </c>
      <c r="H15" s="17">
        <f>VLOOKUP(A$2:A$1816,'DNEVNI IZVESTAJ'!A$2:BF$14727,6,0)</f>
        <v>1912</v>
      </c>
      <c r="I15" s="18">
        <f ca="1">SUM(H15+UNOS!J$9)</f>
        <v>1923</v>
      </c>
      <c r="J15" s="17" t="str">
        <f>VLOOKUP(A$2:A$1816,'DNEVNI IZVESTAJ'!A$2:BH$14727,7,0)</f>
        <v>SBB</v>
      </c>
      <c r="K15" s="17" t="str">
        <f>VLOOKUP(A$2:A$1816,'DNEVNI IZVESTAJ'!A$2:BI$14727,8,0)</f>
        <v>360+</v>
      </c>
      <c r="L15" s="242">
        <f>VLOOKUP(A$2:A$1816,'DNEVNI IZVESTAJ'!A$2:BJ$14727,9,0)</f>
        <v>0</v>
      </c>
      <c r="M15" s="242">
        <f>VLOOKUP(A$2:A$1816,'DNEVNI IZVESTAJ'!A$2:BK$14727,10,0)</f>
        <v>0</v>
      </c>
      <c r="N15" s="242">
        <f>VLOOKUP(A$2:A$1816,'DNEVNI IZVESTAJ'!A$2:BL$14727,11,0)</f>
        <v>0</v>
      </c>
      <c r="O15" s="242">
        <f>VLOOKUP(A$2:A$1816,'DNEVNI IZVESTAJ'!A$2:BM$14727,12,0)</f>
        <v>0</v>
      </c>
      <c r="P15" s="242">
        <f>VLOOKUP(A$2:A$1816,'DNEVNI IZVESTAJ'!A$2:BN$14727,13,0)</f>
        <v>0</v>
      </c>
      <c r="Q15" s="242">
        <f>VLOOKUP(A$2:A$1816,'DNEVNI IZVESTAJ'!A$2:BO$14727,14,0)</f>
        <v>0</v>
      </c>
      <c r="R15" s="242">
        <f>VLOOKUP(A$2:A$1816,'DNEVNI IZVESTAJ'!A$2:BP$14727,15,0)</f>
        <v>2169.67</v>
      </c>
      <c r="S15" s="19"/>
    </row>
    <row r="16" spans="1:58">
      <c r="A16" s="149" t="s">
        <v>1149</v>
      </c>
      <c r="B16" s="149" t="s">
        <v>1150</v>
      </c>
      <c r="C16" s="149">
        <v>3377.85</v>
      </c>
      <c r="D16" s="149"/>
      <c r="E16" s="149" t="s">
        <v>1151</v>
      </c>
      <c r="F16" s="241">
        <f>VLOOKUP(A$2:A$1845,'DNEVNI IZVESTAJ'!A$2:C$14727,3,0)</f>
        <v>3886.06</v>
      </c>
      <c r="G16" s="238">
        <f>VLOOKUP(A$2:A$1845,'DNEVNI IZVESTAJ'!A$2:D$14727,4,0)</f>
        <v>0</v>
      </c>
      <c r="H16" s="17">
        <f>VLOOKUP(A$2:A$1816,'DNEVNI IZVESTAJ'!A$2:BF$14727,6,0)</f>
        <v>1901</v>
      </c>
      <c r="I16" s="18">
        <f ca="1">SUM(H16+UNOS!J$9)</f>
        <v>1912</v>
      </c>
      <c r="J16" s="17" t="str">
        <f>VLOOKUP(A$2:A$1816,'DNEVNI IZVESTAJ'!A$2:BH$14727,7,0)</f>
        <v>SBB</v>
      </c>
      <c r="K16" s="17" t="str">
        <f>VLOOKUP(A$2:A$1816,'DNEVNI IZVESTAJ'!A$2:BI$14727,8,0)</f>
        <v>360+</v>
      </c>
      <c r="L16" s="242">
        <f>VLOOKUP(A$2:A$1816,'DNEVNI IZVESTAJ'!A$2:BJ$14727,9,0)</f>
        <v>0</v>
      </c>
      <c r="M16" s="242">
        <f>VLOOKUP(A$2:A$1816,'DNEVNI IZVESTAJ'!A$2:BK$14727,10,0)</f>
        <v>0</v>
      </c>
      <c r="N16" s="242">
        <f>VLOOKUP(A$2:A$1816,'DNEVNI IZVESTAJ'!A$2:BL$14727,11,0)</f>
        <v>0</v>
      </c>
      <c r="O16" s="242">
        <f>VLOOKUP(A$2:A$1816,'DNEVNI IZVESTAJ'!A$2:BM$14727,12,0)</f>
        <v>0</v>
      </c>
      <c r="P16" s="242">
        <f>VLOOKUP(A$2:A$1816,'DNEVNI IZVESTAJ'!A$2:BN$14727,13,0)</f>
        <v>0</v>
      </c>
      <c r="Q16" s="242">
        <f>VLOOKUP(A$2:A$1816,'DNEVNI IZVESTAJ'!A$2:BO$14727,14,0)</f>
        <v>0</v>
      </c>
      <c r="R16" s="242">
        <f>VLOOKUP(A$2:A$1816,'DNEVNI IZVESTAJ'!A$2:BP$14727,15,0)</f>
        <v>3886.05</v>
      </c>
      <c r="S16" s="19"/>
    </row>
    <row r="17" spans="1:19">
      <c r="A17" s="149" t="s">
        <v>4025</v>
      </c>
      <c r="B17" s="149" t="s">
        <v>4026</v>
      </c>
      <c r="C17" s="149">
        <v>7703.4</v>
      </c>
      <c r="D17" s="149"/>
      <c r="E17" s="149" t="s">
        <v>4027</v>
      </c>
      <c r="F17" s="241">
        <f>VLOOKUP(A$2:A$1845,'DNEVNI IZVESTAJ'!A$2:C$14727,3,0)</f>
        <v>8608.76</v>
      </c>
      <c r="G17" s="238">
        <f>VLOOKUP(A$2:A$1845,'DNEVNI IZVESTAJ'!A$2:D$14727,4,0)</f>
        <v>0</v>
      </c>
      <c r="H17" s="17">
        <f>VLOOKUP(A$2:A$1816,'DNEVNI IZVESTAJ'!A$2:BF$14727,6,0)</f>
        <v>1901</v>
      </c>
      <c r="I17" s="18">
        <f ca="1">SUM(H17+UNOS!J$9)</f>
        <v>1912</v>
      </c>
      <c r="J17" s="17" t="str">
        <f>VLOOKUP(A$2:A$1816,'DNEVNI IZVESTAJ'!A$2:BH$14727,7,0)</f>
        <v>SBB</v>
      </c>
      <c r="K17" s="17" t="str">
        <f>VLOOKUP(A$2:A$1816,'DNEVNI IZVESTAJ'!A$2:BI$14727,8,0)</f>
        <v>360+</v>
      </c>
      <c r="L17" s="242">
        <f>VLOOKUP(A$2:A$1816,'DNEVNI IZVESTAJ'!A$2:BJ$14727,9,0)</f>
        <v>0</v>
      </c>
      <c r="M17" s="242">
        <f>VLOOKUP(A$2:A$1816,'DNEVNI IZVESTAJ'!A$2:BK$14727,10,0)</f>
        <v>0</v>
      </c>
      <c r="N17" s="242">
        <f>VLOOKUP(A$2:A$1816,'DNEVNI IZVESTAJ'!A$2:BL$14727,11,0)</f>
        <v>0</v>
      </c>
      <c r="O17" s="242">
        <f>VLOOKUP(A$2:A$1816,'DNEVNI IZVESTAJ'!A$2:BM$14727,12,0)</f>
        <v>0</v>
      </c>
      <c r="P17" s="242">
        <f>VLOOKUP(A$2:A$1816,'DNEVNI IZVESTAJ'!A$2:BN$14727,13,0)</f>
        <v>0</v>
      </c>
      <c r="Q17" s="242">
        <f>VLOOKUP(A$2:A$1816,'DNEVNI IZVESTAJ'!A$2:BO$14727,14,0)</f>
        <v>0</v>
      </c>
      <c r="R17" s="242">
        <f>VLOOKUP(A$2:A$1816,'DNEVNI IZVESTAJ'!A$2:BP$14727,15,0)</f>
        <v>8608.75</v>
      </c>
      <c r="S17" s="19"/>
    </row>
    <row r="18" spans="1:19">
      <c r="A18" s="149" t="s">
        <v>4029</v>
      </c>
      <c r="B18" s="149" t="s">
        <v>4026</v>
      </c>
      <c r="C18" s="149">
        <v>2347.5300000000002</v>
      </c>
      <c r="D18" s="149"/>
      <c r="E18" s="149" t="s">
        <v>4030</v>
      </c>
      <c r="F18" s="241">
        <f>VLOOKUP(A$2:A$1845,'DNEVNI IZVESTAJ'!A$2:C$14727,3,0)</f>
        <v>2546.94</v>
      </c>
      <c r="G18" s="238">
        <f>VLOOKUP(A$2:A$1845,'DNEVNI IZVESTAJ'!A$2:D$14727,4,0)</f>
        <v>0</v>
      </c>
      <c r="H18" s="17">
        <f>VLOOKUP(A$2:A$1816,'DNEVNI IZVESTAJ'!A$2:BF$14727,6,0)</f>
        <v>1901</v>
      </c>
      <c r="I18" s="18">
        <f ca="1">SUM(H18+UNOS!J$9)</f>
        <v>1912</v>
      </c>
      <c r="J18" s="17" t="str">
        <f>VLOOKUP(A$2:A$1816,'DNEVNI IZVESTAJ'!A$2:BH$14727,7,0)</f>
        <v>SBB</v>
      </c>
      <c r="K18" s="17" t="str">
        <f>VLOOKUP(A$2:A$1816,'DNEVNI IZVESTAJ'!A$2:BI$14727,8,0)</f>
        <v>360+</v>
      </c>
      <c r="L18" s="242">
        <f>VLOOKUP(A$2:A$1816,'DNEVNI IZVESTAJ'!A$2:BJ$14727,9,0)</f>
        <v>0</v>
      </c>
      <c r="M18" s="242">
        <f>VLOOKUP(A$2:A$1816,'DNEVNI IZVESTAJ'!A$2:BK$14727,10,0)</f>
        <v>0</v>
      </c>
      <c r="N18" s="242">
        <f>VLOOKUP(A$2:A$1816,'DNEVNI IZVESTAJ'!A$2:BL$14727,11,0)</f>
        <v>0</v>
      </c>
      <c r="O18" s="242">
        <f>VLOOKUP(A$2:A$1816,'DNEVNI IZVESTAJ'!A$2:BM$14727,12,0)</f>
        <v>0</v>
      </c>
      <c r="P18" s="242">
        <f>VLOOKUP(A$2:A$1816,'DNEVNI IZVESTAJ'!A$2:BN$14727,13,0)</f>
        <v>0</v>
      </c>
      <c r="Q18" s="242">
        <f>VLOOKUP(A$2:A$1816,'DNEVNI IZVESTAJ'!A$2:BO$14727,14,0)</f>
        <v>0</v>
      </c>
      <c r="R18" s="242">
        <f>VLOOKUP(A$2:A$1816,'DNEVNI IZVESTAJ'!A$2:BP$14727,15,0)</f>
        <v>2546.92</v>
      </c>
      <c r="S18" s="19"/>
    </row>
    <row r="19" spans="1:19">
      <c r="A19" s="170" t="s">
        <v>562</v>
      </c>
      <c r="B19" s="170" t="s">
        <v>563</v>
      </c>
      <c r="C19" s="170">
        <v>12621.91</v>
      </c>
      <c r="D19" s="170"/>
      <c r="E19" s="170" t="s">
        <v>3997</v>
      </c>
      <c r="F19" s="241">
        <f>VLOOKUP(A$2:A$1845,'DNEVNI IZVESTAJ'!A$2:C$14727,3,0)</f>
        <v>14336.02</v>
      </c>
      <c r="G19" s="238">
        <f>VLOOKUP(A$2:A$1845,'DNEVNI IZVESTAJ'!A$2:D$14727,4,0)</f>
        <v>0</v>
      </c>
      <c r="H19" s="17">
        <f>VLOOKUP(A$2:A$1816,'DNEVNI IZVESTAJ'!A$2:BF$14727,6,0)</f>
        <v>1858</v>
      </c>
      <c r="I19" s="18">
        <f ca="1">SUM(H19+UNOS!J$9)</f>
        <v>1869</v>
      </c>
      <c r="J19" s="17" t="str">
        <f>VLOOKUP(A$2:A$1816,'DNEVNI IZVESTAJ'!A$2:BH$14727,7,0)</f>
        <v>SME</v>
      </c>
      <c r="K19" s="17" t="str">
        <f>VLOOKUP(A$2:A$1816,'DNEVNI IZVESTAJ'!A$2:BI$14727,8,0)</f>
        <v>360+</v>
      </c>
      <c r="L19" s="242">
        <f>VLOOKUP(A$2:A$1816,'DNEVNI IZVESTAJ'!A$2:BJ$14727,9,0)</f>
        <v>0</v>
      </c>
      <c r="M19" s="242">
        <f>VLOOKUP(A$2:A$1816,'DNEVNI IZVESTAJ'!A$2:BK$14727,10,0)</f>
        <v>0</v>
      </c>
      <c r="N19" s="242">
        <f>VLOOKUP(A$2:A$1816,'DNEVNI IZVESTAJ'!A$2:BL$14727,11,0)</f>
        <v>0</v>
      </c>
      <c r="O19" s="242">
        <f>VLOOKUP(A$2:A$1816,'DNEVNI IZVESTAJ'!A$2:BM$14727,12,0)</f>
        <v>0</v>
      </c>
      <c r="P19" s="242">
        <f>VLOOKUP(A$2:A$1816,'DNEVNI IZVESTAJ'!A$2:BN$14727,13,0)</f>
        <v>0</v>
      </c>
      <c r="Q19" s="242">
        <f>VLOOKUP(A$2:A$1816,'DNEVNI IZVESTAJ'!A$2:BO$14727,14,0)</f>
        <v>0</v>
      </c>
      <c r="R19" s="242">
        <f>VLOOKUP(A$2:A$1816,'DNEVNI IZVESTAJ'!A$2:BP$14727,15,0)</f>
        <v>14336.11</v>
      </c>
      <c r="S19" s="19"/>
    </row>
    <row r="20" spans="1:19">
      <c r="A20" s="149" t="s">
        <v>5211</v>
      </c>
      <c r="B20" s="149" t="s">
        <v>5212</v>
      </c>
      <c r="C20" s="149">
        <v>3807.96</v>
      </c>
      <c r="D20" s="149"/>
      <c r="E20" s="149" t="s">
        <v>5213</v>
      </c>
      <c r="F20" s="241">
        <f>VLOOKUP(A$2:A$1845,'DNEVNI IZVESTAJ'!A$2:C$14727,3,0)</f>
        <v>4250.16</v>
      </c>
      <c r="G20" s="238">
        <f>VLOOKUP(A$2:A$1845,'DNEVNI IZVESTAJ'!A$2:D$14727,4,0)</f>
        <v>0</v>
      </c>
      <c r="H20" s="17">
        <f>VLOOKUP(A$2:A$1816,'DNEVNI IZVESTAJ'!A$2:BF$14727,6,0)</f>
        <v>1845</v>
      </c>
      <c r="I20" s="18">
        <f ca="1">SUM(H20+UNOS!J$9)</f>
        <v>1856</v>
      </c>
      <c r="J20" s="17" t="str">
        <f>VLOOKUP(A$2:A$1816,'DNEVNI IZVESTAJ'!A$2:BH$14727,7,0)</f>
        <v>SBB</v>
      </c>
      <c r="K20" s="17" t="str">
        <f>VLOOKUP(A$2:A$1816,'DNEVNI IZVESTAJ'!A$2:BI$14727,8,0)</f>
        <v>360+</v>
      </c>
      <c r="L20" s="242">
        <f>VLOOKUP(A$2:A$1816,'DNEVNI IZVESTAJ'!A$2:BJ$14727,9,0)</f>
        <v>0</v>
      </c>
      <c r="M20" s="242">
        <f>VLOOKUP(A$2:A$1816,'DNEVNI IZVESTAJ'!A$2:BK$14727,10,0)</f>
        <v>0</v>
      </c>
      <c r="N20" s="242">
        <f>VLOOKUP(A$2:A$1816,'DNEVNI IZVESTAJ'!A$2:BL$14727,11,0)</f>
        <v>0</v>
      </c>
      <c r="O20" s="242">
        <f>VLOOKUP(A$2:A$1816,'DNEVNI IZVESTAJ'!A$2:BM$14727,12,0)</f>
        <v>0</v>
      </c>
      <c r="P20" s="242">
        <f>VLOOKUP(A$2:A$1816,'DNEVNI IZVESTAJ'!A$2:BN$14727,13,0)</f>
        <v>0</v>
      </c>
      <c r="Q20" s="242">
        <f>VLOOKUP(A$2:A$1816,'DNEVNI IZVESTAJ'!A$2:BO$14727,14,0)</f>
        <v>0</v>
      </c>
      <c r="R20" s="242">
        <f>VLOOKUP(A$2:A$1816,'DNEVNI IZVESTAJ'!A$2:BP$14727,15,0)</f>
        <v>4250.1400000000003</v>
      </c>
      <c r="S20" s="19"/>
    </row>
    <row r="21" spans="1:19">
      <c r="A21" s="149" t="s">
        <v>3767</v>
      </c>
      <c r="B21" s="149" t="s">
        <v>3768</v>
      </c>
      <c r="C21" s="149">
        <v>50475.7</v>
      </c>
      <c r="D21" s="149"/>
      <c r="E21" s="149" t="s">
        <v>3769</v>
      </c>
      <c r="F21" s="241">
        <f>VLOOKUP(A$2:A$1845,'DNEVNI IZVESTAJ'!A$2:C$14727,3,0)</f>
        <v>57876.92</v>
      </c>
      <c r="G21" s="238">
        <f>VLOOKUP(A$2:A$1845,'DNEVNI IZVESTAJ'!A$2:D$14727,4,0)</f>
        <v>0</v>
      </c>
      <c r="H21" s="17">
        <f>VLOOKUP(A$2:A$1816,'DNEVNI IZVESTAJ'!A$2:BF$14727,6,0)</f>
        <v>1834</v>
      </c>
      <c r="I21" s="18">
        <f ca="1">SUM(H21+UNOS!J$9)</f>
        <v>1845</v>
      </c>
      <c r="J21" s="17" t="str">
        <f>VLOOKUP(A$2:A$1816,'DNEVNI IZVESTAJ'!A$2:BH$14727,7,0)</f>
        <v>SBB</v>
      </c>
      <c r="K21" s="17" t="str">
        <f>VLOOKUP(A$2:A$1816,'DNEVNI IZVESTAJ'!A$2:BI$14727,8,0)</f>
        <v>360+</v>
      </c>
      <c r="L21" s="242">
        <f>VLOOKUP(A$2:A$1816,'DNEVNI IZVESTAJ'!A$2:BJ$14727,9,0)</f>
        <v>0</v>
      </c>
      <c r="M21" s="242">
        <f>VLOOKUP(A$2:A$1816,'DNEVNI IZVESTAJ'!A$2:BK$14727,10,0)</f>
        <v>0</v>
      </c>
      <c r="N21" s="242">
        <f>VLOOKUP(A$2:A$1816,'DNEVNI IZVESTAJ'!A$2:BL$14727,11,0)</f>
        <v>0</v>
      </c>
      <c r="O21" s="242">
        <f>VLOOKUP(A$2:A$1816,'DNEVNI IZVESTAJ'!A$2:BM$14727,12,0)</f>
        <v>0</v>
      </c>
      <c r="P21" s="242">
        <f>VLOOKUP(A$2:A$1816,'DNEVNI IZVESTAJ'!A$2:BN$14727,13,0)</f>
        <v>0</v>
      </c>
      <c r="Q21" s="242">
        <f>VLOOKUP(A$2:A$1816,'DNEVNI IZVESTAJ'!A$2:BO$14727,14,0)</f>
        <v>0</v>
      </c>
      <c r="R21" s="242">
        <f>VLOOKUP(A$2:A$1816,'DNEVNI IZVESTAJ'!A$2:BP$14727,15,0)</f>
        <v>57876.91</v>
      </c>
      <c r="S21" s="19"/>
    </row>
    <row r="22" spans="1:19">
      <c r="A22" s="149" t="s">
        <v>4892</v>
      </c>
      <c r="B22" s="149" t="s">
        <v>1174</v>
      </c>
      <c r="C22" s="149">
        <v>5561.47</v>
      </c>
      <c r="D22" s="149"/>
      <c r="E22" s="149" t="s">
        <v>6442</v>
      </c>
      <c r="F22" s="241">
        <f>VLOOKUP(A$2:A$1845,'DNEVNI IZVESTAJ'!A$2:C$14727,3,0)</f>
        <v>6153.76</v>
      </c>
      <c r="G22" s="238">
        <f>VLOOKUP(A$2:A$1845,'DNEVNI IZVESTAJ'!A$2:D$14727,4,0)</f>
        <v>0</v>
      </c>
      <c r="H22" s="17">
        <f>VLOOKUP(A$2:A$1816,'DNEVNI IZVESTAJ'!A$2:BF$14727,6,0)</f>
        <v>1831</v>
      </c>
      <c r="I22" s="18">
        <f ca="1">SUM(H22+UNOS!J$9)</f>
        <v>1842</v>
      </c>
      <c r="J22" s="17" t="str">
        <f>VLOOKUP(A$2:A$1816,'DNEVNI IZVESTAJ'!A$2:BH$14727,7,0)</f>
        <v>L CORP</v>
      </c>
      <c r="K22" s="17" t="str">
        <f>VLOOKUP(A$2:A$1816,'DNEVNI IZVESTAJ'!A$2:BI$14727,8,0)</f>
        <v>360+</v>
      </c>
      <c r="L22" s="242">
        <f>VLOOKUP(A$2:A$1816,'DNEVNI IZVESTAJ'!A$2:BJ$14727,9,0)</f>
        <v>0</v>
      </c>
      <c r="M22" s="242">
        <f>VLOOKUP(A$2:A$1816,'DNEVNI IZVESTAJ'!A$2:BK$14727,10,0)</f>
        <v>0</v>
      </c>
      <c r="N22" s="242">
        <f>VLOOKUP(A$2:A$1816,'DNEVNI IZVESTAJ'!A$2:BL$14727,11,0)</f>
        <v>0</v>
      </c>
      <c r="O22" s="242">
        <f>VLOOKUP(A$2:A$1816,'DNEVNI IZVESTAJ'!A$2:BM$14727,12,0)</f>
        <v>0</v>
      </c>
      <c r="P22" s="242">
        <f>VLOOKUP(A$2:A$1816,'DNEVNI IZVESTAJ'!A$2:BN$14727,13,0)</f>
        <v>0</v>
      </c>
      <c r="Q22" s="242">
        <f>VLOOKUP(A$2:A$1816,'DNEVNI IZVESTAJ'!A$2:BO$14727,14,0)</f>
        <v>0</v>
      </c>
      <c r="R22" s="242">
        <f>VLOOKUP(A$2:A$1816,'DNEVNI IZVESTAJ'!A$2:BP$14727,15,0)</f>
        <v>6153.74</v>
      </c>
      <c r="S22" s="19"/>
    </row>
    <row r="23" spans="1:19">
      <c r="A23" s="149" t="s">
        <v>4631</v>
      </c>
      <c r="B23" s="149" t="s">
        <v>1174</v>
      </c>
      <c r="C23" s="149">
        <v>5051.45</v>
      </c>
      <c r="D23" s="149"/>
      <c r="E23" s="149" t="s">
        <v>4632</v>
      </c>
      <c r="F23" s="241">
        <f>VLOOKUP(A$2:A$1845,'DNEVNI IZVESTAJ'!A$2:C$14727,3,0)</f>
        <v>5051.08</v>
      </c>
      <c r="G23" s="238">
        <f>VLOOKUP(A$2:A$1845,'DNEVNI IZVESTAJ'!A$2:D$14727,4,0)</f>
        <v>0</v>
      </c>
      <c r="H23" s="17">
        <f>VLOOKUP(A$2:A$1816,'DNEVNI IZVESTAJ'!A$2:BF$14727,6,0)</f>
        <v>1831</v>
      </c>
      <c r="I23" s="18">
        <f ca="1">SUM(H23+UNOS!J$9)</f>
        <v>1842</v>
      </c>
      <c r="J23" s="17" t="str">
        <f>VLOOKUP(A$2:A$1816,'DNEVNI IZVESTAJ'!A$2:BH$14727,7,0)</f>
        <v>L CORP</v>
      </c>
      <c r="K23" s="17" t="str">
        <f>VLOOKUP(A$2:A$1816,'DNEVNI IZVESTAJ'!A$2:BI$14727,8,0)</f>
        <v>360+</v>
      </c>
      <c r="L23" s="242">
        <f>VLOOKUP(A$2:A$1816,'DNEVNI IZVESTAJ'!A$2:BJ$14727,9,0)</f>
        <v>0</v>
      </c>
      <c r="M23" s="242">
        <f>VLOOKUP(A$2:A$1816,'DNEVNI IZVESTAJ'!A$2:BK$14727,10,0)</f>
        <v>0</v>
      </c>
      <c r="N23" s="242">
        <f>VLOOKUP(A$2:A$1816,'DNEVNI IZVESTAJ'!A$2:BL$14727,11,0)</f>
        <v>0</v>
      </c>
      <c r="O23" s="242">
        <f>VLOOKUP(A$2:A$1816,'DNEVNI IZVESTAJ'!A$2:BM$14727,12,0)</f>
        <v>0</v>
      </c>
      <c r="P23" s="242">
        <f>VLOOKUP(A$2:A$1816,'DNEVNI IZVESTAJ'!A$2:BN$14727,13,0)</f>
        <v>0</v>
      </c>
      <c r="Q23" s="242">
        <f>VLOOKUP(A$2:A$1816,'DNEVNI IZVESTAJ'!A$2:BO$14727,14,0)</f>
        <v>0</v>
      </c>
      <c r="R23" s="242">
        <f>VLOOKUP(A$2:A$1816,'DNEVNI IZVESTAJ'!A$2:BP$14727,15,0)</f>
        <v>5051.07</v>
      </c>
      <c r="S23" s="19"/>
    </row>
    <row r="24" spans="1:19">
      <c r="A24" s="149" t="s">
        <v>4033</v>
      </c>
      <c r="B24" s="149" t="s">
        <v>4034</v>
      </c>
      <c r="C24" s="149">
        <v>4831.6400000000003</v>
      </c>
      <c r="D24" s="149"/>
      <c r="E24" s="149" t="s">
        <v>4035</v>
      </c>
      <c r="F24" s="241">
        <f>VLOOKUP(A$2:A$1845,'DNEVNI IZVESTAJ'!A$2:C$14727,3,0)</f>
        <v>4791.3999999999996</v>
      </c>
      <c r="G24" s="238">
        <f>VLOOKUP(A$2:A$1845,'DNEVNI IZVESTAJ'!A$2:D$14727,4,0)</f>
        <v>0</v>
      </c>
      <c r="H24" s="17">
        <f>VLOOKUP(A$2:A$1816,'DNEVNI IZVESTAJ'!A$2:BF$14727,6,0)</f>
        <v>1814</v>
      </c>
      <c r="I24" s="18">
        <f ca="1">SUM(H24+UNOS!J$9)</f>
        <v>1825</v>
      </c>
      <c r="J24" s="17" t="str">
        <f>VLOOKUP(A$2:A$1816,'DNEVNI IZVESTAJ'!A$2:BH$14727,7,0)</f>
        <v>L CORP</v>
      </c>
      <c r="K24" s="17" t="str">
        <f>VLOOKUP(A$2:A$1816,'DNEVNI IZVESTAJ'!A$2:BI$14727,8,0)</f>
        <v>360+</v>
      </c>
      <c r="L24" s="242">
        <f>VLOOKUP(A$2:A$1816,'DNEVNI IZVESTAJ'!A$2:BJ$14727,9,0)</f>
        <v>0</v>
      </c>
      <c r="M24" s="242">
        <f>VLOOKUP(A$2:A$1816,'DNEVNI IZVESTAJ'!A$2:BK$14727,10,0)</f>
        <v>0</v>
      </c>
      <c r="N24" s="242">
        <f>VLOOKUP(A$2:A$1816,'DNEVNI IZVESTAJ'!A$2:BL$14727,11,0)</f>
        <v>0</v>
      </c>
      <c r="O24" s="242">
        <f>VLOOKUP(A$2:A$1816,'DNEVNI IZVESTAJ'!A$2:BM$14727,12,0)</f>
        <v>0</v>
      </c>
      <c r="P24" s="242">
        <f>VLOOKUP(A$2:A$1816,'DNEVNI IZVESTAJ'!A$2:BN$14727,13,0)</f>
        <v>0</v>
      </c>
      <c r="Q24" s="242">
        <f>VLOOKUP(A$2:A$1816,'DNEVNI IZVESTAJ'!A$2:BO$14727,14,0)</f>
        <v>0</v>
      </c>
      <c r="R24" s="242">
        <f>VLOOKUP(A$2:A$1816,'DNEVNI IZVESTAJ'!A$2:BP$14727,15,0)</f>
        <v>4791.3900000000003</v>
      </c>
      <c r="S24" s="19"/>
    </row>
    <row r="25" spans="1:19">
      <c r="A25" s="149" t="s">
        <v>4613</v>
      </c>
      <c r="B25" s="149" t="s">
        <v>1174</v>
      </c>
      <c r="C25" s="149">
        <v>272.17</v>
      </c>
      <c r="D25" s="149"/>
      <c r="E25" s="149" t="s">
        <v>4614</v>
      </c>
      <c r="F25" s="241">
        <f>VLOOKUP(A$2:A$1845,'DNEVNI IZVESTAJ'!A$2:C$14727,3,0)</f>
        <v>271.8</v>
      </c>
      <c r="G25" s="238">
        <f>VLOOKUP(A$2:A$1845,'DNEVNI IZVESTAJ'!A$2:D$14727,4,0)</f>
        <v>0</v>
      </c>
      <c r="H25" s="17">
        <f>VLOOKUP(A$2:A$1816,'DNEVNI IZVESTAJ'!A$2:BF$14727,6,0)</f>
        <v>1814</v>
      </c>
      <c r="I25" s="18">
        <f ca="1">SUM(H25+UNOS!J$9)</f>
        <v>1825</v>
      </c>
      <c r="J25" s="17" t="str">
        <f>VLOOKUP(A$2:A$1816,'DNEVNI IZVESTAJ'!A$2:BH$14727,7,0)</f>
        <v>L CORP</v>
      </c>
      <c r="K25" s="17" t="str">
        <f>VLOOKUP(A$2:A$1816,'DNEVNI IZVESTAJ'!A$2:BI$14727,8,0)</f>
        <v>360+</v>
      </c>
      <c r="L25" s="242">
        <f>VLOOKUP(A$2:A$1816,'DNEVNI IZVESTAJ'!A$2:BJ$14727,9,0)</f>
        <v>0</v>
      </c>
      <c r="M25" s="242">
        <f>VLOOKUP(A$2:A$1816,'DNEVNI IZVESTAJ'!A$2:BK$14727,10,0)</f>
        <v>0</v>
      </c>
      <c r="N25" s="242">
        <f>VLOOKUP(A$2:A$1816,'DNEVNI IZVESTAJ'!A$2:BL$14727,11,0)</f>
        <v>0</v>
      </c>
      <c r="O25" s="242">
        <f>VLOOKUP(A$2:A$1816,'DNEVNI IZVESTAJ'!A$2:BM$14727,12,0)</f>
        <v>0</v>
      </c>
      <c r="P25" s="242">
        <f>VLOOKUP(A$2:A$1816,'DNEVNI IZVESTAJ'!A$2:BN$14727,13,0)</f>
        <v>0</v>
      </c>
      <c r="Q25" s="242">
        <f>VLOOKUP(A$2:A$1816,'DNEVNI IZVESTAJ'!A$2:BO$14727,14,0)</f>
        <v>0</v>
      </c>
      <c r="R25" s="242">
        <f>VLOOKUP(A$2:A$1816,'DNEVNI IZVESTAJ'!A$2:BP$14727,15,0)</f>
        <v>271.79000000000002</v>
      </c>
      <c r="S25" s="19"/>
    </row>
    <row r="26" spans="1:19">
      <c r="A26" s="149" t="s">
        <v>4617</v>
      </c>
      <c r="B26" s="149" t="s">
        <v>1174</v>
      </c>
      <c r="C26" s="149">
        <v>643.21</v>
      </c>
      <c r="D26" s="149"/>
      <c r="E26" s="149" t="s">
        <v>4614</v>
      </c>
      <c r="F26" s="241">
        <f>VLOOKUP(A$2:A$1845,'DNEVNI IZVESTAJ'!A$2:C$14727,3,0)</f>
        <v>638.17999999999995</v>
      </c>
      <c r="G26" s="238">
        <f>VLOOKUP(A$2:A$1845,'DNEVNI IZVESTAJ'!A$2:D$14727,4,0)</f>
        <v>0</v>
      </c>
      <c r="H26" s="17">
        <f>VLOOKUP(A$2:A$1816,'DNEVNI IZVESTAJ'!A$2:BF$14727,6,0)</f>
        <v>1814</v>
      </c>
      <c r="I26" s="18">
        <f ca="1">SUM(H26+UNOS!J$9)</f>
        <v>1825</v>
      </c>
      <c r="J26" s="17" t="str">
        <f>VLOOKUP(A$2:A$1816,'DNEVNI IZVESTAJ'!A$2:BH$14727,7,0)</f>
        <v>L CORP</v>
      </c>
      <c r="K26" s="17" t="str">
        <f>VLOOKUP(A$2:A$1816,'DNEVNI IZVESTAJ'!A$2:BI$14727,8,0)</f>
        <v>360+</v>
      </c>
      <c r="L26" s="242">
        <f>VLOOKUP(A$2:A$1816,'DNEVNI IZVESTAJ'!A$2:BJ$14727,9,0)</f>
        <v>0</v>
      </c>
      <c r="M26" s="242">
        <f>VLOOKUP(A$2:A$1816,'DNEVNI IZVESTAJ'!A$2:BK$14727,10,0)</f>
        <v>0</v>
      </c>
      <c r="N26" s="242">
        <f>VLOOKUP(A$2:A$1816,'DNEVNI IZVESTAJ'!A$2:BL$14727,11,0)</f>
        <v>0</v>
      </c>
      <c r="O26" s="242">
        <f>VLOOKUP(A$2:A$1816,'DNEVNI IZVESTAJ'!A$2:BM$14727,12,0)</f>
        <v>0</v>
      </c>
      <c r="P26" s="242">
        <f>VLOOKUP(A$2:A$1816,'DNEVNI IZVESTAJ'!A$2:BN$14727,13,0)</f>
        <v>0</v>
      </c>
      <c r="Q26" s="242">
        <f>VLOOKUP(A$2:A$1816,'DNEVNI IZVESTAJ'!A$2:BO$14727,14,0)</f>
        <v>0</v>
      </c>
      <c r="R26" s="242">
        <f>VLOOKUP(A$2:A$1816,'DNEVNI IZVESTAJ'!A$2:BP$14727,15,0)</f>
        <v>638.16999999999996</v>
      </c>
      <c r="S26" s="19"/>
    </row>
    <row r="27" spans="1:19">
      <c r="A27" s="149" t="s">
        <v>6455</v>
      </c>
      <c r="B27" s="149" t="s">
        <v>6456</v>
      </c>
      <c r="C27" s="149">
        <v>28577.58</v>
      </c>
      <c r="D27" s="149"/>
      <c r="E27" s="149" t="s">
        <v>6458</v>
      </c>
      <c r="F27" s="241">
        <f>VLOOKUP(A$2:A$1845,'DNEVNI IZVESTAJ'!A$2:C$14727,3,0)</f>
        <v>32342.11</v>
      </c>
      <c r="G27" s="238">
        <f>VLOOKUP(A$2:A$1845,'DNEVNI IZVESTAJ'!A$2:D$14727,4,0)</f>
        <v>0</v>
      </c>
      <c r="H27" s="17">
        <f>VLOOKUP(A$2:A$1816,'DNEVNI IZVESTAJ'!A$2:BF$14727,6,0)</f>
        <v>1803</v>
      </c>
      <c r="I27" s="18">
        <f ca="1">SUM(H27+UNOS!J$9)</f>
        <v>1814</v>
      </c>
      <c r="J27" s="17" t="str">
        <f>VLOOKUP(A$2:A$1816,'DNEVNI IZVESTAJ'!A$2:BH$14727,7,0)</f>
        <v>SME</v>
      </c>
      <c r="K27" s="17" t="str">
        <f>VLOOKUP(A$2:A$1816,'DNEVNI IZVESTAJ'!A$2:BI$14727,8,0)</f>
        <v>360+</v>
      </c>
      <c r="L27" s="242">
        <f>VLOOKUP(A$2:A$1816,'DNEVNI IZVESTAJ'!A$2:BJ$14727,9,0)</f>
        <v>0</v>
      </c>
      <c r="M27" s="242">
        <f>VLOOKUP(A$2:A$1816,'DNEVNI IZVESTAJ'!A$2:BK$14727,10,0)</f>
        <v>0</v>
      </c>
      <c r="N27" s="242">
        <f>VLOOKUP(A$2:A$1816,'DNEVNI IZVESTAJ'!A$2:BL$14727,11,0)</f>
        <v>0</v>
      </c>
      <c r="O27" s="242">
        <f>VLOOKUP(A$2:A$1816,'DNEVNI IZVESTAJ'!A$2:BM$14727,12,0)</f>
        <v>0</v>
      </c>
      <c r="P27" s="242">
        <f>VLOOKUP(A$2:A$1816,'DNEVNI IZVESTAJ'!A$2:BN$14727,13,0)</f>
        <v>0</v>
      </c>
      <c r="Q27" s="242">
        <f>VLOOKUP(A$2:A$1816,'DNEVNI IZVESTAJ'!A$2:BO$14727,14,0)</f>
        <v>0</v>
      </c>
      <c r="R27" s="242">
        <f>VLOOKUP(A$2:A$1816,'DNEVNI IZVESTAJ'!A$2:BP$14727,15,0)</f>
        <v>32342.05</v>
      </c>
      <c r="S27" s="19"/>
    </row>
    <row r="28" spans="1:19">
      <c r="A28" s="149" t="s">
        <v>1173</v>
      </c>
      <c r="B28" s="149" t="s">
        <v>1174</v>
      </c>
      <c r="C28" s="149">
        <v>295.32</v>
      </c>
      <c r="D28" s="149"/>
      <c r="E28" s="149" t="s">
        <v>1175</v>
      </c>
      <c r="F28" s="241">
        <f>VLOOKUP(A$2:A$1845,'DNEVNI IZVESTAJ'!A$2:C$14727,3,0)</f>
        <v>284.68</v>
      </c>
      <c r="G28" s="238">
        <f>VLOOKUP(A$2:A$1845,'DNEVNI IZVESTAJ'!A$2:D$14727,4,0)</f>
        <v>0</v>
      </c>
      <c r="H28" s="17">
        <f>VLOOKUP(A$2:A$1816,'DNEVNI IZVESTAJ'!A$2:BF$14727,6,0)</f>
        <v>1800</v>
      </c>
      <c r="I28" s="18">
        <f ca="1">SUM(H28+UNOS!J$9)</f>
        <v>1811</v>
      </c>
      <c r="J28" s="17" t="str">
        <f>VLOOKUP(A$2:A$1816,'DNEVNI IZVESTAJ'!A$2:BH$14727,7,0)</f>
        <v>L CORP</v>
      </c>
      <c r="K28" s="17" t="str">
        <f>VLOOKUP(A$2:A$1816,'DNEVNI IZVESTAJ'!A$2:BI$14727,8,0)</f>
        <v>360+</v>
      </c>
      <c r="L28" s="242">
        <f>VLOOKUP(A$2:A$1816,'DNEVNI IZVESTAJ'!A$2:BJ$14727,9,0)</f>
        <v>0</v>
      </c>
      <c r="M28" s="242">
        <f>VLOOKUP(A$2:A$1816,'DNEVNI IZVESTAJ'!A$2:BK$14727,10,0)</f>
        <v>0</v>
      </c>
      <c r="N28" s="242">
        <f>VLOOKUP(A$2:A$1816,'DNEVNI IZVESTAJ'!A$2:BL$14727,11,0)</f>
        <v>0</v>
      </c>
      <c r="O28" s="242">
        <f>VLOOKUP(A$2:A$1816,'DNEVNI IZVESTAJ'!A$2:BM$14727,12,0)</f>
        <v>0</v>
      </c>
      <c r="P28" s="242">
        <f>VLOOKUP(A$2:A$1816,'DNEVNI IZVESTAJ'!A$2:BN$14727,13,0)</f>
        <v>0</v>
      </c>
      <c r="Q28" s="242">
        <f>VLOOKUP(A$2:A$1816,'DNEVNI IZVESTAJ'!A$2:BO$14727,14,0)</f>
        <v>0</v>
      </c>
      <c r="R28" s="242">
        <f>VLOOKUP(A$2:A$1816,'DNEVNI IZVESTAJ'!A$2:BP$14727,15,0)</f>
        <v>284.67</v>
      </c>
      <c r="S28" s="19"/>
    </row>
    <row r="29" spans="1:19">
      <c r="A29" s="149" t="s">
        <v>1176</v>
      </c>
      <c r="B29" s="149" t="s">
        <v>1174</v>
      </c>
      <c r="C29" s="149">
        <v>295.32</v>
      </c>
      <c r="D29" s="149"/>
      <c r="E29" s="149" t="s">
        <v>1175</v>
      </c>
      <c r="F29" s="241">
        <f>VLOOKUP(A$2:A$1845,'DNEVNI IZVESTAJ'!A$2:C$14727,3,0)</f>
        <v>284.68</v>
      </c>
      <c r="G29" s="238">
        <f>VLOOKUP(A$2:A$1845,'DNEVNI IZVESTAJ'!A$2:D$14727,4,0)</f>
        <v>0</v>
      </c>
      <c r="H29" s="17">
        <f>VLOOKUP(A$2:A$1816,'DNEVNI IZVESTAJ'!A$2:BF$14727,6,0)</f>
        <v>1800</v>
      </c>
      <c r="I29" s="18">
        <f ca="1">SUM(H29+UNOS!J$9)</f>
        <v>1811</v>
      </c>
      <c r="J29" s="17" t="str">
        <f>VLOOKUP(A$2:A$1816,'DNEVNI IZVESTAJ'!A$2:BH$14727,7,0)</f>
        <v>L CORP</v>
      </c>
      <c r="K29" s="17" t="str">
        <f>VLOOKUP(A$2:A$1816,'DNEVNI IZVESTAJ'!A$2:BI$14727,8,0)</f>
        <v>360+</v>
      </c>
      <c r="L29" s="242">
        <f>VLOOKUP(A$2:A$1816,'DNEVNI IZVESTAJ'!A$2:BJ$14727,9,0)</f>
        <v>0</v>
      </c>
      <c r="M29" s="242">
        <f>VLOOKUP(A$2:A$1816,'DNEVNI IZVESTAJ'!A$2:BK$14727,10,0)</f>
        <v>0</v>
      </c>
      <c r="N29" s="242">
        <f>VLOOKUP(A$2:A$1816,'DNEVNI IZVESTAJ'!A$2:BL$14727,11,0)</f>
        <v>0</v>
      </c>
      <c r="O29" s="242">
        <f>VLOOKUP(A$2:A$1816,'DNEVNI IZVESTAJ'!A$2:BM$14727,12,0)</f>
        <v>0</v>
      </c>
      <c r="P29" s="242">
        <f>VLOOKUP(A$2:A$1816,'DNEVNI IZVESTAJ'!A$2:BN$14727,13,0)</f>
        <v>0</v>
      </c>
      <c r="Q29" s="242">
        <f>VLOOKUP(A$2:A$1816,'DNEVNI IZVESTAJ'!A$2:BO$14727,14,0)</f>
        <v>0</v>
      </c>
      <c r="R29" s="242">
        <f>VLOOKUP(A$2:A$1816,'DNEVNI IZVESTAJ'!A$2:BP$14727,15,0)</f>
        <v>284.67</v>
      </c>
      <c r="S29" s="19"/>
    </row>
    <row r="30" spans="1:19">
      <c r="A30" s="149" t="s">
        <v>1177</v>
      </c>
      <c r="B30" s="149" t="s">
        <v>1174</v>
      </c>
      <c r="C30" s="149">
        <v>295.32</v>
      </c>
      <c r="D30" s="149"/>
      <c r="E30" s="149" t="s">
        <v>1175</v>
      </c>
      <c r="F30" s="241">
        <f>VLOOKUP(A$2:A$1845,'DNEVNI IZVESTAJ'!A$2:C$14727,3,0)</f>
        <v>284.68</v>
      </c>
      <c r="G30" s="238">
        <f>VLOOKUP(A$2:A$1845,'DNEVNI IZVESTAJ'!A$2:D$14727,4,0)</f>
        <v>0</v>
      </c>
      <c r="H30" s="17">
        <f>VLOOKUP(A$2:A$1816,'DNEVNI IZVESTAJ'!A$2:BF$14727,6,0)</f>
        <v>1800</v>
      </c>
      <c r="I30" s="18">
        <f ca="1">SUM(H30+UNOS!J$9)</f>
        <v>1811</v>
      </c>
      <c r="J30" s="17" t="str">
        <f>VLOOKUP(A$2:A$1816,'DNEVNI IZVESTAJ'!A$2:BH$14727,7,0)</f>
        <v>L CORP</v>
      </c>
      <c r="K30" s="17" t="str">
        <f>VLOOKUP(A$2:A$1816,'DNEVNI IZVESTAJ'!A$2:BI$14727,8,0)</f>
        <v>360+</v>
      </c>
      <c r="L30" s="242">
        <f>VLOOKUP(A$2:A$1816,'DNEVNI IZVESTAJ'!A$2:BJ$14727,9,0)</f>
        <v>0</v>
      </c>
      <c r="M30" s="242">
        <f>VLOOKUP(A$2:A$1816,'DNEVNI IZVESTAJ'!A$2:BK$14727,10,0)</f>
        <v>0</v>
      </c>
      <c r="N30" s="242">
        <f>VLOOKUP(A$2:A$1816,'DNEVNI IZVESTAJ'!A$2:BL$14727,11,0)</f>
        <v>0</v>
      </c>
      <c r="O30" s="242">
        <f>VLOOKUP(A$2:A$1816,'DNEVNI IZVESTAJ'!A$2:BM$14727,12,0)</f>
        <v>0</v>
      </c>
      <c r="P30" s="242">
        <f>VLOOKUP(A$2:A$1816,'DNEVNI IZVESTAJ'!A$2:BN$14727,13,0)</f>
        <v>0</v>
      </c>
      <c r="Q30" s="242">
        <f>VLOOKUP(A$2:A$1816,'DNEVNI IZVESTAJ'!A$2:BO$14727,14,0)</f>
        <v>0</v>
      </c>
      <c r="R30" s="242">
        <f>VLOOKUP(A$2:A$1816,'DNEVNI IZVESTAJ'!A$2:BP$14727,15,0)</f>
        <v>284.67</v>
      </c>
      <c r="S30" s="19"/>
    </row>
    <row r="31" spans="1:19">
      <c r="A31" s="149" t="s">
        <v>6441</v>
      </c>
      <c r="B31" s="149" t="s">
        <v>1174</v>
      </c>
      <c r="C31" s="149">
        <v>3967.64</v>
      </c>
      <c r="D31" s="149"/>
      <c r="E31" s="149" t="s">
        <v>6442</v>
      </c>
      <c r="F31" s="241">
        <f>VLOOKUP(A$2:A$1845,'DNEVNI IZVESTAJ'!A$2:C$14727,3,0)</f>
        <v>4301.84</v>
      </c>
      <c r="G31" s="238">
        <f>VLOOKUP(A$2:A$1845,'DNEVNI IZVESTAJ'!A$2:D$14727,4,0)</f>
        <v>0</v>
      </c>
      <c r="H31" s="17">
        <f>VLOOKUP(A$2:A$1816,'DNEVNI IZVESTAJ'!A$2:BF$14727,6,0)</f>
        <v>1800</v>
      </c>
      <c r="I31" s="18">
        <f ca="1">SUM(H31+UNOS!J$9)</f>
        <v>1811</v>
      </c>
      <c r="J31" s="17" t="str">
        <f>VLOOKUP(A$2:A$1816,'DNEVNI IZVESTAJ'!A$2:BH$14727,7,0)</f>
        <v>L CORP</v>
      </c>
      <c r="K31" s="17" t="str">
        <f>VLOOKUP(A$2:A$1816,'DNEVNI IZVESTAJ'!A$2:BI$14727,8,0)</f>
        <v>360+</v>
      </c>
      <c r="L31" s="242">
        <f>VLOOKUP(A$2:A$1816,'DNEVNI IZVESTAJ'!A$2:BJ$14727,9,0)</f>
        <v>0</v>
      </c>
      <c r="M31" s="242">
        <f>VLOOKUP(A$2:A$1816,'DNEVNI IZVESTAJ'!A$2:BK$14727,10,0)</f>
        <v>0</v>
      </c>
      <c r="N31" s="242">
        <f>VLOOKUP(A$2:A$1816,'DNEVNI IZVESTAJ'!A$2:BL$14727,11,0)</f>
        <v>0</v>
      </c>
      <c r="O31" s="242">
        <f>VLOOKUP(A$2:A$1816,'DNEVNI IZVESTAJ'!A$2:BM$14727,12,0)</f>
        <v>0</v>
      </c>
      <c r="P31" s="242">
        <f>VLOOKUP(A$2:A$1816,'DNEVNI IZVESTAJ'!A$2:BN$14727,13,0)</f>
        <v>0</v>
      </c>
      <c r="Q31" s="242">
        <f>VLOOKUP(A$2:A$1816,'DNEVNI IZVESTAJ'!A$2:BO$14727,14,0)</f>
        <v>0</v>
      </c>
      <c r="R31" s="242">
        <f>VLOOKUP(A$2:A$1816,'DNEVNI IZVESTAJ'!A$2:BP$14727,15,0)</f>
        <v>4301.82</v>
      </c>
      <c r="S31" s="19"/>
    </row>
    <row r="32" spans="1:19">
      <c r="A32" s="149" t="s">
        <v>4891</v>
      </c>
      <c r="B32" s="149" t="s">
        <v>1174</v>
      </c>
      <c r="C32" s="149">
        <v>3992.4</v>
      </c>
      <c r="D32" s="149"/>
      <c r="E32" s="149" t="s">
        <v>6442</v>
      </c>
      <c r="F32" s="241">
        <f>VLOOKUP(A$2:A$1845,'DNEVNI IZVESTAJ'!A$2:C$14727,3,0)</f>
        <v>4325.67</v>
      </c>
      <c r="G32" s="238">
        <f>VLOOKUP(A$2:A$1845,'DNEVNI IZVESTAJ'!A$2:D$14727,4,0)</f>
        <v>0</v>
      </c>
      <c r="H32" s="17">
        <f>VLOOKUP(A$2:A$1816,'DNEVNI IZVESTAJ'!A$2:BF$14727,6,0)</f>
        <v>1800</v>
      </c>
      <c r="I32" s="18">
        <f ca="1">SUM(H32+UNOS!J$9)</f>
        <v>1811</v>
      </c>
      <c r="J32" s="17" t="str">
        <f>VLOOKUP(A$2:A$1816,'DNEVNI IZVESTAJ'!A$2:BH$14727,7,0)</f>
        <v>L CORP</v>
      </c>
      <c r="K32" s="17" t="str">
        <f>VLOOKUP(A$2:A$1816,'DNEVNI IZVESTAJ'!A$2:BI$14727,8,0)</f>
        <v>360+</v>
      </c>
      <c r="L32" s="242">
        <f>VLOOKUP(A$2:A$1816,'DNEVNI IZVESTAJ'!A$2:BJ$14727,9,0)</f>
        <v>0</v>
      </c>
      <c r="M32" s="242">
        <f>VLOOKUP(A$2:A$1816,'DNEVNI IZVESTAJ'!A$2:BK$14727,10,0)</f>
        <v>0</v>
      </c>
      <c r="N32" s="242">
        <f>VLOOKUP(A$2:A$1816,'DNEVNI IZVESTAJ'!A$2:BL$14727,11,0)</f>
        <v>0</v>
      </c>
      <c r="O32" s="242">
        <f>VLOOKUP(A$2:A$1816,'DNEVNI IZVESTAJ'!A$2:BM$14727,12,0)</f>
        <v>0</v>
      </c>
      <c r="P32" s="242">
        <f>VLOOKUP(A$2:A$1816,'DNEVNI IZVESTAJ'!A$2:BN$14727,13,0)</f>
        <v>0</v>
      </c>
      <c r="Q32" s="242">
        <f>VLOOKUP(A$2:A$1816,'DNEVNI IZVESTAJ'!A$2:BO$14727,14,0)</f>
        <v>0</v>
      </c>
      <c r="R32" s="242">
        <f>VLOOKUP(A$2:A$1816,'DNEVNI IZVESTAJ'!A$2:BP$14727,15,0)</f>
        <v>4325.66</v>
      </c>
      <c r="S32" s="19"/>
    </row>
    <row r="33" spans="1:19">
      <c r="A33" s="149" t="s">
        <v>4985</v>
      </c>
      <c r="B33" s="149" t="s">
        <v>4986</v>
      </c>
      <c r="C33" s="149">
        <v>10087.31</v>
      </c>
      <c r="D33" s="149"/>
      <c r="E33" s="149" t="s">
        <v>4987</v>
      </c>
      <c r="F33" s="241">
        <f>VLOOKUP(A$2:A$1845,'DNEVNI IZVESTAJ'!A$2:C$14727,3,0)</f>
        <v>10900.89</v>
      </c>
      <c r="G33" s="238">
        <f>VLOOKUP(A$2:A$1845,'DNEVNI IZVESTAJ'!A$2:D$14727,4,0)</f>
        <v>0</v>
      </c>
      <c r="H33" s="17">
        <f>VLOOKUP(A$2:A$1816,'DNEVNI IZVESTAJ'!A$2:BF$14727,6,0)</f>
        <v>1753</v>
      </c>
      <c r="I33" s="18">
        <f ca="1">SUM(H33+UNOS!J$9)</f>
        <v>1764</v>
      </c>
      <c r="J33" s="17" t="str">
        <f>VLOOKUP(A$2:A$1816,'DNEVNI IZVESTAJ'!A$2:BH$14727,7,0)</f>
        <v>SME</v>
      </c>
      <c r="K33" s="17" t="str">
        <f>VLOOKUP(A$2:A$1816,'DNEVNI IZVESTAJ'!A$2:BI$14727,8,0)</f>
        <v>360+</v>
      </c>
      <c r="L33" s="242">
        <f>VLOOKUP(A$2:A$1816,'DNEVNI IZVESTAJ'!A$2:BJ$14727,9,0)</f>
        <v>0</v>
      </c>
      <c r="M33" s="242">
        <f>VLOOKUP(A$2:A$1816,'DNEVNI IZVESTAJ'!A$2:BK$14727,10,0)</f>
        <v>0</v>
      </c>
      <c r="N33" s="242">
        <f>VLOOKUP(A$2:A$1816,'DNEVNI IZVESTAJ'!A$2:BL$14727,11,0)</f>
        <v>0</v>
      </c>
      <c r="O33" s="242">
        <f>VLOOKUP(A$2:A$1816,'DNEVNI IZVESTAJ'!A$2:BM$14727,12,0)</f>
        <v>0</v>
      </c>
      <c r="P33" s="242">
        <f>VLOOKUP(A$2:A$1816,'DNEVNI IZVESTAJ'!A$2:BN$14727,13,0)</f>
        <v>0</v>
      </c>
      <c r="Q33" s="242">
        <f>VLOOKUP(A$2:A$1816,'DNEVNI IZVESTAJ'!A$2:BO$14727,14,0)</f>
        <v>0</v>
      </c>
      <c r="R33" s="242">
        <f>VLOOKUP(A$2:A$1816,'DNEVNI IZVESTAJ'!A$2:BP$14727,15,0)</f>
        <v>10900.91</v>
      </c>
      <c r="S33" s="19"/>
    </row>
    <row r="34" spans="1:19">
      <c r="A34" s="149" t="s">
        <v>4989</v>
      </c>
      <c r="B34" s="149" t="s">
        <v>4986</v>
      </c>
      <c r="C34" s="149">
        <v>5698.15</v>
      </c>
      <c r="D34" s="149"/>
      <c r="E34" s="149" t="s">
        <v>4990</v>
      </c>
      <c r="F34" s="241">
        <f>VLOOKUP(A$2:A$1845,'DNEVNI IZVESTAJ'!A$2:C$14727,3,0)</f>
        <v>6568.78</v>
      </c>
      <c r="G34" s="238">
        <f>VLOOKUP(A$2:A$1845,'DNEVNI IZVESTAJ'!A$2:D$14727,4,0)</f>
        <v>0</v>
      </c>
      <c r="H34" s="17">
        <f>VLOOKUP(A$2:A$1816,'DNEVNI IZVESTAJ'!A$2:BF$14727,6,0)</f>
        <v>1753</v>
      </c>
      <c r="I34" s="18">
        <f ca="1">SUM(H34+UNOS!J$9)</f>
        <v>1764</v>
      </c>
      <c r="J34" s="17" t="str">
        <f>VLOOKUP(A$2:A$1816,'DNEVNI IZVESTAJ'!A$2:BH$14727,7,0)</f>
        <v>SME</v>
      </c>
      <c r="K34" s="17" t="str">
        <f>VLOOKUP(A$2:A$1816,'DNEVNI IZVESTAJ'!A$2:BI$14727,8,0)</f>
        <v>360+</v>
      </c>
      <c r="L34" s="242">
        <f>VLOOKUP(A$2:A$1816,'DNEVNI IZVESTAJ'!A$2:BJ$14727,9,0)</f>
        <v>0</v>
      </c>
      <c r="M34" s="242">
        <f>VLOOKUP(A$2:A$1816,'DNEVNI IZVESTAJ'!A$2:BK$14727,10,0)</f>
        <v>0</v>
      </c>
      <c r="N34" s="242">
        <f>VLOOKUP(A$2:A$1816,'DNEVNI IZVESTAJ'!A$2:BL$14727,11,0)</f>
        <v>0</v>
      </c>
      <c r="O34" s="242">
        <f>VLOOKUP(A$2:A$1816,'DNEVNI IZVESTAJ'!A$2:BM$14727,12,0)</f>
        <v>0</v>
      </c>
      <c r="P34" s="242">
        <f>VLOOKUP(A$2:A$1816,'DNEVNI IZVESTAJ'!A$2:BN$14727,13,0)</f>
        <v>0</v>
      </c>
      <c r="Q34" s="242">
        <f>VLOOKUP(A$2:A$1816,'DNEVNI IZVESTAJ'!A$2:BO$14727,14,0)</f>
        <v>0</v>
      </c>
      <c r="R34" s="242">
        <f>VLOOKUP(A$2:A$1816,'DNEVNI IZVESTAJ'!A$2:BP$14727,15,0)</f>
        <v>6568.81</v>
      </c>
      <c r="S34" s="19"/>
    </row>
    <row r="35" spans="1:19">
      <c r="A35" s="149" t="s">
        <v>4991</v>
      </c>
      <c r="B35" s="149" t="s">
        <v>4986</v>
      </c>
      <c r="C35" s="149">
        <v>1648.75</v>
      </c>
      <c r="D35" s="149"/>
      <c r="E35" s="149" t="s">
        <v>4992</v>
      </c>
      <c r="F35" s="241">
        <f>VLOOKUP(A$2:A$1845,'DNEVNI IZVESTAJ'!A$2:C$14727,3,0)</f>
        <v>1899.58</v>
      </c>
      <c r="G35" s="238">
        <f>VLOOKUP(A$2:A$1845,'DNEVNI IZVESTAJ'!A$2:D$14727,4,0)</f>
        <v>0</v>
      </c>
      <c r="H35" s="17">
        <f>VLOOKUP(A$2:A$1816,'DNEVNI IZVESTAJ'!A$2:BF$14727,6,0)</f>
        <v>1753</v>
      </c>
      <c r="I35" s="18">
        <f ca="1">SUM(H35+UNOS!J$9)</f>
        <v>1764</v>
      </c>
      <c r="J35" s="17" t="str">
        <f>VLOOKUP(A$2:A$1816,'DNEVNI IZVESTAJ'!A$2:BH$14727,7,0)</f>
        <v>SME</v>
      </c>
      <c r="K35" s="17" t="str">
        <f>VLOOKUP(A$2:A$1816,'DNEVNI IZVESTAJ'!A$2:BI$14727,8,0)</f>
        <v>360+</v>
      </c>
      <c r="L35" s="242">
        <f>VLOOKUP(A$2:A$1816,'DNEVNI IZVESTAJ'!A$2:BJ$14727,9,0)</f>
        <v>0</v>
      </c>
      <c r="M35" s="242">
        <f>VLOOKUP(A$2:A$1816,'DNEVNI IZVESTAJ'!A$2:BK$14727,10,0)</f>
        <v>0</v>
      </c>
      <c r="N35" s="242">
        <f>VLOOKUP(A$2:A$1816,'DNEVNI IZVESTAJ'!A$2:BL$14727,11,0)</f>
        <v>0</v>
      </c>
      <c r="O35" s="242">
        <f>VLOOKUP(A$2:A$1816,'DNEVNI IZVESTAJ'!A$2:BM$14727,12,0)</f>
        <v>0</v>
      </c>
      <c r="P35" s="242">
        <f>VLOOKUP(A$2:A$1816,'DNEVNI IZVESTAJ'!A$2:BN$14727,13,0)</f>
        <v>0</v>
      </c>
      <c r="Q35" s="242">
        <f>VLOOKUP(A$2:A$1816,'DNEVNI IZVESTAJ'!A$2:BO$14727,14,0)</f>
        <v>0</v>
      </c>
      <c r="R35" s="242">
        <f>VLOOKUP(A$2:A$1816,'DNEVNI IZVESTAJ'!A$2:BP$14727,15,0)</f>
        <v>1899.6</v>
      </c>
      <c r="S35" s="19"/>
    </row>
    <row r="36" spans="1:19">
      <c r="A36" s="170" t="s">
        <v>578</v>
      </c>
      <c r="B36" s="170" t="s">
        <v>579</v>
      </c>
      <c r="C36" s="170">
        <v>2604.89</v>
      </c>
      <c r="D36" s="170"/>
      <c r="E36" s="170" t="s">
        <v>580</v>
      </c>
      <c r="F36" s="241">
        <f>VLOOKUP(A$2:A$1845,'DNEVNI IZVESTAJ'!A$2:C$14727,3,0)</f>
        <v>2907.84</v>
      </c>
      <c r="G36" s="238">
        <f>VLOOKUP(A$2:A$1845,'DNEVNI IZVESTAJ'!A$2:D$14727,4,0)</f>
        <v>0</v>
      </c>
      <c r="H36" s="17">
        <f>VLOOKUP(A$2:A$1816,'DNEVNI IZVESTAJ'!A$2:BF$14727,6,0)</f>
        <v>1753</v>
      </c>
      <c r="I36" s="18">
        <f ca="1">SUM(H36+UNOS!J$9)</f>
        <v>1764</v>
      </c>
      <c r="J36" s="17" t="str">
        <f>VLOOKUP(A$2:A$1816,'DNEVNI IZVESTAJ'!A$2:BH$14727,7,0)</f>
        <v>SBB</v>
      </c>
      <c r="K36" s="17" t="str">
        <f>VLOOKUP(A$2:A$1816,'DNEVNI IZVESTAJ'!A$2:BI$14727,8,0)</f>
        <v>360+</v>
      </c>
      <c r="L36" s="242">
        <f>VLOOKUP(A$2:A$1816,'DNEVNI IZVESTAJ'!A$2:BJ$14727,9,0)</f>
        <v>0</v>
      </c>
      <c r="M36" s="242">
        <f>VLOOKUP(A$2:A$1816,'DNEVNI IZVESTAJ'!A$2:BK$14727,10,0)</f>
        <v>0</v>
      </c>
      <c r="N36" s="242">
        <f>VLOOKUP(A$2:A$1816,'DNEVNI IZVESTAJ'!A$2:BL$14727,11,0)</f>
        <v>0</v>
      </c>
      <c r="O36" s="242">
        <f>VLOOKUP(A$2:A$1816,'DNEVNI IZVESTAJ'!A$2:BM$14727,12,0)</f>
        <v>0</v>
      </c>
      <c r="P36" s="242">
        <f>VLOOKUP(A$2:A$1816,'DNEVNI IZVESTAJ'!A$2:BN$14727,13,0)</f>
        <v>0</v>
      </c>
      <c r="Q36" s="242">
        <f>VLOOKUP(A$2:A$1816,'DNEVNI IZVESTAJ'!A$2:BO$14727,14,0)</f>
        <v>0</v>
      </c>
      <c r="R36" s="242">
        <f>VLOOKUP(A$2:A$1816,'DNEVNI IZVESTAJ'!A$2:BP$14727,15,0)</f>
        <v>2907.79</v>
      </c>
      <c r="S36" s="19"/>
    </row>
    <row r="37" spans="1:19">
      <c r="A37" s="149" t="s">
        <v>4993</v>
      </c>
      <c r="B37" s="149" t="s">
        <v>4986</v>
      </c>
      <c r="C37" s="149">
        <v>999.89</v>
      </c>
      <c r="D37" s="149"/>
      <c r="E37" s="149" t="s">
        <v>4994</v>
      </c>
      <c r="F37" s="241">
        <f>VLOOKUP(A$2:A$1845,'DNEVNI IZVESTAJ'!A$2:C$14727,3,0)</f>
        <v>1013.41</v>
      </c>
      <c r="G37" s="238">
        <f>VLOOKUP(A$2:A$1845,'DNEVNI IZVESTAJ'!A$2:D$14727,4,0)</f>
        <v>0</v>
      </c>
      <c r="H37" s="17">
        <f>VLOOKUP(A$2:A$1816,'DNEVNI IZVESTAJ'!A$2:BF$14727,6,0)</f>
        <v>1739</v>
      </c>
      <c r="I37" s="18">
        <f ca="1">SUM(H37+UNOS!J$9)</f>
        <v>1750</v>
      </c>
      <c r="J37" s="17" t="str">
        <f>VLOOKUP(A$2:A$1816,'DNEVNI IZVESTAJ'!A$2:BH$14727,7,0)</f>
        <v>SME</v>
      </c>
      <c r="K37" s="17" t="str">
        <f>VLOOKUP(A$2:A$1816,'DNEVNI IZVESTAJ'!A$2:BI$14727,8,0)</f>
        <v>360+</v>
      </c>
      <c r="L37" s="242">
        <f>VLOOKUP(A$2:A$1816,'DNEVNI IZVESTAJ'!A$2:BJ$14727,9,0)</f>
        <v>0</v>
      </c>
      <c r="M37" s="242">
        <f>VLOOKUP(A$2:A$1816,'DNEVNI IZVESTAJ'!A$2:BK$14727,10,0)</f>
        <v>0</v>
      </c>
      <c r="N37" s="242">
        <f>VLOOKUP(A$2:A$1816,'DNEVNI IZVESTAJ'!A$2:BL$14727,11,0)</f>
        <v>0</v>
      </c>
      <c r="O37" s="242">
        <f>VLOOKUP(A$2:A$1816,'DNEVNI IZVESTAJ'!A$2:BM$14727,12,0)</f>
        <v>0</v>
      </c>
      <c r="P37" s="242">
        <f>VLOOKUP(A$2:A$1816,'DNEVNI IZVESTAJ'!A$2:BN$14727,13,0)</f>
        <v>0</v>
      </c>
      <c r="Q37" s="242">
        <f>VLOOKUP(A$2:A$1816,'DNEVNI IZVESTAJ'!A$2:BO$14727,14,0)</f>
        <v>0</v>
      </c>
      <c r="R37" s="242">
        <f>VLOOKUP(A$2:A$1816,'DNEVNI IZVESTAJ'!A$2:BP$14727,15,0)</f>
        <v>1013.41</v>
      </c>
      <c r="S37" s="19"/>
    </row>
    <row r="38" spans="1:19">
      <c r="A38" s="149" t="s">
        <v>4995</v>
      </c>
      <c r="B38" s="149" t="s">
        <v>4986</v>
      </c>
      <c r="C38" s="149">
        <v>210.01</v>
      </c>
      <c r="D38" s="149"/>
      <c r="E38" s="149" t="s">
        <v>4996</v>
      </c>
      <c r="F38" s="241">
        <f>VLOOKUP(A$2:A$1845,'DNEVNI IZVESTAJ'!A$2:C$14727,3,0)</f>
        <v>240.64</v>
      </c>
      <c r="G38" s="238">
        <f>VLOOKUP(A$2:A$1845,'DNEVNI IZVESTAJ'!A$2:D$14727,4,0)</f>
        <v>0</v>
      </c>
      <c r="H38" s="17">
        <f>VLOOKUP(A$2:A$1816,'DNEVNI IZVESTAJ'!A$2:BF$14727,6,0)</f>
        <v>1739</v>
      </c>
      <c r="I38" s="18">
        <f ca="1">SUM(H38+UNOS!J$9)</f>
        <v>1750</v>
      </c>
      <c r="J38" s="17" t="str">
        <f>VLOOKUP(A$2:A$1816,'DNEVNI IZVESTAJ'!A$2:BH$14727,7,0)</f>
        <v>SME</v>
      </c>
      <c r="K38" s="17" t="str">
        <f>VLOOKUP(A$2:A$1816,'DNEVNI IZVESTAJ'!A$2:BI$14727,8,0)</f>
        <v>360+</v>
      </c>
      <c r="L38" s="242">
        <f>VLOOKUP(A$2:A$1816,'DNEVNI IZVESTAJ'!A$2:BJ$14727,9,0)</f>
        <v>0</v>
      </c>
      <c r="M38" s="242">
        <f>VLOOKUP(A$2:A$1816,'DNEVNI IZVESTAJ'!A$2:BK$14727,10,0)</f>
        <v>0</v>
      </c>
      <c r="N38" s="242">
        <f>VLOOKUP(A$2:A$1816,'DNEVNI IZVESTAJ'!A$2:BL$14727,11,0)</f>
        <v>0</v>
      </c>
      <c r="O38" s="242">
        <f>VLOOKUP(A$2:A$1816,'DNEVNI IZVESTAJ'!A$2:BM$14727,12,0)</f>
        <v>0</v>
      </c>
      <c r="P38" s="242">
        <f>VLOOKUP(A$2:A$1816,'DNEVNI IZVESTAJ'!A$2:BN$14727,13,0)</f>
        <v>0</v>
      </c>
      <c r="Q38" s="242">
        <f>VLOOKUP(A$2:A$1816,'DNEVNI IZVESTAJ'!A$2:BO$14727,14,0)</f>
        <v>0</v>
      </c>
      <c r="R38" s="242">
        <f>VLOOKUP(A$2:A$1816,'DNEVNI IZVESTAJ'!A$2:BP$14727,15,0)</f>
        <v>240.64</v>
      </c>
      <c r="S38" s="19"/>
    </row>
    <row r="39" spans="1:19">
      <c r="A39" s="149" t="s">
        <v>4997</v>
      </c>
      <c r="B39" s="149" t="s">
        <v>4986</v>
      </c>
      <c r="C39" s="149">
        <v>4400.28</v>
      </c>
      <c r="D39" s="149"/>
      <c r="E39" s="149" t="s">
        <v>4998</v>
      </c>
      <c r="F39" s="241">
        <f>VLOOKUP(A$2:A$1845,'DNEVNI IZVESTAJ'!A$2:C$14727,3,0)</f>
        <v>5072.25</v>
      </c>
      <c r="G39" s="238">
        <f>VLOOKUP(A$2:A$1845,'DNEVNI IZVESTAJ'!A$2:D$14727,4,0)</f>
        <v>0</v>
      </c>
      <c r="H39" s="17">
        <f>VLOOKUP(A$2:A$1816,'DNEVNI IZVESTAJ'!A$2:BF$14727,6,0)</f>
        <v>1739</v>
      </c>
      <c r="I39" s="18">
        <f ca="1">SUM(H39+UNOS!J$9)</f>
        <v>1750</v>
      </c>
      <c r="J39" s="17" t="str">
        <f>VLOOKUP(A$2:A$1816,'DNEVNI IZVESTAJ'!A$2:BH$14727,7,0)</f>
        <v>SME</v>
      </c>
      <c r="K39" s="17" t="str">
        <f>VLOOKUP(A$2:A$1816,'DNEVNI IZVESTAJ'!A$2:BI$14727,8,0)</f>
        <v>360+</v>
      </c>
      <c r="L39" s="242">
        <f>VLOOKUP(A$2:A$1816,'DNEVNI IZVESTAJ'!A$2:BJ$14727,9,0)</f>
        <v>0</v>
      </c>
      <c r="M39" s="242">
        <f>VLOOKUP(A$2:A$1816,'DNEVNI IZVESTAJ'!A$2:BK$14727,10,0)</f>
        <v>0</v>
      </c>
      <c r="N39" s="242">
        <f>VLOOKUP(A$2:A$1816,'DNEVNI IZVESTAJ'!A$2:BL$14727,11,0)</f>
        <v>0</v>
      </c>
      <c r="O39" s="242">
        <f>VLOOKUP(A$2:A$1816,'DNEVNI IZVESTAJ'!A$2:BM$14727,12,0)</f>
        <v>0</v>
      </c>
      <c r="P39" s="242">
        <f>VLOOKUP(A$2:A$1816,'DNEVNI IZVESTAJ'!A$2:BN$14727,13,0)</f>
        <v>0</v>
      </c>
      <c r="Q39" s="242">
        <f>VLOOKUP(A$2:A$1816,'DNEVNI IZVESTAJ'!A$2:BO$14727,14,0)</f>
        <v>0</v>
      </c>
      <c r="R39" s="242">
        <f>VLOOKUP(A$2:A$1816,'DNEVNI IZVESTAJ'!A$2:BP$14727,15,0)</f>
        <v>5072.26</v>
      </c>
      <c r="S39" s="19"/>
    </row>
    <row r="40" spans="1:19">
      <c r="A40" s="149" t="s">
        <v>4999</v>
      </c>
      <c r="B40" s="149" t="s">
        <v>4986</v>
      </c>
      <c r="C40" s="149">
        <v>234.43</v>
      </c>
      <c r="D40" s="149"/>
      <c r="E40" s="149" t="s">
        <v>5000</v>
      </c>
      <c r="F40" s="241">
        <f>VLOOKUP(A$2:A$1845,'DNEVNI IZVESTAJ'!A$2:C$14727,3,0)</f>
        <v>268.75</v>
      </c>
      <c r="G40" s="238">
        <f>VLOOKUP(A$2:A$1845,'DNEVNI IZVESTAJ'!A$2:D$14727,4,0)</f>
        <v>0</v>
      </c>
      <c r="H40" s="17">
        <f>VLOOKUP(A$2:A$1816,'DNEVNI IZVESTAJ'!A$2:BF$14727,6,0)</f>
        <v>1739</v>
      </c>
      <c r="I40" s="18">
        <f ca="1">SUM(H40+UNOS!J$9)</f>
        <v>1750</v>
      </c>
      <c r="J40" s="17" t="str">
        <f>VLOOKUP(A$2:A$1816,'DNEVNI IZVESTAJ'!A$2:BH$14727,7,0)</f>
        <v>SME</v>
      </c>
      <c r="K40" s="17" t="str">
        <f>VLOOKUP(A$2:A$1816,'DNEVNI IZVESTAJ'!A$2:BI$14727,8,0)</f>
        <v>360+</v>
      </c>
      <c r="L40" s="242">
        <f>VLOOKUP(A$2:A$1816,'DNEVNI IZVESTAJ'!A$2:BJ$14727,9,0)</f>
        <v>0</v>
      </c>
      <c r="M40" s="242">
        <f>VLOOKUP(A$2:A$1816,'DNEVNI IZVESTAJ'!A$2:BK$14727,10,0)</f>
        <v>0</v>
      </c>
      <c r="N40" s="242">
        <f>VLOOKUP(A$2:A$1816,'DNEVNI IZVESTAJ'!A$2:BL$14727,11,0)</f>
        <v>0</v>
      </c>
      <c r="O40" s="242">
        <f>VLOOKUP(A$2:A$1816,'DNEVNI IZVESTAJ'!A$2:BM$14727,12,0)</f>
        <v>0</v>
      </c>
      <c r="P40" s="242">
        <f>VLOOKUP(A$2:A$1816,'DNEVNI IZVESTAJ'!A$2:BN$14727,13,0)</f>
        <v>0</v>
      </c>
      <c r="Q40" s="242">
        <f>VLOOKUP(A$2:A$1816,'DNEVNI IZVESTAJ'!A$2:BO$14727,14,0)</f>
        <v>0</v>
      </c>
      <c r="R40" s="242">
        <f>VLOOKUP(A$2:A$1816,'DNEVNI IZVESTAJ'!A$2:BP$14727,15,0)</f>
        <v>268.77999999999997</v>
      </c>
      <c r="S40" s="19"/>
    </row>
    <row r="41" spans="1:19">
      <c r="A41" s="149" t="s">
        <v>5001</v>
      </c>
      <c r="B41" s="149" t="s">
        <v>4986</v>
      </c>
      <c r="C41" s="149">
        <v>294.58</v>
      </c>
      <c r="D41" s="149"/>
      <c r="E41" s="149" t="s">
        <v>5002</v>
      </c>
      <c r="F41" s="241">
        <f>VLOOKUP(A$2:A$1845,'DNEVNI IZVESTAJ'!A$2:C$14727,3,0)</f>
        <v>338.11</v>
      </c>
      <c r="G41" s="238">
        <f>VLOOKUP(A$2:A$1845,'DNEVNI IZVESTAJ'!A$2:D$14727,4,0)</f>
        <v>0</v>
      </c>
      <c r="H41" s="17">
        <f>VLOOKUP(A$2:A$1816,'DNEVNI IZVESTAJ'!A$2:BF$14727,6,0)</f>
        <v>1739</v>
      </c>
      <c r="I41" s="18">
        <f ca="1">SUM(H41+UNOS!J$9)</f>
        <v>1750</v>
      </c>
      <c r="J41" s="17" t="str">
        <f>VLOOKUP(A$2:A$1816,'DNEVNI IZVESTAJ'!A$2:BH$14727,7,0)</f>
        <v>SME</v>
      </c>
      <c r="K41" s="17" t="str">
        <f>VLOOKUP(A$2:A$1816,'DNEVNI IZVESTAJ'!A$2:BI$14727,8,0)</f>
        <v>360+</v>
      </c>
      <c r="L41" s="242">
        <f>VLOOKUP(A$2:A$1816,'DNEVNI IZVESTAJ'!A$2:BJ$14727,9,0)</f>
        <v>0</v>
      </c>
      <c r="M41" s="242">
        <f>VLOOKUP(A$2:A$1816,'DNEVNI IZVESTAJ'!A$2:BK$14727,10,0)</f>
        <v>0</v>
      </c>
      <c r="N41" s="242">
        <f>VLOOKUP(A$2:A$1816,'DNEVNI IZVESTAJ'!A$2:BL$14727,11,0)</f>
        <v>0</v>
      </c>
      <c r="O41" s="242">
        <f>VLOOKUP(A$2:A$1816,'DNEVNI IZVESTAJ'!A$2:BM$14727,12,0)</f>
        <v>0</v>
      </c>
      <c r="P41" s="242">
        <f>VLOOKUP(A$2:A$1816,'DNEVNI IZVESTAJ'!A$2:BN$14727,13,0)</f>
        <v>0</v>
      </c>
      <c r="Q41" s="242">
        <f>VLOOKUP(A$2:A$1816,'DNEVNI IZVESTAJ'!A$2:BO$14727,14,0)</f>
        <v>0</v>
      </c>
      <c r="R41" s="242">
        <f>VLOOKUP(A$2:A$1816,'DNEVNI IZVESTAJ'!A$2:BP$14727,15,0)</f>
        <v>338.13</v>
      </c>
      <c r="S41" s="19"/>
    </row>
    <row r="42" spans="1:19">
      <c r="A42" s="149" t="s">
        <v>3842</v>
      </c>
      <c r="B42" s="149" t="s">
        <v>4986</v>
      </c>
      <c r="C42" s="149">
        <v>273.76</v>
      </c>
      <c r="D42" s="149"/>
      <c r="E42" s="149" t="s">
        <v>3843</v>
      </c>
      <c r="F42" s="241">
        <f>VLOOKUP(A$2:A$1845,'DNEVNI IZVESTAJ'!A$2:C$14727,3,0)</f>
        <v>314.14</v>
      </c>
      <c r="G42" s="238">
        <f>VLOOKUP(A$2:A$1845,'DNEVNI IZVESTAJ'!A$2:D$14727,4,0)</f>
        <v>0</v>
      </c>
      <c r="H42" s="17">
        <f>VLOOKUP(A$2:A$1816,'DNEVNI IZVESTAJ'!A$2:BF$14727,6,0)</f>
        <v>1739</v>
      </c>
      <c r="I42" s="18">
        <f ca="1">SUM(H42+UNOS!J$9)</f>
        <v>1750</v>
      </c>
      <c r="J42" s="17" t="str">
        <f>VLOOKUP(A$2:A$1816,'DNEVNI IZVESTAJ'!A$2:BH$14727,7,0)</f>
        <v>SME</v>
      </c>
      <c r="K42" s="17" t="str">
        <f>VLOOKUP(A$2:A$1816,'DNEVNI IZVESTAJ'!A$2:BI$14727,8,0)</f>
        <v>360+</v>
      </c>
      <c r="L42" s="242">
        <f>VLOOKUP(A$2:A$1816,'DNEVNI IZVESTAJ'!A$2:BJ$14727,9,0)</f>
        <v>0</v>
      </c>
      <c r="M42" s="242">
        <f>VLOOKUP(A$2:A$1816,'DNEVNI IZVESTAJ'!A$2:BK$14727,10,0)</f>
        <v>0</v>
      </c>
      <c r="N42" s="242">
        <f>VLOOKUP(A$2:A$1816,'DNEVNI IZVESTAJ'!A$2:BL$14727,11,0)</f>
        <v>0</v>
      </c>
      <c r="O42" s="242">
        <f>VLOOKUP(A$2:A$1816,'DNEVNI IZVESTAJ'!A$2:BM$14727,12,0)</f>
        <v>0</v>
      </c>
      <c r="P42" s="242">
        <f>VLOOKUP(A$2:A$1816,'DNEVNI IZVESTAJ'!A$2:BN$14727,13,0)</f>
        <v>0</v>
      </c>
      <c r="Q42" s="242">
        <f>VLOOKUP(A$2:A$1816,'DNEVNI IZVESTAJ'!A$2:BO$14727,14,0)</f>
        <v>0</v>
      </c>
      <c r="R42" s="242">
        <f>VLOOKUP(A$2:A$1816,'DNEVNI IZVESTAJ'!A$2:BP$14727,15,0)</f>
        <v>314.14</v>
      </c>
      <c r="S42" s="19"/>
    </row>
    <row r="43" spans="1:19">
      <c r="A43" s="149" t="s">
        <v>3844</v>
      </c>
      <c r="B43" s="149" t="s">
        <v>4986</v>
      </c>
      <c r="C43" s="149">
        <v>951.46</v>
      </c>
      <c r="D43" s="149"/>
      <c r="E43" s="149" t="s">
        <v>3845</v>
      </c>
      <c r="F43" s="241">
        <f>VLOOKUP(A$2:A$1845,'DNEVNI IZVESTAJ'!A$2:C$14727,3,0)</f>
        <v>1009.62</v>
      </c>
      <c r="G43" s="238">
        <f>VLOOKUP(A$2:A$1845,'DNEVNI IZVESTAJ'!A$2:D$14727,4,0)</f>
        <v>0</v>
      </c>
      <c r="H43" s="17">
        <f>VLOOKUP(A$2:A$1816,'DNEVNI IZVESTAJ'!A$2:BF$14727,6,0)</f>
        <v>1739</v>
      </c>
      <c r="I43" s="18">
        <f ca="1">SUM(H43+UNOS!J$9)</f>
        <v>1750</v>
      </c>
      <c r="J43" s="17" t="str">
        <f>VLOOKUP(A$2:A$1816,'DNEVNI IZVESTAJ'!A$2:BH$14727,7,0)</f>
        <v>SME</v>
      </c>
      <c r="K43" s="17" t="str">
        <f>VLOOKUP(A$2:A$1816,'DNEVNI IZVESTAJ'!A$2:BI$14727,8,0)</f>
        <v>360+</v>
      </c>
      <c r="L43" s="242">
        <f>VLOOKUP(A$2:A$1816,'DNEVNI IZVESTAJ'!A$2:BJ$14727,9,0)</f>
        <v>0</v>
      </c>
      <c r="M43" s="242">
        <f>VLOOKUP(A$2:A$1816,'DNEVNI IZVESTAJ'!A$2:BK$14727,10,0)</f>
        <v>0</v>
      </c>
      <c r="N43" s="242">
        <f>VLOOKUP(A$2:A$1816,'DNEVNI IZVESTAJ'!A$2:BL$14727,11,0)</f>
        <v>0</v>
      </c>
      <c r="O43" s="242">
        <f>VLOOKUP(A$2:A$1816,'DNEVNI IZVESTAJ'!A$2:BM$14727,12,0)</f>
        <v>0</v>
      </c>
      <c r="P43" s="242">
        <f>VLOOKUP(A$2:A$1816,'DNEVNI IZVESTAJ'!A$2:BN$14727,13,0)</f>
        <v>0</v>
      </c>
      <c r="Q43" s="242">
        <f>VLOOKUP(A$2:A$1816,'DNEVNI IZVESTAJ'!A$2:BO$14727,14,0)</f>
        <v>0</v>
      </c>
      <c r="R43" s="242">
        <f>VLOOKUP(A$2:A$1816,'DNEVNI IZVESTAJ'!A$2:BP$14727,15,0)</f>
        <v>1009.6</v>
      </c>
      <c r="S43" s="19"/>
    </row>
    <row r="44" spans="1:19">
      <c r="A44" s="149" t="s">
        <v>3846</v>
      </c>
      <c r="B44" s="149" t="s">
        <v>4986</v>
      </c>
      <c r="C44" s="149">
        <v>259.64</v>
      </c>
      <c r="D44" s="149"/>
      <c r="E44" s="149" t="s">
        <v>3847</v>
      </c>
      <c r="F44" s="241">
        <f>VLOOKUP(A$2:A$1845,'DNEVNI IZVESTAJ'!A$2:C$14727,3,0)</f>
        <v>286.26</v>
      </c>
      <c r="G44" s="238">
        <f>VLOOKUP(A$2:A$1845,'DNEVNI IZVESTAJ'!A$2:D$14727,4,0)</f>
        <v>0</v>
      </c>
      <c r="H44" s="17">
        <f>VLOOKUP(A$2:A$1816,'DNEVNI IZVESTAJ'!A$2:BF$14727,6,0)</f>
        <v>1739</v>
      </c>
      <c r="I44" s="18">
        <f ca="1">SUM(H44+UNOS!J$9)</f>
        <v>1750</v>
      </c>
      <c r="J44" s="17" t="str">
        <f>VLOOKUP(A$2:A$1816,'DNEVNI IZVESTAJ'!A$2:BH$14727,7,0)</f>
        <v>SME</v>
      </c>
      <c r="K44" s="17" t="str">
        <f>VLOOKUP(A$2:A$1816,'DNEVNI IZVESTAJ'!A$2:BI$14727,8,0)</f>
        <v>360+</v>
      </c>
      <c r="L44" s="242">
        <f>VLOOKUP(A$2:A$1816,'DNEVNI IZVESTAJ'!A$2:BJ$14727,9,0)</f>
        <v>0</v>
      </c>
      <c r="M44" s="242">
        <f>VLOOKUP(A$2:A$1816,'DNEVNI IZVESTAJ'!A$2:BK$14727,10,0)</f>
        <v>0</v>
      </c>
      <c r="N44" s="242">
        <f>VLOOKUP(A$2:A$1816,'DNEVNI IZVESTAJ'!A$2:BL$14727,11,0)</f>
        <v>0</v>
      </c>
      <c r="O44" s="242">
        <f>VLOOKUP(A$2:A$1816,'DNEVNI IZVESTAJ'!A$2:BM$14727,12,0)</f>
        <v>0</v>
      </c>
      <c r="P44" s="242">
        <f>VLOOKUP(A$2:A$1816,'DNEVNI IZVESTAJ'!A$2:BN$14727,13,0)</f>
        <v>0</v>
      </c>
      <c r="Q44" s="242">
        <f>VLOOKUP(A$2:A$1816,'DNEVNI IZVESTAJ'!A$2:BO$14727,14,0)</f>
        <v>0</v>
      </c>
      <c r="R44" s="242">
        <f>VLOOKUP(A$2:A$1816,'DNEVNI IZVESTAJ'!A$2:BP$14727,15,0)</f>
        <v>286.26</v>
      </c>
      <c r="S44" s="19"/>
    </row>
    <row r="45" spans="1:19">
      <c r="A45" s="149" t="s">
        <v>3838</v>
      </c>
      <c r="B45" s="149" t="s">
        <v>4986</v>
      </c>
      <c r="C45" s="149">
        <v>152.86000000000001</v>
      </c>
      <c r="D45" s="149"/>
      <c r="E45" s="149" t="s">
        <v>3839</v>
      </c>
      <c r="F45" s="241">
        <f>VLOOKUP(A$2:A$1845,'DNEVNI IZVESTAJ'!A$2:C$14727,3,0)</f>
        <v>174.73</v>
      </c>
      <c r="G45" s="238">
        <f>VLOOKUP(A$2:A$1845,'DNEVNI IZVESTAJ'!A$2:D$14727,4,0)</f>
        <v>0</v>
      </c>
      <c r="H45" s="17">
        <f>VLOOKUP(A$2:A$1816,'DNEVNI IZVESTAJ'!A$2:BF$14727,6,0)</f>
        <v>1739</v>
      </c>
      <c r="I45" s="18">
        <f ca="1">SUM(H45+UNOS!J$9)</f>
        <v>1750</v>
      </c>
      <c r="J45" s="17" t="str">
        <f>VLOOKUP(A$2:A$1816,'DNEVNI IZVESTAJ'!A$2:BH$14727,7,0)</f>
        <v>SME</v>
      </c>
      <c r="K45" s="17" t="str">
        <f>VLOOKUP(A$2:A$1816,'DNEVNI IZVESTAJ'!A$2:BI$14727,8,0)</f>
        <v>360+</v>
      </c>
      <c r="L45" s="242">
        <f>VLOOKUP(A$2:A$1816,'DNEVNI IZVESTAJ'!A$2:BJ$14727,9,0)</f>
        <v>0</v>
      </c>
      <c r="M45" s="242">
        <f>VLOOKUP(A$2:A$1816,'DNEVNI IZVESTAJ'!A$2:BK$14727,10,0)</f>
        <v>0</v>
      </c>
      <c r="N45" s="242">
        <f>VLOOKUP(A$2:A$1816,'DNEVNI IZVESTAJ'!A$2:BL$14727,11,0)</f>
        <v>0</v>
      </c>
      <c r="O45" s="242">
        <f>VLOOKUP(A$2:A$1816,'DNEVNI IZVESTAJ'!A$2:BM$14727,12,0)</f>
        <v>0</v>
      </c>
      <c r="P45" s="242">
        <f>VLOOKUP(A$2:A$1816,'DNEVNI IZVESTAJ'!A$2:BN$14727,13,0)</f>
        <v>0</v>
      </c>
      <c r="Q45" s="242">
        <f>VLOOKUP(A$2:A$1816,'DNEVNI IZVESTAJ'!A$2:BO$14727,14,0)</f>
        <v>0</v>
      </c>
      <c r="R45" s="242">
        <f>VLOOKUP(A$2:A$1816,'DNEVNI IZVESTAJ'!A$2:BP$14727,15,0)</f>
        <v>174.74</v>
      </c>
      <c r="S45" s="19"/>
    </row>
    <row r="46" spans="1:19">
      <c r="A46" s="149" t="s">
        <v>3840</v>
      </c>
      <c r="B46" s="149" t="s">
        <v>4986</v>
      </c>
      <c r="C46" s="149">
        <v>288.07</v>
      </c>
      <c r="D46" s="149"/>
      <c r="E46" s="149" t="s">
        <v>3841</v>
      </c>
      <c r="F46" s="241">
        <f>VLOOKUP(A$2:A$1845,'DNEVNI IZVESTAJ'!A$2:C$14727,3,0)</f>
        <v>330.64</v>
      </c>
      <c r="G46" s="238">
        <f>VLOOKUP(A$2:A$1845,'DNEVNI IZVESTAJ'!A$2:D$14727,4,0)</f>
        <v>0</v>
      </c>
      <c r="H46" s="17">
        <f>VLOOKUP(A$2:A$1816,'DNEVNI IZVESTAJ'!A$2:BF$14727,6,0)</f>
        <v>1739</v>
      </c>
      <c r="I46" s="18">
        <f ca="1">SUM(H46+UNOS!J$9)</f>
        <v>1750</v>
      </c>
      <c r="J46" s="17" t="str">
        <f>VLOOKUP(A$2:A$1816,'DNEVNI IZVESTAJ'!A$2:BH$14727,7,0)</f>
        <v>SME</v>
      </c>
      <c r="K46" s="17" t="str">
        <f>VLOOKUP(A$2:A$1816,'DNEVNI IZVESTAJ'!A$2:BI$14727,8,0)</f>
        <v>360+</v>
      </c>
      <c r="L46" s="242">
        <f>VLOOKUP(A$2:A$1816,'DNEVNI IZVESTAJ'!A$2:BJ$14727,9,0)</f>
        <v>0</v>
      </c>
      <c r="M46" s="242">
        <f>VLOOKUP(A$2:A$1816,'DNEVNI IZVESTAJ'!A$2:BK$14727,10,0)</f>
        <v>0</v>
      </c>
      <c r="N46" s="242">
        <f>VLOOKUP(A$2:A$1816,'DNEVNI IZVESTAJ'!A$2:BL$14727,11,0)</f>
        <v>0</v>
      </c>
      <c r="O46" s="242">
        <f>VLOOKUP(A$2:A$1816,'DNEVNI IZVESTAJ'!A$2:BM$14727,12,0)</f>
        <v>0</v>
      </c>
      <c r="P46" s="242">
        <f>VLOOKUP(A$2:A$1816,'DNEVNI IZVESTAJ'!A$2:BN$14727,13,0)</f>
        <v>0</v>
      </c>
      <c r="Q46" s="242">
        <f>VLOOKUP(A$2:A$1816,'DNEVNI IZVESTAJ'!A$2:BO$14727,14,0)</f>
        <v>0</v>
      </c>
      <c r="R46" s="242">
        <f>VLOOKUP(A$2:A$1816,'DNEVNI IZVESTAJ'!A$2:BP$14727,15,0)</f>
        <v>330.63</v>
      </c>
      <c r="S46" s="19"/>
    </row>
    <row r="47" spans="1:19">
      <c r="A47" s="149" t="s">
        <v>4005</v>
      </c>
      <c r="B47" s="149" t="s">
        <v>4986</v>
      </c>
      <c r="C47" s="149">
        <v>1123.28</v>
      </c>
      <c r="D47" s="149"/>
      <c r="E47" s="149" t="s">
        <v>4006</v>
      </c>
      <c r="F47" s="241">
        <f>VLOOKUP(A$2:A$1845,'DNEVNI IZVESTAJ'!A$2:C$14727,3,0)</f>
        <v>1174.8599999999999</v>
      </c>
      <c r="G47" s="238">
        <f>VLOOKUP(A$2:A$1845,'DNEVNI IZVESTAJ'!A$2:D$14727,4,0)</f>
        <v>0</v>
      </c>
      <c r="H47" s="17">
        <f>VLOOKUP(A$2:A$1816,'DNEVNI IZVESTAJ'!A$2:BF$14727,6,0)</f>
        <v>1723</v>
      </c>
      <c r="I47" s="18">
        <f ca="1">SUM(H47+UNOS!J$9)</f>
        <v>1734</v>
      </c>
      <c r="J47" s="17" t="str">
        <f>VLOOKUP(A$2:A$1816,'DNEVNI IZVESTAJ'!A$2:BH$14727,7,0)</f>
        <v>SME</v>
      </c>
      <c r="K47" s="17" t="str">
        <f>VLOOKUP(A$2:A$1816,'DNEVNI IZVESTAJ'!A$2:BI$14727,8,0)</f>
        <v>360+</v>
      </c>
      <c r="L47" s="242">
        <f>VLOOKUP(A$2:A$1816,'DNEVNI IZVESTAJ'!A$2:BJ$14727,9,0)</f>
        <v>0</v>
      </c>
      <c r="M47" s="242">
        <f>VLOOKUP(A$2:A$1816,'DNEVNI IZVESTAJ'!A$2:BK$14727,10,0)</f>
        <v>0</v>
      </c>
      <c r="N47" s="242">
        <f>VLOOKUP(A$2:A$1816,'DNEVNI IZVESTAJ'!A$2:BL$14727,11,0)</f>
        <v>0</v>
      </c>
      <c r="O47" s="242">
        <f>VLOOKUP(A$2:A$1816,'DNEVNI IZVESTAJ'!A$2:BM$14727,12,0)</f>
        <v>0</v>
      </c>
      <c r="P47" s="242">
        <f>VLOOKUP(A$2:A$1816,'DNEVNI IZVESTAJ'!A$2:BN$14727,13,0)</f>
        <v>0</v>
      </c>
      <c r="Q47" s="242">
        <f>VLOOKUP(A$2:A$1816,'DNEVNI IZVESTAJ'!A$2:BO$14727,14,0)</f>
        <v>0</v>
      </c>
      <c r="R47" s="242">
        <f>VLOOKUP(A$2:A$1816,'DNEVNI IZVESTAJ'!A$2:BP$14727,15,0)</f>
        <v>1174.8499999999999</v>
      </c>
      <c r="S47" s="19"/>
    </row>
    <row r="48" spans="1:19">
      <c r="A48" s="149" t="s">
        <v>4007</v>
      </c>
      <c r="B48" s="149" t="s">
        <v>4986</v>
      </c>
      <c r="C48" s="149">
        <v>968.41</v>
      </c>
      <c r="D48" s="149"/>
      <c r="E48" s="149" t="s">
        <v>4008</v>
      </c>
      <c r="F48" s="241">
        <f>VLOOKUP(A$2:A$1845,'DNEVNI IZVESTAJ'!A$2:C$14727,3,0)</f>
        <v>1030.8399999999999</v>
      </c>
      <c r="G48" s="238">
        <f>VLOOKUP(A$2:A$1845,'DNEVNI IZVESTAJ'!A$2:D$14727,4,0)</f>
        <v>0</v>
      </c>
      <c r="H48" s="17">
        <f>VLOOKUP(A$2:A$1816,'DNEVNI IZVESTAJ'!A$2:BF$14727,6,0)</f>
        <v>1723</v>
      </c>
      <c r="I48" s="18">
        <f ca="1">SUM(H48+UNOS!J$9)</f>
        <v>1734</v>
      </c>
      <c r="J48" s="17" t="str">
        <f>VLOOKUP(A$2:A$1816,'DNEVNI IZVESTAJ'!A$2:BH$14727,7,0)</f>
        <v>SME</v>
      </c>
      <c r="K48" s="17" t="str">
        <f>VLOOKUP(A$2:A$1816,'DNEVNI IZVESTAJ'!A$2:BI$14727,8,0)</f>
        <v>360+</v>
      </c>
      <c r="L48" s="242">
        <f>VLOOKUP(A$2:A$1816,'DNEVNI IZVESTAJ'!A$2:BJ$14727,9,0)</f>
        <v>0</v>
      </c>
      <c r="M48" s="242">
        <f>VLOOKUP(A$2:A$1816,'DNEVNI IZVESTAJ'!A$2:BK$14727,10,0)</f>
        <v>0</v>
      </c>
      <c r="N48" s="242">
        <f>VLOOKUP(A$2:A$1816,'DNEVNI IZVESTAJ'!A$2:BL$14727,11,0)</f>
        <v>0</v>
      </c>
      <c r="O48" s="242">
        <f>VLOOKUP(A$2:A$1816,'DNEVNI IZVESTAJ'!A$2:BM$14727,12,0)</f>
        <v>0</v>
      </c>
      <c r="P48" s="242">
        <f>VLOOKUP(A$2:A$1816,'DNEVNI IZVESTAJ'!A$2:BN$14727,13,0)</f>
        <v>0</v>
      </c>
      <c r="Q48" s="242">
        <f>VLOOKUP(A$2:A$1816,'DNEVNI IZVESTAJ'!A$2:BO$14727,14,0)</f>
        <v>0</v>
      </c>
      <c r="R48" s="242">
        <f>VLOOKUP(A$2:A$1816,'DNEVNI IZVESTAJ'!A$2:BP$14727,15,0)</f>
        <v>1030.8499999999999</v>
      </c>
      <c r="S48" s="19"/>
    </row>
    <row r="49" spans="1:19">
      <c r="A49" s="149" t="s">
        <v>1603</v>
      </c>
      <c r="B49" s="149" t="s">
        <v>1601</v>
      </c>
      <c r="C49" s="149">
        <v>1653.6</v>
      </c>
      <c r="D49" s="149"/>
      <c r="E49" s="149" t="s">
        <v>1602</v>
      </c>
      <c r="F49" s="241">
        <f>VLOOKUP(A$2:A$1845,'DNEVNI IZVESTAJ'!A$2:C$14727,3,0)</f>
        <v>1844.6</v>
      </c>
      <c r="G49" s="238">
        <f>VLOOKUP(A$2:A$1845,'DNEVNI IZVESTAJ'!A$2:D$14727,4,0)</f>
        <v>0</v>
      </c>
      <c r="H49" s="17">
        <f>VLOOKUP(A$2:A$1816,'DNEVNI IZVESTAJ'!A$2:BF$14727,6,0)</f>
        <v>1719</v>
      </c>
      <c r="I49" s="18">
        <f ca="1">SUM(H49+UNOS!J$9)</f>
        <v>1730</v>
      </c>
      <c r="J49" s="17" t="str">
        <f>VLOOKUP(A$2:A$1816,'DNEVNI IZVESTAJ'!A$2:BH$14727,7,0)</f>
        <v>L CORP</v>
      </c>
      <c r="K49" s="17" t="str">
        <f>VLOOKUP(A$2:A$1816,'DNEVNI IZVESTAJ'!A$2:BI$14727,8,0)</f>
        <v>360+</v>
      </c>
      <c r="L49" s="242">
        <f>VLOOKUP(A$2:A$1816,'DNEVNI IZVESTAJ'!A$2:BJ$14727,9,0)</f>
        <v>0</v>
      </c>
      <c r="M49" s="242">
        <f>VLOOKUP(A$2:A$1816,'DNEVNI IZVESTAJ'!A$2:BK$14727,10,0)</f>
        <v>0</v>
      </c>
      <c r="N49" s="242">
        <f>VLOOKUP(A$2:A$1816,'DNEVNI IZVESTAJ'!A$2:BL$14727,11,0)</f>
        <v>0</v>
      </c>
      <c r="O49" s="242">
        <f>VLOOKUP(A$2:A$1816,'DNEVNI IZVESTAJ'!A$2:BM$14727,12,0)</f>
        <v>0</v>
      </c>
      <c r="P49" s="242">
        <f>VLOOKUP(A$2:A$1816,'DNEVNI IZVESTAJ'!A$2:BN$14727,13,0)</f>
        <v>0</v>
      </c>
      <c r="Q49" s="242">
        <f>VLOOKUP(A$2:A$1816,'DNEVNI IZVESTAJ'!A$2:BO$14727,14,0)</f>
        <v>0</v>
      </c>
      <c r="R49" s="242">
        <f>VLOOKUP(A$2:A$1816,'DNEVNI IZVESTAJ'!A$2:BP$14727,15,0)</f>
        <v>1844.6</v>
      </c>
      <c r="S49" s="19"/>
    </row>
    <row r="50" spans="1:19">
      <c r="A50" s="149" t="s">
        <v>1600</v>
      </c>
      <c r="B50" s="149" t="s">
        <v>1601</v>
      </c>
      <c r="C50" s="149">
        <v>1649.31</v>
      </c>
      <c r="D50" s="149"/>
      <c r="E50" s="149" t="s">
        <v>1602</v>
      </c>
      <c r="F50" s="241">
        <f>VLOOKUP(A$2:A$1845,'DNEVNI IZVESTAJ'!A$2:C$14727,3,0)</f>
        <v>1840.31</v>
      </c>
      <c r="G50" s="238">
        <f>VLOOKUP(A$2:A$1845,'DNEVNI IZVESTAJ'!A$2:D$14727,4,0)</f>
        <v>0</v>
      </c>
      <c r="H50" s="17">
        <f>VLOOKUP(A$2:A$1816,'DNEVNI IZVESTAJ'!A$2:BF$14727,6,0)</f>
        <v>1719</v>
      </c>
      <c r="I50" s="18">
        <f ca="1">SUM(H50+UNOS!J$9)</f>
        <v>1730</v>
      </c>
      <c r="J50" s="17" t="str">
        <f>VLOOKUP(A$2:A$1816,'DNEVNI IZVESTAJ'!A$2:BH$14727,7,0)</f>
        <v>L CORP</v>
      </c>
      <c r="K50" s="17" t="str">
        <f>VLOOKUP(A$2:A$1816,'DNEVNI IZVESTAJ'!A$2:BI$14727,8,0)</f>
        <v>360+</v>
      </c>
      <c r="L50" s="242">
        <f>VLOOKUP(A$2:A$1816,'DNEVNI IZVESTAJ'!A$2:BJ$14727,9,0)</f>
        <v>0</v>
      </c>
      <c r="M50" s="242">
        <f>VLOOKUP(A$2:A$1816,'DNEVNI IZVESTAJ'!A$2:BK$14727,10,0)</f>
        <v>0</v>
      </c>
      <c r="N50" s="242">
        <f>VLOOKUP(A$2:A$1816,'DNEVNI IZVESTAJ'!A$2:BL$14727,11,0)</f>
        <v>0</v>
      </c>
      <c r="O50" s="242">
        <f>VLOOKUP(A$2:A$1816,'DNEVNI IZVESTAJ'!A$2:BM$14727,12,0)</f>
        <v>0</v>
      </c>
      <c r="P50" s="242">
        <f>VLOOKUP(A$2:A$1816,'DNEVNI IZVESTAJ'!A$2:BN$14727,13,0)</f>
        <v>0</v>
      </c>
      <c r="Q50" s="242">
        <f>VLOOKUP(A$2:A$1816,'DNEVNI IZVESTAJ'!A$2:BO$14727,14,0)</f>
        <v>0</v>
      </c>
      <c r="R50" s="242">
        <f>VLOOKUP(A$2:A$1816,'DNEVNI IZVESTAJ'!A$2:BP$14727,15,0)</f>
        <v>1840.31</v>
      </c>
      <c r="S50" s="19"/>
    </row>
    <row r="51" spans="1:19">
      <c r="A51" s="149" t="s">
        <v>4960</v>
      </c>
      <c r="B51" s="149" t="s">
        <v>4961</v>
      </c>
      <c r="C51" s="149">
        <v>4956.1499999999996</v>
      </c>
      <c r="D51" s="149"/>
      <c r="E51" s="149" t="s">
        <v>4962</v>
      </c>
      <c r="F51" s="241">
        <f>VLOOKUP(A$2:A$1845,'DNEVNI IZVESTAJ'!A$2:C$14727,3,0)</f>
        <v>4935.3599999999997</v>
      </c>
      <c r="G51" s="238">
        <f>VLOOKUP(A$2:A$1845,'DNEVNI IZVESTAJ'!A$2:D$14727,4,0)</f>
        <v>0</v>
      </c>
      <c r="H51" s="17">
        <f>VLOOKUP(A$2:A$1816,'DNEVNI IZVESTAJ'!A$2:BF$14727,6,0)</f>
        <v>1691</v>
      </c>
      <c r="I51" s="18">
        <f ca="1">SUM(H51+UNOS!J$9)</f>
        <v>1702</v>
      </c>
      <c r="J51" s="17" t="str">
        <f>VLOOKUP(A$2:A$1816,'DNEVNI IZVESTAJ'!A$2:BH$14727,7,0)</f>
        <v>SBB</v>
      </c>
      <c r="K51" s="17" t="str">
        <f>VLOOKUP(A$2:A$1816,'DNEVNI IZVESTAJ'!A$2:BI$14727,8,0)</f>
        <v>360+</v>
      </c>
      <c r="L51" s="242">
        <f>VLOOKUP(A$2:A$1816,'DNEVNI IZVESTAJ'!A$2:BJ$14727,9,0)</f>
        <v>0</v>
      </c>
      <c r="M51" s="242">
        <f>VLOOKUP(A$2:A$1816,'DNEVNI IZVESTAJ'!A$2:BK$14727,10,0)</f>
        <v>0</v>
      </c>
      <c r="N51" s="242">
        <f>VLOOKUP(A$2:A$1816,'DNEVNI IZVESTAJ'!A$2:BL$14727,11,0)</f>
        <v>0</v>
      </c>
      <c r="O51" s="242">
        <f>VLOOKUP(A$2:A$1816,'DNEVNI IZVESTAJ'!A$2:BM$14727,12,0)</f>
        <v>0</v>
      </c>
      <c r="P51" s="242">
        <f>VLOOKUP(A$2:A$1816,'DNEVNI IZVESTAJ'!A$2:BN$14727,13,0)</f>
        <v>0</v>
      </c>
      <c r="Q51" s="242">
        <f>VLOOKUP(A$2:A$1816,'DNEVNI IZVESTAJ'!A$2:BO$14727,14,0)</f>
        <v>0</v>
      </c>
      <c r="R51" s="242">
        <f>VLOOKUP(A$2:A$1816,'DNEVNI IZVESTAJ'!A$2:BP$14727,15,0)</f>
        <v>4935.3500000000004</v>
      </c>
      <c r="S51" s="19"/>
    </row>
    <row r="52" spans="1:19">
      <c r="A52" s="170" t="s">
        <v>410</v>
      </c>
      <c r="B52" s="170" t="s">
        <v>1594</v>
      </c>
      <c r="C52" s="170">
        <v>12079</v>
      </c>
      <c r="D52" s="170"/>
      <c r="E52" s="170" t="s">
        <v>411</v>
      </c>
      <c r="F52" s="241">
        <f>VLOOKUP(A$2:A$1845,'DNEVNI IZVESTAJ'!A$2:C$14727,3,0)</f>
        <v>11985.79</v>
      </c>
      <c r="G52" s="238">
        <f>VLOOKUP(A$2:A$1845,'DNEVNI IZVESTAJ'!A$2:D$14727,4,0)</f>
        <v>0</v>
      </c>
      <c r="H52" s="17">
        <f>VLOOKUP(A$2:A$1816,'DNEVNI IZVESTAJ'!A$2:BF$14727,6,0)</f>
        <v>1647</v>
      </c>
      <c r="I52" s="18">
        <f ca="1">SUM(H52+UNOS!J$9)</f>
        <v>1658</v>
      </c>
      <c r="J52" s="17" t="str">
        <f>VLOOKUP(A$2:A$1816,'DNEVNI IZVESTAJ'!A$2:BH$14727,7,0)</f>
        <v>SME</v>
      </c>
      <c r="K52" s="17" t="str">
        <f>VLOOKUP(A$2:A$1816,'DNEVNI IZVESTAJ'!A$2:BI$14727,8,0)</f>
        <v>360+</v>
      </c>
      <c r="L52" s="242">
        <f>VLOOKUP(A$2:A$1816,'DNEVNI IZVESTAJ'!A$2:BJ$14727,9,0)</f>
        <v>0</v>
      </c>
      <c r="M52" s="242">
        <f>VLOOKUP(A$2:A$1816,'DNEVNI IZVESTAJ'!A$2:BK$14727,10,0)</f>
        <v>0</v>
      </c>
      <c r="N52" s="242">
        <f>VLOOKUP(A$2:A$1816,'DNEVNI IZVESTAJ'!A$2:BL$14727,11,0)</f>
        <v>0</v>
      </c>
      <c r="O52" s="242">
        <f>VLOOKUP(A$2:A$1816,'DNEVNI IZVESTAJ'!A$2:BM$14727,12,0)</f>
        <v>0</v>
      </c>
      <c r="P52" s="242">
        <f>VLOOKUP(A$2:A$1816,'DNEVNI IZVESTAJ'!A$2:BN$14727,13,0)</f>
        <v>0</v>
      </c>
      <c r="Q52" s="242">
        <f>VLOOKUP(A$2:A$1816,'DNEVNI IZVESTAJ'!A$2:BO$14727,14,0)</f>
        <v>0</v>
      </c>
      <c r="R52" s="242">
        <f>VLOOKUP(A$2:A$1816,'DNEVNI IZVESTAJ'!A$2:BP$14727,15,0)</f>
        <v>11985.78</v>
      </c>
      <c r="S52" s="19"/>
    </row>
    <row r="53" spans="1:19">
      <c r="A53" s="170" t="s">
        <v>446</v>
      </c>
      <c r="B53" s="170" t="s">
        <v>1594</v>
      </c>
      <c r="C53" s="170">
        <v>30042.52</v>
      </c>
      <c r="D53" s="170"/>
      <c r="E53" s="170" t="s">
        <v>447</v>
      </c>
      <c r="F53" s="241">
        <f>VLOOKUP(A$2:A$1845,'DNEVNI IZVESTAJ'!A$2:C$14727,3,0)</f>
        <v>29863.14</v>
      </c>
      <c r="G53" s="238">
        <f>VLOOKUP(A$2:A$1845,'DNEVNI IZVESTAJ'!A$2:D$14727,4,0)</f>
        <v>0</v>
      </c>
      <c r="H53" s="17">
        <f>VLOOKUP(A$2:A$1816,'DNEVNI IZVESTAJ'!A$2:BF$14727,6,0)</f>
        <v>1641</v>
      </c>
      <c r="I53" s="18">
        <f ca="1">SUM(H53+UNOS!J$9)</f>
        <v>1652</v>
      </c>
      <c r="J53" s="17" t="str">
        <f>VLOOKUP(A$2:A$1816,'DNEVNI IZVESTAJ'!A$2:BH$14727,7,0)</f>
        <v>SME</v>
      </c>
      <c r="K53" s="17" t="str">
        <f>VLOOKUP(A$2:A$1816,'DNEVNI IZVESTAJ'!A$2:BI$14727,8,0)</f>
        <v>360+</v>
      </c>
      <c r="L53" s="242">
        <f>VLOOKUP(A$2:A$1816,'DNEVNI IZVESTAJ'!A$2:BJ$14727,9,0)</f>
        <v>0</v>
      </c>
      <c r="M53" s="242">
        <f>VLOOKUP(A$2:A$1816,'DNEVNI IZVESTAJ'!A$2:BK$14727,10,0)</f>
        <v>0</v>
      </c>
      <c r="N53" s="242">
        <f>VLOOKUP(A$2:A$1816,'DNEVNI IZVESTAJ'!A$2:BL$14727,11,0)</f>
        <v>0</v>
      </c>
      <c r="O53" s="242">
        <f>VLOOKUP(A$2:A$1816,'DNEVNI IZVESTAJ'!A$2:BM$14727,12,0)</f>
        <v>0</v>
      </c>
      <c r="P53" s="242">
        <f>VLOOKUP(A$2:A$1816,'DNEVNI IZVESTAJ'!A$2:BN$14727,13,0)</f>
        <v>0</v>
      </c>
      <c r="Q53" s="242">
        <f>VLOOKUP(A$2:A$1816,'DNEVNI IZVESTAJ'!A$2:BO$14727,14,0)</f>
        <v>0</v>
      </c>
      <c r="R53" s="242">
        <f>VLOOKUP(A$2:A$1816,'DNEVNI IZVESTAJ'!A$2:BP$14727,15,0)</f>
        <v>29863.13</v>
      </c>
      <c r="S53" s="19"/>
    </row>
    <row r="54" spans="1:19">
      <c r="A54" s="149" t="s">
        <v>3986</v>
      </c>
      <c r="B54" s="149" t="s">
        <v>6522</v>
      </c>
      <c r="C54" s="149">
        <v>17757.27</v>
      </c>
      <c r="D54" s="149"/>
      <c r="E54" s="149" t="s">
        <v>3987</v>
      </c>
      <c r="F54" s="241">
        <f>VLOOKUP(A$2:A$1845,'DNEVNI IZVESTAJ'!A$2:C$14727,3,0)</f>
        <v>17742.16</v>
      </c>
      <c r="G54" s="238">
        <f>VLOOKUP(A$2:A$1845,'DNEVNI IZVESTAJ'!A$2:D$14727,4,0)</f>
        <v>0</v>
      </c>
      <c r="H54" s="17">
        <f>VLOOKUP(A$2:A$1816,'DNEVNI IZVESTAJ'!A$2:BF$14727,6,0)</f>
        <v>1632</v>
      </c>
      <c r="I54" s="18">
        <f ca="1">SUM(H54+UNOS!J$9)</f>
        <v>1643</v>
      </c>
      <c r="J54" s="17" t="str">
        <f>VLOOKUP(A$2:A$1816,'DNEVNI IZVESTAJ'!A$2:BH$14727,7,0)</f>
        <v>SME</v>
      </c>
      <c r="K54" s="17" t="str">
        <f>VLOOKUP(A$2:A$1816,'DNEVNI IZVESTAJ'!A$2:BI$14727,8,0)</f>
        <v>360+</v>
      </c>
      <c r="L54" s="242">
        <f>VLOOKUP(A$2:A$1816,'DNEVNI IZVESTAJ'!A$2:BJ$14727,9,0)</f>
        <v>0</v>
      </c>
      <c r="M54" s="242">
        <f>VLOOKUP(A$2:A$1816,'DNEVNI IZVESTAJ'!A$2:BK$14727,10,0)</f>
        <v>0</v>
      </c>
      <c r="N54" s="242">
        <f>VLOOKUP(A$2:A$1816,'DNEVNI IZVESTAJ'!A$2:BL$14727,11,0)</f>
        <v>0</v>
      </c>
      <c r="O54" s="242">
        <f>VLOOKUP(A$2:A$1816,'DNEVNI IZVESTAJ'!A$2:BM$14727,12,0)</f>
        <v>0</v>
      </c>
      <c r="P54" s="242">
        <f>VLOOKUP(A$2:A$1816,'DNEVNI IZVESTAJ'!A$2:BN$14727,13,0)</f>
        <v>0</v>
      </c>
      <c r="Q54" s="242">
        <f>VLOOKUP(A$2:A$1816,'DNEVNI IZVESTAJ'!A$2:BO$14727,14,0)</f>
        <v>0</v>
      </c>
      <c r="R54" s="242">
        <f>VLOOKUP(A$2:A$1816,'DNEVNI IZVESTAJ'!A$2:BP$14727,15,0)</f>
        <v>17742.16</v>
      </c>
      <c r="S54" s="19"/>
    </row>
    <row r="55" spans="1:19">
      <c r="A55" s="149" t="s">
        <v>1604</v>
      </c>
      <c r="B55" s="149" t="s">
        <v>6522</v>
      </c>
      <c r="C55" s="149">
        <v>11302.95</v>
      </c>
      <c r="D55" s="149"/>
      <c r="E55" s="149" t="s">
        <v>4568</v>
      </c>
      <c r="F55" s="241">
        <f>VLOOKUP(A$2:A$1845,'DNEVNI IZVESTAJ'!A$2:C$14727,3,0)</f>
        <v>11298.44</v>
      </c>
      <c r="G55" s="238">
        <f>VLOOKUP(A$2:A$1845,'DNEVNI IZVESTAJ'!A$2:D$14727,4,0)</f>
        <v>0</v>
      </c>
      <c r="H55" s="17">
        <f>VLOOKUP(A$2:A$1816,'DNEVNI IZVESTAJ'!A$2:BF$14727,6,0)</f>
        <v>1632</v>
      </c>
      <c r="I55" s="18">
        <f ca="1">SUM(H55+UNOS!J$9)</f>
        <v>1643</v>
      </c>
      <c r="J55" s="17" t="str">
        <f>VLOOKUP(A$2:A$1816,'DNEVNI IZVESTAJ'!A$2:BH$14727,7,0)</f>
        <v>SME</v>
      </c>
      <c r="K55" s="17" t="str">
        <f>VLOOKUP(A$2:A$1816,'DNEVNI IZVESTAJ'!A$2:BI$14727,8,0)</f>
        <v>360+</v>
      </c>
      <c r="L55" s="242">
        <f>VLOOKUP(A$2:A$1816,'DNEVNI IZVESTAJ'!A$2:BJ$14727,9,0)</f>
        <v>0</v>
      </c>
      <c r="M55" s="242">
        <f>VLOOKUP(A$2:A$1816,'DNEVNI IZVESTAJ'!A$2:BK$14727,10,0)</f>
        <v>0</v>
      </c>
      <c r="N55" s="242">
        <f>VLOOKUP(A$2:A$1816,'DNEVNI IZVESTAJ'!A$2:BL$14727,11,0)</f>
        <v>0</v>
      </c>
      <c r="O55" s="242">
        <f>VLOOKUP(A$2:A$1816,'DNEVNI IZVESTAJ'!A$2:BM$14727,12,0)</f>
        <v>0</v>
      </c>
      <c r="P55" s="242">
        <f>VLOOKUP(A$2:A$1816,'DNEVNI IZVESTAJ'!A$2:BN$14727,13,0)</f>
        <v>0</v>
      </c>
      <c r="Q55" s="242">
        <f>VLOOKUP(A$2:A$1816,'DNEVNI IZVESTAJ'!A$2:BO$14727,14,0)</f>
        <v>0</v>
      </c>
      <c r="R55" s="242">
        <f>VLOOKUP(A$2:A$1816,'DNEVNI IZVESTAJ'!A$2:BP$14727,15,0)</f>
        <v>11298.44</v>
      </c>
      <c r="S55" s="19"/>
    </row>
    <row r="56" spans="1:19">
      <c r="A56" s="170" t="s">
        <v>614</v>
      </c>
      <c r="B56" s="170" t="s">
        <v>615</v>
      </c>
      <c r="C56" s="170">
        <v>18974.52</v>
      </c>
      <c r="D56" s="170"/>
      <c r="E56" s="170" t="s">
        <v>616</v>
      </c>
      <c r="F56" s="241">
        <f>VLOOKUP(A$2:A$1845,'DNEVNI IZVESTAJ'!A$2:C$14727,3,0)</f>
        <v>21721.4</v>
      </c>
      <c r="G56" s="238">
        <f>VLOOKUP(A$2:A$1845,'DNEVNI IZVESTAJ'!A$2:D$14727,4,0)</f>
        <v>0</v>
      </c>
      <c r="H56" s="17">
        <f>VLOOKUP(A$2:A$1816,'DNEVNI IZVESTAJ'!A$2:BF$14727,6,0)</f>
        <v>1631</v>
      </c>
      <c r="I56" s="18">
        <f ca="1">SUM(H56+UNOS!J$9)</f>
        <v>1642</v>
      </c>
      <c r="J56" s="17" t="str">
        <f>VLOOKUP(A$2:A$1816,'DNEVNI IZVESTAJ'!A$2:BH$14727,7,0)</f>
        <v>SME</v>
      </c>
      <c r="K56" s="17" t="str">
        <f>VLOOKUP(A$2:A$1816,'DNEVNI IZVESTAJ'!A$2:BI$14727,8,0)</f>
        <v>360+</v>
      </c>
      <c r="L56" s="242">
        <f>VLOOKUP(A$2:A$1816,'DNEVNI IZVESTAJ'!A$2:BJ$14727,9,0)</f>
        <v>0</v>
      </c>
      <c r="M56" s="242">
        <f>VLOOKUP(A$2:A$1816,'DNEVNI IZVESTAJ'!A$2:BK$14727,10,0)</f>
        <v>0</v>
      </c>
      <c r="N56" s="242">
        <f>VLOOKUP(A$2:A$1816,'DNEVNI IZVESTAJ'!A$2:BL$14727,11,0)</f>
        <v>0</v>
      </c>
      <c r="O56" s="242">
        <f>VLOOKUP(A$2:A$1816,'DNEVNI IZVESTAJ'!A$2:BM$14727,12,0)</f>
        <v>0</v>
      </c>
      <c r="P56" s="242">
        <f>VLOOKUP(A$2:A$1816,'DNEVNI IZVESTAJ'!A$2:BN$14727,13,0)</f>
        <v>0</v>
      </c>
      <c r="Q56" s="242">
        <f>VLOOKUP(A$2:A$1816,'DNEVNI IZVESTAJ'!A$2:BO$14727,14,0)</f>
        <v>0</v>
      </c>
      <c r="R56" s="242">
        <f>VLOOKUP(A$2:A$1816,'DNEVNI IZVESTAJ'!A$2:BP$14727,15,0)</f>
        <v>21721.37</v>
      </c>
      <c r="S56" s="19"/>
    </row>
    <row r="57" spans="1:19">
      <c r="A57" s="149" t="s">
        <v>3759</v>
      </c>
      <c r="B57" s="149" t="s">
        <v>6307</v>
      </c>
      <c r="C57" s="149">
        <v>25626.82</v>
      </c>
      <c r="D57" s="149"/>
      <c r="E57" s="149" t="s">
        <v>3757</v>
      </c>
      <c r="F57" s="241">
        <f>VLOOKUP(A$2:A$1845,'DNEVNI IZVESTAJ'!A$2:C$14727,3,0)</f>
        <v>29331.14</v>
      </c>
      <c r="G57" s="238">
        <f>VLOOKUP(A$2:A$1845,'DNEVNI IZVESTAJ'!A$2:D$14727,4,0)</f>
        <v>0</v>
      </c>
      <c r="H57" s="17">
        <f>VLOOKUP(A$2:A$1816,'DNEVNI IZVESTAJ'!A$2:BF$14727,6,0)</f>
        <v>1621</v>
      </c>
      <c r="I57" s="18">
        <f ca="1">SUM(H57+UNOS!J$9)</f>
        <v>1632</v>
      </c>
      <c r="J57" s="17" t="str">
        <f>VLOOKUP(A$2:A$1816,'DNEVNI IZVESTAJ'!A$2:BH$14727,7,0)</f>
        <v>SME</v>
      </c>
      <c r="K57" s="17" t="str">
        <f>VLOOKUP(A$2:A$1816,'DNEVNI IZVESTAJ'!A$2:BI$14727,8,0)</f>
        <v>360+</v>
      </c>
      <c r="L57" s="242">
        <f>VLOOKUP(A$2:A$1816,'DNEVNI IZVESTAJ'!A$2:BJ$14727,9,0)</f>
        <v>0</v>
      </c>
      <c r="M57" s="242">
        <f>VLOOKUP(A$2:A$1816,'DNEVNI IZVESTAJ'!A$2:BK$14727,10,0)</f>
        <v>0</v>
      </c>
      <c r="N57" s="242">
        <f>VLOOKUP(A$2:A$1816,'DNEVNI IZVESTAJ'!A$2:BL$14727,11,0)</f>
        <v>0</v>
      </c>
      <c r="O57" s="242">
        <f>VLOOKUP(A$2:A$1816,'DNEVNI IZVESTAJ'!A$2:BM$14727,12,0)</f>
        <v>0</v>
      </c>
      <c r="P57" s="242">
        <f>VLOOKUP(A$2:A$1816,'DNEVNI IZVESTAJ'!A$2:BN$14727,13,0)</f>
        <v>0</v>
      </c>
      <c r="Q57" s="242">
        <f>VLOOKUP(A$2:A$1816,'DNEVNI IZVESTAJ'!A$2:BO$14727,14,0)</f>
        <v>0</v>
      </c>
      <c r="R57" s="242">
        <f>VLOOKUP(A$2:A$1816,'DNEVNI IZVESTAJ'!A$2:BP$14727,15,0)</f>
        <v>29331.119999999999</v>
      </c>
      <c r="S57" s="19"/>
    </row>
    <row r="58" spans="1:19">
      <c r="A58" s="149" t="s">
        <v>6306</v>
      </c>
      <c r="B58" s="149" t="s">
        <v>6307</v>
      </c>
      <c r="C58" s="149">
        <v>7410.15</v>
      </c>
      <c r="D58" s="149"/>
      <c r="E58" s="149" t="s">
        <v>3757</v>
      </c>
      <c r="F58" s="241">
        <f>VLOOKUP(A$2:A$1845,'DNEVNI IZVESTAJ'!A$2:C$14727,3,0)</f>
        <v>8365.81</v>
      </c>
      <c r="G58" s="238">
        <f>VLOOKUP(A$2:A$1845,'DNEVNI IZVESTAJ'!A$2:D$14727,4,0)</f>
        <v>0</v>
      </c>
      <c r="H58" s="17">
        <f>VLOOKUP(A$2:A$1816,'DNEVNI IZVESTAJ'!A$2:BF$14727,6,0)</f>
        <v>1617</v>
      </c>
      <c r="I58" s="18">
        <f ca="1">SUM(H58+UNOS!J$9)</f>
        <v>1628</v>
      </c>
      <c r="J58" s="17" t="str">
        <f>VLOOKUP(A$2:A$1816,'DNEVNI IZVESTAJ'!A$2:BH$14727,7,0)</f>
        <v>SME</v>
      </c>
      <c r="K58" s="17" t="str">
        <f>VLOOKUP(A$2:A$1816,'DNEVNI IZVESTAJ'!A$2:BI$14727,8,0)</f>
        <v>360+</v>
      </c>
      <c r="L58" s="242">
        <f>VLOOKUP(A$2:A$1816,'DNEVNI IZVESTAJ'!A$2:BJ$14727,9,0)</f>
        <v>0</v>
      </c>
      <c r="M58" s="242">
        <f>VLOOKUP(A$2:A$1816,'DNEVNI IZVESTAJ'!A$2:BK$14727,10,0)</f>
        <v>0</v>
      </c>
      <c r="N58" s="242">
        <f>VLOOKUP(A$2:A$1816,'DNEVNI IZVESTAJ'!A$2:BL$14727,11,0)</f>
        <v>0</v>
      </c>
      <c r="O58" s="242">
        <f>VLOOKUP(A$2:A$1816,'DNEVNI IZVESTAJ'!A$2:BM$14727,12,0)</f>
        <v>0</v>
      </c>
      <c r="P58" s="242">
        <f>VLOOKUP(A$2:A$1816,'DNEVNI IZVESTAJ'!A$2:BN$14727,13,0)</f>
        <v>0</v>
      </c>
      <c r="Q58" s="242">
        <f>VLOOKUP(A$2:A$1816,'DNEVNI IZVESTAJ'!A$2:BO$14727,14,0)</f>
        <v>0</v>
      </c>
      <c r="R58" s="242">
        <f>VLOOKUP(A$2:A$1816,'DNEVNI IZVESTAJ'!A$2:BP$14727,15,0)</f>
        <v>8365.81</v>
      </c>
      <c r="S58" s="19"/>
    </row>
    <row r="59" spans="1:19">
      <c r="A59" s="149" t="s">
        <v>5273</v>
      </c>
      <c r="B59" s="149" t="s">
        <v>4654</v>
      </c>
      <c r="C59" s="149">
        <v>1671.79</v>
      </c>
      <c r="D59" s="149"/>
      <c r="E59" s="149" t="s">
        <v>3771</v>
      </c>
      <c r="F59" s="241">
        <f>VLOOKUP(A$2:A$1845,'DNEVNI IZVESTAJ'!A$2:C$14727,3,0)</f>
        <v>1665.19</v>
      </c>
      <c r="G59" s="238">
        <f>VLOOKUP(A$2:A$1845,'DNEVNI IZVESTAJ'!A$2:D$14727,4,0)</f>
        <v>0</v>
      </c>
      <c r="H59" s="17">
        <f>VLOOKUP(A$2:A$1816,'DNEVNI IZVESTAJ'!A$2:BF$14727,6,0)</f>
        <v>1617</v>
      </c>
      <c r="I59" s="18">
        <f ca="1">SUM(H59+UNOS!J$9)</f>
        <v>1628</v>
      </c>
      <c r="J59" s="17" t="str">
        <f>VLOOKUP(A$2:A$1816,'DNEVNI IZVESTAJ'!A$2:BH$14727,7,0)</f>
        <v>SBB</v>
      </c>
      <c r="K59" s="17" t="str">
        <f>VLOOKUP(A$2:A$1816,'DNEVNI IZVESTAJ'!A$2:BI$14727,8,0)</f>
        <v>360+</v>
      </c>
      <c r="L59" s="242">
        <f>VLOOKUP(A$2:A$1816,'DNEVNI IZVESTAJ'!A$2:BJ$14727,9,0)</f>
        <v>0</v>
      </c>
      <c r="M59" s="242">
        <f>VLOOKUP(A$2:A$1816,'DNEVNI IZVESTAJ'!A$2:BK$14727,10,0)</f>
        <v>0</v>
      </c>
      <c r="N59" s="242">
        <f>VLOOKUP(A$2:A$1816,'DNEVNI IZVESTAJ'!A$2:BL$14727,11,0)</f>
        <v>0</v>
      </c>
      <c r="O59" s="242">
        <f>VLOOKUP(A$2:A$1816,'DNEVNI IZVESTAJ'!A$2:BM$14727,12,0)</f>
        <v>0</v>
      </c>
      <c r="P59" s="242">
        <f>VLOOKUP(A$2:A$1816,'DNEVNI IZVESTAJ'!A$2:BN$14727,13,0)</f>
        <v>0</v>
      </c>
      <c r="Q59" s="242">
        <f>VLOOKUP(A$2:A$1816,'DNEVNI IZVESTAJ'!A$2:BO$14727,14,0)</f>
        <v>0</v>
      </c>
      <c r="R59" s="242">
        <f>VLOOKUP(A$2:A$1816,'DNEVNI IZVESTAJ'!A$2:BP$14727,15,0)</f>
        <v>1665.18</v>
      </c>
      <c r="S59" s="19"/>
    </row>
    <row r="60" spans="1:19">
      <c r="A60" s="149" t="s">
        <v>4616</v>
      </c>
      <c r="B60" s="149" t="s">
        <v>1174</v>
      </c>
      <c r="C60" s="149">
        <v>6.23</v>
      </c>
      <c r="D60" s="149"/>
      <c r="E60" s="149" t="s">
        <v>4614</v>
      </c>
      <c r="F60" s="241">
        <f>VLOOKUP(A$2:A$1845,'DNEVNI IZVESTAJ'!A$2:C$14727,3,0)</f>
        <v>6</v>
      </c>
      <c r="G60" s="238">
        <f>VLOOKUP(A$2:A$1845,'DNEVNI IZVESTAJ'!A$2:D$14727,4,0)</f>
        <v>0</v>
      </c>
      <c r="H60" s="17">
        <f>VLOOKUP(A$2:A$1816,'DNEVNI IZVESTAJ'!A$2:BF$14727,6,0)</f>
        <v>1596</v>
      </c>
      <c r="I60" s="18">
        <f ca="1">SUM(H60+UNOS!J$9)</f>
        <v>1607</v>
      </c>
      <c r="J60" s="17" t="str">
        <f>VLOOKUP(A$2:A$1816,'DNEVNI IZVESTAJ'!A$2:BH$14727,7,0)</f>
        <v>L CORP</v>
      </c>
      <c r="K60" s="17" t="str">
        <f>VLOOKUP(A$2:A$1816,'DNEVNI IZVESTAJ'!A$2:BI$14727,8,0)</f>
        <v>360+</v>
      </c>
      <c r="L60" s="242">
        <f>VLOOKUP(A$2:A$1816,'DNEVNI IZVESTAJ'!A$2:BJ$14727,9,0)</f>
        <v>0</v>
      </c>
      <c r="M60" s="242">
        <f>VLOOKUP(A$2:A$1816,'DNEVNI IZVESTAJ'!A$2:BK$14727,10,0)</f>
        <v>0</v>
      </c>
      <c r="N60" s="242">
        <f>VLOOKUP(A$2:A$1816,'DNEVNI IZVESTAJ'!A$2:BL$14727,11,0)</f>
        <v>0</v>
      </c>
      <c r="O60" s="242">
        <f>VLOOKUP(A$2:A$1816,'DNEVNI IZVESTAJ'!A$2:BM$14727,12,0)</f>
        <v>0</v>
      </c>
      <c r="P60" s="242">
        <f>VLOOKUP(A$2:A$1816,'DNEVNI IZVESTAJ'!A$2:BN$14727,13,0)</f>
        <v>0</v>
      </c>
      <c r="Q60" s="242">
        <f>VLOOKUP(A$2:A$1816,'DNEVNI IZVESTAJ'!A$2:BO$14727,14,0)</f>
        <v>0</v>
      </c>
      <c r="R60" s="242">
        <f>VLOOKUP(A$2:A$1816,'DNEVNI IZVESTAJ'!A$2:BP$14727,15,0)</f>
        <v>6</v>
      </c>
      <c r="S60" s="19"/>
    </row>
    <row r="61" spans="1:19">
      <c r="A61" s="149" t="s">
        <v>4619</v>
      </c>
      <c r="B61" s="149" t="s">
        <v>1174</v>
      </c>
      <c r="C61" s="149">
        <v>6.23</v>
      </c>
      <c r="D61" s="149"/>
      <c r="E61" s="149" t="s">
        <v>4614</v>
      </c>
      <c r="F61" s="241">
        <f>VLOOKUP(A$2:A$1845,'DNEVNI IZVESTAJ'!A$2:C$14727,3,0)</f>
        <v>6</v>
      </c>
      <c r="G61" s="238">
        <f>VLOOKUP(A$2:A$1845,'DNEVNI IZVESTAJ'!A$2:D$14727,4,0)</f>
        <v>0</v>
      </c>
      <c r="H61" s="17">
        <f>VLOOKUP(A$2:A$1816,'DNEVNI IZVESTAJ'!A$2:BF$14727,6,0)</f>
        <v>1596</v>
      </c>
      <c r="I61" s="18">
        <f ca="1">SUM(H61+UNOS!J$9)</f>
        <v>1607</v>
      </c>
      <c r="J61" s="17" t="str">
        <f>VLOOKUP(A$2:A$1816,'DNEVNI IZVESTAJ'!A$2:BH$14727,7,0)</f>
        <v>L CORP</v>
      </c>
      <c r="K61" s="17" t="str">
        <f>VLOOKUP(A$2:A$1816,'DNEVNI IZVESTAJ'!A$2:BI$14727,8,0)</f>
        <v>360+</v>
      </c>
      <c r="L61" s="242">
        <f>VLOOKUP(A$2:A$1816,'DNEVNI IZVESTAJ'!A$2:BJ$14727,9,0)</f>
        <v>0</v>
      </c>
      <c r="M61" s="242">
        <f>VLOOKUP(A$2:A$1816,'DNEVNI IZVESTAJ'!A$2:BK$14727,10,0)</f>
        <v>0</v>
      </c>
      <c r="N61" s="242">
        <f>VLOOKUP(A$2:A$1816,'DNEVNI IZVESTAJ'!A$2:BL$14727,11,0)</f>
        <v>0</v>
      </c>
      <c r="O61" s="242">
        <f>VLOOKUP(A$2:A$1816,'DNEVNI IZVESTAJ'!A$2:BM$14727,12,0)</f>
        <v>0</v>
      </c>
      <c r="P61" s="242">
        <f>VLOOKUP(A$2:A$1816,'DNEVNI IZVESTAJ'!A$2:BN$14727,13,0)</f>
        <v>0</v>
      </c>
      <c r="Q61" s="242">
        <f>VLOOKUP(A$2:A$1816,'DNEVNI IZVESTAJ'!A$2:BO$14727,14,0)</f>
        <v>0</v>
      </c>
      <c r="R61" s="242">
        <f>VLOOKUP(A$2:A$1816,'DNEVNI IZVESTAJ'!A$2:BP$14727,15,0)</f>
        <v>6</v>
      </c>
      <c r="S61" s="19"/>
    </row>
    <row r="62" spans="1:19">
      <c r="A62" s="149" t="s">
        <v>4615</v>
      </c>
      <c r="B62" s="149" t="s">
        <v>1174</v>
      </c>
      <c r="C62" s="149">
        <v>6.23</v>
      </c>
      <c r="D62" s="149"/>
      <c r="E62" s="149" t="s">
        <v>4614</v>
      </c>
      <c r="F62" s="241">
        <f>VLOOKUP(A$2:A$1845,'DNEVNI IZVESTAJ'!A$2:C$14727,3,0)</f>
        <v>6</v>
      </c>
      <c r="G62" s="238">
        <f>VLOOKUP(A$2:A$1845,'DNEVNI IZVESTAJ'!A$2:D$14727,4,0)</f>
        <v>0</v>
      </c>
      <c r="H62" s="17">
        <f>VLOOKUP(A$2:A$1816,'DNEVNI IZVESTAJ'!A$2:BF$14727,6,0)</f>
        <v>1596</v>
      </c>
      <c r="I62" s="18">
        <f ca="1">SUM(H62+UNOS!J$9)</f>
        <v>1607</v>
      </c>
      <c r="J62" s="17" t="str">
        <f>VLOOKUP(A$2:A$1816,'DNEVNI IZVESTAJ'!A$2:BH$14727,7,0)</f>
        <v>L CORP</v>
      </c>
      <c r="K62" s="17" t="str">
        <f>VLOOKUP(A$2:A$1816,'DNEVNI IZVESTAJ'!A$2:BI$14727,8,0)</f>
        <v>360+</v>
      </c>
      <c r="L62" s="242">
        <f>VLOOKUP(A$2:A$1816,'DNEVNI IZVESTAJ'!A$2:BJ$14727,9,0)</f>
        <v>0</v>
      </c>
      <c r="M62" s="242">
        <f>VLOOKUP(A$2:A$1816,'DNEVNI IZVESTAJ'!A$2:BK$14727,10,0)</f>
        <v>0</v>
      </c>
      <c r="N62" s="242">
        <f>VLOOKUP(A$2:A$1816,'DNEVNI IZVESTAJ'!A$2:BL$14727,11,0)</f>
        <v>0</v>
      </c>
      <c r="O62" s="242">
        <f>VLOOKUP(A$2:A$1816,'DNEVNI IZVESTAJ'!A$2:BM$14727,12,0)</f>
        <v>0</v>
      </c>
      <c r="P62" s="242">
        <f>VLOOKUP(A$2:A$1816,'DNEVNI IZVESTAJ'!A$2:BN$14727,13,0)</f>
        <v>0</v>
      </c>
      <c r="Q62" s="242">
        <f>VLOOKUP(A$2:A$1816,'DNEVNI IZVESTAJ'!A$2:BO$14727,14,0)</f>
        <v>0</v>
      </c>
      <c r="R62" s="242">
        <f>VLOOKUP(A$2:A$1816,'DNEVNI IZVESTAJ'!A$2:BP$14727,15,0)</f>
        <v>6</v>
      </c>
      <c r="S62" s="19"/>
    </row>
    <row r="63" spans="1:19">
      <c r="A63" s="149" t="s">
        <v>4618</v>
      </c>
      <c r="B63" s="149" t="s">
        <v>1174</v>
      </c>
      <c r="C63" s="149">
        <v>6.23</v>
      </c>
      <c r="D63" s="149"/>
      <c r="E63" s="149" t="s">
        <v>4614</v>
      </c>
      <c r="F63" s="241">
        <f>VLOOKUP(A$2:A$1845,'DNEVNI IZVESTAJ'!A$2:C$14727,3,0)</f>
        <v>6</v>
      </c>
      <c r="G63" s="238">
        <f>VLOOKUP(A$2:A$1845,'DNEVNI IZVESTAJ'!A$2:D$14727,4,0)</f>
        <v>0</v>
      </c>
      <c r="H63" s="17">
        <f>VLOOKUP(A$2:A$1816,'DNEVNI IZVESTAJ'!A$2:BF$14727,6,0)</f>
        <v>1596</v>
      </c>
      <c r="I63" s="18">
        <f ca="1">SUM(H63+UNOS!J$9)</f>
        <v>1607</v>
      </c>
      <c r="J63" s="17" t="str">
        <f>VLOOKUP(A$2:A$1816,'DNEVNI IZVESTAJ'!A$2:BH$14727,7,0)</f>
        <v>L CORP</v>
      </c>
      <c r="K63" s="17" t="str">
        <f>VLOOKUP(A$2:A$1816,'DNEVNI IZVESTAJ'!A$2:BI$14727,8,0)</f>
        <v>360+</v>
      </c>
      <c r="L63" s="242">
        <f>VLOOKUP(A$2:A$1816,'DNEVNI IZVESTAJ'!A$2:BJ$14727,9,0)</f>
        <v>0</v>
      </c>
      <c r="M63" s="242">
        <f>VLOOKUP(A$2:A$1816,'DNEVNI IZVESTAJ'!A$2:BK$14727,10,0)</f>
        <v>0</v>
      </c>
      <c r="N63" s="242">
        <f>VLOOKUP(A$2:A$1816,'DNEVNI IZVESTAJ'!A$2:BL$14727,11,0)</f>
        <v>0</v>
      </c>
      <c r="O63" s="242">
        <f>VLOOKUP(A$2:A$1816,'DNEVNI IZVESTAJ'!A$2:BM$14727,12,0)</f>
        <v>0</v>
      </c>
      <c r="P63" s="242">
        <f>VLOOKUP(A$2:A$1816,'DNEVNI IZVESTAJ'!A$2:BN$14727,13,0)</f>
        <v>0</v>
      </c>
      <c r="Q63" s="242">
        <f>VLOOKUP(A$2:A$1816,'DNEVNI IZVESTAJ'!A$2:BO$14727,14,0)</f>
        <v>0</v>
      </c>
      <c r="R63" s="242">
        <f>VLOOKUP(A$2:A$1816,'DNEVNI IZVESTAJ'!A$2:BP$14727,15,0)</f>
        <v>6</v>
      </c>
      <c r="S63" s="19"/>
    </row>
    <row r="64" spans="1:19">
      <c r="A64" s="149" t="s">
        <v>4620</v>
      </c>
      <c r="B64" s="149" t="s">
        <v>1174</v>
      </c>
      <c r="C64" s="149">
        <v>6.23</v>
      </c>
      <c r="D64" s="149"/>
      <c r="E64" s="149" t="s">
        <v>4614</v>
      </c>
      <c r="F64" s="241">
        <f>VLOOKUP(A$2:A$1845,'DNEVNI IZVESTAJ'!A$2:C$14727,3,0)</f>
        <v>6</v>
      </c>
      <c r="G64" s="238">
        <f>VLOOKUP(A$2:A$1845,'DNEVNI IZVESTAJ'!A$2:D$14727,4,0)</f>
        <v>0</v>
      </c>
      <c r="H64" s="17">
        <f>VLOOKUP(A$2:A$1816,'DNEVNI IZVESTAJ'!A$2:BF$14727,6,0)</f>
        <v>1596</v>
      </c>
      <c r="I64" s="18">
        <f ca="1">SUM(H64+UNOS!J$9)</f>
        <v>1607</v>
      </c>
      <c r="J64" s="17" t="str">
        <f>VLOOKUP(A$2:A$1816,'DNEVNI IZVESTAJ'!A$2:BH$14727,7,0)</f>
        <v>L CORP</v>
      </c>
      <c r="K64" s="17" t="str">
        <f>VLOOKUP(A$2:A$1816,'DNEVNI IZVESTAJ'!A$2:BI$14727,8,0)</f>
        <v>360+</v>
      </c>
      <c r="L64" s="242">
        <f>VLOOKUP(A$2:A$1816,'DNEVNI IZVESTAJ'!A$2:BJ$14727,9,0)</f>
        <v>0</v>
      </c>
      <c r="M64" s="242">
        <f>VLOOKUP(A$2:A$1816,'DNEVNI IZVESTAJ'!A$2:BK$14727,10,0)</f>
        <v>0</v>
      </c>
      <c r="N64" s="242">
        <f>VLOOKUP(A$2:A$1816,'DNEVNI IZVESTAJ'!A$2:BL$14727,11,0)</f>
        <v>0</v>
      </c>
      <c r="O64" s="242">
        <f>VLOOKUP(A$2:A$1816,'DNEVNI IZVESTAJ'!A$2:BM$14727,12,0)</f>
        <v>0</v>
      </c>
      <c r="P64" s="242">
        <f>VLOOKUP(A$2:A$1816,'DNEVNI IZVESTAJ'!A$2:BN$14727,13,0)</f>
        <v>0</v>
      </c>
      <c r="Q64" s="242">
        <f>VLOOKUP(A$2:A$1816,'DNEVNI IZVESTAJ'!A$2:BO$14727,14,0)</f>
        <v>0</v>
      </c>
      <c r="R64" s="242">
        <f>VLOOKUP(A$2:A$1816,'DNEVNI IZVESTAJ'!A$2:BP$14727,15,0)</f>
        <v>6</v>
      </c>
      <c r="S64" s="19"/>
    </row>
    <row r="65" spans="1:19">
      <c r="A65" s="149" t="s">
        <v>4621</v>
      </c>
      <c r="B65" s="149" t="s">
        <v>1174</v>
      </c>
      <c r="C65" s="149">
        <v>6.23</v>
      </c>
      <c r="D65" s="149"/>
      <c r="E65" s="149" t="s">
        <v>4614</v>
      </c>
      <c r="F65" s="241">
        <f>VLOOKUP(A$2:A$1845,'DNEVNI IZVESTAJ'!A$2:C$14727,3,0)</f>
        <v>6</v>
      </c>
      <c r="G65" s="238">
        <f>VLOOKUP(A$2:A$1845,'DNEVNI IZVESTAJ'!A$2:D$14727,4,0)</f>
        <v>0</v>
      </c>
      <c r="H65" s="17">
        <f>VLOOKUP(A$2:A$1816,'DNEVNI IZVESTAJ'!A$2:BF$14727,6,0)</f>
        <v>1596</v>
      </c>
      <c r="I65" s="18">
        <f ca="1">SUM(H65+UNOS!J$9)</f>
        <v>1607</v>
      </c>
      <c r="J65" s="17" t="str">
        <f>VLOOKUP(A$2:A$1816,'DNEVNI IZVESTAJ'!A$2:BH$14727,7,0)</f>
        <v>L CORP</v>
      </c>
      <c r="K65" s="17" t="str">
        <f>VLOOKUP(A$2:A$1816,'DNEVNI IZVESTAJ'!A$2:BI$14727,8,0)</f>
        <v>360+</v>
      </c>
      <c r="L65" s="242">
        <f>VLOOKUP(A$2:A$1816,'DNEVNI IZVESTAJ'!A$2:BJ$14727,9,0)</f>
        <v>0</v>
      </c>
      <c r="M65" s="242">
        <f>VLOOKUP(A$2:A$1816,'DNEVNI IZVESTAJ'!A$2:BK$14727,10,0)</f>
        <v>0</v>
      </c>
      <c r="N65" s="242">
        <f>VLOOKUP(A$2:A$1816,'DNEVNI IZVESTAJ'!A$2:BL$14727,11,0)</f>
        <v>0</v>
      </c>
      <c r="O65" s="242">
        <f>VLOOKUP(A$2:A$1816,'DNEVNI IZVESTAJ'!A$2:BM$14727,12,0)</f>
        <v>0</v>
      </c>
      <c r="P65" s="242">
        <f>VLOOKUP(A$2:A$1816,'DNEVNI IZVESTAJ'!A$2:BN$14727,13,0)</f>
        <v>0</v>
      </c>
      <c r="Q65" s="242">
        <f>VLOOKUP(A$2:A$1816,'DNEVNI IZVESTAJ'!A$2:BO$14727,14,0)</f>
        <v>0</v>
      </c>
      <c r="R65" s="242">
        <f>VLOOKUP(A$2:A$1816,'DNEVNI IZVESTAJ'!A$2:BP$14727,15,0)</f>
        <v>6</v>
      </c>
      <c r="S65" s="19"/>
    </row>
    <row r="66" spans="1:19">
      <c r="A66" s="149" t="s">
        <v>1607</v>
      </c>
      <c r="B66" s="149" t="s">
        <v>6522</v>
      </c>
      <c r="C66" s="149">
        <v>55628.7</v>
      </c>
      <c r="D66" s="149"/>
      <c r="E66" s="149" t="s">
        <v>1608</v>
      </c>
      <c r="F66" s="241">
        <f>VLOOKUP(A$2:A$1845,'DNEVNI IZVESTAJ'!A$2:C$14727,3,0)</f>
        <v>55628.7</v>
      </c>
      <c r="G66" s="238">
        <f>VLOOKUP(A$2:A$1845,'DNEVNI IZVESTAJ'!A$2:D$14727,4,0)</f>
        <v>0</v>
      </c>
      <c r="H66" s="17">
        <f>VLOOKUP(A$2:A$1816,'DNEVNI IZVESTAJ'!A$2:BF$14727,6,0)</f>
        <v>1586</v>
      </c>
      <c r="I66" s="18">
        <f ca="1">SUM(H66+UNOS!J$9)</f>
        <v>1597</v>
      </c>
      <c r="J66" s="17" t="str">
        <f>VLOOKUP(A$2:A$1816,'DNEVNI IZVESTAJ'!A$2:BH$14727,7,0)</f>
        <v>SME</v>
      </c>
      <c r="K66" s="17" t="str">
        <f>VLOOKUP(A$2:A$1816,'DNEVNI IZVESTAJ'!A$2:BI$14727,8,0)</f>
        <v>360+</v>
      </c>
      <c r="L66" s="242">
        <f>VLOOKUP(A$2:A$1816,'DNEVNI IZVESTAJ'!A$2:BJ$14727,9,0)</f>
        <v>0</v>
      </c>
      <c r="M66" s="242">
        <f>VLOOKUP(A$2:A$1816,'DNEVNI IZVESTAJ'!A$2:BK$14727,10,0)</f>
        <v>0</v>
      </c>
      <c r="N66" s="242">
        <f>VLOOKUP(A$2:A$1816,'DNEVNI IZVESTAJ'!A$2:BL$14727,11,0)</f>
        <v>0</v>
      </c>
      <c r="O66" s="242">
        <f>VLOOKUP(A$2:A$1816,'DNEVNI IZVESTAJ'!A$2:BM$14727,12,0)</f>
        <v>0</v>
      </c>
      <c r="P66" s="242">
        <f>VLOOKUP(A$2:A$1816,'DNEVNI IZVESTAJ'!A$2:BN$14727,13,0)</f>
        <v>0</v>
      </c>
      <c r="Q66" s="242">
        <f>VLOOKUP(A$2:A$1816,'DNEVNI IZVESTAJ'!A$2:BO$14727,14,0)</f>
        <v>0</v>
      </c>
      <c r="R66" s="242">
        <f>VLOOKUP(A$2:A$1816,'DNEVNI IZVESTAJ'!A$2:BP$14727,15,0)</f>
        <v>55628.71</v>
      </c>
      <c r="S66" s="19"/>
    </row>
    <row r="67" spans="1:19">
      <c r="A67" s="170" t="s">
        <v>4361</v>
      </c>
      <c r="B67" s="170" t="s">
        <v>4362</v>
      </c>
      <c r="C67" s="170">
        <v>4387.33</v>
      </c>
      <c r="D67" s="170"/>
      <c r="E67" s="170" t="s">
        <v>1890</v>
      </c>
      <c r="F67" s="241">
        <f>VLOOKUP(A$2:A$1845,'DNEVNI IZVESTAJ'!A$2:C$14727,3,0)</f>
        <v>5032.91</v>
      </c>
      <c r="G67" s="238">
        <f>VLOOKUP(A$2:A$1845,'DNEVNI IZVESTAJ'!A$2:D$14727,4,0)</f>
        <v>0</v>
      </c>
      <c r="H67" s="17">
        <f>VLOOKUP(A$2:A$1816,'DNEVNI IZVESTAJ'!A$2:BF$14727,6,0)</f>
        <v>1576</v>
      </c>
      <c r="I67" s="18">
        <f ca="1">SUM(H67+UNOS!J$9)</f>
        <v>1587</v>
      </c>
      <c r="J67" s="17" t="str">
        <f>VLOOKUP(A$2:A$1816,'DNEVNI IZVESTAJ'!A$2:BH$14727,7,0)</f>
        <v>SME</v>
      </c>
      <c r="K67" s="17" t="str">
        <f>VLOOKUP(A$2:A$1816,'DNEVNI IZVESTAJ'!A$2:BI$14727,8,0)</f>
        <v>360+</v>
      </c>
      <c r="L67" s="242">
        <f>VLOOKUP(A$2:A$1816,'DNEVNI IZVESTAJ'!A$2:BJ$14727,9,0)</f>
        <v>0</v>
      </c>
      <c r="M67" s="242">
        <f>VLOOKUP(A$2:A$1816,'DNEVNI IZVESTAJ'!A$2:BK$14727,10,0)</f>
        <v>0</v>
      </c>
      <c r="N67" s="242">
        <f>VLOOKUP(A$2:A$1816,'DNEVNI IZVESTAJ'!A$2:BL$14727,11,0)</f>
        <v>0</v>
      </c>
      <c r="O67" s="242">
        <f>VLOOKUP(A$2:A$1816,'DNEVNI IZVESTAJ'!A$2:BM$14727,12,0)</f>
        <v>0</v>
      </c>
      <c r="P67" s="242">
        <f>VLOOKUP(A$2:A$1816,'DNEVNI IZVESTAJ'!A$2:BN$14727,13,0)</f>
        <v>0</v>
      </c>
      <c r="Q67" s="242">
        <f>VLOOKUP(A$2:A$1816,'DNEVNI IZVESTAJ'!A$2:BO$14727,14,0)</f>
        <v>0</v>
      </c>
      <c r="R67" s="242">
        <f>VLOOKUP(A$2:A$1816,'DNEVNI IZVESTAJ'!A$2:BP$14727,15,0)</f>
        <v>5032.88</v>
      </c>
      <c r="S67" s="19"/>
    </row>
    <row r="68" spans="1:19">
      <c r="A68" s="149" t="s">
        <v>4601</v>
      </c>
      <c r="B68" s="149" t="s">
        <v>6522</v>
      </c>
      <c r="C68" s="149">
        <v>22133.53</v>
      </c>
      <c r="D68" s="149"/>
      <c r="E68" s="149" t="s">
        <v>4602</v>
      </c>
      <c r="F68" s="241">
        <f>VLOOKUP(A$2:A$1845,'DNEVNI IZVESTAJ'!A$2:C$14727,3,0)</f>
        <v>22128.74</v>
      </c>
      <c r="G68" s="238">
        <f>VLOOKUP(A$2:A$1845,'DNEVNI IZVESTAJ'!A$2:D$14727,4,0)</f>
        <v>0</v>
      </c>
      <c r="H68" s="17">
        <f>VLOOKUP(A$2:A$1816,'DNEVNI IZVESTAJ'!A$2:BF$14727,6,0)</f>
        <v>1570</v>
      </c>
      <c r="I68" s="18">
        <f ca="1">SUM(H68+UNOS!J$9)</f>
        <v>1581</v>
      </c>
      <c r="J68" s="17" t="str">
        <f>VLOOKUP(A$2:A$1816,'DNEVNI IZVESTAJ'!A$2:BH$14727,7,0)</f>
        <v>SME</v>
      </c>
      <c r="K68" s="17" t="str">
        <f>VLOOKUP(A$2:A$1816,'DNEVNI IZVESTAJ'!A$2:BI$14727,8,0)</f>
        <v>360+</v>
      </c>
      <c r="L68" s="242">
        <f>VLOOKUP(A$2:A$1816,'DNEVNI IZVESTAJ'!A$2:BJ$14727,9,0)</f>
        <v>0</v>
      </c>
      <c r="M68" s="242">
        <f>VLOOKUP(A$2:A$1816,'DNEVNI IZVESTAJ'!A$2:BK$14727,10,0)</f>
        <v>0</v>
      </c>
      <c r="N68" s="242">
        <f>VLOOKUP(A$2:A$1816,'DNEVNI IZVESTAJ'!A$2:BL$14727,11,0)</f>
        <v>0</v>
      </c>
      <c r="O68" s="242">
        <f>VLOOKUP(A$2:A$1816,'DNEVNI IZVESTAJ'!A$2:BM$14727,12,0)</f>
        <v>0</v>
      </c>
      <c r="P68" s="242">
        <f>VLOOKUP(A$2:A$1816,'DNEVNI IZVESTAJ'!A$2:BN$14727,13,0)</f>
        <v>0</v>
      </c>
      <c r="Q68" s="242">
        <f>VLOOKUP(A$2:A$1816,'DNEVNI IZVESTAJ'!A$2:BO$14727,14,0)</f>
        <v>0</v>
      </c>
      <c r="R68" s="242">
        <f>VLOOKUP(A$2:A$1816,'DNEVNI IZVESTAJ'!A$2:BP$14727,15,0)</f>
        <v>22128.74</v>
      </c>
      <c r="S68" s="19"/>
    </row>
    <row r="69" spans="1:19">
      <c r="A69" s="149" t="s">
        <v>3856</v>
      </c>
      <c r="B69" s="149" t="s">
        <v>6516</v>
      </c>
      <c r="C69" s="149">
        <v>8872.44</v>
      </c>
      <c r="D69" s="149"/>
      <c r="E69" s="149" t="s">
        <v>3857</v>
      </c>
      <c r="F69" s="241">
        <f>VLOOKUP(A$2:A$1845,'DNEVNI IZVESTAJ'!A$2:C$14727,3,0)</f>
        <v>9006.26</v>
      </c>
      <c r="G69" s="238">
        <f>VLOOKUP(A$2:A$1845,'DNEVNI IZVESTAJ'!A$2:D$14727,4,0)</f>
        <v>0</v>
      </c>
      <c r="H69" s="17">
        <f>VLOOKUP(A$2:A$1816,'DNEVNI IZVESTAJ'!A$2:BF$14727,6,0)</f>
        <v>1570</v>
      </c>
      <c r="I69" s="18">
        <f ca="1">SUM(H69+UNOS!J$9)</f>
        <v>1581</v>
      </c>
      <c r="J69" s="17" t="str">
        <f>VLOOKUP(A$2:A$1816,'DNEVNI IZVESTAJ'!A$2:BH$14727,7,0)</f>
        <v>SME</v>
      </c>
      <c r="K69" s="17" t="str">
        <f>VLOOKUP(A$2:A$1816,'DNEVNI IZVESTAJ'!A$2:BI$14727,8,0)</f>
        <v>360+</v>
      </c>
      <c r="L69" s="242">
        <f>VLOOKUP(A$2:A$1816,'DNEVNI IZVESTAJ'!A$2:BJ$14727,9,0)</f>
        <v>0</v>
      </c>
      <c r="M69" s="242">
        <f>VLOOKUP(A$2:A$1816,'DNEVNI IZVESTAJ'!A$2:BK$14727,10,0)</f>
        <v>0</v>
      </c>
      <c r="N69" s="242">
        <f>VLOOKUP(A$2:A$1816,'DNEVNI IZVESTAJ'!A$2:BL$14727,11,0)</f>
        <v>0</v>
      </c>
      <c r="O69" s="242">
        <f>VLOOKUP(A$2:A$1816,'DNEVNI IZVESTAJ'!A$2:BM$14727,12,0)</f>
        <v>0</v>
      </c>
      <c r="P69" s="242">
        <f>VLOOKUP(A$2:A$1816,'DNEVNI IZVESTAJ'!A$2:BN$14727,13,0)</f>
        <v>0</v>
      </c>
      <c r="Q69" s="242">
        <f>VLOOKUP(A$2:A$1816,'DNEVNI IZVESTAJ'!A$2:BO$14727,14,0)</f>
        <v>0</v>
      </c>
      <c r="R69" s="242">
        <f>VLOOKUP(A$2:A$1816,'DNEVNI IZVESTAJ'!A$2:BP$14727,15,0)</f>
        <v>9006.27</v>
      </c>
      <c r="S69" s="19"/>
    </row>
    <row r="70" spans="1:19">
      <c r="A70" s="149" t="s">
        <v>3978</v>
      </c>
      <c r="B70" s="149" t="s">
        <v>3979</v>
      </c>
      <c r="C70" s="149">
        <v>1423.3</v>
      </c>
      <c r="D70" s="149"/>
      <c r="E70" s="149" t="s">
        <v>3971</v>
      </c>
      <c r="F70" s="241">
        <f>VLOOKUP(A$2:A$1845,'DNEVNI IZVESTAJ'!A$2:C$14727,3,0)</f>
        <v>1552.63</v>
      </c>
      <c r="G70" s="238">
        <f>VLOOKUP(A$2:A$1845,'DNEVNI IZVESTAJ'!A$2:D$14727,4,0)</f>
        <v>0</v>
      </c>
      <c r="H70" s="17">
        <f>VLOOKUP(A$2:A$1816,'DNEVNI IZVESTAJ'!A$2:BF$14727,6,0)</f>
        <v>1570</v>
      </c>
      <c r="I70" s="18">
        <f ca="1">SUM(H70+UNOS!J$9)</f>
        <v>1581</v>
      </c>
      <c r="J70" s="17" t="str">
        <f>VLOOKUP(A$2:A$1816,'DNEVNI IZVESTAJ'!A$2:BH$14727,7,0)</f>
        <v>SBB</v>
      </c>
      <c r="K70" s="17" t="str">
        <f>VLOOKUP(A$2:A$1816,'DNEVNI IZVESTAJ'!A$2:BI$14727,8,0)</f>
        <v>360+</v>
      </c>
      <c r="L70" s="242">
        <f>VLOOKUP(A$2:A$1816,'DNEVNI IZVESTAJ'!A$2:BJ$14727,9,0)</f>
        <v>0</v>
      </c>
      <c r="M70" s="242">
        <f>VLOOKUP(A$2:A$1816,'DNEVNI IZVESTAJ'!A$2:BK$14727,10,0)</f>
        <v>0</v>
      </c>
      <c r="N70" s="242">
        <f>VLOOKUP(A$2:A$1816,'DNEVNI IZVESTAJ'!A$2:BL$14727,11,0)</f>
        <v>0</v>
      </c>
      <c r="O70" s="242">
        <f>VLOOKUP(A$2:A$1816,'DNEVNI IZVESTAJ'!A$2:BM$14727,12,0)</f>
        <v>0</v>
      </c>
      <c r="P70" s="242">
        <f>VLOOKUP(A$2:A$1816,'DNEVNI IZVESTAJ'!A$2:BN$14727,13,0)</f>
        <v>0</v>
      </c>
      <c r="Q70" s="242">
        <f>VLOOKUP(A$2:A$1816,'DNEVNI IZVESTAJ'!A$2:BO$14727,14,0)</f>
        <v>0</v>
      </c>
      <c r="R70" s="242">
        <f>VLOOKUP(A$2:A$1816,'DNEVNI IZVESTAJ'!A$2:BP$14727,15,0)</f>
        <v>1552.62</v>
      </c>
      <c r="S70" s="19"/>
    </row>
    <row r="71" spans="1:19">
      <c r="A71" s="149" t="s">
        <v>4653</v>
      </c>
      <c r="B71" s="149" t="s">
        <v>4654</v>
      </c>
      <c r="C71" s="149">
        <v>2156.2600000000002</v>
      </c>
      <c r="D71" s="149"/>
      <c r="E71" s="149" t="s">
        <v>4494</v>
      </c>
      <c r="F71" s="241">
        <f>VLOOKUP(A$2:A$1845,'DNEVNI IZVESTAJ'!A$2:C$14727,3,0)</f>
        <v>2124.4899999999998</v>
      </c>
      <c r="G71" s="238">
        <f>VLOOKUP(A$2:A$1845,'DNEVNI IZVESTAJ'!A$2:D$14727,4,0)</f>
        <v>0</v>
      </c>
      <c r="H71" s="17">
        <f>VLOOKUP(A$2:A$1816,'DNEVNI IZVESTAJ'!A$2:BF$14727,6,0)</f>
        <v>1569</v>
      </c>
      <c r="I71" s="18">
        <f ca="1">SUM(H71+UNOS!J$9)</f>
        <v>1580</v>
      </c>
      <c r="J71" s="17" t="str">
        <f>VLOOKUP(A$2:A$1816,'DNEVNI IZVESTAJ'!A$2:BH$14727,7,0)</f>
        <v>SBB</v>
      </c>
      <c r="K71" s="17" t="str">
        <f>VLOOKUP(A$2:A$1816,'DNEVNI IZVESTAJ'!A$2:BI$14727,8,0)</f>
        <v>360+</v>
      </c>
      <c r="L71" s="242">
        <f>VLOOKUP(A$2:A$1816,'DNEVNI IZVESTAJ'!A$2:BJ$14727,9,0)</f>
        <v>0</v>
      </c>
      <c r="M71" s="242">
        <f>VLOOKUP(A$2:A$1816,'DNEVNI IZVESTAJ'!A$2:BK$14727,10,0)</f>
        <v>0</v>
      </c>
      <c r="N71" s="242">
        <f>VLOOKUP(A$2:A$1816,'DNEVNI IZVESTAJ'!A$2:BL$14727,11,0)</f>
        <v>0</v>
      </c>
      <c r="O71" s="242">
        <f>VLOOKUP(A$2:A$1816,'DNEVNI IZVESTAJ'!A$2:BM$14727,12,0)</f>
        <v>0</v>
      </c>
      <c r="P71" s="242">
        <f>VLOOKUP(A$2:A$1816,'DNEVNI IZVESTAJ'!A$2:BN$14727,13,0)</f>
        <v>0</v>
      </c>
      <c r="Q71" s="242">
        <f>VLOOKUP(A$2:A$1816,'DNEVNI IZVESTAJ'!A$2:BO$14727,14,0)</f>
        <v>0</v>
      </c>
      <c r="R71" s="242">
        <f>VLOOKUP(A$2:A$1816,'DNEVNI IZVESTAJ'!A$2:BP$14727,15,0)</f>
        <v>2124.48</v>
      </c>
      <c r="S71" s="19"/>
    </row>
    <row r="72" spans="1:19">
      <c r="A72" s="149" t="s">
        <v>6515</v>
      </c>
      <c r="B72" s="149" t="s">
        <v>6516</v>
      </c>
      <c r="C72" s="149">
        <v>3778.95</v>
      </c>
      <c r="D72" s="149"/>
      <c r="E72" s="149" t="s">
        <v>6517</v>
      </c>
      <c r="F72" s="241">
        <f>VLOOKUP(A$2:A$1845,'DNEVNI IZVESTAJ'!A$2:C$14727,3,0)</f>
        <v>4175.38</v>
      </c>
      <c r="G72" s="238">
        <f>VLOOKUP(A$2:A$1845,'DNEVNI IZVESTAJ'!A$2:D$14727,4,0)</f>
        <v>0</v>
      </c>
      <c r="H72" s="17">
        <f>VLOOKUP(A$2:A$1816,'DNEVNI IZVESTAJ'!A$2:BF$14727,6,0)</f>
        <v>1558</v>
      </c>
      <c r="I72" s="18">
        <f ca="1">SUM(H72+UNOS!J$9)</f>
        <v>1569</v>
      </c>
      <c r="J72" s="17" t="str">
        <f>VLOOKUP(A$2:A$1816,'DNEVNI IZVESTAJ'!A$2:BH$14727,7,0)</f>
        <v>SME</v>
      </c>
      <c r="K72" s="17" t="str">
        <f>VLOOKUP(A$2:A$1816,'DNEVNI IZVESTAJ'!A$2:BI$14727,8,0)</f>
        <v>360+</v>
      </c>
      <c r="L72" s="242">
        <f>VLOOKUP(A$2:A$1816,'DNEVNI IZVESTAJ'!A$2:BJ$14727,9,0)</f>
        <v>0</v>
      </c>
      <c r="M72" s="242">
        <f>VLOOKUP(A$2:A$1816,'DNEVNI IZVESTAJ'!A$2:BK$14727,10,0)</f>
        <v>0</v>
      </c>
      <c r="N72" s="242">
        <f>VLOOKUP(A$2:A$1816,'DNEVNI IZVESTAJ'!A$2:BL$14727,11,0)</f>
        <v>0</v>
      </c>
      <c r="O72" s="242">
        <f>VLOOKUP(A$2:A$1816,'DNEVNI IZVESTAJ'!A$2:BM$14727,12,0)</f>
        <v>0</v>
      </c>
      <c r="P72" s="242">
        <f>VLOOKUP(A$2:A$1816,'DNEVNI IZVESTAJ'!A$2:BN$14727,13,0)</f>
        <v>0</v>
      </c>
      <c r="Q72" s="242">
        <f>VLOOKUP(A$2:A$1816,'DNEVNI IZVESTAJ'!A$2:BO$14727,14,0)</f>
        <v>0</v>
      </c>
      <c r="R72" s="242">
        <f>VLOOKUP(A$2:A$1816,'DNEVNI IZVESTAJ'!A$2:BP$14727,15,0)</f>
        <v>4175.37</v>
      </c>
      <c r="S72" s="19"/>
    </row>
    <row r="73" spans="1:19">
      <c r="A73" s="149" t="s">
        <v>2081</v>
      </c>
      <c r="B73" s="149" t="s">
        <v>6516</v>
      </c>
      <c r="C73" s="149">
        <v>2399.42</v>
      </c>
      <c r="D73" s="149"/>
      <c r="E73" s="149" t="s">
        <v>2082</v>
      </c>
      <c r="F73" s="241">
        <f>VLOOKUP(A$2:A$1845,'DNEVNI IZVESTAJ'!A$2:C$14727,3,0)</f>
        <v>2728.54</v>
      </c>
      <c r="G73" s="238">
        <f>VLOOKUP(A$2:A$1845,'DNEVNI IZVESTAJ'!A$2:D$14727,4,0)</f>
        <v>0</v>
      </c>
      <c r="H73" s="17">
        <f>VLOOKUP(A$2:A$1816,'DNEVNI IZVESTAJ'!A$2:BF$14727,6,0)</f>
        <v>1558</v>
      </c>
      <c r="I73" s="18">
        <f ca="1">SUM(H73+UNOS!J$9)</f>
        <v>1569</v>
      </c>
      <c r="J73" s="17" t="str">
        <f>VLOOKUP(A$2:A$1816,'DNEVNI IZVESTAJ'!A$2:BH$14727,7,0)</f>
        <v>SME</v>
      </c>
      <c r="K73" s="17" t="str">
        <f>VLOOKUP(A$2:A$1816,'DNEVNI IZVESTAJ'!A$2:BI$14727,8,0)</f>
        <v>360+</v>
      </c>
      <c r="L73" s="242">
        <f>VLOOKUP(A$2:A$1816,'DNEVNI IZVESTAJ'!A$2:BJ$14727,9,0)</f>
        <v>0</v>
      </c>
      <c r="M73" s="242">
        <f>VLOOKUP(A$2:A$1816,'DNEVNI IZVESTAJ'!A$2:BK$14727,10,0)</f>
        <v>0</v>
      </c>
      <c r="N73" s="242">
        <f>VLOOKUP(A$2:A$1816,'DNEVNI IZVESTAJ'!A$2:BL$14727,11,0)</f>
        <v>0</v>
      </c>
      <c r="O73" s="242">
        <f>VLOOKUP(A$2:A$1816,'DNEVNI IZVESTAJ'!A$2:BM$14727,12,0)</f>
        <v>0</v>
      </c>
      <c r="P73" s="242">
        <f>VLOOKUP(A$2:A$1816,'DNEVNI IZVESTAJ'!A$2:BN$14727,13,0)</f>
        <v>0</v>
      </c>
      <c r="Q73" s="242">
        <f>VLOOKUP(A$2:A$1816,'DNEVNI IZVESTAJ'!A$2:BO$14727,14,0)</f>
        <v>0</v>
      </c>
      <c r="R73" s="242">
        <f>VLOOKUP(A$2:A$1816,'DNEVNI IZVESTAJ'!A$2:BP$14727,15,0)</f>
        <v>2728.49</v>
      </c>
      <c r="S73" s="19"/>
    </row>
    <row r="74" spans="1:19">
      <c r="A74" s="149" t="s">
        <v>2083</v>
      </c>
      <c r="B74" s="149" t="s">
        <v>6516</v>
      </c>
      <c r="C74" s="149">
        <v>2409.42</v>
      </c>
      <c r="D74" s="149"/>
      <c r="E74" s="149" t="s">
        <v>2082</v>
      </c>
      <c r="F74" s="241">
        <f>VLOOKUP(A$2:A$1845,'DNEVNI IZVESTAJ'!A$2:C$14727,3,0)</f>
        <v>2738.54</v>
      </c>
      <c r="G74" s="238">
        <f>VLOOKUP(A$2:A$1845,'DNEVNI IZVESTAJ'!A$2:D$14727,4,0)</f>
        <v>0</v>
      </c>
      <c r="H74" s="17">
        <f>VLOOKUP(A$2:A$1816,'DNEVNI IZVESTAJ'!A$2:BF$14727,6,0)</f>
        <v>1558</v>
      </c>
      <c r="I74" s="18">
        <f ca="1">SUM(H74+UNOS!J$9)</f>
        <v>1569</v>
      </c>
      <c r="J74" s="17" t="str">
        <f>VLOOKUP(A$2:A$1816,'DNEVNI IZVESTAJ'!A$2:BH$14727,7,0)</f>
        <v>SME</v>
      </c>
      <c r="K74" s="17" t="str">
        <f>VLOOKUP(A$2:A$1816,'DNEVNI IZVESTAJ'!A$2:BI$14727,8,0)</f>
        <v>360+</v>
      </c>
      <c r="L74" s="242">
        <f>VLOOKUP(A$2:A$1816,'DNEVNI IZVESTAJ'!A$2:BJ$14727,9,0)</f>
        <v>0</v>
      </c>
      <c r="M74" s="242">
        <f>VLOOKUP(A$2:A$1816,'DNEVNI IZVESTAJ'!A$2:BK$14727,10,0)</f>
        <v>0</v>
      </c>
      <c r="N74" s="242">
        <f>VLOOKUP(A$2:A$1816,'DNEVNI IZVESTAJ'!A$2:BL$14727,11,0)</f>
        <v>0</v>
      </c>
      <c r="O74" s="242">
        <f>VLOOKUP(A$2:A$1816,'DNEVNI IZVESTAJ'!A$2:BM$14727,12,0)</f>
        <v>0</v>
      </c>
      <c r="P74" s="242">
        <f>VLOOKUP(A$2:A$1816,'DNEVNI IZVESTAJ'!A$2:BN$14727,13,0)</f>
        <v>0</v>
      </c>
      <c r="Q74" s="242">
        <f>VLOOKUP(A$2:A$1816,'DNEVNI IZVESTAJ'!A$2:BO$14727,14,0)</f>
        <v>0</v>
      </c>
      <c r="R74" s="242">
        <f>VLOOKUP(A$2:A$1816,'DNEVNI IZVESTAJ'!A$2:BP$14727,15,0)</f>
        <v>2738.49</v>
      </c>
      <c r="S74" s="19"/>
    </row>
    <row r="75" spans="1:19">
      <c r="A75" s="149" t="s">
        <v>2069</v>
      </c>
      <c r="B75" s="149" t="s">
        <v>2070</v>
      </c>
      <c r="C75" s="149">
        <v>11527.99</v>
      </c>
      <c r="D75" s="149"/>
      <c r="E75" s="149" t="s">
        <v>2071</v>
      </c>
      <c r="F75" s="241">
        <f>VLOOKUP(A$2:A$1845,'DNEVNI IZVESTAJ'!A$2:C$14727,3,0)</f>
        <v>13148.31</v>
      </c>
      <c r="G75" s="238">
        <f>VLOOKUP(A$2:A$1845,'DNEVNI IZVESTAJ'!A$2:D$14727,4,0)</f>
        <v>0</v>
      </c>
      <c r="H75" s="17">
        <f>VLOOKUP(A$2:A$1816,'DNEVNI IZVESTAJ'!A$2:BF$14727,6,0)</f>
        <v>1556</v>
      </c>
      <c r="I75" s="18">
        <f ca="1">SUM(H75+UNOS!J$9)</f>
        <v>1567</v>
      </c>
      <c r="J75" s="17" t="str">
        <f>VLOOKUP(A$2:A$1816,'DNEVNI IZVESTAJ'!A$2:BH$14727,7,0)</f>
        <v>SME</v>
      </c>
      <c r="K75" s="17" t="str">
        <f>VLOOKUP(A$2:A$1816,'DNEVNI IZVESTAJ'!A$2:BI$14727,8,0)</f>
        <v>360+</v>
      </c>
      <c r="L75" s="242">
        <f>VLOOKUP(A$2:A$1816,'DNEVNI IZVESTAJ'!A$2:BJ$14727,9,0)</f>
        <v>0</v>
      </c>
      <c r="M75" s="242">
        <f>VLOOKUP(A$2:A$1816,'DNEVNI IZVESTAJ'!A$2:BK$14727,10,0)</f>
        <v>0</v>
      </c>
      <c r="N75" s="242">
        <f>VLOOKUP(A$2:A$1816,'DNEVNI IZVESTAJ'!A$2:BL$14727,11,0)</f>
        <v>0</v>
      </c>
      <c r="O75" s="242">
        <f>VLOOKUP(A$2:A$1816,'DNEVNI IZVESTAJ'!A$2:BM$14727,12,0)</f>
        <v>0</v>
      </c>
      <c r="P75" s="242">
        <f>VLOOKUP(A$2:A$1816,'DNEVNI IZVESTAJ'!A$2:BN$14727,13,0)</f>
        <v>0</v>
      </c>
      <c r="Q75" s="242">
        <f>VLOOKUP(A$2:A$1816,'DNEVNI IZVESTAJ'!A$2:BO$14727,14,0)</f>
        <v>0</v>
      </c>
      <c r="R75" s="242">
        <f>VLOOKUP(A$2:A$1816,'DNEVNI IZVESTAJ'!A$2:BP$14727,15,0)</f>
        <v>13148.28</v>
      </c>
      <c r="S75" s="19"/>
    </row>
    <row r="76" spans="1:19">
      <c r="A76" s="149" t="s">
        <v>4009</v>
      </c>
      <c r="B76" s="149" t="s">
        <v>4010</v>
      </c>
      <c r="C76" s="149">
        <v>614.25</v>
      </c>
      <c r="D76" s="149"/>
      <c r="E76" s="149" t="s">
        <v>4011</v>
      </c>
      <c r="F76" s="241">
        <f>VLOOKUP(A$2:A$1845,'DNEVNI IZVESTAJ'!A$2:C$14727,3,0)</f>
        <v>684.71</v>
      </c>
      <c r="G76" s="238">
        <f>VLOOKUP(A$2:A$1845,'DNEVNI IZVESTAJ'!A$2:D$14727,4,0)</f>
        <v>0</v>
      </c>
      <c r="H76" s="17">
        <f>VLOOKUP(A$2:A$1816,'DNEVNI IZVESTAJ'!A$2:BF$14727,6,0)</f>
        <v>1556</v>
      </c>
      <c r="I76" s="18">
        <f ca="1">SUM(H76+UNOS!J$9)</f>
        <v>1567</v>
      </c>
      <c r="J76" s="17" t="str">
        <f>VLOOKUP(A$2:A$1816,'DNEVNI IZVESTAJ'!A$2:BH$14727,7,0)</f>
        <v>INDIV</v>
      </c>
      <c r="K76" s="17" t="str">
        <f>VLOOKUP(A$2:A$1816,'DNEVNI IZVESTAJ'!A$2:BI$14727,8,0)</f>
        <v>360+</v>
      </c>
      <c r="L76" s="242">
        <f>VLOOKUP(A$2:A$1816,'DNEVNI IZVESTAJ'!A$2:BJ$14727,9,0)</f>
        <v>0</v>
      </c>
      <c r="M76" s="242">
        <f>VLOOKUP(A$2:A$1816,'DNEVNI IZVESTAJ'!A$2:BK$14727,10,0)</f>
        <v>0</v>
      </c>
      <c r="N76" s="242">
        <f>VLOOKUP(A$2:A$1816,'DNEVNI IZVESTAJ'!A$2:BL$14727,11,0)</f>
        <v>0</v>
      </c>
      <c r="O76" s="242">
        <f>VLOOKUP(A$2:A$1816,'DNEVNI IZVESTAJ'!A$2:BM$14727,12,0)</f>
        <v>0</v>
      </c>
      <c r="P76" s="242">
        <f>VLOOKUP(A$2:A$1816,'DNEVNI IZVESTAJ'!A$2:BN$14727,13,0)</f>
        <v>0</v>
      </c>
      <c r="Q76" s="242">
        <f>VLOOKUP(A$2:A$1816,'DNEVNI IZVESTAJ'!A$2:BO$14727,14,0)</f>
        <v>0</v>
      </c>
      <c r="R76" s="242">
        <f>VLOOKUP(A$2:A$1816,'DNEVNI IZVESTAJ'!A$2:BP$14727,15,0)</f>
        <v>684.73</v>
      </c>
      <c r="S76" s="19"/>
    </row>
    <row r="77" spans="1:19">
      <c r="A77" s="149" t="s">
        <v>2073</v>
      </c>
      <c r="B77" s="149" t="s">
        <v>2070</v>
      </c>
      <c r="C77" s="149">
        <v>9880.7999999999993</v>
      </c>
      <c r="D77" s="149"/>
      <c r="E77" s="149" t="s">
        <v>2074</v>
      </c>
      <c r="F77" s="241">
        <f>VLOOKUP(A$2:A$1845,'DNEVNI IZVESTAJ'!A$2:C$14727,3,0)</f>
        <v>11187.35</v>
      </c>
      <c r="G77" s="238">
        <f>VLOOKUP(A$2:A$1845,'DNEVNI IZVESTAJ'!A$2:D$14727,4,0)</f>
        <v>0</v>
      </c>
      <c r="H77" s="17">
        <f>VLOOKUP(A$2:A$1816,'DNEVNI IZVESTAJ'!A$2:BF$14727,6,0)</f>
        <v>1544</v>
      </c>
      <c r="I77" s="18">
        <f ca="1">SUM(H77+UNOS!J$9)</f>
        <v>1555</v>
      </c>
      <c r="J77" s="17" t="str">
        <f>VLOOKUP(A$2:A$1816,'DNEVNI IZVESTAJ'!A$2:BH$14727,7,0)</f>
        <v>SME</v>
      </c>
      <c r="K77" s="17" t="str">
        <f>VLOOKUP(A$2:A$1816,'DNEVNI IZVESTAJ'!A$2:BI$14727,8,0)</f>
        <v>360+</v>
      </c>
      <c r="L77" s="242">
        <f>VLOOKUP(A$2:A$1816,'DNEVNI IZVESTAJ'!A$2:BJ$14727,9,0)</f>
        <v>0</v>
      </c>
      <c r="M77" s="242">
        <f>VLOOKUP(A$2:A$1816,'DNEVNI IZVESTAJ'!A$2:BK$14727,10,0)</f>
        <v>0</v>
      </c>
      <c r="N77" s="242">
        <f>VLOOKUP(A$2:A$1816,'DNEVNI IZVESTAJ'!A$2:BL$14727,11,0)</f>
        <v>0</v>
      </c>
      <c r="O77" s="242">
        <f>VLOOKUP(A$2:A$1816,'DNEVNI IZVESTAJ'!A$2:BM$14727,12,0)</f>
        <v>0</v>
      </c>
      <c r="P77" s="242">
        <f>VLOOKUP(A$2:A$1816,'DNEVNI IZVESTAJ'!A$2:BN$14727,13,0)</f>
        <v>0</v>
      </c>
      <c r="Q77" s="242">
        <f>VLOOKUP(A$2:A$1816,'DNEVNI IZVESTAJ'!A$2:BO$14727,14,0)</f>
        <v>0</v>
      </c>
      <c r="R77" s="242">
        <f>VLOOKUP(A$2:A$1816,'DNEVNI IZVESTAJ'!A$2:BP$14727,15,0)</f>
        <v>11187.32</v>
      </c>
      <c r="S77" s="19"/>
    </row>
    <row r="78" spans="1:19">
      <c r="A78" s="149" t="s">
        <v>4583</v>
      </c>
      <c r="B78" s="149" t="s">
        <v>2070</v>
      </c>
      <c r="C78" s="149">
        <v>759.89</v>
      </c>
      <c r="D78" s="149"/>
      <c r="E78" s="149" t="s">
        <v>4584</v>
      </c>
      <c r="F78" s="241">
        <f>VLOOKUP(A$2:A$1845,'DNEVNI IZVESTAJ'!A$2:C$14727,3,0)</f>
        <v>755.05</v>
      </c>
      <c r="G78" s="238">
        <f>VLOOKUP(A$2:A$1845,'DNEVNI IZVESTAJ'!A$2:D$14727,4,0)</f>
        <v>0</v>
      </c>
      <c r="H78" s="17">
        <f>VLOOKUP(A$2:A$1816,'DNEVNI IZVESTAJ'!A$2:BF$14727,6,0)</f>
        <v>1544</v>
      </c>
      <c r="I78" s="18">
        <f ca="1">SUM(H78+UNOS!J$9)</f>
        <v>1555</v>
      </c>
      <c r="J78" s="17" t="str">
        <f>VLOOKUP(A$2:A$1816,'DNEVNI IZVESTAJ'!A$2:BH$14727,7,0)</f>
        <v>SME</v>
      </c>
      <c r="K78" s="17" t="str">
        <f>VLOOKUP(A$2:A$1816,'DNEVNI IZVESTAJ'!A$2:BI$14727,8,0)</f>
        <v>360+</v>
      </c>
      <c r="L78" s="242">
        <f>VLOOKUP(A$2:A$1816,'DNEVNI IZVESTAJ'!A$2:BJ$14727,9,0)</f>
        <v>0</v>
      </c>
      <c r="M78" s="242">
        <f>VLOOKUP(A$2:A$1816,'DNEVNI IZVESTAJ'!A$2:BK$14727,10,0)</f>
        <v>0</v>
      </c>
      <c r="N78" s="242">
        <f>VLOOKUP(A$2:A$1816,'DNEVNI IZVESTAJ'!A$2:BL$14727,11,0)</f>
        <v>0</v>
      </c>
      <c r="O78" s="242">
        <f>VLOOKUP(A$2:A$1816,'DNEVNI IZVESTAJ'!A$2:BM$14727,12,0)</f>
        <v>0</v>
      </c>
      <c r="P78" s="242">
        <f>VLOOKUP(A$2:A$1816,'DNEVNI IZVESTAJ'!A$2:BN$14727,13,0)</f>
        <v>0</v>
      </c>
      <c r="Q78" s="242">
        <f>VLOOKUP(A$2:A$1816,'DNEVNI IZVESTAJ'!A$2:BO$14727,14,0)</f>
        <v>0</v>
      </c>
      <c r="R78" s="242">
        <f>VLOOKUP(A$2:A$1816,'DNEVNI IZVESTAJ'!A$2:BP$14727,15,0)</f>
        <v>755.05</v>
      </c>
      <c r="S78" s="19"/>
    </row>
    <row r="79" spans="1:19">
      <c r="A79" s="170" t="s">
        <v>448</v>
      </c>
      <c r="B79" s="170" t="s">
        <v>2070</v>
      </c>
      <c r="C79" s="170">
        <v>3250.92</v>
      </c>
      <c r="D79" s="170"/>
      <c r="E79" s="170" t="s">
        <v>449</v>
      </c>
      <c r="F79" s="241">
        <f>VLOOKUP(A$2:A$1845,'DNEVNI IZVESTAJ'!A$2:C$14727,3,0)</f>
        <v>3234.04</v>
      </c>
      <c r="G79" s="238">
        <f>VLOOKUP(A$2:A$1845,'DNEVNI IZVESTAJ'!A$2:D$14727,4,0)</f>
        <v>0</v>
      </c>
      <c r="H79" s="17">
        <f>VLOOKUP(A$2:A$1816,'DNEVNI IZVESTAJ'!A$2:BF$14727,6,0)</f>
        <v>1537</v>
      </c>
      <c r="I79" s="18">
        <f ca="1">SUM(H79+UNOS!J$9)</f>
        <v>1548</v>
      </c>
      <c r="J79" s="17" t="str">
        <f>VLOOKUP(A$2:A$1816,'DNEVNI IZVESTAJ'!A$2:BH$14727,7,0)</f>
        <v>SME</v>
      </c>
      <c r="K79" s="17" t="str">
        <f>VLOOKUP(A$2:A$1816,'DNEVNI IZVESTAJ'!A$2:BI$14727,8,0)</f>
        <v>360+</v>
      </c>
      <c r="L79" s="242">
        <f>VLOOKUP(A$2:A$1816,'DNEVNI IZVESTAJ'!A$2:BJ$14727,9,0)</f>
        <v>0</v>
      </c>
      <c r="M79" s="242">
        <f>VLOOKUP(A$2:A$1816,'DNEVNI IZVESTAJ'!A$2:BK$14727,10,0)</f>
        <v>0</v>
      </c>
      <c r="N79" s="242">
        <f>VLOOKUP(A$2:A$1816,'DNEVNI IZVESTAJ'!A$2:BL$14727,11,0)</f>
        <v>0</v>
      </c>
      <c r="O79" s="242">
        <f>VLOOKUP(A$2:A$1816,'DNEVNI IZVESTAJ'!A$2:BM$14727,12,0)</f>
        <v>0</v>
      </c>
      <c r="P79" s="242">
        <f>VLOOKUP(A$2:A$1816,'DNEVNI IZVESTAJ'!A$2:BN$14727,13,0)</f>
        <v>0</v>
      </c>
      <c r="Q79" s="242">
        <f>VLOOKUP(A$2:A$1816,'DNEVNI IZVESTAJ'!A$2:BO$14727,14,0)</f>
        <v>0</v>
      </c>
      <c r="R79" s="242">
        <f>VLOOKUP(A$2:A$1816,'DNEVNI IZVESTAJ'!A$2:BP$14727,15,0)</f>
        <v>3234.04</v>
      </c>
      <c r="S79" s="19"/>
    </row>
    <row r="80" spans="1:19">
      <c r="A80" s="170" t="s">
        <v>450</v>
      </c>
      <c r="B80" s="170" t="s">
        <v>2070</v>
      </c>
      <c r="C80" s="170">
        <v>3490.13</v>
      </c>
      <c r="D80" s="170"/>
      <c r="E80" s="170" t="s">
        <v>449</v>
      </c>
      <c r="F80" s="241">
        <f>VLOOKUP(A$2:A$1845,'DNEVNI IZVESTAJ'!A$2:C$14727,3,0)</f>
        <v>3473.25</v>
      </c>
      <c r="G80" s="238">
        <f>VLOOKUP(A$2:A$1845,'DNEVNI IZVESTAJ'!A$2:D$14727,4,0)</f>
        <v>0</v>
      </c>
      <c r="H80" s="17">
        <f>VLOOKUP(A$2:A$1816,'DNEVNI IZVESTAJ'!A$2:BF$14727,6,0)</f>
        <v>1537</v>
      </c>
      <c r="I80" s="18">
        <f ca="1">SUM(H80+UNOS!J$9)</f>
        <v>1548</v>
      </c>
      <c r="J80" s="17" t="str">
        <f>VLOOKUP(A$2:A$1816,'DNEVNI IZVESTAJ'!A$2:BH$14727,7,0)</f>
        <v>SME</v>
      </c>
      <c r="K80" s="17" t="str">
        <f>VLOOKUP(A$2:A$1816,'DNEVNI IZVESTAJ'!A$2:BI$14727,8,0)</f>
        <v>360+</v>
      </c>
      <c r="L80" s="242">
        <f>VLOOKUP(A$2:A$1816,'DNEVNI IZVESTAJ'!A$2:BJ$14727,9,0)</f>
        <v>0</v>
      </c>
      <c r="M80" s="242">
        <f>VLOOKUP(A$2:A$1816,'DNEVNI IZVESTAJ'!A$2:BK$14727,10,0)</f>
        <v>0</v>
      </c>
      <c r="N80" s="242">
        <f>VLOOKUP(A$2:A$1816,'DNEVNI IZVESTAJ'!A$2:BL$14727,11,0)</f>
        <v>0</v>
      </c>
      <c r="O80" s="242">
        <f>VLOOKUP(A$2:A$1816,'DNEVNI IZVESTAJ'!A$2:BM$14727,12,0)</f>
        <v>0</v>
      </c>
      <c r="P80" s="242">
        <f>VLOOKUP(A$2:A$1816,'DNEVNI IZVESTAJ'!A$2:BN$14727,13,0)</f>
        <v>0</v>
      </c>
      <c r="Q80" s="242">
        <f>VLOOKUP(A$2:A$1816,'DNEVNI IZVESTAJ'!A$2:BO$14727,14,0)</f>
        <v>0</v>
      </c>
      <c r="R80" s="242">
        <f>VLOOKUP(A$2:A$1816,'DNEVNI IZVESTAJ'!A$2:BP$14727,15,0)</f>
        <v>3473.25</v>
      </c>
      <c r="S80" s="19"/>
    </row>
    <row r="81" spans="1:19">
      <c r="A81" s="170" t="s">
        <v>451</v>
      </c>
      <c r="B81" s="170" t="s">
        <v>2070</v>
      </c>
      <c r="C81" s="170">
        <v>3490.33</v>
      </c>
      <c r="D81" s="170"/>
      <c r="E81" s="170" t="s">
        <v>449</v>
      </c>
      <c r="F81" s="241">
        <f>VLOOKUP(A$2:A$1845,'DNEVNI IZVESTAJ'!A$2:C$14727,3,0)</f>
        <v>3473.45</v>
      </c>
      <c r="G81" s="238">
        <f>VLOOKUP(A$2:A$1845,'DNEVNI IZVESTAJ'!A$2:D$14727,4,0)</f>
        <v>0</v>
      </c>
      <c r="H81" s="17">
        <f>VLOOKUP(A$2:A$1816,'DNEVNI IZVESTAJ'!A$2:BF$14727,6,0)</f>
        <v>1537</v>
      </c>
      <c r="I81" s="18">
        <f ca="1">SUM(H81+UNOS!J$9)</f>
        <v>1548</v>
      </c>
      <c r="J81" s="17" t="str">
        <f>VLOOKUP(A$2:A$1816,'DNEVNI IZVESTAJ'!A$2:BH$14727,7,0)</f>
        <v>SME</v>
      </c>
      <c r="K81" s="17" t="str">
        <f>VLOOKUP(A$2:A$1816,'DNEVNI IZVESTAJ'!A$2:BI$14727,8,0)</f>
        <v>360+</v>
      </c>
      <c r="L81" s="242">
        <f>VLOOKUP(A$2:A$1816,'DNEVNI IZVESTAJ'!A$2:BJ$14727,9,0)</f>
        <v>0</v>
      </c>
      <c r="M81" s="242">
        <f>VLOOKUP(A$2:A$1816,'DNEVNI IZVESTAJ'!A$2:BK$14727,10,0)</f>
        <v>0</v>
      </c>
      <c r="N81" s="242">
        <f>VLOOKUP(A$2:A$1816,'DNEVNI IZVESTAJ'!A$2:BL$14727,11,0)</f>
        <v>0</v>
      </c>
      <c r="O81" s="242">
        <f>VLOOKUP(A$2:A$1816,'DNEVNI IZVESTAJ'!A$2:BM$14727,12,0)</f>
        <v>0</v>
      </c>
      <c r="P81" s="242">
        <f>VLOOKUP(A$2:A$1816,'DNEVNI IZVESTAJ'!A$2:BN$14727,13,0)</f>
        <v>0</v>
      </c>
      <c r="Q81" s="242">
        <f>VLOOKUP(A$2:A$1816,'DNEVNI IZVESTAJ'!A$2:BO$14727,14,0)</f>
        <v>0</v>
      </c>
      <c r="R81" s="242">
        <f>VLOOKUP(A$2:A$1816,'DNEVNI IZVESTAJ'!A$2:BP$14727,15,0)</f>
        <v>3473.45</v>
      </c>
      <c r="S81" s="19"/>
    </row>
    <row r="82" spans="1:19">
      <c r="A82" s="149" t="s">
        <v>1555</v>
      </c>
      <c r="B82" s="149" t="s">
        <v>1556</v>
      </c>
      <c r="C82" s="149">
        <v>2296.42</v>
      </c>
      <c r="D82" s="149"/>
      <c r="E82" s="149" t="s">
        <v>6486</v>
      </c>
      <c r="F82" s="241">
        <f>VLOOKUP(A$2:A$1845,'DNEVNI IZVESTAJ'!A$2:C$14727,3,0)</f>
        <v>2332.84</v>
      </c>
      <c r="G82" s="238">
        <f>VLOOKUP(A$2:A$1845,'DNEVNI IZVESTAJ'!A$2:D$14727,4,0)</f>
        <v>0</v>
      </c>
      <c r="H82" s="17">
        <f>VLOOKUP(A$2:A$1816,'DNEVNI IZVESTAJ'!A$2:BF$14727,6,0)</f>
        <v>1493</v>
      </c>
      <c r="I82" s="18">
        <f ca="1">SUM(H82+UNOS!J$9)</f>
        <v>1504</v>
      </c>
      <c r="J82" s="17" t="str">
        <f>VLOOKUP(A$2:A$1816,'DNEVNI IZVESTAJ'!A$2:BH$14727,7,0)</f>
        <v>SME</v>
      </c>
      <c r="K82" s="17" t="str">
        <f>VLOOKUP(A$2:A$1816,'DNEVNI IZVESTAJ'!A$2:BI$14727,8,0)</f>
        <v>360+</v>
      </c>
      <c r="L82" s="242">
        <f>VLOOKUP(A$2:A$1816,'DNEVNI IZVESTAJ'!A$2:BJ$14727,9,0)</f>
        <v>0</v>
      </c>
      <c r="M82" s="242">
        <f>VLOOKUP(A$2:A$1816,'DNEVNI IZVESTAJ'!A$2:BK$14727,10,0)</f>
        <v>0</v>
      </c>
      <c r="N82" s="242">
        <f>VLOOKUP(A$2:A$1816,'DNEVNI IZVESTAJ'!A$2:BL$14727,11,0)</f>
        <v>0</v>
      </c>
      <c r="O82" s="242">
        <f>VLOOKUP(A$2:A$1816,'DNEVNI IZVESTAJ'!A$2:BM$14727,12,0)</f>
        <v>0</v>
      </c>
      <c r="P82" s="242">
        <f>VLOOKUP(A$2:A$1816,'DNEVNI IZVESTAJ'!A$2:BN$14727,13,0)</f>
        <v>0</v>
      </c>
      <c r="Q82" s="242">
        <f>VLOOKUP(A$2:A$1816,'DNEVNI IZVESTAJ'!A$2:BO$14727,14,0)</f>
        <v>0</v>
      </c>
      <c r="R82" s="242">
        <f>VLOOKUP(A$2:A$1816,'DNEVNI IZVESTAJ'!A$2:BP$14727,15,0)</f>
        <v>2332.84</v>
      </c>
      <c r="S82" s="19"/>
    </row>
    <row r="83" spans="1:19">
      <c r="A83" s="170" t="s">
        <v>407</v>
      </c>
      <c r="B83" s="170" t="s">
        <v>6522</v>
      </c>
      <c r="C83" s="170">
        <v>6966.86</v>
      </c>
      <c r="D83" s="170"/>
      <c r="E83" s="170" t="s">
        <v>408</v>
      </c>
      <c r="F83" s="241">
        <f>VLOOKUP(A$2:A$1845,'DNEVNI IZVESTAJ'!A$2:C$14727,3,0)</f>
        <v>6954.7</v>
      </c>
      <c r="G83" s="238">
        <f>VLOOKUP(A$2:A$1845,'DNEVNI IZVESTAJ'!A$2:D$14727,4,0)</f>
        <v>0</v>
      </c>
      <c r="H83" s="17">
        <f>VLOOKUP(A$2:A$1816,'DNEVNI IZVESTAJ'!A$2:BF$14727,6,0)</f>
        <v>1480</v>
      </c>
      <c r="I83" s="18">
        <f ca="1">SUM(H83+UNOS!J$9)</f>
        <v>1491</v>
      </c>
      <c r="J83" s="17" t="str">
        <f>VLOOKUP(A$2:A$1816,'DNEVNI IZVESTAJ'!A$2:BH$14727,7,0)</f>
        <v>SME</v>
      </c>
      <c r="K83" s="17" t="str">
        <f>VLOOKUP(A$2:A$1816,'DNEVNI IZVESTAJ'!A$2:BI$14727,8,0)</f>
        <v>360+</v>
      </c>
      <c r="L83" s="242">
        <f>VLOOKUP(A$2:A$1816,'DNEVNI IZVESTAJ'!A$2:BJ$14727,9,0)</f>
        <v>0</v>
      </c>
      <c r="M83" s="242">
        <f>VLOOKUP(A$2:A$1816,'DNEVNI IZVESTAJ'!A$2:BK$14727,10,0)</f>
        <v>0</v>
      </c>
      <c r="N83" s="242">
        <f>VLOOKUP(A$2:A$1816,'DNEVNI IZVESTAJ'!A$2:BL$14727,11,0)</f>
        <v>0</v>
      </c>
      <c r="O83" s="242">
        <f>VLOOKUP(A$2:A$1816,'DNEVNI IZVESTAJ'!A$2:BM$14727,12,0)</f>
        <v>0</v>
      </c>
      <c r="P83" s="242">
        <f>VLOOKUP(A$2:A$1816,'DNEVNI IZVESTAJ'!A$2:BN$14727,13,0)</f>
        <v>0</v>
      </c>
      <c r="Q83" s="242">
        <f>VLOOKUP(A$2:A$1816,'DNEVNI IZVESTAJ'!A$2:BO$14727,14,0)</f>
        <v>0</v>
      </c>
      <c r="R83" s="242">
        <f>VLOOKUP(A$2:A$1816,'DNEVNI IZVESTAJ'!A$2:BP$14727,15,0)</f>
        <v>6954.7</v>
      </c>
      <c r="S83" s="19"/>
    </row>
    <row r="84" spans="1:19">
      <c r="A84" s="170" t="s">
        <v>409</v>
      </c>
      <c r="B84" s="170" t="s">
        <v>6522</v>
      </c>
      <c r="C84" s="170">
        <v>6951.78</v>
      </c>
      <c r="D84" s="170"/>
      <c r="E84" s="170" t="s">
        <v>408</v>
      </c>
      <c r="F84" s="241">
        <f>VLOOKUP(A$2:A$1845,'DNEVNI IZVESTAJ'!A$2:C$14727,3,0)</f>
        <v>6943.84</v>
      </c>
      <c r="G84" s="238">
        <f>VLOOKUP(A$2:A$1845,'DNEVNI IZVESTAJ'!A$2:D$14727,4,0)</f>
        <v>0</v>
      </c>
      <c r="H84" s="17">
        <f>VLOOKUP(A$2:A$1816,'DNEVNI IZVESTAJ'!A$2:BF$14727,6,0)</f>
        <v>1480</v>
      </c>
      <c r="I84" s="18">
        <f ca="1">SUM(H84+UNOS!J$9)</f>
        <v>1491</v>
      </c>
      <c r="J84" s="17" t="str">
        <f>VLOOKUP(A$2:A$1816,'DNEVNI IZVESTAJ'!A$2:BH$14727,7,0)</f>
        <v>SME</v>
      </c>
      <c r="K84" s="17" t="str">
        <f>VLOOKUP(A$2:A$1816,'DNEVNI IZVESTAJ'!A$2:BI$14727,8,0)</f>
        <v>360+</v>
      </c>
      <c r="L84" s="242">
        <f>VLOOKUP(A$2:A$1816,'DNEVNI IZVESTAJ'!A$2:BJ$14727,9,0)</f>
        <v>0</v>
      </c>
      <c r="M84" s="242">
        <f>VLOOKUP(A$2:A$1816,'DNEVNI IZVESTAJ'!A$2:BK$14727,10,0)</f>
        <v>0</v>
      </c>
      <c r="N84" s="242">
        <f>VLOOKUP(A$2:A$1816,'DNEVNI IZVESTAJ'!A$2:BL$14727,11,0)</f>
        <v>0</v>
      </c>
      <c r="O84" s="242">
        <f>VLOOKUP(A$2:A$1816,'DNEVNI IZVESTAJ'!A$2:BM$14727,12,0)</f>
        <v>0</v>
      </c>
      <c r="P84" s="242">
        <f>VLOOKUP(A$2:A$1816,'DNEVNI IZVESTAJ'!A$2:BN$14727,13,0)</f>
        <v>0</v>
      </c>
      <c r="Q84" s="242">
        <f>VLOOKUP(A$2:A$1816,'DNEVNI IZVESTAJ'!A$2:BO$14727,14,0)</f>
        <v>0</v>
      </c>
      <c r="R84" s="242">
        <f>VLOOKUP(A$2:A$1816,'DNEVNI IZVESTAJ'!A$2:BP$14727,15,0)</f>
        <v>6943.84</v>
      </c>
      <c r="S84" s="19"/>
    </row>
    <row r="85" spans="1:19">
      <c r="A85" s="149" t="s">
        <v>1609</v>
      </c>
      <c r="B85" s="149" t="s">
        <v>6522</v>
      </c>
      <c r="C85" s="149">
        <v>81024.88</v>
      </c>
      <c r="D85" s="149"/>
      <c r="E85" s="149" t="s">
        <v>1610</v>
      </c>
      <c r="F85" s="241">
        <f>VLOOKUP(A$2:A$1845,'DNEVNI IZVESTAJ'!A$2:C$14727,3,0)</f>
        <v>81024.88</v>
      </c>
      <c r="G85" s="238">
        <f>VLOOKUP(A$2:A$1845,'DNEVNI IZVESTAJ'!A$2:D$14727,4,0)</f>
        <v>0</v>
      </c>
      <c r="H85" s="17">
        <f>VLOOKUP(A$2:A$1816,'DNEVNI IZVESTAJ'!A$2:BF$14727,6,0)</f>
        <v>1466</v>
      </c>
      <c r="I85" s="18">
        <f ca="1">SUM(H85+UNOS!J$9)</f>
        <v>1477</v>
      </c>
      <c r="J85" s="17" t="str">
        <f>VLOOKUP(A$2:A$1816,'DNEVNI IZVESTAJ'!A$2:BH$14727,7,0)</f>
        <v>SME</v>
      </c>
      <c r="K85" s="17" t="str">
        <f>VLOOKUP(A$2:A$1816,'DNEVNI IZVESTAJ'!A$2:BI$14727,8,0)</f>
        <v>360+</v>
      </c>
      <c r="L85" s="242">
        <f>VLOOKUP(A$2:A$1816,'DNEVNI IZVESTAJ'!A$2:BJ$14727,9,0)</f>
        <v>0</v>
      </c>
      <c r="M85" s="242">
        <f>VLOOKUP(A$2:A$1816,'DNEVNI IZVESTAJ'!A$2:BK$14727,10,0)</f>
        <v>0</v>
      </c>
      <c r="N85" s="242">
        <f>VLOOKUP(A$2:A$1816,'DNEVNI IZVESTAJ'!A$2:BL$14727,11,0)</f>
        <v>0</v>
      </c>
      <c r="O85" s="242">
        <f>VLOOKUP(A$2:A$1816,'DNEVNI IZVESTAJ'!A$2:BM$14727,12,0)</f>
        <v>0</v>
      </c>
      <c r="P85" s="242">
        <f>VLOOKUP(A$2:A$1816,'DNEVNI IZVESTAJ'!A$2:BN$14727,13,0)</f>
        <v>0</v>
      </c>
      <c r="Q85" s="242">
        <f>VLOOKUP(A$2:A$1816,'DNEVNI IZVESTAJ'!A$2:BO$14727,14,0)</f>
        <v>0</v>
      </c>
      <c r="R85" s="242">
        <f>VLOOKUP(A$2:A$1816,'DNEVNI IZVESTAJ'!A$2:BP$14727,15,0)</f>
        <v>81024.89</v>
      </c>
      <c r="S85" s="19"/>
    </row>
    <row r="86" spans="1:19">
      <c r="A86" s="170" t="s">
        <v>549</v>
      </c>
      <c r="B86" s="170" t="s">
        <v>550</v>
      </c>
      <c r="C86" s="170">
        <v>3015.67</v>
      </c>
      <c r="D86" s="170"/>
      <c r="E86" s="170" t="s">
        <v>551</v>
      </c>
      <c r="F86" s="241">
        <f>VLOOKUP(A$2:A$1845,'DNEVNI IZVESTAJ'!A$2:C$14727,3,0)</f>
        <v>3445.23</v>
      </c>
      <c r="G86" s="238">
        <f>VLOOKUP(A$2:A$1845,'DNEVNI IZVESTAJ'!A$2:D$14727,4,0)</f>
        <v>0</v>
      </c>
      <c r="H86" s="17">
        <f>VLOOKUP(A$2:A$1816,'DNEVNI IZVESTAJ'!A$2:BF$14727,6,0)</f>
        <v>1449</v>
      </c>
      <c r="I86" s="18">
        <f ca="1">SUM(H86+UNOS!J$9)</f>
        <v>1460</v>
      </c>
      <c r="J86" s="17" t="str">
        <f>VLOOKUP(A$2:A$1816,'DNEVNI IZVESTAJ'!A$2:BH$14727,7,0)</f>
        <v>INDIV</v>
      </c>
      <c r="K86" s="17" t="str">
        <f>VLOOKUP(A$2:A$1816,'DNEVNI IZVESTAJ'!A$2:BI$14727,8,0)</f>
        <v>360+</v>
      </c>
      <c r="L86" s="242">
        <f>VLOOKUP(A$2:A$1816,'DNEVNI IZVESTAJ'!A$2:BJ$14727,9,0)</f>
        <v>0</v>
      </c>
      <c r="M86" s="242">
        <f>VLOOKUP(A$2:A$1816,'DNEVNI IZVESTAJ'!A$2:BK$14727,10,0)</f>
        <v>0</v>
      </c>
      <c r="N86" s="242">
        <f>VLOOKUP(A$2:A$1816,'DNEVNI IZVESTAJ'!A$2:BL$14727,11,0)</f>
        <v>0</v>
      </c>
      <c r="O86" s="242">
        <f>VLOOKUP(A$2:A$1816,'DNEVNI IZVESTAJ'!A$2:BM$14727,12,0)</f>
        <v>0</v>
      </c>
      <c r="P86" s="242">
        <f>VLOOKUP(A$2:A$1816,'DNEVNI IZVESTAJ'!A$2:BN$14727,13,0)</f>
        <v>0</v>
      </c>
      <c r="Q86" s="242">
        <f>VLOOKUP(A$2:A$1816,'DNEVNI IZVESTAJ'!A$2:BO$14727,14,0)</f>
        <v>0</v>
      </c>
      <c r="R86" s="242">
        <f>VLOOKUP(A$2:A$1816,'DNEVNI IZVESTAJ'!A$2:BP$14727,15,0)</f>
        <v>3445.21</v>
      </c>
      <c r="S86" s="19"/>
    </row>
    <row r="87" spans="1:19">
      <c r="A87" s="170" t="s">
        <v>575</v>
      </c>
      <c r="B87" s="170" t="s">
        <v>576</v>
      </c>
      <c r="C87" s="170">
        <v>938.33</v>
      </c>
      <c r="D87" s="170"/>
      <c r="E87" s="170" t="s">
        <v>577</v>
      </c>
      <c r="F87" s="241">
        <f>VLOOKUP(A$2:A$1845,'DNEVNI IZVESTAJ'!A$2:C$14727,3,0)</f>
        <v>1042.7</v>
      </c>
      <c r="G87" s="238">
        <f>VLOOKUP(A$2:A$1845,'DNEVNI IZVESTAJ'!A$2:D$14727,4,0)</f>
        <v>0</v>
      </c>
      <c r="H87" s="17">
        <f>VLOOKUP(A$2:A$1816,'DNEVNI IZVESTAJ'!A$2:BF$14727,6,0)</f>
        <v>1437</v>
      </c>
      <c r="I87" s="18">
        <f ca="1">SUM(H87+UNOS!J$9)</f>
        <v>1448</v>
      </c>
      <c r="J87" s="17" t="str">
        <f>VLOOKUP(A$2:A$1816,'DNEVNI IZVESTAJ'!A$2:BH$14727,7,0)</f>
        <v>SBB</v>
      </c>
      <c r="K87" s="17" t="str">
        <f>VLOOKUP(A$2:A$1816,'DNEVNI IZVESTAJ'!A$2:BI$14727,8,0)</f>
        <v>360+</v>
      </c>
      <c r="L87" s="242">
        <f>VLOOKUP(A$2:A$1816,'DNEVNI IZVESTAJ'!A$2:BJ$14727,9,0)</f>
        <v>0</v>
      </c>
      <c r="M87" s="242">
        <f>VLOOKUP(A$2:A$1816,'DNEVNI IZVESTAJ'!A$2:BK$14727,10,0)</f>
        <v>0</v>
      </c>
      <c r="N87" s="242">
        <f>VLOOKUP(A$2:A$1816,'DNEVNI IZVESTAJ'!A$2:BL$14727,11,0)</f>
        <v>0</v>
      </c>
      <c r="O87" s="242">
        <f>VLOOKUP(A$2:A$1816,'DNEVNI IZVESTAJ'!A$2:BM$14727,12,0)</f>
        <v>0</v>
      </c>
      <c r="P87" s="242">
        <f>VLOOKUP(A$2:A$1816,'DNEVNI IZVESTAJ'!A$2:BN$14727,13,0)</f>
        <v>0</v>
      </c>
      <c r="Q87" s="242">
        <f>VLOOKUP(A$2:A$1816,'DNEVNI IZVESTAJ'!A$2:BO$14727,14,0)</f>
        <v>0</v>
      </c>
      <c r="R87" s="242">
        <f>VLOOKUP(A$2:A$1816,'DNEVNI IZVESTAJ'!A$2:BP$14727,15,0)</f>
        <v>1042.71</v>
      </c>
      <c r="S87" s="19"/>
    </row>
    <row r="88" spans="1:19">
      <c r="A88" s="149" t="s">
        <v>3991</v>
      </c>
      <c r="B88" s="149" t="s">
        <v>6529</v>
      </c>
      <c r="C88" s="149">
        <v>24893.53</v>
      </c>
      <c r="D88" s="149"/>
      <c r="E88" s="149" t="s">
        <v>2707</v>
      </c>
      <c r="F88" s="241">
        <f>VLOOKUP(A$2:A$1845,'DNEVNI IZVESTAJ'!A$2:C$14727,3,0)</f>
        <v>28573.62</v>
      </c>
      <c r="G88" s="238">
        <f>VLOOKUP(A$2:A$1845,'DNEVNI IZVESTAJ'!A$2:D$14727,4,0)</f>
        <v>0</v>
      </c>
      <c r="H88" s="17">
        <f>VLOOKUP(A$2:A$1816,'DNEVNI IZVESTAJ'!A$2:BF$14727,6,0)</f>
        <v>1421</v>
      </c>
      <c r="I88" s="18">
        <f ca="1">SUM(H88+UNOS!J$9)</f>
        <v>1432</v>
      </c>
      <c r="J88" s="17" t="str">
        <f>VLOOKUP(A$2:A$1816,'DNEVNI IZVESTAJ'!A$2:BH$14727,7,0)</f>
        <v>SME</v>
      </c>
      <c r="K88" s="17" t="str">
        <f>VLOOKUP(A$2:A$1816,'DNEVNI IZVESTAJ'!A$2:BI$14727,8,0)</f>
        <v>360+</v>
      </c>
      <c r="L88" s="242">
        <f>VLOOKUP(A$2:A$1816,'DNEVNI IZVESTAJ'!A$2:BJ$14727,9,0)</f>
        <v>0</v>
      </c>
      <c r="M88" s="242">
        <f>VLOOKUP(A$2:A$1816,'DNEVNI IZVESTAJ'!A$2:BK$14727,10,0)</f>
        <v>0</v>
      </c>
      <c r="N88" s="242">
        <f>VLOOKUP(A$2:A$1816,'DNEVNI IZVESTAJ'!A$2:BL$14727,11,0)</f>
        <v>0</v>
      </c>
      <c r="O88" s="242">
        <f>VLOOKUP(A$2:A$1816,'DNEVNI IZVESTAJ'!A$2:BM$14727,12,0)</f>
        <v>0</v>
      </c>
      <c r="P88" s="242">
        <f>VLOOKUP(A$2:A$1816,'DNEVNI IZVESTAJ'!A$2:BN$14727,13,0)</f>
        <v>0</v>
      </c>
      <c r="Q88" s="242">
        <f>VLOOKUP(A$2:A$1816,'DNEVNI IZVESTAJ'!A$2:BO$14727,14,0)</f>
        <v>0</v>
      </c>
      <c r="R88" s="242">
        <f>VLOOKUP(A$2:A$1816,'DNEVNI IZVESTAJ'!A$2:BP$14727,15,0)</f>
        <v>28573.65</v>
      </c>
      <c r="S88" s="19"/>
    </row>
    <row r="89" spans="1:19">
      <c r="A89" s="149" t="s">
        <v>3988</v>
      </c>
      <c r="B89" s="149" t="s">
        <v>6529</v>
      </c>
      <c r="C89" s="149">
        <v>24235.39</v>
      </c>
      <c r="D89" s="149"/>
      <c r="E89" s="149" t="s">
        <v>3989</v>
      </c>
      <c r="F89" s="241">
        <f>VLOOKUP(A$2:A$1845,'DNEVNI IZVESTAJ'!A$2:C$14727,3,0)</f>
        <v>27941.439999999999</v>
      </c>
      <c r="G89" s="238">
        <f>VLOOKUP(A$2:A$1845,'DNEVNI IZVESTAJ'!A$2:D$14727,4,0)</f>
        <v>0</v>
      </c>
      <c r="H89" s="17">
        <f>VLOOKUP(A$2:A$1816,'DNEVNI IZVESTAJ'!A$2:BF$14727,6,0)</f>
        <v>1421</v>
      </c>
      <c r="I89" s="18">
        <f ca="1">SUM(H89+UNOS!J$9)</f>
        <v>1432</v>
      </c>
      <c r="J89" s="17" t="str">
        <f>VLOOKUP(A$2:A$1816,'DNEVNI IZVESTAJ'!A$2:BH$14727,7,0)</f>
        <v>SME</v>
      </c>
      <c r="K89" s="17" t="str">
        <f>VLOOKUP(A$2:A$1816,'DNEVNI IZVESTAJ'!A$2:BI$14727,8,0)</f>
        <v>360+</v>
      </c>
      <c r="L89" s="242">
        <f>VLOOKUP(A$2:A$1816,'DNEVNI IZVESTAJ'!A$2:BJ$14727,9,0)</f>
        <v>0</v>
      </c>
      <c r="M89" s="242">
        <f>VLOOKUP(A$2:A$1816,'DNEVNI IZVESTAJ'!A$2:BK$14727,10,0)</f>
        <v>0</v>
      </c>
      <c r="N89" s="242">
        <f>VLOOKUP(A$2:A$1816,'DNEVNI IZVESTAJ'!A$2:BL$14727,11,0)</f>
        <v>0</v>
      </c>
      <c r="O89" s="242">
        <f>VLOOKUP(A$2:A$1816,'DNEVNI IZVESTAJ'!A$2:BM$14727,12,0)</f>
        <v>0</v>
      </c>
      <c r="P89" s="242">
        <f>VLOOKUP(A$2:A$1816,'DNEVNI IZVESTAJ'!A$2:BN$14727,13,0)</f>
        <v>0</v>
      </c>
      <c r="Q89" s="242">
        <f>VLOOKUP(A$2:A$1816,'DNEVNI IZVESTAJ'!A$2:BO$14727,14,0)</f>
        <v>0</v>
      </c>
      <c r="R89" s="242">
        <f>VLOOKUP(A$2:A$1816,'DNEVNI IZVESTAJ'!A$2:BP$14727,15,0)</f>
        <v>27941.439999999999</v>
      </c>
      <c r="S89" s="19"/>
    </row>
    <row r="90" spans="1:19">
      <c r="A90" s="149" t="s">
        <v>3942</v>
      </c>
      <c r="B90" s="149" t="s">
        <v>4498</v>
      </c>
      <c r="C90" s="149">
        <v>14859.21</v>
      </c>
      <c r="D90" s="149"/>
      <c r="E90" s="149" t="s">
        <v>3943</v>
      </c>
      <c r="F90" s="241">
        <f>VLOOKUP(A$2:A$1845,'DNEVNI IZVESTAJ'!A$2:C$14727,3,0)</f>
        <v>14840.71</v>
      </c>
      <c r="G90" s="238">
        <f>VLOOKUP(A$2:A$1845,'DNEVNI IZVESTAJ'!A$2:D$14727,4,0)</f>
        <v>0</v>
      </c>
      <c r="H90" s="17">
        <f>VLOOKUP(A$2:A$1816,'DNEVNI IZVESTAJ'!A$2:BF$14727,6,0)</f>
        <v>1388</v>
      </c>
      <c r="I90" s="18">
        <f ca="1">SUM(H90+UNOS!J$9)</f>
        <v>1399</v>
      </c>
      <c r="J90" s="17" t="str">
        <f>VLOOKUP(A$2:A$1816,'DNEVNI IZVESTAJ'!A$2:BH$14727,7,0)</f>
        <v>SME</v>
      </c>
      <c r="K90" s="17" t="str">
        <f>VLOOKUP(A$2:A$1816,'DNEVNI IZVESTAJ'!A$2:BI$14727,8,0)</f>
        <v>360+</v>
      </c>
      <c r="L90" s="242">
        <f>VLOOKUP(A$2:A$1816,'DNEVNI IZVESTAJ'!A$2:BJ$14727,9,0)</f>
        <v>0</v>
      </c>
      <c r="M90" s="242">
        <f>VLOOKUP(A$2:A$1816,'DNEVNI IZVESTAJ'!A$2:BK$14727,10,0)</f>
        <v>0</v>
      </c>
      <c r="N90" s="242">
        <f>VLOOKUP(A$2:A$1816,'DNEVNI IZVESTAJ'!A$2:BL$14727,11,0)</f>
        <v>0</v>
      </c>
      <c r="O90" s="242">
        <f>VLOOKUP(A$2:A$1816,'DNEVNI IZVESTAJ'!A$2:BM$14727,12,0)</f>
        <v>0</v>
      </c>
      <c r="P90" s="242">
        <f>VLOOKUP(A$2:A$1816,'DNEVNI IZVESTAJ'!A$2:BN$14727,13,0)</f>
        <v>0</v>
      </c>
      <c r="Q90" s="242">
        <f>VLOOKUP(A$2:A$1816,'DNEVNI IZVESTAJ'!A$2:BO$14727,14,0)</f>
        <v>0</v>
      </c>
      <c r="R90" s="242">
        <f>VLOOKUP(A$2:A$1816,'DNEVNI IZVESTAJ'!A$2:BP$14727,15,0)</f>
        <v>14840.71</v>
      </c>
      <c r="S90" s="19"/>
    </row>
    <row r="91" spans="1:19">
      <c r="A91" s="149" t="s">
        <v>4497</v>
      </c>
      <c r="B91" s="149" t="s">
        <v>4498</v>
      </c>
      <c r="C91" s="149">
        <v>9380.2900000000009</v>
      </c>
      <c r="D91" s="149"/>
      <c r="E91" s="149" t="s">
        <v>4499</v>
      </c>
      <c r="F91" s="241">
        <f>VLOOKUP(A$2:A$1845,'DNEVNI IZVESTAJ'!A$2:C$14727,3,0)</f>
        <v>9380.2900000000009</v>
      </c>
      <c r="G91" s="238">
        <f>VLOOKUP(A$2:A$1845,'DNEVNI IZVESTAJ'!A$2:D$14727,4,0)</f>
        <v>0</v>
      </c>
      <c r="H91" s="17">
        <f>VLOOKUP(A$2:A$1816,'DNEVNI IZVESTAJ'!A$2:BF$14727,6,0)</f>
        <v>1387</v>
      </c>
      <c r="I91" s="18">
        <f ca="1">SUM(H91+UNOS!J$9)</f>
        <v>1398</v>
      </c>
      <c r="J91" s="17" t="str">
        <f>VLOOKUP(A$2:A$1816,'DNEVNI IZVESTAJ'!A$2:BH$14727,7,0)</f>
        <v>SME</v>
      </c>
      <c r="K91" s="17" t="str">
        <f>VLOOKUP(A$2:A$1816,'DNEVNI IZVESTAJ'!A$2:BI$14727,8,0)</f>
        <v>360+</v>
      </c>
      <c r="L91" s="242">
        <f>VLOOKUP(A$2:A$1816,'DNEVNI IZVESTAJ'!A$2:BJ$14727,9,0)</f>
        <v>0</v>
      </c>
      <c r="M91" s="242">
        <f>VLOOKUP(A$2:A$1816,'DNEVNI IZVESTAJ'!A$2:BK$14727,10,0)</f>
        <v>0</v>
      </c>
      <c r="N91" s="242">
        <f>VLOOKUP(A$2:A$1816,'DNEVNI IZVESTAJ'!A$2:BL$14727,11,0)</f>
        <v>0</v>
      </c>
      <c r="O91" s="242">
        <f>VLOOKUP(A$2:A$1816,'DNEVNI IZVESTAJ'!A$2:BM$14727,12,0)</f>
        <v>0</v>
      </c>
      <c r="P91" s="242">
        <f>VLOOKUP(A$2:A$1816,'DNEVNI IZVESTAJ'!A$2:BN$14727,13,0)</f>
        <v>0</v>
      </c>
      <c r="Q91" s="242">
        <f>VLOOKUP(A$2:A$1816,'DNEVNI IZVESTAJ'!A$2:BO$14727,14,0)</f>
        <v>0</v>
      </c>
      <c r="R91" s="242">
        <f>VLOOKUP(A$2:A$1816,'DNEVNI IZVESTAJ'!A$2:BP$14727,15,0)</f>
        <v>9380.2900000000009</v>
      </c>
      <c r="S91" s="19"/>
    </row>
    <row r="92" spans="1:19">
      <c r="A92" s="149" t="s">
        <v>4500</v>
      </c>
      <c r="B92" s="149" t="s">
        <v>4498</v>
      </c>
      <c r="C92" s="149">
        <v>9380.2900000000009</v>
      </c>
      <c r="D92" s="149"/>
      <c r="E92" s="149" t="s">
        <v>4499</v>
      </c>
      <c r="F92" s="241">
        <f>VLOOKUP(A$2:A$1845,'DNEVNI IZVESTAJ'!A$2:C$14727,3,0)</f>
        <v>9380.2900000000009</v>
      </c>
      <c r="G92" s="238">
        <f>VLOOKUP(A$2:A$1845,'DNEVNI IZVESTAJ'!A$2:D$14727,4,0)</f>
        <v>0</v>
      </c>
      <c r="H92" s="17">
        <f>VLOOKUP(A$2:A$1816,'DNEVNI IZVESTAJ'!A$2:BF$14727,6,0)</f>
        <v>1387</v>
      </c>
      <c r="I92" s="18">
        <f ca="1">SUM(H92+UNOS!J$9)</f>
        <v>1398</v>
      </c>
      <c r="J92" s="17" t="str">
        <f>VLOOKUP(A$2:A$1816,'DNEVNI IZVESTAJ'!A$2:BH$14727,7,0)</f>
        <v>SME</v>
      </c>
      <c r="K92" s="17" t="str">
        <f>VLOOKUP(A$2:A$1816,'DNEVNI IZVESTAJ'!A$2:BI$14727,8,0)</f>
        <v>360+</v>
      </c>
      <c r="L92" s="242">
        <f>VLOOKUP(A$2:A$1816,'DNEVNI IZVESTAJ'!A$2:BJ$14727,9,0)</f>
        <v>0</v>
      </c>
      <c r="M92" s="242">
        <f>VLOOKUP(A$2:A$1816,'DNEVNI IZVESTAJ'!A$2:BK$14727,10,0)</f>
        <v>0</v>
      </c>
      <c r="N92" s="242">
        <f>VLOOKUP(A$2:A$1816,'DNEVNI IZVESTAJ'!A$2:BL$14727,11,0)</f>
        <v>0</v>
      </c>
      <c r="O92" s="242">
        <f>VLOOKUP(A$2:A$1816,'DNEVNI IZVESTAJ'!A$2:BM$14727,12,0)</f>
        <v>0</v>
      </c>
      <c r="P92" s="242">
        <f>VLOOKUP(A$2:A$1816,'DNEVNI IZVESTAJ'!A$2:BN$14727,13,0)</f>
        <v>0</v>
      </c>
      <c r="Q92" s="242">
        <f>VLOOKUP(A$2:A$1816,'DNEVNI IZVESTAJ'!A$2:BO$14727,14,0)</f>
        <v>0</v>
      </c>
      <c r="R92" s="242">
        <f>VLOOKUP(A$2:A$1816,'DNEVNI IZVESTAJ'!A$2:BP$14727,15,0)</f>
        <v>9380.2900000000009</v>
      </c>
      <c r="S92" s="19"/>
    </row>
    <row r="93" spans="1:19">
      <c r="A93" s="149" t="s">
        <v>3939</v>
      </c>
      <c r="B93" s="149" t="s">
        <v>4498</v>
      </c>
      <c r="C93" s="149">
        <v>19396.53</v>
      </c>
      <c r="D93" s="149"/>
      <c r="E93" s="149" t="s">
        <v>3940</v>
      </c>
      <c r="F93" s="241">
        <f>VLOOKUP(A$2:A$1845,'DNEVNI IZVESTAJ'!A$2:C$14727,3,0)</f>
        <v>19372.62</v>
      </c>
      <c r="G93" s="238">
        <f>VLOOKUP(A$2:A$1845,'DNEVNI IZVESTAJ'!A$2:D$14727,4,0)</f>
        <v>0</v>
      </c>
      <c r="H93" s="17">
        <f>VLOOKUP(A$2:A$1816,'DNEVNI IZVESTAJ'!A$2:BF$14727,6,0)</f>
        <v>1376</v>
      </c>
      <c r="I93" s="18">
        <f ca="1">SUM(H93+UNOS!J$9)</f>
        <v>1387</v>
      </c>
      <c r="J93" s="17" t="str">
        <f>VLOOKUP(A$2:A$1816,'DNEVNI IZVESTAJ'!A$2:BH$14727,7,0)</f>
        <v>SME</v>
      </c>
      <c r="K93" s="17" t="str">
        <f>VLOOKUP(A$2:A$1816,'DNEVNI IZVESTAJ'!A$2:BI$14727,8,0)</f>
        <v>360+</v>
      </c>
      <c r="L93" s="242">
        <f>VLOOKUP(A$2:A$1816,'DNEVNI IZVESTAJ'!A$2:BJ$14727,9,0)</f>
        <v>0</v>
      </c>
      <c r="M93" s="242">
        <f>VLOOKUP(A$2:A$1816,'DNEVNI IZVESTAJ'!A$2:BK$14727,10,0)</f>
        <v>0</v>
      </c>
      <c r="N93" s="242">
        <f>VLOOKUP(A$2:A$1816,'DNEVNI IZVESTAJ'!A$2:BL$14727,11,0)</f>
        <v>0</v>
      </c>
      <c r="O93" s="242">
        <f>VLOOKUP(A$2:A$1816,'DNEVNI IZVESTAJ'!A$2:BM$14727,12,0)</f>
        <v>0</v>
      </c>
      <c r="P93" s="242">
        <f>VLOOKUP(A$2:A$1816,'DNEVNI IZVESTAJ'!A$2:BN$14727,13,0)</f>
        <v>0</v>
      </c>
      <c r="Q93" s="242">
        <f>VLOOKUP(A$2:A$1816,'DNEVNI IZVESTAJ'!A$2:BO$14727,14,0)</f>
        <v>0</v>
      </c>
      <c r="R93" s="242">
        <f>VLOOKUP(A$2:A$1816,'DNEVNI IZVESTAJ'!A$2:BP$14727,15,0)</f>
        <v>19372.63</v>
      </c>
      <c r="S93" s="19"/>
    </row>
    <row r="94" spans="1:19">
      <c r="A94" s="149" t="s">
        <v>3944</v>
      </c>
      <c r="B94" s="149" t="s">
        <v>4498</v>
      </c>
      <c r="C94" s="149">
        <v>12831.64</v>
      </c>
      <c r="D94" s="149"/>
      <c r="E94" s="149" t="s">
        <v>3945</v>
      </c>
      <c r="F94" s="241">
        <f>VLOOKUP(A$2:A$1845,'DNEVNI IZVESTAJ'!A$2:C$14727,3,0)</f>
        <v>12810.43</v>
      </c>
      <c r="G94" s="238">
        <f>VLOOKUP(A$2:A$1845,'DNEVNI IZVESTAJ'!A$2:D$14727,4,0)</f>
        <v>0</v>
      </c>
      <c r="H94" s="17">
        <f>VLOOKUP(A$2:A$1816,'DNEVNI IZVESTAJ'!A$2:BF$14727,6,0)</f>
        <v>1376</v>
      </c>
      <c r="I94" s="18">
        <f ca="1">SUM(H94+UNOS!J$9)</f>
        <v>1387</v>
      </c>
      <c r="J94" s="17" t="str">
        <f>VLOOKUP(A$2:A$1816,'DNEVNI IZVESTAJ'!A$2:BH$14727,7,0)</f>
        <v>SME</v>
      </c>
      <c r="K94" s="17" t="str">
        <f>VLOOKUP(A$2:A$1816,'DNEVNI IZVESTAJ'!A$2:BI$14727,8,0)</f>
        <v>360+</v>
      </c>
      <c r="L94" s="242">
        <f>VLOOKUP(A$2:A$1816,'DNEVNI IZVESTAJ'!A$2:BJ$14727,9,0)</f>
        <v>0</v>
      </c>
      <c r="M94" s="242">
        <f>VLOOKUP(A$2:A$1816,'DNEVNI IZVESTAJ'!A$2:BK$14727,10,0)</f>
        <v>0</v>
      </c>
      <c r="N94" s="242">
        <f>VLOOKUP(A$2:A$1816,'DNEVNI IZVESTAJ'!A$2:BL$14727,11,0)</f>
        <v>0</v>
      </c>
      <c r="O94" s="242">
        <f>VLOOKUP(A$2:A$1816,'DNEVNI IZVESTAJ'!A$2:BM$14727,12,0)</f>
        <v>0</v>
      </c>
      <c r="P94" s="242">
        <f>VLOOKUP(A$2:A$1816,'DNEVNI IZVESTAJ'!A$2:BN$14727,13,0)</f>
        <v>0</v>
      </c>
      <c r="Q94" s="242">
        <f>VLOOKUP(A$2:A$1816,'DNEVNI IZVESTAJ'!A$2:BO$14727,14,0)</f>
        <v>0</v>
      </c>
      <c r="R94" s="242">
        <f>VLOOKUP(A$2:A$1816,'DNEVNI IZVESTAJ'!A$2:BP$14727,15,0)</f>
        <v>12810.44</v>
      </c>
      <c r="S94" s="19"/>
    </row>
    <row r="95" spans="1:19">
      <c r="A95" s="170" t="s">
        <v>4831</v>
      </c>
      <c r="B95" s="170" t="s">
        <v>4832</v>
      </c>
      <c r="C95" s="170">
        <v>512.28</v>
      </c>
      <c r="D95" s="170"/>
      <c r="E95" s="170" t="s">
        <v>4833</v>
      </c>
      <c r="F95" s="241">
        <f>VLOOKUP(A$2:A$1845,'DNEVNI IZVESTAJ'!A$2:C$14727,3,0)</f>
        <v>509.06</v>
      </c>
      <c r="G95" s="238">
        <f>VLOOKUP(A$2:A$1845,'DNEVNI IZVESTAJ'!A$2:D$14727,4,0)</f>
        <v>0</v>
      </c>
      <c r="H95" s="17">
        <f>VLOOKUP(A$2:A$1816,'DNEVNI IZVESTAJ'!A$2:BF$14727,6,0)</f>
        <v>1374</v>
      </c>
      <c r="I95" s="18">
        <f ca="1">SUM(H95+UNOS!J$9)</f>
        <v>1385</v>
      </c>
      <c r="J95" s="17" t="str">
        <f>VLOOKUP(A$2:A$1816,'DNEVNI IZVESTAJ'!A$2:BH$14727,7,0)</f>
        <v>SME</v>
      </c>
      <c r="K95" s="17" t="str">
        <f>VLOOKUP(A$2:A$1816,'DNEVNI IZVESTAJ'!A$2:BI$14727,8,0)</f>
        <v>360+</v>
      </c>
      <c r="L95" s="242">
        <f>VLOOKUP(A$2:A$1816,'DNEVNI IZVESTAJ'!A$2:BJ$14727,9,0)</f>
        <v>0</v>
      </c>
      <c r="M95" s="242">
        <f>VLOOKUP(A$2:A$1816,'DNEVNI IZVESTAJ'!A$2:BK$14727,10,0)</f>
        <v>0</v>
      </c>
      <c r="N95" s="242">
        <f>VLOOKUP(A$2:A$1816,'DNEVNI IZVESTAJ'!A$2:BL$14727,11,0)</f>
        <v>0</v>
      </c>
      <c r="O95" s="242">
        <f>VLOOKUP(A$2:A$1816,'DNEVNI IZVESTAJ'!A$2:BM$14727,12,0)</f>
        <v>0</v>
      </c>
      <c r="P95" s="242">
        <f>VLOOKUP(A$2:A$1816,'DNEVNI IZVESTAJ'!A$2:BN$14727,13,0)</f>
        <v>0</v>
      </c>
      <c r="Q95" s="242">
        <f>VLOOKUP(A$2:A$1816,'DNEVNI IZVESTAJ'!A$2:BO$14727,14,0)</f>
        <v>0</v>
      </c>
      <c r="R95" s="242">
        <f>VLOOKUP(A$2:A$1816,'DNEVNI IZVESTAJ'!A$2:BP$14727,15,0)</f>
        <v>509.06</v>
      </c>
      <c r="S95" s="19"/>
    </row>
    <row r="96" spans="1:19">
      <c r="A96" s="170" t="s">
        <v>427</v>
      </c>
      <c r="B96" s="170" t="s">
        <v>428</v>
      </c>
      <c r="C96" s="170">
        <v>531.20000000000005</v>
      </c>
      <c r="D96" s="170"/>
      <c r="E96" s="170" t="s">
        <v>429</v>
      </c>
      <c r="F96" s="241">
        <f>VLOOKUP(A$2:A$1845,'DNEVNI IZVESTAJ'!A$2:C$14727,3,0)</f>
        <v>576.76</v>
      </c>
      <c r="G96" s="238">
        <f>VLOOKUP(A$2:A$1845,'DNEVNI IZVESTAJ'!A$2:D$14727,4,0)</f>
        <v>0</v>
      </c>
      <c r="H96" s="17">
        <f>VLOOKUP(A$2:A$1816,'DNEVNI IZVESTAJ'!A$2:BF$14727,6,0)</f>
        <v>1344</v>
      </c>
      <c r="I96" s="18">
        <f ca="1">SUM(H96+UNOS!J$9)</f>
        <v>1355</v>
      </c>
      <c r="J96" s="17" t="str">
        <f>VLOOKUP(A$2:A$1816,'DNEVNI IZVESTAJ'!A$2:BH$14727,7,0)</f>
        <v>SME</v>
      </c>
      <c r="K96" s="17" t="str">
        <f>VLOOKUP(A$2:A$1816,'DNEVNI IZVESTAJ'!A$2:BI$14727,8,0)</f>
        <v>360+</v>
      </c>
      <c r="L96" s="242">
        <f>VLOOKUP(A$2:A$1816,'DNEVNI IZVESTAJ'!A$2:BJ$14727,9,0)</f>
        <v>0</v>
      </c>
      <c r="M96" s="242">
        <f>VLOOKUP(A$2:A$1816,'DNEVNI IZVESTAJ'!A$2:BK$14727,10,0)</f>
        <v>0</v>
      </c>
      <c r="N96" s="242">
        <f>VLOOKUP(A$2:A$1816,'DNEVNI IZVESTAJ'!A$2:BL$14727,11,0)</f>
        <v>0</v>
      </c>
      <c r="O96" s="242">
        <f>VLOOKUP(A$2:A$1816,'DNEVNI IZVESTAJ'!A$2:BM$14727,12,0)</f>
        <v>0</v>
      </c>
      <c r="P96" s="242">
        <f>VLOOKUP(A$2:A$1816,'DNEVNI IZVESTAJ'!A$2:BN$14727,13,0)</f>
        <v>0</v>
      </c>
      <c r="Q96" s="242">
        <f>VLOOKUP(A$2:A$1816,'DNEVNI IZVESTAJ'!A$2:BO$14727,14,0)</f>
        <v>0</v>
      </c>
      <c r="R96" s="242">
        <f>VLOOKUP(A$2:A$1816,'DNEVNI IZVESTAJ'!A$2:BP$14727,15,0)</f>
        <v>576.76</v>
      </c>
      <c r="S96" s="19"/>
    </row>
    <row r="97" spans="1:19">
      <c r="A97" s="170" t="s">
        <v>430</v>
      </c>
      <c r="B97" s="170" t="s">
        <v>428</v>
      </c>
      <c r="C97" s="170">
        <v>441.55</v>
      </c>
      <c r="D97" s="170"/>
      <c r="E97" s="170" t="s">
        <v>429</v>
      </c>
      <c r="F97" s="241">
        <f>VLOOKUP(A$2:A$1845,'DNEVNI IZVESTAJ'!A$2:C$14727,3,0)</f>
        <v>501.33</v>
      </c>
      <c r="G97" s="238">
        <f>VLOOKUP(A$2:A$1845,'DNEVNI IZVESTAJ'!A$2:D$14727,4,0)</f>
        <v>0</v>
      </c>
      <c r="H97" s="17">
        <f>VLOOKUP(A$2:A$1816,'DNEVNI IZVESTAJ'!A$2:BF$14727,6,0)</f>
        <v>1344</v>
      </c>
      <c r="I97" s="18">
        <f ca="1">SUM(H97+UNOS!J$9)</f>
        <v>1355</v>
      </c>
      <c r="J97" s="17" t="str">
        <f>VLOOKUP(A$2:A$1816,'DNEVNI IZVESTAJ'!A$2:BH$14727,7,0)</f>
        <v>SME</v>
      </c>
      <c r="K97" s="17" t="str">
        <f>VLOOKUP(A$2:A$1816,'DNEVNI IZVESTAJ'!A$2:BI$14727,8,0)</f>
        <v>360+</v>
      </c>
      <c r="L97" s="242">
        <f>VLOOKUP(A$2:A$1816,'DNEVNI IZVESTAJ'!A$2:BJ$14727,9,0)</f>
        <v>0</v>
      </c>
      <c r="M97" s="242">
        <f>VLOOKUP(A$2:A$1816,'DNEVNI IZVESTAJ'!A$2:BK$14727,10,0)</f>
        <v>0</v>
      </c>
      <c r="N97" s="242">
        <f>VLOOKUP(A$2:A$1816,'DNEVNI IZVESTAJ'!A$2:BL$14727,11,0)</f>
        <v>0</v>
      </c>
      <c r="O97" s="242">
        <f>VLOOKUP(A$2:A$1816,'DNEVNI IZVESTAJ'!A$2:BM$14727,12,0)</f>
        <v>0</v>
      </c>
      <c r="P97" s="242">
        <f>VLOOKUP(A$2:A$1816,'DNEVNI IZVESTAJ'!A$2:BN$14727,13,0)</f>
        <v>0</v>
      </c>
      <c r="Q97" s="242">
        <f>VLOOKUP(A$2:A$1816,'DNEVNI IZVESTAJ'!A$2:BO$14727,14,0)</f>
        <v>0</v>
      </c>
      <c r="R97" s="242">
        <f>VLOOKUP(A$2:A$1816,'DNEVNI IZVESTAJ'!A$2:BP$14727,15,0)</f>
        <v>501.33</v>
      </c>
      <c r="S97" s="19"/>
    </row>
    <row r="98" spans="1:19">
      <c r="A98" s="149" t="s">
        <v>3431</v>
      </c>
      <c r="B98" s="149" t="s">
        <v>1081</v>
      </c>
      <c r="C98" s="149">
        <v>1670.09</v>
      </c>
      <c r="D98" s="149"/>
      <c r="E98" s="149" t="s">
        <v>3432</v>
      </c>
      <c r="F98" s="241">
        <f>VLOOKUP(A$2:A$1845,'DNEVNI IZVESTAJ'!A$2:C$14727,3,0)</f>
        <v>1872.26</v>
      </c>
      <c r="G98" s="238">
        <f>VLOOKUP(A$2:A$1845,'DNEVNI IZVESTAJ'!A$2:D$14727,4,0)</f>
        <v>0</v>
      </c>
      <c r="H98" s="17">
        <f>VLOOKUP(A$2:A$1816,'DNEVNI IZVESTAJ'!A$2:BF$14727,6,0)</f>
        <v>1313</v>
      </c>
      <c r="I98" s="18">
        <f ca="1">SUM(H98+UNOS!J$9)</f>
        <v>1324</v>
      </c>
      <c r="J98" s="17" t="str">
        <f>VLOOKUP(A$2:A$1816,'DNEVNI IZVESTAJ'!A$2:BH$14727,7,0)</f>
        <v>SME</v>
      </c>
      <c r="K98" s="17" t="str">
        <f>VLOOKUP(A$2:A$1816,'DNEVNI IZVESTAJ'!A$2:BI$14727,8,0)</f>
        <v>360+</v>
      </c>
      <c r="L98" s="242">
        <f>VLOOKUP(A$2:A$1816,'DNEVNI IZVESTAJ'!A$2:BJ$14727,9,0)</f>
        <v>0</v>
      </c>
      <c r="M98" s="242">
        <f>VLOOKUP(A$2:A$1816,'DNEVNI IZVESTAJ'!A$2:BK$14727,10,0)</f>
        <v>0</v>
      </c>
      <c r="N98" s="242">
        <f>VLOOKUP(A$2:A$1816,'DNEVNI IZVESTAJ'!A$2:BL$14727,11,0)</f>
        <v>0</v>
      </c>
      <c r="O98" s="242">
        <f>VLOOKUP(A$2:A$1816,'DNEVNI IZVESTAJ'!A$2:BM$14727,12,0)</f>
        <v>0</v>
      </c>
      <c r="P98" s="242">
        <f>VLOOKUP(A$2:A$1816,'DNEVNI IZVESTAJ'!A$2:BN$14727,13,0)</f>
        <v>0</v>
      </c>
      <c r="Q98" s="242">
        <f>VLOOKUP(A$2:A$1816,'DNEVNI IZVESTAJ'!A$2:BO$14727,14,0)</f>
        <v>0</v>
      </c>
      <c r="R98" s="242">
        <f>VLOOKUP(A$2:A$1816,'DNEVNI IZVESTAJ'!A$2:BP$14727,15,0)</f>
        <v>1872.24</v>
      </c>
      <c r="S98" s="19"/>
    </row>
    <row r="99" spans="1:19">
      <c r="A99" s="149" t="s">
        <v>271</v>
      </c>
      <c r="B99" s="149" t="s">
        <v>6522</v>
      </c>
      <c r="C99" s="149">
        <v>39995.5</v>
      </c>
      <c r="D99" s="149"/>
      <c r="E99" s="149" t="s">
        <v>272</v>
      </c>
      <c r="F99" s="241">
        <f>VLOOKUP(A$2:A$1845,'DNEVNI IZVESTAJ'!A$2:C$14727,3,0)</f>
        <v>39995.5</v>
      </c>
      <c r="G99" s="238">
        <f>VLOOKUP(A$2:A$1845,'DNEVNI IZVESTAJ'!A$2:D$14727,4,0)</f>
        <v>0</v>
      </c>
      <c r="H99" s="17">
        <f>VLOOKUP(A$2:A$1816,'DNEVNI IZVESTAJ'!A$2:BF$14727,6,0)</f>
        <v>1313</v>
      </c>
      <c r="I99" s="18">
        <f ca="1">SUM(H99+UNOS!J$9)</f>
        <v>1324</v>
      </c>
      <c r="J99" s="17" t="str">
        <f>VLOOKUP(A$2:A$1816,'DNEVNI IZVESTAJ'!A$2:BH$14727,7,0)</f>
        <v>SME</v>
      </c>
      <c r="K99" s="17" t="str">
        <f>VLOOKUP(A$2:A$1816,'DNEVNI IZVESTAJ'!A$2:BI$14727,8,0)</f>
        <v>360+</v>
      </c>
      <c r="L99" s="242">
        <f>VLOOKUP(A$2:A$1816,'DNEVNI IZVESTAJ'!A$2:BJ$14727,9,0)</f>
        <v>0</v>
      </c>
      <c r="M99" s="242">
        <f>VLOOKUP(A$2:A$1816,'DNEVNI IZVESTAJ'!A$2:BK$14727,10,0)</f>
        <v>0</v>
      </c>
      <c r="N99" s="242">
        <f>VLOOKUP(A$2:A$1816,'DNEVNI IZVESTAJ'!A$2:BL$14727,11,0)</f>
        <v>0</v>
      </c>
      <c r="O99" s="242">
        <f>VLOOKUP(A$2:A$1816,'DNEVNI IZVESTAJ'!A$2:BM$14727,12,0)</f>
        <v>0</v>
      </c>
      <c r="P99" s="242">
        <f>VLOOKUP(A$2:A$1816,'DNEVNI IZVESTAJ'!A$2:BN$14727,13,0)</f>
        <v>0</v>
      </c>
      <c r="Q99" s="242">
        <f>VLOOKUP(A$2:A$1816,'DNEVNI IZVESTAJ'!A$2:BO$14727,14,0)</f>
        <v>0</v>
      </c>
      <c r="R99" s="242">
        <f>VLOOKUP(A$2:A$1816,'DNEVNI IZVESTAJ'!A$2:BP$14727,15,0)</f>
        <v>39995.5</v>
      </c>
      <c r="S99" s="19"/>
    </row>
    <row r="100" spans="1:19">
      <c r="A100" s="149" t="s">
        <v>634</v>
      </c>
      <c r="B100" s="149" t="s">
        <v>635</v>
      </c>
      <c r="C100" s="149">
        <v>52134.96</v>
      </c>
      <c r="D100" s="149"/>
      <c r="E100" s="149" t="s">
        <v>636</v>
      </c>
      <c r="F100" s="241">
        <f>VLOOKUP(A$2:A$1845,'DNEVNI IZVESTAJ'!A$2:C$14727,3,0)</f>
        <v>52012.97</v>
      </c>
      <c r="G100" s="238">
        <f>VLOOKUP(A$2:A$1845,'DNEVNI IZVESTAJ'!A$2:D$14727,4,0)</f>
        <v>0</v>
      </c>
      <c r="H100" s="17">
        <f>VLOOKUP(A$2:A$1816,'DNEVNI IZVESTAJ'!A$2:BF$14727,6,0)</f>
        <v>1313</v>
      </c>
      <c r="I100" s="18">
        <f ca="1">SUM(H100+UNOS!J$9)</f>
        <v>1324</v>
      </c>
      <c r="J100" s="17" t="str">
        <f>VLOOKUP(A$2:A$1816,'DNEVNI IZVESTAJ'!A$2:BH$14727,7,0)</f>
        <v>SME</v>
      </c>
      <c r="K100" s="17" t="str">
        <f>VLOOKUP(A$2:A$1816,'DNEVNI IZVESTAJ'!A$2:BI$14727,8,0)</f>
        <v>360+</v>
      </c>
      <c r="L100" s="242">
        <f>VLOOKUP(A$2:A$1816,'DNEVNI IZVESTAJ'!A$2:BJ$14727,9,0)</f>
        <v>0</v>
      </c>
      <c r="M100" s="242">
        <f>VLOOKUP(A$2:A$1816,'DNEVNI IZVESTAJ'!A$2:BK$14727,10,0)</f>
        <v>0</v>
      </c>
      <c r="N100" s="242">
        <f>VLOOKUP(A$2:A$1816,'DNEVNI IZVESTAJ'!A$2:BL$14727,11,0)</f>
        <v>0</v>
      </c>
      <c r="O100" s="242">
        <f>VLOOKUP(A$2:A$1816,'DNEVNI IZVESTAJ'!A$2:BM$14727,12,0)</f>
        <v>0</v>
      </c>
      <c r="P100" s="242">
        <f>VLOOKUP(A$2:A$1816,'DNEVNI IZVESTAJ'!A$2:BN$14727,13,0)</f>
        <v>0</v>
      </c>
      <c r="Q100" s="242">
        <f>VLOOKUP(A$2:A$1816,'DNEVNI IZVESTAJ'!A$2:BO$14727,14,0)</f>
        <v>0</v>
      </c>
      <c r="R100" s="242">
        <f>VLOOKUP(A$2:A$1816,'DNEVNI IZVESTAJ'!A$2:BP$14727,15,0)</f>
        <v>52012.97</v>
      </c>
      <c r="S100" s="19"/>
    </row>
    <row r="101" spans="1:19">
      <c r="A101" s="149" t="s">
        <v>1080</v>
      </c>
      <c r="B101" s="149" t="s">
        <v>1081</v>
      </c>
      <c r="C101" s="149">
        <v>778.8</v>
      </c>
      <c r="D101" s="149"/>
      <c r="E101" s="149" t="s">
        <v>1082</v>
      </c>
      <c r="F101" s="241">
        <f>VLOOKUP(A$2:A$1845,'DNEVNI IZVESTAJ'!A$2:C$14727,3,0)</f>
        <v>775.96</v>
      </c>
      <c r="G101" s="238">
        <f>VLOOKUP(A$2:A$1845,'DNEVNI IZVESTAJ'!A$2:D$14727,4,0)</f>
        <v>0</v>
      </c>
      <c r="H101" s="17">
        <f>VLOOKUP(A$2:A$1816,'DNEVNI IZVESTAJ'!A$2:BF$14727,6,0)</f>
        <v>1296</v>
      </c>
      <c r="I101" s="18">
        <f ca="1">SUM(H101+UNOS!J$9)</f>
        <v>1307</v>
      </c>
      <c r="J101" s="17" t="str">
        <f>VLOOKUP(A$2:A$1816,'DNEVNI IZVESTAJ'!A$2:BH$14727,7,0)</f>
        <v>SME</v>
      </c>
      <c r="K101" s="17" t="str">
        <f>VLOOKUP(A$2:A$1816,'DNEVNI IZVESTAJ'!A$2:BI$14727,8,0)</f>
        <v>360+</v>
      </c>
      <c r="L101" s="242">
        <f>VLOOKUP(A$2:A$1816,'DNEVNI IZVESTAJ'!A$2:BJ$14727,9,0)</f>
        <v>0</v>
      </c>
      <c r="M101" s="242">
        <f>VLOOKUP(A$2:A$1816,'DNEVNI IZVESTAJ'!A$2:BK$14727,10,0)</f>
        <v>0</v>
      </c>
      <c r="N101" s="242">
        <f>VLOOKUP(A$2:A$1816,'DNEVNI IZVESTAJ'!A$2:BL$14727,11,0)</f>
        <v>0</v>
      </c>
      <c r="O101" s="242">
        <f>VLOOKUP(A$2:A$1816,'DNEVNI IZVESTAJ'!A$2:BM$14727,12,0)</f>
        <v>0</v>
      </c>
      <c r="P101" s="242">
        <f>VLOOKUP(A$2:A$1816,'DNEVNI IZVESTAJ'!A$2:BN$14727,13,0)</f>
        <v>0</v>
      </c>
      <c r="Q101" s="242">
        <f>VLOOKUP(A$2:A$1816,'DNEVNI IZVESTAJ'!A$2:BO$14727,14,0)</f>
        <v>0</v>
      </c>
      <c r="R101" s="242">
        <f>VLOOKUP(A$2:A$1816,'DNEVNI IZVESTAJ'!A$2:BP$14727,15,0)</f>
        <v>775.95</v>
      </c>
      <c r="S101" s="19"/>
    </row>
    <row r="102" spans="1:19">
      <c r="A102" s="170" t="s">
        <v>5020</v>
      </c>
      <c r="B102" s="170" t="s">
        <v>5021</v>
      </c>
      <c r="C102" s="170">
        <v>5769.88</v>
      </c>
      <c r="D102" s="170"/>
      <c r="E102" s="170" t="s">
        <v>2707</v>
      </c>
      <c r="F102" s="241">
        <f>VLOOKUP(A$2:A$1845,'DNEVNI IZVESTAJ'!A$2:C$14727,3,0)</f>
        <v>6626</v>
      </c>
      <c r="G102" s="238">
        <f>VLOOKUP(A$2:A$1845,'DNEVNI IZVESTAJ'!A$2:D$14727,4,0)</f>
        <v>0</v>
      </c>
      <c r="H102" s="17">
        <f>VLOOKUP(A$2:A$1816,'DNEVNI IZVESTAJ'!A$2:BF$14727,6,0)</f>
        <v>1296</v>
      </c>
      <c r="I102" s="18">
        <f ca="1">SUM(H102+UNOS!J$9)</f>
        <v>1307</v>
      </c>
      <c r="J102" s="17" t="str">
        <f>VLOOKUP(A$2:A$1816,'DNEVNI IZVESTAJ'!A$2:BH$14727,7,0)</f>
        <v>SBB</v>
      </c>
      <c r="K102" s="17" t="str">
        <f>VLOOKUP(A$2:A$1816,'DNEVNI IZVESTAJ'!A$2:BI$14727,8,0)</f>
        <v>360+</v>
      </c>
      <c r="L102" s="242">
        <f>VLOOKUP(A$2:A$1816,'DNEVNI IZVESTAJ'!A$2:BJ$14727,9,0)</f>
        <v>0</v>
      </c>
      <c r="M102" s="242">
        <f>VLOOKUP(A$2:A$1816,'DNEVNI IZVESTAJ'!A$2:BK$14727,10,0)</f>
        <v>0</v>
      </c>
      <c r="N102" s="242">
        <f>VLOOKUP(A$2:A$1816,'DNEVNI IZVESTAJ'!A$2:BL$14727,11,0)</f>
        <v>0</v>
      </c>
      <c r="O102" s="242">
        <f>VLOOKUP(A$2:A$1816,'DNEVNI IZVESTAJ'!A$2:BM$14727,12,0)</f>
        <v>0</v>
      </c>
      <c r="P102" s="242">
        <f>VLOOKUP(A$2:A$1816,'DNEVNI IZVESTAJ'!A$2:BN$14727,13,0)</f>
        <v>0</v>
      </c>
      <c r="Q102" s="242">
        <f>VLOOKUP(A$2:A$1816,'DNEVNI IZVESTAJ'!A$2:BO$14727,14,0)</f>
        <v>0</v>
      </c>
      <c r="R102" s="242">
        <f>VLOOKUP(A$2:A$1816,'DNEVNI IZVESTAJ'!A$2:BP$14727,15,0)</f>
        <v>6625.98</v>
      </c>
      <c r="S102" s="19"/>
    </row>
    <row r="103" spans="1:19">
      <c r="A103" s="149" t="s">
        <v>5085</v>
      </c>
      <c r="B103" s="149" t="s">
        <v>5083</v>
      </c>
      <c r="C103" s="149">
        <v>162.87</v>
      </c>
      <c r="D103" s="149"/>
      <c r="E103" s="149" t="s">
        <v>4501</v>
      </c>
      <c r="F103" s="241">
        <f>VLOOKUP(A$2:A$1845,'DNEVNI IZVESTAJ'!A$2:C$14727,3,0)</f>
        <v>162.5</v>
      </c>
      <c r="G103" s="238">
        <f>VLOOKUP(A$2:A$1845,'DNEVNI IZVESTAJ'!A$2:D$14727,4,0)</f>
        <v>0</v>
      </c>
      <c r="H103" s="17">
        <f>VLOOKUP(A$2:A$1816,'DNEVNI IZVESTAJ'!A$2:BF$14727,6,0)</f>
        <v>1296</v>
      </c>
      <c r="I103" s="18">
        <f ca="1">SUM(H103+UNOS!J$9)</f>
        <v>1307</v>
      </c>
      <c r="J103" s="17" t="str">
        <f>VLOOKUP(A$2:A$1816,'DNEVNI IZVESTAJ'!A$2:BH$14727,7,0)</f>
        <v>SBB</v>
      </c>
      <c r="K103" s="17" t="str">
        <f>VLOOKUP(A$2:A$1816,'DNEVNI IZVESTAJ'!A$2:BI$14727,8,0)</f>
        <v>360+</v>
      </c>
      <c r="L103" s="242">
        <f>VLOOKUP(A$2:A$1816,'DNEVNI IZVESTAJ'!A$2:BJ$14727,9,0)</f>
        <v>0</v>
      </c>
      <c r="M103" s="242">
        <f>VLOOKUP(A$2:A$1816,'DNEVNI IZVESTAJ'!A$2:BK$14727,10,0)</f>
        <v>0</v>
      </c>
      <c r="N103" s="242">
        <f>VLOOKUP(A$2:A$1816,'DNEVNI IZVESTAJ'!A$2:BL$14727,11,0)</f>
        <v>0</v>
      </c>
      <c r="O103" s="242">
        <f>VLOOKUP(A$2:A$1816,'DNEVNI IZVESTAJ'!A$2:BM$14727,12,0)</f>
        <v>0</v>
      </c>
      <c r="P103" s="242">
        <f>VLOOKUP(A$2:A$1816,'DNEVNI IZVESTAJ'!A$2:BN$14727,13,0)</f>
        <v>0</v>
      </c>
      <c r="Q103" s="242">
        <f>VLOOKUP(A$2:A$1816,'DNEVNI IZVESTAJ'!A$2:BO$14727,14,0)</f>
        <v>0</v>
      </c>
      <c r="R103" s="242">
        <f>VLOOKUP(A$2:A$1816,'DNEVNI IZVESTAJ'!A$2:BP$14727,15,0)</f>
        <v>162.49</v>
      </c>
      <c r="S103" s="19"/>
    </row>
    <row r="104" spans="1:19">
      <c r="A104" s="149" t="s">
        <v>4578</v>
      </c>
      <c r="B104" s="149" t="s">
        <v>4579</v>
      </c>
      <c r="C104" s="149">
        <v>12574.05</v>
      </c>
      <c r="D104" s="149"/>
      <c r="E104" s="149" t="s">
        <v>4580</v>
      </c>
      <c r="F104" s="241">
        <f>VLOOKUP(A$2:A$1845,'DNEVNI IZVESTAJ'!A$2:C$14727,3,0)</f>
        <v>6312.62</v>
      </c>
      <c r="G104" s="238">
        <f>VLOOKUP(A$2:A$1845,'DNEVNI IZVESTAJ'!A$2:D$14727,4,0)</f>
        <v>0</v>
      </c>
      <c r="H104" s="17">
        <f>VLOOKUP(A$2:A$1816,'DNEVNI IZVESTAJ'!A$2:BF$14727,6,0)</f>
        <v>1264</v>
      </c>
      <c r="I104" s="18">
        <f ca="1">SUM(H104+UNOS!J$9)</f>
        <v>1275</v>
      </c>
      <c r="J104" s="17" t="str">
        <f>VLOOKUP(A$2:A$1816,'DNEVNI IZVESTAJ'!A$2:BH$14727,7,0)</f>
        <v>SBB</v>
      </c>
      <c r="K104" s="17" t="str">
        <f>VLOOKUP(A$2:A$1816,'DNEVNI IZVESTAJ'!A$2:BI$14727,8,0)</f>
        <v>360+</v>
      </c>
      <c r="L104" s="242">
        <f>VLOOKUP(A$2:A$1816,'DNEVNI IZVESTAJ'!A$2:BJ$14727,9,0)</f>
        <v>0</v>
      </c>
      <c r="M104" s="242">
        <f>VLOOKUP(A$2:A$1816,'DNEVNI IZVESTAJ'!A$2:BK$14727,10,0)</f>
        <v>0</v>
      </c>
      <c r="N104" s="242">
        <f>VLOOKUP(A$2:A$1816,'DNEVNI IZVESTAJ'!A$2:BL$14727,11,0)</f>
        <v>0</v>
      </c>
      <c r="O104" s="242">
        <f>VLOOKUP(A$2:A$1816,'DNEVNI IZVESTAJ'!A$2:BM$14727,12,0)</f>
        <v>0</v>
      </c>
      <c r="P104" s="242">
        <f>VLOOKUP(A$2:A$1816,'DNEVNI IZVESTAJ'!A$2:BN$14727,13,0)</f>
        <v>0</v>
      </c>
      <c r="Q104" s="242">
        <f>VLOOKUP(A$2:A$1816,'DNEVNI IZVESTAJ'!A$2:BO$14727,14,0)</f>
        <v>38.94</v>
      </c>
      <c r="R104" s="242">
        <f>VLOOKUP(A$2:A$1816,'DNEVNI IZVESTAJ'!A$2:BP$14727,15,0)</f>
        <v>6273.67</v>
      </c>
      <c r="S104" s="19"/>
    </row>
    <row r="105" spans="1:19">
      <c r="A105" s="170" t="s">
        <v>591</v>
      </c>
      <c r="B105" s="170" t="s">
        <v>592</v>
      </c>
      <c r="C105" s="170">
        <v>3124.08</v>
      </c>
      <c r="D105" s="170"/>
      <c r="E105" s="170" t="s">
        <v>593</v>
      </c>
      <c r="F105" s="241">
        <f>VLOOKUP(A$2:A$1845,'DNEVNI IZVESTAJ'!A$2:C$14727,3,0)</f>
        <v>3495.48</v>
      </c>
      <c r="G105" s="238">
        <f>VLOOKUP(A$2:A$1845,'DNEVNI IZVESTAJ'!A$2:D$14727,4,0)</f>
        <v>0</v>
      </c>
      <c r="H105" s="17">
        <f>VLOOKUP(A$2:A$1816,'DNEVNI IZVESTAJ'!A$2:BF$14727,6,0)</f>
        <v>1253</v>
      </c>
      <c r="I105" s="18">
        <f ca="1">SUM(H105+UNOS!J$9)</f>
        <v>1264</v>
      </c>
      <c r="J105" s="17" t="str">
        <f>VLOOKUP(A$2:A$1816,'DNEVNI IZVESTAJ'!A$2:BH$14727,7,0)</f>
        <v>SBB</v>
      </c>
      <c r="K105" s="17" t="str">
        <f>VLOOKUP(A$2:A$1816,'DNEVNI IZVESTAJ'!A$2:BI$14727,8,0)</f>
        <v>360+</v>
      </c>
      <c r="L105" s="242">
        <f>VLOOKUP(A$2:A$1816,'DNEVNI IZVESTAJ'!A$2:BJ$14727,9,0)</f>
        <v>0</v>
      </c>
      <c r="M105" s="242">
        <f>VLOOKUP(A$2:A$1816,'DNEVNI IZVESTAJ'!A$2:BK$14727,10,0)</f>
        <v>0</v>
      </c>
      <c r="N105" s="242">
        <f>VLOOKUP(A$2:A$1816,'DNEVNI IZVESTAJ'!A$2:BL$14727,11,0)</f>
        <v>0</v>
      </c>
      <c r="O105" s="242">
        <f>VLOOKUP(A$2:A$1816,'DNEVNI IZVESTAJ'!A$2:BM$14727,12,0)</f>
        <v>0</v>
      </c>
      <c r="P105" s="242">
        <f>VLOOKUP(A$2:A$1816,'DNEVNI IZVESTAJ'!A$2:BN$14727,13,0)</f>
        <v>0</v>
      </c>
      <c r="Q105" s="242">
        <f>VLOOKUP(A$2:A$1816,'DNEVNI IZVESTAJ'!A$2:BO$14727,14,0)</f>
        <v>0</v>
      </c>
      <c r="R105" s="242">
        <f>VLOOKUP(A$2:A$1816,'DNEVNI IZVESTAJ'!A$2:BP$14727,15,0)</f>
        <v>3495.46</v>
      </c>
      <c r="S105" s="19"/>
    </row>
    <row r="106" spans="1:19">
      <c r="A106" s="149" t="s">
        <v>3964</v>
      </c>
      <c r="B106" s="149" t="s">
        <v>6522</v>
      </c>
      <c r="C106" s="149">
        <v>13092</v>
      </c>
      <c r="D106" s="149"/>
      <c r="E106" s="149" t="s">
        <v>3965</v>
      </c>
      <c r="F106" s="241">
        <f>VLOOKUP(A$2:A$1845,'DNEVNI IZVESTAJ'!A$2:C$14727,3,0)</f>
        <v>13092</v>
      </c>
      <c r="G106" s="238">
        <f>VLOOKUP(A$2:A$1845,'DNEVNI IZVESTAJ'!A$2:D$14727,4,0)</f>
        <v>0</v>
      </c>
      <c r="H106" s="17">
        <f>VLOOKUP(A$2:A$1816,'DNEVNI IZVESTAJ'!A$2:BF$14727,6,0)</f>
        <v>1250</v>
      </c>
      <c r="I106" s="18">
        <f ca="1">SUM(H106+UNOS!J$9)</f>
        <v>1261</v>
      </c>
      <c r="J106" s="17" t="str">
        <f>VLOOKUP(A$2:A$1816,'DNEVNI IZVESTAJ'!A$2:BH$14727,7,0)</f>
        <v>SME</v>
      </c>
      <c r="K106" s="17" t="str">
        <f>VLOOKUP(A$2:A$1816,'DNEVNI IZVESTAJ'!A$2:BI$14727,8,0)</f>
        <v>360+</v>
      </c>
      <c r="L106" s="242">
        <f>VLOOKUP(A$2:A$1816,'DNEVNI IZVESTAJ'!A$2:BJ$14727,9,0)</f>
        <v>0</v>
      </c>
      <c r="M106" s="242">
        <f>VLOOKUP(A$2:A$1816,'DNEVNI IZVESTAJ'!A$2:BK$14727,10,0)</f>
        <v>0</v>
      </c>
      <c r="N106" s="242">
        <f>VLOOKUP(A$2:A$1816,'DNEVNI IZVESTAJ'!A$2:BL$14727,11,0)</f>
        <v>0</v>
      </c>
      <c r="O106" s="242">
        <f>VLOOKUP(A$2:A$1816,'DNEVNI IZVESTAJ'!A$2:BM$14727,12,0)</f>
        <v>0</v>
      </c>
      <c r="P106" s="242">
        <f>VLOOKUP(A$2:A$1816,'DNEVNI IZVESTAJ'!A$2:BN$14727,13,0)</f>
        <v>0</v>
      </c>
      <c r="Q106" s="242">
        <f>VLOOKUP(A$2:A$1816,'DNEVNI IZVESTAJ'!A$2:BO$14727,14,0)</f>
        <v>0</v>
      </c>
      <c r="R106" s="242">
        <f>VLOOKUP(A$2:A$1816,'DNEVNI IZVESTAJ'!A$2:BP$14727,15,0)</f>
        <v>13092</v>
      </c>
      <c r="S106" s="19"/>
    </row>
    <row r="107" spans="1:19">
      <c r="A107" s="149" t="s">
        <v>5082</v>
      </c>
      <c r="B107" s="149" t="s">
        <v>5083</v>
      </c>
      <c r="C107" s="149">
        <v>9.9700000000000006</v>
      </c>
      <c r="D107" s="149"/>
      <c r="E107" s="149" t="s">
        <v>5084</v>
      </c>
      <c r="F107" s="241">
        <f>VLOOKUP(A$2:A$1845,'DNEVNI IZVESTAJ'!A$2:C$14727,3,0)</f>
        <v>9.6</v>
      </c>
      <c r="G107" s="238">
        <f>VLOOKUP(A$2:A$1845,'DNEVNI IZVESTAJ'!A$2:D$14727,4,0)</f>
        <v>0</v>
      </c>
      <c r="H107" s="17">
        <f>VLOOKUP(A$2:A$1816,'DNEVNI IZVESTAJ'!A$2:BF$14727,6,0)</f>
        <v>1236</v>
      </c>
      <c r="I107" s="18">
        <f ca="1">SUM(H107+UNOS!J$9)</f>
        <v>1247</v>
      </c>
      <c r="J107" s="17" t="str">
        <f>VLOOKUP(A$2:A$1816,'DNEVNI IZVESTAJ'!A$2:BH$14727,7,0)</f>
        <v>SBB</v>
      </c>
      <c r="K107" s="17" t="str">
        <f>VLOOKUP(A$2:A$1816,'DNEVNI IZVESTAJ'!A$2:BI$14727,8,0)</f>
        <v>360+</v>
      </c>
      <c r="L107" s="242">
        <f>VLOOKUP(A$2:A$1816,'DNEVNI IZVESTAJ'!A$2:BJ$14727,9,0)</f>
        <v>0</v>
      </c>
      <c r="M107" s="242">
        <f>VLOOKUP(A$2:A$1816,'DNEVNI IZVESTAJ'!A$2:BK$14727,10,0)</f>
        <v>0</v>
      </c>
      <c r="N107" s="242">
        <f>VLOOKUP(A$2:A$1816,'DNEVNI IZVESTAJ'!A$2:BL$14727,11,0)</f>
        <v>0</v>
      </c>
      <c r="O107" s="242">
        <f>VLOOKUP(A$2:A$1816,'DNEVNI IZVESTAJ'!A$2:BM$14727,12,0)</f>
        <v>0</v>
      </c>
      <c r="P107" s="242">
        <f>VLOOKUP(A$2:A$1816,'DNEVNI IZVESTAJ'!A$2:BN$14727,13,0)</f>
        <v>0</v>
      </c>
      <c r="Q107" s="242">
        <f>VLOOKUP(A$2:A$1816,'DNEVNI IZVESTAJ'!A$2:BO$14727,14,0)</f>
        <v>0</v>
      </c>
      <c r="R107" s="242">
        <f>VLOOKUP(A$2:A$1816,'DNEVNI IZVESTAJ'!A$2:BP$14727,15,0)</f>
        <v>9.59</v>
      </c>
      <c r="S107" s="19"/>
    </row>
    <row r="108" spans="1:19">
      <c r="A108" s="149" t="s">
        <v>6336</v>
      </c>
      <c r="B108" s="149" t="s">
        <v>6337</v>
      </c>
      <c r="C108" s="149">
        <v>95090.8</v>
      </c>
      <c r="D108" s="149"/>
      <c r="E108" s="149" t="s">
        <v>4268</v>
      </c>
      <c r="F108" s="241">
        <f>VLOOKUP(A$2:A$1845,'DNEVNI IZVESTAJ'!A$2:C$14727,3,0)</f>
        <v>95090.43</v>
      </c>
      <c r="G108" s="238">
        <f>VLOOKUP(A$2:A$1845,'DNEVNI IZVESTAJ'!A$2:D$14727,4,0)</f>
        <v>0</v>
      </c>
      <c r="H108" s="17">
        <f>VLOOKUP(A$2:A$1816,'DNEVNI IZVESTAJ'!A$2:BF$14727,6,0)</f>
        <v>1213</v>
      </c>
      <c r="I108" s="18">
        <f ca="1">SUM(H108+UNOS!J$9)</f>
        <v>1224</v>
      </c>
      <c r="J108" s="17" t="str">
        <f>VLOOKUP(A$2:A$1816,'DNEVNI IZVESTAJ'!A$2:BH$14727,7,0)</f>
        <v>SME</v>
      </c>
      <c r="K108" s="17" t="str">
        <f>VLOOKUP(A$2:A$1816,'DNEVNI IZVESTAJ'!A$2:BI$14727,8,0)</f>
        <v>360+</v>
      </c>
      <c r="L108" s="242">
        <f>VLOOKUP(A$2:A$1816,'DNEVNI IZVESTAJ'!A$2:BJ$14727,9,0)</f>
        <v>0</v>
      </c>
      <c r="M108" s="242">
        <f>VLOOKUP(A$2:A$1816,'DNEVNI IZVESTAJ'!A$2:BK$14727,10,0)</f>
        <v>0</v>
      </c>
      <c r="N108" s="242">
        <f>VLOOKUP(A$2:A$1816,'DNEVNI IZVESTAJ'!A$2:BL$14727,11,0)</f>
        <v>0</v>
      </c>
      <c r="O108" s="242">
        <f>VLOOKUP(A$2:A$1816,'DNEVNI IZVESTAJ'!A$2:BM$14727,12,0)</f>
        <v>0</v>
      </c>
      <c r="P108" s="242">
        <f>VLOOKUP(A$2:A$1816,'DNEVNI IZVESTAJ'!A$2:BN$14727,13,0)</f>
        <v>0</v>
      </c>
      <c r="Q108" s="242">
        <f>VLOOKUP(A$2:A$1816,'DNEVNI IZVESTAJ'!A$2:BO$14727,14,0)</f>
        <v>0</v>
      </c>
      <c r="R108" s="242">
        <f>VLOOKUP(A$2:A$1816,'DNEVNI IZVESTAJ'!A$2:BP$14727,15,0)</f>
        <v>95090.42</v>
      </c>
      <c r="S108" s="19"/>
    </row>
    <row r="109" spans="1:19">
      <c r="A109" s="170" t="s">
        <v>5517</v>
      </c>
      <c r="B109" s="170" t="s">
        <v>5518</v>
      </c>
      <c r="C109" s="170">
        <v>998.75</v>
      </c>
      <c r="D109" s="170"/>
      <c r="E109" s="170" t="s">
        <v>5519</v>
      </c>
      <c r="F109" s="241">
        <f>VLOOKUP(A$2:A$1845,'DNEVNI IZVESTAJ'!A$2:C$14727,3,0)</f>
        <v>1147.1300000000001</v>
      </c>
      <c r="G109" s="238">
        <f>VLOOKUP(A$2:A$1845,'DNEVNI IZVESTAJ'!A$2:D$14727,4,0)</f>
        <v>0</v>
      </c>
      <c r="H109" s="17">
        <f>VLOOKUP(A$2:A$1816,'DNEVNI IZVESTAJ'!A$2:BF$14727,6,0)</f>
        <v>1205</v>
      </c>
      <c r="I109" s="18">
        <f ca="1">SUM(H109+UNOS!J$9)</f>
        <v>1216</v>
      </c>
      <c r="J109" s="17" t="str">
        <f>VLOOKUP(A$2:A$1816,'DNEVNI IZVESTAJ'!A$2:BH$14727,7,0)</f>
        <v>INDIV</v>
      </c>
      <c r="K109" s="17" t="str">
        <f>VLOOKUP(A$2:A$1816,'DNEVNI IZVESTAJ'!A$2:BI$14727,8,0)</f>
        <v>360+</v>
      </c>
      <c r="L109" s="242">
        <f>VLOOKUP(A$2:A$1816,'DNEVNI IZVESTAJ'!A$2:BJ$14727,9,0)</f>
        <v>0</v>
      </c>
      <c r="M109" s="242">
        <f>VLOOKUP(A$2:A$1816,'DNEVNI IZVESTAJ'!A$2:BK$14727,10,0)</f>
        <v>0</v>
      </c>
      <c r="N109" s="242">
        <f>VLOOKUP(A$2:A$1816,'DNEVNI IZVESTAJ'!A$2:BL$14727,11,0)</f>
        <v>0</v>
      </c>
      <c r="O109" s="242">
        <f>VLOOKUP(A$2:A$1816,'DNEVNI IZVESTAJ'!A$2:BM$14727,12,0)</f>
        <v>0</v>
      </c>
      <c r="P109" s="242">
        <f>VLOOKUP(A$2:A$1816,'DNEVNI IZVESTAJ'!A$2:BN$14727,13,0)</f>
        <v>0</v>
      </c>
      <c r="Q109" s="242">
        <f>VLOOKUP(A$2:A$1816,'DNEVNI IZVESTAJ'!A$2:BO$14727,14,0)</f>
        <v>0</v>
      </c>
      <c r="R109" s="242">
        <f>VLOOKUP(A$2:A$1816,'DNEVNI IZVESTAJ'!A$2:BP$14727,15,0)</f>
        <v>1147.1300000000001</v>
      </c>
      <c r="S109" s="19"/>
    </row>
    <row r="110" spans="1:19">
      <c r="A110" s="149" t="s">
        <v>3976</v>
      </c>
      <c r="B110" s="149" t="s">
        <v>3977</v>
      </c>
      <c r="C110" s="149">
        <v>330.05</v>
      </c>
      <c r="D110" s="149"/>
      <c r="E110" s="149" t="s">
        <v>6473</v>
      </c>
      <c r="F110" s="241">
        <f>VLOOKUP(A$2:A$1845,'DNEVNI IZVESTAJ'!A$2:C$14727,3,0)</f>
        <v>279</v>
      </c>
      <c r="G110" s="238">
        <f>VLOOKUP(A$2:A$1845,'DNEVNI IZVESTAJ'!A$2:D$14727,4,0)</f>
        <v>0</v>
      </c>
      <c r="H110" s="17">
        <f>VLOOKUP(A$2:A$1816,'DNEVNI IZVESTAJ'!A$2:BF$14727,6,0)</f>
        <v>1199</v>
      </c>
      <c r="I110" s="18">
        <f ca="1">SUM(H110+UNOS!J$9)</f>
        <v>1210</v>
      </c>
      <c r="J110" s="17" t="str">
        <f>VLOOKUP(A$2:A$1816,'DNEVNI IZVESTAJ'!A$2:BH$14727,7,0)</f>
        <v>INDIV</v>
      </c>
      <c r="K110" s="17" t="str">
        <f>VLOOKUP(A$2:A$1816,'DNEVNI IZVESTAJ'!A$2:BI$14727,8,0)</f>
        <v>360+</v>
      </c>
      <c r="L110" s="242">
        <f>VLOOKUP(A$2:A$1816,'DNEVNI IZVESTAJ'!A$2:BJ$14727,9,0)</f>
        <v>0</v>
      </c>
      <c r="M110" s="242">
        <f>VLOOKUP(A$2:A$1816,'DNEVNI IZVESTAJ'!A$2:BK$14727,10,0)</f>
        <v>0</v>
      </c>
      <c r="N110" s="242">
        <f>VLOOKUP(A$2:A$1816,'DNEVNI IZVESTAJ'!A$2:BL$14727,11,0)</f>
        <v>0</v>
      </c>
      <c r="O110" s="242">
        <f>VLOOKUP(A$2:A$1816,'DNEVNI IZVESTAJ'!A$2:BM$14727,12,0)</f>
        <v>0</v>
      </c>
      <c r="P110" s="242">
        <f>VLOOKUP(A$2:A$1816,'DNEVNI IZVESTAJ'!A$2:BN$14727,13,0)</f>
        <v>0</v>
      </c>
      <c r="Q110" s="242">
        <f>VLOOKUP(A$2:A$1816,'DNEVNI IZVESTAJ'!A$2:BO$14727,14,0)</f>
        <v>0</v>
      </c>
      <c r="R110" s="242">
        <f>VLOOKUP(A$2:A$1816,'DNEVNI IZVESTAJ'!A$2:BP$14727,15,0)</f>
        <v>278.99</v>
      </c>
      <c r="S110" s="19"/>
    </row>
    <row r="111" spans="1:19">
      <c r="A111" s="149" t="s">
        <v>1111</v>
      </c>
      <c r="B111" s="149" t="s">
        <v>6522</v>
      </c>
      <c r="C111" s="149">
        <v>20260.73</v>
      </c>
      <c r="D111" s="149"/>
      <c r="E111" s="149" t="s">
        <v>1112</v>
      </c>
      <c r="F111" s="241">
        <f>VLOOKUP(A$2:A$1845,'DNEVNI IZVESTAJ'!A$2:C$14727,3,0)</f>
        <v>20260.73</v>
      </c>
      <c r="G111" s="238">
        <f>VLOOKUP(A$2:A$1845,'DNEVNI IZVESTAJ'!A$2:D$14727,4,0)</f>
        <v>0</v>
      </c>
      <c r="H111" s="17">
        <f>VLOOKUP(A$2:A$1816,'DNEVNI IZVESTAJ'!A$2:BF$14727,6,0)</f>
        <v>1191</v>
      </c>
      <c r="I111" s="18">
        <f ca="1">SUM(H111+UNOS!J$9)</f>
        <v>1202</v>
      </c>
      <c r="J111" s="17" t="str">
        <f>VLOOKUP(A$2:A$1816,'DNEVNI IZVESTAJ'!A$2:BH$14727,7,0)</f>
        <v>SME</v>
      </c>
      <c r="K111" s="17" t="str">
        <f>VLOOKUP(A$2:A$1816,'DNEVNI IZVESTAJ'!A$2:BI$14727,8,0)</f>
        <v>360+</v>
      </c>
      <c r="L111" s="242">
        <f>VLOOKUP(A$2:A$1816,'DNEVNI IZVESTAJ'!A$2:BJ$14727,9,0)</f>
        <v>0</v>
      </c>
      <c r="M111" s="242">
        <f>VLOOKUP(A$2:A$1816,'DNEVNI IZVESTAJ'!A$2:BK$14727,10,0)</f>
        <v>0</v>
      </c>
      <c r="N111" s="242">
        <f>VLOOKUP(A$2:A$1816,'DNEVNI IZVESTAJ'!A$2:BL$14727,11,0)</f>
        <v>0</v>
      </c>
      <c r="O111" s="242">
        <f>VLOOKUP(A$2:A$1816,'DNEVNI IZVESTAJ'!A$2:BM$14727,12,0)</f>
        <v>0</v>
      </c>
      <c r="P111" s="242">
        <f>VLOOKUP(A$2:A$1816,'DNEVNI IZVESTAJ'!A$2:BN$14727,13,0)</f>
        <v>0</v>
      </c>
      <c r="Q111" s="242">
        <f>VLOOKUP(A$2:A$1816,'DNEVNI IZVESTAJ'!A$2:BO$14727,14,0)</f>
        <v>0</v>
      </c>
      <c r="R111" s="242">
        <f>VLOOKUP(A$2:A$1816,'DNEVNI IZVESTAJ'!A$2:BP$14727,15,0)</f>
        <v>20260.73</v>
      </c>
      <c r="S111" s="19"/>
    </row>
    <row r="112" spans="1:19">
      <c r="A112" s="149" t="s">
        <v>3983</v>
      </c>
      <c r="B112" s="149" t="s">
        <v>6522</v>
      </c>
      <c r="C112" s="149">
        <v>13879.02</v>
      </c>
      <c r="D112" s="149"/>
      <c r="E112" s="149" t="s">
        <v>3984</v>
      </c>
      <c r="F112" s="241">
        <f>VLOOKUP(A$2:A$1845,'DNEVNI IZVESTAJ'!A$2:C$14727,3,0)</f>
        <v>13879.02</v>
      </c>
      <c r="G112" s="238">
        <f>VLOOKUP(A$2:A$1845,'DNEVNI IZVESTAJ'!A$2:D$14727,4,0)</f>
        <v>0</v>
      </c>
      <c r="H112" s="17">
        <f>VLOOKUP(A$2:A$1816,'DNEVNI IZVESTAJ'!A$2:BF$14727,6,0)</f>
        <v>1171</v>
      </c>
      <c r="I112" s="18">
        <f ca="1">SUM(H112+UNOS!J$9)</f>
        <v>1182</v>
      </c>
      <c r="J112" s="17" t="str">
        <f>VLOOKUP(A$2:A$1816,'DNEVNI IZVESTAJ'!A$2:BH$14727,7,0)</f>
        <v>SME</v>
      </c>
      <c r="K112" s="17" t="str">
        <f>VLOOKUP(A$2:A$1816,'DNEVNI IZVESTAJ'!A$2:BI$14727,8,0)</f>
        <v>360+</v>
      </c>
      <c r="L112" s="242">
        <f>VLOOKUP(A$2:A$1816,'DNEVNI IZVESTAJ'!A$2:BJ$14727,9,0)</f>
        <v>0</v>
      </c>
      <c r="M112" s="242">
        <f>VLOOKUP(A$2:A$1816,'DNEVNI IZVESTAJ'!A$2:BK$14727,10,0)</f>
        <v>0</v>
      </c>
      <c r="N112" s="242">
        <f>VLOOKUP(A$2:A$1816,'DNEVNI IZVESTAJ'!A$2:BL$14727,11,0)</f>
        <v>0</v>
      </c>
      <c r="O112" s="242">
        <f>VLOOKUP(A$2:A$1816,'DNEVNI IZVESTAJ'!A$2:BM$14727,12,0)</f>
        <v>0</v>
      </c>
      <c r="P112" s="242">
        <f>VLOOKUP(A$2:A$1816,'DNEVNI IZVESTAJ'!A$2:BN$14727,13,0)</f>
        <v>0</v>
      </c>
      <c r="Q112" s="242">
        <f>VLOOKUP(A$2:A$1816,'DNEVNI IZVESTAJ'!A$2:BO$14727,14,0)</f>
        <v>0</v>
      </c>
      <c r="R112" s="242">
        <f>VLOOKUP(A$2:A$1816,'DNEVNI IZVESTAJ'!A$2:BP$14727,15,0)</f>
        <v>13879.02</v>
      </c>
      <c r="S112" s="19"/>
    </row>
    <row r="113" spans="1:19">
      <c r="A113" s="149" t="s">
        <v>269</v>
      </c>
      <c r="B113" s="149" t="s">
        <v>6522</v>
      </c>
      <c r="C113" s="149">
        <v>47842.11</v>
      </c>
      <c r="D113" s="149"/>
      <c r="E113" s="149" t="s">
        <v>270</v>
      </c>
      <c r="F113" s="241">
        <f>VLOOKUP(A$2:A$1845,'DNEVNI IZVESTAJ'!A$2:C$14727,3,0)</f>
        <v>47785</v>
      </c>
      <c r="G113" s="238">
        <f>VLOOKUP(A$2:A$1845,'DNEVNI IZVESTAJ'!A$2:D$14727,4,0)</f>
        <v>0</v>
      </c>
      <c r="H113" s="17">
        <f>VLOOKUP(A$2:A$1816,'DNEVNI IZVESTAJ'!A$2:BF$14727,6,0)</f>
        <v>1159</v>
      </c>
      <c r="I113" s="18">
        <f ca="1">SUM(H113+UNOS!J$9)</f>
        <v>1170</v>
      </c>
      <c r="J113" s="17" t="str">
        <f>VLOOKUP(A$2:A$1816,'DNEVNI IZVESTAJ'!A$2:BH$14727,7,0)</f>
        <v>SME</v>
      </c>
      <c r="K113" s="17" t="str">
        <f>VLOOKUP(A$2:A$1816,'DNEVNI IZVESTAJ'!A$2:BI$14727,8,0)</f>
        <v>360+</v>
      </c>
      <c r="L113" s="242">
        <f>VLOOKUP(A$2:A$1816,'DNEVNI IZVESTAJ'!A$2:BJ$14727,9,0)</f>
        <v>0</v>
      </c>
      <c r="M113" s="242">
        <f>VLOOKUP(A$2:A$1816,'DNEVNI IZVESTAJ'!A$2:BK$14727,10,0)</f>
        <v>0</v>
      </c>
      <c r="N113" s="242">
        <f>VLOOKUP(A$2:A$1816,'DNEVNI IZVESTAJ'!A$2:BL$14727,11,0)</f>
        <v>0</v>
      </c>
      <c r="O113" s="242">
        <f>VLOOKUP(A$2:A$1816,'DNEVNI IZVESTAJ'!A$2:BM$14727,12,0)</f>
        <v>0</v>
      </c>
      <c r="P113" s="242">
        <f>VLOOKUP(A$2:A$1816,'DNEVNI IZVESTAJ'!A$2:BN$14727,13,0)</f>
        <v>0</v>
      </c>
      <c r="Q113" s="242">
        <f>VLOOKUP(A$2:A$1816,'DNEVNI IZVESTAJ'!A$2:BO$14727,14,0)</f>
        <v>0</v>
      </c>
      <c r="R113" s="242">
        <f>VLOOKUP(A$2:A$1816,'DNEVNI IZVESTAJ'!A$2:BP$14727,15,0)</f>
        <v>47785.01</v>
      </c>
      <c r="S113" s="19"/>
    </row>
    <row r="114" spans="1:19">
      <c r="A114" s="149" t="s">
        <v>2527</v>
      </c>
      <c r="B114" s="149" t="s">
        <v>4599</v>
      </c>
      <c r="C114" s="149">
        <v>14571.24</v>
      </c>
      <c r="D114" s="149"/>
      <c r="E114" s="149" t="s">
        <v>2528</v>
      </c>
      <c r="F114" s="241">
        <f>VLOOKUP(A$2:A$1845,'DNEVNI IZVESTAJ'!A$2:C$14727,3,0)</f>
        <v>14547.57</v>
      </c>
      <c r="G114" s="238">
        <f>VLOOKUP(A$2:A$1845,'DNEVNI IZVESTAJ'!A$2:D$14727,4,0)</f>
        <v>0</v>
      </c>
      <c r="H114" s="17">
        <f>VLOOKUP(A$2:A$1816,'DNEVNI IZVESTAJ'!A$2:BF$14727,6,0)</f>
        <v>1159</v>
      </c>
      <c r="I114" s="18">
        <f ca="1">SUM(H114+UNOS!J$9)</f>
        <v>1170</v>
      </c>
      <c r="J114" s="17" t="str">
        <f>VLOOKUP(A$2:A$1816,'DNEVNI IZVESTAJ'!A$2:BH$14727,7,0)</f>
        <v>SME</v>
      </c>
      <c r="K114" s="17" t="str">
        <f>VLOOKUP(A$2:A$1816,'DNEVNI IZVESTAJ'!A$2:BI$14727,8,0)</f>
        <v>360+</v>
      </c>
      <c r="L114" s="242">
        <f>VLOOKUP(A$2:A$1816,'DNEVNI IZVESTAJ'!A$2:BJ$14727,9,0)</f>
        <v>0</v>
      </c>
      <c r="M114" s="242">
        <f>VLOOKUP(A$2:A$1816,'DNEVNI IZVESTAJ'!A$2:BK$14727,10,0)</f>
        <v>0</v>
      </c>
      <c r="N114" s="242">
        <f>VLOOKUP(A$2:A$1816,'DNEVNI IZVESTAJ'!A$2:BL$14727,11,0)</f>
        <v>0</v>
      </c>
      <c r="O114" s="242">
        <f>VLOOKUP(A$2:A$1816,'DNEVNI IZVESTAJ'!A$2:BM$14727,12,0)</f>
        <v>0</v>
      </c>
      <c r="P114" s="242">
        <f>VLOOKUP(A$2:A$1816,'DNEVNI IZVESTAJ'!A$2:BN$14727,13,0)</f>
        <v>0</v>
      </c>
      <c r="Q114" s="242">
        <f>VLOOKUP(A$2:A$1816,'DNEVNI IZVESTAJ'!A$2:BO$14727,14,0)</f>
        <v>0</v>
      </c>
      <c r="R114" s="242">
        <f>VLOOKUP(A$2:A$1816,'DNEVNI IZVESTAJ'!A$2:BP$14727,15,0)</f>
        <v>14547.56</v>
      </c>
      <c r="S114" s="19"/>
    </row>
    <row r="115" spans="1:19">
      <c r="A115" s="149" t="s">
        <v>4598</v>
      </c>
      <c r="B115" s="149" t="s">
        <v>4599</v>
      </c>
      <c r="C115" s="149">
        <v>10030.32</v>
      </c>
      <c r="D115" s="149"/>
      <c r="E115" s="149" t="s">
        <v>4600</v>
      </c>
      <c r="F115" s="241">
        <f>VLOOKUP(A$2:A$1845,'DNEVNI IZVESTAJ'!A$2:C$14727,3,0)</f>
        <v>10019.07</v>
      </c>
      <c r="G115" s="238">
        <f>VLOOKUP(A$2:A$1845,'DNEVNI IZVESTAJ'!A$2:D$14727,4,0)</f>
        <v>0</v>
      </c>
      <c r="H115" s="17">
        <f>VLOOKUP(A$2:A$1816,'DNEVNI IZVESTAJ'!A$2:BF$14727,6,0)</f>
        <v>1158</v>
      </c>
      <c r="I115" s="18">
        <f ca="1">SUM(H115+UNOS!J$9)</f>
        <v>1169</v>
      </c>
      <c r="J115" s="17" t="str">
        <f>VLOOKUP(A$2:A$1816,'DNEVNI IZVESTAJ'!A$2:BH$14727,7,0)</f>
        <v>SME</v>
      </c>
      <c r="K115" s="17" t="str">
        <f>VLOOKUP(A$2:A$1816,'DNEVNI IZVESTAJ'!A$2:BI$14727,8,0)</f>
        <v>360+</v>
      </c>
      <c r="L115" s="242">
        <f>VLOOKUP(A$2:A$1816,'DNEVNI IZVESTAJ'!A$2:BJ$14727,9,0)</f>
        <v>0</v>
      </c>
      <c r="M115" s="242">
        <f>VLOOKUP(A$2:A$1816,'DNEVNI IZVESTAJ'!A$2:BK$14727,10,0)</f>
        <v>0</v>
      </c>
      <c r="N115" s="242">
        <f>VLOOKUP(A$2:A$1816,'DNEVNI IZVESTAJ'!A$2:BL$14727,11,0)</f>
        <v>0</v>
      </c>
      <c r="O115" s="242">
        <f>VLOOKUP(A$2:A$1816,'DNEVNI IZVESTAJ'!A$2:BM$14727,12,0)</f>
        <v>0</v>
      </c>
      <c r="P115" s="242">
        <f>VLOOKUP(A$2:A$1816,'DNEVNI IZVESTAJ'!A$2:BN$14727,13,0)</f>
        <v>0</v>
      </c>
      <c r="Q115" s="242">
        <f>VLOOKUP(A$2:A$1816,'DNEVNI IZVESTAJ'!A$2:BO$14727,14,0)</f>
        <v>0</v>
      </c>
      <c r="R115" s="242">
        <f>VLOOKUP(A$2:A$1816,'DNEVNI IZVESTAJ'!A$2:BP$14727,15,0)</f>
        <v>10019.06</v>
      </c>
      <c r="S115" s="19"/>
    </row>
    <row r="116" spans="1:19">
      <c r="A116" s="149" t="s">
        <v>640</v>
      </c>
      <c r="B116" s="149" t="s">
        <v>638</v>
      </c>
      <c r="C116" s="149">
        <v>1173.42</v>
      </c>
      <c r="D116" s="149"/>
      <c r="E116" s="149" t="s">
        <v>1095</v>
      </c>
      <c r="F116" s="241">
        <f>VLOOKUP(A$2:A$1845,'DNEVNI IZVESTAJ'!A$2:C$14727,3,0)</f>
        <v>1340.32</v>
      </c>
      <c r="G116" s="238">
        <f>VLOOKUP(A$2:A$1845,'DNEVNI IZVESTAJ'!A$2:D$14727,4,0)</f>
        <v>0</v>
      </c>
      <c r="H116" s="17">
        <f>VLOOKUP(A$2:A$1816,'DNEVNI IZVESTAJ'!A$2:BF$14727,6,0)</f>
        <v>1143</v>
      </c>
      <c r="I116" s="18">
        <f ca="1">SUM(H116+UNOS!J$9)</f>
        <v>1154</v>
      </c>
      <c r="J116" s="17" t="str">
        <f>VLOOKUP(A$2:A$1816,'DNEVNI IZVESTAJ'!A$2:BH$14727,7,0)</f>
        <v>SBB</v>
      </c>
      <c r="K116" s="17" t="str">
        <f>VLOOKUP(A$2:A$1816,'DNEVNI IZVESTAJ'!A$2:BI$14727,8,0)</f>
        <v>360+</v>
      </c>
      <c r="L116" s="242">
        <f>VLOOKUP(A$2:A$1816,'DNEVNI IZVESTAJ'!A$2:BJ$14727,9,0)</f>
        <v>0</v>
      </c>
      <c r="M116" s="242">
        <f>VLOOKUP(A$2:A$1816,'DNEVNI IZVESTAJ'!A$2:BK$14727,10,0)</f>
        <v>0</v>
      </c>
      <c r="N116" s="242">
        <f>VLOOKUP(A$2:A$1816,'DNEVNI IZVESTAJ'!A$2:BL$14727,11,0)</f>
        <v>0</v>
      </c>
      <c r="O116" s="242">
        <f>VLOOKUP(A$2:A$1816,'DNEVNI IZVESTAJ'!A$2:BM$14727,12,0)</f>
        <v>0</v>
      </c>
      <c r="P116" s="242">
        <f>VLOOKUP(A$2:A$1816,'DNEVNI IZVESTAJ'!A$2:BN$14727,13,0)</f>
        <v>0</v>
      </c>
      <c r="Q116" s="242">
        <f>VLOOKUP(A$2:A$1816,'DNEVNI IZVESTAJ'!A$2:BO$14727,14,0)</f>
        <v>0</v>
      </c>
      <c r="R116" s="242">
        <f>VLOOKUP(A$2:A$1816,'DNEVNI IZVESTAJ'!A$2:BP$14727,15,0)</f>
        <v>1340.31</v>
      </c>
      <c r="S116" s="19"/>
    </row>
    <row r="117" spans="1:19">
      <c r="A117" s="149" t="s">
        <v>639</v>
      </c>
      <c r="B117" s="149" t="s">
        <v>638</v>
      </c>
      <c r="C117" s="149">
        <v>854.98</v>
      </c>
      <c r="D117" s="149"/>
      <c r="E117" s="149" t="s">
        <v>1093</v>
      </c>
      <c r="F117" s="241">
        <f>VLOOKUP(A$2:A$1845,'DNEVNI IZVESTAJ'!A$2:C$14727,3,0)</f>
        <v>973.13</v>
      </c>
      <c r="G117" s="238">
        <f>VLOOKUP(A$2:A$1845,'DNEVNI IZVESTAJ'!A$2:D$14727,4,0)</f>
        <v>0</v>
      </c>
      <c r="H117" s="17">
        <f>VLOOKUP(A$2:A$1816,'DNEVNI IZVESTAJ'!A$2:BF$14727,6,0)</f>
        <v>1130</v>
      </c>
      <c r="I117" s="18">
        <f ca="1">SUM(H117+UNOS!J$9)</f>
        <v>1141</v>
      </c>
      <c r="J117" s="17" t="str">
        <f>VLOOKUP(A$2:A$1816,'DNEVNI IZVESTAJ'!A$2:BH$14727,7,0)</f>
        <v>SBB</v>
      </c>
      <c r="K117" s="17" t="str">
        <f>VLOOKUP(A$2:A$1816,'DNEVNI IZVESTAJ'!A$2:BI$14727,8,0)</f>
        <v>360+</v>
      </c>
      <c r="L117" s="242">
        <f>VLOOKUP(A$2:A$1816,'DNEVNI IZVESTAJ'!A$2:BJ$14727,9,0)</f>
        <v>0</v>
      </c>
      <c r="M117" s="242">
        <f>VLOOKUP(A$2:A$1816,'DNEVNI IZVESTAJ'!A$2:BK$14727,10,0)</f>
        <v>0</v>
      </c>
      <c r="N117" s="242">
        <f>VLOOKUP(A$2:A$1816,'DNEVNI IZVESTAJ'!A$2:BL$14727,11,0)</f>
        <v>0</v>
      </c>
      <c r="O117" s="242">
        <f>VLOOKUP(A$2:A$1816,'DNEVNI IZVESTAJ'!A$2:BM$14727,12,0)</f>
        <v>0</v>
      </c>
      <c r="P117" s="242">
        <f>VLOOKUP(A$2:A$1816,'DNEVNI IZVESTAJ'!A$2:BN$14727,13,0)</f>
        <v>0</v>
      </c>
      <c r="Q117" s="242">
        <f>VLOOKUP(A$2:A$1816,'DNEVNI IZVESTAJ'!A$2:BO$14727,14,0)</f>
        <v>0</v>
      </c>
      <c r="R117" s="242">
        <f>VLOOKUP(A$2:A$1816,'DNEVNI IZVESTAJ'!A$2:BP$14727,15,0)</f>
        <v>973.12</v>
      </c>
      <c r="S117" s="19"/>
    </row>
    <row r="118" spans="1:19">
      <c r="A118" s="149" t="s">
        <v>642</v>
      </c>
      <c r="B118" s="149" t="s">
        <v>638</v>
      </c>
      <c r="C118" s="149">
        <v>80.75</v>
      </c>
      <c r="D118" s="149"/>
      <c r="E118" s="149" t="s">
        <v>1096</v>
      </c>
      <c r="F118" s="241">
        <f>VLOOKUP(A$2:A$1845,'DNEVNI IZVESTAJ'!A$2:C$14727,3,0)</f>
        <v>81.3</v>
      </c>
      <c r="G118" s="238">
        <f>VLOOKUP(A$2:A$1845,'DNEVNI IZVESTAJ'!A$2:D$14727,4,0)</f>
        <v>0</v>
      </c>
      <c r="H118" s="17">
        <f>VLOOKUP(A$2:A$1816,'DNEVNI IZVESTAJ'!A$2:BF$14727,6,0)</f>
        <v>1130</v>
      </c>
      <c r="I118" s="18">
        <f ca="1">SUM(H118+UNOS!J$9)</f>
        <v>1141</v>
      </c>
      <c r="J118" s="17" t="str">
        <f>VLOOKUP(A$2:A$1816,'DNEVNI IZVESTAJ'!A$2:BH$14727,7,0)</f>
        <v>SBB</v>
      </c>
      <c r="K118" s="17" t="str">
        <f>VLOOKUP(A$2:A$1816,'DNEVNI IZVESTAJ'!A$2:BI$14727,8,0)</f>
        <v>360+</v>
      </c>
      <c r="L118" s="242">
        <f>VLOOKUP(A$2:A$1816,'DNEVNI IZVESTAJ'!A$2:BJ$14727,9,0)</f>
        <v>0</v>
      </c>
      <c r="M118" s="242">
        <f>VLOOKUP(A$2:A$1816,'DNEVNI IZVESTAJ'!A$2:BK$14727,10,0)</f>
        <v>0</v>
      </c>
      <c r="N118" s="242">
        <f>VLOOKUP(A$2:A$1816,'DNEVNI IZVESTAJ'!A$2:BL$14727,11,0)</f>
        <v>0</v>
      </c>
      <c r="O118" s="242">
        <f>VLOOKUP(A$2:A$1816,'DNEVNI IZVESTAJ'!A$2:BM$14727,12,0)</f>
        <v>0</v>
      </c>
      <c r="P118" s="242">
        <f>VLOOKUP(A$2:A$1816,'DNEVNI IZVESTAJ'!A$2:BN$14727,13,0)</f>
        <v>0</v>
      </c>
      <c r="Q118" s="242">
        <f>VLOOKUP(A$2:A$1816,'DNEVNI IZVESTAJ'!A$2:BO$14727,14,0)</f>
        <v>0</v>
      </c>
      <c r="R118" s="242">
        <f>VLOOKUP(A$2:A$1816,'DNEVNI IZVESTAJ'!A$2:BP$14727,15,0)</f>
        <v>81.290000000000006</v>
      </c>
      <c r="S118" s="19"/>
    </row>
    <row r="119" spans="1:19">
      <c r="A119" s="149" t="s">
        <v>1817</v>
      </c>
      <c r="B119" s="149" t="s">
        <v>6522</v>
      </c>
      <c r="C119" s="149">
        <v>48030.3</v>
      </c>
      <c r="D119" s="149"/>
      <c r="E119" s="149" t="s">
        <v>1818</v>
      </c>
      <c r="F119" s="241">
        <f>VLOOKUP(A$2:A$1845,'DNEVNI IZVESTAJ'!A$2:C$14727,3,0)</f>
        <v>48030.3</v>
      </c>
      <c r="G119" s="238">
        <f>VLOOKUP(A$2:A$1845,'DNEVNI IZVESTAJ'!A$2:D$14727,4,0)</f>
        <v>0</v>
      </c>
      <c r="H119" s="17">
        <f>VLOOKUP(A$2:A$1816,'DNEVNI IZVESTAJ'!A$2:BF$14727,6,0)</f>
        <v>1124</v>
      </c>
      <c r="I119" s="18">
        <f ca="1">SUM(H119+UNOS!J$9)</f>
        <v>1135</v>
      </c>
      <c r="J119" s="17" t="str">
        <f>VLOOKUP(A$2:A$1816,'DNEVNI IZVESTAJ'!A$2:BH$14727,7,0)</f>
        <v>SME</v>
      </c>
      <c r="K119" s="17" t="str">
        <f>VLOOKUP(A$2:A$1816,'DNEVNI IZVESTAJ'!A$2:BI$14727,8,0)</f>
        <v>360+</v>
      </c>
      <c r="L119" s="242">
        <f>VLOOKUP(A$2:A$1816,'DNEVNI IZVESTAJ'!A$2:BJ$14727,9,0)</f>
        <v>0</v>
      </c>
      <c r="M119" s="242">
        <f>VLOOKUP(A$2:A$1816,'DNEVNI IZVESTAJ'!A$2:BK$14727,10,0)</f>
        <v>0</v>
      </c>
      <c r="N119" s="242">
        <f>VLOOKUP(A$2:A$1816,'DNEVNI IZVESTAJ'!A$2:BL$14727,11,0)</f>
        <v>0</v>
      </c>
      <c r="O119" s="242">
        <f>VLOOKUP(A$2:A$1816,'DNEVNI IZVESTAJ'!A$2:BM$14727,12,0)</f>
        <v>0</v>
      </c>
      <c r="P119" s="242">
        <f>VLOOKUP(A$2:A$1816,'DNEVNI IZVESTAJ'!A$2:BN$14727,13,0)</f>
        <v>0</v>
      </c>
      <c r="Q119" s="242">
        <f>VLOOKUP(A$2:A$1816,'DNEVNI IZVESTAJ'!A$2:BO$14727,14,0)</f>
        <v>0</v>
      </c>
      <c r="R119" s="242">
        <f>VLOOKUP(A$2:A$1816,'DNEVNI IZVESTAJ'!A$2:BP$14727,15,0)</f>
        <v>48030.3</v>
      </c>
      <c r="S119" s="19"/>
    </row>
    <row r="120" spans="1:19">
      <c r="A120" s="170" t="s">
        <v>397</v>
      </c>
      <c r="B120" s="170" t="s">
        <v>398</v>
      </c>
      <c r="C120" s="170">
        <v>1275.94</v>
      </c>
      <c r="D120" s="170"/>
      <c r="E120" s="170" t="s">
        <v>399</v>
      </c>
      <c r="F120" s="241">
        <f>VLOOKUP(A$2:A$1845,'DNEVNI IZVESTAJ'!A$2:C$14727,3,0)</f>
        <v>1414.95</v>
      </c>
      <c r="G120" s="238">
        <f>VLOOKUP(A$2:A$1845,'DNEVNI IZVESTAJ'!A$2:D$14727,4,0)</f>
        <v>0</v>
      </c>
      <c r="H120" s="17">
        <f>VLOOKUP(A$2:A$1816,'DNEVNI IZVESTAJ'!A$2:BF$14727,6,0)</f>
        <v>1114</v>
      </c>
      <c r="I120" s="18">
        <f ca="1">SUM(H120+UNOS!J$9)</f>
        <v>1125</v>
      </c>
      <c r="J120" s="17" t="str">
        <f>VLOOKUP(A$2:A$1816,'DNEVNI IZVESTAJ'!A$2:BH$14727,7,0)</f>
        <v>SBB</v>
      </c>
      <c r="K120" s="17" t="str">
        <f>VLOOKUP(A$2:A$1816,'DNEVNI IZVESTAJ'!A$2:BI$14727,8,0)</f>
        <v>360+</v>
      </c>
      <c r="L120" s="242">
        <f>VLOOKUP(A$2:A$1816,'DNEVNI IZVESTAJ'!A$2:BJ$14727,9,0)</f>
        <v>0</v>
      </c>
      <c r="M120" s="242">
        <f>VLOOKUP(A$2:A$1816,'DNEVNI IZVESTAJ'!A$2:BK$14727,10,0)</f>
        <v>0</v>
      </c>
      <c r="N120" s="242">
        <f>VLOOKUP(A$2:A$1816,'DNEVNI IZVESTAJ'!A$2:BL$14727,11,0)</f>
        <v>0</v>
      </c>
      <c r="O120" s="242">
        <f>VLOOKUP(A$2:A$1816,'DNEVNI IZVESTAJ'!A$2:BM$14727,12,0)</f>
        <v>0</v>
      </c>
      <c r="P120" s="242">
        <f>VLOOKUP(A$2:A$1816,'DNEVNI IZVESTAJ'!A$2:BN$14727,13,0)</f>
        <v>0</v>
      </c>
      <c r="Q120" s="242">
        <f>VLOOKUP(A$2:A$1816,'DNEVNI IZVESTAJ'!A$2:BO$14727,14,0)</f>
        <v>222.25</v>
      </c>
      <c r="R120" s="242">
        <f>VLOOKUP(A$2:A$1816,'DNEVNI IZVESTAJ'!A$2:BP$14727,15,0)</f>
        <v>1192.7</v>
      </c>
      <c r="S120" s="19"/>
    </row>
    <row r="121" spans="1:19">
      <c r="A121" s="149" t="s">
        <v>637</v>
      </c>
      <c r="B121" s="149" t="s">
        <v>638</v>
      </c>
      <c r="C121" s="149">
        <v>647.01</v>
      </c>
      <c r="D121" s="149"/>
      <c r="E121" s="149" t="s">
        <v>1093</v>
      </c>
      <c r="F121" s="241">
        <f>VLOOKUP(A$2:A$1845,'DNEVNI IZVESTAJ'!A$2:C$14727,3,0)</f>
        <v>736.95</v>
      </c>
      <c r="G121" s="238">
        <f>VLOOKUP(A$2:A$1845,'DNEVNI IZVESTAJ'!A$2:D$14727,4,0)</f>
        <v>0</v>
      </c>
      <c r="H121" s="17">
        <f>VLOOKUP(A$2:A$1816,'DNEVNI IZVESTAJ'!A$2:BF$14727,6,0)</f>
        <v>1114</v>
      </c>
      <c r="I121" s="18">
        <f ca="1">SUM(H121+UNOS!J$9)</f>
        <v>1125</v>
      </c>
      <c r="J121" s="17" t="str">
        <f>VLOOKUP(A$2:A$1816,'DNEVNI IZVESTAJ'!A$2:BH$14727,7,0)</f>
        <v>SBB</v>
      </c>
      <c r="K121" s="17" t="str">
        <f>VLOOKUP(A$2:A$1816,'DNEVNI IZVESTAJ'!A$2:BI$14727,8,0)</f>
        <v>360+</v>
      </c>
      <c r="L121" s="242">
        <f>VLOOKUP(A$2:A$1816,'DNEVNI IZVESTAJ'!A$2:BJ$14727,9,0)</f>
        <v>0</v>
      </c>
      <c r="M121" s="242">
        <f>VLOOKUP(A$2:A$1816,'DNEVNI IZVESTAJ'!A$2:BK$14727,10,0)</f>
        <v>0</v>
      </c>
      <c r="N121" s="242">
        <f>VLOOKUP(A$2:A$1816,'DNEVNI IZVESTAJ'!A$2:BL$14727,11,0)</f>
        <v>0</v>
      </c>
      <c r="O121" s="242">
        <f>VLOOKUP(A$2:A$1816,'DNEVNI IZVESTAJ'!A$2:BM$14727,12,0)</f>
        <v>0</v>
      </c>
      <c r="P121" s="242">
        <f>VLOOKUP(A$2:A$1816,'DNEVNI IZVESTAJ'!A$2:BN$14727,13,0)</f>
        <v>0</v>
      </c>
      <c r="Q121" s="242">
        <f>VLOOKUP(A$2:A$1816,'DNEVNI IZVESTAJ'!A$2:BO$14727,14,0)</f>
        <v>0</v>
      </c>
      <c r="R121" s="242">
        <f>VLOOKUP(A$2:A$1816,'DNEVNI IZVESTAJ'!A$2:BP$14727,15,0)</f>
        <v>736.94</v>
      </c>
      <c r="S121" s="19"/>
    </row>
    <row r="122" spans="1:19">
      <c r="A122" s="149" t="s">
        <v>1083</v>
      </c>
      <c r="B122" s="149" t="s">
        <v>1081</v>
      </c>
      <c r="C122" s="149">
        <v>148.52000000000001</v>
      </c>
      <c r="D122" s="149"/>
      <c r="E122" s="149" t="s">
        <v>1084</v>
      </c>
      <c r="F122" s="241">
        <f>VLOOKUP(A$2:A$1845,'DNEVNI IZVESTAJ'!A$2:C$14727,3,0)</f>
        <v>148.52000000000001</v>
      </c>
      <c r="G122" s="238">
        <f>VLOOKUP(A$2:A$1845,'DNEVNI IZVESTAJ'!A$2:D$14727,4,0)</f>
        <v>0</v>
      </c>
      <c r="H122" s="17">
        <f>VLOOKUP(A$2:A$1816,'DNEVNI IZVESTAJ'!A$2:BF$14727,6,0)</f>
        <v>1096</v>
      </c>
      <c r="I122" s="18">
        <f ca="1">SUM(H122+UNOS!J$9)</f>
        <v>1107</v>
      </c>
      <c r="J122" s="17" t="str">
        <f>VLOOKUP(A$2:A$1816,'DNEVNI IZVESTAJ'!A$2:BH$14727,7,0)</f>
        <v>SME</v>
      </c>
      <c r="K122" s="17" t="str">
        <f>VLOOKUP(A$2:A$1816,'DNEVNI IZVESTAJ'!A$2:BI$14727,8,0)</f>
        <v>360+</v>
      </c>
      <c r="L122" s="242">
        <f>VLOOKUP(A$2:A$1816,'DNEVNI IZVESTAJ'!A$2:BJ$14727,9,0)</f>
        <v>0</v>
      </c>
      <c r="M122" s="242">
        <f>VLOOKUP(A$2:A$1816,'DNEVNI IZVESTAJ'!A$2:BK$14727,10,0)</f>
        <v>0</v>
      </c>
      <c r="N122" s="242">
        <f>VLOOKUP(A$2:A$1816,'DNEVNI IZVESTAJ'!A$2:BL$14727,11,0)</f>
        <v>0</v>
      </c>
      <c r="O122" s="242">
        <f>VLOOKUP(A$2:A$1816,'DNEVNI IZVESTAJ'!A$2:BM$14727,12,0)</f>
        <v>0</v>
      </c>
      <c r="P122" s="242">
        <f>VLOOKUP(A$2:A$1816,'DNEVNI IZVESTAJ'!A$2:BN$14727,13,0)</f>
        <v>0</v>
      </c>
      <c r="Q122" s="242">
        <f>VLOOKUP(A$2:A$1816,'DNEVNI IZVESTAJ'!A$2:BO$14727,14,0)</f>
        <v>0</v>
      </c>
      <c r="R122" s="242">
        <f>VLOOKUP(A$2:A$1816,'DNEVNI IZVESTAJ'!A$2:BP$14727,15,0)</f>
        <v>148.52000000000001</v>
      </c>
      <c r="S122" s="19"/>
    </row>
    <row r="123" spans="1:19">
      <c r="A123" s="149" t="s">
        <v>322</v>
      </c>
      <c r="B123" s="149" t="s">
        <v>323</v>
      </c>
      <c r="C123" s="149">
        <v>1952.56</v>
      </c>
      <c r="D123" s="149"/>
      <c r="E123" s="149" t="s">
        <v>324</v>
      </c>
      <c r="F123" s="241">
        <f>VLOOKUP(A$2:A$1845,'DNEVNI IZVESTAJ'!A$2:C$14727,3,0)</f>
        <v>1950.44</v>
      </c>
      <c r="G123" s="238">
        <f>VLOOKUP(A$2:A$1845,'DNEVNI IZVESTAJ'!A$2:D$14727,4,0)</f>
        <v>0</v>
      </c>
      <c r="H123" s="17">
        <f>VLOOKUP(A$2:A$1816,'DNEVNI IZVESTAJ'!A$2:BF$14727,6,0)</f>
        <v>1067</v>
      </c>
      <c r="I123" s="18">
        <f ca="1">SUM(H123+UNOS!J$9)</f>
        <v>1078</v>
      </c>
      <c r="J123" s="17" t="str">
        <f>VLOOKUP(A$2:A$1816,'DNEVNI IZVESTAJ'!A$2:BH$14727,7,0)</f>
        <v>SBB</v>
      </c>
      <c r="K123" s="17" t="str">
        <f>VLOOKUP(A$2:A$1816,'DNEVNI IZVESTAJ'!A$2:BI$14727,8,0)</f>
        <v>360+</v>
      </c>
      <c r="L123" s="242">
        <f>VLOOKUP(A$2:A$1816,'DNEVNI IZVESTAJ'!A$2:BJ$14727,9,0)</f>
        <v>0</v>
      </c>
      <c r="M123" s="242">
        <f>VLOOKUP(A$2:A$1816,'DNEVNI IZVESTAJ'!A$2:BK$14727,10,0)</f>
        <v>0</v>
      </c>
      <c r="N123" s="242">
        <f>VLOOKUP(A$2:A$1816,'DNEVNI IZVESTAJ'!A$2:BL$14727,11,0)</f>
        <v>0</v>
      </c>
      <c r="O123" s="242">
        <f>VLOOKUP(A$2:A$1816,'DNEVNI IZVESTAJ'!A$2:BM$14727,12,0)</f>
        <v>0</v>
      </c>
      <c r="P123" s="242">
        <f>VLOOKUP(A$2:A$1816,'DNEVNI IZVESTAJ'!A$2:BN$14727,13,0)</f>
        <v>0</v>
      </c>
      <c r="Q123" s="242">
        <f>VLOOKUP(A$2:A$1816,'DNEVNI IZVESTAJ'!A$2:BO$14727,14,0)</f>
        <v>0</v>
      </c>
      <c r="R123" s="242">
        <f>VLOOKUP(A$2:A$1816,'DNEVNI IZVESTAJ'!A$2:BP$14727,15,0)</f>
        <v>1950.42</v>
      </c>
      <c r="S123" s="19"/>
    </row>
    <row r="124" spans="1:19">
      <c r="A124" s="149" t="s">
        <v>3295</v>
      </c>
      <c r="B124" s="149" t="s">
        <v>3296</v>
      </c>
      <c r="C124" s="149">
        <v>1018.44</v>
      </c>
      <c r="D124" s="149"/>
      <c r="E124" s="149" t="s">
        <v>3297</v>
      </c>
      <c r="F124" s="241">
        <f>VLOOKUP(A$2:A$1845,'DNEVNI IZVESTAJ'!A$2:C$14727,3,0)</f>
        <v>1009.69</v>
      </c>
      <c r="G124" s="238">
        <f>VLOOKUP(A$2:A$1845,'DNEVNI IZVESTAJ'!A$2:D$14727,4,0)</f>
        <v>0</v>
      </c>
      <c r="H124" s="17">
        <f>VLOOKUP(A$2:A$1816,'DNEVNI IZVESTAJ'!A$2:BF$14727,6,0)</f>
        <v>1067</v>
      </c>
      <c r="I124" s="18">
        <f ca="1">SUM(H124+UNOS!J$9)</f>
        <v>1078</v>
      </c>
      <c r="J124" s="17" t="str">
        <f>VLOOKUP(A$2:A$1816,'DNEVNI IZVESTAJ'!A$2:BH$14727,7,0)</f>
        <v>SME</v>
      </c>
      <c r="K124" s="17" t="str">
        <f>VLOOKUP(A$2:A$1816,'DNEVNI IZVESTAJ'!A$2:BI$14727,8,0)</f>
        <v>360+</v>
      </c>
      <c r="L124" s="242">
        <f>VLOOKUP(A$2:A$1816,'DNEVNI IZVESTAJ'!A$2:BJ$14727,9,0)</f>
        <v>0</v>
      </c>
      <c r="M124" s="242">
        <f>VLOOKUP(A$2:A$1816,'DNEVNI IZVESTAJ'!A$2:BK$14727,10,0)</f>
        <v>0</v>
      </c>
      <c r="N124" s="242">
        <f>VLOOKUP(A$2:A$1816,'DNEVNI IZVESTAJ'!A$2:BL$14727,11,0)</f>
        <v>0</v>
      </c>
      <c r="O124" s="242">
        <f>VLOOKUP(A$2:A$1816,'DNEVNI IZVESTAJ'!A$2:BM$14727,12,0)</f>
        <v>0</v>
      </c>
      <c r="P124" s="242">
        <f>VLOOKUP(A$2:A$1816,'DNEVNI IZVESTAJ'!A$2:BN$14727,13,0)</f>
        <v>0</v>
      </c>
      <c r="Q124" s="242">
        <f>VLOOKUP(A$2:A$1816,'DNEVNI IZVESTAJ'!A$2:BO$14727,14,0)</f>
        <v>0</v>
      </c>
      <c r="R124" s="242">
        <f>VLOOKUP(A$2:A$1816,'DNEVNI IZVESTAJ'!A$2:BP$14727,15,0)</f>
        <v>1009.69</v>
      </c>
      <c r="S124" s="19"/>
    </row>
    <row r="125" spans="1:19">
      <c r="A125" s="149" t="s">
        <v>2222</v>
      </c>
      <c r="B125" s="149" t="s">
        <v>2223</v>
      </c>
      <c r="C125" s="149">
        <v>793.25</v>
      </c>
      <c r="D125" s="149"/>
      <c r="E125" s="149" t="s">
        <v>2224</v>
      </c>
      <c r="F125" s="241">
        <f>VLOOKUP(A$2:A$1845,'DNEVNI IZVESTAJ'!A$2:C$14727,3,0)</f>
        <v>789.97</v>
      </c>
      <c r="G125" s="238">
        <f>VLOOKUP(A$2:A$1845,'DNEVNI IZVESTAJ'!A$2:D$14727,4,0)</f>
        <v>0</v>
      </c>
      <c r="H125" s="17">
        <f>VLOOKUP(A$2:A$1816,'DNEVNI IZVESTAJ'!A$2:BF$14727,6,0)</f>
        <v>1067</v>
      </c>
      <c r="I125" s="18">
        <f ca="1">SUM(H125+UNOS!J$9)</f>
        <v>1078</v>
      </c>
      <c r="J125" s="17" t="str">
        <f>VLOOKUP(A$2:A$1816,'DNEVNI IZVESTAJ'!A$2:BH$14727,7,0)</f>
        <v>SBB</v>
      </c>
      <c r="K125" s="17" t="str">
        <f>VLOOKUP(A$2:A$1816,'DNEVNI IZVESTAJ'!A$2:BI$14727,8,0)</f>
        <v>360+</v>
      </c>
      <c r="L125" s="242">
        <f>VLOOKUP(A$2:A$1816,'DNEVNI IZVESTAJ'!A$2:BJ$14727,9,0)</f>
        <v>0</v>
      </c>
      <c r="M125" s="242">
        <f>VLOOKUP(A$2:A$1816,'DNEVNI IZVESTAJ'!A$2:BK$14727,10,0)</f>
        <v>0</v>
      </c>
      <c r="N125" s="242">
        <f>VLOOKUP(A$2:A$1816,'DNEVNI IZVESTAJ'!A$2:BL$14727,11,0)</f>
        <v>0</v>
      </c>
      <c r="O125" s="242">
        <f>VLOOKUP(A$2:A$1816,'DNEVNI IZVESTAJ'!A$2:BM$14727,12,0)</f>
        <v>0</v>
      </c>
      <c r="P125" s="242">
        <f>VLOOKUP(A$2:A$1816,'DNEVNI IZVESTAJ'!A$2:BN$14727,13,0)</f>
        <v>0</v>
      </c>
      <c r="Q125" s="242">
        <f>VLOOKUP(A$2:A$1816,'DNEVNI IZVESTAJ'!A$2:BO$14727,14,0)</f>
        <v>0</v>
      </c>
      <c r="R125" s="242">
        <f>VLOOKUP(A$2:A$1816,'DNEVNI IZVESTAJ'!A$2:BP$14727,15,0)</f>
        <v>789.97</v>
      </c>
      <c r="S125" s="19"/>
    </row>
    <row r="126" spans="1:19">
      <c r="A126" s="149" t="s">
        <v>4607</v>
      </c>
      <c r="B126" s="149" t="s">
        <v>4608</v>
      </c>
      <c r="C126" s="149">
        <v>359.22</v>
      </c>
      <c r="D126" s="149"/>
      <c r="E126" s="149" t="s">
        <v>4609</v>
      </c>
      <c r="F126" s="241">
        <f>VLOOKUP(A$2:A$1845,'DNEVNI IZVESTAJ'!A$2:C$14727,3,0)</f>
        <v>358.85</v>
      </c>
      <c r="G126" s="238">
        <f>VLOOKUP(A$2:A$1845,'DNEVNI IZVESTAJ'!A$2:D$14727,4,0)</f>
        <v>0</v>
      </c>
      <c r="H126" s="17">
        <f>VLOOKUP(A$2:A$1816,'DNEVNI IZVESTAJ'!A$2:BF$14727,6,0)</f>
        <v>1040</v>
      </c>
      <c r="I126" s="18">
        <f ca="1">SUM(H126+UNOS!J$9)</f>
        <v>1051</v>
      </c>
      <c r="J126" s="17" t="str">
        <f>VLOOKUP(A$2:A$1816,'DNEVNI IZVESTAJ'!A$2:BH$14727,7,0)</f>
        <v>INDIV</v>
      </c>
      <c r="K126" s="17" t="str">
        <f>VLOOKUP(A$2:A$1816,'DNEVNI IZVESTAJ'!A$2:BI$14727,8,0)</f>
        <v>360+</v>
      </c>
      <c r="L126" s="242">
        <f>VLOOKUP(A$2:A$1816,'DNEVNI IZVESTAJ'!A$2:BJ$14727,9,0)</f>
        <v>0</v>
      </c>
      <c r="M126" s="242">
        <f>VLOOKUP(A$2:A$1816,'DNEVNI IZVESTAJ'!A$2:BK$14727,10,0)</f>
        <v>0</v>
      </c>
      <c r="N126" s="242">
        <f>VLOOKUP(A$2:A$1816,'DNEVNI IZVESTAJ'!A$2:BL$14727,11,0)</f>
        <v>0</v>
      </c>
      <c r="O126" s="242">
        <f>VLOOKUP(A$2:A$1816,'DNEVNI IZVESTAJ'!A$2:BM$14727,12,0)</f>
        <v>0</v>
      </c>
      <c r="P126" s="242">
        <f>VLOOKUP(A$2:A$1816,'DNEVNI IZVESTAJ'!A$2:BN$14727,13,0)</f>
        <v>0</v>
      </c>
      <c r="Q126" s="242">
        <f>VLOOKUP(A$2:A$1816,'DNEVNI IZVESTAJ'!A$2:BO$14727,14,0)</f>
        <v>0</v>
      </c>
      <c r="R126" s="242">
        <f>VLOOKUP(A$2:A$1816,'DNEVNI IZVESTAJ'!A$2:BP$14727,15,0)</f>
        <v>358.84</v>
      </c>
      <c r="S126" s="19"/>
    </row>
    <row r="127" spans="1:19">
      <c r="A127" s="149" t="s">
        <v>4581</v>
      </c>
      <c r="B127" s="149" t="s">
        <v>4579</v>
      </c>
      <c r="C127" s="149">
        <v>0</v>
      </c>
      <c r="D127" s="149"/>
      <c r="E127" s="149" t="s">
        <v>4582</v>
      </c>
      <c r="F127" s="241">
        <f>VLOOKUP(A$2:A$1845,'DNEVNI IZVESTAJ'!A$2:C$14727,3,0)</f>
        <v>0</v>
      </c>
      <c r="G127" s="238">
        <f>VLOOKUP(A$2:A$1845,'DNEVNI IZVESTAJ'!A$2:D$14727,4,0)</f>
        <v>0</v>
      </c>
      <c r="H127" s="17">
        <f>VLOOKUP(A$2:A$1816,'DNEVNI IZVESTAJ'!A$2:BF$14727,6,0)</f>
        <v>1037</v>
      </c>
      <c r="I127" s="18">
        <f ca="1">SUM(H127+UNOS!J$9)</f>
        <v>1048</v>
      </c>
      <c r="J127" s="17" t="str">
        <f>VLOOKUP(A$2:A$1816,'DNEVNI IZVESTAJ'!A$2:BH$14727,7,0)</f>
        <v>SBB</v>
      </c>
      <c r="K127" s="17" t="str">
        <f>VLOOKUP(A$2:A$1816,'DNEVNI IZVESTAJ'!A$2:BI$14727,8,0)</f>
        <v>360+</v>
      </c>
      <c r="L127" s="242">
        <f>VLOOKUP(A$2:A$1816,'DNEVNI IZVESTAJ'!A$2:BJ$14727,9,0)</f>
        <v>0</v>
      </c>
      <c r="M127" s="242">
        <f>VLOOKUP(A$2:A$1816,'DNEVNI IZVESTAJ'!A$2:BK$14727,10,0)</f>
        <v>0</v>
      </c>
      <c r="N127" s="242">
        <f>VLOOKUP(A$2:A$1816,'DNEVNI IZVESTAJ'!A$2:BL$14727,11,0)</f>
        <v>0</v>
      </c>
      <c r="O127" s="242">
        <f>VLOOKUP(A$2:A$1816,'DNEVNI IZVESTAJ'!A$2:BM$14727,12,0)</f>
        <v>0</v>
      </c>
      <c r="P127" s="242">
        <f>VLOOKUP(A$2:A$1816,'DNEVNI IZVESTAJ'!A$2:BN$14727,13,0)</f>
        <v>0</v>
      </c>
      <c r="Q127" s="242">
        <f>VLOOKUP(A$2:A$1816,'DNEVNI IZVESTAJ'!A$2:BO$14727,14,0)</f>
        <v>0</v>
      </c>
      <c r="R127" s="242">
        <f>VLOOKUP(A$2:A$1816,'DNEVNI IZVESTAJ'!A$2:BP$14727,15,0)</f>
        <v>0</v>
      </c>
      <c r="S127" s="19"/>
    </row>
    <row r="128" spans="1:19">
      <c r="A128" s="170" t="s">
        <v>567</v>
      </c>
      <c r="B128" s="170" t="s">
        <v>568</v>
      </c>
      <c r="C128" s="170">
        <v>16199.37</v>
      </c>
      <c r="D128" s="170"/>
      <c r="E128" s="170" t="s">
        <v>569</v>
      </c>
      <c r="F128" s="241">
        <f>VLOOKUP(A$2:A$1845,'DNEVNI IZVESTAJ'!A$2:C$14727,3,0)</f>
        <v>18668.05</v>
      </c>
      <c r="G128" s="238">
        <f>VLOOKUP(A$2:A$1845,'DNEVNI IZVESTAJ'!A$2:D$14727,4,0)</f>
        <v>0</v>
      </c>
      <c r="H128" s="17">
        <f>VLOOKUP(A$2:A$1816,'DNEVNI IZVESTAJ'!A$2:BF$14727,6,0)</f>
        <v>997</v>
      </c>
      <c r="I128" s="18">
        <f ca="1">SUM(H128+UNOS!J$9)</f>
        <v>1008</v>
      </c>
      <c r="J128" s="17" t="str">
        <f>VLOOKUP(A$2:A$1816,'DNEVNI IZVESTAJ'!A$2:BH$14727,7,0)</f>
        <v>SME</v>
      </c>
      <c r="K128" s="17" t="str">
        <f>VLOOKUP(A$2:A$1816,'DNEVNI IZVESTAJ'!A$2:BI$14727,8,0)</f>
        <v>360+</v>
      </c>
      <c r="L128" s="242">
        <f>VLOOKUP(A$2:A$1816,'DNEVNI IZVESTAJ'!A$2:BJ$14727,9,0)</f>
        <v>0</v>
      </c>
      <c r="M128" s="242">
        <f>VLOOKUP(A$2:A$1816,'DNEVNI IZVESTAJ'!A$2:BK$14727,10,0)</f>
        <v>0</v>
      </c>
      <c r="N128" s="242">
        <f>VLOOKUP(A$2:A$1816,'DNEVNI IZVESTAJ'!A$2:BL$14727,11,0)</f>
        <v>0</v>
      </c>
      <c r="O128" s="242">
        <f>VLOOKUP(A$2:A$1816,'DNEVNI IZVESTAJ'!A$2:BM$14727,12,0)</f>
        <v>0</v>
      </c>
      <c r="P128" s="242">
        <f>VLOOKUP(A$2:A$1816,'DNEVNI IZVESTAJ'!A$2:BN$14727,13,0)</f>
        <v>0</v>
      </c>
      <c r="Q128" s="242">
        <f>VLOOKUP(A$2:A$1816,'DNEVNI IZVESTAJ'!A$2:BO$14727,14,0)</f>
        <v>0</v>
      </c>
      <c r="R128" s="242">
        <f>VLOOKUP(A$2:A$1816,'DNEVNI IZVESTAJ'!A$2:BP$14727,15,0)</f>
        <v>18668.080000000002</v>
      </c>
      <c r="S128" s="19"/>
    </row>
    <row r="129" spans="1:19">
      <c r="A129" s="170" t="s">
        <v>750</v>
      </c>
      <c r="B129" s="170" t="s">
        <v>13593</v>
      </c>
      <c r="C129" s="170">
        <v>7642.42</v>
      </c>
      <c r="D129" s="170"/>
      <c r="E129" s="170" t="s">
        <v>752</v>
      </c>
      <c r="F129" s="241">
        <f>VLOOKUP(A$2:A$1845,'DNEVNI IZVESTAJ'!A$2:C$14727,3,0)</f>
        <v>8702.4</v>
      </c>
      <c r="G129" s="238">
        <f>VLOOKUP(A$2:A$1845,'DNEVNI IZVESTAJ'!A$2:D$14727,4,0)</f>
        <v>0</v>
      </c>
      <c r="H129" s="17">
        <f>VLOOKUP(A$2:A$1816,'DNEVNI IZVESTAJ'!A$2:BF$14727,6,0)</f>
        <v>991</v>
      </c>
      <c r="I129" s="18">
        <f ca="1">SUM(H129+UNOS!J$9)</f>
        <v>1002</v>
      </c>
      <c r="J129" s="17" t="str">
        <f>VLOOKUP(A$2:A$1816,'DNEVNI IZVESTAJ'!A$2:BH$14727,7,0)</f>
        <v>SBB</v>
      </c>
      <c r="K129" s="17" t="str">
        <f>VLOOKUP(A$2:A$1816,'DNEVNI IZVESTAJ'!A$2:BI$14727,8,0)</f>
        <v>360+</v>
      </c>
      <c r="L129" s="242">
        <f>VLOOKUP(A$2:A$1816,'DNEVNI IZVESTAJ'!A$2:BJ$14727,9,0)</f>
        <v>0</v>
      </c>
      <c r="M129" s="242">
        <f>VLOOKUP(A$2:A$1816,'DNEVNI IZVESTAJ'!A$2:BK$14727,10,0)</f>
        <v>0</v>
      </c>
      <c r="N129" s="242">
        <f>VLOOKUP(A$2:A$1816,'DNEVNI IZVESTAJ'!A$2:BL$14727,11,0)</f>
        <v>0</v>
      </c>
      <c r="O129" s="242">
        <f>VLOOKUP(A$2:A$1816,'DNEVNI IZVESTAJ'!A$2:BM$14727,12,0)</f>
        <v>0</v>
      </c>
      <c r="P129" s="242">
        <f>VLOOKUP(A$2:A$1816,'DNEVNI IZVESTAJ'!A$2:BN$14727,13,0)</f>
        <v>0</v>
      </c>
      <c r="Q129" s="242">
        <f>VLOOKUP(A$2:A$1816,'DNEVNI IZVESTAJ'!A$2:BO$14727,14,0)</f>
        <v>0</v>
      </c>
      <c r="R129" s="242">
        <f>VLOOKUP(A$2:A$1816,'DNEVNI IZVESTAJ'!A$2:BP$14727,15,0)</f>
        <v>8702.43</v>
      </c>
      <c r="S129" s="19"/>
    </row>
    <row r="130" spans="1:19">
      <c r="A130" s="149" t="s">
        <v>641</v>
      </c>
      <c r="B130" s="149" t="s">
        <v>638</v>
      </c>
      <c r="C130" s="149">
        <v>23.08</v>
      </c>
      <c r="D130" s="149"/>
      <c r="E130" s="149" t="s">
        <v>1093</v>
      </c>
      <c r="F130" s="241">
        <f>VLOOKUP(A$2:A$1845,'DNEVNI IZVESTAJ'!A$2:C$14727,3,0)</f>
        <v>22.22</v>
      </c>
      <c r="G130" s="238">
        <f>VLOOKUP(A$2:A$1845,'DNEVNI IZVESTAJ'!A$2:D$14727,4,0)</f>
        <v>0</v>
      </c>
      <c r="H130" s="17">
        <f>VLOOKUP(A$2:A$1816,'DNEVNI IZVESTAJ'!A$2:BF$14727,6,0)</f>
        <v>982</v>
      </c>
      <c r="I130" s="18">
        <f ca="1">SUM(H130+UNOS!J$9)</f>
        <v>993</v>
      </c>
      <c r="J130" s="17" t="str">
        <f>VLOOKUP(A$2:A$1816,'DNEVNI IZVESTAJ'!A$2:BH$14727,7,0)</f>
        <v>SBB</v>
      </c>
      <c r="K130" s="17" t="str">
        <f>VLOOKUP(A$2:A$1816,'DNEVNI IZVESTAJ'!A$2:BI$14727,8,0)</f>
        <v>360+</v>
      </c>
      <c r="L130" s="242">
        <f>VLOOKUP(A$2:A$1816,'DNEVNI IZVESTAJ'!A$2:BJ$14727,9,0)</f>
        <v>0</v>
      </c>
      <c r="M130" s="242">
        <f>VLOOKUP(A$2:A$1816,'DNEVNI IZVESTAJ'!A$2:BK$14727,10,0)</f>
        <v>0</v>
      </c>
      <c r="N130" s="242">
        <f>VLOOKUP(A$2:A$1816,'DNEVNI IZVESTAJ'!A$2:BL$14727,11,0)</f>
        <v>0</v>
      </c>
      <c r="O130" s="242">
        <f>VLOOKUP(A$2:A$1816,'DNEVNI IZVESTAJ'!A$2:BM$14727,12,0)</f>
        <v>0</v>
      </c>
      <c r="P130" s="242">
        <f>VLOOKUP(A$2:A$1816,'DNEVNI IZVESTAJ'!A$2:BN$14727,13,0)</f>
        <v>0</v>
      </c>
      <c r="Q130" s="242">
        <f>VLOOKUP(A$2:A$1816,'DNEVNI IZVESTAJ'!A$2:BO$14727,14,0)</f>
        <v>0</v>
      </c>
      <c r="R130" s="242">
        <f>VLOOKUP(A$2:A$1816,'DNEVNI IZVESTAJ'!A$2:BP$14727,15,0)</f>
        <v>22.22</v>
      </c>
      <c r="S130" s="19"/>
    </row>
    <row r="131" spans="1:19">
      <c r="A131" s="232" t="s">
        <v>6342</v>
      </c>
      <c r="B131" s="149" t="s">
        <v>2167</v>
      </c>
      <c r="C131" s="149">
        <v>1156.4000000000001</v>
      </c>
      <c r="D131" s="149"/>
      <c r="E131" s="149" t="s">
        <v>6343</v>
      </c>
      <c r="F131" s="241">
        <f>VLOOKUP(A$2:A$1845,'DNEVNI IZVESTAJ'!A$2:C$14727,3,0)</f>
        <v>1150.06</v>
      </c>
      <c r="G131" s="238">
        <f>VLOOKUP(A$2:A$1845,'DNEVNI IZVESTAJ'!A$2:D$14727,4,0)</f>
        <v>0</v>
      </c>
      <c r="H131" s="17">
        <f>VLOOKUP(A$2:A$1816,'DNEVNI IZVESTAJ'!A$2:BF$14727,6,0)</f>
        <v>980</v>
      </c>
      <c r="I131" s="18">
        <f ca="1">SUM(H131+UNOS!J$9)</f>
        <v>991</v>
      </c>
      <c r="J131" s="17" t="str">
        <f>VLOOKUP(A$2:A$1816,'DNEVNI IZVESTAJ'!A$2:BH$14727,7,0)</f>
        <v>L CORP</v>
      </c>
      <c r="K131" s="17" t="str">
        <f>VLOOKUP(A$2:A$1816,'DNEVNI IZVESTAJ'!A$2:BI$14727,8,0)</f>
        <v>360+</v>
      </c>
      <c r="L131" s="242">
        <f>VLOOKUP(A$2:A$1816,'DNEVNI IZVESTAJ'!A$2:BJ$14727,9,0)</f>
        <v>0</v>
      </c>
      <c r="M131" s="242">
        <f>VLOOKUP(A$2:A$1816,'DNEVNI IZVESTAJ'!A$2:BK$14727,10,0)</f>
        <v>0</v>
      </c>
      <c r="N131" s="242">
        <f>VLOOKUP(A$2:A$1816,'DNEVNI IZVESTAJ'!A$2:BL$14727,11,0)</f>
        <v>0</v>
      </c>
      <c r="O131" s="242">
        <f>VLOOKUP(A$2:A$1816,'DNEVNI IZVESTAJ'!A$2:BM$14727,12,0)</f>
        <v>0</v>
      </c>
      <c r="P131" s="242">
        <f>VLOOKUP(A$2:A$1816,'DNEVNI IZVESTAJ'!A$2:BN$14727,13,0)</f>
        <v>0</v>
      </c>
      <c r="Q131" s="242">
        <f>VLOOKUP(A$2:A$1816,'DNEVNI IZVESTAJ'!A$2:BO$14727,14,0)</f>
        <v>0</v>
      </c>
      <c r="R131" s="242">
        <f>VLOOKUP(A$2:A$1816,'DNEVNI IZVESTAJ'!A$2:BP$14727,15,0)</f>
        <v>1150.07</v>
      </c>
      <c r="S131" s="19"/>
    </row>
    <row r="132" spans="1:19">
      <c r="A132" s="149" t="s">
        <v>5762</v>
      </c>
      <c r="B132" s="149" t="s">
        <v>5763</v>
      </c>
      <c r="C132" s="149">
        <v>347.39</v>
      </c>
      <c r="D132" s="149"/>
      <c r="E132" s="149" t="s">
        <v>5764</v>
      </c>
      <c r="F132" s="241">
        <f>VLOOKUP(A$2:A$1845,'DNEVNI IZVESTAJ'!A$2:C$14727,3,0)</f>
        <v>347.39</v>
      </c>
      <c r="G132" s="238">
        <f>VLOOKUP(A$2:A$1845,'DNEVNI IZVESTAJ'!A$2:D$14727,4,0)</f>
        <v>0</v>
      </c>
      <c r="H132" s="17">
        <f>VLOOKUP(A$2:A$1816,'DNEVNI IZVESTAJ'!A$2:BF$14727,6,0)</f>
        <v>977</v>
      </c>
      <c r="I132" s="18">
        <f ca="1">SUM(H132+UNOS!J$9)</f>
        <v>988</v>
      </c>
      <c r="J132" s="17" t="str">
        <f>VLOOKUP(A$2:A$1816,'DNEVNI IZVESTAJ'!A$2:BH$14727,7,0)</f>
        <v>SME</v>
      </c>
      <c r="K132" s="17" t="str">
        <f>VLOOKUP(A$2:A$1816,'DNEVNI IZVESTAJ'!A$2:BI$14727,8,0)</f>
        <v>360+</v>
      </c>
      <c r="L132" s="242">
        <f>VLOOKUP(A$2:A$1816,'DNEVNI IZVESTAJ'!A$2:BJ$14727,9,0)</f>
        <v>0</v>
      </c>
      <c r="M132" s="242">
        <f>VLOOKUP(A$2:A$1816,'DNEVNI IZVESTAJ'!A$2:BK$14727,10,0)</f>
        <v>0</v>
      </c>
      <c r="N132" s="242">
        <f>VLOOKUP(A$2:A$1816,'DNEVNI IZVESTAJ'!A$2:BL$14727,11,0)</f>
        <v>0</v>
      </c>
      <c r="O132" s="242">
        <f>VLOOKUP(A$2:A$1816,'DNEVNI IZVESTAJ'!A$2:BM$14727,12,0)</f>
        <v>0</v>
      </c>
      <c r="P132" s="242">
        <f>VLOOKUP(A$2:A$1816,'DNEVNI IZVESTAJ'!A$2:BN$14727,13,0)</f>
        <v>0</v>
      </c>
      <c r="Q132" s="242">
        <f>VLOOKUP(A$2:A$1816,'DNEVNI IZVESTAJ'!A$2:BO$14727,14,0)</f>
        <v>0</v>
      </c>
      <c r="R132" s="242">
        <f>VLOOKUP(A$2:A$1816,'DNEVNI IZVESTAJ'!A$2:BP$14727,15,0)</f>
        <v>347.39</v>
      </c>
      <c r="S132" s="19"/>
    </row>
    <row r="133" spans="1:19">
      <c r="A133" s="149" t="s">
        <v>5731</v>
      </c>
      <c r="B133" s="149" t="s">
        <v>5732</v>
      </c>
      <c r="C133" s="149">
        <v>34597.120000000003</v>
      </c>
      <c r="D133" s="149"/>
      <c r="E133" s="149" t="s">
        <v>5733</v>
      </c>
      <c r="F133" s="241">
        <f>VLOOKUP(A$2:A$1845,'DNEVNI IZVESTAJ'!A$2:C$14727,3,0)</f>
        <v>3853.4</v>
      </c>
      <c r="G133" s="238">
        <f>VLOOKUP(A$2:A$1845,'DNEVNI IZVESTAJ'!A$2:D$14727,4,0)</f>
        <v>0</v>
      </c>
      <c r="H133" s="17">
        <f>VLOOKUP(A$2:A$1816,'DNEVNI IZVESTAJ'!A$2:BF$14727,6,0)</f>
        <v>906</v>
      </c>
      <c r="I133" s="18">
        <f ca="1">SUM(H133+UNOS!J$9)</f>
        <v>917</v>
      </c>
      <c r="J133" s="17" t="str">
        <f>VLOOKUP(A$2:A$1816,'DNEVNI IZVESTAJ'!A$2:BH$14727,7,0)</f>
        <v>SME</v>
      </c>
      <c r="K133" s="17" t="str">
        <f>VLOOKUP(A$2:A$1816,'DNEVNI IZVESTAJ'!A$2:BI$14727,8,0)</f>
        <v>360+</v>
      </c>
      <c r="L133" s="242">
        <f>VLOOKUP(A$2:A$1816,'DNEVNI IZVESTAJ'!A$2:BJ$14727,9,0)</f>
        <v>0</v>
      </c>
      <c r="M133" s="242">
        <f>VLOOKUP(A$2:A$1816,'DNEVNI IZVESTAJ'!A$2:BK$14727,10,0)</f>
        <v>0</v>
      </c>
      <c r="N133" s="242">
        <f>VLOOKUP(A$2:A$1816,'DNEVNI IZVESTAJ'!A$2:BL$14727,11,0)</f>
        <v>0</v>
      </c>
      <c r="O133" s="242">
        <f>VLOOKUP(A$2:A$1816,'DNEVNI IZVESTAJ'!A$2:BM$14727,12,0)</f>
        <v>0</v>
      </c>
      <c r="P133" s="242">
        <f>VLOOKUP(A$2:A$1816,'DNEVNI IZVESTAJ'!A$2:BN$14727,13,0)</f>
        <v>0</v>
      </c>
      <c r="Q133" s="242">
        <f>VLOOKUP(A$2:A$1816,'DNEVNI IZVESTAJ'!A$2:BO$14727,14,0)</f>
        <v>166.9</v>
      </c>
      <c r="R133" s="242">
        <f>VLOOKUP(A$2:A$1816,'DNEVNI IZVESTAJ'!A$2:BP$14727,15,0)</f>
        <v>3686.5</v>
      </c>
      <c r="S133" s="19"/>
    </row>
    <row r="134" spans="1:19">
      <c r="A134" s="149" t="s">
        <v>4002</v>
      </c>
      <c r="B134" s="149" t="s">
        <v>6522</v>
      </c>
      <c r="C134" s="149">
        <v>6505.62</v>
      </c>
      <c r="D134" s="149"/>
      <c r="E134" s="149" t="s">
        <v>4003</v>
      </c>
      <c r="F134" s="241">
        <f>VLOOKUP(A$2:A$1845,'DNEVNI IZVESTAJ'!A$2:C$14727,3,0)</f>
        <v>6505.62</v>
      </c>
      <c r="G134" s="238">
        <f>VLOOKUP(A$2:A$1845,'DNEVNI IZVESTAJ'!A$2:D$14727,4,0)</f>
        <v>0</v>
      </c>
      <c r="H134" s="17">
        <f>VLOOKUP(A$2:A$1816,'DNEVNI IZVESTAJ'!A$2:BF$14727,6,0)</f>
        <v>900</v>
      </c>
      <c r="I134" s="18">
        <f ca="1">SUM(H134+UNOS!J$9)</f>
        <v>911</v>
      </c>
      <c r="J134" s="17" t="str">
        <f>VLOOKUP(A$2:A$1816,'DNEVNI IZVESTAJ'!A$2:BH$14727,7,0)</f>
        <v>SME</v>
      </c>
      <c r="K134" s="17" t="str">
        <f>VLOOKUP(A$2:A$1816,'DNEVNI IZVESTAJ'!A$2:BI$14727,8,0)</f>
        <v>360+</v>
      </c>
      <c r="L134" s="242">
        <f>VLOOKUP(A$2:A$1816,'DNEVNI IZVESTAJ'!A$2:BJ$14727,9,0)</f>
        <v>0</v>
      </c>
      <c r="M134" s="242">
        <f>VLOOKUP(A$2:A$1816,'DNEVNI IZVESTAJ'!A$2:BK$14727,10,0)</f>
        <v>0</v>
      </c>
      <c r="N134" s="242">
        <f>VLOOKUP(A$2:A$1816,'DNEVNI IZVESTAJ'!A$2:BL$14727,11,0)</f>
        <v>0</v>
      </c>
      <c r="O134" s="242">
        <f>VLOOKUP(A$2:A$1816,'DNEVNI IZVESTAJ'!A$2:BM$14727,12,0)</f>
        <v>0</v>
      </c>
      <c r="P134" s="242">
        <f>VLOOKUP(A$2:A$1816,'DNEVNI IZVESTAJ'!A$2:BN$14727,13,0)</f>
        <v>0</v>
      </c>
      <c r="Q134" s="242">
        <f>VLOOKUP(A$2:A$1816,'DNEVNI IZVESTAJ'!A$2:BO$14727,14,0)</f>
        <v>0</v>
      </c>
      <c r="R134" s="242">
        <f>VLOOKUP(A$2:A$1816,'DNEVNI IZVESTAJ'!A$2:BP$14727,15,0)</f>
        <v>6505.62</v>
      </c>
      <c r="S134" s="19"/>
    </row>
    <row r="135" spans="1:19">
      <c r="A135" s="149" t="s">
        <v>2166</v>
      </c>
      <c r="B135" s="149" t="s">
        <v>2167</v>
      </c>
      <c r="C135" s="149">
        <v>4010.31</v>
      </c>
      <c r="D135" s="149"/>
      <c r="E135" s="149" t="s">
        <v>2168</v>
      </c>
      <c r="F135" s="241">
        <f>VLOOKUP(A$2:A$1845,'DNEVNI IZVESTAJ'!A$2:C$14727,3,0)</f>
        <v>4010.31</v>
      </c>
      <c r="G135" s="238">
        <f>VLOOKUP(A$2:A$1845,'DNEVNI IZVESTAJ'!A$2:D$14727,4,0)</f>
        <v>0</v>
      </c>
      <c r="H135" s="17">
        <f>VLOOKUP(A$2:A$1816,'DNEVNI IZVESTAJ'!A$2:BF$14727,6,0)</f>
        <v>885</v>
      </c>
      <c r="I135" s="18">
        <f ca="1">SUM(H135+UNOS!J$9)</f>
        <v>896</v>
      </c>
      <c r="J135" s="17" t="str">
        <f>VLOOKUP(A$2:A$1816,'DNEVNI IZVESTAJ'!A$2:BH$14727,7,0)</f>
        <v>L CORP</v>
      </c>
      <c r="K135" s="17" t="str">
        <f>VLOOKUP(A$2:A$1816,'DNEVNI IZVESTAJ'!A$2:BI$14727,8,0)</f>
        <v>360+</v>
      </c>
      <c r="L135" s="242">
        <f>VLOOKUP(A$2:A$1816,'DNEVNI IZVESTAJ'!A$2:BJ$14727,9,0)</f>
        <v>0</v>
      </c>
      <c r="M135" s="242">
        <f>VLOOKUP(A$2:A$1816,'DNEVNI IZVESTAJ'!A$2:BK$14727,10,0)</f>
        <v>0</v>
      </c>
      <c r="N135" s="242">
        <f>VLOOKUP(A$2:A$1816,'DNEVNI IZVESTAJ'!A$2:BL$14727,11,0)</f>
        <v>0</v>
      </c>
      <c r="O135" s="242">
        <f>VLOOKUP(A$2:A$1816,'DNEVNI IZVESTAJ'!A$2:BM$14727,12,0)</f>
        <v>0</v>
      </c>
      <c r="P135" s="242">
        <f>VLOOKUP(A$2:A$1816,'DNEVNI IZVESTAJ'!A$2:BN$14727,13,0)</f>
        <v>0</v>
      </c>
      <c r="Q135" s="242">
        <f>VLOOKUP(A$2:A$1816,'DNEVNI IZVESTAJ'!A$2:BO$14727,14,0)</f>
        <v>0</v>
      </c>
      <c r="R135" s="242">
        <f>VLOOKUP(A$2:A$1816,'DNEVNI IZVESTAJ'!A$2:BP$14727,15,0)</f>
        <v>4010.31</v>
      </c>
      <c r="S135" s="19"/>
    </row>
    <row r="136" spans="1:19">
      <c r="A136" s="170" t="s">
        <v>1905</v>
      </c>
      <c r="B136" s="170" t="s">
        <v>1092</v>
      </c>
      <c r="C136" s="170">
        <v>6368.72</v>
      </c>
      <c r="D136" s="170"/>
      <c r="E136" s="170" t="s">
        <v>3941</v>
      </c>
      <c r="F136" s="241">
        <f>VLOOKUP(A$2:A$1845,'DNEVNI IZVESTAJ'!A$2:C$14727,3,0)</f>
        <v>7313.88</v>
      </c>
      <c r="G136" s="238">
        <f>VLOOKUP(A$2:A$1845,'DNEVNI IZVESTAJ'!A$2:D$14727,4,0)</f>
        <v>0</v>
      </c>
      <c r="H136" s="17">
        <f>VLOOKUP(A$2:A$1816,'DNEVNI IZVESTAJ'!A$2:BF$14727,6,0)</f>
        <v>837</v>
      </c>
      <c r="I136" s="18">
        <f ca="1">SUM(H136+UNOS!J$9)</f>
        <v>848</v>
      </c>
      <c r="J136" s="17" t="str">
        <f>VLOOKUP(A$2:A$1816,'DNEVNI IZVESTAJ'!A$2:BH$14727,7,0)</f>
        <v>SBB</v>
      </c>
      <c r="K136" s="17" t="str">
        <f>VLOOKUP(A$2:A$1816,'DNEVNI IZVESTAJ'!A$2:BI$14727,8,0)</f>
        <v>360+</v>
      </c>
      <c r="L136" s="242">
        <f>VLOOKUP(A$2:A$1816,'DNEVNI IZVESTAJ'!A$2:BJ$14727,9,0)</f>
        <v>0</v>
      </c>
      <c r="M136" s="242">
        <f>VLOOKUP(A$2:A$1816,'DNEVNI IZVESTAJ'!A$2:BK$14727,10,0)</f>
        <v>0</v>
      </c>
      <c r="N136" s="242">
        <f>VLOOKUP(A$2:A$1816,'DNEVNI IZVESTAJ'!A$2:BL$14727,11,0)</f>
        <v>0</v>
      </c>
      <c r="O136" s="242">
        <f>VLOOKUP(A$2:A$1816,'DNEVNI IZVESTAJ'!A$2:BM$14727,12,0)</f>
        <v>0</v>
      </c>
      <c r="P136" s="242">
        <f>VLOOKUP(A$2:A$1816,'DNEVNI IZVESTAJ'!A$2:BN$14727,13,0)</f>
        <v>0</v>
      </c>
      <c r="Q136" s="242">
        <f>VLOOKUP(A$2:A$1816,'DNEVNI IZVESTAJ'!A$2:BO$14727,14,0)</f>
        <v>0</v>
      </c>
      <c r="R136" s="242">
        <f>VLOOKUP(A$2:A$1816,'DNEVNI IZVESTAJ'!A$2:BP$14727,15,0)</f>
        <v>7313.91</v>
      </c>
      <c r="S136" s="19"/>
    </row>
    <row r="137" spans="1:19">
      <c r="A137" s="149" t="s">
        <v>4385</v>
      </c>
      <c r="B137" s="149" t="s">
        <v>4386</v>
      </c>
      <c r="C137" s="149">
        <v>11764.81</v>
      </c>
      <c r="D137" s="149"/>
      <c r="E137" s="149" t="s">
        <v>4387</v>
      </c>
      <c r="F137" s="241">
        <f>VLOOKUP(A$2:A$1845,'DNEVNI IZVESTAJ'!A$2:C$14727,3,0)</f>
        <v>2105.7600000000002</v>
      </c>
      <c r="G137" s="238">
        <f>VLOOKUP(A$2:A$1845,'DNEVNI IZVESTAJ'!A$2:D$14727,4,0)</f>
        <v>0</v>
      </c>
      <c r="H137" s="17">
        <f>VLOOKUP(A$2:A$1816,'DNEVNI IZVESTAJ'!A$2:BF$14727,6,0)</f>
        <v>809</v>
      </c>
      <c r="I137" s="18">
        <f ca="1">SUM(H137+UNOS!J$9)</f>
        <v>820</v>
      </c>
      <c r="J137" s="17" t="str">
        <f>VLOOKUP(A$2:A$1816,'DNEVNI IZVESTAJ'!A$2:BH$14727,7,0)</f>
        <v>SME</v>
      </c>
      <c r="K137" s="17" t="str">
        <f>VLOOKUP(A$2:A$1816,'DNEVNI IZVESTAJ'!A$2:BI$14727,8,0)</f>
        <v>360+</v>
      </c>
      <c r="L137" s="242">
        <f>VLOOKUP(A$2:A$1816,'DNEVNI IZVESTAJ'!A$2:BJ$14727,9,0)</f>
        <v>0</v>
      </c>
      <c r="M137" s="242">
        <f>VLOOKUP(A$2:A$1816,'DNEVNI IZVESTAJ'!A$2:BK$14727,10,0)</f>
        <v>0</v>
      </c>
      <c r="N137" s="242">
        <f>VLOOKUP(A$2:A$1816,'DNEVNI IZVESTAJ'!A$2:BL$14727,11,0)</f>
        <v>0</v>
      </c>
      <c r="O137" s="242">
        <f>VLOOKUP(A$2:A$1816,'DNEVNI IZVESTAJ'!A$2:BM$14727,12,0)</f>
        <v>0</v>
      </c>
      <c r="P137" s="242">
        <f>VLOOKUP(A$2:A$1816,'DNEVNI IZVESTAJ'!A$2:BN$14727,13,0)</f>
        <v>0</v>
      </c>
      <c r="Q137" s="242">
        <f>VLOOKUP(A$2:A$1816,'DNEVNI IZVESTAJ'!A$2:BO$14727,14,0)</f>
        <v>1145.3800000000001</v>
      </c>
      <c r="R137" s="242">
        <f>VLOOKUP(A$2:A$1816,'DNEVNI IZVESTAJ'!A$2:BP$14727,15,0)</f>
        <v>960.37</v>
      </c>
      <c r="S137" s="19"/>
    </row>
    <row r="138" spans="1:19">
      <c r="A138" s="149" t="s">
        <v>5585</v>
      </c>
      <c r="B138" s="149" t="s">
        <v>1726</v>
      </c>
      <c r="C138" s="149">
        <v>589.80999999999995</v>
      </c>
      <c r="D138" s="149"/>
      <c r="E138" s="149" t="s">
        <v>5560</v>
      </c>
      <c r="F138" s="241">
        <f>VLOOKUP(A$2:A$1845,'DNEVNI IZVESTAJ'!A$2:C$14727,3,0)</f>
        <v>587.89</v>
      </c>
      <c r="G138" s="238">
        <f>VLOOKUP(A$2:A$1845,'DNEVNI IZVESTAJ'!A$2:D$14727,4,0)</f>
        <v>0</v>
      </c>
      <c r="H138" s="17">
        <f>VLOOKUP(A$2:A$1816,'DNEVNI IZVESTAJ'!A$2:BF$14727,6,0)</f>
        <v>760</v>
      </c>
      <c r="I138" s="18">
        <f ca="1">SUM(H138+UNOS!J$9)</f>
        <v>771</v>
      </c>
      <c r="J138" s="17" t="str">
        <f>VLOOKUP(A$2:A$1816,'DNEVNI IZVESTAJ'!A$2:BH$14727,7,0)</f>
        <v>L CORP</v>
      </c>
      <c r="K138" s="17" t="str">
        <f>VLOOKUP(A$2:A$1816,'DNEVNI IZVESTAJ'!A$2:BI$14727,8,0)</f>
        <v>360+</v>
      </c>
      <c r="L138" s="242">
        <f>VLOOKUP(A$2:A$1816,'DNEVNI IZVESTAJ'!A$2:BJ$14727,9,0)</f>
        <v>0</v>
      </c>
      <c r="M138" s="242">
        <f>VLOOKUP(A$2:A$1816,'DNEVNI IZVESTAJ'!A$2:BK$14727,10,0)</f>
        <v>0</v>
      </c>
      <c r="N138" s="242">
        <f>VLOOKUP(A$2:A$1816,'DNEVNI IZVESTAJ'!A$2:BL$14727,11,0)</f>
        <v>0</v>
      </c>
      <c r="O138" s="242">
        <f>VLOOKUP(A$2:A$1816,'DNEVNI IZVESTAJ'!A$2:BM$14727,12,0)</f>
        <v>0</v>
      </c>
      <c r="P138" s="242">
        <f>VLOOKUP(A$2:A$1816,'DNEVNI IZVESTAJ'!A$2:BN$14727,13,0)</f>
        <v>0</v>
      </c>
      <c r="Q138" s="242">
        <f>VLOOKUP(A$2:A$1816,'DNEVNI IZVESTAJ'!A$2:BO$14727,14,0)</f>
        <v>0</v>
      </c>
      <c r="R138" s="242">
        <f>VLOOKUP(A$2:A$1816,'DNEVNI IZVESTAJ'!A$2:BP$14727,15,0)</f>
        <v>587.88</v>
      </c>
      <c r="S138" s="19"/>
    </row>
    <row r="139" spans="1:19">
      <c r="A139" s="149" t="s">
        <v>5599</v>
      </c>
      <c r="B139" s="149" t="s">
        <v>5597</v>
      </c>
      <c r="C139" s="149">
        <v>1495.51</v>
      </c>
      <c r="D139" s="149"/>
      <c r="E139" s="149" t="s">
        <v>5598</v>
      </c>
      <c r="F139" s="241">
        <f>VLOOKUP(A$2:A$1845,'DNEVNI IZVESTAJ'!A$2:C$14727,3,0)</f>
        <v>1714.63</v>
      </c>
      <c r="G139" s="238">
        <f>VLOOKUP(A$2:A$1845,'DNEVNI IZVESTAJ'!A$2:D$14727,4,0)</f>
        <v>0</v>
      </c>
      <c r="H139" s="17">
        <f>VLOOKUP(A$2:A$1816,'DNEVNI IZVESTAJ'!A$2:BF$14727,6,0)</f>
        <v>760</v>
      </c>
      <c r="I139" s="18">
        <f ca="1">SUM(H139+UNOS!J$9)</f>
        <v>771</v>
      </c>
      <c r="J139" s="17" t="str">
        <f>VLOOKUP(A$2:A$1816,'DNEVNI IZVESTAJ'!A$2:BH$14727,7,0)</f>
        <v>L CORP</v>
      </c>
      <c r="K139" s="17" t="str">
        <f>VLOOKUP(A$2:A$1816,'DNEVNI IZVESTAJ'!A$2:BI$14727,8,0)</f>
        <v>360+</v>
      </c>
      <c r="L139" s="242">
        <f>VLOOKUP(A$2:A$1816,'DNEVNI IZVESTAJ'!A$2:BJ$14727,9,0)</f>
        <v>0</v>
      </c>
      <c r="M139" s="242">
        <f>VLOOKUP(A$2:A$1816,'DNEVNI IZVESTAJ'!A$2:BK$14727,10,0)</f>
        <v>0</v>
      </c>
      <c r="N139" s="242">
        <f>VLOOKUP(A$2:A$1816,'DNEVNI IZVESTAJ'!A$2:BL$14727,11,0)</f>
        <v>0</v>
      </c>
      <c r="O139" s="242">
        <f>VLOOKUP(A$2:A$1816,'DNEVNI IZVESTAJ'!A$2:BM$14727,12,0)</f>
        <v>0</v>
      </c>
      <c r="P139" s="242">
        <f>VLOOKUP(A$2:A$1816,'DNEVNI IZVESTAJ'!A$2:BN$14727,13,0)</f>
        <v>0</v>
      </c>
      <c r="Q139" s="242">
        <f>VLOOKUP(A$2:A$1816,'DNEVNI IZVESTAJ'!A$2:BO$14727,14,0)</f>
        <v>0</v>
      </c>
      <c r="R139" s="242">
        <f>VLOOKUP(A$2:A$1816,'DNEVNI IZVESTAJ'!A$2:BP$14727,15,0)</f>
        <v>1714.58</v>
      </c>
      <c r="S139" s="19"/>
    </row>
    <row r="140" spans="1:19">
      <c r="A140" s="149" t="s">
        <v>1725</v>
      </c>
      <c r="B140" s="149" t="s">
        <v>1726</v>
      </c>
      <c r="C140" s="149">
        <v>979.63</v>
      </c>
      <c r="D140" s="149"/>
      <c r="E140" s="149" t="s">
        <v>5879</v>
      </c>
      <c r="F140" s="241">
        <f>VLOOKUP(A$2:A$1845,'DNEVNI IZVESTAJ'!A$2:C$14727,3,0)</f>
        <v>1094.9100000000001</v>
      </c>
      <c r="G140" s="238">
        <f>VLOOKUP(A$2:A$1845,'DNEVNI IZVESTAJ'!A$2:D$14727,4,0)</f>
        <v>0</v>
      </c>
      <c r="H140" s="17">
        <f>VLOOKUP(A$2:A$1816,'DNEVNI IZVESTAJ'!A$2:BF$14727,6,0)</f>
        <v>749</v>
      </c>
      <c r="I140" s="18">
        <f ca="1">SUM(H140+UNOS!J$9)</f>
        <v>760</v>
      </c>
      <c r="J140" s="17" t="str">
        <f>VLOOKUP(A$2:A$1816,'DNEVNI IZVESTAJ'!A$2:BH$14727,7,0)</f>
        <v>L CORP</v>
      </c>
      <c r="K140" s="17" t="str">
        <f>VLOOKUP(A$2:A$1816,'DNEVNI IZVESTAJ'!A$2:BI$14727,8,0)</f>
        <v>360+</v>
      </c>
      <c r="L140" s="242">
        <f>VLOOKUP(A$2:A$1816,'DNEVNI IZVESTAJ'!A$2:BJ$14727,9,0)</f>
        <v>0</v>
      </c>
      <c r="M140" s="242">
        <f>VLOOKUP(A$2:A$1816,'DNEVNI IZVESTAJ'!A$2:BK$14727,10,0)</f>
        <v>0</v>
      </c>
      <c r="N140" s="242">
        <f>VLOOKUP(A$2:A$1816,'DNEVNI IZVESTAJ'!A$2:BL$14727,11,0)</f>
        <v>0</v>
      </c>
      <c r="O140" s="242">
        <f>VLOOKUP(A$2:A$1816,'DNEVNI IZVESTAJ'!A$2:BM$14727,12,0)</f>
        <v>0</v>
      </c>
      <c r="P140" s="242">
        <f>VLOOKUP(A$2:A$1816,'DNEVNI IZVESTAJ'!A$2:BN$14727,13,0)</f>
        <v>0</v>
      </c>
      <c r="Q140" s="242">
        <f>VLOOKUP(A$2:A$1816,'DNEVNI IZVESTAJ'!A$2:BO$14727,14,0)</f>
        <v>0</v>
      </c>
      <c r="R140" s="242">
        <f>VLOOKUP(A$2:A$1816,'DNEVNI IZVESTAJ'!A$2:BP$14727,15,0)</f>
        <v>1094.9100000000001</v>
      </c>
      <c r="S140" s="19"/>
    </row>
    <row r="141" spans="1:19">
      <c r="A141" s="149" t="s">
        <v>5563</v>
      </c>
      <c r="B141" s="149" t="s">
        <v>1726</v>
      </c>
      <c r="C141" s="149">
        <v>713.61</v>
      </c>
      <c r="D141" s="149"/>
      <c r="E141" s="149" t="s">
        <v>5560</v>
      </c>
      <c r="F141" s="241">
        <f>VLOOKUP(A$2:A$1845,'DNEVNI IZVESTAJ'!A$2:C$14727,3,0)</f>
        <v>816.57</v>
      </c>
      <c r="G141" s="238">
        <f>VLOOKUP(A$2:A$1845,'DNEVNI IZVESTAJ'!A$2:D$14727,4,0)</f>
        <v>0</v>
      </c>
      <c r="H141" s="17">
        <f>VLOOKUP(A$2:A$1816,'DNEVNI IZVESTAJ'!A$2:BF$14727,6,0)</f>
        <v>749</v>
      </c>
      <c r="I141" s="18">
        <f ca="1">SUM(H141+UNOS!J$9)</f>
        <v>760</v>
      </c>
      <c r="J141" s="17" t="str">
        <f>VLOOKUP(A$2:A$1816,'DNEVNI IZVESTAJ'!A$2:BH$14727,7,0)</f>
        <v>L CORP</v>
      </c>
      <c r="K141" s="17" t="str">
        <f>VLOOKUP(A$2:A$1816,'DNEVNI IZVESTAJ'!A$2:BI$14727,8,0)</f>
        <v>360+</v>
      </c>
      <c r="L141" s="242">
        <f>VLOOKUP(A$2:A$1816,'DNEVNI IZVESTAJ'!A$2:BJ$14727,9,0)</f>
        <v>0</v>
      </c>
      <c r="M141" s="242">
        <f>VLOOKUP(A$2:A$1816,'DNEVNI IZVESTAJ'!A$2:BK$14727,10,0)</f>
        <v>0</v>
      </c>
      <c r="N141" s="242">
        <f>VLOOKUP(A$2:A$1816,'DNEVNI IZVESTAJ'!A$2:BL$14727,11,0)</f>
        <v>0</v>
      </c>
      <c r="O141" s="242">
        <f>VLOOKUP(A$2:A$1816,'DNEVNI IZVESTAJ'!A$2:BM$14727,12,0)</f>
        <v>0</v>
      </c>
      <c r="P141" s="242">
        <f>VLOOKUP(A$2:A$1816,'DNEVNI IZVESTAJ'!A$2:BN$14727,13,0)</f>
        <v>0</v>
      </c>
      <c r="Q141" s="242">
        <f>VLOOKUP(A$2:A$1816,'DNEVNI IZVESTAJ'!A$2:BO$14727,14,0)</f>
        <v>0</v>
      </c>
      <c r="R141" s="242">
        <f>VLOOKUP(A$2:A$1816,'DNEVNI IZVESTAJ'!A$2:BP$14727,15,0)</f>
        <v>816.56</v>
      </c>
      <c r="S141" s="19"/>
    </row>
    <row r="142" spans="1:19">
      <c r="A142" s="149" t="s">
        <v>5559</v>
      </c>
      <c r="B142" s="149" t="s">
        <v>1726</v>
      </c>
      <c r="C142" s="149">
        <v>750.9</v>
      </c>
      <c r="D142" s="149"/>
      <c r="E142" s="149" t="s">
        <v>5560</v>
      </c>
      <c r="F142" s="241">
        <f>VLOOKUP(A$2:A$1845,'DNEVNI IZVESTAJ'!A$2:C$14727,3,0)</f>
        <v>852.46</v>
      </c>
      <c r="G142" s="238">
        <f>VLOOKUP(A$2:A$1845,'DNEVNI IZVESTAJ'!A$2:D$14727,4,0)</f>
        <v>0</v>
      </c>
      <c r="H142" s="17">
        <f>VLOOKUP(A$2:A$1816,'DNEVNI IZVESTAJ'!A$2:BF$14727,6,0)</f>
        <v>749</v>
      </c>
      <c r="I142" s="18">
        <f ca="1">SUM(H142+UNOS!J$9)</f>
        <v>760</v>
      </c>
      <c r="J142" s="17" t="str">
        <f>VLOOKUP(A$2:A$1816,'DNEVNI IZVESTAJ'!A$2:BH$14727,7,0)</f>
        <v>L CORP</v>
      </c>
      <c r="K142" s="17" t="str">
        <f>VLOOKUP(A$2:A$1816,'DNEVNI IZVESTAJ'!A$2:BI$14727,8,0)</f>
        <v>360+</v>
      </c>
      <c r="L142" s="242">
        <f>VLOOKUP(A$2:A$1816,'DNEVNI IZVESTAJ'!A$2:BJ$14727,9,0)</f>
        <v>0</v>
      </c>
      <c r="M142" s="242">
        <f>VLOOKUP(A$2:A$1816,'DNEVNI IZVESTAJ'!A$2:BK$14727,10,0)</f>
        <v>0</v>
      </c>
      <c r="N142" s="242">
        <f>VLOOKUP(A$2:A$1816,'DNEVNI IZVESTAJ'!A$2:BL$14727,11,0)</f>
        <v>0</v>
      </c>
      <c r="O142" s="242">
        <f>VLOOKUP(A$2:A$1816,'DNEVNI IZVESTAJ'!A$2:BM$14727,12,0)</f>
        <v>0</v>
      </c>
      <c r="P142" s="242">
        <f>VLOOKUP(A$2:A$1816,'DNEVNI IZVESTAJ'!A$2:BN$14727,13,0)</f>
        <v>0</v>
      </c>
      <c r="Q142" s="242">
        <f>VLOOKUP(A$2:A$1816,'DNEVNI IZVESTAJ'!A$2:BO$14727,14,0)</f>
        <v>0</v>
      </c>
      <c r="R142" s="242">
        <f>VLOOKUP(A$2:A$1816,'DNEVNI IZVESTAJ'!A$2:BP$14727,15,0)</f>
        <v>852.46</v>
      </c>
      <c r="S142" s="19"/>
    </row>
    <row r="143" spans="1:19">
      <c r="A143" s="149" t="s">
        <v>5580</v>
      </c>
      <c r="B143" s="149" t="s">
        <v>1726</v>
      </c>
      <c r="C143" s="149">
        <v>609.01</v>
      </c>
      <c r="D143" s="149"/>
      <c r="E143" s="149" t="s">
        <v>5879</v>
      </c>
      <c r="F143" s="241">
        <f>VLOOKUP(A$2:A$1845,'DNEVNI IZVESTAJ'!A$2:C$14727,3,0)</f>
        <v>607.78</v>
      </c>
      <c r="G143" s="238">
        <f>VLOOKUP(A$2:A$1845,'DNEVNI IZVESTAJ'!A$2:D$14727,4,0)</f>
        <v>0</v>
      </c>
      <c r="H143" s="17">
        <f>VLOOKUP(A$2:A$1816,'DNEVNI IZVESTAJ'!A$2:BF$14727,6,0)</f>
        <v>749</v>
      </c>
      <c r="I143" s="18">
        <f ca="1">SUM(H143+UNOS!J$9)</f>
        <v>760</v>
      </c>
      <c r="J143" s="17" t="str">
        <f>VLOOKUP(A$2:A$1816,'DNEVNI IZVESTAJ'!A$2:BH$14727,7,0)</f>
        <v>L CORP</v>
      </c>
      <c r="K143" s="17" t="str">
        <f>VLOOKUP(A$2:A$1816,'DNEVNI IZVESTAJ'!A$2:BI$14727,8,0)</f>
        <v>360+</v>
      </c>
      <c r="L143" s="242">
        <f>VLOOKUP(A$2:A$1816,'DNEVNI IZVESTAJ'!A$2:BJ$14727,9,0)</f>
        <v>0</v>
      </c>
      <c r="M143" s="242">
        <f>VLOOKUP(A$2:A$1816,'DNEVNI IZVESTAJ'!A$2:BK$14727,10,0)</f>
        <v>0</v>
      </c>
      <c r="N143" s="242">
        <f>VLOOKUP(A$2:A$1816,'DNEVNI IZVESTAJ'!A$2:BL$14727,11,0)</f>
        <v>0</v>
      </c>
      <c r="O143" s="242">
        <f>VLOOKUP(A$2:A$1816,'DNEVNI IZVESTAJ'!A$2:BM$14727,12,0)</f>
        <v>0</v>
      </c>
      <c r="P143" s="242">
        <f>VLOOKUP(A$2:A$1816,'DNEVNI IZVESTAJ'!A$2:BN$14727,13,0)</f>
        <v>0</v>
      </c>
      <c r="Q143" s="242">
        <f>VLOOKUP(A$2:A$1816,'DNEVNI IZVESTAJ'!A$2:BO$14727,14,0)</f>
        <v>0</v>
      </c>
      <c r="R143" s="242">
        <f>VLOOKUP(A$2:A$1816,'DNEVNI IZVESTAJ'!A$2:BP$14727,15,0)</f>
        <v>607.77</v>
      </c>
      <c r="S143" s="19"/>
    </row>
    <row r="144" spans="1:19">
      <c r="A144" s="149" t="s">
        <v>5581</v>
      </c>
      <c r="B144" s="149" t="s">
        <v>1726</v>
      </c>
      <c r="C144" s="149">
        <v>612.66999999999996</v>
      </c>
      <c r="D144" s="149"/>
      <c r="E144" s="149" t="s">
        <v>5879</v>
      </c>
      <c r="F144" s="241">
        <f>VLOOKUP(A$2:A$1845,'DNEVNI IZVESTAJ'!A$2:C$14727,3,0)</f>
        <v>611.44000000000005</v>
      </c>
      <c r="G144" s="238">
        <f>VLOOKUP(A$2:A$1845,'DNEVNI IZVESTAJ'!A$2:D$14727,4,0)</f>
        <v>0</v>
      </c>
      <c r="H144" s="17">
        <f>VLOOKUP(A$2:A$1816,'DNEVNI IZVESTAJ'!A$2:BF$14727,6,0)</f>
        <v>749</v>
      </c>
      <c r="I144" s="18">
        <f ca="1">SUM(H144+UNOS!J$9)</f>
        <v>760</v>
      </c>
      <c r="J144" s="17" t="str">
        <f>VLOOKUP(A$2:A$1816,'DNEVNI IZVESTAJ'!A$2:BH$14727,7,0)</f>
        <v>L CORP</v>
      </c>
      <c r="K144" s="17" t="str">
        <f>VLOOKUP(A$2:A$1816,'DNEVNI IZVESTAJ'!A$2:BI$14727,8,0)</f>
        <v>360+</v>
      </c>
      <c r="L144" s="242">
        <f>VLOOKUP(A$2:A$1816,'DNEVNI IZVESTAJ'!A$2:BJ$14727,9,0)</f>
        <v>0</v>
      </c>
      <c r="M144" s="242">
        <f>VLOOKUP(A$2:A$1816,'DNEVNI IZVESTAJ'!A$2:BK$14727,10,0)</f>
        <v>0</v>
      </c>
      <c r="N144" s="242">
        <f>VLOOKUP(A$2:A$1816,'DNEVNI IZVESTAJ'!A$2:BL$14727,11,0)</f>
        <v>0</v>
      </c>
      <c r="O144" s="242">
        <f>VLOOKUP(A$2:A$1816,'DNEVNI IZVESTAJ'!A$2:BM$14727,12,0)</f>
        <v>0</v>
      </c>
      <c r="P144" s="242">
        <f>VLOOKUP(A$2:A$1816,'DNEVNI IZVESTAJ'!A$2:BN$14727,13,0)</f>
        <v>0</v>
      </c>
      <c r="Q144" s="242">
        <f>VLOOKUP(A$2:A$1816,'DNEVNI IZVESTAJ'!A$2:BO$14727,14,0)</f>
        <v>0</v>
      </c>
      <c r="R144" s="242">
        <f>VLOOKUP(A$2:A$1816,'DNEVNI IZVESTAJ'!A$2:BP$14727,15,0)</f>
        <v>611.42999999999995</v>
      </c>
      <c r="S144" s="19"/>
    </row>
    <row r="145" spans="1:19">
      <c r="A145" s="149" t="s">
        <v>5582</v>
      </c>
      <c r="B145" s="149" t="s">
        <v>1726</v>
      </c>
      <c r="C145" s="149">
        <v>687.24</v>
      </c>
      <c r="D145" s="149"/>
      <c r="E145" s="149" t="s">
        <v>5879</v>
      </c>
      <c r="F145" s="241">
        <f>VLOOKUP(A$2:A$1845,'DNEVNI IZVESTAJ'!A$2:C$14727,3,0)</f>
        <v>683.23</v>
      </c>
      <c r="G145" s="238">
        <f>VLOOKUP(A$2:A$1845,'DNEVNI IZVESTAJ'!A$2:D$14727,4,0)</f>
        <v>0</v>
      </c>
      <c r="H145" s="17">
        <f>VLOOKUP(A$2:A$1816,'DNEVNI IZVESTAJ'!A$2:BF$14727,6,0)</f>
        <v>749</v>
      </c>
      <c r="I145" s="18">
        <f ca="1">SUM(H145+UNOS!J$9)</f>
        <v>760</v>
      </c>
      <c r="J145" s="17" t="str">
        <f>VLOOKUP(A$2:A$1816,'DNEVNI IZVESTAJ'!A$2:BH$14727,7,0)</f>
        <v>L CORP</v>
      </c>
      <c r="K145" s="17" t="str">
        <f>VLOOKUP(A$2:A$1816,'DNEVNI IZVESTAJ'!A$2:BI$14727,8,0)</f>
        <v>360+</v>
      </c>
      <c r="L145" s="242">
        <f>VLOOKUP(A$2:A$1816,'DNEVNI IZVESTAJ'!A$2:BJ$14727,9,0)</f>
        <v>0</v>
      </c>
      <c r="M145" s="242">
        <f>VLOOKUP(A$2:A$1816,'DNEVNI IZVESTAJ'!A$2:BK$14727,10,0)</f>
        <v>0</v>
      </c>
      <c r="N145" s="242">
        <f>VLOOKUP(A$2:A$1816,'DNEVNI IZVESTAJ'!A$2:BL$14727,11,0)</f>
        <v>0</v>
      </c>
      <c r="O145" s="242">
        <f>VLOOKUP(A$2:A$1816,'DNEVNI IZVESTAJ'!A$2:BM$14727,12,0)</f>
        <v>0</v>
      </c>
      <c r="P145" s="242">
        <f>VLOOKUP(A$2:A$1816,'DNEVNI IZVESTAJ'!A$2:BN$14727,13,0)</f>
        <v>0</v>
      </c>
      <c r="Q145" s="242">
        <f>VLOOKUP(A$2:A$1816,'DNEVNI IZVESTAJ'!A$2:BO$14727,14,0)</f>
        <v>0</v>
      </c>
      <c r="R145" s="242">
        <f>VLOOKUP(A$2:A$1816,'DNEVNI IZVESTAJ'!A$2:BP$14727,15,0)</f>
        <v>683.22</v>
      </c>
      <c r="S145" s="19"/>
    </row>
    <row r="146" spans="1:19">
      <c r="A146" s="149" t="s">
        <v>5611</v>
      </c>
      <c r="B146" s="149" t="s">
        <v>5597</v>
      </c>
      <c r="C146" s="149">
        <v>692.32</v>
      </c>
      <c r="D146" s="149"/>
      <c r="E146" s="149" t="s">
        <v>5612</v>
      </c>
      <c r="F146" s="241">
        <f>VLOOKUP(A$2:A$1845,'DNEVNI IZVESTAJ'!A$2:C$14727,3,0)</f>
        <v>685.53</v>
      </c>
      <c r="G146" s="238">
        <f>VLOOKUP(A$2:A$1845,'DNEVNI IZVESTAJ'!A$2:D$14727,4,0)</f>
        <v>0</v>
      </c>
      <c r="H146" s="17">
        <f>VLOOKUP(A$2:A$1816,'DNEVNI IZVESTAJ'!A$2:BF$14727,6,0)</f>
        <v>749</v>
      </c>
      <c r="I146" s="18">
        <f ca="1">SUM(H146+UNOS!J$9)</f>
        <v>760</v>
      </c>
      <c r="J146" s="17" t="str">
        <f>VLOOKUP(A$2:A$1816,'DNEVNI IZVESTAJ'!A$2:BH$14727,7,0)</f>
        <v>L CORP</v>
      </c>
      <c r="K146" s="17" t="str">
        <f>VLOOKUP(A$2:A$1816,'DNEVNI IZVESTAJ'!A$2:BI$14727,8,0)</f>
        <v>360+</v>
      </c>
      <c r="L146" s="242">
        <f>VLOOKUP(A$2:A$1816,'DNEVNI IZVESTAJ'!A$2:BJ$14727,9,0)</f>
        <v>0</v>
      </c>
      <c r="M146" s="242">
        <f>VLOOKUP(A$2:A$1816,'DNEVNI IZVESTAJ'!A$2:BK$14727,10,0)</f>
        <v>0</v>
      </c>
      <c r="N146" s="242">
        <f>VLOOKUP(A$2:A$1816,'DNEVNI IZVESTAJ'!A$2:BL$14727,11,0)</f>
        <v>0</v>
      </c>
      <c r="O146" s="242">
        <f>VLOOKUP(A$2:A$1816,'DNEVNI IZVESTAJ'!A$2:BM$14727,12,0)</f>
        <v>0</v>
      </c>
      <c r="P146" s="242">
        <f>VLOOKUP(A$2:A$1816,'DNEVNI IZVESTAJ'!A$2:BN$14727,13,0)</f>
        <v>0</v>
      </c>
      <c r="Q146" s="242">
        <f>VLOOKUP(A$2:A$1816,'DNEVNI IZVESTAJ'!A$2:BO$14727,14,0)</f>
        <v>0</v>
      </c>
      <c r="R146" s="242">
        <f>VLOOKUP(A$2:A$1816,'DNEVNI IZVESTAJ'!A$2:BP$14727,15,0)</f>
        <v>685.52</v>
      </c>
      <c r="S146" s="19"/>
    </row>
    <row r="147" spans="1:19">
      <c r="A147" s="149" t="s">
        <v>5594</v>
      </c>
      <c r="B147" s="149" t="s">
        <v>5595</v>
      </c>
      <c r="C147" s="149">
        <v>469.86</v>
      </c>
      <c r="D147" s="149"/>
      <c r="E147" s="149" t="s">
        <v>5560</v>
      </c>
      <c r="F147" s="241">
        <f>VLOOKUP(A$2:A$1845,'DNEVNI IZVESTAJ'!A$2:C$14727,3,0)</f>
        <v>535.5</v>
      </c>
      <c r="G147" s="238">
        <f>VLOOKUP(A$2:A$1845,'DNEVNI IZVESTAJ'!A$2:D$14727,4,0)</f>
        <v>0</v>
      </c>
      <c r="H147" s="17">
        <f>VLOOKUP(A$2:A$1816,'DNEVNI IZVESTAJ'!A$2:BF$14727,6,0)</f>
        <v>732</v>
      </c>
      <c r="I147" s="18">
        <f ca="1">SUM(H147+UNOS!J$9)</f>
        <v>743</v>
      </c>
      <c r="J147" s="17" t="str">
        <f>VLOOKUP(A$2:A$1816,'DNEVNI IZVESTAJ'!A$2:BH$14727,7,0)</f>
        <v>L CORP</v>
      </c>
      <c r="K147" s="17" t="str">
        <f>VLOOKUP(A$2:A$1816,'DNEVNI IZVESTAJ'!A$2:BI$14727,8,0)</f>
        <v>360+</v>
      </c>
      <c r="L147" s="242">
        <f>VLOOKUP(A$2:A$1816,'DNEVNI IZVESTAJ'!A$2:BJ$14727,9,0)</f>
        <v>0</v>
      </c>
      <c r="M147" s="242">
        <f>VLOOKUP(A$2:A$1816,'DNEVNI IZVESTAJ'!A$2:BK$14727,10,0)</f>
        <v>0</v>
      </c>
      <c r="N147" s="242">
        <f>VLOOKUP(A$2:A$1816,'DNEVNI IZVESTAJ'!A$2:BL$14727,11,0)</f>
        <v>0</v>
      </c>
      <c r="O147" s="242">
        <f>VLOOKUP(A$2:A$1816,'DNEVNI IZVESTAJ'!A$2:BM$14727,12,0)</f>
        <v>0</v>
      </c>
      <c r="P147" s="242">
        <f>VLOOKUP(A$2:A$1816,'DNEVNI IZVESTAJ'!A$2:BN$14727,13,0)</f>
        <v>0</v>
      </c>
      <c r="Q147" s="242">
        <f>VLOOKUP(A$2:A$1816,'DNEVNI IZVESTAJ'!A$2:BO$14727,14,0)</f>
        <v>0</v>
      </c>
      <c r="R147" s="242">
        <f>VLOOKUP(A$2:A$1816,'DNEVNI IZVESTAJ'!A$2:BP$14727,15,0)</f>
        <v>535.49</v>
      </c>
      <c r="S147" s="19"/>
    </row>
    <row r="148" spans="1:19">
      <c r="A148" s="149" t="s">
        <v>1166</v>
      </c>
      <c r="B148" s="149" t="s">
        <v>6522</v>
      </c>
      <c r="C148" s="149">
        <v>244.94</v>
      </c>
      <c r="D148" s="149"/>
      <c r="E148" s="149" t="s">
        <v>1167</v>
      </c>
      <c r="F148" s="241">
        <f>VLOOKUP(A$2:A$1845,'DNEVNI IZVESTAJ'!A$2:C$14727,3,0)</f>
        <v>235.8</v>
      </c>
      <c r="G148" s="238">
        <f>VLOOKUP(A$2:A$1845,'DNEVNI IZVESTAJ'!A$2:D$14727,4,0)</f>
        <v>0</v>
      </c>
      <c r="H148" s="17">
        <f>VLOOKUP(A$2:A$1816,'DNEVNI IZVESTAJ'!A$2:BF$14727,6,0)</f>
        <v>661</v>
      </c>
      <c r="I148" s="18">
        <f ca="1">SUM(H148+UNOS!J$9)</f>
        <v>672</v>
      </c>
      <c r="J148" s="17" t="str">
        <f>VLOOKUP(A$2:A$1816,'DNEVNI IZVESTAJ'!A$2:BH$14727,7,0)</f>
        <v>SME</v>
      </c>
      <c r="K148" s="17" t="str">
        <f>VLOOKUP(A$2:A$1816,'DNEVNI IZVESTAJ'!A$2:BI$14727,8,0)</f>
        <v>360+</v>
      </c>
      <c r="L148" s="242">
        <f>VLOOKUP(A$2:A$1816,'DNEVNI IZVESTAJ'!A$2:BJ$14727,9,0)</f>
        <v>0</v>
      </c>
      <c r="M148" s="242">
        <f>VLOOKUP(A$2:A$1816,'DNEVNI IZVESTAJ'!A$2:BK$14727,10,0)</f>
        <v>0</v>
      </c>
      <c r="N148" s="242">
        <f>VLOOKUP(A$2:A$1816,'DNEVNI IZVESTAJ'!A$2:BL$14727,11,0)</f>
        <v>0</v>
      </c>
      <c r="O148" s="242">
        <f>VLOOKUP(A$2:A$1816,'DNEVNI IZVESTAJ'!A$2:BM$14727,12,0)</f>
        <v>0</v>
      </c>
      <c r="P148" s="242">
        <f>VLOOKUP(A$2:A$1816,'DNEVNI IZVESTAJ'!A$2:BN$14727,13,0)</f>
        <v>0</v>
      </c>
      <c r="Q148" s="242">
        <f>VLOOKUP(A$2:A$1816,'DNEVNI IZVESTAJ'!A$2:BO$14727,14,0)</f>
        <v>0</v>
      </c>
      <c r="R148" s="242">
        <f>VLOOKUP(A$2:A$1816,'DNEVNI IZVESTAJ'!A$2:BP$14727,15,0)</f>
        <v>235.8</v>
      </c>
      <c r="S148" s="19"/>
    </row>
    <row r="149" spans="1:19">
      <c r="A149" s="149" t="s">
        <v>5562</v>
      </c>
      <c r="B149" s="149" t="s">
        <v>1726</v>
      </c>
      <c r="C149" s="149">
        <v>730.51</v>
      </c>
      <c r="D149" s="149"/>
      <c r="E149" s="149" t="s">
        <v>5560</v>
      </c>
      <c r="F149" s="241">
        <f>VLOOKUP(A$2:A$1845,'DNEVNI IZVESTAJ'!A$2:C$14727,3,0)</f>
        <v>840.43</v>
      </c>
      <c r="G149" s="238">
        <f>VLOOKUP(A$2:A$1845,'DNEVNI IZVESTAJ'!A$2:D$14727,4,0)</f>
        <v>0</v>
      </c>
      <c r="H149" s="17">
        <f>VLOOKUP(A$2:A$1816,'DNEVNI IZVESTAJ'!A$2:BF$14727,6,0)</f>
        <v>627</v>
      </c>
      <c r="I149" s="18">
        <f ca="1">SUM(H149+UNOS!J$9)</f>
        <v>638</v>
      </c>
      <c r="J149" s="17" t="str">
        <f>VLOOKUP(A$2:A$1816,'DNEVNI IZVESTAJ'!A$2:BH$14727,7,0)</f>
        <v>L CORP</v>
      </c>
      <c r="K149" s="17" t="str">
        <f>VLOOKUP(A$2:A$1816,'DNEVNI IZVESTAJ'!A$2:BI$14727,8,0)</f>
        <v>360+</v>
      </c>
      <c r="L149" s="242">
        <f>VLOOKUP(A$2:A$1816,'DNEVNI IZVESTAJ'!A$2:BJ$14727,9,0)</f>
        <v>0</v>
      </c>
      <c r="M149" s="242">
        <f>VLOOKUP(A$2:A$1816,'DNEVNI IZVESTAJ'!A$2:BK$14727,10,0)</f>
        <v>0</v>
      </c>
      <c r="N149" s="242">
        <f>VLOOKUP(A$2:A$1816,'DNEVNI IZVESTAJ'!A$2:BL$14727,11,0)</f>
        <v>0</v>
      </c>
      <c r="O149" s="242">
        <f>VLOOKUP(A$2:A$1816,'DNEVNI IZVESTAJ'!A$2:BM$14727,12,0)</f>
        <v>0</v>
      </c>
      <c r="P149" s="242">
        <f>VLOOKUP(A$2:A$1816,'DNEVNI IZVESTAJ'!A$2:BN$14727,13,0)</f>
        <v>0</v>
      </c>
      <c r="Q149" s="242">
        <f>VLOOKUP(A$2:A$1816,'DNEVNI IZVESTAJ'!A$2:BO$14727,14,0)</f>
        <v>0</v>
      </c>
      <c r="R149" s="242">
        <f>VLOOKUP(A$2:A$1816,'DNEVNI IZVESTAJ'!A$2:BP$14727,15,0)</f>
        <v>840.42</v>
      </c>
      <c r="S149" s="19"/>
    </row>
    <row r="150" spans="1:19">
      <c r="A150" s="149" t="s">
        <v>5561</v>
      </c>
      <c r="B150" s="149" t="s">
        <v>1726</v>
      </c>
      <c r="C150" s="149">
        <v>791.54</v>
      </c>
      <c r="D150" s="149"/>
      <c r="E150" s="149" t="s">
        <v>5560</v>
      </c>
      <c r="F150" s="241">
        <f>VLOOKUP(A$2:A$1845,'DNEVNI IZVESTAJ'!A$2:C$14727,3,0)</f>
        <v>907.25</v>
      </c>
      <c r="G150" s="238">
        <f>VLOOKUP(A$2:A$1845,'DNEVNI IZVESTAJ'!A$2:D$14727,4,0)</f>
        <v>0</v>
      </c>
      <c r="H150" s="17">
        <f>VLOOKUP(A$2:A$1816,'DNEVNI IZVESTAJ'!A$2:BF$14727,6,0)</f>
        <v>627</v>
      </c>
      <c r="I150" s="18">
        <f ca="1">SUM(H150+UNOS!J$9)</f>
        <v>638</v>
      </c>
      <c r="J150" s="17" t="str">
        <f>VLOOKUP(A$2:A$1816,'DNEVNI IZVESTAJ'!A$2:BH$14727,7,0)</f>
        <v>L CORP</v>
      </c>
      <c r="K150" s="17" t="str">
        <f>VLOOKUP(A$2:A$1816,'DNEVNI IZVESTAJ'!A$2:BI$14727,8,0)</f>
        <v>360+</v>
      </c>
      <c r="L150" s="242">
        <f>VLOOKUP(A$2:A$1816,'DNEVNI IZVESTAJ'!A$2:BJ$14727,9,0)</f>
        <v>0</v>
      </c>
      <c r="M150" s="242">
        <f>VLOOKUP(A$2:A$1816,'DNEVNI IZVESTAJ'!A$2:BK$14727,10,0)</f>
        <v>0</v>
      </c>
      <c r="N150" s="242">
        <f>VLOOKUP(A$2:A$1816,'DNEVNI IZVESTAJ'!A$2:BL$14727,11,0)</f>
        <v>0</v>
      </c>
      <c r="O150" s="242">
        <f>VLOOKUP(A$2:A$1816,'DNEVNI IZVESTAJ'!A$2:BM$14727,12,0)</f>
        <v>0</v>
      </c>
      <c r="P150" s="242">
        <f>VLOOKUP(A$2:A$1816,'DNEVNI IZVESTAJ'!A$2:BN$14727,13,0)</f>
        <v>0</v>
      </c>
      <c r="Q150" s="242">
        <f>VLOOKUP(A$2:A$1816,'DNEVNI IZVESTAJ'!A$2:BO$14727,14,0)</f>
        <v>0</v>
      </c>
      <c r="R150" s="242">
        <f>VLOOKUP(A$2:A$1816,'DNEVNI IZVESTAJ'!A$2:BP$14727,15,0)</f>
        <v>907.24</v>
      </c>
      <c r="S150" s="19"/>
    </row>
    <row r="151" spans="1:19">
      <c r="A151" s="149" t="s">
        <v>5566</v>
      </c>
      <c r="B151" s="149" t="s">
        <v>1726</v>
      </c>
      <c r="C151" s="149">
        <v>1098.83</v>
      </c>
      <c r="D151" s="149"/>
      <c r="E151" s="149" t="s">
        <v>5567</v>
      </c>
      <c r="F151" s="241">
        <f>VLOOKUP(A$2:A$1845,'DNEVNI IZVESTAJ'!A$2:C$14727,3,0)</f>
        <v>1265.1199999999999</v>
      </c>
      <c r="G151" s="238">
        <f>VLOOKUP(A$2:A$1845,'DNEVNI IZVESTAJ'!A$2:D$14727,4,0)</f>
        <v>0</v>
      </c>
      <c r="H151" s="17">
        <f>VLOOKUP(A$2:A$1816,'DNEVNI IZVESTAJ'!A$2:BF$14727,6,0)</f>
        <v>627</v>
      </c>
      <c r="I151" s="18">
        <f ca="1">SUM(H151+UNOS!J$9)</f>
        <v>638</v>
      </c>
      <c r="J151" s="17" t="str">
        <f>VLOOKUP(A$2:A$1816,'DNEVNI IZVESTAJ'!A$2:BH$14727,7,0)</f>
        <v>L CORP</v>
      </c>
      <c r="K151" s="17" t="str">
        <f>VLOOKUP(A$2:A$1816,'DNEVNI IZVESTAJ'!A$2:BI$14727,8,0)</f>
        <v>360+</v>
      </c>
      <c r="L151" s="242">
        <f>VLOOKUP(A$2:A$1816,'DNEVNI IZVESTAJ'!A$2:BJ$14727,9,0)</f>
        <v>0</v>
      </c>
      <c r="M151" s="242">
        <f>VLOOKUP(A$2:A$1816,'DNEVNI IZVESTAJ'!A$2:BK$14727,10,0)</f>
        <v>0</v>
      </c>
      <c r="N151" s="242">
        <f>VLOOKUP(A$2:A$1816,'DNEVNI IZVESTAJ'!A$2:BL$14727,11,0)</f>
        <v>0</v>
      </c>
      <c r="O151" s="242">
        <f>VLOOKUP(A$2:A$1816,'DNEVNI IZVESTAJ'!A$2:BM$14727,12,0)</f>
        <v>0</v>
      </c>
      <c r="P151" s="242">
        <f>VLOOKUP(A$2:A$1816,'DNEVNI IZVESTAJ'!A$2:BN$14727,13,0)</f>
        <v>0</v>
      </c>
      <c r="Q151" s="242">
        <f>VLOOKUP(A$2:A$1816,'DNEVNI IZVESTAJ'!A$2:BO$14727,14,0)</f>
        <v>0</v>
      </c>
      <c r="R151" s="242">
        <f>VLOOKUP(A$2:A$1816,'DNEVNI IZVESTAJ'!A$2:BP$14727,15,0)</f>
        <v>1265.1099999999999</v>
      </c>
      <c r="S151" s="19"/>
    </row>
    <row r="152" spans="1:19">
      <c r="A152" s="149" t="s">
        <v>5568</v>
      </c>
      <c r="B152" s="149" t="s">
        <v>1726</v>
      </c>
      <c r="C152" s="149">
        <v>1584.21</v>
      </c>
      <c r="D152" s="149"/>
      <c r="E152" s="149" t="s">
        <v>5569</v>
      </c>
      <c r="F152" s="241">
        <f>VLOOKUP(A$2:A$1845,'DNEVNI IZVESTAJ'!A$2:C$14727,3,0)</f>
        <v>1824.79</v>
      </c>
      <c r="G152" s="238">
        <f>VLOOKUP(A$2:A$1845,'DNEVNI IZVESTAJ'!A$2:D$14727,4,0)</f>
        <v>0</v>
      </c>
      <c r="H152" s="17">
        <f>VLOOKUP(A$2:A$1816,'DNEVNI IZVESTAJ'!A$2:BF$14727,6,0)</f>
        <v>627</v>
      </c>
      <c r="I152" s="18">
        <f ca="1">SUM(H152+UNOS!J$9)</f>
        <v>638</v>
      </c>
      <c r="J152" s="17" t="str">
        <f>VLOOKUP(A$2:A$1816,'DNEVNI IZVESTAJ'!A$2:BH$14727,7,0)</f>
        <v>L CORP</v>
      </c>
      <c r="K152" s="17" t="str">
        <f>VLOOKUP(A$2:A$1816,'DNEVNI IZVESTAJ'!A$2:BI$14727,8,0)</f>
        <v>360+</v>
      </c>
      <c r="L152" s="242">
        <f>VLOOKUP(A$2:A$1816,'DNEVNI IZVESTAJ'!A$2:BJ$14727,9,0)</f>
        <v>0</v>
      </c>
      <c r="M152" s="242">
        <f>VLOOKUP(A$2:A$1816,'DNEVNI IZVESTAJ'!A$2:BK$14727,10,0)</f>
        <v>0</v>
      </c>
      <c r="N152" s="242">
        <f>VLOOKUP(A$2:A$1816,'DNEVNI IZVESTAJ'!A$2:BL$14727,11,0)</f>
        <v>0</v>
      </c>
      <c r="O152" s="242">
        <f>VLOOKUP(A$2:A$1816,'DNEVNI IZVESTAJ'!A$2:BM$14727,12,0)</f>
        <v>0</v>
      </c>
      <c r="P152" s="242">
        <f>VLOOKUP(A$2:A$1816,'DNEVNI IZVESTAJ'!A$2:BN$14727,13,0)</f>
        <v>0</v>
      </c>
      <c r="Q152" s="242">
        <f>VLOOKUP(A$2:A$1816,'DNEVNI IZVESTAJ'!A$2:BO$14727,14,0)</f>
        <v>0</v>
      </c>
      <c r="R152" s="242">
        <f>VLOOKUP(A$2:A$1816,'DNEVNI IZVESTAJ'!A$2:BP$14727,15,0)</f>
        <v>1824.78</v>
      </c>
      <c r="S152" s="19"/>
    </row>
    <row r="153" spans="1:19">
      <c r="A153" s="149" t="s">
        <v>5570</v>
      </c>
      <c r="B153" s="149" t="s">
        <v>1726</v>
      </c>
      <c r="C153" s="149">
        <v>1115</v>
      </c>
      <c r="D153" s="149"/>
      <c r="E153" s="149" t="s">
        <v>5569</v>
      </c>
      <c r="F153" s="241">
        <f>VLOOKUP(A$2:A$1845,'DNEVNI IZVESTAJ'!A$2:C$14727,3,0)</f>
        <v>1283.77</v>
      </c>
      <c r="G153" s="238">
        <f>VLOOKUP(A$2:A$1845,'DNEVNI IZVESTAJ'!A$2:D$14727,4,0)</f>
        <v>0</v>
      </c>
      <c r="H153" s="17">
        <f>VLOOKUP(A$2:A$1816,'DNEVNI IZVESTAJ'!A$2:BF$14727,6,0)</f>
        <v>627</v>
      </c>
      <c r="I153" s="18">
        <f ca="1">SUM(H153+UNOS!J$9)</f>
        <v>638</v>
      </c>
      <c r="J153" s="17" t="str">
        <f>VLOOKUP(A$2:A$1816,'DNEVNI IZVESTAJ'!A$2:BH$14727,7,0)</f>
        <v>L CORP</v>
      </c>
      <c r="K153" s="17" t="str">
        <f>VLOOKUP(A$2:A$1816,'DNEVNI IZVESTAJ'!A$2:BI$14727,8,0)</f>
        <v>360+</v>
      </c>
      <c r="L153" s="242">
        <f>VLOOKUP(A$2:A$1816,'DNEVNI IZVESTAJ'!A$2:BJ$14727,9,0)</f>
        <v>0</v>
      </c>
      <c r="M153" s="242">
        <f>VLOOKUP(A$2:A$1816,'DNEVNI IZVESTAJ'!A$2:BK$14727,10,0)</f>
        <v>0</v>
      </c>
      <c r="N153" s="242">
        <f>VLOOKUP(A$2:A$1816,'DNEVNI IZVESTAJ'!A$2:BL$14727,11,0)</f>
        <v>0</v>
      </c>
      <c r="O153" s="242">
        <f>VLOOKUP(A$2:A$1816,'DNEVNI IZVESTAJ'!A$2:BM$14727,12,0)</f>
        <v>0</v>
      </c>
      <c r="P153" s="242">
        <f>VLOOKUP(A$2:A$1816,'DNEVNI IZVESTAJ'!A$2:BN$14727,13,0)</f>
        <v>0</v>
      </c>
      <c r="Q153" s="242">
        <f>VLOOKUP(A$2:A$1816,'DNEVNI IZVESTAJ'!A$2:BO$14727,14,0)</f>
        <v>0</v>
      </c>
      <c r="R153" s="242">
        <f>VLOOKUP(A$2:A$1816,'DNEVNI IZVESTAJ'!A$2:BP$14727,15,0)</f>
        <v>1283.76</v>
      </c>
      <c r="S153" s="19"/>
    </row>
    <row r="154" spans="1:19">
      <c r="A154" s="149" t="s">
        <v>5577</v>
      </c>
      <c r="B154" s="149" t="s">
        <v>1726</v>
      </c>
      <c r="C154" s="149">
        <v>779.53</v>
      </c>
      <c r="D154" s="149"/>
      <c r="E154" s="149" t="s">
        <v>5578</v>
      </c>
      <c r="F154" s="241">
        <f>VLOOKUP(A$2:A$1845,'DNEVNI IZVESTAJ'!A$2:C$14727,3,0)</f>
        <v>779.16</v>
      </c>
      <c r="G154" s="238">
        <f>VLOOKUP(A$2:A$1845,'DNEVNI IZVESTAJ'!A$2:D$14727,4,0)</f>
        <v>0</v>
      </c>
      <c r="H154" s="17">
        <f>VLOOKUP(A$2:A$1816,'DNEVNI IZVESTAJ'!A$2:BF$14727,6,0)</f>
        <v>627</v>
      </c>
      <c r="I154" s="18">
        <f ca="1">SUM(H154+UNOS!J$9)</f>
        <v>638</v>
      </c>
      <c r="J154" s="17" t="str">
        <f>VLOOKUP(A$2:A$1816,'DNEVNI IZVESTAJ'!A$2:BH$14727,7,0)</f>
        <v>L CORP</v>
      </c>
      <c r="K154" s="17" t="str">
        <f>VLOOKUP(A$2:A$1816,'DNEVNI IZVESTAJ'!A$2:BI$14727,8,0)</f>
        <v>360+</v>
      </c>
      <c r="L154" s="242">
        <f>VLOOKUP(A$2:A$1816,'DNEVNI IZVESTAJ'!A$2:BJ$14727,9,0)</f>
        <v>0</v>
      </c>
      <c r="M154" s="242">
        <f>VLOOKUP(A$2:A$1816,'DNEVNI IZVESTAJ'!A$2:BK$14727,10,0)</f>
        <v>0</v>
      </c>
      <c r="N154" s="242">
        <f>VLOOKUP(A$2:A$1816,'DNEVNI IZVESTAJ'!A$2:BL$14727,11,0)</f>
        <v>0</v>
      </c>
      <c r="O154" s="242">
        <f>VLOOKUP(A$2:A$1816,'DNEVNI IZVESTAJ'!A$2:BM$14727,12,0)</f>
        <v>0</v>
      </c>
      <c r="P154" s="242">
        <f>VLOOKUP(A$2:A$1816,'DNEVNI IZVESTAJ'!A$2:BN$14727,13,0)</f>
        <v>0</v>
      </c>
      <c r="Q154" s="242">
        <f>VLOOKUP(A$2:A$1816,'DNEVNI IZVESTAJ'!A$2:BO$14727,14,0)</f>
        <v>0</v>
      </c>
      <c r="R154" s="242">
        <f>VLOOKUP(A$2:A$1816,'DNEVNI IZVESTAJ'!A$2:BP$14727,15,0)</f>
        <v>779.15</v>
      </c>
      <c r="S154" s="19"/>
    </row>
    <row r="155" spans="1:19">
      <c r="A155" s="149" t="s">
        <v>5583</v>
      </c>
      <c r="B155" s="149" t="s">
        <v>1726</v>
      </c>
      <c r="C155" s="149">
        <v>519.34</v>
      </c>
      <c r="D155" s="149"/>
      <c r="E155" s="149" t="s">
        <v>2847</v>
      </c>
      <c r="F155" s="241">
        <f>VLOOKUP(A$2:A$1845,'DNEVNI IZVESTAJ'!A$2:C$14727,3,0)</f>
        <v>518.97</v>
      </c>
      <c r="G155" s="238">
        <f>VLOOKUP(A$2:A$1845,'DNEVNI IZVESTAJ'!A$2:D$14727,4,0)</f>
        <v>0</v>
      </c>
      <c r="H155" s="17">
        <f>VLOOKUP(A$2:A$1816,'DNEVNI IZVESTAJ'!A$2:BF$14727,6,0)</f>
        <v>627</v>
      </c>
      <c r="I155" s="18">
        <f ca="1">SUM(H155+UNOS!J$9)</f>
        <v>638</v>
      </c>
      <c r="J155" s="17" t="str">
        <f>VLOOKUP(A$2:A$1816,'DNEVNI IZVESTAJ'!A$2:BH$14727,7,0)</f>
        <v>L CORP</v>
      </c>
      <c r="K155" s="17" t="str">
        <f>VLOOKUP(A$2:A$1816,'DNEVNI IZVESTAJ'!A$2:BI$14727,8,0)</f>
        <v>360+</v>
      </c>
      <c r="L155" s="242">
        <f>VLOOKUP(A$2:A$1816,'DNEVNI IZVESTAJ'!A$2:BJ$14727,9,0)</f>
        <v>0</v>
      </c>
      <c r="M155" s="242">
        <f>VLOOKUP(A$2:A$1816,'DNEVNI IZVESTAJ'!A$2:BK$14727,10,0)</f>
        <v>0</v>
      </c>
      <c r="N155" s="242">
        <f>VLOOKUP(A$2:A$1816,'DNEVNI IZVESTAJ'!A$2:BL$14727,11,0)</f>
        <v>0</v>
      </c>
      <c r="O155" s="242">
        <f>VLOOKUP(A$2:A$1816,'DNEVNI IZVESTAJ'!A$2:BM$14727,12,0)</f>
        <v>0</v>
      </c>
      <c r="P155" s="242">
        <f>VLOOKUP(A$2:A$1816,'DNEVNI IZVESTAJ'!A$2:BN$14727,13,0)</f>
        <v>0</v>
      </c>
      <c r="Q155" s="242">
        <f>VLOOKUP(A$2:A$1816,'DNEVNI IZVESTAJ'!A$2:BO$14727,14,0)</f>
        <v>0</v>
      </c>
      <c r="R155" s="242">
        <f>VLOOKUP(A$2:A$1816,'DNEVNI IZVESTAJ'!A$2:BP$14727,15,0)</f>
        <v>518.96</v>
      </c>
      <c r="S155" s="19"/>
    </row>
    <row r="156" spans="1:19">
      <c r="A156" s="149" t="s">
        <v>5589</v>
      </c>
      <c r="B156" s="149" t="s">
        <v>1726</v>
      </c>
      <c r="C156" s="149">
        <v>499.44</v>
      </c>
      <c r="D156" s="149"/>
      <c r="E156" s="149" t="s">
        <v>5879</v>
      </c>
      <c r="F156" s="241">
        <f>VLOOKUP(A$2:A$1845,'DNEVNI IZVESTAJ'!A$2:C$14727,3,0)</f>
        <v>499.07</v>
      </c>
      <c r="G156" s="238">
        <f>VLOOKUP(A$2:A$1845,'DNEVNI IZVESTAJ'!A$2:D$14727,4,0)</f>
        <v>0</v>
      </c>
      <c r="H156" s="17">
        <f>VLOOKUP(A$2:A$1816,'DNEVNI IZVESTAJ'!A$2:BF$14727,6,0)</f>
        <v>627</v>
      </c>
      <c r="I156" s="18">
        <f ca="1">SUM(H156+UNOS!J$9)</f>
        <v>638</v>
      </c>
      <c r="J156" s="17" t="str">
        <f>VLOOKUP(A$2:A$1816,'DNEVNI IZVESTAJ'!A$2:BH$14727,7,0)</f>
        <v>L CORP</v>
      </c>
      <c r="K156" s="17" t="str">
        <f>VLOOKUP(A$2:A$1816,'DNEVNI IZVESTAJ'!A$2:BI$14727,8,0)</f>
        <v>360+</v>
      </c>
      <c r="L156" s="242">
        <f>VLOOKUP(A$2:A$1816,'DNEVNI IZVESTAJ'!A$2:BJ$14727,9,0)</f>
        <v>0</v>
      </c>
      <c r="M156" s="242">
        <f>VLOOKUP(A$2:A$1816,'DNEVNI IZVESTAJ'!A$2:BK$14727,10,0)</f>
        <v>0</v>
      </c>
      <c r="N156" s="242">
        <f>VLOOKUP(A$2:A$1816,'DNEVNI IZVESTAJ'!A$2:BL$14727,11,0)</f>
        <v>0</v>
      </c>
      <c r="O156" s="242">
        <f>VLOOKUP(A$2:A$1816,'DNEVNI IZVESTAJ'!A$2:BM$14727,12,0)</f>
        <v>0</v>
      </c>
      <c r="P156" s="242">
        <f>VLOOKUP(A$2:A$1816,'DNEVNI IZVESTAJ'!A$2:BN$14727,13,0)</f>
        <v>0</v>
      </c>
      <c r="Q156" s="242">
        <f>VLOOKUP(A$2:A$1816,'DNEVNI IZVESTAJ'!A$2:BO$14727,14,0)</f>
        <v>0</v>
      </c>
      <c r="R156" s="242">
        <f>VLOOKUP(A$2:A$1816,'DNEVNI IZVESTAJ'!A$2:BP$14727,15,0)</f>
        <v>499.06</v>
      </c>
      <c r="S156" s="19"/>
    </row>
    <row r="157" spans="1:19">
      <c r="A157" s="149" t="s">
        <v>5607</v>
      </c>
      <c r="B157" s="149" t="s">
        <v>5597</v>
      </c>
      <c r="C157" s="149">
        <v>865.04</v>
      </c>
      <c r="D157" s="149"/>
      <c r="E157" s="149" t="s">
        <v>5578</v>
      </c>
      <c r="F157" s="241">
        <f>VLOOKUP(A$2:A$1845,'DNEVNI IZVESTAJ'!A$2:C$14727,3,0)</f>
        <v>864.67</v>
      </c>
      <c r="G157" s="238">
        <f>VLOOKUP(A$2:A$1845,'DNEVNI IZVESTAJ'!A$2:D$14727,4,0)</f>
        <v>0</v>
      </c>
      <c r="H157" s="17">
        <f>VLOOKUP(A$2:A$1816,'DNEVNI IZVESTAJ'!A$2:BF$14727,6,0)</f>
        <v>627</v>
      </c>
      <c r="I157" s="18">
        <f ca="1">SUM(H157+UNOS!J$9)</f>
        <v>638</v>
      </c>
      <c r="J157" s="17" t="str">
        <f>VLOOKUP(A$2:A$1816,'DNEVNI IZVESTAJ'!A$2:BH$14727,7,0)</f>
        <v>L CORP</v>
      </c>
      <c r="K157" s="17" t="str">
        <f>VLOOKUP(A$2:A$1816,'DNEVNI IZVESTAJ'!A$2:BI$14727,8,0)</f>
        <v>360+</v>
      </c>
      <c r="L157" s="242">
        <f>VLOOKUP(A$2:A$1816,'DNEVNI IZVESTAJ'!A$2:BJ$14727,9,0)</f>
        <v>0</v>
      </c>
      <c r="M157" s="242">
        <f>VLOOKUP(A$2:A$1816,'DNEVNI IZVESTAJ'!A$2:BK$14727,10,0)</f>
        <v>0</v>
      </c>
      <c r="N157" s="242">
        <f>VLOOKUP(A$2:A$1816,'DNEVNI IZVESTAJ'!A$2:BL$14727,11,0)</f>
        <v>0</v>
      </c>
      <c r="O157" s="242">
        <f>VLOOKUP(A$2:A$1816,'DNEVNI IZVESTAJ'!A$2:BM$14727,12,0)</f>
        <v>0</v>
      </c>
      <c r="P157" s="242">
        <f>VLOOKUP(A$2:A$1816,'DNEVNI IZVESTAJ'!A$2:BN$14727,13,0)</f>
        <v>0</v>
      </c>
      <c r="Q157" s="242">
        <f>VLOOKUP(A$2:A$1816,'DNEVNI IZVESTAJ'!A$2:BO$14727,14,0)</f>
        <v>0</v>
      </c>
      <c r="R157" s="242">
        <f>VLOOKUP(A$2:A$1816,'DNEVNI IZVESTAJ'!A$2:BP$14727,15,0)</f>
        <v>864.66</v>
      </c>
      <c r="S157" s="19"/>
    </row>
    <row r="158" spans="1:19">
      <c r="A158" s="149" t="s">
        <v>5609</v>
      </c>
      <c r="B158" s="149" t="s">
        <v>5597</v>
      </c>
      <c r="C158" s="149">
        <v>886.59</v>
      </c>
      <c r="D158" s="149"/>
      <c r="E158" s="149" t="s">
        <v>5610</v>
      </c>
      <c r="F158" s="241">
        <f>VLOOKUP(A$2:A$1845,'DNEVNI IZVESTAJ'!A$2:C$14727,3,0)</f>
        <v>886.22</v>
      </c>
      <c r="G158" s="238">
        <f>VLOOKUP(A$2:A$1845,'DNEVNI IZVESTAJ'!A$2:D$14727,4,0)</f>
        <v>0</v>
      </c>
      <c r="H158" s="17">
        <f>VLOOKUP(A$2:A$1816,'DNEVNI IZVESTAJ'!A$2:BF$14727,6,0)</f>
        <v>627</v>
      </c>
      <c r="I158" s="18">
        <f ca="1">SUM(H158+UNOS!J$9)</f>
        <v>638</v>
      </c>
      <c r="J158" s="17" t="str">
        <f>VLOOKUP(A$2:A$1816,'DNEVNI IZVESTAJ'!A$2:BH$14727,7,0)</f>
        <v>L CORP</v>
      </c>
      <c r="K158" s="17" t="str">
        <f>VLOOKUP(A$2:A$1816,'DNEVNI IZVESTAJ'!A$2:BI$14727,8,0)</f>
        <v>360+</v>
      </c>
      <c r="L158" s="242">
        <f>VLOOKUP(A$2:A$1816,'DNEVNI IZVESTAJ'!A$2:BJ$14727,9,0)</f>
        <v>0</v>
      </c>
      <c r="M158" s="242">
        <f>VLOOKUP(A$2:A$1816,'DNEVNI IZVESTAJ'!A$2:BK$14727,10,0)</f>
        <v>0</v>
      </c>
      <c r="N158" s="242">
        <f>VLOOKUP(A$2:A$1816,'DNEVNI IZVESTAJ'!A$2:BL$14727,11,0)</f>
        <v>0</v>
      </c>
      <c r="O158" s="242">
        <f>VLOOKUP(A$2:A$1816,'DNEVNI IZVESTAJ'!A$2:BM$14727,12,0)</f>
        <v>0</v>
      </c>
      <c r="P158" s="242">
        <f>VLOOKUP(A$2:A$1816,'DNEVNI IZVESTAJ'!A$2:BN$14727,13,0)</f>
        <v>0</v>
      </c>
      <c r="Q158" s="242">
        <f>VLOOKUP(A$2:A$1816,'DNEVNI IZVESTAJ'!A$2:BO$14727,14,0)</f>
        <v>0</v>
      </c>
      <c r="R158" s="242">
        <f>VLOOKUP(A$2:A$1816,'DNEVNI IZVESTAJ'!A$2:BP$14727,15,0)</f>
        <v>886.21</v>
      </c>
      <c r="S158" s="19"/>
    </row>
    <row r="159" spans="1:19">
      <c r="A159" s="149" t="s">
        <v>5453</v>
      </c>
      <c r="B159" s="149" t="s">
        <v>5449</v>
      </c>
      <c r="C159" s="149">
        <v>17570.28</v>
      </c>
      <c r="D159" s="149">
        <v>45249.65</v>
      </c>
      <c r="E159" s="149" t="s">
        <v>5454</v>
      </c>
      <c r="F159" s="241">
        <f>VLOOKUP(A$2:A$1845,'DNEVNI IZVESTAJ'!A$2:C$14727,3,0)</f>
        <v>64979.55</v>
      </c>
      <c r="G159" s="238">
        <f>VLOOKUP(A$2:A$1845,'DNEVNI IZVESTAJ'!A$2:D$14727,4,0)</f>
        <v>0</v>
      </c>
      <c r="H159" s="17">
        <f>VLOOKUP(A$2:A$1816,'DNEVNI IZVESTAJ'!A$2:BF$14727,6,0)</f>
        <v>596</v>
      </c>
      <c r="I159" s="18">
        <f ca="1">SUM(H159+UNOS!J$9)</f>
        <v>607</v>
      </c>
      <c r="J159" s="17" t="str">
        <f>VLOOKUP(A$2:A$1816,'DNEVNI IZVESTAJ'!A$2:BH$14727,7,0)</f>
        <v>L CORP</v>
      </c>
      <c r="K159" s="17" t="str">
        <f>VLOOKUP(A$2:A$1816,'DNEVNI IZVESTAJ'!A$2:BI$14727,8,0)</f>
        <v>360+</v>
      </c>
      <c r="L159" s="242">
        <f>VLOOKUP(A$2:A$1816,'DNEVNI IZVESTAJ'!A$2:BJ$14727,9,0)</f>
        <v>0</v>
      </c>
      <c r="M159" s="242">
        <f>VLOOKUP(A$2:A$1816,'DNEVNI IZVESTAJ'!A$2:BK$14727,10,0)</f>
        <v>161.94</v>
      </c>
      <c r="N159" s="242">
        <f>VLOOKUP(A$2:A$1816,'DNEVNI IZVESTAJ'!A$2:BL$14727,11,0)</f>
        <v>161.94</v>
      </c>
      <c r="O159" s="242">
        <f>VLOOKUP(A$2:A$1816,'DNEVNI IZVESTAJ'!A$2:BM$14727,12,0)</f>
        <v>161.94</v>
      </c>
      <c r="P159" s="242">
        <f>VLOOKUP(A$2:A$1816,'DNEVNI IZVESTAJ'!A$2:BN$14727,13,0)</f>
        <v>485.82</v>
      </c>
      <c r="Q159" s="242">
        <f>VLOOKUP(A$2:A$1816,'DNEVNI IZVESTAJ'!A$2:BO$14727,14,0)</f>
        <v>47992.81</v>
      </c>
      <c r="R159" s="242">
        <f>VLOOKUP(A$2:A$1816,'DNEVNI IZVESTAJ'!A$2:BP$14727,15,0)</f>
        <v>16015.1</v>
      </c>
      <c r="S159" s="19"/>
    </row>
    <row r="160" spans="1:19">
      <c r="A160" s="149" t="s">
        <v>14149</v>
      </c>
      <c r="B160" s="149" t="s">
        <v>5451</v>
      </c>
      <c r="C160" s="149">
        <v>12594.68</v>
      </c>
      <c r="D160" s="149">
        <v>51797.14</v>
      </c>
      <c r="E160" s="149" t="s">
        <v>14150</v>
      </c>
      <c r="F160" s="241">
        <f>VLOOKUP(A$2:A$1845,'DNEVNI IZVESTAJ'!A$2:C$14727,3,0)</f>
        <v>66093.679999999993</v>
      </c>
      <c r="G160" s="238">
        <f>VLOOKUP(A$2:A$1845,'DNEVNI IZVESTAJ'!A$2:D$14727,4,0)</f>
        <v>0</v>
      </c>
      <c r="H160" s="17">
        <f>VLOOKUP(A$2:A$1816,'DNEVNI IZVESTAJ'!A$2:BF$14727,6,0)</f>
        <v>595</v>
      </c>
      <c r="I160" s="18">
        <f ca="1">SUM(H160+UNOS!J$9)</f>
        <v>606</v>
      </c>
      <c r="J160" s="17" t="str">
        <f>VLOOKUP(A$2:A$1816,'DNEVNI IZVESTAJ'!A$2:BH$14727,7,0)</f>
        <v>L CORP</v>
      </c>
      <c r="K160" s="17" t="str">
        <f>VLOOKUP(A$2:A$1816,'DNEVNI IZVESTAJ'!A$2:BI$14727,8,0)</f>
        <v>360+</v>
      </c>
      <c r="L160" s="242">
        <f>VLOOKUP(A$2:A$1816,'DNEVNI IZVESTAJ'!A$2:BJ$14727,9,0)</f>
        <v>0</v>
      </c>
      <c r="M160" s="242">
        <f>VLOOKUP(A$2:A$1816,'DNEVNI IZVESTAJ'!A$2:BK$14727,10,0)</f>
        <v>109.34</v>
      </c>
      <c r="N160" s="242">
        <f>VLOOKUP(A$2:A$1816,'DNEVNI IZVESTAJ'!A$2:BL$14727,11,0)</f>
        <v>109.34</v>
      </c>
      <c r="O160" s="242">
        <f>VLOOKUP(A$2:A$1816,'DNEVNI IZVESTAJ'!A$2:BM$14727,12,0)</f>
        <v>109.34</v>
      </c>
      <c r="P160" s="242">
        <f>VLOOKUP(A$2:A$1816,'DNEVNI IZVESTAJ'!A$2:BN$14727,13,0)</f>
        <v>328.02</v>
      </c>
      <c r="Q160" s="242">
        <f>VLOOKUP(A$2:A$1816,'DNEVNI IZVESTAJ'!A$2:BO$14727,14,0)</f>
        <v>52539.96</v>
      </c>
      <c r="R160" s="242">
        <f>VLOOKUP(A$2:A$1816,'DNEVNI IZVESTAJ'!A$2:BP$14727,15,0)</f>
        <v>12897.71</v>
      </c>
      <c r="S160" s="19"/>
    </row>
    <row r="161" spans="1:19">
      <c r="A161" s="149" t="s">
        <v>5455</v>
      </c>
      <c r="B161" s="149" t="s">
        <v>5451</v>
      </c>
      <c r="C161" s="149">
        <v>25198.43</v>
      </c>
      <c r="D161" s="149">
        <v>73022.820000000007</v>
      </c>
      <c r="E161" s="149" t="s">
        <v>5456</v>
      </c>
      <c r="F161" s="241">
        <f>VLOOKUP(A$2:A$1845,'DNEVNI IZVESTAJ'!A$2:C$14727,3,0)</f>
        <v>101084.98</v>
      </c>
      <c r="G161" s="238">
        <f>VLOOKUP(A$2:A$1845,'DNEVNI IZVESTAJ'!A$2:D$14727,4,0)</f>
        <v>0</v>
      </c>
      <c r="H161" s="17">
        <f>VLOOKUP(A$2:A$1816,'DNEVNI IZVESTAJ'!A$2:BF$14727,6,0)</f>
        <v>582</v>
      </c>
      <c r="I161" s="18">
        <f ca="1">SUM(H161+UNOS!J$9)</f>
        <v>593</v>
      </c>
      <c r="J161" s="17" t="str">
        <f>VLOOKUP(A$2:A$1816,'DNEVNI IZVESTAJ'!A$2:BH$14727,7,0)</f>
        <v>L CORP</v>
      </c>
      <c r="K161" s="17" t="str">
        <f>VLOOKUP(A$2:A$1816,'DNEVNI IZVESTAJ'!A$2:BI$14727,8,0)</f>
        <v>360+</v>
      </c>
      <c r="L161" s="242">
        <f>VLOOKUP(A$2:A$1816,'DNEVNI IZVESTAJ'!A$2:BJ$14727,9,0)</f>
        <v>0</v>
      </c>
      <c r="M161" s="242">
        <f>VLOOKUP(A$2:A$1816,'DNEVNI IZVESTAJ'!A$2:BK$14727,10,0)</f>
        <v>272.06</v>
      </c>
      <c r="N161" s="242">
        <f>VLOOKUP(A$2:A$1816,'DNEVNI IZVESTAJ'!A$2:BL$14727,11,0)</f>
        <v>0</v>
      </c>
      <c r="O161" s="242">
        <f>VLOOKUP(A$2:A$1816,'DNEVNI IZVESTAJ'!A$2:BM$14727,12,0)</f>
        <v>136.03</v>
      </c>
      <c r="P161" s="242">
        <f>VLOOKUP(A$2:A$1816,'DNEVNI IZVESTAJ'!A$2:BN$14727,13,0)</f>
        <v>408.09</v>
      </c>
      <c r="Q161" s="242">
        <f>VLOOKUP(A$2:A$1816,'DNEVNI IZVESTAJ'!A$2:BO$14727,14,0)</f>
        <v>74445.58</v>
      </c>
      <c r="R161" s="242">
        <f>VLOOKUP(A$2:A$1816,'DNEVNI IZVESTAJ'!A$2:BP$14727,15,0)</f>
        <v>25823.23</v>
      </c>
      <c r="S161" s="19"/>
    </row>
    <row r="162" spans="1:19">
      <c r="A162" s="149" t="s">
        <v>13899</v>
      </c>
      <c r="B162" s="149" t="s">
        <v>5451</v>
      </c>
      <c r="C162" s="149">
        <v>8590.64</v>
      </c>
      <c r="D162" s="149">
        <v>36139.9</v>
      </c>
      <c r="E162" s="149" t="s">
        <v>13900</v>
      </c>
      <c r="F162" s="241">
        <f>VLOOKUP(A$2:A$1845,'DNEVNI IZVESTAJ'!A$2:C$14727,3,0)</f>
        <v>47144.79</v>
      </c>
      <c r="G162" s="238">
        <f>VLOOKUP(A$2:A$1845,'DNEVNI IZVESTAJ'!A$2:D$14727,4,0)</f>
        <v>0</v>
      </c>
      <c r="H162" s="17">
        <f>VLOOKUP(A$2:A$1816,'DNEVNI IZVESTAJ'!A$2:BF$14727,6,0)</f>
        <v>582</v>
      </c>
      <c r="I162" s="18">
        <f ca="1">SUM(H162+UNOS!J$9)</f>
        <v>593</v>
      </c>
      <c r="J162" s="17" t="str">
        <f>VLOOKUP(A$2:A$1816,'DNEVNI IZVESTAJ'!A$2:BH$14727,7,0)</f>
        <v>L CORP</v>
      </c>
      <c r="K162" s="17" t="str">
        <f>VLOOKUP(A$2:A$1816,'DNEVNI IZVESTAJ'!A$2:BI$14727,8,0)</f>
        <v>360+</v>
      </c>
      <c r="L162" s="242">
        <f>VLOOKUP(A$2:A$1816,'DNEVNI IZVESTAJ'!A$2:BJ$14727,9,0)</f>
        <v>0</v>
      </c>
      <c r="M162" s="242">
        <f>VLOOKUP(A$2:A$1816,'DNEVNI IZVESTAJ'!A$2:BK$14727,10,0)</f>
        <v>138.65</v>
      </c>
      <c r="N162" s="242">
        <f>VLOOKUP(A$2:A$1816,'DNEVNI IZVESTAJ'!A$2:BL$14727,11,0)</f>
        <v>138.65</v>
      </c>
      <c r="O162" s="242">
        <f>VLOOKUP(A$2:A$1816,'DNEVNI IZVESTAJ'!A$2:BM$14727,12,0)</f>
        <v>0</v>
      </c>
      <c r="P162" s="242">
        <f>VLOOKUP(A$2:A$1816,'DNEVNI IZVESTAJ'!A$2:BN$14727,13,0)</f>
        <v>415.95</v>
      </c>
      <c r="Q162" s="242">
        <f>VLOOKUP(A$2:A$1816,'DNEVNI IZVESTAJ'!A$2:BO$14727,14,0)</f>
        <v>37575.82</v>
      </c>
      <c r="R162" s="242">
        <f>VLOOKUP(A$2:A$1816,'DNEVNI IZVESTAJ'!A$2:BP$14727,15,0)</f>
        <v>8875.69</v>
      </c>
      <c r="S162" s="19"/>
    </row>
    <row r="163" spans="1:19">
      <c r="A163" s="149" t="s">
        <v>5457</v>
      </c>
      <c r="B163" s="149" t="s">
        <v>5452</v>
      </c>
      <c r="C163" s="149">
        <v>42560.57</v>
      </c>
      <c r="D163" s="149">
        <v>100114.18</v>
      </c>
      <c r="E163" s="149" t="s">
        <v>5458</v>
      </c>
      <c r="F163" s="241">
        <f>VLOOKUP(A$2:A$1845,'DNEVNI IZVESTAJ'!A$2:C$14727,3,0)</f>
        <v>147103.66</v>
      </c>
      <c r="G163" s="238">
        <f>VLOOKUP(A$2:A$1845,'DNEVNI IZVESTAJ'!A$2:D$14727,4,0)</f>
        <v>0</v>
      </c>
      <c r="H163" s="17">
        <f>VLOOKUP(A$2:A$1816,'DNEVNI IZVESTAJ'!A$2:BF$14727,6,0)</f>
        <v>582</v>
      </c>
      <c r="I163" s="18">
        <f ca="1">SUM(H163+UNOS!J$9)</f>
        <v>593</v>
      </c>
      <c r="J163" s="17" t="str">
        <f>VLOOKUP(A$2:A$1816,'DNEVNI IZVESTAJ'!A$2:BH$14727,7,0)</f>
        <v>L CORP</v>
      </c>
      <c r="K163" s="17" t="str">
        <f>VLOOKUP(A$2:A$1816,'DNEVNI IZVESTAJ'!A$2:BI$14727,8,0)</f>
        <v>360+</v>
      </c>
      <c r="L163" s="242">
        <f>VLOOKUP(A$2:A$1816,'DNEVNI IZVESTAJ'!A$2:BJ$14727,9,0)</f>
        <v>0</v>
      </c>
      <c r="M163" s="242">
        <f>VLOOKUP(A$2:A$1816,'DNEVNI IZVESTAJ'!A$2:BK$14727,10,0)</f>
        <v>425.54</v>
      </c>
      <c r="N163" s="242">
        <f>VLOOKUP(A$2:A$1816,'DNEVNI IZVESTAJ'!A$2:BL$14727,11,0)</f>
        <v>0</v>
      </c>
      <c r="O163" s="242">
        <f>VLOOKUP(A$2:A$1816,'DNEVNI IZVESTAJ'!A$2:BM$14727,12,0)</f>
        <v>0</v>
      </c>
      <c r="P163" s="242">
        <f>VLOOKUP(A$2:A$1816,'DNEVNI IZVESTAJ'!A$2:BN$14727,13,0)</f>
        <v>1182.58</v>
      </c>
      <c r="Q163" s="242">
        <f>VLOOKUP(A$2:A$1816,'DNEVNI IZVESTAJ'!A$2:BO$14727,14,0)</f>
        <v>102115.89</v>
      </c>
      <c r="R163" s="242">
        <f>VLOOKUP(A$2:A$1816,'DNEVNI IZVESTAJ'!A$2:BP$14727,15,0)</f>
        <v>43379.63</v>
      </c>
      <c r="S163" s="19"/>
    </row>
    <row r="164" spans="1:19">
      <c r="A164" s="149" t="s">
        <v>500</v>
      </c>
      <c r="B164" s="149" t="s">
        <v>5451</v>
      </c>
      <c r="C164" s="149">
        <v>21903.599999999999</v>
      </c>
      <c r="D164" s="149">
        <v>70948.570000000007</v>
      </c>
      <c r="E164" s="149" t="s">
        <v>501</v>
      </c>
      <c r="F164" s="241">
        <f>VLOOKUP(A$2:A$1845,'DNEVNI IZVESTAJ'!A$2:C$14727,3,0)</f>
        <v>95129.03</v>
      </c>
      <c r="G164" s="238">
        <f>VLOOKUP(A$2:A$1845,'DNEVNI IZVESTAJ'!A$2:D$14727,4,0)</f>
        <v>0</v>
      </c>
      <c r="H164" s="17">
        <f>VLOOKUP(A$2:A$1816,'DNEVNI IZVESTAJ'!A$2:BF$14727,6,0)</f>
        <v>575</v>
      </c>
      <c r="I164" s="18">
        <f ca="1">SUM(H164+UNOS!J$9)</f>
        <v>586</v>
      </c>
      <c r="J164" s="17" t="str">
        <f>VLOOKUP(A$2:A$1816,'DNEVNI IZVESTAJ'!A$2:BH$14727,7,0)</f>
        <v>L CORP</v>
      </c>
      <c r="K164" s="17" t="str">
        <f>VLOOKUP(A$2:A$1816,'DNEVNI IZVESTAJ'!A$2:BI$14727,8,0)</f>
        <v>360+</v>
      </c>
      <c r="L164" s="242">
        <f>VLOOKUP(A$2:A$1816,'DNEVNI IZVESTAJ'!A$2:BJ$14727,9,0)</f>
        <v>0</v>
      </c>
      <c r="M164" s="242">
        <f>VLOOKUP(A$2:A$1816,'DNEVNI IZVESTAJ'!A$2:BK$14727,10,0)</f>
        <v>242.9</v>
      </c>
      <c r="N164" s="242">
        <f>VLOOKUP(A$2:A$1816,'DNEVNI IZVESTAJ'!A$2:BL$14727,11,0)</f>
        <v>0</v>
      </c>
      <c r="O164" s="242">
        <f>VLOOKUP(A$2:A$1816,'DNEVNI IZVESTAJ'!A$2:BM$14727,12,0)</f>
        <v>121.45</v>
      </c>
      <c r="P164" s="242">
        <f>VLOOKUP(A$2:A$1816,'DNEVNI IZVESTAJ'!A$2:BN$14727,13,0)</f>
        <v>516.17999999999995</v>
      </c>
      <c r="Q164" s="242">
        <f>VLOOKUP(A$2:A$1816,'DNEVNI IZVESTAJ'!A$2:BO$14727,14,0)</f>
        <v>74302.83</v>
      </c>
      <c r="R164" s="242">
        <f>VLOOKUP(A$2:A$1816,'DNEVNI IZVESTAJ'!A$2:BP$14727,15,0)</f>
        <v>19945.68</v>
      </c>
      <c r="S164" s="19"/>
    </row>
    <row r="165" spans="1:19">
      <c r="A165" s="149" t="s">
        <v>1711</v>
      </c>
      <c r="B165" s="149" t="s">
        <v>1712</v>
      </c>
      <c r="C165" s="149">
        <v>1043.54</v>
      </c>
      <c r="D165" s="149">
        <v>4809.68</v>
      </c>
      <c r="E165" s="149" t="s">
        <v>1713</v>
      </c>
      <c r="F165" s="241">
        <f>VLOOKUP(A$2:A$1845,'DNEVNI IZVESTAJ'!A$2:C$14727,3,0)</f>
        <v>2218.52</v>
      </c>
      <c r="G165" s="238">
        <f>VLOOKUP(A$2:A$1845,'DNEVNI IZVESTAJ'!A$2:D$14727,4,0)</f>
        <v>0</v>
      </c>
      <c r="H165" s="17">
        <f>VLOOKUP(A$2:A$1816,'DNEVNI IZVESTAJ'!A$2:BF$14727,6,0)</f>
        <v>504</v>
      </c>
      <c r="I165" s="18">
        <f ca="1">SUM(H165+UNOS!J$9)</f>
        <v>515</v>
      </c>
      <c r="J165" s="17" t="str">
        <f>VLOOKUP(A$2:A$1816,'DNEVNI IZVESTAJ'!A$2:BH$14727,7,0)</f>
        <v>L CORP</v>
      </c>
      <c r="K165" s="17" t="str">
        <f>VLOOKUP(A$2:A$1816,'DNEVNI IZVESTAJ'!A$2:BI$14727,8,0)</f>
        <v>360+</v>
      </c>
      <c r="L165" s="242">
        <f>VLOOKUP(A$2:A$1816,'DNEVNI IZVESTAJ'!A$2:BJ$14727,9,0)</f>
        <v>0</v>
      </c>
      <c r="M165" s="242">
        <f>VLOOKUP(A$2:A$1816,'DNEVNI IZVESTAJ'!A$2:BK$14727,10,0)</f>
        <v>0</v>
      </c>
      <c r="N165" s="242">
        <f>VLOOKUP(A$2:A$1816,'DNEVNI IZVESTAJ'!A$2:BL$14727,11,0)</f>
        <v>0</v>
      </c>
      <c r="O165" s="242">
        <f>VLOOKUP(A$2:A$1816,'DNEVNI IZVESTAJ'!A$2:BM$14727,12,0)</f>
        <v>0</v>
      </c>
      <c r="P165" s="242">
        <f>VLOOKUP(A$2:A$1816,'DNEVNI IZVESTAJ'!A$2:BN$14727,13,0)</f>
        <v>245.01</v>
      </c>
      <c r="Q165" s="242">
        <f>VLOOKUP(A$2:A$1816,'DNEVNI IZVESTAJ'!A$2:BO$14727,14,0)</f>
        <v>1113.3599999999999</v>
      </c>
      <c r="R165" s="242">
        <f>VLOOKUP(A$2:A$1816,'DNEVNI IZVESTAJ'!A$2:BP$14727,15,0)</f>
        <v>860.11</v>
      </c>
      <c r="S165" s="19"/>
    </row>
    <row r="166" spans="1:19">
      <c r="A166" s="149" t="s">
        <v>1716</v>
      </c>
      <c r="B166" s="149" t="s">
        <v>1712</v>
      </c>
      <c r="C166" s="149">
        <v>1147.32</v>
      </c>
      <c r="D166" s="149">
        <v>4528.7299999999996</v>
      </c>
      <c r="E166" s="149" t="s">
        <v>1715</v>
      </c>
      <c r="F166" s="241">
        <f>VLOOKUP(A$2:A$1845,'DNEVNI IZVESTAJ'!A$2:C$14727,3,0)</f>
        <v>2342.41</v>
      </c>
      <c r="G166" s="238">
        <f>VLOOKUP(A$2:A$1845,'DNEVNI IZVESTAJ'!A$2:D$14727,4,0)</f>
        <v>0</v>
      </c>
      <c r="H166" s="17">
        <f>VLOOKUP(A$2:A$1816,'DNEVNI IZVESTAJ'!A$2:BF$14727,6,0)</f>
        <v>504</v>
      </c>
      <c r="I166" s="18">
        <f ca="1">SUM(H166+UNOS!J$9)</f>
        <v>515</v>
      </c>
      <c r="J166" s="17" t="str">
        <f>VLOOKUP(A$2:A$1816,'DNEVNI IZVESTAJ'!A$2:BH$14727,7,0)</f>
        <v>L CORP</v>
      </c>
      <c r="K166" s="17" t="str">
        <f>VLOOKUP(A$2:A$1816,'DNEVNI IZVESTAJ'!A$2:BI$14727,8,0)</f>
        <v>360+</v>
      </c>
      <c r="L166" s="242">
        <f>VLOOKUP(A$2:A$1816,'DNEVNI IZVESTAJ'!A$2:BJ$14727,9,0)</f>
        <v>0</v>
      </c>
      <c r="M166" s="242">
        <f>VLOOKUP(A$2:A$1816,'DNEVNI IZVESTAJ'!A$2:BK$14727,10,0)</f>
        <v>0</v>
      </c>
      <c r="N166" s="242">
        <f>VLOOKUP(A$2:A$1816,'DNEVNI IZVESTAJ'!A$2:BL$14727,11,0)</f>
        <v>0</v>
      </c>
      <c r="O166" s="242">
        <f>VLOOKUP(A$2:A$1816,'DNEVNI IZVESTAJ'!A$2:BM$14727,12,0)</f>
        <v>0</v>
      </c>
      <c r="P166" s="242">
        <f>VLOOKUP(A$2:A$1816,'DNEVNI IZVESTAJ'!A$2:BN$14727,13,0)</f>
        <v>321.76</v>
      </c>
      <c r="Q166" s="242">
        <f>VLOOKUP(A$2:A$1816,'DNEVNI IZVESTAJ'!A$2:BO$14727,14,0)</f>
        <v>1056.5</v>
      </c>
      <c r="R166" s="242">
        <f>VLOOKUP(A$2:A$1816,'DNEVNI IZVESTAJ'!A$2:BP$14727,15,0)</f>
        <v>964.11</v>
      </c>
      <c r="S166" s="19"/>
    </row>
    <row r="167" spans="1:19">
      <c r="A167" s="149" t="s">
        <v>1719</v>
      </c>
      <c r="B167" s="149" t="s">
        <v>1712</v>
      </c>
      <c r="C167" s="149">
        <v>1243.28</v>
      </c>
      <c r="D167" s="149">
        <v>5436.89</v>
      </c>
      <c r="E167" s="149" t="s">
        <v>1720</v>
      </c>
      <c r="F167" s="241">
        <f>VLOOKUP(A$2:A$1845,'DNEVNI IZVESTAJ'!A$2:C$14727,3,0)</f>
        <v>2557.46</v>
      </c>
      <c r="G167" s="238">
        <f>VLOOKUP(A$2:A$1845,'DNEVNI IZVESTAJ'!A$2:D$14727,4,0)</f>
        <v>0</v>
      </c>
      <c r="H167" s="17">
        <f>VLOOKUP(A$2:A$1816,'DNEVNI IZVESTAJ'!A$2:BF$14727,6,0)</f>
        <v>504</v>
      </c>
      <c r="I167" s="18">
        <f ca="1">SUM(H167+UNOS!J$9)</f>
        <v>515</v>
      </c>
      <c r="J167" s="17" t="str">
        <f>VLOOKUP(A$2:A$1816,'DNEVNI IZVESTAJ'!A$2:BH$14727,7,0)</f>
        <v>L CORP</v>
      </c>
      <c r="K167" s="17" t="str">
        <f>VLOOKUP(A$2:A$1816,'DNEVNI IZVESTAJ'!A$2:BI$14727,8,0)</f>
        <v>360+</v>
      </c>
      <c r="L167" s="242">
        <f>VLOOKUP(A$2:A$1816,'DNEVNI IZVESTAJ'!A$2:BJ$14727,9,0)</f>
        <v>0</v>
      </c>
      <c r="M167" s="242">
        <f>VLOOKUP(A$2:A$1816,'DNEVNI IZVESTAJ'!A$2:BK$14727,10,0)</f>
        <v>0</v>
      </c>
      <c r="N167" s="242">
        <f>VLOOKUP(A$2:A$1816,'DNEVNI IZVESTAJ'!A$2:BL$14727,11,0)</f>
        <v>0</v>
      </c>
      <c r="O167" s="242">
        <f>VLOOKUP(A$2:A$1816,'DNEVNI IZVESTAJ'!A$2:BM$14727,12,0)</f>
        <v>0</v>
      </c>
      <c r="P167" s="242">
        <f>VLOOKUP(A$2:A$1816,'DNEVNI IZVESTAJ'!A$2:BN$14727,13,0)</f>
        <v>267.91000000000003</v>
      </c>
      <c r="Q167" s="242">
        <f>VLOOKUP(A$2:A$1816,'DNEVNI IZVESTAJ'!A$2:BO$14727,14,0)</f>
        <v>1253.6199999999999</v>
      </c>
      <c r="R167" s="242">
        <f>VLOOKUP(A$2:A$1816,'DNEVNI IZVESTAJ'!A$2:BP$14727,15,0)</f>
        <v>1035.93</v>
      </c>
      <c r="S167" s="19"/>
    </row>
    <row r="168" spans="1:19">
      <c r="A168" s="149" t="s">
        <v>1721</v>
      </c>
      <c r="B168" s="149" t="s">
        <v>1712</v>
      </c>
      <c r="C168" s="149">
        <v>1389.22</v>
      </c>
      <c r="D168" s="149">
        <v>6060.77</v>
      </c>
      <c r="E168" s="149" t="s">
        <v>1722</v>
      </c>
      <c r="F168" s="241">
        <f>VLOOKUP(A$2:A$1845,'DNEVNI IZVESTAJ'!A$2:C$14727,3,0)</f>
        <v>2939.11</v>
      </c>
      <c r="G168" s="238">
        <f>VLOOKUP(A$2:A$1845,'DNEVNI IZVESTAJ'!A$2:D$14727,4,0)</f>
        <v>0</v>
      </c>
      <c r="H168" s="17">
        <f>VLOOKUP(A$2:A$1816,'DNEVNI IZVESTAJ'!A$2:BF$14727,6,0)</f>
        <v>504</v>
      </c>
      <c r="I168" s="18">
        <f ca="1">SUM(H168+UNOS!J$9)</f>
        <v>515</v>
      </c>
      <c r="J168" s="17" t="str">
        <f>VLOOKUP(A$2:A$1816,'DNEVNI IZVESTAJ'!A$2:BH$14727,7,0)</f>
        <v>L CORP</v>
      </c>
      <c r="K168" s="17" t="str">
        <f>VLOOKUP(A$2:A$1816,'DNEVNI IZVESTAJ'!A$2:BI$14727,8,0)</f>
        <v>360+</v>
      </c>
      <c r="L168" s="242">
        <f>VLOOKUP(A$2:A$1816,'DNEVNI IZVESTAJ'!A$2:BJ$14727,9,0)</f>
        <v>0</v>
      </c>
      <c r="M168" s="242">
        <f>VLOOKUP(A$2:A$1816,'DNEVNI IZVESTAJ'!A$2:BK$14727,10,0)</f>
        <v>0</v>
      </c>
      <c r="N168" s="242">
        <f>VLOOKUP(A$2:A$1816,'DNEVNI IZVESTAJ'!A$2:BL$14727,11,0)</f>
        <v>0</v>
      </c>
      <c r="O168" s="242">
        <f>VLOOKUP(A$2:A$1816,'DNEVNI IZVESTAJ'!A$2:BM$14727,12,0)</f>
        <v>0</v>
      </c>
      <c r="P168" s="242">
        <f>VLOOKUP(A$2:A$1816,'DNEVNI IZVESTAJ'!A$2:BN$14727,13,0)</f>
        <v>366.5</v>
      </c>
      <c r="Q168" s="242">
        <f>VLOOKUP(A$2:A$1816,'DNEVNI IZVESTAJ'!A$2:BO$14727,14,0)</f>
        <v>1416.08</v>
      </c>
      <c r="R168" s="242">
        <f>VLOOKUP(A$2:A$1816,'DNEVNI IZVESTAJ'!A$2:BP$14727,15,0)</f>
        <v>1156.54</v>
      </c>
      <c r="S168" s="19"/>
    </row>
    <row r="169" spans="1:19">
      <c r="A169" s="149" t="s">
        <v>1723</v>
      </c>
      <c r="B169" s="149" t="s">
        <v>1712</v>
      </c>
      <c r="C169" s="149">
        <v>1501.06</v>
      </c>
      <c r="D169" s="149">
        <v>6060.77</v>
      </c>
      <c r="E169" s="149" t="s">
        <v>1724</v>
      </c>
      <c r="F169" s="241">
        <f>VLOOKUP(A$2:A$1845,'DNEVNI IZVESTAJ'!A$2:C$14727,3,0)</f>
        <v>3071.7</v>
      </c>
      <c r="G169" s="238">
        <f>VLOOKUP(A$2:A$1845,'DNEVNI IZVESTAJ'!A$2:D$14727,4,0)</f>
        <v>0</v>
      </c>
      <c r="H169" s="17">
        <f>VLOOKUP(A$2:A$1816,'DNEVNI IZVESTAJ'!A$2:BF$14727,6,0)</f>
        <v>504</v>
      </c>
      <c r="I169" s="18">
        <f ca="1">SUM(H169+UNOS!J$9)</f>
        <v>515</v>
      </c>
      <c r="J169" s="17" t="str">
        <f>VLOOKUP(A$2:A$1816,'DNEVNI IZVESTAJ'!A$2:BH$14727,7,0)</f>
        <v>L CORP</v>
      </c>
      <c r="K169" s="17" t="str">
        <f>VLOOKUP(A$2:A$1816,'DNEVNI IZVESTAJ'!A$2:BI$14727,8,0)</f>
        <v>360+</v>
      </c>
      <c r="L169" s="242">
        <f>VLOOKUP(A$2:A$1816,'DNEVNI IZVESTAJ'!A$2:BJ$14727,9,0)</f>
        <v>0</v>
      </c>
      <c r="M169" s="242">
        <f>VLOOKUP(A$2:A$1816,'DNEVNI IZVESTAJ'!A$2:BK$14727,10,0)</f>
        <v>0</v>
      </c>
      <c r="N169" s="242">
        <f>VLOOKUP(A$2:A$1816,'DNEVNI IZVESTAJ'!A$2:BL$14727,11,0)</f>
        <v>0</v>
      </c>
      <c r="O169" s="242">
        <f>VLOOKUP(A$2:A$1816,'DNEVNI IZVESTAJ'!A$2:BM$14727,12,0)</f>
        <v>0</v>
      </c>
      <c r="P169" s="242">
        <f>VLOOKUP(A$2:A$1816,'DNEVNI IZVESTAJ'!A$2:BN$14727,13,0)</f>
        <v>391.4</v>
      </c>
      <c r="Q169" s="242">
        <f>VLOOKUP(A$2:A$1816,'DNEVNI IZVESTAJ'!A$2:BO$14727,14,0)</f>
        <v>1416.08</v>
      </c>
      <c r="R169" s="242">
        <f>VLOOKUP(A$2:A$1816,'DNEVNI IZVESTAJ'!A$2:BP$14727,15,0)</f>
        <v>1264.24</v>
      </c>
      <c r="S169" s="19"/>
    </row>
    <row r="170" spans="1:19">
      <c r="A170" s="149" t="s">
        <v>1714</v>
      </c>
      <c r="B170" s="149" t="s">
        <v>1712</v>
      </c>
      <c r="C170" s="149">
        <v>889.63</v>
      </c>
      <c r="D170" s="149">
        <v>4528.7299999999996</v>
      </c>
      <c r="E170" s="149" t="s">
        <v>1715</v>
      </c>
      <c r="F170" s="241">
        <f>VLOOKUP(A$2:A$1845,'DNEVNI IZVESTAJ'!A$2:C$14727,3,0)</f>
        <v>2401.54</v>
      </c>
      <c r="G170" s="238">
        <f>VLOOKUP(A$2:A$1845,'DNEVNI IZVESTAJ'!A$2:D$14727,4,0)</f>
        <v>0</v>
      </c>
      <c r="H170" s="17">
        <f>VLOOKUP(A$2:A$1816,'DNEVNI IZVESTAJ'!A$2:BF$14727,6,0)</f>
        <v>490</v>
      </c>
      <c r="I170" s="18">
        <f ca="1">SUM(H170+UNOS!J$9)</f>
        <v>501</v>
      </c>
      <c r="J170" s="17" t="str">
        <f>VLOOKUP(A$2:A$1816,'DNEVNI IZVESTAJ'!A$2:BH$14727,7,0)</f>
        <v>L CORP</v>
      </c>
      <c r="K170" s="17" t="str">
        <f>VLOOKUP(A$2:A$1816,'DNEVNI IZVESTAJ'!A$2:BI$14727,8,0)</f>
        <v>360+</v>
      </c>
      <c r="L170" s="242">
        <f>VLOOKUP(A$2:A$1816,'DNEVNI IZVESTAJ'!A$2:BJ$14727,9,0)</f>
        <v>0</v>
      </c>
      <c r="M170" s="242">
        <f>VLOOKUP(A$2:A$1816,'DNEVNI IZVESTAJ'!A$2:BK$14727,10,0)</f>
        <v>0</v>
      </c>
      <c r="N170" s="242">
        <f>VLOOKUP(A$2:A$1816,'DNEVNI IZVESTAJ'!A$2:BL$14727,11,0)</f>
        <v>0</v>
      </c>
      <c r="O170" s="242">
        <f>VLOOKUP(A$2:A$1816,'DNEVNI IZVESTAJ'!A$2:BM$14727,12,0)</f>
        <v>0</v>
      </c>
      <c r="P170" s="242">
        <f>VLOOKUP(A$2:A$1816,'DNEVNI IZVESTAJ'!A$2:BN$14727,13,0)</f>
        <v>459.67</v>
      </c>
      <c r="Q170" s="242">
        <f>VLOOKUP(A$2:A$1816,'DNEVNI IZVESTAJ'!A$2:BO$14727,14,0)</f>
        <v>1060.18</v>
      </c>
      <c r="R170" s="242">
        <f>VLOOKUP(A$2:A$1816,'DNEVNI IZVESTAJ'!A$2:BP$14727,15,0)</f>
        <v>881.64</v>
      </c>
      <c r="S170" s="19"/>
    </row>
    <row r="171" spans="1:19">
      <c r="A171" s="149" t="s">
        <v>1717</v>
      </c>
      <c r="B171" s="149" t="s">
        <v>1712</v>
      </c>
      <c r="C171" s="149">
        <v>886.35</v>
      </c>
      <c r="D171" s="149">
        <v>4528.7299999999996</v>
      </c>
      <c r="E171" s="149" t="s">
        <v>1715</v>
      </c>
      <c r="F171" s="241">
        <f>VLOOKUP(A$2:A$1845,'DNEVNI IZVESTAJ'!A$2:C$14727,3,0)</f>
        <v>2070.29</v>
      </c>
      <c r="G171" s="238">
        <f>VLOOKUP(A$2:A$1845,'DNEVNI IZVESTAJ'!A$2:D$14727,4,0)</f>
        <v>0</v>
      </c>
      <c r="H171" s="17">
        <f>VLOOKUP(A$2:A$1816,'DNEVNI IZVESTAJ'!A$2:BF$14727,6,0)</f>
        <v>473</v>
      </c>
      <c r="I171" s="18">
        <f ca="1">SUM(H171+UNOS!J$9)</f>
        <v>484</v>
      </c>
      <c r="J171" s="17" t="str">
        <f>VLOOKUP(A$2:A$1816,'DNEVNI IZVESTAJ'!A$2:BH$14727,7,0)</f>
        <v>L CORP</v>
      </c>
      <c r="K171" s="17" t="str">
        <f>VLOOKUP(A$2:A$1816,'DNEVNI IZVESTAJ'!A$2:BI$14727,8,0)</f>
        <v>360+</v>
      </c>
      <c r="L171" s="242">
        <f>VLOOKUP(A$2:A$1816,'DNEVNI IZVESTAJ'!A$2:BJ$14727,9,0)</f>
        <v>0</v>
      </c>
      <c r="M171" s="242">
        <f>VLOOKUP(A$2:A$1816,'DNEVNI IZVESTAJ'!A$2:BK$14727,10,0)</f>
        <v>0</v>
      </c>
      <c r="N171" s="242">
        <f>VLOOKUP(A$2:A$1816,'DNEVNI IZVESTAJ'!A$2:BL$14727,11,0)</f>
        <v>0</v>
      </c>
      <c r="O171" s="242">
        <f>VLOOKUP(A$2:A$1816,'DNEVNI IZVESTAJ'!A$2:BM$14727,12,0)</f>
        <v>0</v>
      </c>
      <c r="P171" s="242">
        <f>VLOOKUP(A$2:A$1816,'DNEVNI IZVESTAJ'!A$2:BN$14727,13,0)</f>
        <v>300.93</v>
      </c>
      <c r="Q171" s="242">
        <f>VLOOKUP(A$2:A$1816,'DNEVNI IZVESTAJ'!A$2:BO$14727,14,0)</f>
        <v>1056.5</v>
      </c>
      <c r="R171" s="242">
        <f>VLOOKUP(A$2:A$1816,'DNEVNI IZVESTAJ'!A$2:BP$14727,15,0)</f>
        <v>712.82</v>
      </c>
      <c r="S171" s="19"/>
    </row>
    <row r="172" spans="1:19">
      <c r="A172" s="149" t="s">
        <v>1718</v>
      </c>
      <c r="B172" s="149" t="s">
        <v>1712</v>
      </c>
      <c r="C172" s="149">
        <v>864.72</v>
      </c>
      <c r="D172" s="149">
        <v>4528.7299999999996</v>
      </c>
      <c r="E172" s="149" t="s">
        <v>1715</v>
      </c>
      <c r="F172" s="241">
        <f>VLOOKUP(A$2:A$1845,'DNEVNI IZVESTAJ'!A$2:C$14727,3,0)</f>
        <v>2430.17</v>
      </c>
      <c r="G172" s="238">
        <f>VLOOKUP(A$2:A$1845,'DNEVNI IZVESTAJ'!A$2:D$14727,4,0)</f>
        <v>0</v>
      </c>
      <c r="H172" s="17">
        <f>VLOOKUP(A$2:A$1816,'DNEVNI IZVESTAJ'!A$2:BF$14727,6,0)</f>
        <v>473</v>
      </c>
      <c r="I172" s="18">
        <f ca="1">SUM(H172+UNOS!J$9)</f>
        <v>484</v>
      </c>
      <c r="J172" s="17" t="str">
        <f>VLOOKUP(A$2:A$1816,'DNEVNI IZVESTAJ'!A$2:BH$14727,7,0)</f>
        <v>L CORP</v>
      </c>
      <c r="K172" s="17" t="str">
        <f>VLOOKUP(A$2:A$1816,'DNEVNI IZVESTAJ'!A$2:BI$14727,8,0)</f>
        <v>360+</v>
      </c>
      <c r="L172" s="242">
        <f>VLOOKUP(A$2:A$1816,'DNEVNI IZVESTAJ'!A$2:BJ$14727,9,0)</f>
        <v>0</v>
      </c>
      <c r="M172" s="242">
        <f>VLOOKUP(A$2:A$1816,'DNEVNI IZVESTAJ'!A$2:BK$14727,10,0)</f>
        <v>0</v>
      </c>
      <c r="N172" s="242">
        <f>VLOOKUP(A$2:A$1816,'DNEVNI IZVESTAJ'!A$2:BL$14727,11,0)</f>
        <v>0</v>
      </c>
      <c r="O172" s="242">
        <f>VLOOKUP(A$2:A$1816,'DNEVNI IZVESTAJ'!A$2:BM$14727,12,0)</f>
        <v>234.93</v>
      </c>
      <c r="P172" s="242">
        <f>VLOOKUP(A$2:A$1816,'DNEVNI IZVESTAJ'!A$2:BN$14727,13,0)</f>
        <v>446.72</v>
      </c>
      <c r="Q172" s="242">
        <f>VLOOKUP(A$2:A$1816,'DNEVNI IZVESTAJ'!A$2:BO$14727,14,0)</f>
        <v>1056.5</v>
      </c>
      <c r="R172" s="242">
        <f>VLOOKUP(A$2:A$1816,'DNEVNI IZVESTAJ'!A$2:BP$14727,15,0)</f>
        <v>691.99</v>
      </c>
      <c r="S172" s="19"/>
    </row>
    <row r="173" spans="1:19">
      <c r="A173" s="149" t="s">
        <v>5586</v>
      </c>
      <c r="B173" s="149" t="s">
        <v>1726</v>
      </c>
      <c r="C173" s="149">
        <v>65.900000000000006</v>
      </c>
      <c r="D173" s="149"/>
      <c r="E173" s="149" t="s">
        <v>5879</v>
      </c>
      <c r="F173" s="241">
        <f>VLOOKUP(A$2:A$1845,'DNEVNI IZVESTAJ'!A$2:C$14727,3,0)</f>
        <v>63.44</v>
      </c>
      <c r="G173" s="238">
        <f>VLOOKUP(A$2:A$1845,'DNEVNI IZVESTAJ'!A$2:D$14727,4,0)</f>
        <v>0</v>
      </c>
      <c r="H173" s="17">
        <f>VLOOKUP(A$2:A$1816,'DNEVNI IZVESTAJ'!A$2:BF$14727,6,0)</f>
        <v>459</v>
      </c>
      <c r="I173" s="18">
        <f ca="1">SUM(H173+UNOS!J$9)</f>
        <v>470</v>
      </c>
      <c r="J173" s="17" t="str">
        <f>VLOOKUP(A$2:A$1816,'DNEVNI IZVESTAJ'!A$2:BH$14727,7,0)</f>
        <v>L CORP</v>
      </c>
      <c r="K173" s="17" t="str">
        <f>VLOOKUP(A$2:A$1816,'DNEVNI IZVESTAJ'!A$2:BI$14727,8,0)</f>
        <v>360+</v>
      </c>
      <c r="L173" s="242">
        <f>VLOOKUP(A$2:A$1816,'DNEVNI IZVESTAJ'!A$2:BJ$14727,9,0)</f>
        <v>0</v>
      </c>
      <c r="M173" s="242">
        <f>VLOOKUP(A$2:A$1816,'DNEVNI IZVESTAJ'!A$2:BK$14727,10,0)</f>
        <v>0</v>
      </c>
      <c r="N173" s="242">
        <f>VLOOKUP(A$2:A$1816,'DNEVNI IZVESTAJ'!A$2:BL$14727,11,0)</f>
        <v>0</v>
      </c>
      <c r="O173" s="242">
        <f>VLOOKUP(A$2:A$1816,'DNEVNI IZVESTAJ'!A$2:BM$14727,12,0)</f>
        <v>0</v>
      </c>
      <c r="P173" s="242">
        <f>VLOOKUP(A$2:A$1816,'DNEVNI IZVESTAJ'!A$2:BN$14727,13,0)</f>
        <v>0</v>
      </c>
      <c r="Q173" s="242">
        <f>VLOOKUP(A$2:A$1816,'DNEVNI IZVESTAJ'!A$2:BO$14727,14,0)</f>
        <v>0</v>
      </c>
      <c r="R173" s="242">
        <f>VLOOKUP(A$2:A$1816,'DNEVNI IZVESTAJ'!A$2:BP$14727,15,0)</f>
        <v>63.43</v>
      </c>
      <c r="S173" s="19"/>
    </row>
    <row r="174" spans="1:19">
      <c r="A174" s="149" t="s">
        <v>5590</v>
      </c>
      <c r="B174" s="149" t="s">
        <v>1726</v>
      </c>
      <c r="C174" s="149">
        <v>65.900000000000006</v>
      </c>
      <c r="D174" s="149"/>
      <c r="E174" s="149" t="s">
        <v>5879</v>
      </c>
      <c r="F174" s="241">
        <f>VLOOKUP(A$2:A$1845,'DNEVNI IZVESTAJ'!A$2:C$14727,3,0)</f>
        <v>63.44</v>
      </c>
      <c r="G174" s="238">
        <f>VLOOKUP(A$2:A$1845,'DNEVNI IZVESTAJ'!A$2:D$14727,4,0)</f>
        <v>0</v>
      </c>
      <c r="H174" s="17">
        <f>VLOOKUP(A$2:A$1816,'DNEVNI IZVESTAJ'!A$2:BF$14727,6,0)</f>
        <v>459</v>
      </c>
      <c r="I174" s="18">
        <f ca="1">SUM(H174+UNOS!J$9)</f>
        <v>470</v>
      </c>
      <c r="J174" s="17" t="str">
        <f>VLOOKUP(A$2:A$1816,'DNEVNI IZVESTAJ'!A$2:BH$14727,7,0)</f>
        <v>L CORP</v>
      </c>
      <c r="K174" s="17" t="str">
        <f>VLOOKUP(A$2:A$1816,'DNEVNI IZVESTAJ'!A$2:BI$14727,8,0)</f>
        <v>360+</v>
      </c>
      <c r="L174" s="242">
        <f>VLOOKUP(A$2:A$1816,'DNEVNI IZVESTAJ'!A$2:BJ$14727,9,0)</f>
        <v>0</v>
      </c>
      <c r="M174" s="242">
        <f>VLOOKUP(A$2:A$1816,'DNEVNI IZVESTAJ'!A$2:BK$14727,10,0)</f>
        <v>0</v>
      </c>
      <c r="N174" s="242">
        <f>VLOOKUP(A$2:A$1816,'DNEVNI IZVESTAJ'!A$2:BL$14727,11,0)</f>
        <v>0</v>
      </c>
      <c r="O174" s="242">
        <f>VLOOKUP(A$2:A$1816,'DNEVNI IZVESTAJ'!A$2:BM$14727,12,0)</f>
        <v>0</v>
      </c>
      <c r="P174" s="242">
        <f>VLOOKUP(A$2:A$1816,'DNEVNI IZVESTAJ'!A$2:BN$14727,13,0)</f>
        <v>0</v>
      </c>
      <c r="Q174" s="242">
        <f>VLOOKUP(A$2:A$1816,'DNEVNI IZVESTAJ'!A$2:BO$14727,14,0)</f>
        <v>0</v>
      </c>
      <c r="R174" s="242">
        <f>VLOOKUP(A$2:A$1816,'DNEVNI IZVESTAJ'!A$2:BP$14727,15,0)</f>
        <v>63.43</v>
      </c>
      <c r="S174" s="19"/>
    </row>
    <row r="175" spans="1:19">
      <c r="A175" s="149" t="s">
        <v>5596</v>
      </c>
      <c r="B175" s="149" t="s">
        <v>5597</v>
      </c>
      <c r="C175" s="149">
        <v>28.61</v>
      </c>
      <c r="D175" s="149"/>
      <c r="E175" s="149" t="s">
        <v>5598</v>
      </c>
      <c r="F175" s="241">
        <f>VLOOKUP(A$2:A$1845,'DNEVNI IZVESTAJ'!A$2:C$14727,3,0)</f>
        <v>27.55</v>
      </c>
      <c r="G175" s="238">
        <f>VLOOKUP(A$2:A$1845,'DNEVNI IZVESTAJ'!A$2:D$14727,4,0)</f>
        <v>0</v>
      </c>
      <c r="H175" s="17">
        <f>VLOOKUP(A$2:A$1816,'DNEVNI IZVESTAJ'!A$2:BF$14727,6,0)</f>
        <v>459</v>
      </c>
      <c r="I175" s="18">
        <f ca="1">SUM(H175+UNOS!J$9)</f>
        <v>470</v>
      </c>
      <c r="J175" s="17" t="str">
        <f>VLOOKUP(A$2:A$1816,'DNEVNI IZVESTAJ'!A$2:BH$14727,7,0)</f>
        <v>L CORP</v>
      </c>
      <c r="K175" s="17" t="str">
        <f>VLOOKUP(A$2:A$1816,'DNEVNI IZVESTAJ'!A$2:BI$14727,8,0)</f>
        <v>360+</v>
      </c>
      <c r="L175" s="242">
        <f>VLOOKUP(A$2:A$1816,'DNEVNI IZVESTAJ'!A$2:BJ$14727,9,0)</f>
        <v>0</v>
      </c>
      <c r="M175" s="242">
        <f>VLOOKUP(A$2:A$1816,'DNEVNI IZVESTAJ'!A$2:BK$14727,10,0)</f>
        <v>0</v>
      </c>
      <c r="N175" s="242">
        <f>VLOOKUP(A$2:A$1816,'DNEVNI IZVESTAJ'!A$2:BL$14727,11,0)</f>
        <v>0</v>
      </c>
      <c r="O175" s="242">
        <f>VLOOKUP(A$2:A$1816,'DNEVNI IZVESTAJ'!A$2:BM$14727,12,0)</f>
        <v>0</v>
      </c>
      <c r="P175" s="242">
        <f>VLOOKUP(A$2:A$1816,'DNEVNI IZVESTAJ'!A$2:BN$14727,13,0)</f>
        <v>0</v>
      </c>
      <c r="Q175" s="242">
        <f>VLOOKUP(A$2:A$1816,'DNEVNI IZVESTAJ'!A$2:BO$14727,14,0)</f>
        <v>0</v>
      </c>
      <c r="R175" s="242">
        <f>VLOOKUP(A$2:A$1816,'DNEVNI IZVESTAJ'!A$2:BP$14727,15,0)</f>
        <v>27.54</v>
      </c>
      <c r="S175" s="19"/>
    </row>
    <row r="176" spans="1:19">
      <c r="A176" s="149" t="s">
        <v>5575</v>
      </c>
      <c r="B176" s="149" t="s">
        <v>1726</v>
      </c>
      <c r="C176" s="149">
        <v>9.9700000000000006</v>
      </c>
      <c r="D176" s="149"/>
      <c r="E176" s="149" t="s">
        <v>5576</v>
      </c>
      <c r="F176" s="241">
        <f>VLOOKUP(A$2:A$1845,'DNEVNI IZVESTAJ'!A$2:C$14727,3,0)</f>
        <v>9.6</v>
      </c>
      <c r="G176" s="238">
        <f>VLOOKUP(A$2:A$1845,'DNEVNI IZVESTAJ'!A$2:D$14727,4,0)</f>
        <v>0</v>
      </c>
      <c r="H176" s="17">
        <f>VLOOKUP(A$2:A$1816,'DNEVNI IZVESTAJ'!A$2:BF$14727,6,0)</f>
        <v>449</v>
      </c>
      <c r="I176" s="18">
        <f ca="1">SUM(H176+UNOS!J$9)</f>
        <v>460</v>
      </c>
      <c r="J176" s="17" t="str">
        <f>VLOOKUP(A$2:A$1816,'DNEVNI IZVESTAJ'!A$2:BH$14727,7,0)</f>
        <v>L CORP</v>
      </c>
      <c r="K176" s="17" t="str">
        <f>VLOOKUP(A$2:A$1816,'DNEVNI IZVESTAJ'!A$2:BI$14727,8,0)</f>
        <v>360+</v>
      </c>
      <c r="L176" s="242">
        <f>VLOOKUP(A$2:A$1816,'DNEVNI IZVESTAJ'!A$2:BJ$14727,9,0)</f>
        <v>0</v>
      </c>
      <c r="M176" s="242">
        <f>VLOOKUP(A$2:A$1816,'DNEVNI IZVESTAJ'!A$2:BK$14727,10,0)</f>
        <v>0</v>
      </c>
      <c r="N176" s="242">
        <f>VLOOKUP(A$2:A$1816,'DNEVNI IZVESTAJ'!A$2:BL$14727,11,0)</f>
        <v>0</v>
      </c>
      <c r="O176" s="242">
        <f>VLOOKUP(A$2:A$1816,'DNEVNI IZVESTAJ'!A$2:BM$14727,12,0)</f>
        <v>0</v>
      </c>
      <c r="P176" s="242">
        <f>VLOOKUP(A$2:A$1816,'DNEVNI IZVESTAJ'!A$2:BN$14727,13,0)</f>
        <v>0</v>
      </c>
      <c r="Q176" s="242">
        <f>VLOOKUP(A$2:A$1816,'DNEVNI IZVESTAJ'!A$2:BO$14727,14,0)</f>
        <v>0</v>
      </c>
      <c r="R176" s="242">
        <f>VLOOKUP(A$2:A$1816,'DNEVNI IZVESTAJ'!A$2:BP$14727,15,0)</f>
        <v>9.59</v>
      </c>
      <c r="S176" s="19"/>
    </row>
    <row r="177" spans="1:19">
      <c r="A177" s="149" t="s">
        <v>5573</v>
      </c>
      <c r="B177" s="149" t="s">
        <v>1726</v>
      </c>
      <c r="C177" s="149">
        <v>9.9700000000000006</v>
      </c>
      <c r="D177" s="149"/>
      <c r="E177" s="149" t="s">
        <v>5574</v>
      </c>
      <c r="F177" s="241">
        <f>VLOOKUP(A$2:A$1845,'DNEVNI IZVESTAJ'!A$2:C$14727,3,0)</f>
        <v>9.6</v>
      </c>
      <c r="G177" s="238">
        <f>VLOOKUP(A$2:A$1845,'DNEVNI IZVESTAJ'!A$2:D$14727,4,0)</f>
        <v>0</v>
      </c>
      <c r="H177" s="17">
        <f>VLOOKUP(A$2:A$1816,'DNEVNI IZVESTAJ'!A$2:BF$14727,6,0)</f>
        <v>449</v>
      </c>
      <c r="I177" s="18">
        <f ca="1">SUM(H177+UNOS!J$9)</f>
        <v>460</v>
      </c>
      <c r="J177" s="17" t="str">
        <f>VLOOKUP(A$2:A$1816,'DNEVNI IZVESTAJ'!A$2:BH$14727,7,0)</f>
        <v>L CORP</v>
      </c>
      <c r="K177" s="17" t="str">
        <f>VLOOKUP(A$2:A$1816,'DNEVNI IZVESTAJ'!A$2:BI$14727,8,0)</f>
        <v>360+</v>
      </c>
      <c r="L177" s="242">
        <f>VLOOKUP(A$2:A$1816,'DNEVNI IZVESTAJ'!A$2:BJ$14727,9,0)</f>
        <v>0</v>
      </c>
      <c r="M177" s="242">
        <f>VLOOKUP(A$2:A$1816,'DNEVNI IZVESTAJ'!A$2:BK$14727,10,0)</f>
        <v>0</v>
      </c>
      <c r="N177" s="242">
        <f>VLOOKUP(A$2:A$1816,'DNEVNI IZVESTAJ'!A$2:BL$14727,11,0)</f>
        <v>0</v>
      </c>
      <c r="O177" s="242">
        <f>VLOOKUP(A$2:A$1816,'DNEVNI IZVESTAJ'!A$2:BM$14727,12,0)</f>
        <v>0</v>
      </c>
      <c r="P177" s="242">
        <f>VLOOKUP(A$2:A$1816,'DNEVNI IZVESTAJ'!A$2:BN$14727,13,0)</f>
        <v>0</v>
      </c>
      <c r="Q177" s="242">
        <f>VLOOKUP(A$2:A$1816,'DNEVNI IZVESTAJ'!A$2:BO$14727,14,0)</f>
        <v>0</v>
      </c>
      <c r="R177" s="242">
        <f>VLOOKUP(A$2:A$1816,'DNEVNI IZVESTAJ'!A$2:BP$14727,15,0)</f>
        <v>9.59</v>
      </c>
      <c r="S177" s="19"/>
    </row>
    <row r="178" spans="1:19">
      <c r="A178" s="149" t="s">
        <v>5571</v>
      </c>
      <c r="B178" s="149" t="s">
        <v>1726</v>
      </c>
      <c r="C178" s="149">
        <v>9.9700000000000006</v>
      </c>
      <c r="D178" s="149"/>
      <c r="E178" s="149" t="s">
        <v>5572</v>
      </c>
      <c r="F178" s="241">
        <f>VLOOKUP(A$2:A$1845,'DNEVNI IZVESTAJ'!A$2:C$14727,3,0)</f>
        <v>9.6</v>
      </c>
      <c r="G178" s="238">
        <f>VLOOKUP(A$2:A$1845,'DNEVNI IZVESTAJ'!A$2:D$14727,4,0)</f>
        <v>0</v>
      </c>
      <c r="H178" s="17">
        <f>VLOOKUP(A$2:A$1816,'DNEVNI IZVESTAJ'!A$2:BF$14727,6,0)</f>
        <v>449</v>
      </c>
      <c r="I178" s="18">
        <f ca="1">SUM(H178+UNOS!J$9)</f>
        <v>460</v>
      </c>
      <c r="J178" s="17" t="str">
        <f>VLOOKUP(A$2:A$1816,'DNEVNI IZVESTAJ'!A$2:BH$14727,7,0)</f>
        <v>L CORP</v>
      </c>
      <c r="K178" s="17" t="str">
        <f>VLOOKUP(A$2:A$1816,'DNEVNI IZVESTAJ'!A$2:BI$14727,8,0)</f>
        <v>360+</v>
      </c>
      <c r="L178" s="242">
        <f>VLOOKUP(A$2:A$1816,'DNEVNI IZVESTAJ'!A$2:BJ$14727,9,0)</f>
        <v>0</v>
      </c>
      <c r="M178" s="242">
        <f>VLOOKUP(A$2:A$1816,'DNEVNI IZVESTAJ'!A$2:BK$14727,10,0)</f>
        <v>0</v>
      </c>
      <c r="N178" s="242">
        <f>VLOOKUP(A$2:A$1816,'DNEVNI IZVESTAJ'!A$2:BL$14727,11,0)</f>
        <v>0</v>
      </c>
      <c r="O178" s="242">
        <f>VLOOKUP(A$2:A$1816,'DNEVNI IZVESTAJ'!A$2:BM$14727,12,0)</f>
        <v>0</v>
      </c>
      <c r="P178" s="242">
        <f>VLOOKUP(A$2:A$1816,'DNEVNI IZVESTAJ'!A$2:BN$14727,13,0)</f>
        <v>0</v>
      </c>
      <c r="Q178" s="242">
        <f>VLOOKUP(A$2:A$1816,'DNEVNI IZVESTAJ'!A$2:BO$14727,14,0)</f>
        <v>0</v>
      </c>
      <c r="R178" s="242">
        <f>VLOOKUP(A$2:A$1816,'DNEVNI IZVESTAJ'!A$2:BP$14727,15,0)</f>
        <v>9.59</v>
      </c>
      <c r="S178" s="19"/>
    </row>
    <row r="179" spans="1:19">
      <c r="A179" s="149" t="s">
        <v>5579</v>
      </c>
      <c r="B179" s="149" t="s">
        <v>1726</v>
      </c>
      <c r="C179" s="149">
        <v>9.9700000000000006</v>
      </c>
      <c r="D179" s="149"/>
      <c r="E179" s="149" t="s">
        <v>5578</v>
      </c>
      <c r="F179" s="241">
        <f>VLOOKUP(A$2:A$1845,'DNEVNI IZVESTAJ'!A$2:C$14727,3,0)</f>
        <v>9.6</v>
      </c>
      <c r="G179" s="238">
        <f>VLOOKUP(A$2:A$1845,'DNEVNI IZVESTAJ'!A$2:D$14727,4,0)</f>
        <v>0</v>
      </c>
      <c r="H179" s="17">
        <f>VLOOKUP(A$2:A$1816,'DNEVNI IZVESTAJ'!A$2:BF$14727,6,0)</f>
        <v>449</v>
      </c>
      <c r="I179" s="18">
        <f ca="1">SUM(H179+UNOS!J$9)</f>
        <v>460</v>
      </c>
      <c r="J179" s="17" t="str">
        <f>VLOOKUP(A$2:A$1816,'DNEVNI IZVESTAJ'!A$2:BH$14727,7,0)</f>
        <v>L CORP</v>
      </c>
      <c r="K179" s="17" t="str">
        <f>VLOOKUP(A$2:A$1816,'DNEVNI IZVESTAJ'!A$2:BI$14727,8,0)</f>
        <v>360+</v>
      </c>
      <c r="L179" s="242">
        <f>VLOOKUP(A$2:A$1816,'DNEVNI IZVESTAJ'!A$2:BJ$14727,9,0)</f>
        <v>0</v>
      </c>
      <c r="M179" s="242">
        <f>VLOOKUP(A$2:A$1816,'DNEVNI IZVESTAJ'!A$2:BK$14727,10,0)</f>
        <v>0</v>
      </c>
      <c r="N179" s="242">
        <f>VLOOKUP(A$2:A$1816,'DNEVNI IZVESTAJ'!A$2:BL$14727,11,0)</f>
        <v>0</v>
      </c>
      <c r="O179" s="242">
        <f>VLOOKUP(A$2:A$1816,'DNEVNI IZVESTAJ'!A$2:BM$14727,12,0)</f>
        <v>0</v>
      </c>
      <c r="P179" s="242">
        <f>VLOOKUP(A$2:A$1816,'DNEVNI IZVESTAJ'!A$2:BN$14727,13,0)</f>
        <v>0</v>
      </c>
      <c r="Q179" s="242">
        <f>VLOOKUP(A$2:A$1816,'DNEVNI IZVESTAJ'!A$2:BO$14727,14,0)</f>
        <v>0</v>
      </c>
      <c r="R179" s="242">
        <f>VLOOKUP(A$2:A$1816,'DNEVNI IZVESTAJ'!A$2:BP$14727,15,0)</f>
        <v>9.59</v>
      </c>
      <c r="S179" s="19"/>
    </row>
    <row r="180" spans="1:19">
      <c r="A180" s="149" t="s">
        <v>5584</v>
      </c>
      <c r="B180" s="149" t="s">
        <v>1726</v>
      </c>
      <c r="C180" s="149">
        <v>9.9700000000000006</v>
      </c>
      <c r="D180" s="149"/>
      <c r="E180" s="149" t="s">
        <v>75</v>
      </c>
      <c r="F180" s="241">
        <f>VLOOKUP(A$2:A$1845,'DNEVNI IZVESTAJ'!A$2:C$14727,3,0)</f>
        <v>9.6</v>
      </c>
      <c r="G180" s="238">
        <f>VLOOKUP(A$2:A$1845,'DNEVNI IZVESTAJ'!A$2:D$14727,4,0)</f>
        <v>0</v>
      </c>
      <c r="H180" s="17">
        <f>VLOOKUP(A$2:A$1816,'DNEVNI IZVESTAJ'!A$2:BF$14727,6,0)</f>
        <v>449</v>
      </c>
      <c r="I180" s="18">
        <f ca="1">SUM(H180+UNOS!J$9)</f>
        <v>460</v>
      </c>
      <c r="J180" s="17" t="str">
        <f>VLOOKUP(A$2:A$1816,'DNEVNI IZVESTAJ'!A$2:BH$14727,7,0)</f>
        <v>L CORP</v>
      </c>
      <c r="K180" s="17" t="str">
        <f>VLOOKUP(A$2:A$1816,'DNEVNI IZVESTAJ'!A$2:BI$14727,8,0)</f>
        <v>360+</v>
      </c>
      <c r="L180" s="242">
        <f>VLOOKUP(A$2:A$1816,'DNEVNI IZVESTAJ'!A$2:BJ$14727,9,0)</f>
        <v>0</v>
      </c>
      <c r="M180" s="242">
        <f>VLOOKUP(A$2:A$1816,'DNEVNI IZVESTAJ'!A$2:BK$14727,10,0)</f>
        <v>0</v>
      </c>
      <c r="N180" s="242">
        <f>VLOOKUP(A$2:A$1816,'DNEVNI IZVESTAJ'!A$2:BL$14727,11,0)</f>
        <v>0</v>
      </c>
      <c r="O180" s="242">
        <f>VLOOKUP(A$2:A$1816,'DNEVNI IZVESTAJ'!A$2:BM$14727,12,0)</f>
        <v>0</v>
      </c>
      <c r="P180" s="242">
        <f>VLOOKUP(A$2:A$1816,'DNEVNI IZVESTAJ'!A$2:BN$14727,13,0)</f>
        <v>0</v>
      </c>
      <c r="Q180" s="242">
        <f>VLOOKUP(A$2:A$1816,'DNEVNI IZVESTAJ'!A$2:BO$14727,14,0)</f>
        <v>0</v>
      </c>
      <c r="R180" s="242">
        <f>VLOOKUP(A$2:A$1816,'DNEVNI IZVESTAJ'!A$2:BP$14727,15,0)</f>
        <v>9.59</v>
      </c>
      <c r="S180" s="19"/>
    </row>
    <row r="181" spans="1:19">
      <c r="A181" s="149" t="s">
        <v>5587</v>
      </c>
      <c r="B181" s="149" t="s">
        <v>1726</v>
      </c>
      <c r="C181" s="149">
        <v>9.9700000000000006</v>
      </c>
      <c r="D181" s="149"/>
      <c r="E181" s="149" t="s">
        <v>5588</v>
      </c>
      <c r="F181" s="241">
        <f>VLOOKUP(A$2:A$1845,'DNEVNI IZVESTAJ'!A$2:C$14727,3,0)</f>
        <v>9.6</v>
      </c>
      <c r="G181" s="238">
        <f>VLOOKUP(A$2:A$1845,'DNEVNI IZVESTAJ'!A$2:D$14727,4,0)</f>
        <v>0</v>
      </c>
      <c r="H181" s="17">
        <f>VLOOKUP(A$2:A$1816,'DNEVNI IZVESTAJ'!A$2:BF$14727,6,0)</f>
        <v>449</v>
      </c>
      <c r="I181" s="18">
        <f ca="1">SUM(H181+UNOS!J$9)</f>
        <v>460</v>
      </c>
      <c r="J181" s="17" t="str">
        <f>VLOOKUP(A$2:A$1816,'DNEVNI IZVESTAJ'!A$2:BH$14727,7,0)</f>
        <v>L CORP</v>
      </c>
      <c r="K181" s="17" t="str">
        <f>VLOOKUP(A$2:A$1816,'DNEVNI IZVESTAJ'!A$2:BI$14727,8,0)</f>
        <v>360+</v>
      </c>
      <c r="L181" s="242">
        <f>VLOOKUP(A$2:A$1816,'DNEVNI IZVESTAJ'!A$2:BJ$14727,9,0)</f>
        <v>0</v>
      </c>
      <c r="M181" s="242">
        <f>VLOOKUP(A$2:A$1816,'DNEVNI IZVESTAJ'!A$2:BK$14727,10,0)</f>
        <v>0</v>
      </c>
      <c r="N181" s="242">
        <f>VLOOKUP(A$2:A$1816,'DNEVNI IZVESTAJ'!A$2:BL$14727,11,0)</f>
        <v>0</v>
      </c>
      <c r="O181" s="242">
        <f>VLOOKUP(A$2:A$1816,'DNEVNI IZVESTAJ'!A$2:BM$14727,12,0)</f>
        <v>0</v>
      </c>
      <c r="P181" s="242">
        <f>VLOOKUP(A$2:A$1816,'DNEVNI IZVESTAJ'!A$2:BN$14727,13,0)</f>
        <v>0</v>
      </c>
      <c r="Q181" s="242">
        <f>VLOOKUP(A$2:A$1816,'DNEVNI IZVESTAJ'!A$2:BO$14727,14,0)</f>
        <v>0</v>
      </c>
      <c r="R181" s="242">
        <f>VLOOKUP(A$2:A$1816,'DNEVNI IZVESTAJ'!A$2:BP$14727,15,0)</f>
        <v>9.59</v>
      </c>
      <c r="S181" s="19"/>
    </row>
    <row r="182" spans="1:19">
      <c r="A182" s="149" t="s">
        <v>5591</v>
      </c>
      <c r="B182" s="149" t="s">
        <v>1726</v>
      </c>
      <c r="C182" s="149">
        <v>9.9700000000000006</v>
      </c>
      <c r="D182" s="149"/>
      <c r="E182" s="149" t="s">
        <v>5592</v>
      </c>
      <c r="F182" s="241">
        <f>VLOOKUP(A$2:A$1845,'DNEVNI IZVESTAJ'!A$2:C$14727,3,0)</f>
        <v>9.6</v>
      </c>
      <c r="G182" s="238">
        <f>VLOOKUP(A$2:A$1845,'DNEVNI IZVESTAJ'!A$2:D$14727,4,0)</f>
        <v>0</v>
      </c>
      <c r="H182" s="17">
        <f>VLOOKUP(A$2:A$1816,'DNEVNI IZVESTAJ'!A$2:BF$14727,6,0)</f>
        <v>449</v>
      </c>
      <c r="I182" s="18">
        <f ca="1">SUM(H182+UNOS!J$9)</f>
        <v>460</v>
      </c>
      <c r="J182" s="17" t="str">
        <f>VLOOKUP(A$2:A$1816,'DNEVNI IZVESTAJ'!A$2:BH$14727,7,0)</f>
        <v>L CORP</v>
      </c>
      <c r="K182" s="17" t="str">
        <f>VLOOKUP(A$2:A$1816,'DNEVNI IZVESTAJ'!A$2:BI$14727,8,0)</f>
        <v>360+</v>
      </c>
      <c r="L182" s="242">
        <f>VLOOKUP(A$2:A$1816,'DNEVNI IZVESTAJ'!A$2:BJ$14727,9,0)</f>
        <v>0</v>
      </c>
      <c r="M182" s="242">
        <f>VLOOKUP(A$2:A$1816,'DNEVNI IZVESTAJ'!A$2:BK$14727,10,0)</f>
        <v>0</v>
      </c>
      <c r="N182" s="242">
        <f>VLOOKUP(A$2:A$1816,'DNEVNI IZVESTAJ'!A$2:BL$14727,11,0)</f>
        <v>0</v>
      </c>
      <c r="O182" s="242">
        <f>VLOOKUP(A$2:A$1816,'DNEVNI IZVESTAJ'!A$2:BM$14727,12,0)</f>
        <v>0</v>
      </c>
      <c r="P182" s="242">
        <f>VLOOKUP(A$2:A$1816,'DNEVNI IZVESTAJ'!A$2:BN$14727,13,0)</f>
        <v>0</v>
      </c>
      <c r="Q182" s="242">
        <f>VLOOKUP(A$2:A$1816,'DNEVNI IZVESTAJ'!A$2:BO$14727,14,0)</f>
        <v>0</v>
      </c>
      <c r="R182" s="242">
        <f>VLOOKUP(A$2:A$1816,'DNEVNI IZVESTAJ'!A$2:BP$14727,15,0)</f>
        <v>9.59</v>
      </c>
      <c r="S182" s="19"/>
    </row>
    <row r="183" spans="1:19">
      <c r="A183" s="149" t="s">
        <v>5593</v>
      </c>
      <c r="B183" s="149" t="s">
        <v>1726</v>
      </c>
      <c r="C183" s="149">
        <v>9.9700000000000006</v>
      </c>
      <c r="D183" s="149"/>
      <c r="E183" s="149" t="s">
        <v>5572</v>
      </c>
      <c r="F183" s="241">
        <f>VLOOKUP(A$2:A$1845,'DNEVNI IZVESTAJ'!A$2:C$14727,3,0)</f>
        <v>9.6</v>
      </c>
      <c r="G183" s="238">
        <f>VLOOKUP(A$2:A$1845,'DNEVNI IZVESTAJ'!A$2:D$14727,4,0)</f>
        <v>0</v>
      </c>
      <c r="H183" s="17">
        <f>VLOOKUP(A$2:A$1816,'DNEVNI IZVESTAJ'!A$2:BF$14727,6,0)</f>
        <v>449</v>
      </c>
      <c r="I183" s="18">
        <f ca="1">SUM(H183+UNOS!J$9)</f>
        <v>460</v>
      </c>
      <c r="J183" s="17" t="str">
        <f>VLOOKUP(A$2:A$1816,'DNEVNI IZVESTAJ'!A$2:BH$14727,7,0)</f>
        <v>L CORP</v>
      </c>
      <c r="K183" s="17" t="str">
        <f>VLOOKUP(A$2:A$1816,'DNEVNI IZVESTAJ'!A$2:BI$14727,8,0)</f>
        <v>360+</v>
      </c>
      <c r="L183" s="242">
        <f>VLOOKUP(A$2:A$1816,'DNEVNI IZVESTAJ'!A$2:BJ$14727,9,0)</f>
        <v>0</v>
      </c>
      <c r="M183" s="242">
        <f>VLOOKUP(A$2:A$1816,'DNEVNI IZVESTAJ'!A$2:BK$14727,10,0)</f>
        <v>0</v>
      </c>
      <c r="N183" s="242">
        <f>VLOOKUP(A$2:A$1816,'DNEVNI IZVESTAJ'!A$2:BL$14727,11,0)</f>
        <v>0</v>
      </c>
      <c r="O183" s="242">
        <f>VLOOKUP(A$2:A$1816,'DNEVNI IZVESTAJ'!A$2:BM$14727,12,0)</f>
        <v>0</v>
      </c>
      <c r="P183" s="242">
        <f>VLOOKUP(A$2:A$1816,'DNEVNI IZVESTAJ'!A$2:BN$14727,13,0)</f>
        <v>0</v>
      </c>
      <c r="Q183" s="242">
        <f>VLOOKUP(A$2:A$1816,'DNEVNI IZVESTAJ'!A$2:BO$14727,14,0)</f>
        <v>0</v>
      </c>
      <c r="R183" s="242">
        <f>VLOOKUP(A$2:A$1816,'DNEVNI IZVESTAJ'!A$2:BP$14727,15,0)</f>
        <v>9.59</v>
      </c>
      <c r="S183" s="19"/>
    </row>
    <row r="184" spans="1:19">
      <c r="A184" s="149" t="s">
        <v>5615</v>
      </c>
      <c r="B184" s="149" t="s">
        <v>5616</v>
      </c>
      <c r="C184" s="149">
        <v>9.9700000000000006</v>
      </c>
      <c r="D184" s="149"/>
      <c r="E184" s="149" t="s">
        <v>5467</v>
      </c>
      <c r="F184" s="241">
        <f>VLOOKUP(A$2:A$1845,'DNEVNI IZVESTAJ'!A$2:C$14727,3,0)</f>
        <v>9.6</v>
      </c>
      <c r="G184" s="238">
        <f>VLOOKUP(A$2:A$1845,'DNEVNI IZVESTAJ'!A$2:D$14727,4,0)</f>
        <v>0</v>
      </c>
      <c r="H184" s="17">
        <f>VLOOKUP(A$2:A$1816,'DNEVNI IZVESTAJ'!A$2:BF$14727,6,0)</f>
        <v>449</v>
      </c>
      <c r="I184" s="18">
        <f ca="1">SUM(H184+UNOS!J$9)</f>
        <v>460</v>
      </c>
      <c r="J184" s="17" t="str">
        <f>VLOOKUP(A$2:A$1816,'DNEVNI IZVESTAJ'!A$2:BH$14727,7,0)</f>
        <v>L CORP</v>
      </c>
      <c r="K184" s="17" t="str">
        <f>VLOOKUP(A$2:A$1816,'DNEVNI IZVESTAJ'!A$2:BI$14727,8,0)</f>
        <v>360+</v>
      </c>
      <c r="L184" s="242">
        <f>VLOOKUP(A$2:A$1816,'DNEVNI IZVESTAJ'!A$2:BJ$14727,9,0)</f>
        <v>0</v>
      </c>
      <c r="M184" s="242">
        <f>VLOOKUP(A$2:A$1816,'DNEVNI IZVESTAJ'!A$2:BK$14727,10,0)</f>
        <v>0</v>
      </c>
      <c r="N184" s="242">
        <f>VLOOKUP(A$2:A$1816,'DNEVNI IZVESTAJ'!A$2:BL$14727,11,0)</f>
        <v>0</v>
      </c>
      <c r="O184" s="242">
        <f>VLOOKUP(A$2:A$1816,'DNEVNI IZVESTAJ'!A$2:BM$14727,12,0)</f>
        <v>0</v>
      </c>
      <c r="P184" s="242">
        <f>VLOOKUP(A$2:A$1816,'DNEVNI IZVESTAJ'!A$2:BN$14727,13,0)</f>
        <v>0</v>
      </c>
      <c r="Q184" s="242">
        <f>VLOOKUP(A$2:A$1816,'DNEVNI IZVESTAJ'!A$2:BO$14727,14,0)</f>
        <v>0</v>
      </c>
      <c r="R184" s="242">
        <f>VLOOKUP(A$2:A$1816,'DNEVNI IZVESTAJ'!A$2:BP$14727,15,0)</f>
        <v>9.59</v>
      </c>
      <c r="S184" s="19"/>
    </row>
    <row r="185" spans="1:19">
      <c r="A185" s="149" t="s">
        <v>5115</v>
      </c>
      <c r="B185" s="149" t="s">
        <v>644</v>
      </c>
      <c r="C185" s="149">
        <v>82.2</v>
      </c>
      <c r="D185" s="149">
        <v>60348.89</v>
      </c>
      <c r="E185" s="149" t="s">
        <v>4354</v>
      </c>
      <c r="F185" s="241">
        <f>VLOOKUP(A$2:A$1845,'DNEVNI IZVESTAJ'!A$2:C$14727,3,0)</f>
        <v>18992.82</v>
      </c>
      <c r="G185" s="238">
        <f>VLOOKUP(A$2:A$1845,'DNEVNI IZVESTAJ'!A$2:D$14727,4,0)</f>
        <v>42982.27</v>
      </c>
      <c r="H185" s="17">
        <f>VLOOKUP(A$2:A$1816,'DNEVNI IZVESTAJ'!A$2:BF$14727,6,0)</f>
        <v>291</v>
      </c>
      <c r="I185" s="18">
        <f ca="1">SUM(H185+UNOS!J$9)</f>
        <v>302</v>
      </c>
      <c r="J185" s="17" t="str">
        <f>VLOOKUP(A$2:A$1816,'DNEVNI IZVESTAJ'!A$2:BH$14727,7,0)</f>
        <v>SME</v>
      </c>
      <c r="K185" s="17" t="str">
        <f>VLOOKUP(A$2:A$1816,'DNEVNI IZVESTAJ'!A$2:BI$14727,8,0)</f>
        <v>180-359</v>
      </c>
      <c r="L185" s="242">
        <f>VLOOKUP(A$2:A$1816,'DNEVNI IZVESTAJ'!A$2:BJ$14727,9,0)</f>
        <v>0</v>
      </c>
      <c r="M185" s="242">
        <f>VLOOKUP(A$2:A$1816,'DNEVNI IZVESTAJ'!A$2:BK$14727,10,0)</f>
        <v>110.91</v>
      </c>
      <c r="N185" s="242">
        <f>VLOOKUP(A$2:A$1816,'DNEVNI IZVESTAJ'!A$2:BL$14727,11,0)</f>
        <v>137.24</v>
      </c>
      <c r="O185" s="242">
        <f>VLOOKUP(A$2:A$1816,'DNEVNI IZVESTAJ'!A$2:BM$14727,12,0)</f>
        <v>206.5</v>
      </c>
      <c r="P185" s="242">
        <f>VLOOKUP(A$2:A$1816,'DNEVNI IZVESTAJ'!A$2:BN$14727,13,0)</f>
        <v>15505.94</v>
      </c>
      <c r="Q185" s="242">
        <f>VLOOKUP(A$2:A$1816,'DNEVNI IZVESTAJ'!A$2:BO$14727,14,0)</f>
        <v>2952.93</v>
      </c>
      <c r="R185" s="242">
        <f>VLOOKUP(A$2:A$1816,'DNEVNI IZVESTAJ'!A$2:BP$14727,15,0)</f>
        <v>0</v>
      </c>
      <c r="S185" s="19"/>
    </row>
    <row r="186" spans="1:19">
      <c r="A186" s="149" t="s">
        <v>4355</v>
      </c>
      <c r="B186" s="149" t="s">
        <v>644</v>
      </c>
      <c r="C186" s="149">
        <v>14157.64</v>
      </c>
      <c r="D186" s="149">
        <v>63330.2</v>
      </c>
      <c r="E186" s="149" t="s">
        <v>645</v>
      </c>
      <c r="F186" s="241">
        <f>VLOOKUP(A$2:A$1845,'DNEVNI IZVESTAJ'!A$2:C$14727,3,0)</f>
        <v>34059.1</v>
      </c>
      <c r="G186" s="238">
        <f>VLOOKUP(A$2:A$1845,'DNEVNI IZVESTAJ'!A$2:D$14727,4,0)</f>
        <v>45105.64</v>
      </c>
      <c r="H186" s="17">
        <f>VLOOKUP(A$2:A$1816,'DNEVNI IZVESTAJ'!A$2:BF$14727,6,0)</f>
        <v>291</v>
      </c>
      <c r="I186" s="18">
        <f ca="1">SUM(H186+UNOS!J$9)</f>
        <v>302</v>
      </c>
      <c r="J186" s="17" t="str">
        <f>VLOOKUP(A$2:A$1816,'DNEVNI IZVESTAJ'!A$2:BH$14727,7,0)</f>
        <v>SME</v>
      </c>
      <c r="K186" s="17" t="str">
        <f>VLOOKUP(A$2:A$1816,'DNEVNI IZVESTAJ'!A$2:BI$14727,8,0)</f>
        <v>180-359</v>
      </c>
      <c r="L186" s="242">
        <f>VLOOKUP(A$2:A$1816,'DNEVNI IZVESTAJ'!A$2:BJ$14727,9,0)</f>
        <v>0</v>
      </c>
      <c r="M186" s="242">
        <f>VLOOKUP(A$2:A$1816,'DNEVNI IZVESTAJ'!A$2:BK$14727,10,0)</f>
        <v>315.29000000000002</v>
      </c>
      <c r="N186" s="242">
        <f>VLOOKUP(A$2:A$1816,'DNEVNI IZVESTAJ'!A$2:BL$14727,11,0)</f>
        <v>216.76</v>
      </c>
      <c r="O186" s="242">
        <f>VLOOKUP(A$2:A$1816,'DNEVNI IZVESTAJ'!A$2:BM$14727,12,0)</f>
        <v>284.12</v>
      </c>
      <c r="P186" s="242">
        <f>VLOOKUP(A$2:A$1816,'DNEVNI IZVESTAJ'!A$2:BN$14727,13,0)</f>
        <v>16444.47</v>
      </c>
      <c r="Q186" s="242">
        <f>VLOOKUP(A$2:A$1816,'DNEVNI IZVESTAJ'!A$2:BO$14727,14,0)</f>
        <v>16649.900000000001</v>
      </c>
      <c r="R186" s="242">
        <f>VLOOKUP(A$2:A$1816,'DNEVNI IZVESTAJ'!A$2:BP$14727,15,0)</f>
        <v>0</v>
      </c>
      <c r="S186" s="19"/>
    </row>
    <row r="187" spans="1:19">
      <c r="A187" s="149" t="s">
        <v>4356</v>
      </c>
      <c r="B187" s="149" t="s">
        <v>644</v>
      </c>
      <c r="C187" s="149">
        <v>9024.23</v>
      </c>
      <c r="D187" s="149">
        <v>61356.12</v>
      </c>
      <c r="E187" s="149" t="s">
        <v>645</v>
      </c>
      <c r="F187" s="241">
        <f>VLOOKUP(A$2:A$1845,'DNEVNI IZVESTAJ'!A$2:C$14727,3,0)</f>
        <v>32864.519999999997</v>
      </c>
      <c r="G187" s="238">
        <f>VLOOKUP(A$2:A$1845,'DNEVNI IZVESTAJ'!A$2:D$14727,4,0)</f>
        <v>43699.64</v>
      </c>
      <c r="H187" s="17">
        <f>VLOOKUP(A$2:A$1816,'DNEVNI IZVESTAJ'!A$2:BF$14727,6,0)</f>
        <v>291</v>
      </c>
      <c r="I187" s="18">
        <f ca="1">SUM(H187+UNOS!J$9)</f>
        <v>302</v>
      </c>
      <c r="J187" s="17" t="str">
        <f>VLOOKUP(A$2:A$1816,'DNEVNI IZVESTAJ'!A$2:BH$14727,7,0)</f>
        <v>SME</v>
      </c>
      <c r="K187" s="17" t="str">
        <f>VLOOKUP(A$2:A$1816,'DNEVNI IZVESTAJ'!A$2:BI$14727,8,0)</f>
        <v>180-359</v>
      </c>
      <c r="L187" s="242">
        <f>VLOOKUP(A$2:A$1816,'DNEVNI IZVESTAJ'!A$2:BJ$14727,9,0)</f>
        <v>0</v>
      </c>
      <c r="M187" s="242">
        <f>VLOOKUP(A$2:A$1816,'DNEVNI IZVESTAJ'!A$2:BK$14727,10,0)</f>
        <v>309.08999999999997</v>
      </c>
      <c r="N187" s="242">
        <f>VLOOKUP(A$2:A$1816,'DNEVNI IZVESTAJ'!A$2:BL$14727,11,0)</f>
        <v>210.12</v>
      </c>
      <c r="O187" s="242">
        <f>VLOOKUP(A$2:A$1816,'DNEVNI IZVESTAJ'!A$2:BM$14727,12,0)</f>
        <v>277.36</v>
      </c>
      <c r="P187" s="242">
        <f>VLOOKUP(A$2:A$1816,'DNEVNI IZVESTAJ'!A$2:BN$14727,13,0)</f>
        <v>15937.26</v>
      </c>
      <c r="Q187" s="242">
        <f>VLOOKUP(A$2:A$1816,'DNEVNI IZVESTAJ'!A$2:BO$14727,14,0)</f>
        <v>15986.55</v>
      </c>
      <c r="R187" s="242">
        <f>VLOOKUP(A$2:A$1816,'DNEVNI IZVESTAJ'!A$2:BP$14727,15,0)</f>
        <v>0</v>
      </c>
      <c r="S187" s="19"/>
    </row>
    <row r="188" spans="1:19">
      <c r="A188" s="149" t="s">
        <v>3865</v>
      </c>
      <c r="B188" s="149" t="s">
        <v>3866</v>
      </c>
      <c r="C188" s="149">
        <v>2800.49</v>
      </c>
      <c r="D188" s="149"/>
      <c r="E188" s="149" t="s">
        <v>3868</v>
      </c>
      <c r="F188" s="241">
        <f>VLOOKUP(A$2:A$1845,'DNEVNI IZVESTAJ'!A$2:C$14727,3,0)</f>
        <v>111.12</v>
      </c>
      <c r="G188" s="238">
        <f>VLOOKUP(A$2:A$1845,'DNEVNI IZVESTAJ'!A$2:D$14727,4,0)</f>
        <v>0</v>
      </c>
      <c r="H188" s="17">
        <f>VLOOKUP(A$2:A$1816,'DNEVNI IZVESTAJ'!A$2:BF$14727,6,0)</f>
        <v>248</v>
      </c>
      <c r="I188" s="18">
        <f ca="1">SUM(H188+UNOS!J$9)</f>
        <v>259</v>
      </c>
      <c r="J188" s="17" t="str">
        <f>VLOOKUP(A$2:A$1816,'DNEVNI IZVESTAJ'!A$2:BH$14727,7,0)</f>
        <v>SBB</v>
      </c>
      <c r="K188" s="17" t="str">
        <f>VLOOKUP(A$2:A$1816,'DNEVNI IZVESTAJ'!A$2:BI$14727,8,0)</f>
        <v>180-359</v>
      </c>
      <c r="L188" s="242">
        <f>VLOOKUP(A$2:A$1816,'DNEVNI IZVESTAJ'!A$2:BJ$14727,9,0)</f>
        <v>0</v>
      </c>
      <c r="M188" s="242">
        <f>VLOOKUP(A$2:A$1816,'DNEVNI IZVESTAJ'!A$2:BK$14727,10,0)</f>
        <v>0</v>
      </c>
      <c r="N188" s="242">
        <f>VLOOKUP(A$2:A$1816,'DNEVNI IZVESTAJ'!A$2:BL$14727,11,0)</f>
        <v>0</v>
      </c>
      <c r="O188" s="242">
        <f>VLOOKUP(A$2:A$1816,'DNEVNI IZVESTAJ'!A$2:BM$14727,12,0)</f>
        <v>0</v>
      </c>
      <c r="P188" s="242">
        <f>VLOOKUP(A$2:A$1816,'DNEVNI IZVESTAJ'!A$2:BN$14727,13,0)</f>
        <v>0</v>
      </c>
      <c r="Q188" s="242">
        <f>VLOOKUP(A$2:A$1816,'DNEVNI IZVESTAJ'!A$2:BO$14727,14,0)</f>
        <v>111.12</v>
      </c>
      <c r="R188" s="242">
        <f>VLOOKUP(A$2:A$1816,'DNEVNI IZVESTAJ'!A$2:BP$14727,15,0)</f>
        <v>0</v>
      </c>
      <c r="S188" s="19"/>
    </row>
    <row r="189" spans="1:19">
      <c r="A189" s="151" t="s">
        <v>5087</v>
      </c>
      <c r="B189" s="151" t="s">
        <v>15142</v>
      </c>
      <c r="C189" s="149">
        <v>3912.35</v>
      </c>
      <c r="D189" s="149">
        <v>42365.77</v>
      </c>
      <c r="E189" s="149" t="s">
        <v>5088</v>
      </c>
      <c r="F189" s="241">
        <f>VLOOKUP(A$2:A$1845,'DNEVNI IZVESTAJ'!A$2:C$14727,3,0)</f>
        <v>3262.1</v>
      </c>
      <c r="G189" s="238">
        <f>VLOOKUP(A$2:A$1845,'DNEVNI IZVESTAJ'!A$2:D$14727,4,0)</f>
        <v>0</v>
      </c>
      <c r="H189" s="17">
        <f>VLOOKUP(A$2:A$1816,'DNEVNI IZVESTAJ'!A$2:BF$14727,6,0)</f>
        <v>186</v>
      </c>
      <c r="I189" s="18">
        <f ca="1">SUM(H189+UNOS!J$9)</f>
        <v>197</v>
      </c>
      <c r="J189" s="17" t="str">
        <f>VLOOKUP(A$2:A$1816,'DNEVNI IZVESTAJ'!A$2:BH$14727,7,0)</f>
        <v>SME</v>
      </c>
      <c r="K189" s="17" t="str">
        <f>VLOOKUP(A$2:A$1816,'DNEVNI IZVESTAJ'!A$2:BI$14727,8,0)</f>
        <v>180-359</v>
      </c>
      <c r="L189" s="242">
        <f>VLOOKUP(A$2:A$1816,'DNEVNI IZVESTAJ'!A$2:BJ$14727,9,0)</f>
        <v>0</v>
      </c>
      <c r="M189" s="242">
        <f>VLOOKUP(A$2:A$1816,'DNEVNI IZVESTAJ'!A$2:BK$14727,10,0)</f>
        <v>0</v>
      </c>
      <c r="N189" s="242">
        <f>VLOOKUP(A$2:A$1816,'DNEVNI IZVESTAJ'!A$2:BL$14727,11,0)</f>
        <v>0</v>
      </c>
      <c r="O189" s="242">
        <f>VLOOKUP(A$2:A$1816,'DNEVNI IZVESTAJ'!A$2:BM$14727,12,0)</f>
        <v>0</v>
      </c>
      <c r="P189" s="242">
        <f>VLOOKUP(A$2:A$1816,'DNEVNI IZVESTAJ'!A$2:BN$14727,13,0)</f>
        <v>2757.03</v>
      </c>
      <c r="Q189" s="242">
        <f>VLOOKUP(A$2:A$1816,'DNEVNI IZVESTAJ'!A$2:BO$14727,14,0)</f>
        <v>505.07</v>
      </c>
      <c r="R189" s="242">
        <f>VLOOKUP(A$2:A$1816,'DNEVNI IZVESTAJ'!A$2:BP$14727,15,0)</f>
        <v>0</v>
      </c>
      <c r="S189" s="19"/>
    </row>
    <row r="190" spans="1:19">
      <c r="A190" s="151" t="s">
        <v>2234</v>
      </c>
      <c r="B190" s="151" t="s">
        <v>15142</v>
      </c>
      <c r="C190" s="149">
        <v>12296.91</v>
      </c>
      <c r="D190" s="149">
        <v>117850.61</v>
      </c>
      <c r="E190" s="149" t="s">
        <v>2235</v>
      </c>
      <c r="F190" s="241">
        <f>VLOOKUP(A$2:A$1845,'DNEVNI IZVESTAJ'!A$2:C$14727,3,0)</f>
        <v>9973.5300000000007</v>
      </c>
      <c r="G190" s="238">
        <f>VLOOKUP(A$2:A$1845,'DNEVNI IZVESTAJ'!A$2:D$14727,4,0)</f>
        <v>0</v>
      </c>
      <c r="H190" s="17">
        <f>VLOOKUP(A$2:A$1816,'DNEVNI IZVESTAJ'!A$2:BF$14727,6,0)</f>
        <v>186</v>
      </c>
      <c r="I190" s="18">
        <f ca="1">SUM(H190+UNOS!J$9)</f>
        <v>197</v>
      </c>
      <c r="J190" s="17" t="str">
        <f>VLOOKUP(A$2:A$1816,'DNEVNI IZVESTAJ'!A$2:BH$14727,7,0)</f>
        <v>SME</v>
      </c>
      <c r="K190" s="17" t="str">
        <f>VLOOKUP(A$2:A$1816,'DNEVNI IZVESTAJ'!A$2:BI$14727,8,0)</f>
        <v>180-359</v>
      </c>
      <c r="L190" s="242">
        <f>VLOOKUP(A$2:A$1816,'DNEVNI IZVESTAJ'!A$2:BJ$14727,9,0)</f>
        <v>0</v>
      </c>
      <c r="M190" s="242">
        <f>VLOOKUP(A$2:A$1816,'DNEVNI IZVESTAJ'!A$2:BK$14727,10,0)</f>
        <v>0</v>
      </c>
      <c r="N190" s="242">
        <f>VLOOKUP(A$2:A$1816,'DNEVNI IZVESTAJ'!A$2:BL$14727,11,0)</f>
        <v>0</v>
      </c>
      <c r="O190" s="242">
        <f>VLOOKUP(A$2:A$1816,'DNEVNI IZVESTAJ'!A$2:BM$14727,12,0)</f>
        <v>0</v>
      </c>
      <c r="P190" s="242">
        <f>VLOOKUP(A$2:A$1816,'DNEVNI IZVESTAJ'!A$2:BN$14727,13,0)</f>
        <v>7669.32</v>
      </c>
      <c r="Q190" s="242">
        <f>VLOOKUP(A$2:A$1816,'DNEVNI IZVESTAJ'!A$2:BO$14727,14,0)</f>
        <v>2304.21</v>
      </c>
      <c r="R190" s="242">
        <f>VLOOKUP(A$2:A$1816,'DNEVNI IZVESTAJ'!A$2:BP$14727,15,0)</f>
        <v>0</v>
      </c>
      <c r="S190" s="19"/>
    </row>
    <row r="191" spans="1:19">
      <c r="A191" s="151" t="s">
        <v>3763</v>
      </c>
      <c r="B191" s="151" t="s">
        <v>15142</v>
      </c>
      <c r="C191" s="149">
        <v>2020.08</v>
      </c>
      <c r="D191" s="149">
        <v>21804.01</v>
      </c>
      <c r="E191" s="149" t="s">
        <v>3764</v>
      </c>
      <c r="F191" s="241">
        <f>VLOOKUP(A$2:A$1845,'DNEVNI IZVESTAJ'!A$2:C$14727,3,0)</f>
        <v>1847.22</v>
      </c>
      <c r="G191" s="238">
        <f>VLOOKUP(A$2:A$1845,'DNEVNI IZVESTAJ'!A$2:D$14727,4,0)</f>
        <v>0</v>
      </c>
      <c r="H191" s="17">
        <f>VLOOKUP(A$2:A$1816,'DNEVNI IZVESTAJ'!A$2:BF$14727,6,0)</f>
        <v>186</v>
      </c>
      <c r="I191" s="18">
        <f ca="1">SUM(H191+UNOS!J$9)</f>
        <v>197</v>
      </c>
      <c r="J191" s="17" t="str">
        <f>VLOOKUP(A$2:A$1816,'DNEVNI IZVESTAJ'!A$2:BH$14727,7,0)</f>
        <v>SME</v>
      </c>
      <c r="K191" s="17" t="str">
        <f>VLOOKUP(A$2:A$1816,'DNEVNI IZVESTAJ'!A$2:BI$14727,8,0)</f>
        <v>180-359</v>
      </c>
      <c r="L191" s="242">
        <f>VLOOKUP(A$2:A$1816,'DNEVNI IZVESTAJ'!A$2:BJ$14727,9,0)</f>
        <v>0</v>
      </c>
      <c r="M191" s="242">
        <f>VLOOKUP(A$2:A$1816,'DNEVNI IZVESTAJ'!A$2:BK$14727,10,0)</f>
        <v>0</v>
      </c>
      <c r="N191" s="242">
        <f>VLOOKUP(A$2:A$1816,'DNEVNI IZVESTAJ'!A$2:BL$14727,11,0)</f>
        <v>0</v>
      </c>
      <c r="O191" s="242">
        <f>VLOOKUP(A$2:A$1816,'DNEVNI IZVESTAJ'!A$2:BM$14727,12,0)</f>
        <v>0</v>
      </c>
      <c r="P191" s="242">
        <f>VLOOKUP(A$2:A$1816,'DNEVNI IZVESTAJ'!A$2:BN$14727,13,0)</f>
        <v>1636.1</v>
      </c>
      <c r="Q191" s="242">
        <f>VLOOKUP(A$2:A$1816,'DNEVNI IZVESTAJ'!A$2:BO$14727,14,0)</f>
        <v>211.11</v>
      </c>
      <c r="R191" s="242">
        <f>VLOOKUP(A$2:A$1816,'DNEVNI IZVESTAJ'!A$2:BP$14727,15,0)</f>
        <v>0</v>
      </c>
      <c r="S191" s="19"/>
    </row>
    <row r="192" spans="1:19">
      <c r="A192" s="151" t="s">
        <v>5076</v>
      </c>
      <c r="B192" s="151" t="s">
        <v>15142</v>
      </c>
      <c r="C192" s="149">
        <v>1648.19</v>
      </c>
      <c r="D192" s="149">
        <v>17745.23</v>
      </c>
      <c r="E192" s="149" t="s">
        <v>5077</v>
      </c>
      <c r="F192" s="241">
        <f>VLOOKUP(A$2:A$1845,'DNEVNI IZVESTAJ'!A$2:C$14727,3,0)</f>
        <v>1366.19</v>
      </c>
      <c r="G192" s="238">
        <f>VLOOKUP(A$2:A$1845,'DNEVNI IZVESTAJ'!A$2:D$14727,4,0)</f>
        <v>0</v>
      </c>
      <c r="H192" s="17">
        <f>VLOOKUP(A$2:A$1816,'DNEVNI IZVESTAJ'!A$2:BF$14727,6,0)</f>
        <v>186</v>
      </c>
      <c r="I192" s="18">
        <f ca="1">SUM(H192+UNOS!J$9)</f>
        <v>197</v>
      </c>
      <c r="J192" s="17" t="str">
        <f>VLOOKUP(A$2:A$1816,'DNEVNI IZVESTAJ'!A$2:BH$14727,7,0)</f>
        <v>SME</v>
      </c>
      <c r="K192" s="17" t="str">
        <f>VLOOKUP(A$2:A$1816,'DNEVNI IZVESTAJ'!A$2:BI$14727,8,0)</f>
        <v>180-359</v>
      </c>
      <c r="L192" s="242">
        <f>VLOOKUP(A$2:A$1816,'DNEVNI IZVESTAJ'!A$2:BJ$14727,9,0)</f>
        <v>0</v>
      </c>
      <c r="M192" s="242">
        <f>VLOOKUP(A$2:A$1816,'DNEVNI IZVESTAJ'!A$2:BK$14727,10,0)</f>
        <v>0</v>
      </c>
      <c r="N192" s="242">
        <f>VLOOKUP(A$2:A$1816,'DNEVNI IZVESTAJ'!A$2:BL$14727,11,0)</f>
        <v>0</v>
      </c>
      <c r="O192" s="242">
        <f>VLOOKUP(A$2:A$1816,'DNEVNI IZVESTAJ'!A$2:BM$14727,12,0)</f>
        <v>0</v>
      </c>
      <c r="P192" s="242">
        <f>VLOOKUP(A$2:A$1816,'DNEVNI IZVESTAJ'!A$2:BN$14727,13,0)</f>
        <v>1154.79</v>
      </c>
      <c r="Q192" s="242">
        <f>VLOOKUP(A$2:A$1816,'DNEVNI IZVESTAJ'!A$2:BO$14727,14,0)</f>
        <v>211.4</v>
      </c>
      <c r="R192" s="242">
        <f>VLOOKUP(A$2:A$1816,'DNEVNI IZVESTAJ'!A$2:BP$14727,15,0)</f>
        <v>0</v>
      </c>
      <c r="S192" s="19"/>
    </row>
    <row r="193" spans="1:19">
      <c r="A193" s="151" t="s">
        <v>3992</v>
      </c>
      <c r="B193" s="151" t="s">
        <v>15142</v>
      </c>
      <c r="C193" s="149">
        <v>3050.96</v>
      </c>
      <c r="D193" s="149">
        <v>32969.08</v>
      </c>
      <c r="E193" s="149" t="s">
        <v>3994</v>
      </c>
      <c r="F193" s="241">
        <f>VLOOKUP(A$2:A$1845,'DNEVNI IZVESTAJ'!A$2:C$14727,3,0)</f>
        <v>2473.89</v>
      </c>
      <c r="G193" s="238">
        <f>VLOOKUP(A$2:A$1845,'DNEVNI IZVESTAJ'!A$2:D$14727,4,0)</f>
        <v>0</v>
      </c>
      <c r="H193" s="17">
        <f>VLOOKUP(A$2:A$1816,'DNEVNI IZVESTAJ'!A$2:BF$14727,6,0)</f>
        <v>156</v>
      </c>
      <c r="I193" s="18">
        <f ca="1">SUM(H193+UNOS!J$9)</f>
        <v>167</v>
      </c>
      <c r="J193" s="17" t="str">
        <f>VLOOKUP(A$2:A$1816,'DNEVNI IZVESTAJ'!A$2:BH$14727,7,0)</f>
        <v>SME</v>
      </c>
      <c r="K193" s="17" t="str">
        <f>VLOOKUP(A$2:A$1816,'DNEVNI IZVESTAJ'!A$2:BI$14727,8,0)</f>
        <v>90-179</v>
      </c>
      <c r="L193" s="242">
        <f>VLOOKUP(A$2:A$1816,'DNEVNI IZVESTAJ'!A$2:BJ$14727,9,0)</f>
        <v>0</v>
      </c>
      <c r="M193" s="242">
        <f>VLOOKUP(A$2:A$1816,'DNEVNI IZVESTAJ'!A$2:BK$14727,10,0)</f>
        <v>0</v>
      </c>
      <c r="N193" s="242">
        <f>VLOOKUP(A$2:A$1816,'DNEVNI IZVESTAJ'!A$2:BL$14727,11,0)</f>
        <v>0</v>
      </c>
      <c r="O193" s="242">
        <f>VLOOKUP(A$2:A$1816,'DNEVNI IZVESTAJ'!A$2:BM$14727,12,0)</f>
        <v>0</v>
      </c>
      <c r="P193" s="242">
        <f>VLOOKUP(A$2:A$1816,'DNEVNI IZVESTAJ'!A$2:BN$14727,13,0)</f>
        <v>2473.9</v>
      </c>
      <c r="Q193" s="242">
        <f>VLOOKUP(A$2:A$1816,'DNEVNI IZVESTAJ'!A$2:BO$14727,14,0)</f>
        <v>0</v>
      </c>
      <c r="R193" s="242">
        <f>VLOOKUP(A$2:A$1816,'DNEVNI IZVESTAJ'!A$2:BP$14727,15,0)</f>
        <v>0</v>
      </c>
      <c r="S193" s="19"/>
    </row>
    <row r="194" spans="1:19">
      <c r="A194" s="149" t="s">
        <v>5208</v>
      </c>
      <c r="B194" s="149" t="s">
        <v>15076</v>
      </c>
      <c r="C194" s="149">
        <v>2782.53</v>
      </c>
      <c r="D194" s="149">
        <v>23186.5</v>
      </c>
      <c r="E194" s="149" t="s">
        <v>5210</v>
      </c>
      <c r="F194" s="241">
        <f>VLOOKUP(A$2:A$1845,'DNEVNI IZVESTAJ'!A$2:C$14727,3,0)</f>
        <v>2934.25</v>
      </c>
      <c r="G194" s="238">
        <f>VLOOKUP(A$2:A$1845,'DNEVNI IZVESTAJ'!A$2:D$14727,4,0)</f>
        <v>15347.59</v>
      </c>
      <c r="H194" s="17">
        <f>VLOOKUP(A$2:A$1816,'DNEVNI IZVESTAJ'!A$2:BF$14727,6,0)</f>
        <v>64</v>
      </c>
      <c r="I194" s="18">
        <f ca="1">SUM(H194+UNOS!J$9)</f>
        <v>75</v>
      </c>
      <c r="J194" s="17" t="str">
        <f>VLOOKUP(A$2:A$1816,'DNEVNI IZVESTAJ'!A$2:BH$14727,7,0)</f>
        <v>SME</v>
      </c>
      <c r="K194" s="17" t="str">
        <f>VLOOKUP(A$2:A$1816,'DNEVNI IZVESTAJ'!A$2:BI$14727,8,0)</f>
        <v>60-89</v>
      </c>
      <c r="L194" s="242">
        <f>VLOOKUP(A$2:A$1816,'DNEVNI IZVESTAJ'!A$2:BJ$14727,9,0)</f>
        <v>0</v>
      </c>
      <c r="M194" s="242">
        <f>VLOOKUP(A$2:A$1816,'DNEVNI IZVESTAJ'!A$2:BK$14727,10,0)</f>
        <v>2138.9499999999998</v>
      </c>
      <c r="N194" s="242">
        <f>VLOOKUP(A$2:A$1816,'DNEVNI IZVESTAJ'!A$2:BL$14727,11,0)</f>
        <v>0</v>
      </c>
      <c r="O194" s="242">
        <f>VLOOKUP(A$2:A$1816,'DNEVNI IZVESTAJ'!A$2:BM$14727,12,0)</f>
        <v>795.31</v>
      </c>
      <c r="P194" s="242">
        <f>VLOOKUP(A$2:A$1816,'DNEVNI IZVESTAJ'!A$2:BN$14727,13,0)</f>
        <v>0</v>
      </c>
      <c r="Q194" s="242">
        <f>VLOOKUP(A$2:A$1816,'DNEVNI IZVESTAJ'!A$2:BO$14727,14,0)</f>
        <v>0</v>
      </c>
      <c r="R194" s="242">
        <f>VLOOKUP(A$2:A$1816,'DNEVNI IZVESTAJ'!A$2:BP$14727,15,0)</f>
        <v>0</v>
      </c>
      <c r="S194" s="19"/>
    </row>
    <row r="195" spans="1:19">
      <c r="A195" s="149" t="s">
        <v>4650</v>
      </c>
      <c r="B195" s="149" t="s">
        <v>15076</v>
      </c>
      <c r="C195" s="149">
        <v>2883.67</v>
      </c>
      <c r="D195" s="149">
        <v>27602.91</v>
      </c>
      <c r="E195" s="149" t="s">
        <v>4651</v>
      </c>
      <c r="F195" s="241">
        <f>VLOOKUP(A$2:A$1845,'DNEVNI IZVESTAJ'!A$2:C$14727,3,0)</f>
        <v>2208.34</v>
      </c>
      <c r="G195" s="238">
        <f>VLOOKUP(A$2:A$1845,'DNEVNI IZVESTAJ'!A$2:D$14727,4,0)</f>
        <v>15845.58</v>
      </c>
      <c r="H195" s="17">
        <f>VLOOKUP(A$2:A$1816,'DNEVNI IZVESTAJ'!A$2:BF$14727,6,0)</f>
        <v>30</v>
      </c>
      <c r="I195" s="18">
        <f ca="1">SUM(H195+UNOS!J$9)</f>
        <v>41</v>
      </c>
      <c r="J195" s="17" t="str">
        <f>VLOOKUP(A$2:A$1816,'DNEVNI IZVESTAJ'!A$2:BH$14727,7,0)</f>
        <v>SME</v>
      </c>
      <c r="K195" s="17" t="str">
        <f>VLOOKUP(A$2:A$1816,'DNEVNI IZVESTAJ'!A$2:BI$14727,8,0)</f>
        <v>30-59</v>
      </c>
      <c r="L195" s="242">
        <f>VLOOKUP(A$2:A$1816,'DNEVNI IZVESTAJ'!A$2:BJ$14727,9,0)</f>
        <v>0</v>
      </c>
      <c r="M195" s="242">
        <f>VLOOKUP(A$2:A$1816,'DNEVNI IZVESTAJ'!A$2:BK$14727,10,0)</f>
        <v>2208.34</v>
      </c>
      <c r="N195" s="242">
        <f>VLOOKUP(A$2:A$1816,'DNEVNI IZVESTAJ'!A$2:BL$14727,11,0)</f>
        <v>0</v>
      </c>
      <c r="O195" s="242">
        <f>VLOOKUP(A$2:A$1816,'DNEVNI IZVESTAJ'!A$2:BM$14727,12,0)</f>
        <v>0</v>
      </c>
      <c r="P195" s="242">
        <f>VLOOKUP(A$2:A$1816,'DNEVNI IZVESTAJ'!A$2:BN$14727,13,0)</f>
        <v>0</v>
      </c>
      <c r="Q195" s="242">
        <f>VLOOKUP(A$2:A$1816,'DNEVNI IZVESTAJ'!A$2:BO$14727,14,0)</f>
        <v>0</v>
      </c>
      <c r="R195" s="242">
        <f>VLOOKUP(A$2:A$1816,'DNEVNI IZVESTAJ'!A$2:BP$14727,15,0)</f>
        <v>0</v>
      </c>
      <c r="S195" s="19"/>
    </row>
    <row r="196" spans="1:19">
      <c r="A196" s="151" t="s">
        <v>5074</v>
      </c>
      <c r="B196" s="151" t="s">
        <v>15142</v>
      </c>
      <c r="C196" s="149">
        <v>1886.1</v>
      </c>
      <c r="D196" s="149">
        <v>20348.740000000002</v>
      </c>
      <c r="E196" s="149" t="s">
        <v>5075</v>
      </c>
      <c r="F196" s="241">
        <f>VLOOKUP(A$2:A$1845,'DNEVNI IZVESTAJ'!A$2:C$14727,3,0)</f>
        <v>0</v>
      </c>
      <c r="G196" s="238">
        <f>VLOOKUP(A$2:A$1845,'DNEVNI IZVESTAJ'!A$2:D$14727,4,0)</f>
        <v>0</v>
      </c>
      <c r="H196" s="17">
        <f>VLOOKUP(A$2:A$1816,'DNEVNI IZVESTAJ'!A$2:BF$14727,6,0)</f>
        <v>0</v>
      </c>
      <c r="I196" s="18">
        <f ca="1">SUM(H196+UNOS!J$9)</f>
        <v>11</v>
      </c>
      <c r="J196" s="17" t="str">
        <f>VLOOKUP(A$2:A$1816,'DNEVNI IZVESTAJ'!A$2:BH$14727,7,0)</f>
        <v>SME</v>
      </c>
      <c r="K196" s="17" t="str">
        <f>VLOOKUP(A$2:A$1816,'DNEVNI IZVESTAJ'!A$2:BI$14727,8,0)</f>
        <v>Current</v>
      </c>
      <c r="L196" s="242">
        <f>VLOOKUP(A$2:A$1816,'DNEVNI IZVESTAJ'!A$2:BJ$14727,9,0)</f>
        <v>0</v>
      </c>
      <c r="M196" s="242">
        <f>VLOOKUP(A$2:A$1816,'DNEVNI IZVESTAJ'!A$2:BK$14727,10,0)</f>
        <v>0</v>
      </c>
      <c r="N196" s="242">
        <f>VLOOKUP(A$2:A$1816,'DNEVNI IZVESTAJ'!A$2:BL$14727,11,0)</f>
        <v>0</v>
      </c>
      <c r="O196" s="242">
        <f>VLOOKUP(A$2:A$1816,'DNEVNI IZVESTAJ'!A$2:BM$14727,12,0)</f>
        <v>0</v>
      </c>
      <c r="P196" s="242">
        <f>VLOOKUP(A$2:A$1816,'DNEVNI IZVESTAJ'!A$2:BN$14727,13,0)</f>
        <v>0</v>
      </c>
      <c r="Q196" s="242">
        <f>VLOOKUP(A$2:A$1816,'DNEVNI IZVESTAJ'!A$2:BO$14727,14,0)</f>
        <v>0</v>
      </c>
      <c r="R196" s="242">
        <f>VLOOKUP(A$2:A$1816,'DNEVNI IZVESTAJ'!A$2:BP$14727,15,0)</f>
        <v>0</v>
      </c>
      <c r="S196" s="19"/>
    </row>
    <row r="197" spans="1:19">
      <c r="A197" s="151" t="s">
        <v>2232</v>
      </c>
      <c r="B197" s="151" t="s">
        <v>15142</v>
      </c>
      <c r="C197" s="149">
        <v>537.6</v>
      </c>
      <c r="D197" s="149">
        <v>5913.48</v>
      </c>
      <c r="E197" s="149" t="s">
        <v>2233</v>
      </c>
      <c r="F197" s="241">
        <f>VLOOKUP(A$2:A$1845,'DNEVNI IZVESTAJ'!A$2:C$14727,3,0)</f>
        <v>0</v>
      </c>
      <c r="G197" s="238">
        <f>VLOOKUP(A$2:A$1845,'DNEVNI IZVESTAJ'!A$2:D$14727,4,0)</f>
        <v>0</v>
      </c>
      <c r="H197" s="17">
        <f>VLOOKUP(A$2:A$1816,'DNEVNI IZVESTAJ'!A$2:BF$14727,6,0)</f>
        <v>0</v>
      </c>
      <c r="I197" s="18">
        <f ca="1">SUM(H197+UNOS!J$9)</f>
        <v>11</v>
      </c>
      <c r="J197" s="17" t="str">
        <f>VLOOKUP(A$2:A$1816,'DNEVNI IZVESTAJ'!A$2:BH$14727,7,0)</f>
        <v>SME</v>
      </c>
      <c r="K197" s="17" t="str">
        <f>VLOOKUP(A$2:A$1816,'DNEVNI IZVESTAJ'!A$2:BI$14727,8,0)</f>
        <v>Current</v>
      </c>
      <c r="L197" s="242">
        <f>VLOOKUP(A$2:A$1816,'DNEVNI IZVESTAJ'!A$2:BJ$14727,9,0)</f>
        <v>0</v>
      </c>
      <c r="M197" s="242">
        <f>VLOOKUP(A$2:A$1816,'DNEVNI IZVESTAJ'!A$2:BK$14727,10,0)</f>
        <v>0</v>
      </c>
      <c r="N197" s="242">
        <f>VLOOKUP(A$2:A$1816,'DNEVNI IZVESTAJ'!A$2:BL$14727,11,0)</f>
        <v>0</v>
      </c>
      <c r="O197" s="242">
        <f>VLOOKUP(A$2:A$1816,'DNEVNI IZVESTAJ'!A$2:BM$14727,12,0)</f>
        <v>0</v>
      </c>
      <c r="P197" s="242">
        <f>VLOOKUP(A$2:A$1816,'DNEVNI IZVESTAJ'!A$2:BN$14727,13,0)</f>
        <v>0</v>
      </c>
      <c r="Q197" s="242">
        <f>VLOOKUP(A$2:A$1816,'DNEVNI IZVESTAJ'!A$2:BO$14727,14,0)</f>
        <v>0</v>
      </c>
      <c r="R197" s="242">
        <f>VLOOKUP(A$2:A$1816,'DNEVNI IZVESTAJ'!A$2:BP$14727,15,0)</f>
        <v>0</v>
      </c>
      <c r="S197" s="19"/>
    </row>
    <row r="198" spans="1:19">
      <c r="A198" s="149" t="s">
        <v>5448</v>
      </c>
      <c r="B198" s="149" t="s">
        <v>5449</v>
      </c>
      <c r="C198" s="149">
        <v>19366.64</v>
      </c>
      <c r="D198" s="149"/>
      <c r="E198" s="149" t="s">
        <v>5450</v>
      </c>
      <c r="F198" s="241">
        <f>VLOOKUP(A$2:A$1845,'DNEVNI IZVESTAJ'!A$2:C$14727,3,0)</f>
        <v>0</v>
      </c>
      <c r="G198" s="238">
        <f>VLOOKUP(A$2:A$1845,'DNEVNI IZVESTAJ'!A$2:D$14727,4,0)</f>
        <v>0</v>
      </c>
      <c r="H198" s="17">
        <f>VLOOKUP(A$2:A$1816,'DNEVNI IZVESTAJ'!A$2:BF$14727,6,0)</f>
        <v>0</v>
      </c>
      <c r="I198" s="18">
        <f ca="1">SUM(H198+UNOS!J$9)</f>
        <v>11</v>
      </c>
      <c r="J198" s="17" t="str">
        <f>VLOOKUP(A$2:A$1816,'DNEVNI IZVESTAJ'!A$2:BH$14727,7,0)</f>
        <v>L CORP</v>
      </c>
      <c r="K198" s="17" t="str">
        <f>VLOOKUP(A$2:A$1816,'DNEVNI IZVESTAJ'!A$2:BI$14727,8,0)</f>
        <v>Current</v>
      </c>
      <c r="L198" s="242">
        <f>VLOOKUP(A$2:A$1816,'DNEVNI IZVESTAJ'!A$2:BJ$14727,9,0)</f>
        <v>0</v>
      </c>
      <c r="M198" s="242">
        <f>VLOOKUP(A$2:A$1816,'DNEVNI IZVESTAJ'!A$2:BK$14727,10,0)</f>
        <v>0</v>
      </c>
      <c r="N198" s="242">
        <f>VLOOKUP(A$2:A$1816,'DNEVNI IZVESTAJ'!A$2:BL$14727,11,0)</f>
        <v>0</v>
      </c>
      <c r="O198" s="242">
        <f>VLOOKUP(A$2:A$1816,'DNEVNI IZVESTAJ'!A$2:BM$14727,12,0)</f>
        <v>0</v>
      </c>
      <c r="P198" s="242">
        <f>VLOOKUP(A$2:A$1816,'DNEVNI IZVESTAJ'!A$2:BN$14727,13,0)</f>
        <v>0</v>
      </c>
      <c r="Q198" s="242">
        <f>VLOOKUP(A$2:A$1816,'DNEVNI IZVESTAJ'!A$2:BO$14727,14,0)</f>
        <v>0</v>
      </c>
      <c r="R198" s="242">
        <f>VLOOKUP(A$2:A$1816,'DNEVNI IZVESTAJ'!A$2:BP$14727,15,0)</f>
        <v>0</v>
      </c>
      <c r="S198" s="19"/>
    </row>
    <row r="199" spans="1:19">
      <c r="A199" s="170" t="s">
        <v>434</v>
      </c>
      <c r="B199" s="170" t="s">
        <v>646</v>
      </c>
      <c r="C199" s="170"/>
      <c r="D199" s="170"/>
      <c r="E199" s="170" t="s">
        <v>435</v>
      </c>
      <c r="F199" s="241">
        <f>VLOOKUP(A$2:A$1845,'DNEVNI IZVESTAJ'!A$2:C$14727,3,0)</f>
        <v>0</v>
      </c>
      <c r="G199" s="238">
        <f>VLOOKUP(A$2:A$1845,'DNEVNI IZVESTAJ'!A$2:D$14727,4,0)</f>
        <v>0</v>
      </c>
      <c r="H199" s="17">
        <f>VLOOKUP(A$2:A$1816,'DNEVNI IZVESTAJ'!A$2:BF$14727,6,0)</f>
        <v>0</v>
      </c>
      <c r="I199" s="18">
        <f ca="1">SUM(H199+UNOS!J$9)</f>
        <v>11</v>
      </c>
      <c r="J199" s="17" t="str">
        <f>VLOOKUP(A$2:A$1816,'DNEVNI IZVESTAJ'!A$2:BH$14727,7,0)</f>
        <v>SME</v>
      </c>
      <c r="K199" s="17" t="str">
        <f>VLOOKUP(A$2:A$1816,'DNEVNI IZVESTAJ'!A$2:BI$14727,8,0)</f>
        <v>Current</v>
      </c>
      <c r="L199" s="242">
        <f>VLOOKUP(A$2:A$1816,'DNEVNI IZVESTAJ'!A$2:BJ$14727,9,0)</f>
        <v>0</v>
      </c>
      <c r="M199" s="242">
        <f>VLOOKUP(A$2:A$1816,'DNEVNI IZVESTAJ'!A$2:BK$14727,10,0)</f>
        <v>0</v>
      </c>
      <c r="N199" s="242">
        <f>VLOOKUP(A$2:A$1816,'DNEVNI IZVESTAJ'!A$2:BL$14727,11,0)</f>
        <v>0</v>
      </c>
      <c r="O199" s="242">
        <f>VLOOKUP(A$2:A$1816,'DNEVNI IZVESTAJ'!A$2:BM$14727,12,0)</f>
        <v>0</v>
      </c>
      <c r="P199" s="242">
        <f>VLOOKUP(A$2:A$1816,'DNEVNI IZVESTAJ'!A$2:BN$14727,13,0)</f>
        <v>0</v>
      </c>
      <c r="Q199" s="242">
        <f>VLOOKUP(A$2:A$1816,'DNEVNI IZVESTAJ'!A$2:BO$14727,14,0)</f>
        <v>0</v>
      </c>
      <c r="R199" s="242">
        <f>VLOOKUP(A$2:A$1816,'DNEVNI IZVESTAJ'!A$2:BP$14727,15,0)</f>
        <v>0</v>
      </c>
      <c r="S199" s="19"/>
    </row>
    <row r="200" spans="1:19">
      <c r="H200" s="17"/>
      <c r="I200" s="18"/>
      <c r="J200" s="17"/>
      <c r="K200" s="17"/>
      <c r="L200" s="242"/>
      <c r="M200" s="242"/>
      <c r="N200" s="242"/>
      <c r="O200" s="242"/>
      <c r="P200" s="242"/>
      <c r="Q200" s="242"/>
      <c r="R200" s="242"/>
      <c r="S200" s="19"/>
    </row>
    <row r="201" spans="1:19">
      <c r="H201" s="17"/>
      <c r="I201" s="18"/>
      <c r="J201" s="17"/>
      <c r="K201" s="17"/>
      <c r="L201" s="242"/>
      <c r="M201" s="242"/>
      <c r="N201" s="242"/>
      <c r="O201" s="242"/>
      <c r="P201" s="242"/>
      <c r="Q201" s="242"/>
      <c r="R201" s="242"/>
      <c r="S201" s="19"/>
    </row>
    <row r="202" spans="1:19">
      <c r="H202" s="17"/>
      <c r="I202" s="18"/>
      <c r="J202" s="17"/>
      <c r="K202" s="17"/>
      <c r="L202" s="242"/>
      <c r="M202" s="242"/>
      <c r="N202" s="242"/>
      <c r="O202" s="242"/>
      <c r="P202" s="242"/>
      <c r="Q202" s="242"/>
      <c r="R202" s="242"/>
      <c r="S202" s="19"/>
    </row>
    <row r="203" spans="1:19">
      <c r="H203" s="17"/>
      <c r="I203" s="18"/>
      <c r="J203" s="17"/>
      <c r="K203" s="17"/>
      <c r="L203" s="242"/>
      <c r="M203" s="242"/>
      <c r="N203" s="242"/>
      <c r="O203" s="242"/>
      <c r="P203" s="242"/>
      <c r="Q203" s="242"/>
      <c r="R203" s="242"/>
      <c r="S203" s="19"/>
    </row>
    <row r="204" spans="1:19">
      <c r="H204" s="17"/>
      <c r="I204" s="18"/>
      <c r="J204" s="17"/>
      <c r="K204" s="17"/>
      <c r="L204" s="242"/>
      <c r="M204" s="242"/>
      <c r="N204" s="242"/>
      <c r="O204" s="242"/>
      <c r="P204" s="242"/>
      <c r="Q204" s="242"/>
      <c r="R204" s="242"/>
      <c r="S204" s="19"/>
    </row>
    <row r="205" spans="1:19">
      <c r="H205" s="17"/>
      <c r="I205" s="18"/>
      <c r="J205" s="17"/>
      <c r="K205" s="17"/>
      <c r="L205" s="242"/>
      <c r="M205" s="242"/>
      <c r="N205" s="242"/>
      <c r="O205" s="242"/>
      <c r="P205" s="242"/>
      <c r="Q205" s="242"/>
      <c r="R205" s="242"/>
      <c r="S205" s="19"/>
    </row>
    <row r="206" spans="1:19">
      <c r="H206" s="17"/>
      <c r="I206" s="18"/>
      <c r="J206" s="17"/>
      <c r="K206" s="17"/>
      <c r="L206" s="242"/>
      <c r="M206" s="242"/>
      <c r="N206" s="242"/>
      <c r="O206" s="242"/>
      <c r="P206" s="242"/>
      <c r="Q206" s="242"/>
      <c r="R206" s="242"/>
      <c r="S206" s="19"/>
    </row>
    <row r="207" spans="1:19">
      <c r="H207" s="17"/>
      <c r="I207" s="18"/>
      <c r="J207" s="17"/>
      <c r="K207" s="17"/>
      <c r="L207" s="242"/>
      <c r="M207" s="242"/>
      <c r="N207" s="242"/>
      <c r="O207" s="242"/>
      <c r="P207" s="242"/>
      <c r="Q207" s="242"/>
      <c r="R207" s="242"/>
      <c r="S207" s="19"/>
    </row>
    <row r="208" spans="1:19">
      <c r="H208" s="17"/>
      <c r="I208" s="18"/>
      <c r="J208" s="17"/>
      <c r="K208" s="17"/>
      <c r="L208" s="242"/>
      <c r="M208" s="242"/>
      <c r="N208" s="242"/>
      <c r="O208" s="242"/>
      <c r="P208" s="242"/>
      <c r="Q208" s="242"/>
      <c r="R208" s="242"/>
      <c r="S208" s="19"/>
    </row>
    <row r="209" spans="8:19">
      <c r="H209" s="17"/>
      <c r="I209" s="18"/>
      <c r="J209" s="17"/>
      <c r="K209" s="17"/>
      <c r="L209" s="242"/>
      <c r="M209" s="242"/>
      <c r="N209" s="242"/>
      <c r="O209" s="242"/>
      <c r="P209" s="242"/>
      <c r="Q209" s="242"/>
      <c r="R209" s="242"/>
      <c r="S209" s="19"/>
    </row>
    <row r="210" spans="8:19">
      <c r="H210" s="17"/>
      <c r="I210" s="18"/>
      <c r="J210" s="17"/>
      <c r="K210" s="17"/>
      <c r="L210" s="242"/>
      <c r="M210" s="242"/>
      <c r="N210" s="242"/>
      <c r="O210" s="242"/>
      <c r="P210" s="242"/>
      <c r="Q210" s="242"/>
      <c r="R210" s="242"/>
      <c r="S210" s="19"/>
    </row>
    <row r="211" spans="8:19">
      <c r="H211" s="17"/>
      <c r="I211" s="18"/>
      <c r="J211" s="17"/>
      <c r="K211" s="17"/>
      <c r="L211" s="242"/>
      <c r="M211" s="242"/>
      <c r="N211" s="242"/>
      <c r="O211" s="242"/>
      <c r="P211" s="242"/>
      <c r="Q211" s="242"/>
      <c r="R211" s="242"/>
      <c r="S211" s="19"/>
    </row>
    <row r="212" spans="8:19">
      <c r="H212" s="17"/>
      <c r="I212" s="18"/>
      <c r="J212" s="17"/>
      <c r="K212" s="17"/>
      <c r="L212" s="242"/>
      <c r="M212" s="242"/>
      <c r="N212" s="242"/>
      <c r="O212" s="242"/>
      <c r="P212" s="242"/>
      <c r="Q212" s="242"/>
      <c r="R212" s="242"/>
      <c r="S212" s="19"/>
    </row>
    <row r="213" spans="8:19">
      <c r="H213" s="17"/>
      <c r="I213" s="18"/>
      <c r="J213" s="17"/>
      <c r="K213" s="17"/>
      <c r="L213" s="242"/>
      <c r="M213" s="242"/>
      <c r="N213" s="242"/>
      <c r="O213" s="242"/>
      <c r="P213" s="242"/>
      <c r="Q213" s="242"/>
      <c r="R213" s="242"/>
      <c r="S213" s="19"/>
    </row>
    <row r="214" spans="8:19">
      <c r="H214" s="17"/>
      <c r="I214" s="18"/>
      <c r="J214" s="17"/>
      <c r="K214" s="17"/>
      <c r="L214" s="242"/>
      <c r="M214" s="242"/>
      <c r="N214" s="242"/>
      <c r="O214" s="242"/>
      <c r="P214" s="242"/>
      <c r="Q214" s="242"/>
      <c r="R214" s="242"/>
      <c r="S214" s="19"/>
    </row>
    <row r="215" spans="8:19">
      <c r="H215" s="17"/>
      <c r="I215" s="18"/>
      <c r="J215" s="17"/>
      <c r="K215" s="17"/>
      <c r="L215" s="242"/>
      <c r="M215" s="242"/>
      <c r="N215" s="242"/>
      <c r="O215" s="242"/>
      <c r="P215" s="242"/>
      <c r="Q215" s="242"/>
      <c r="R215" s="242"/>
      <c r="S215" s="19"/>
    </row>
    <row r="216" spans="8:19">
      <c r="H216" s="17"/>
      <c r="I216" s="18"/>
      <c r="J216" s="17"/>
      <c r="K216" s="17"/>
      <c r="L216" s="242"/>
      <c r="M216" s="242"/>
      <c r="N216" s="242"/>
      <c r="O216" s="242"/>
      <c r="P216" s="242"/>
      <c r="Q216" s="242"/>
      <c r="R216" s="242"/>
      <c r="S216" s="19"/>
    </row>
    <row r="217" spans="8:19">
      <c r="H217" s="17"/>
      <c r="I217" s="18"/>
      <c r="J217" s="17"/>
      <c r="K217" s="17"/>
      <c r="L217" s="242"/>
      <c r="M217" s="242"/>
      <c r="N217" s="242"/>
      <c r="O217" s="242"/>
      <c r="P217" s="242"/>
      <c r="Q217" s="242"/>
      <c r="R217" s="242"/>
      <c r="S217" s="19"/>
    </row>
    <row r="218" spans="8:19">
      <c r="H218" s="17"/>
      <c r="I218" s="18"/>
      <c r="J218" s="17"/>
      <c r="K218" s="17"/>
      <c r="L218" s="242"/>
      <c r="M218" s="242"/>
      <c r="N218" s="242"/>
      <c r="O218" s="242"/>
      <c r="P218" s="242"/>
      <c r="Q218" s="242"/>
      <c r="R218" s="242"/>
      <c r="S218" s="19"/>
    </row>
    <row r="219" spans="8:19">
      <c r="H219" s="17"/>
      <c r="I219" s="18"/>
      <c r="J219" s="17"/>
      <c r="K219" s="17"/>
      <c r="L219" s="242"/>
      <c r="M219" s="242"/>
      <c r="N219" s="242"/>
      <c r="O219" s="242"/>
      <c r="P219" s="242"/>
      <c r="Q219" s="242"/>
      <c r="R219" s="242"/>
      <c r="S219" s="19"/>
    </row>
    <row r="220" spans="8:19">
      <c r="H220" s="17"/>
      <c r="I220" s="18"/>
      <c r="J220" s="17"/>
      <c r="K220" s="17"/>
      <c r="L220" s="242"/>
      <c r="M220" s="242"/>
      <c r="N220" s="242"/>
      <c r="O220" s="242"/>
      <c r="P220" s="242"/>
      <c r="Q220" s="242"/>
      <c r="R220" s="242"/>
      <c r="S220" s="19"/>
    </row>
    <row r="221" spans="8:19">
      <c r="H221" s="17"/>
      <c r="I221" s="18"/>
      <c r="J221" s="17"/>
      <c r="K221" s="17"/>
      <c r="L221" s="242"/>
      <c r="M221" s="242"/>
      <c r="N221" s="242"/>
      <c r="O221" s="242"/>
      <c r="P221" s="242"/>
      <c r="Q221" s="242"/>
      <c r="R221" s="242"/>
      <c r="S221" s="19"/>
    </row>
    <row r="222" spans="8:19">
      <c r="H222" s="17"/>
      <c r="I222" s="18"/>
      <c r="J222" s="17"/>
      <c r="K222" s="17"/>
      <c r="L222" s="242"/>
      <c r="M222" s="242"/>
      <c r="N222" s="242"/>
      <c r="O222" s="242"/>
      <c r="P222" s="242"/>
      <c r="Q222" s="242"/>
      <c r="R222" s="242"/>
      <c r="S222" s="19"/>
    </row>
    <row r="223" spans="8:19">
      <c r="H223" s="17"/>
      <c r="I223" s="18"/>
      <c r="J223" s="17"/>
      <c r="K223" s="17"/>
      <c r="L223" s="242"/>
      <c r="M223" s="242"/>
      <c r="N223" s="242"/>
      <c r="O223" s="242"/>
      <c r="P223" s="242"/>
      <c r="Q223" s="242"/>
      <c r="R223" s="242"/>
      <c r="S223" s="19"/>
    </row>
    <row r="224" spans="8:19">
      <c r="H224" s="17"/>
      <c r="I224" s="18"/>
      <c r="J224" s="17"/>
      <c r="K224" s="17"/>
      <c r="L224" s="242"/>
      <c r="M224" s="242"/>
      <c r="N224" s="242"/>
      <c r="O224" s="242"/>
      <c r="P224" s="242"/>
      <c r="Q224" s="242"/>
      <c r="R224" s="242"/>
      <c r="S224" s="19"/>
    </row>
    <row r="225" spans="8:19">
      <c r="H225" s="17"/>
      <c r="I225" s="18"/>
      <c r="J225" s="17"/>
      <c r="K225" s="17"/>
      <c r="L225" s="242"/>
      <c r="M225" s="242"/>
      <c r="N225" s="242"/>
      <c r="O225" s="242"/>
      <c r="P225" s="242"/>
      <c r="Q225" s="242"/>
      <c r="R225" s="242"/>
      <c r="S225" s="19"/>
    </row>
    <row r="226" spans="8:19">
      <c r="H226" s="17"/>
      <c r="I226" s="18"/>
      <c r="J226" s="17"/>
      <c r="K226" s="17"/>
      <c r="L226" s="242"/>
      <c r="M226" s="242"/>
      <c r="N226" s="242"/>
      <c r="O226" s="242"/>
      <c r="P226" s="242"/>
      <c r="Q226" s="242"/>
      <c r="R226" s="242"/>
      <c r="S226" s="19"/>
    </row>
    <row r="227" spans="8:19">
      <c r="H227" s="17"/>
      <c r="I227" s="18"/>
      <c r="J227" s="17"/>
      <c r="K227" s="17"/>
      <c r="L227" s="242"/>
      <c r="M227" s="242"/>
      <c r="N227" s="242"/>
      <c r="O227" s="242"/>
      <c r="P227" s="242"/>
      <c r="Q227" s="242"/>
      <c r="R227" s="242"/>
      <c r="S227" s="19"/>
    </row>
    <row r="228" spans="8:19">
      <c r="H228" s="17"/>
      <c r="I228" s="18"/>
      <c r="J228" s="17"/>
      <c r="K228" s="17"/>
      <c r="L228" s="242"/>
      <c r="M228" s="242"/>
      <c r="N228" s="242"/>
      <c r="O228" s="242"/>
      <c r="P228" s="242"/>
      <c r="Q228" s="242"/>
      <c r="R228" s="242"/>
      <c r="S228" s="19"/>
    </row>
    <row r="229" spans="8:19">
      <c r="H229" s="17"/>
      <c r="I229" s="18"/>
      <c r="J229" s="17"/>
      <c r="K229" s="17"/>
      <c r="L229" s="242"/>
      <c r="M229" s="242"/>
      <c r="N229" s="242"/>
      <c r="O229" s="242"/>
      <c r="P229" s="242"/>
      <c r="Q229" s="242"/>
      <c r="R229" s="242"/>
      <c r="S229" s="19"/>
    </row>
    <row r="230" spans="8:19">
      <c r="H230" s="17"/>
      <c r="I230" s="18"/>
      <c r="J230" s="17"/>
      <c r="K230" s="17"/>
      <c r="L230" s="242"/>
      <c r="M230" s="242"/>
      <c r="N230" s="242"/>
      <c r="O230" s="242"/>
      <c r="P230" s="242"/>
      <c r="Q230" s="242"/>
      <c r="R230" s="242"/>
      <c r="S230" s="19"/>
    </row>
    <row r="231" spans="8:19">
      <c r="H231" s="17"/>
      <c r="I231" s="18"/>
      <c r="J231" s="17"/>
      <c r="K231" s="17"/>
      <c r="L231" s="242"/>
      <c r="M231" s="242"/>
      <c r="N231" s="242"/>
      <c r="O231" s="242"/>
      <c r="P231" s="242"/>
      <c r="Q231" s="242"/>
      <c r="R231" s="242"/>
      <c r="S231" s="19"/>
    </row>
    <row r="232" spans="8:19">
      <c r="H232" s="17"/>
      <c r="I232" s="18"/>
      <c r="J232" s="17"/>
      <c r="K232" s="17"/>
      <c r="L232" s="242"/>
      <c r="M232" s="242"/>
      <c r="N232" s="242"/>
      <c r="O232" s="242"/>
      <c r="P232" s="242"/>
      <c r="Q232" s="242"/>
      <c r="R232" s="242"/>
      <c r="S232" s="19"/>
    </row>
    <row r="233" spans="8:19">
      <c r="H233" s="17"/>
      <c r="I233" s="18"/>
      <c r="J233" s="17"/>
      <c r="K233" s="17"/>
      <c r="L233" s="242"/>
      <c r="M233" s="242"/>
      <c r="N233" s="242"/>
      <c r="O233" s="242"/>
      <c r="P233" s="242"/>
      <c r="Q233" s="242"/>
      <c r="R233" s="242"/>
      <c r="S233" s="19"/>
    </row>
    <row r="234" spans="8:19">
      <c r="H234" s="17"/>
      <c r="I234" s="18"/>
      <c r="J234" s="17"/>
      <c r="K234" s="17"/>
      <c r="L234" s="242"/>
      <c r="M234" s="242"/>
      <c r="N234" s="242"/>
      <c r="O234" s="242"/>
      <c r="P234" s="242"/>
      <c r="Q234" s="242"/>
      <c r="R234" s="242"/>
      <c r="S234" s="19"/>
    </row>
    <row r="235" spans="8:19">
      <c r="H235" s="17"/>
      <c r="I235" s="18"/>
      <c r="J235" s="17"/>
      <c r="K235" s="17"/>
      <c r="L235" s="242"/>
      <c r="M235" s="242"/>
      <c r="N235" s="242"/>
      <c r="O235" s="242"/>
      <c r="P235" s="242"/>
      <c r="Q235" s="242"/>
      <c r="R235" s="242"/>
      <c r="S235" s="19"/>
    </row>
    <row r="236" spans="8:19">
      <c r="H236" s="17"/>
      <c r="I236" s="18"/>
      <c r="J236" s="17"/>
      <c r="K236" s="17"/>
      <c r="L236" s="242"/>
      <c r="M236" s="242"/>
      <c r="N236" s="242"/>
      <c r="O236" s="242"/>
      <c r="P236" s="242"/>
      <c r="Q236" s="242"/>
      <c r="R236" s="242"/>
      <c r="S236" s="19"/>
    </row>
    <row r="237" spans="8:19">
      <c r="H237" s="17"/>
      <c r="I237" s="18"/>
      <c r="J237" s="17"/>
      <c r="K237" s="17"/>
      <c r="L237" s="242"/>
      <c r="M237" s="242"/>
      <c r="N237" s="242"/>
      <c r="O237" s="242"/>
      <c r="P237" s="242"/>
      <c r="Q237" s="242"/>
      <c r="R237" s="242"/>
      <c r="S237" s="19"/>
    </row>
    <row r="238" spans="8:19">
      <c r="H238" s="17"/>
      <c r="I238" s="18"/>
      <c r="J238" s="17"/>
      <c r="K238" s="17"/>
      <c r="L238" s="242"/>
      <c r="M238" s="242"/>
      <c r="N238" s="242"/>
      <c r="O238" s="242"/>
      <c r="P238" s="242"/>
      <c r="Q238" s="242"/>
      <c r="R238" s="242"/>
      <c r="S238" s="19"/>
    </row>
    <row r="239" spans="8:19">
      <c r="H239" s="17"/>
      <c r="I239" s="18"/>
      <c r="J239" s="17"/>
      <c r="K239" s="17"/>
      <c r="L239" s="242"/>
      <c r="M239" s="242"/>
      <c r="N239" s="242"/>
      <c r="O239" s="242"/>
      <c r="P239" s="242"/>
      <c r="Q239" s="242"/>
      <c r="R239" s="242"/>
      <c r="S239" s="19"/>
    </row>
    <row r="240" spans="8:19">
      <c r="H240" s="17"/>
      <c r="I240" s="18"/>
      <c r="J240" s="17"/>
      <c r="K240" s="17"/>
      <c r="L240" s="242"/>
      <c r="M240" s="242"/>
      <c r="N240" s="242"/>
      <c r="O240" s="242"/>
      <c r="P240" s="242"/>
      <c r="Q240" s="242"/>
      <c r="R240" s="242"/>
      <c r="S240" s="19"/>
    </row>
    <row r="241" spans="8:19">
      <c r="H241" s="17"/>
      <c r="I241" s="18"/>
      <c r="J241" s="17"/>
      <c r="K241" s="17"/>
      <c r="L241" s="242"/>
      <c r="M241" s="242"/>
      <c r="N241" s="242"/>
      <c r="O241" s="242"/>
      <c r="P241" s="242"/>
      <c r="Q241" s="242"/>
      <c r="R241" s="242"/>
      <c r="S241" s="19"/>
    </row>
    <row r="242" spans="8:19">
      <c r="H242" s="17"/>
      <c r="I242" s="18"/>
      <c r="J242" s="17"/>
      <c r="K242" s="17"/>
      <c r="L242" s="242"/>
      <c r="M242" s="242"/>
      <c r="N242" s="242"/>
      <c r="O242" s="242"/>
      <c r="P242" s="242"/>
      <c r="Q242" s="242"/>
      <c r="R242" s="242"/>
      <c r="S242" s="19"/>
    </row>
    <row r="243" spans="8:19">
      <c r="H243" s="17"/>
      <c r="I243" s="18"/>
      <c r="J243" s="17"/>
      <c r="K243" s="17"/>
      <c r="L243" s="242"/>
      <c r="M243" s="242"/>
      <c r="N243" s="242"/>
      <c r="O243" s="242"/>
      <c r="P243" s="242"/>
      <c r="Q243" s="242"/>
      <c r="R243" s="242"/>
      <c r="S243" s="19"/>
    </row>
    <row r="244" spans="8:19">
      <c r="H244" s="17"/>
      <c r="I244" s="18"/>
      <c r="J244" s="17"/>
      <c r="K244" s="17"/>
      <c r="L244" s="242"/>
      <c r="M244" s="242"/>
      <c r="N244" s="242"/>
      <c r="O244" s="242"/>
      <c r="P244" s="242"/>
      <c r="Q244" s="242"/>
      <c r="R244" s="242"/>
      <c r="S244" s="19"/>
    </row>
    <row r="245" spans="8:19">
      <c r="H245" s="17"/>
      <c r="I245" s="18"/>
      <c r="J245" s="17"/>
      <c r="K245" s="17"/>
      <c r="L245" s="242"/>
      <c r="M245" s="242"/>
      <c r="N245" s="242"/>
      <c r="O245" s="242"/>
      <c r="P245" s="242"/>
      <c r="Q245" s="242"/>
      <c r="R245" s="242"/>
      <c r="S245" s="19"/>
    </row>
    <row r="246" spans="8:19">
      <c r="H246" s="17"/>
      <c r="I246" s="18"/>
      <c r="J246" s="17"/>
      <c r="K246" s="17"/>
      <c r="L246" s="242"/>
      <c r="M246" s="242"/>
      <c r="N246" s="242"/>
      <c r="O246" s="242"/>
      <c r="P246" s="242"/>
      <c r="Q246" s="242"/>
      <c r="R246" s="242"/>
      <c r="S246" s="19"/>
    </row>
    <row r="247" spans="8:19">
      <c r="H247" s="17"/>
      <c r="I247" s="18"/>
      <c r="J247" s="17"/>
      <c r="K247" s="17"/>
      <c r="L247" s="242"/>
      <c r="M247" s="242"/>
      <c r="N247" s="242"/>
      <c r="O247" s="242"/>
      <c r="P247" s="242"/>
      <c r="Q247" s="242"/>
      <c r="R247" s="242"/>
      <c r="S247" s="19"/>
    </row>
    <row r="248" spans="8:19">
      <c r="H248" s="17"/>
      <c r="I248" s="18"/>
      <c r="J248" s="17"/>
      <c r="K248" s="17"/>
      <c r="L248" s="242"/>
      <c r="M248" s="242"/>
      <c r="N248" s="242"/>
      <c r="O248" s="242"/>
      <c r="P248" s="242"/>
      <c r="Q248" s="242"/>
      <c r="R248" s="242"/>
      <c r="S248" s="19"/>
    </row>
    <row r="249" spans="8:19">
      <c r="H249" s="17"/>
      <c r="I249" s="18"/>
      <c r="J249" s="17"/>
      <c r="K249" s="17"/>
      <c r="L249" s="242"/>
      <c r="M249" s="242"/>
      <c r="N249" s="242"/>
      <c r="O249" s="242"/>
      <c r="P249" s="242"/>
      <c r="Q249" s="242"/>
      <c r="R249" s="242"/>
      <c r="S249" s="19"/>
    </row>
    <row r="250" spans="8:19">
      <c r="H250" s="17"/>
      <c r="I250" s="18"/>
      <c r="J250" s="17"/>
      <c r="K250" s="17"/>
      <c r="L250" s="242"/>
      <c r="M250" s="242"/>
      <c r="N250" s="242"/>
      <c r="O250" s="242"/>
      <c r="P250" s="242"/>
      <c r="Q250" s="242"/>
      <c r="R250" s="242"/>
      <c r="S250" s="19"/>
    </row>
    <row r="251" spans="8:19">
      <c r="H251" s="17"/>
      <c r="I251" s="18"/>
      <c r="J251" s="17"/>
      <c r="K251" s="17"/>
      <c r="L251" s="242"/>
      <c r="M251" s="242"/>
      <c r="N251" s="242"/>
      <c r="O251" s="242"/>
      <c r="P251" s="242"/>
      <c r="Q251" s="242"/>
      <c r="R251" s="242"/>
      <c r="S251" s="19"/>
    </row>
    <row r="252" spans="8:19">
      <c r="H252" s="17"/>
      <c r="I252" s="18"/>
      <c r="J252" s="17"/>
      <c r="K252" s="17"/>
      <c r="L252" s="242"/>
      <c r="M252" s="242"/>
      <c r="N252" s="242"/>
      <c r="O252" s="242"/>
      <c r="P252" s="242"/>
      <c r="Q252" s="242"/>
      <c r="R252" s="242"/>
      <c r="S252" s="19"/>
    </row>
    <row r="253" spans="8:19">
      <c r="H253" s="17"/>
      <c r="I253" s="18"/>
      <c r="J253" s="17"/>
      <c r="K253" s="17"/>
      <c r="L253" s="242"/>
      <c r="M253" s="242"/>
      <c r="N253" s="242"/>
      <c r="O253" s="242"/>
      <c r="P253" s="242"/>
      <c r="Q253" s="242"/>
      <c r="R253" s="242"/>
      <c r="S253" s="19"/>
    </row>
    <row r="254" spans="8:19">
      <c r="H254" s="17"/>
      <c r="I254" s="18"/>
      <c r="J254" s="17"/>
      <c r="K254" s="17"/>
      <c r="L254" s="242"/>
      <c r="M254" s="242"/>
      <c r="N254" s="242"/>
      <c r="O254" s="242"/>
      <c r="P254" s="242"/>
      <c r="Q254" s="242"/>
      <c r="R254" s="242"/>
      <c r="S254" s="19"/>
    </row>
    <row r="255" spans="8:19">
      <c r="H255" s="17"/>
      <c r="I255" s="18"/>
      <c r="J255" s="17"/>
      <c r="K255" s="17"/>
      <c r="L255" s="242"/>
      <c r="M255" s="242"/>
      <c r="N255" s="242"/>
      <c r="O255" s="242"/>
      <c r="P255" s="242"/>
      <c r="Q255" s="242"/>
      <c r="R255" s="242"/>
      <c r="S255" s="19"/>
    </row>
    <row r="256" spans="8:19">
      <c r="H256" s="17"/>
      <c r="I256" s="18"/>
      <c r="J256" s="17"/>
      <c r="K256" s="17"/>
      <c r="L256" s="242"/>
      <c r="M256" s="242"/>
      <c r="N256" s="242"/>
      <c r="O256" s="242"/>
      <c r="P256" s="242"/>
      <c r="Q256" s="242"/>
      <c r="R256" s="242"/>
      <c r="S256" s="19"/>
    </row>
    <row r="257" spans="8:19">
      <c r="H257" s="17"/>
      <c r="I257" s="18"/>
      <c r="J257" s="17"/>
      <c r="K257" s="17"/>
      <c r="L257" s="242"/>
      <c r="M257" s="242"/>
      <c r="N257" s="242"/>
      <c r="O257" s="242"/>
      <c r="P257" s="242"/>
      <c r="Q257" s="242"/>
      <c r="R257" s="242"/>
      <c r="S257" s="19"/>
    </row>
    <row r="258" spans="8:19">
      <c r="H258" s="17"/>
      <c r="I258" s="18"/>
      <c r="J258" s="17"/>
      <c r="K258" s="17"/>
      <c r="L258" s="242"/>
      <c r="M258" s="242"/>
      <c r="N258" s="242"/>
      <c r="O258" s="242"/>
      <c r="P258" s="242"/>
      <c r="Q258" s="242"/>
      <c r="R258" s="242"/>
      <c r="S258" s="19"/>
    </row>
    <row r="259" spans="8:19">
      <c r="H259" s="17"/>
      <c r="I259" s="18"/>
      <c r="J259" s="17"/>
      <c r="K259" s="17"/>
      <c r="L259" s="242"/>
      <c r="M259" s="242"/>
      <c r="N259" s="242"/>
      <c r="O259" s="242"/>
      <c r="P259" s="242"/>
      <c r="Q259" s="242"/>
      <c r="R259" s="242"/>
      <c r="S259" s="19"/>
    </row>
    <row r="260" spans="8:19">
      <c r="H260" s="17"/>
      <c r="I260" s="18"/>
      <c r="J260" s="17"/>
      <c r="K260" s="17"/>
      <c r="L260" s="242"/>
      <c r="M260" s="242"/>
      <c r="N260" s="242"/>
      <c r="O260" s="242"/>
      <c r="P260" s="242"/>
      <c r="Q260" s="242"/>
      <c r="R260" s="242"/>
      <c r="S260" s="19"/>
    </row>
    <row r="261" spans="8:19">
      <c r="H261" s="17"/>
      <c r="I261" s="18"/>
      <c r="J261" s="17"/>
      <c r="K261" s="17"/>
      <c r="L261" s="242"/>
      <c r="M261" s="242"/>
      <c r="N261" s="242"/>
      <c r="O261" s="242"/>
      <c r="P261" s="242"/>
      <c r="Q261" s="242"/>
      <c r="R261" s="242"/>
      <c r="S261" s="19"/>
    </row>
    <row r="262" spans="8:19">
      <c r="H262" s="17"/>
      <c r="I262" s="18"/>
      <c r="J262" s="17"/>
      <c r="K262" s="17"/>
      <c r="L262" s="242"/>
      <c r="M262" s="242"/>
      <c r="N262" s="242"/>
      <c r="O262" s="242"/>
      <c r="P262" s="242"/>
      <c r="Q262" s="242"/>
      <c r="R262" s="242"/>
      <c r="S262" s="19"/>
    </row>
    <row r="263" spans="8:19">
      <c r="H263" s="17"/>
      <c r="I263" s="18"/>
      <c r="J263" s="17"/>
      <c r="K263" s="17"/>
      <c r="L263" s="242"/>
      <c r="M263" s="242"/>
      <c r="N263" s="242"/>
      <c r="O263" s="242"/>
      <c r="P263" s="242"/>
      <c r="Q263" s="242"/>
      <c r="R263" s="242"/>
      <c r="S263" s="19"/>
    </row>
    <row r="264" spans="8:19">
      <c r="H264" s="17"/>
      <c r="I264" s="18"/>
      <c r="J264" s="17"/>
      <c r="K264" s="17"/>
      <c r="L264" s="242"/>
      <c r="M264" s="242"/>
      <c r="N264" s="242"/>
      <c r="O264" s="242"/>
      <c r="P264" s="242"/>
      <c r="Q264" s="242"/>
      <c r="R264" s="242"/>
      <c r="S264" s="19"/>
    </row>
    <row r="265" spans="8:19">
      <c r="H265" s="17"/>
      <c r="I265" s="18"/>
      <c r="J265" s="17"/>
      <c r="K265" s="17"/>
      <c r="L265" s="242"/>
      <c r="M265" s="242"/>
      <c r="N265" s="242"/>
      <c r="O265" s="242"/>
      <c r="P265" s="242"/>
      <c r="Q265" s="242"/>
      <c r="R265" s="242"/>
      <c r="S265" s="19"/>
    </row>
    <row r="266" spans="8:19">
      <c r="H266" s="17"/>
      <c r="I266" s="18"/>
      <c r="J266" s="17"/>
      <c r="K266" s="17"/>
      <c r="L266" s="242"/>
      <c r="M266" s="242"/>
      <c r="N266" s="242"/>
      <c r="O266" s="242"/>
      <c r="P266" s="242"/>
      <c r="Q266" s="242"/>
      <c r="R266" s="242"/>
      <c r="S266" s="19"/>
    </row>
    <row r="267" spans="8:19">
      <c r="H267" s="17"/>
      <c r="I267" s="18"/>
      <c r="J267" s="17"/>
      <c r="K267" s="17"/>
      <c r="L267" s="242"/>
      <c r="M267" s="242"/>
      <c r="N267" s="242"/>
      <c r="O267" s="242"/>
      <c r="P267" s="242"/>
      <c r="Q267" s="242"/>
      <c r="R267" s="242"/>
      <c r="S267" s="19"/>
    </row>
    <row r="268" spans="8:19">
      <c r="H268" s="17"/>
      <c r="I268" s="18"/>
      <c r="J268" s="17"/>
      <c r="K268" s="17"/>
      <c r="L268" s="242"/>
      <c r="M268" s="242"/>
      <c r="N268" s="242"/>
      <c r="O268" s="242"/>
      <c r="P268" s="242"/>
      <c r="Q268" s="242"/>
      <c r="R268" s="242"/>
      <c r="S268" s="19"/>
    </row>
    <row r="269" spans="8:19">
      <c r="H269" s="17"/>
      <c r="I269" s="18"/>
      <c r="J269" s="17"/>
      <c r="K269" s="17"/>
      <c r="L269" s="242"/>
      <c r="M269" s="242"/>
      <c r="N269" s="242"/>
      <c r="O269" s="242"/>
      <c r="P269" s="242"/>
      <c r="Q269" s="242"/>
      <c r="R269" s="242"/>
      <c r="S269" s="19"/>
    </row>
    <row r="270" spans="8:19">
      <c r="H270" s="17"/>
      <c r="I270" s="18"/>
      <c r="J270" s="17"/>
      <c r="K270" s="17"/>
      <c r="L270" s="242"/>
      <c r="M270" s="242"/>
      <c r="N270" s="242"/>
      <c r="O270" s="242"/>
      <c r="P270" s="242"/>
      <c r="Q270" s="242"/>
      <c r="R270" s="242"/>
      <c r="S270" s="19"/>
    </row>
    <row r="271" spans="8:19">
      <c r="H271" s="17"/>
      <c r="I271" s="18"/>
      <c r="J271" s="17"/>
      <c r="K271" s="17"/>
      <c r="L271" s="242"/>
      <c r="M271" s="242"/>
      <c r="N271" s="242"/>
      <c r="O271" s="242"/>
      <c r="P271" s="242"/>
      <c r="Q271" s="242"/>
      <c r="R271" s="242"/>
      <c r="S271" s="19"/>
    </row>
    <row r="272" spans="8:19">
      <c r="H272" s="17"/>
      <c r="I272" s="18"/>
      <c r="J272" s="17"/>
      <c r="K272" s="17"/>
      <c r="L272" s="242"/>
      <c r="M272" s="242"/>
      <c r="N272" s="242"/>
      <c r="O272" s="242"/>
      <c r="P272" s="242"/>
      <c r="Q272" s="242"/>
      <c r="R272" s="242"/>
      <c r="S272" s="19"/>
    </row>
    <row r="273" spans="8:19">
      <c r="H273" s="17"/>
      <c r="I273" s="18"/>
      <c r="J273" s="17"/>
      <c r="K273" s="17"/>
      <c r="L273" s="242"/>
      <c r="M273" s="242"/>
      <c r="N273" s="242"/>
      <c r="O273" s="242"/>
      <c r="P273" s="242"/>
      <c r="Q273" s="242"/>
      <c r="R273" s="242"/>
      <c r="S273" s="19"/>
    </row>
    <row r="274" spans="8:19">
      <c r="H274" s="17"/>
      <c r="I274" s="18"/>
      <c r="J274" s="17"/>
      <c r="K274" s="17"/>
      <c r="L274" s="242"/>
      <c r="M274" s="242"/>
      <c r="N274" s="242"/>
      <c r="O274" s="242"/>
      <c r="P274" s="242"/>
      <c r="Q274" s="242"/>
      <c r="R274" s="242"/>
      <c r="S274" s="19"/>
    </row>
    <row r="275" spans="8:19">
      <c r="H275" s="17"/>
      <c r="I275" s="18"/>
      <c r="J275" s="17"/>
      <c r="K275" s="17"/>
      <c r="L275" s="242"/>
      <c r="M275" s="242"/>
      <c r="N275" s="242"/>
      <c r="O275" s="242"/>
      <c r="P275" s="242"/>
      <c r="Q275" s="242"/>
      <c r="R275" s="242"/>
      <c r="S275" s="19"/>
    </row>
    <row r="276" spans="8:19">
      <c r="H276" s="17"/>
      <c r="I276" s="18"/>
      <c r="J276" s="17"/>
      <c r="K276" s="17"/>
      <c r="L276" s="242"/>
      <c r="M276" s="242"/>
      <c r="N276" s="242"/>
      <c r="O276" s="242"/>
      <c r="P276" s="242"/>
      <c r="Q276" s="242"/>
      <c r="R276" s="242"/>
      <c r="S276" s="19"/>
    </row>
    <row r="277" spans="8:19">
      <c r="H277" s="17"/>
      <c r="I277" s="18"/>
      <c r="J277" s="17"/>
      <c r="K277" s="17"/>
      <c r="L277" s="242"/>
      <c r="M277" s="242"/>
      <c r="N277" s="242"/>
      <c r="O277" s="242"/>
      <c r="P277" s="242"/>
      <c r="Q277" s="242"/>
      <c r="R277" s="242"/>
      <c r="S277" s="19"/>
    </row>
    <row r="278" spans="8:19">
      <c r="H278" s="17"/>
      <c r="I278" s="18"/>
      <c r="J278" s="17"/>
      <c r="K278" s="17"/>
      <c r="L278" s="242"/>
      <c r="M278" s="242"/>
      <c r="N278" s="242"/>
      <c r="O278" s="242"/>
      <c r="P278" s="242"/>
      <c r="Q278" s="242"/>
      <c r="R278" s="242"/>
      <c r="S278" s="19"/>
    </row>
    <row r="279" spans="8:19">
      <c r="H279" s="17"/>
      <c r="I279" s="18"/>
      <c r="J279" s="17"/>
      <c r="K279" s="17"/>
      <c r="L279" s="242"/>
      <c r="M279" s="242"/>
      <c r="N279" s="242"/>
      <c r="O279" s="242"/>
      <c r="P279" s="242"/>
      <c r="Q279" s="242"/>
      <c r="R279" s="242"/>
      <c r="S279" s="19"/>
    </row>
    <row r="280" spans="8:19">
      <c r="H280" s="17"/>
      <c r="I280" s="18"/>
      <c r="J280" s="17"/>
      <c r="K280" s="17"/>
      <c r="L280" s="242"/>
      <c r="M280" s="242"/>
      <c r="N280" s="242"/>
      <c r="O280" s="242"/>
      <c r="P280" s="242"/>
      <c r="Q280" s="242"/>
      <c r="R280" s="242"/>
      <c r="S280" s="19"/>
    </row>
    <row r="281" spans="8:19">
      <c r="H281" s="17"/>
      <c r="I281" s="18"/>
      <c r="J281" s="17"/>
      <c r="K281" s="17"/>
      <c r="L281" s="242"/>
      <c r="M281" s="242"/>
      <c r="N281" s="242"/>
      <c r="O281" s="242"/>
      <c r="P281" s="242"/>
      <c r="Q281" s="242"/>
      <c r="R281" s="242"/>
      <c r="S281" s="19"/>
    </row>
    <row r="282" spans="8:19">
      <c r="H282" s="17"/>
      <c r="I282" s="18"/>
      <c r="J282" s="17"/>
      <c r="K282" s="17"/>
      <c r="L282" s="242"/>
      <c r="M282" s="242"/>
      <c r="N282" s="242"/>
      <c r="O282" s="242"/>
      <c r="P282" s="242"/>
      <c r="Q282" s="242"/>
      <c r="R282" s="242"/>
      <c r="S282" s="19"/>
    </row>
    <row r="283" spans="8:19">
      <c r="H283" s="17"/>
      <c r="I283" s="18"/>
      <c r="J283" s="17"/>
      <c r="K283" s="17"/>
      <c r="L283" s="242"/>
      <c r="M283" s="242"/>
      <c r="N283" s="242"/>
      <c r="O283" s="242"/>
      <c r="P283" s="242"/>
      <c r="Q283" s="242"/>
      <c r="R283" s="242"/>
      <c r="S283" s="19"/>
    </row>
    <row r="284" spans="8:19">
      <c r="H284" s="17"/>
      <c r="I284" s="18"/>
      <c r="J284" s="17"/>
      <c r="K284" s="17"/>
      <c r="L284" s="242"/>
      <c r="M284" s="242"/>
      <c r="N284" s="242"/>
      <c r="O284" s="242"/>
      <c r="P284" s="242"/>
      <c r="Q284" s="242"/>
      <c r="R284" s="242"/>
      <c r="S284" s="19"/>
    </row>
    <row r="285" spans="8:19">
      <c r="H285" s="17"/>
      <c r="I285" s="18"/>
      <c r="J285" s="17"/>
      <c r="K285" s="17"/>
      <c r="L285" s="242"/>
      <c r="M285" s="242"/>
      <c r="N285" s="242"/>
      <c r="O285" s="242"/>
      <c r="P285" s="242"/>
      <c r="Q285" s="242"/>
      <c r="R285" s="242"/>
      <c r="S285" s="19"/>
    </row>
    <row r="286" spans="8:19">
      <c r="H286" s="17"/>
      <c r="I286" s="18"/>
      <c r="J286" s="17"/>
      <c r="K286" s="17"/>
      <c r="L286" s="242"/>
      <c r="M286" s="242"/>
      <c r="N286" s="242"/>
      <c r="O286" s="242"/>
      <c r="P286" s="242"/>
      <c r="Q286" s="242"/>
      <c r="R286" s="242"/>
      <c r="S286" s="19"/>
    </row>
    <row r="287" spans="8:19">
      <c r="H287" s="17"/>
      <c r="I287" s="18"/>
      <c r="J287" s="17"/>
      <c r="K287" s="17"/>
      <c r="L287" s="242"/>
      <c r="M287" s="242"/>
      <c r="N287" s="242"/>
      <c r="O287" s="242"/>
      <c r="P287" s="242"/>
      <c r="Q287" s="242"/>
      <c r="R287" s="242"/>
      <c r="S287" s="19"/>
    </row>
    <row r="288" spans="8:19">
      <c r="H288" s="17"/>
      <c r="I288" s="18"/>
      <c r="J288" s="17"/>
      <c r="K288" s="17"/>
      <c r="L288" s="242"/>
      <c r="M288" s="242"/>
      <c r="N288" s="242"/>
      <c r="O288" s="242"/>
      <c r="P288" s="242"/>
      <c r="Q288" s="242"/>
      <c r="R288" s="242"/>
      <c r="S288" s="19"/>
    </row>
    <row r="289" spans="8:19">
      <c r="H289" s="17"/>
      <c r="I289" s="18"/>
      <c r="J289" s="17"/>
      <c r="K289" s="17"/>
      <c r="L289" s="242"/>
      <c r="M289" s="242"/>
      <c r="N289" s="242"/>
      <c r="O289" s="242"/>
      <c r="P289" s="242"/>
      <c r="Q289" s="242"/>
      <c r="R289" s="242"/>
      <c r="S289" s="19"/>
    </row>
    <row r="290" spans="8:19">
      <c r="H290" s="17"/>
      <c r="I290" s="18"/>
      <c r="J290" s="17"/>
      <c r="K290" s="17"/>
      <c r="L290" s="242"/>
      <c r="M290" s="242"/>
      <c r="N290" s="242"/>
      <c r="O290" s="242"/>
      <c r="P290" s="242"/>
      <c r="Q290" s="242"/>
      <c r="R290" s="242"/>
      <c r="S290" s="19"/>
    </row>
    <row r="291" spans="8:19">
      <c r="H291" s="17"/>
      <c r="I291" s="18"/>
      <c r="J291" s="17"/>
      <c r="K291" s="17"/>
      <c r="L291" s="242"/>
      <c r="M291" s="242"/>
      <c r="N291" s="242"/>
      <c r="O291" s="242"/>
      <c r="P291" s="242"/>
      <c r="Q291" s="242"/>
      <c r="R291" s="242"/>
      <c r="S291" s="19"/>
    </row>
    <row r="292" spans="8:19">
      <c r="H292" s="17"/>
      <c r="I292" s="18"/>
      <c r="J292" s="17"/>
      <c r="K292" s="17"/>
      <c r="L292" s="242"/>
      <c r="M292" s="242"/>
      <c r="N292" s="242"/>
      <c r="O292" s="242"/>
      <c r="P292" s="242"/>
      <c r="Q292" s="242"/>
      <c r="R292" s="242"/>
      <c r="S292" s="19"/>
    </row>
    <row r="293" spans="8:19">
      <c r="H293" s="17"/>
      <c r="I293" s="18"/>
      <c r="J293" s="17"/>
      <c r="K293" s="17"/>
      <c r="L293" s="242"/>
      <c r="M293" s="242"/>
      <c r="N293" s="242"/>
      <c r="O293" s="242"/>
      <c r="P293" s="242"/>
      <c r="Q293" s="242"/>
      <c r="R293" s="242"/>
      <c r="S293" s="19"/>
    </row>
    <row r="294" spans="8:19">
      <c r="H294" s="17"/>
      <c r="I294" s="18"/>
      <c r="J294" s="17"/>
      <c r="K294" s="17"/>
      <c r="L294" s="242"/>
      <c r="M294" s="242"/>
      <c r="N294" s="242"/>
      <c r="O294" s="242"/>
      <c r="P294" s="242"/>
      <c r="Q294" s="242"/>
      <c r="R294" s="242"/>
      <c r="S294" s="19"/>
    </row>
    <row r="295" spans="8:19">
      <c r="H295" s="17"/>
      <c r="I295" s="18"/>
      <c r="J295" s="17"/>
      <c r="K295" s="17"/>
      <c r="L295" s="242"/>
      <c r="M295" s="242"/>
      <c r="N295" s="242"/>
      <c r="O295" s="242"/>
      <c r="P295" s="242"/>
      <c r="Q295" s="242"/>
      <c r="R295" s="242"/>
      <c r="S295" s="19"/>
    </row>
    <row r="296" spans="8:19">
      <c r="H296" s="17"/>
      <c r="I296" s="18"/>
      <c r="J296" s="17"/>
      <c r="K296" s="17"/>
      <c r="L296" s="242"/>
      <c r="M296" s="242"/>
      <c r="N296" s="242"/>
      <c r="O296" s="242"/>
      <c r="P296" s="242"/>
      <c r="Q296" s="242"/>
      <c r="R296" s="242"/>
      <c r="S296" s="19"/>
    </row>
    <row r="297" spans="8:19">
      <c r="H297" s="17"/>
      <c r="I297" s="18"/>
      <c r="J297" s="17"/>
      <c r="K297" s="17"/>
      <c r="L297" s="242"/>
      <c r="M297" s="242"/>
      <c r="N297" s="242"/>
      <c r="O297" s="242"/>
      <c r="P297" s="242"/>
      <c r="Q297" s="242"/>
      <c r="R297" s="242"/>
      <c r="S297" s="19"/>
    </row>
    <row r="298" spans="8:19">
      <c r="H298" s="17"/>
      <c r="I298" s="18"/>
      <c r="J298" s="17"/>
      <c r="K298" s="17"/>
      <c r="L298" s="242"/>
      <c r="M298" s="242"/>
      <c r="N298" s="242"/>
      <c r="O298" s="242"/>
      <c r="P298" s="242"/>
      <c r="Q298" s="242"/>
      <c r="R298" s="242"/>
      <c r="S298" s="19"/>
    </row>
    <row r="299" spans="8:19">
      <c r="H299" s="17"/>
      <c r="I299" s="18"/>
      <c r="J299" s="17"/>
      <c r="K299" s="17"/>
      <c r="L299" s="242"/>
      <c r="M299" s="242"/>
      <c r="N299" s="242"/>
      <c r="O299" s="242"/>
      <c r="P299" s="242"/>
      <c r="Q299" s="242"/>
      <c r="R299" s="242"/>
      <c r="S299" s="19"/>
    </row>
    <row r="300" spans="8:19">
      <c r="H300" s="17"/>
      <c r="I300" s="18"/>
      <c r="J300" s="17"/>
      <c r="K300" s="17"/>
      <c r="L300" s="242"/>
      <c r="M300" s="242"/>
      <c r="N300" s="242"/>
      <c r="O300" s="242"/>
      <c r="P300" s="242"/>
      <c r="Q300" s="242"/>
      <c r="R300" s="242"/>
      <c r="S300" s="19"/>
    </row>
    <row r="301" spans="8:19">
      <c r="H301" s="17"/>
      <c r="I301" s="18"/>
      <c r="J301" s="17"/>
      <c r="K301" s="17"/>
      <c r="L301" s="242"/>
      <c r="M301" s="242"/>
      <c r="N301" s="242"/>
      <c r="O301" s="242"/>
      <c r="P301" s="242"/>
      <c r="Q301" s="242"/>
      <c r="R301" s="242"/>
      <c r="S301" s="19"/>
    </row>
    <row r="302" spans="8:19">
      <c r="H302" s="17"/>
      <c r="I302" s="18"/>
      <c r="J302" s="17"/>
      <c r="K302" s="17"/>
      <c r="L302" s="242"/>
      <c r="M302" s="242"/>
      <c r="N302" s="242"/>
      <c r="O302" s="242"/>
      <c r="P302" s="242"/>
      <c r="Q302" s="242"/>
      <c r="R302" s="242"/>
      <c r="S302" s="19"/>
    </row>
    <row r="303" spans="8:19">
      <c r="H303" s="17"/>
      <c r="I303" s="18"/>
      <c r="J303" s="17"/>
      <c r="K303" s="17"/>
      <c r="L303" s="242"/>
      <c r="M303" s="242"/>
      <c r="N303" s="242"/>
      <c r="O303" s="242"/>
      <c r="P303" s="242"/>
      <c r="Q303" s="242"/>
      <c r="R303" s="242"/>
      <c r="S303" s="19"/>
    </row>
    <row r="304" spans="8:19">
      <c r="H304" s="17"/>
      <c r="I304" s="18"/>
      <c r="J304" s="17"/>
      <c r="K304" s="17"/>
      <c r="L304" s="242"/>
      <c r="M304" s="242"/>
      <c r="N304" s="242"/>
      <c r="O304" s="242"/>
      <c r="P304" s="242"/>
      <c r="Q304" s="242"/>
      <c r="R304" s="242"/>
      <c r="S304" s="19"/>
    </row>
    <row r="305" spans="8:19">
      <c r="H305" s="17"/>
      <c r="I305" s="18"/>
      <c r="J305" s="17"/>
      <c r="K305" s="17"/>
      <c r="L305" s="242"/>
      <c r="M305" s="242"/>
      <c r="N305" s="242"/>
      <c r="O305" s="242"/>
      <c r="P305" s="242"/>
      <c r="Q305" s="242"/>
      <c r="R305" s="242"/>
      <c r="S305" s="19"/>
    </row>
    <row r="306" spans="8:19">
      <c r="H306" s="17"/>
      <c r="I306" s="18"/>
      <c r="J306" s="17"/>
      <c r="K306" s="17"/>
      <c r="L306" s="242"/>
      <c r="M306" s="242"/>
      <c r="N306" s="242"/>
      <c r="O306" s="242"/>
      <c r="P306" s="242"/>
      <c r="Q306" s="242"/>
      <c r="R306" s="242"/>
      <c r="S306" s="19"/>
    </row>
    <row r="307" spans="8:19">
      <c r="H307" s="17"/>
      <c r="I307" s="18"/>
      <c r="J307" s="17"/>
      <c r="K307" s="17"/>
      <c r="L307" s="242"/>
      <c r="M307" s="242"/>
      <c r="N307" s="242"/>
      <c r="O307" s="242"/>
      <c r="P307" s="242"/>
      <c r="Q307" s="242"/>
      <c r="R307" s="242"/>
      <c r="S307" s="19"/>
    </row>
    <row r="308" spans="8:19">
      <c r="H308" s="17"/>
      <c r="I308" s="18"/>
      <c r="J308" s="17"/>
      <c r="K308" s="17"/>
      <c r="L308" s="242"/>
      <c r="M308" s="242"/>
      <c r="N308" s="242"/>
      <c r="O308" s="242"/>
      <c r="P308" s="242"/>
      <c r="Q308" s="242"/>
      <c r="R308" s="242"/>
      <c r="S308" s="19"/>
    </row>
    <row r="309" spans="8:19">
      <c r="H309" s="17"/>
      <c r="I309" s="18"/>
      <c r="J309" s="17"/>
      <c r="K309" s="17"/>
      <c r="L309" s="242"/>
      <c r="M309" s="242"/>
      <c r="N309" s="242"/>
      <c r="O309" s="242"/>
      <c r="P309" s="242"/>
      <c r="Q309" s="242"/>
      <c r="R309" s="242"/>
      <c r="S309" s="19"/>
    </row>
    <row r="310" spans="8:19">
      <c r="H310" s="17"/>
      <c r="I310" s="18"/>
      <c r="J310" s="17"/>
      <c r="K310" s="17"/>
      <c r="L310" s="242"/>
      <c r="M310" s="242"/>
      <c r="N310" s="242"/>
      <c r="O310" s="242"/>
      <c r="P310" s="242"/>
      <c r="Q310" s="242"/>
      <c r="R310" s="242"/>
      <c r="S310" s="19"/>
    </row>
    <row r="311" spans="8:19">
      <c r="H311" s="17"/>
      <c r="I311" s="18"/>
      <c r="J311" s="17"/>
      <c r="K311" s="17"/>
      <c r="L311" s="242"/>
      <c r="M311" s="242"/>
      <c r="N311" s="242"/>
      <c r="O311" s="242"/>
      <c r="P311" s="242"/>
      <c r="Q311" s="242"/>
      <c r="R311" s="242"/>
      <c r="S311" s="19"/>
    </row>
    <row r="312" spans="8:19">
      <c r="H312" s="17"/>
      <c r="I312" s="18"/>
      <c r="J312" s="17"/>
      <c r="K312" s="17"/>
      <c r="L312" s="242"/>
      <c r="M312" s="242"/>
      <c r="N312" s="242"/>
      <c r="O312" s="242"/>
      <c r="P312" s="242"/>
      <c r="Q312" s="242"/>
      <c r="R312" s="242"/>
      <c r="S312" s="19"/>
    </row>
    <row r="313" spans="8:19">
      <c r="H313" s="17"/>
      <c r="I313" s="18"/>
      <c r="J313" s="17"/>
      <c r="K313" s="17"/>
      <c r="L313" s="242"/>
      <c r="M313" s="242"/>
      <c r="N313" s="242"/>
      <c r="O313" s="242"/>
      <c r="P313" s="242"/>
      <c r="Q313" s="242"/>
      <c r="R313" s="242"/>
      <c r="S313" s="19"/>
    </row>
    <row r="314" spans="8:19">
      <c r="H314" s="17"/>
      <c r="I314" s="18"/>
      <c r="J314" s="17"/>
      <c r="K314" s="17"/>
      <c r="L314" s="242"/>
      <c r="M314" s="242"/>
      <c r="N314" s="242"/>
      <c r="O314" s="242"/>
      <c r="P314" s="242"/>
      <c r="Q314" s="242"/>
      <c r="R314" s="242"/>
      <c r="S314" s="19"/>
    </row>
    <row r="315" spans="8:19">
      <c r="H315" s="17"/>
      <c r="I315" s="18"/>
      <c r="J315" s="17"/>
      <c r="K315" s="17"/>
      <c r="L315" s="242"/>
      <c r="M315" s="242"/>
      <c r="N315" s="242"/>
      <c r="O315" s="242"/>
      <c r="P315" s="242"/>
      <c r="Q315" s="242"/>
      <c r="R315" s="242"/>
      <c r="S315" s="19"/>
    </row>
    <row r="316" spans="8:19">
      <c r="H316" s="17"/>
      <c r="I316" s="18"/>
      <c r="J316" s="17"/>
      <c r="K316" s="17"/>
      <c r="L316" s="242"/>
      <c r="M316" s="242"/>
      <c r="N316" s="242"/>
      <c r="O316" s="242"/>
      <c r="P316" s="242"/>
      <c r="Q316" s="242"/>
      <c r="R316" s="242"/>
      <c r="S316" s="19"/>
    </row>
    <row r="317" spans="8:19">
      <c r="H317" s="17"/>
      <c r="I317" s="18"/>
      <c r="J317" s="17"/>
      <c r="K317" s="17"/>
      <c r="L317" s="242"/>
      <c r="M317" s="242"/>
      <c r="N317" s="242"/>
      <c r="O317" s="242"/>
      <c r="P317" s="242"/>
      <c r="Q317" s="242"/>
      <c r="R317" s="242"/>
      <c r="S317" s="19"/>
    </row>
    <row r="318" spans="8:19">
      <c r="H318" s="17"/>
      <c r="I318" s="18"/>
      <c r="J318" s="17"/>
      <c r="K318" s="17"/>
      <c r="L318" s="242"/>
      <c r="M318" s="242"/>
      <c r="N318" s="242"/>
      <c r="O318" s="242"/>
      <c r="P318" s="242"/>
      <c r="Q318" s="242"/>
      <c r="R318" s="242"/>
      <c r="S318" s="19"/>
    </row>
    <row r="319" spans="8:19">
      <c r="H319" s="17"/>
      <c r="I319" s="18"/>
      <c r="J319" s="17"/>
      <c r="K319" s="17"/>
      <c r="L319" s="242"/>
      <c r="M319" s="242"/>
      <c r="N319" s="242"/>
      <c r="O319" s="242"/>
      <c r="P319" s="242"/>
      <c r="Q319" s="242"/>
      <c r="R319" s="242"/>
      <c r="S319" s="19"/>
    </row>
    <row r="320" spans="8:19">
      <c r="H320" s="17"/>
      <c r="I320" s="18"/>
      <c r="J320" s="17"/>
      <c r="K320" s="17"/>
      <c r="L320" s="242"/>
      <c r="M320" s="242"/>
      <c r="N320" s="242"/>
      <c r="O320" s="242"/>
      <c r="P320" s="242"/>
      <c r="Q320" s="242"/>
      <c r="R320" s="242"/>
      <c r="S320" s="19"/>
    </row>
    <row r="321" spans="8:19">
      <c r="H321" s="17"/>
      <c r="I321" s="18"/>
      <c r="J321" s="17"/>
      <c r="K321" s="17"/>
      <c r="L321" s="242"/>
      <c r="M321" s="242"/>
      <c r="N321" s="242"/>
      <c r="O321" s="242"/>
      <c r="P321" s="242"/>
      <c r="Q321" s="242"/>
      <c r="R321" s="242"/>
      <c r="S321" s="19"/>
    </row>
    <row r="322" spans="8:19">
      <c r="H322" s="17"/>
      <c r="I322" s="18"/>
      <c r="J322" s="17"/>
      <c r="K322" s="17"/>
      <c r="L322" s="242"/>
      <c r="M322" s="242"/>
      <c r="N322" s="242"/>
      <c r="O322" s="242"/>
      <c r="P322" s="242"/>
      <c r="Q322" s="242"/>
      <c r="R322" s="242"/>
      <c r="S322" s="19"/>
    </row>
    <row r="323" spans="8:19">
      <c r="H323" s="17"/>
      <c r="I323" s="18"/>
      <c r="J323" s="17"/>
      <c r="K323" s="17"/>
      <c r="L323" s="242"/>
      <c r="M323" s="242"/>
      <c r="N323" s="242"/>
      <c r="O323" s="242"/>
      <c r="P323" s="242"/>
      <c r="Q323" s="242"/>
      <c r="R323" s="242"/>
      <c r="S323" s="19"/>
    </row>
    <row r="324" spans="8:19">
      <c r="H324" s="17"/>
      <c r="I324" s="18"/>
      <c r="J324" s="17"/>
      <c r="K324" s="17"/>
      <c r="L324" s="242"/>
      <c r="M324" s="242"/>
      <c r="N324" s="242"/>
      <c r="O324" s="242"/>
      <c r="P324" s="242"/>
      <c r="Q324" s="242"/>
      <c r="R324" s="242"/>
      <c r="S324" s="19"/>
    </row>
    <row r="325" spans="8:19">
      <c r="H325" s="17"/>
      <c r="I325" s="18"/>
      <c r="J325" s="17"/>
      <c r="K325" s="17"/>
      <c r="L325" s="242"/>
      <c r="M325" s="242"/>
      <c r="N325" s="242"/>
      <c r="O325" s="242"/>
      <c r="P325" s="242"/>
      <c r="Q325" s="242"/>
      <c r="R325" s="242"/>
      <c r="S325" s="19"/>
    </row>
    <row r="326" spans="8:19">
      <c r="H326" s="17"/>
      <c r="I326" s="18"/>
      <c r="J326" s="17"/>
      <c r="K326" s="17"/>
      <c r="L326" s="242"/>
      <c r="M326" s="242"/>
      <c r="N326" s="242"/>
      <c r="O326" s="242"/>
      <c r="P326" s="242"/>
      <c r="Q326" s="242"/>
      <c r="R326" s="242"/>
      <c r="S326" s="19"/>
    </row>
    <row r="327" spans="8:19">
      <c r="H327" s="17"/>
      <c r="I327" s="18"/>
      <c r="J327" s="17"/>
      <c r="K327" s="17"/>
      <c r="L327" s="242"/>
      <c r="M327" s="242"/>
      <c r="N327" s="242"/>
      <c r="O327" s="242"/>
      <c r="P327" s="242"/>
      <c r="Q327" s="242"/>
      <c r="R327" s="242"/>
      <c r="S327" s="19"/>
    </row>
    <row r="328" spans="8:19">
      <c r="H328" s="17"/>
      <c r="I328" s="18"/>
      <c r="J328" s="17"/>
      <c r="K328" s="17"/>
      <c r="L328" s="242"/>
      <c r="M328" s="242"/>
      <c r="N328" s="242"/>
      <c r="O328" s="242"/>
      <c r="P328" s="242"/>
      <c r="Q328" s="242"/>
      <c r="R328" s="242"/>
      <c r="S328" s="19"/>
    </row>
    <row r="329" spans="8:19">
      <c r="H329" s="17"/>
      <c r="I329" s="18"/>
      <c r="J329" s="17"/>
      <c r="K329" s="17"/>
      <c r="L329" s="242"/>
      <c r="M329" s="242"/>
      <c r="N329" s="242"/>
      <c r="O329" s="242"/>
      <c r="P329" s="242"/>
      <c r="Q329" s="242"/>
      <c r="R329" s="242"/>
      <c r="S329" s="19"/>
    </row>
    <row r="330" spans="8:19">
      <c r="H330" s="17"/>
      <c r="I330" s="18"/>
      <c r="J330" s="17"/>
      <c r="K330" s="17"/>
      <c r="L330" s="242"/>
      <c r="M330" s="242"/>
      <c r="N330" s="242"/>
      <c r="O330" s="242"/>
      <c r="P330" s="242"/>
      <c r="Q330" s="242"/>
      <c r="R330" s="242"/>
      <c r="S330" s="19"/>
    </row>
    <row r="331" spans="8:19">
      <c r="H331" s="17"/>
      <c r="I331" s="18"/>
      <c r="J331" s="17"/>
      <c r="K331" s="17"/>
      <c r="L331" s="242"/>
      <c r="M331" s="242"/>
      <c r="N331" s="242"/>
      <c r="O331" s="242"/>
      <c r="P331" s="242"/>
      <c r="Q331" s="242"/>
      <c r="R331" s="242"/>
      <c r="S331" s="19"/>
    </row>
    <row r="332" spans="8:19">
      <c r="H332" s="17"/>
      <c r="I332" s="18"/>
      <c r="J332" s="17"/>
      <c r="K332" s="17"/>
      <c r="L332" s="242"/>
      <c r="M332" s="242"/>
      <c r="N332" s="242"/>
      <c r="O332" s="242"/>
      <c r="P332" s="242"/>
      <c r="Q332" s="242"/>
      <c r="R332" s="242"/>
      <c r="S332" s="19"/>
    </row>
    <row r="333" spans="8:19">
      <c r="H333" s="17"/>
      <c r="I333" s="18"/>
      <c r="J333" s="17"/>
      <c r="K333" s="17"/>
      <c r="L333" s="242"/>
      <c r="M333" s="242"/>
      <c r="N333" s="242"/>
      <c r="O333" s="242"/>
      <c r="P333" s="242"/>
      <c r="Q333" s="242"/>
      <c r="R333" s="242"/>
      <c r="S333" s="19"/>
    </row>
    <row r="334" spans="8:19">
      <c r="H334" s="17"/>
      <c r="I334" s="18"/>
      <c r="J334" s="17"/>
      <c r="K334" s="17"/>
      <c r="L334" s="242"/>
      <c r="M334" s="242"/>
      <c r="N334" s="242"/>
      <c r="O334" s="242"/>
      <c r="P334" s="242"/>
      <c r="Q334" s="242"/>
      <c r="R334" s="242"/>
      <c r="S334" s="19"/>
    </row>
    <row r="335" spans="8:19">
      <c r="H335" s="17"/>
      <c r="I335" s="18"/>
      <c r="J335" s="17"/>
      <c r="K335" s="17"/>
      <c r="L335" s="242"/>
      <c r="M335" s="242"/>
      <c r="N335" s="242"/>
      <c r="O335" s="242"/>
      <c r="P335" s="242"/>
      <c r="Q335" s="242"/>
      <c r="R335" s="242"/>
      <c r="S335" s="19"/>
    </row>
    <row r="336" spans="8:19">
      <c r="H336" s="17"/>
      <c r="I336" s="18"/>
      <c r="J336" s="17"/>
      <c r="K336" s="17"/>
      <c r="L336" s="242"/>
      <c r="M336" s="242"/>
      <c r="N336" s="242"/>
      <c r="O336" s="242"/>
      <c r="P336" s="242"/>
      <c r="Q336" s="242"/>
      <c r="R336" s="242"/>
      <c r="S336" s="19"/>
    </row>
    <row r="337" spans="8:19">
      <c r="H337" s="17"/>
      <c r="I337" s="18"/>
      <c r="J337" s="17"/>
      <c r="K337" s="17"/>
      <c r="L337" s="242"/>
      <c r="M337" s="242"/>
      <c r="N337" s="242"/>
      <c r="O337" s="242"/>
      <c r="P337" s="242"/>
      <c r="Q337" s="242"/>
      <c r="R337" s="242"/>
      <c r="S337" s="19"/>
    </row>
    <row r="338" spans="8:19">
      <c r="H338" s="17"/>
      <c r="I338" s="18"/>
      <c r="J338" s="17"/>
      <c r="K338" s="17"/>
      <c r="L338" s="242"/>
      <c r="M338" s="242"/>
      <c r="N338" s="242"/>
      <c r="O338" s="242"/>
      <c r="P338" s="242"/>
      <c r="Q338" s="242"/>
      <c r="R338" s="242"/>
      <c r="S338" s="19"/>
    </row>
    <row r="339" spans="8:19">
      <c r="H339" s="17"/>
      <c r="I339" s="18"/>
      <c r="J339" s="17"/>
      <c r="K339" s="17"/>
      <c r="L339" s="242"/>
      <c r="M339" s="242"/>
      <c r="N339" s="242"/>
      <c r="O339" s="242"/>
      <c r="P339" s="242"/>
      <c r="Q339" s="242"/>
      <c r="R339" s="242"/>
      <c r="S339" s="19"/>
    </row>
    <row r="340" spans="8:19">
      <c r="H340" s="17"/>
      <c r="I340" s="18"/>
      <c r="J340" s="17"/>
      <c r="K340" s="17"/>
      <c r="L340" s="242"/>
      <c r="M340" s="242"/>
      <c r="N340" s="242"/>
      <c r="O340" s="242"/>
      <c r="P340" s="242"/>
      <c r="Q340" s="242"/>
      <c r="R340" s="242"/>
      <c r="S340" s="19"/>
    </row>
    <row r="341" spans="8:19">
      <c r="H341" s="17"/>
      <c r="I341" s="18"/>
      <c r="J341" s="17"/>
      <c r="K341" s="17"/>
      <c r="L341" s="242"/>
      <c r="M341" s="242"/>
      <c r="N341" s="242"/>
      <c r="O341" s="242"/>
      <c r="P341" s="242"/>
      <c r="Q341" s="242"/>
      <c r="R341" s="242"/>
      <c r="S341" s="19"/>
    </row>
    <row r="342" spans="8:19">
      <c r="H342" s="17"/>
      <c r="I342" s="18"/>
      <c r="J342" s="17"/>
      <c r="K342" s="17"/>
      <c r="L342" s="242"/>
      <c r="M342" s="242"/>
      <c r="N342" s="242"/>
      <c r="O342" s="242"/>
      <c r="P342" s="242"/>
      <c r="Q342" s="242"/>
      <c r="R342" s="242"/>
      <c r="S342" s="19"/>
    </row>
    <row r="343" spans="8:19">
      <c r="H343" s="17"/>
      <c r="I343" s="18"/>
      <c r="J343" s="17"/>
      <c r="K343" s="17"/>
      <c r="L343" s="242"/>
      <c r="M343" s="242"/>
      <c r="N343" s="242"/>
      <c r="O343" s="242"/>
      <c r="P343" s="242"/>
      <c r="Q343" s="242"/>
      <c r="R343" s="242"/>
      <c r="S343" s="19"/>
    </row>
    <row r="344" spans="8:19">
      <c r="H344" s="17"/>
      <c r="I344" s="18"/>
      <c r="J344" s="17"/>
      <c r="K344" s="17"/>
      <c r="L344" s="242"/>
      <c r="M344" s="242"/>
      <c r="N344" s="242"/>
      <c r="O344" s="242"/>
      <c r="P344" s="242"/>
      <c r="Q344" s="242"/>
      <c r="R344" s="242"/>
      <c r="S344" s="19"/>
    </row>
    <row r="345" spans="8:19">
      <c r="H345" s="17"/>
      <c r="I345" s="18"/>
      <c r="J345" s="17"/>
      <c r="K345" s="17"/>
      <c r="L345" s="242"/>
      <c r="M345" s="242"/>
      <c r="N345" s="242"/>
      <c r="O345" s="242"/>
      <c r="P345" s="242"/>
      <c r="Q345" s="242"/>
      <c r="R345" s="242"/>
      <c r="S345" s="19"/>
    </row>
    <row r="346" spans="8:19">
      <c r="H346" s="17"/>
      <c r="I346" s="18"/>
      <c r="J346" s="17"/>
      <c r="K346" s="17"/>
      <c r="L346" s="242"/>
      <c r="M346" s="242"/>
      <c r="N346" s="242"/>
      <c r="O346" s="242"/>
      <c r="P346" s="242"/>
      <c r="Q346" s="242"/>
      <c r="R346" s="242"/>
      <c r="S346" s="19"/>
    </row>
    <row r="347" spans="8:19">
      <c r="H347" s="17"/>
      <c r="I347" s="18"/>
      <c r="J347" s="17"/>
      <c r="K347" s="17"/>
      <c r="L347" s="242"/>
      <c r="M347" s="242"/>
      <c r="N347" s="242"/>
      <c r="O347" s="242"/>
      <c r="P347" s="242"/>
      <c r="Q347" s="242"/>
      <c r="R347" s="242"/>
      <c r="S347" s="19"/>
    </row>
    <row r="348" spans="8:19">
      <c r="H348" s="17"/>
      <c r="I348" s="18"/>
      <c r="J348" s="17"/>
      <c r="K348" s="17"/>
      <c r="L348" s="242"/>
      <c r="M348" s="242"/>
      <c r="N348" s="242"/>
      <c r="O348" s="242"/>
      <c r="P348" s="242"/>
      <c r="Q348" s="242"/>
      <c r="R348" s="242"/>
      <c r="S348" s="19"/>
    </row>
    <row r="349" spans="8:19">
      <c r="H349" s="17"/>
      <c r="I349" s="18"/>
      <c r="J349" s="17"/>
      <c r="K349" s="17"/>
      <c r="L349" s="242"/>
      <c r="M349" s="242"/>
      <c r="N349" s="242"/>
      <c r="O349" s="242"/>
      <c r="P349" s="242"/>
      <c r="Q349" s="242"/>
      <c r="R349" s="242"/>
      <c r="S349" s="19"/>
    </row>
    <row r="350" spans="8:19">
      <c r="H350" s="17"/>
      <c r="I350" s="18"/>
      <c r="J350" s="17"/>
      <c r="K350" s="17"/>
      <c r="L350" s="242"/>
      <c r="M350" s="242"/>
      <c r="N350" s="242"/>
      <c r="O350" s="242"/>
      <c r="P350" s="242"/>
      <c r="Q350" s="242"/>
      <c r="R350" s="242"/>
      <c r="S350" s="19"/>
    </row>
    <row r="351" spans="8:19">
      <c r="H351" s="17"/>
      <c r="I351" s="18"/>
      <c r="J351" s="17"/>
      <c r="K351" s="17"/>
      <c r="L351" s="242"/>
      <c r="M351" s="242"/>
      <c r="N351" s="242"/>
      <c r="O351" s="242"/>
      <c r="P351" s="242"/>
      <c r="Q351" s="242"/>
      <c r="R351" s="242"/>
      <c r="S351" s="19"/>
    </row>
    <row r="352" spans="8:19">
      <c r="H352" s="17"/>
      <c r="I352" s="18"/>
      <c r="J352" s="17"/>
      <c r="K352" s="17"/>
      <c r="L352" s="242"/>
      <c r="M352" s="242"/>
      <c r="N352" s="242"/>
      <c r="O352" s="242"/>
      <c r="P352" s="242"/>
      <c r="Q352" s="242"/>
      <c r="R352" s="242"/>
      <c r="S352" s="19"/>
    </row>
    <row r="353" spans="8:19">
      <c r="H353" s="17"/>
      <c r="I353" s="18"/>
      <c r="J353" s="17"/>
      <c r="K353" s="17"/>
      <c r="L353" s="242"/>
      <c r="M353" s="242"/>
      <c r="N353" s="242"/>
      <c r="O353" s="242"/>
      <c r="P353" s="242"/>
      <c r="Q353" s="242"/>
      <c r="R353" s="242"/>
      <c r="S353" s="19"/>
    </row>
    <row r="354" spans="8:19">
      <c r="H354" s="17"/>
      <c r="I354" s="18"/>
      <c r="J354" s="17"/>
      <c r="K354" s="17"/>
      <c r="L354" s="242"/>
      <c r="M354" s="242"/>
      <c r="N354" s="242"/>
      <c r="O354" s="242"/>
      <c r="P354" s="242"/>
      <c r="Q354" s="242"/>
      <c r="R354" s="242"/>
      <c r="S354" s="19"/>
    </row>
    <row r="355" spans="8:19">
      <c r="H355" s="17"/>
      <c r="I355" s="18"/>
      <c r="J355" s="17"/>
      <c r="K355" s="17"/>
      <c r="L355" s="242"/>
      <c r="M355" s="242"/>
      <c r="N355" s="242"/>
      <c r="O355" s="242"/>
      <c r="P355" s="242"/>
      <c r="Q355" s="242"/>
      <c r="R355" s="242"/>
      <c r="S355" s="19"/>
    </row>
    <row r="356" spans="8:19">
      <c r="H356" s="17"/>
      <c r="I356" s="18"/>
      <c r="J356" s="17"/>
      <c r="K356" s="17"/>
      <c r="L356" s="242"/>
      <c r="M356" s="242"/>
      <c r="N356" s="242"/>
      <c r="O356" s="242"/>
      <c r="P356" s="242"/>
      <c r="Q356" s="242"/>
      <c r="R356" s="242"/>
      <c r="S356" s="19"/>
    </row>
    <row r="357" spans="8:19">
      <c r="H357" s="17"/>
      <c r="I357" s="18"/>
      <c r="J357" s="17"/>
      <c r="K357" s="17"/>
      <c r="L357" s="242"/>
      <c r="M357" s="242"/>
      <c r="N357" s="242"/>
      <c r="O357" s="242"/>
      <c r="P357" s="242"/>
      <c r="Q357" s="242"/>
      <c r="R357" s="242"/>
      <c r="S357" s="19"/>
    </row>
    <row r="358" spans="8:19">
      <c r="H358" s="17"/>
      <c r="I358" s="18"/>
      <c r="J358" s="17"/>
      <c r="K358" s="17"/>
      <c r="L358" s="242"/>
      <c r="M358" s="242"/>
      <c r="N358" s="242"/>
      <c r="O358" s="242"/>
      <c r="P358" s="242"/>
      <c r="Q358" s="242"/>
      <c r="R358" s="242"/>
      <c r="S358" s="19"/>
    </row>
    <row r="359" spans="8:19">
      <c r="H359" s="17"/>
      <c r="I359" s="18"/>
      <c r="J359" s="17"/>
      <c r="K359" s="17"/>
      <c r="L359" s="242"/>
      <c r="M359" s="242"/>
      <c r="N359" s="242"/>
      <c r="O359" s="242"/>
      <c r="P359" s="242"/>
      <c r="Q359" s="242"/>
      <c r="R359" s="242"/>
      <c r="S359" s="19"/>
    </row>
    <row r="360" spans="8:19">
      <c r="H360" s="17"/>
      <c r="I360" s="18"/>
      <c r="J360" s="17"/>
      <c r="K360" s="17"/>
      <c r="L360" s="242"/>
      <c r="M360" s="242"/>
      <c r="N360" s="242"/>
      <c r="O360" s="242"/>
      <c r="P360" s="242"/>
      <c r="Q360" s="242"/>
      <c r="R360" s="242"/>
      <c r="S360" s="19"/>
    </row>
    <row r="361" spans="8:19">
      <c r="H361" s="17"/>
      <c r="I361" s="18"/>
      <c r="J361" s="17"/>
      <c r="K361" s="17"/>
      <c r="L361" s="242"/>
      <c r="M361" s="242"/>
      <c r="N361" s="242"/>
      <c r="O361" s="242"/>
      <c r="P361" s="242"/>
      <c r="Q361" s="242"/>
      <c r="R361" s="242"/>
      <c r="S361" s="19"/>
    </row>
    <row r="362" spans="8:19">
      <c r="H362" s="17"/>
      <c r="I362" s="18"/>
      <c r="J362" s="17"/>
      <c r="K362" s="17"/>
      <c r="L362" s="242"/>
      <c r="M362" s="242"/>
      <c r="N362" s="242"/>
      <c r="O362" s="242"/>
      <c r="P362" s="242"/>
      <c r="Q362" s="242"/>
      <c r="R362" s="242"/>
      <c r="S362" s="19"/>
    </row>
    <row r="363" spans="8:19">
      <c r="H363" s="17"/>
      <c r="I363" s="18"/>
      <c r="J363" s="17"/>
      <c r="K363" s="17"/>
      <c r="L363" s="242"/>
      <c r="M363" s="242"/>
      <c r="N363" s="242"/>
      <c r="O363" s="242"/>
      <c r="P363" s="242"/>
      <c r="Q363" s="242"/>
      <c r="R363" s="242"/>
      <c r="S363" s="19"/>
    </row>
    <row r="364" spans="8:19">
      <c r="H364" s="17"/>
      <c r="I364" s="18"/>
      <c r="J364" s="17"/>
      <c r="K364" s="17"/>
      <c r="L364" s="242"/>
      <c r="M364" s="242"/>
      <c r="N364" s="242"/>
      <c r="O364" s="242"/>
      <c r="P364" s="242"/>
      <c r="Q364" s="242"/>
      <c r="R364" s="242"/>
      <c r="S364" s="19"/>
    </row>
    <row r="365" spans="8:19">
      <c r="H365" s="17"/>
      <c r="I365" s="18"/>
      <c r="J365" s="17"/>
      <c r="K365" s="17"/>
      <c r="L365" s="242"/>
      <c r="M365" s="242"/>
      <c r="N365" s="242"/>
      <c r="O365" s="242"/>
      <c r="P365" s="242"/>
      <c r="Q365" s="242"/>
      <c r="R365" s="242"/>
      <c r="S365" s="19"/>
    </row>
    <row r="366" spans="8:19">
      <c r="H366" s="17"/>
      <c r="I366" s="18"/>
      <c r="J366" s="17"/>
      <c r="K366" s="17"/>
      <c r="L366" s="242"/>
      <c r="M366" s="242"/>
      <c r="N366" s="242"/>
      <c r="O366" s="242"/>
      <c r="P366" s="242"/>
      <c r="Q366" s="242"/>
      <c r="R366" s="242"/>
      <c r="S366" s="19"/>
    </row>
    <row r="367" spans="8:19">
      <c r="H367" s="17"/>
      <c r="I367" s="18"/>
      <c r="J367" s="17"/>
      <c r="K367" s="17"/>
      <c r="L367" s="242"/>
      <c r="M367" s="242"/>
      <c r="N367" s="242"/>
      <c r="O367" s="242"/>
      <c r="P367" s="242"/>
      <c r="Q367" s="242"/>
      <c r="R367" s="242"/>
      <c r="S367" s="19"/>
    </row>
    <row r="368" spans="8:19">
      <c r="H368" s="17"/>
      <c r="I368" s="18"/>
      <c r="J368" s="17"/>
      <c r="K368" s="17"/>
      <c r="L368" s="242"/>
      <c r="M368" s="242"/>
      <c r="N368" s="242"/>
      <c r="O368" s="242"/>
      <c r="P368" s="242"/>
      <c r="Q368" s="242"/>
      <c r="R368" s="242"/>
      <c r="S368" s="19"/>
    </row>
    <row r="369" spans="8:19">
      <c r="H369" s="17"/>
      <c r="I369" s="18"/>
      <c r="J369" s="17"/>
      <c r="K369" s="17"/>
      <c r="L369" s="242"/>
      <c r="M369" s="242"/>
      <c r="N369" s="242"/>
      <c r="O369" s="242"/>
      <c r="P369" s="242"/>
      <c r="Q369" s="242"/>
      <c r="R369" s="242"/>
      <c r="S369" s="19"/>
    </row>
    <row r="370" spans="8:19">
      <c r="H370" s="17"/>
      <c r="I370" s="18"/>
      <c r="J370" s="17"/>
      <c r="K370" s="17"/>
      <c r="L370" s="242"/>
      <c r="M370" s="242"/>
      <c r="N370" s="242"/>
      <c r="O370" s="242"/>
      <c r="P370" s="242"/>
      <c r="Q370" s="242"/>
      <c r="R370" s="242"/>
      <c r="S370" s="19"/>
    </row>
    <row r="371" spans="8:19">
      <c r="H371" s="17"/>
      <c r="I371" s="18"/>
      <c r="J371" s="17"/>
      <c r="K371" s="17"/>
      <c r="L371" s="242"/>
      <c r="M371" s="242"/>
      <c r="N371" s="242"/>
      <c r="O371" s="242"/>
      <c r="P371" s="242"/>
      <c r="Q371" s="242"/>
      <c r="R371" s="242"/>
      <c r="S371" s="19"/>
    </row>
    <row r="372" spans="8:19">
      <c r="H372" s="17"/>
      <c r="I372" s="18"/>
      <c r="J372" s="17"/>
      <c r="K372" s="17"/>
      <c r="L372" s="242"/>
      <c r="M372" s="242"/>
      <c r="N372" s="242"/>
      <c r="O372" s="242"/>
      <c r="P372" s="242"/>
      <c r="Q372" s="242"/>
      <c r="R372" s="242"/>
      <c r="S372" s="19"/>
    </row>
    <row r="373" spans="8:19">
      <c r="H373" s="17"/>
      <c r="I373" s="18"/>
      <c r="J373" s="17"/>
      <c r="K373" s="17"/>
      <c r="L373" s="242"/>
      <c r="M373" s="242"/>
      <c r="N373" s="242"/>
      <c r="O373" s="242"/>
      <c r="P373" s="242"/>
      <c r="Q373" s="242"/>
      <c r="R373" s="242"/>
      <c r="S373" s="19"/>
    </row>
    <row r="374" spans="8:19">
      <c r="H374" s="17"/>
      <c r="I374" s="18"/>
      <c r="J374" s="17"/>
      <c r="K374" s="17"/>
      <c r="L374" s="242"/>
      <c r="M374" s="242"/>
      <c r="N374" s="242"/>
      <c r="O374" s="242"/>
      <c r="P374" s="242"/>
      <c r="Q374" s="242"/>
      <c r="R374" s="242"/>
      <c r="S374" s="19"/>
    </row>
    <row r="375" spans="8:19">
      <c r="H375" s="17"/>
      <c r="I375" s="18"/>
      <c r="J375" s="17"/>
      <c r="K375" s="17"/>
      <c r="L375" s="242"/>
      <c r="M375" s="242"/>
      <c r="N375" s="242"/>
      <c r="O375" s="242"/>
      <c r="P375" s="242"/>
      <c r="Q375" s="242"/>
      <c r="R375" s="242"/>
      <c r="S375" s="19"/>
    </row>
    <row r="376" spans="8:19">
      <c r="H376" s="17"/>
      <c r="I376" s="18"/>
      <c r="J376" s="17"/>
      <c r="K376" s="17"/>
      <c r="L376" s="242"/>
      <c r="M376" s="242"/>
      <c r="N376" s="242"/>
      <c r="O376" s="242"/>
      <c r="P376" s="242"/>
      <c r="Q376" s="242"/>
      <c r="R376" s="242"/>
      <c r="S376" s="19"/>
    </row>
    <row r="377" spans="8:19">
      <c r="H377" s="17"/>
      <c r="I377" s="18"/>
      <c r="J377" s="17"/>
      <c r="K377" s="17"/>
      <c r="L377" s="242"/>
      <c r="M377" s="242"/>
      <c r="N377" s="242"/>
      <c r="O377" s="242"/>
      <c r="P377" s="242"/>
      <c r="Q377" s="242"/>
      <c r="R377" s="242"/>
      <c r="S377" s="19"/>
    </row>
    <row r="378" spans="8:19">
      <c r="H378" s="17"/>
      <c r="I378" s="18"/>
      <c r="J378" s="17"/>
      <c r="K378" s="17"/>
      <c r="L378" s="242"/>
      <c r="M378" s="242"/>
      <c r="N378" s="242"/>
      <c r="O378" s="242"/>
      <c r="P378" s="242"/>
      <c r="Q378" s="242"/>
      <c r="R378" s="242"/>
      <c r="S378" s="19"/>
    </row>
    <row r="379" spans="8:19">
      <c r="H379" s="17"/>
      <c r="I379" s="18"/>
      <c r="J379" s="17"/>
      <c r="K379" s="17"/>
      <c r="L379" s="242"/>
      <c r="M379" s="242"/>
      <c r="N379" s="242"/>
      <c r="O379" s="242"/>
      <c r="P379" s="242"/>
      <c r="Q379" s="242"/>
      <c r="R379" s="242"/>
      <c r="S379" s="19"/>
    </row>
    <row r="380" spans="8:19">
      <c r="H380" s="17"/>
      <c r="I380" s="18"/>
      <c r="J380" s="17"/>
      <c r="K380" s="17"/>
      <c r="L380" s="242"/>
      <c r="M380" s="242"/>
      <c r="N380" s="242"/>
      <c r="O380" s="242"/>
      <c r="P380" s="242"/>
      <c r="Q380" s="242"/>
      <c r="R380" s="242"/>
      <c r="S380" s="19"/>
    </row>
    <row r="381" spans="8:19">
      <c r="H381" s="17"/>
      <c r="I381" s="18"/>
      <c r="J381" s="17"/>
      <c r="K381" s="17"/>
      <c r="L381" s="242"/>
      <c r="M381" s="242"/>
      <c r="N381" s="242"/>
      <c r="O381" s="242"/>
      <c r="P381" s="242"/>
      <c r="Q381" s="242"/>
      <c r="R381" s="242"/>
      <c r="S381" s="19"/>
    </row>
    <row r="382" spans="8:19">
      <c r="H382" s="17"/>
      <c r="I382" s="18"/>
      <c r="J382" s="17"/>
      <c r="K382" s="17"/>
      <c r="L382" s="242"/>
      <c r="M382" s="242"/>
      <c r="N382" s="242"/>
      <c r="O382" s="242"/>
      <c r="P382" s="242"/>
      <c r="Q382" s="242"/>
      <c r="R382" s="242"/>
      <c r="S382" s="19"/>
    </row>
    <row r="383" spans="8:19">
      <c r="H383" s="17"/>
      <c r="I383" s="18"/>
      <c r="J383" s="17"/>
      <c r="K383" s="17"/>
      <c r="L383" s="242"/>
      <c r="M383" s="242"/>
      <c r="N383" s="242"/>
      <c r="O383" s="242"/>
      <c r="P383" s="242"/>
      <c r="Q383" s="242"/>
      <c r="R383" s="242"/>
      <c r="S383" s="19"/>
    </row>
    <row r="384" spans="8:19">
      <c r="H384" s="17"/>
      <c r="I384" s="18"/>
      <c r="J384" s="17"/>
      <c r="K384" s="17"/>
      <c r="L384" s="242"/>
      <c r="M384" s="242"/>
      <c r="N384" s="242"/>
      <c r="O384" s="242"/>
      <c r="P384" s="242"/>
      <c r="Q384" s="242"/>
      <c r="R384" s="242"/>
      <c r="S384" s="19"/>
    </row>
    <row r="385" spans="8:19">
      <c r="H385" s="17"/>
      <c r="I385" s="18"/>
      <c r="J385" s="17"/>
      <c r="K385" s="17"/>
      <c r="L385" s="242"/>
      <c r="M385" s="242"/>
      <c r="N385" s="242"/>
      <c r="O385" s="242"/>
      <c r="P385" s="242"/>
      <c r="Q385" s="242"/>
      <c r="R385" s="242"/>
      <c r="S385" s="19"/>
    </row>
    <row r="386" spans="8:19">
      <c r="H386" s="17"/>
      <c r="I386" s="18"/>
      <c r="J386" s="17"/>
      <c r="K386" s="17"/>
      <c r="L386" s="242"/>
      <c r="M386" s="242"/>
      <c r="N386" s="242"/>
      <c r="O386" s="242"/>
      <c r="P386" s="242"/>
      <c r="Q386" s="242"/>
      <c r="R386" s="242"/>
      <c r="S386" s="19"/>
    </row>
    <row r="387" spans="8:19">
      <c r="H387" s="17"/>
      <c r="I387" s="18"/>
      <c r="J387" s="17"/>
      <c r="K387" s="17"/>
      <c r="L387" s="242"/>
      <c r="M387" s="242"/>
      <c r="N387" s="242"/>
      <c r="O387" s="242"/>
      <c r="P387" s="242"/>
      <c r="Q387" s="242"/>
      <c r="R387" s="242"/>
      <c r="S387" s="19"/>
    </row>
    <row r="388" spans="8:19">
      <c r="H388" s="17"/>
      <c r="I388" s="18"/>
      <c r="J388" s="17"/>
      <c r="K388" s="17"/>
      <c r="L388" s="242"/>
      <c r="M388" s="242"/>
      <c r="N388" s="242"/>
      <c r="O388" s="242"/>
      <c r="P388" s="242"/>
      <c r="Q388" s="242"/>
      <c r="R388" s="242"/>
      <c r="S388" s="19"/>
    </row>
    <row r="389" spans="8:19">
      <c r="H389" s="17"/>
      <c r="I389" s="18"/>
      <c r="J389" s="17"/>
      <c r="K389" s="17"/>
      <c r="L389" s="242"/>
      <c r="M389" s="242"/>
      <c r="N389" s="242"/>
      <c r="O389" s="242"/>
      <c r="P389" s="242"/>
      <c r="Q389" s="242"/>
      <c r="R389" s="242"/>
      <c r="S389" s="19"/>
    </row>
    <row r="390" spans="8:19">
      <c r="H390" s="17"/>
      <c r="I390" s="18"/>
      <c r="J390" s="17"/>
      <c r="K390" s="17"/>
      <c r="L390" s="242"/>
      <c r="M390" s="242"/>
      <c r="N390" s="242"/>
      <c r="O390" s="242"/>
      <c r="P390" s="242"/>
      <c r="Q390" s="242"/>
      <c r="R390" s="242"/>
      <c r="S390" s="19"/>
    </row>
    <row r="391" spans="8:19">
      <c r="H391" s="17"/>
      <c r="I391" s="18"/>
      <c r="J391" s="17"/>
      <c r="K391" s="17"/>
      <c r="L391" s="242"/>
      <c r="M391" s="242"/>
      <c r="N391" s="242"/>
      <c r="O391" s="242"/>
      <c r="P391" s="242"/>
      <c r="Q391" s="242"/>
      <c r="R391" s="242"/>
      <c r="S391" s="19"/>
    </row>
    <row r="392" spans="8:19">
      <c r="H392" s="17"/>
      <c r="I392" s="18"/>
      <c r="J392" s="17"/>
      <c r="K392" s="17"/>
      <c r="L392" s="242"/>
      <c r="M392" s="242"/>
      <c r="N392" s="242"/>
      <c r="O392" s="242"/>
      <c r="P392" s="242"/>
      <c r="Q392" s="242"/>
      <c r="R392" s="242"/>
      <c r="S392" s="19"/>
    </row>
    <row r="393" spans="8:19">
      <c r="H393" s="17"/>
      <c r="I393" s="18"/>
      <c r="J393" s="17"/>
      <c r="K393" s="17"/>
      <c r="L393" s="242"/>
      <c r="M393" s="242"/>
      <c r="N393" s="242"/>
      <c r="O393" s="242"/>
      <c r="P393" s="242"/>
      <c r="Q393" s="242"/>
      <c r="R393" s="242"/>
      <c r="S393" s="19"/>
    </row>
    <row r="394" spans="8:19">
      <c r="H394" s="17"/>
      <c r="I394" s="18"/>
      <c r="J394" s="17"/>
      <c r="K394" s="17"/>
      <c r="L394" s="242"/>
      <c r="M394" s="242"/>
      <c r="N394" s="242"/>
      <c r="O394" s="242"/>
      <c r="P394" s="242"/>
      <c r="Q394" s="242"/>
      <c r="R394" s="242"/>
      <c r="S394" s="19"/>
    </row>
    <row r="395" spans="8:19">
      <c r="H395" s="17"/>
      <c r="I395" s="18"/>
      <c r="J395" s="17"/>
      <c r="K395" s="17"/>
      <c r="L395" s="242"/>
      <c r="M395" s="242"/>
      <c r="N395" s="242"/>
      <c r="O395" s="242"/>
      <c r="P395" s="242"/>
      <c r="Q395" s="242"/>
      <c r="R395" s="242"/>
      <c r="S395" s="19"/>
    </row>
    <row r="396" spans="8:19">
      <c r="H396" s="17"/>
      <c r="I396" s="18"/>
      <c r="J396" s="17"/>
      <c r="K396" s="17"/>
      <c r="L396" s="242"/>
      <c r="M396" s="242"/>
      <c r="N396" s="242"/>
      <c r="O396" s="242"/>
      <c r="P396" s="242"/>
      <c r="Q396" s="242"/>
      <c r="R396" s="242"/>
      <c r="S396" s="19"/>
    </row>
    <row r="397" spans="8:19">
      <c r="H397" s="17"/>
      <c r="I397" s="18"/>
      <c r="J397" s="17"/>
      <c r="K397" s="17"/>
      <c r="L397" s="242"/>
      <c r="M397" s="242"/>
      <c r="N397" s="242"/>
      <c r="O397" s="242"/>
      <c r="P397" s="242"/>
      <c r="Q397" s="242"/>
      <c r="R397" s="242"/>
      <c r="S397" s="19"/>
    </row>
    <row r="398" spans="8:19">
      <c r="H398" s="17"/>
      <c r="I398" s="18"/>
      <c r="J398" s="17"/>
      <c r="K398" s="17"/>
      <c r="L398" s="242"/>
      <c r="M398" s="242"/>
      <c r="N398" s="242"/>
      <c r="O398" s="242"/>
      <c r="P398" s="242"/>
      <c r="Q398" s="242"/>
      <c r="R398" s="242"/>
      <c r="S398" s="19"/>
    </row>
    <row r="399" spans="8:19">
      <c r="H399" s="17"/>
      <c r="I399" s="18"/>
      <c r="J399" s="17"/>
      <c r="K399" s="17"/>
      <c r="L399" s="242"/>
      <c r="M399" s="242"/>
      <c r="N399" s="242"/>
      <c r="O399" s="242"/>
      <c r="P399" s="242"/>
      <c r="Q399" s="242"/>
      <c r="R399" s="242"/>
      <c r="S399" s="19"/>
    </row>
    <row r="400" spans="8:19">
      <c r="H400" s="17"/>
      <c r="I400" s="18"/>
      <c r="J400" s="17"/>
      <c r="K400" s="17"/>
      <c r="L400" s="242"/>
      <c r="M400" s="242"/>
      <c r="N400" s="242"/>
      <c r="O400" s="242"/>
      <c r="P400" s="242"/>
      <c r="Q400" s="242"/>
      <c r="R400" s="242"/>
      <c r="S400" s="19"/>
    </row>
    <row r="401" spans="8:19">
      <c r="H401" s="17"/>
      <c r="I401" s="18"/>
      <c r="J401" s="17"/>
      <c r="K401" s="17"/>
      <c r="L401" s="242"/>
      <c r="M401" s="242"/>
      <c r="N401" s="242"/>
      <c r="O401" s="242"/>
      <c r="P401" s="242"/>
      <c r="Q401" s="242"/>
      <c r="R401" s="242"/>
      <c r="S401" s="19"/>
    </row>
    <row r="402" spans="8:19">
      <c r="H402" s="17"/>
      <c r="I402" s="18"/>
      <c r="J402" s="17"/>
      <c r="K402" s="17"/>
      <c r="L402" s="242"/>
      <c r="M402" s="242"/>
      <c r="N402" s="242"/>
      <c r="O402" s="242"/>
      <c r="P402" s="242"/>
      <c r="Q402" s="242"/>
      <c r="R402" s="242"/>
      <c r="S402" s="19"/>
    </row>
    <row r="403" spans="8:19">
      <c r="H403" s="17"/>
      <c r="I403" s="18"/>
      <c r="J403" s="17"/>
      <c r="K403" s="17"/>
      <c r="L403" s="242"/>
      <c r="M403" s="242"/>
      <c r="N403" s="242"/>
      <c r="O403" s="242"/>
      <c r="P403" s="242"/>
      <c r="Q403" s="242"/>
      <c r="R403" s="242"/>
      <c r="S403" s="19"/>
    </row>
    <row r="404" spans="8:19">
      <c r="H404" s="17"/>
      <c r="I404" s="18"/>
      <c r="J404" s="17"/>
      <c r="K404" s="17"/>
      <c r="L404" s="242"/>
      <c r="M404" s="242"/>
      <c r="N404" s="242"/>
      <c r="O404" s="242"/>
      <c r="P404" s="242"/>
      <c r="Q404" s="242"/>
      <c r="R404" s="242"/>
      <c r="S404" s="19"/>
    </row>
    <row r="405" spans="8:19">
      <c r="H405" s="17"/>
      <c r="I405" s="18"/>
      <c r="J405" s="17"/>
      <c r="K405" s="17"/>
      <c r="L405" s="242"/>
      <c r="M405" s="242"/>
      <c r="N405" s="242"/>
      <c r="O405" s="242"/>
      <c r="P405" s="242"/>
      <c r="Q405" s="242"/>
      <c r="R405" s="242"/>
      <c r="S405" s="19"/>
    </row>
    <row r="406" spans="8:19">
      <c r="H406" s="17"/>
      <c r="I406" s="18"/>
      <c r="J406" s="17"/>
      <c r="K406" s="17"/>
      <c r="L406" s="242"/>
      <c r="M406" s="242"/>
      <c r="N406" s="242"/>
      <c r="O406" s="242"/>
      <c r="P406" s="242"/>
      <c r="Q406" s="242"/>
      <c r="R406" s="242"/>
      <c r="S406" s="19"/>
    </row>
    <row r="407" spans="8:19">
      <c r="H407" s="17"/>
      <c r="I407" s="18"/>
      <c r="J407" s="17"/>
      <c r="K407" s="17"/>
      <c r="L407" s="242"/>
      <c r="M407" s="242"/>
      <c r="N407" s="242"/>
      <c r="O407" s="242"/>
      <c r="P407" s="242"/>
      <c r="Q407" s="242"/>
      <c r="R407" s="242"/>
      <c r="S407" s="19"/>
    </row>
    <row r="408" spans="8:19">
      <c r="H408" s="17"/>
      <c r="I408" s="18"/>
      <c r="J408" s="17"/>
      <c r="K408" s="17"/>
      <c r="L408" s="242"/>
      <c r="M408" s="242"/>
      <c r="N408" s="242"/>
      <c r="O408" s="242"/>
      <c r="P408" s="242"/>
      <c r="Q408" s="242"/>
      <c r="R408" s="242"/>
      <c r="S408" s="19"/>
    </row>
    <row r="409" spans="8:19">
      <c r="H409" s="17"/>
      <c r="I409" s="18"/>
      <c r="J409" s="17"/>
      <c r="K409" s="17"/>
      <c r="L409" s="242"/>
      <c r="M409" s="242"/>
      <c r="N409" s="242"/>
      <c r="O409" s="242"/>
      <c r="P409" s="242"/>
      <c r="Q409" s="242"/>
      <c r="R409" s="242"/>
      <c r="S409" s="19"/>
    </row>
    <row r="410" spans="8:19">
      <c r="H410" s="17"/>
      <c r="I410" s="18"/>
      <c r="J410" s="17"/>
      <c r="K410" s="17"/>
      <c r="L410" s="242"/>
      <c r="M410" s="242"/>
      <c r="N410" s="242"/>
      <c r="O410" s="242"/>
      <c r="P410" s="242"/>
      <c r="Q410" s="242"/>
      <c r="R410" s="242"/>
      <c r="S410" s="19"/>
    </row>
    <row r="411" spans="8:19">
      <c r="H411" s="17"/>
      <c r="I411" s="18"/>
      <c r="J411" s="17"/>
      <c r="K411" s="17"/>
      <c r="L411" s="242"/>
      <c r="M411" s="242"/>
      <c r="N411" s="242"/>
      <c r="O411" s="242"/>
      <c r="P411" s="242"/>
      <c r="Q411" s="242"/>
      <c r="R411" s="242"/>
      <c r="S411" s="19"/>
    </row>
    <row r="412" spans="8:19">
      <c r="H412" s="17"/>
      <c r="I412" s="18"/>
      <c r="J412" s="17"/>
      <c r="K412" s="17"/>
      <c r="L412" s="242"/>
      <c r="M412" s="242"/>
      <c r="N412" s="242"/>
      <c r="O412" s="242"/>
      <c r="P412" s="242"/>
      <c r="Q412" s="242"/>
      <c r="R412" s="242"/>
      <c r="S412" s="19"/>
    </row>
    <row r="413" spans="8:19">
      <c r="H413" s="17"/>
      <c r="I413" s="18"/>
      <c r="J413" s="17"/>
      <c r="K413" s="17"/>
      <c r="L413" s="242"/>
      <c r="M413" s="242"/>
      <c r="N413" s="242"/>
      <c r="O413" s="242"/>
      <c r="P413" s="242"/>
      <c r="Q413" s="242"/>
      <c r="R413" s="242"/>
      <c r="S413" s="19"/>
    </row>
    <row r="414" spans="8:19">
      <c r="H414" s="17"/>
      <c r="I414" s="18"/>
      <c r="J414" s="17"/>
      <c r="K414" s="17"/>
      <c r="L414" s="242"/>
      <c r="M414" s="242"/>
      <c r="N414" s="242"/>
      <c r="O414" s="242"/>
      <c r="P414" s="242"/>
      <c r="Q414" s="242"/>
      <c r="R414" s="242"/>
      <c r="S414" s="19"/>
    </row>
    <row r="415" spans="8:19">
      <c r="H415" s="17"/>
      <c r="I415" s="18"/>
      <c r="J415" s="17"/>
      <c r="K415" s="17"/>
      <c r="L415" s="242"/>
      <c r="M415" s="242"/>
      <c r="N415" s="242"/>
      <c r="O415" s="242"/>
      <c r="P415" s="242"/>
      <c r="Q415" s="242"/>
      <c r="R415" s="242"/>
      <c r="S415" s="19"/>
    </row>
    <row r="416" spans="8:19">
      <c r="H416" s="17"/>
      <c r="I416" s="18"/>
      <c r="J416" s="17"/>
      <c r="K416" s="17"/>
      <c r="L416" s="242"/>
      <c r="M416" s="242"/>
      <c r="N416" s="242"/>
      <c r="O416" s="242"/>
      <c r="P416" s="242"/>
      <c r="Q416" s="242"/>
      <c r="R416" s="242"/>
      <c r="S416" s="19"/>
    </row>
    <row r="417" spans="8:19">
      <c r="H417" s="17"/>
      <c r="I417" s="18"/>
      <c r="J417" s="17"/>
      <c r="K417" s="17"/>
      <c r="L417" s="242"/>
      <c r="M417" s="242"/>
      <c r="N417" s="242"/>
      <c r="O417" s="242"/>
      <c r="P417" s="242"/>
      <c r="Q417" s="242"/>
      <c r="R417" s="242"/>
      <c r="S417" s="19"/>
    </row>
    <row r="418" spans="8:19">
      <c r="H418" s="17"/>
      <c r="I418" s="18"/>
      <c r="J418" s="17"/>
      <c r="K418" s="17"/>
      <c r="L418" s="242"/>
      <c r="M418" s="242"/>
      <c r="N418" s="242"/>
      <c r="O418" s="242"/>
      <c r="P418" s="242"/>
      <c r="Q418" s="242"/>
      <c r="R418" s="242"/>
      <c r="S418" s="19"/>
    </row>
    <row r="419" spans="8:19">
      <c r="H419" s="17"/>
      <c r="I419" s="18"/>
      <c r="J419" s="17"/>
      <c r="K419" s="17"/>
      <c r="L419" s="242"/>
      <c r="M419" s="242"/>
      <c r="N419" s="242"/>
      <c r="O419" s="242"/>
      <c r="P419" s="242"/>
      <c r="Q419" s="242"/>
      <c r="R419" s="242"/>
      <c r="S419" s="19"/>
    </row>
    <row r="420" spans="8:19">
      <c r="H420" s="17"/>
      <c r="I420" s="18"/>
      <c r="J420" s="17"/>
      <c r="K420" s="17"/>
      <c r="L420" s="242"/>
      <c r="M420" s="242"/>
      <c r="N420" s="242"/>
      <c r="O420" s="242"/>
      <c r="P420" s="242"/>
      <c r="Q420" s="242"/>
      <c r="R420" s="242"/>
      <c r="S420" s="19"/>
    </row>
    <row r="421" spans="8:19">
      <c r="H421" s="17"/>
      <c r="I421" s="18"/>
      <c r="J421" s="17"/>
      <c r="K421" s="17"/>
      <c r="L421" s="242"/>
      <c r="M421" s="242"/>
      <c r="N421" s="242"/>
      <c r="O421" s="242"/>
      <c r="P421" s="242"/>
      <c r="Q421" s="242"/>
      <c r="R421" s="242"/>
      <c r="S421" s="19"/>
    </row>
    <row r="422" spans="8:19">
      <c r="H422" s="17"/>
      <c r="I422" s="18"/>
      <c r="J422" s="17"/>
      <c r="K422" s="17"/>
      <c r="L422" s="242"/>
      <c r="M422" s="242"/>
      <c r="N422" s="242"/>
      <c r="O422" s="242"/>
      <c r="P422" s="242"/>
      <c r="Q422" s="242"/>
      <c r="R422" s="242"/>
      <c r="S422" s="19"/>
    </row>
    <row r="423" spans="8:19">
      <c r="H423" s="17"/>
      <c r="I423" s="18"/>
      <c r="J423" s="17"/>
      <c r="K423" s="17"/>
      <c r="L423" s="242"/>
      <c r="M423" s="242"/>
      <c r="N423" s="242"/>
      <c r="O423" s="242"/>
      <c r="P423" s="242"/>
      <c r="Q423" s="242"/>
      <c r="R423" s="242"/>
      <c r="S423" s="19"/>
    </row>
    <row r="424" spans="8:19">
      <c r="H424" s="17"/>
      <c r="I424" s="18"/>
      <c r="J424" s="17"/>
      <c r="K424" s="17"/>
      <c r="L424" s="242"/>
      <c r="M424" s="242"/>
      <c r="N424" s="242"/>
      <c r="O424" s="242"/>
      <c r="P424" s="242"/>
      <c r="Q424" s="242"/>
      <c r="R424" s="242"/>
      <c r="S424" s="19"/>
    </row>
    <row r="425" spans="8:19">
      <c r="H425" s="17"/>
      <c r="I425" s="18"/>
      <c r="J425" s="17"/>
      <c r="K425" s="17"/>
      <c r="L425" s="242"/>
      <c r="M425" s="242"/>
      <c r="N425" s="242"/>
      <c r="O425" s="242"/>
      <c r="P425" s="242"/>
      <c r="Q425" s="242"/>
      <c r="R425" s="242"/>
      <c r="S425" s="19"/>
    </row>
    <row r="426" spans="8:19">
      <c r="H426" s="17"/>
      <c r="I426" s="18"/>
      <c r="J426" s="17"/>
      <c r="K426" s="17"/>
      <c r="L426" s="242"/>
      <c r="M426" s="242"/>
      <c r="N426" s="242"/>
      <c r="O426" s="242"/>
      <c r="P426" s="242"/>
      <c r="Q426" s="242"/>
      <c r="R426" s="242"/>
      <c r="S426" s="19"/>
    </row>
    <row r="427" spans="8:19">
      <c r="H427" s="17"/>
      <c r="I427" s="18"/>
      <c r="J427" s="17"/>
      <c r="K427" s="17"/>
      <c r="L427" s="242"/>
      <c r="M427" s="242"/>
      <c r="N427" s="242"/>
      <c r="O427" s="242"/>
      <c r="P427" s="242"/>
      <c r="Q427" s="242"/>
      <c r="R427" s="242"/>
      <c r="S427" s="19"/>
    </row>
    <row r="428" spans="8:19">
      <c r="H428" s="17"/>
      <c r="I428" s="18"/>
      <c r="J428" s="17"/>
      <c r="K428" s="17"/>
      <c r="L428" s="242"/>
      <c r="M428" s="242"/>
      <c r="N428" s="242"/>
      <c r="O428" s="242"/>
      <c r="P428" s="242"/>
      <c r="Q428" s="242"/>
      <c r="R428" s="242"/>
      <c r="S428" s="19"/>
    </row>
    <row r="429" spans="8:19">
      <c r="H429" s="17"/>
      <c r="I429" s="18"/>
      <c r="J429" s="17"/>
      <c r="K429" s="17"/>
      <c r="L429" s="242"/>
      <c r="M429" s="242"/>
      <c r="N429" s="242"/>
      <c r="O429" s="242"/>
      <c r="P429" s="242"/>
      <c r="Q429" s="242"/>
      <c r="R429" s="242"/>
      <c r="S429" s="19"/>
    </row>
    <row r="430" spans="8:19">
      <c r="H430" s="17"/>
      <c r="I430" s="18"/>
      <c r="J430" s="17"/>
      <c r="K430" s="17"/>
      <c r="L430" s="242"/>
      <c r="M430" s="242"/>
      <c r="N430" s="242"/>
      <c r="O430" s="242"/>
      <c r="P430" s="242"/>
      <c r="Q430" s="242"/>
      <c r="R430" s="242"/>
      <c r="S430" s="19"/>
    </row>
    <row r="431" spans="8:19">
      <c r="H431" s="17"/>
      <c r="I431" s="18"/>
      <c r="J431" s="17"/>
      <c r="K431" s="17"/>
      <c r="L431" s="242"/>
      <c r="M431" s="242"/>
      <c r="N431" s="242"/>
      <c r="O431" s="242"/>
      <c r="P431" s="242"/>
      <c r="Q431" s="242"/>
      <c r="R431" s="242"/>
      <c r="S431" s="19"/>
    </row>
    <row r="432" spans="8:19">
      <c r="H432" s="17"/>
      <c r="I432" s="18"/>
      <c r="J432" s="17"/>
      <c r="K432" s="17"/>
      <c r="L432" s="242"/>
      <c r="M432" s="242"/>
      <c r="N432" s="242"/>
      <c r="O432" s="242"/>
      <c r="P432" s="242"/>
      <c r="Q432" s="242"/>
      <c r="R432" s="242"/>
      <c r="S432" s="19"/>
    </row>
    <row r="433" spans="8:19">
      <c r="H433" s="17"/>
      <c r="I433" s="18"/>
      <c r="J433" s="17"/>
      <c r="K433" s="17"/>
      <c r="L433" s="242"/>
      <c r="M433" s="242"/>
      <c r="N433" s="242"/>
      <c r="O433" s="242"/>
      <c r="P433" s="242"/>
      <c r="Q433" s="242"/>
      <c r="R433" s="242"/>
      <c r="S433" s="19"/>
    </row>
    <row r="434" spans="8:19">
      <c r="H434" s="17"/>
      <c r="I434" s="18"/>
      <c r="J434" s="17"/>
      <c r="K434" s="17"/>
      <c r="L434" s="242"/>
      <c r="M434" s="242"/>
      <c r="N434" s="242"/>
      <c r="O434" s="242"/>
      <c r="P434" s="242"/>
      <c r="Q434" s="242"/>
      <c r="R434" s="242"/>
      <c r="S434" s="19"/>
    </row>
    <row r="435" spans="8:19">
      <c r="H435" s="17"/>
      <c r="I435" s="18"/>
      <c r="J435" s="17"/>
      <c r="K435" s="17"/>
      <c r="L435" s="242"/>
      <c r="M435" s="242"/>
      <c r="N435" s="242"/>
      <c r="O435" s="242"/>
      <c r="P435" s="242"/>
      <c r="Q435" s="242"/>
      <c r="R435" s="242"/>
      <c r="S435" s="19"/>
    </row>
    <row r="436" spans="8:19">
      <c r="H436" s="17"/>
      <c r="I436" s="18"/>
      <c r="J436" s="17"/>
      <c r="K436" s="17"/>
      <c r="L436" s="242"/>
      <c r="M436" s="242"/>
      <c r="N436" s="242"/>
      <c r="O436" s="242"/>
      <c r="P436" s="242"/>
      <c r="Q436" s="242"/>
      <c r="R436" s="242"/>
      <c r="S436" s="19"/>
    </row>
    <row r="437" spans="8:19">
      <c r="H437" s="17"/>
      <c r="I437" s="18"/>
      <c r="J437" s="17"/>
      <c r="K437" s="17"/>
      <c r="L437" s="242"/>
      <c r="M437" s="242"/>
      <c r="N437" s="242"/>
      <c r="O437" s="242"/>
      <c r="P437" s="242"/>
      <c r="Q437" s="242"/>
      <c r="R437" s="242"/>
      <c r="S437" s="19"/>
    </row>
    <row r="438" spans="8:19">
      <c r="H438" s="17"/>
      <c r="I438" s="18"/>
      <c r="J438" s="17"/>
      <c r="K438" s="17"/>
      <c r="L438" s="242"/>
      <c r="M438" s="242"/>
      <c r="N438" s="242"/>
      <c r="O438" s="242"/>
      <c r="P438" s="242"/>
      <c r="Q438" s="242"/>
      <c r="R438" s="242"/>
      <c r="S438" s="19"/>
    </row>
    <row r="439" spans="8:19">
      <c r="H439" s="17"/>
      <c r="I439" s="18"/>
      <c r="J439" s="17"/>
      <c r="K439" s="17"/>
      <c r="L439" s="242"/>
      <c r="M439" s="242"/>
      <c r="N439" s="242"/>
      <c r="O439" s="242"/>
      <c r="P439" s="242"/>
      <c r="Q439" s="242"/>
      <c r="R439" s="242"/>
      <c r="S439" s="19"/>
    </row>
    <row r="440" spans="8:19">
      <c r="H440" s="17"/>
      <c r="I440" s="18"/>
      <c r="J440" s="17"/>
      <c r="K440" s="17"/>
      <c r="L440" s="242"/>
      <c r="M440" s="242"/>
      <c r="N440" s="242"/>
      <c r="O440" s="242"/>
      <c r="P440" s="242"/>
      <c r="Q440" s="242"/>
      <c r="R440" s="242"/>
      <c r="S440" s="19"/>
    </row>
    <row r="441" spans="8:19">
      <c r="H441" s="17"/>
      <c r="I441" s="18"/>
      <c r="J441" s="17"/>
      <c r="K441" s="17"/>
      <c r="L441" s="242"/>
      <c r="M441" s="242"/>
      <c r="N441" s="242"/>
      <c r="O441" s="242"/>
      <c r="P441" s="242"/>
      <c r="Q441" s="242"/>
      <c r="R441" s="242"/>
      <c r="S441" s="19"/>
    </row>
    <row r="442" spans="8:19">
      <c r="H442" s="17"/>
      <c r="I442" s="18"/>
      <c r="J442" s="17"/>
      <c r="K442" s="17"/>
      <c r="L442" s="242"/>
      <c r="M442" s="242"/>
      <c r="N442" s="242"/>
      <c r="O442" s="242"/>
      <c r="P442" s="242"/>
      <c r="Q442" s="242"/>
      <c r="R442" s="242"/>
      <c r="S442" s="19"/>
    </row>
    <row r="443" spans="8:19">
      <c r="H443" s="17"/>
      <c r="I443" s="18"/>
      <c r="J443" s="17"/>
      <c r="K443" s="17"/>
      <c r="L443" s="242"/>
      <c r="M443" s="242"/>
      <c r="N443" s="242"/>
      <c r="O443" s="242"/>
      <c r="P443" s="242"/>
      <c r="Q443" s="242"/>
      <c r="R443" s="242"/>
      <c r="S443" s="19"/>
    </row>
    <row r="444" spans="8:19">
      <c r="H444" s="17"/>
      <c r="I444" s="18"/>
      <c r="J444" s="17"/>
      <c r="K444" s="17"/>
      <c r="L444" s="242"/>
      <c r="M444" s="242"/>
      <c r="N444" s="242"/>
      <c r="O444" s="242"/>
      <c r="P444" s="242"/>
      <c r="Q444" s="242"/>
      <c r="R444" s="242"/>
      <c r="S444" s="19"/>
    </row>
    <row r="445" spans="8:19">
      <c r="H445" s="17"/>
      <c r="I445" s="18"/>
      <c r="J445" s="17"/>
      <c r="K445" s="17"/>
      <c r="L445" s="242"/>
      <c r="M445" s="242"/>
      <c r="N445" s="242"/>
      <c r="O445" s="242"/>
      <c r="P445" s="242"/>
      <c r="Q445" s="242"/>
      <c r="R445" s="242"/>
      <c r="S445" s="19"/>
    </row>
    <row r="446" spans="8:19">
      <c r="H446" s="17"/>
      <c r="I446" s="18"/>
      <c r="J446" s="17"/>
      <c r="K446" s="17"/>
      <c r="L446" s="242"/>
      <c r="M446" s="242"/>
      <c r="N446" s="242"/>
      <c r="O446" s="242"/>
      <c r="P446" s="242"/>
      <c r="Q446" s="242"/>
      <c r="R446" s="242"/>
      <c r="S446" s="19"/>
    </row>
    <row r="447" spans="8:19">
      <c r="H447" s="17"/>
      <c r="I447" s="18"/>
      <c r="J447" s="17"/>
      <c r="K447" s="17"/>
      <c r="L447" s="242"/>
      <c r="M447" s="242"/>
      <c r="N447" s="242"/>
      <c r="O447" s="242"/>
      <c r="P447" s="242"/>
      <c r="Q447" s="242"/>
      <c r="R447" s="242"/>
      <c r="S447" s="19"/>
    </row>
    <row r="448" spans="8:19">
      <c r="H448" s="17"/>
      <c r="I448" s="18"/>
      <c r="J448" s="17"/>
      <c r="K448" s="17"/>
      <c r="L448" s="242"/>
      <c r="M448" s="242"/>
      <c r="N448" s="242"/>
      <c r="O448" s="242"/>
      <c r="P448" s="242"/>
      <c r="Q448" s="242"/>
      <c r="R448" s="242"/>
      <c r="S448" s="19"/>
    </row>
    <row r="449" spans="8:19">
      <c r="H449" s="17"/>
      <c r="I449" s="18"/>
      <c r="J449" s="17"/>
      <c r="K449" s="17"/>
      <c r="L449" s="242"/>
      <c r="M449" s="242"/>
      <c r="N449" s="242"/>
      <c r="O449" s="242"/>
      <c r="P449" s="242"/>
      <c r="Q449" s="242"/>
      <c r="R449" s="242"/>
      <c r="S449" s="19"/>
    </row>
    <row r="450" spans="8:19">
      <c r="H450" s="17"/>
      <c r="I450" s="18"/>
      <c r="J450" s="17"/>
      <c r="K450" s="17"/>
      <c r="L450" s="242"/>
      <c r="M450" s="242"/>
      <c r="N450" s="242"/>
      <c r="O450" s="242"/>
      <c r="P450" s="242"/>
      <c r="Q450" s="242"/>
      <c r="R450" s="242"/>
      <c r="S450" s="19"/>
    </row>
    <row r="451" spans="8:19">
      <c r="H451" s="17"/>
      <c r="I451" s="18"/>
      <c r="J451" s="17"/>
      <c r="K451" s="17"/>
      <c r="L451" s="242"/>
      <c r="M451" s="242"/>
      <c r="N451" s="242"/>
      <c r="O451" s="242"/>
      <c r="P451" s="242"/>
      <c r="Q451" s="242"/>
      <c r="R451" s="242"/>
      <c r="S451" s="19"/>
    </row>
    <row r="452" spans="8:19">
      <c r="H452" s="17"/>
      <c r="I452" s="18"/>
      <c r="J452" s="17"/>
      <c r="K452" s="17"/>
      <c r="L452" s="242"/>
      <c r="M452" s="242"/>
      <c r="N452" s="242"/>
      <c r="O452" s="242"/>
      <c r="P452" s="242"/>
      <c r="Q452" s="242"/>
      <c r="R452" s="242"/>
      <c r="S452" s="19"/>
    </row>
    <row r="453" spans="8:19">
      <c r="H453" s="17"/>
      <c r="I453" s="18"/>
      <c r="J453" s="17"/>
      <c r="K453" s="17"/>
      <c r="L453" s="242"/>
      <c r="M453" s="242"/>
      <c r="N453" s="242"/>
      <c r="O453" s="242"/>
      <c r="P453" s="242"/>
      <c r="Q453" s="242"/>
      <c r="R453" s="242"/>
      <c r="S453" s="19"/>
    </row>
    <row r="454" spans="8:19">
      <c r="H454" s="17"/>
      <c r="I454" s="18"/>
      <c r="J454" s="17"/>
      <c r="K454" s="17"/>
      <c r="L454" s="242"/>
      <c r="M454" s="242"/>
      <c r="N454" s="242"/>
      <c r="O454" s="242"/>
      <c r="P454" s="242"/>
      <c r="Q454" s="242"/>
      <c r="R454" s="242"/>
      <c r="S454" s="19"/>
    </row>
    <row r="455" spans="8:19">
      <c r="H455" s="17"/>
      <c r="I455" s="18"/>
      <c r="J455" s="17"/>
      <c r="K455" s="17"/>
      <c r="L455" s="242"/>
      <c r="M455" s="242"/>
      <c r="N455" s="242"/>
      <c r="O455" s="242"/>
      <c r="P455" s="242"/>
      <c r="Q455" s="242"/>
      <c r="R455" s="242"/>
      <c r="S455" s="19"/>
    </row>
    <row r="456" spans="8:19">
      <c r="H456" s="17"/>
      <c r="I456" s="18"/>
      <c r="J456" s="17"/>
      <c r="K456" s="17"/>
      <c r="L456" s="242"/>
      <c r="M456" s="242"/>
      <c r="N456" s="242"/>
      <c r="O456" s="242"/>
      <c r="P456" s="242"/>
      <c r="Q456" s="242"/>
      <c r="R456" s="242"/>
      <c r="S456" s="19"/>
    </row>
    <row r="457" spans="8:19">
      <c r="H457" s="17"/>
      <c r="I457" s="18"/>
      <c r="J457" s="17"/>
      <c r="K457" s="17"/>
      <c r="L457" s="242"/>
      <c r="M457" s="242"/>
      <c r="N457" s="242"/>
      <c r="O457" s="242"/>
      <c r="P457" s="242"/>
      <c r="Q457" s="242"/>
      <c r="R457" s="242"/>
      <c r="S457" s="19"/>
    </row>
    <row r="458" spans="8:19">
      <c r="H458" s="17"/>
      <c r="I458" s="18"/>
      <c r="J458" s="17"/>
      <c r="K458" s="17"/>
      <c r="L458" s="242"/>
      <c r="M458" s="242"/>
      <c r="N458" s="242"/>
      <c r="O458" s="242"/>
      <c r="P458" s="242"/>
      <c r="Q458" s="242"/>
      <c r="R458" s="242"/>
      <c r="S458" s="19"/>
    </row>
    <row r="459" spans="8:19">
      <c r="H459" s="17"/>
      <c r="I459" s="18"/>
      <c r="J459" s="17"/>
      <c r="K459" s="17"/>
      <c r="L459" s="242"/>
      <c r="M459" s="242"/>
      <c r="N459" s="242"/>
      <c r="O459" s="242"/>
      <c r="P459" s="242"/>
      <c r="Q459" s="242"/>
      <c r="R459" s="242"/>
      <c r="S459" s="19"/>
    </row>
    <row r="460" spans="8:19">
      <c r="H460" s="17"/>
      <c r="I460" s="18"/>
      <c r="J460" s="17"/>
      <c r="K460" s="17"/>
      <c r="L460" s="242"/>
      <c r="M460" s="242"/>
      <c r="N460" s="242"/>
      <c r="O460" s="242"/>
      <c r="P460" s="242"/>
      <c r="Q460" s="242"/>
      <c r="R460" s="242"/>
      <c r="S460" s="19"/>
    </row>
    <row r="461" spans="8:19">
      <c r="H461" s="17"/>
      <c r="I461" s="18"/>
      <c r="J461" s="17"/>
      <c r="K461" s="17"/>
      <c r="L461" s="242"/>
      <c r="M461" s="242"/>
      <c r="N461" s="242"/>
      <c r="O461" s="242"/>
      <c r="P461" s="242"/>
      <c r="Q461" s="242"/>
      <c r="R461" s="242"/>
      <c r="S461" s="19"/>
    </row>
    <row r="462" spans="8:19">
      <c r="H462" s="17"/>
      <c r="I462" s="18"/>
      <c r="J462" s="17"/>
      <c r="K462" s="17"/>
      <c r="L462" s="242"/>
      <c r="M462" s="242"/>
      <c r="N462" s="242"/>
      <c r="O462" s="242"/>
      <c r="P462" s="242"/>
      <c r="Q462" s="242"/>
      <c r="R462" s="242"/>
      <c r="S462" s="19"/>
    </row>
    <row r="463" spans="8:19">
      <c r="H463" s="17"/>
      <c r="I463" s="18"/>
      <c r="J463" s="17"/>
      <c r="K463" s="17"/>
      <c r="L463" s="242"/>
      <c r="M463" s="242"/>
      <c r="N463" s="242"/>
      <c r="O463" s="242"/>
      <c r="P463" s="242"/>
      <c r="Q463" s="242"/>
      <c r="R463" s="242"/>
      <c r="S463" s="19"/>
    </row>
    <row r="464" spans="8:19">
      <c r="H464" s="17"/>
      <c r="I464" s="18"/>
      <c r="J464" s="17"/>
      <c r="K464" s="17"/>
      <c r="L464" s="242"/>
      <c r="M464" s="242"/>
      <c r="N464" s="242"/>
      <c r="O464" s="242"/>
      <c r="P464" s="242"/>
      <c r="Q464" s="242"/>
      <c r="R464" s="242"/>
      <c r="S464" s="19"/>
    </row>
    <row r="465" spans="8:19">
      <c r="H465" s="17"/>
      <c r="I465" s="18"/>
      <c r="J465" s="17"/>
      <c r="K465" s="17"/>
      <c r="L465" s="242"/>
      <c r="M465" s="242"/>
      <c r="N465" s="242"/>
      <c r="O465" s="242"/>
      <c r="P465" s="242"/>
      <c r="Q465" s="242"/>
      <c r="R465" s="242"/>
      <c r="S465" s="19"/>
    </row>
    <row r="466" spans="8:19">
      <c r="H466" s="17"/>
      <c r="I466" s="18"/>
      <c r="J466" s="17"/>
      <c r="K466" s="17"/>
      <c r="L466" s="242"/>
      <c r="M466" s="242"/>
      <c r="N466" s="242"/>
      <c r="O466" s="242"/>
      <c r="P466" s="242"/>
      <c r="Q466" s="242"/>
      <c r="R466" s="242"/>
      <c r="S466" s="19"/>
    </row>
    <row r="467" spans="8:19">
      <c r="H467" s="17"/>
      <c r="I467" s="18"/>
      <c r="J467" s="17"/>
      <c r="K467" s="17"/>
      <c r="L467" s="242"/>
      <c r="M467" s="242"/>
      <c r="N467" s="242"/>
      <c r="O467" s="242"/>
      <c r="P467" s="242"/>
      <c r="Q467" s="242"/>
      <c r="R467" s="242"/>
      <c r="S467" s="19"/>
    </row>
    <row r="468" spans="8:19">
      <c r="H468" s="17"/>
      <c r="I468" s="18"/>
      <c r="J468" s="17"/>
      <c r="K468" s="17"/>
      <c r="L468" s="242"/>
      <c r="M468" s="242"/>
      <c r="N468" s="242"/>
      <c r="O468" s="242"/>
      <c r="P468" s="242"/>
      <c r="Q468" s="242"/>
      <c r="R468" s="242"/>
      <c r="S468" s="19"/>
    </row>
    <row r="469" spans="8:19">
      <c r="H469" s="17"/>
      <c r="I469" s="18"/>
      <c r="J469" s="17"/>
      <c r="K469" s="17"/>
      <c r="L469" s="242"/>
      <c r="M469" s="242"/>
      <c r="N469" s="242"/>
      <c r="O469" s="242"/>
      <c r="P469" s="242"/>
      <c r="Q469" s="242"/>
      <c r="R469" s="242"/>
      <c r="S469" s="19"/>
    </row>
    <row r="470" spans="8:19">
      <c r="H470" s="17"/>
      <c r="I470" s="18"/>
      <c r="J470" s="17"/>
      <c r="K470" s="17"/>
      <c r="L470" s="242"/>
      <c r="M470" s="242"/>
      <c r="N470" s="242"/>
      <c r="O470" s="242"/>
      <c r="P470" s="242"/>
      <c r="Q470" s="242"/>
      <c r="R470" s="242"/>
      <c r="S470" s="19"/>
    </row>
    <row r="471" spans="8:19">
      <c r="H471" s="17"/>
      <c r="I471" s="18"/>
      <c r="J471" s="17"/>
      <c r="K471" s="17"/>
      <c r="L471" s="242"/>
      <c r="M471" s="242"/>
      <c r="N471" s="242"/>
      <c r="O471" s="242"/>
      <c r="P471" s="242"/>
      <c r="Q471" s="242"/>
      <c r="R471" s="242"/>
      <c r="S471" s="19"/>
    </row>
    <row r="472" spans="8:19">
      <c r="H472" s="17"/>
      <c r="I472" s="18"/>
      <c r="J472" s="17"/>
      <c r="K472" s="17"/>
      <c r="L472" s="242"/>
      <c r="M472" s="242"/>
      <c r="N472" s="242"/>
      <c r="O472" s="242"/>
      <c r="P472" s="242"/>
      <c r="Q472" s="242"/>
      <c r="R472" s="242"/>
      <c r="S472" s="19"/>
    </row>
    <row r="473" spans="8:19">
      <c r="H473" s="17"/>
      <c r="I473" s="18"/>
      <c r="J473" s="17"/>
      <c r="K473" s="17"/>
      <c r="L473" s="242"/>
      <c r="M473" s="242"/>
      <c r="N473" s="242"/>
      <c r="O473" s="242"/>
      <c r="P473" s="242"/>
      <c r="Q473" s="242"/>
      <c r="R473" s="242"/>
      <c r="S473" s="19"/>
    </row>
    <row r="474" spans="8:19">
      <c r="H474" s="17"/>
      <c r="I474" s="18"/>
      <c r="J474" s="17"/>
      <c r="K474" s="17"/>
      <c r="L474" s="242"/>
      <c r="M474" s="242"/>
      <c r="N474" s="242"/>
      <c r="O474" s="242"/>
      <c r="P474" s="242"/>
      <c r="Q474" s="242"/>
      <c r="R474" s="242"/>
      <c r="S474" s="19"/>
    </row>
    <row r="475" spans="8:19">
      <c r="H475" s="17"/>
      <c r="I475" s="18"/>
      <c r="J475" s="17"/>
      <c r="K475" s="17"/>
      <c r="L475" s="242"/>
      <c r="M475" s="242"/>
      <c r="N475" s="242"/>
      <c r="O475" s="242"/>
      <c r="P475" s="242"/>
      <c r="Q475" s="242"/>
      <c r="R475" s="242"/>
      <c r="S475" s="19"/>
    </row>
    <row r="476" spans="8:19">
      <c r="H476" s="17"/>
      <c r="I476" s="18"/>
      <c r="J476" s="17"/>
      <c r="K476" s="17"/>
      <c r="L476" s="242"/>
      <c r="M476" s="242"/>
      <c r="N476" s="242"/>
      <c r="O476" s="242"/>
      <c r="P476" s="242"/>
      <c r="Q476" s="242"/>
      <c r="R476" s="242"/>
      <c r="S476" s="19"/>
    </row>
    <row r="477" spans="8:19">
      <c r="H477" s="17"/>
      <c r="I477" s="18"/>
      <c r="J477" s="17"/>
      <c r="K477" s="17"/>
      <c r="L477" s="242"/>
      <c r="M477" s="242"/>
      <c r="N477" s="242"/>
      <c r="O477" s="242"/>
      <c r="P477" s="242"/>
      <c r="Q477" s="242"/>
      <c r="R477" s="242"/>
      <c r="S477" s="19"/>
    </row>
    <row r="478" spans="8:19">
      <c r="H478" s="17"/>
      <c r="I478" s="18"/>
      <c r="J478" s="17"/>
      <c r="K478" s="17"/>
      <c r="L478" s="242"/>
      <c r="M478" s="242"/>
      <c r="N478" s="242"/>
      <c r="O478" s="242"/>
      <c r="P478" s="242"/>
      <c r="Q478" s="242"/>
      <c r="R478" s="242"/>
      <c r="S478" s="19"/>
    </row>
    <row r="479" spans="8:19">
      <c r="H479" s="17"/>
      <c r="I479" s="18"/>
      <c r="J479" s="17"/>
      <c r="K479" s="17"/>
      <c r="L479" s="242"/>
      <c r="M479" s="242"/>
      <c r="N479" s="242"/>
      <c r="O479" s="242"/>
      <c r="P479" s="242"/>
      <c r="Q479" s="242"/>
      <c r="R479" s="242"/>
      <c r="S479" s="19"/>
    </row>
    <row r="480" spans="8:19">
      <c r="H480" s="17"/>
      <c r="I480" s="18"/>
      <c r="J480" s="17"/>
      <c r="K480" s="17"/>
      <c r="L480" s="242"/>
      <c r="M480" s="242"/>
      <c r="N480" s="242"/>
      <c r="O480" s="242"/>
      <c r="P480" s="242"/>
      <c r="Q480" s="242"/>
      <c r="R480" s="242"/>
      <c r="S480" s="19"/>
    </row>
    <row r="481" spans="8:19">
      <c r="H481" s="17"/>
      <c r="I481" s="18"/>
      <c r="J481" s="17"/>
      <c r="K481" s="17"/>
      <c r="L481" s="242"/>
      <c r="M481" s="242"/>
      <c r="N481" s="242"/>
      <c r="O481" s="242"/>
      <c r="P481" s="242"/>
      <c r="Q481" s="242"/>
      <c r="R481" s="242"/>
      <c r="S481" s="19"/>
    </row>
    <row r="482" spans="8:19">
      <c r="H482" s="17"/>
      <c r="I482" s="18"/>
      <c r="J482" s="17"/>
      <c r="K482" s="17"/>
      <c r="L482" s="242"/>
      <c r="M482" s="242"/>
      <c r="N482" s="242"/>
      <c r="O482" s="242"/>
      <c r="P482" s="242"/>
      <c r="Q482" s="242"/>
      <c r="R482" s="242"/>
      <c r="S482" s="19"/>
    </row>
    <row r="483" spans="8:19">
      <c r="H483" s="17"/>
      <c r="I483" s="18"/>
      <c r="J483" s="17"/>
      <c r="K483" s="17"/>
      <c r="L483" s="242"/>
      <c r="M483" s="242"/>
      <c r="N483" s="242"/>
      <c r="O483" s="242"/>
      <c r="P483" s="242"/>
      <c r="Q483" s="242"/>
      <c r="R483" s="242"/>
      <c r="S483" s="19"/>
    </row>
    <row r="484" spans="8:19">
      <c r="H484" s="17"/>
      <c r="I484" s="18"/>
      <c r="J484" s="17"/>
      <c r="K484" s="17"/>
      <c r="L484" s="242"/>
      <c r="M484" s="242"/>
      <c r="N484" s="242"/>
      <c r="O484" s="242"/>
      <c r="P484" s="242"/>
      <c r="Q484" s="242"/>
      <c r="R484" s="242"/>
      <c r="S484" s="19"/>
    </row>
    <row r="485" spans="8:19">
      <c r="H485" s="17"/>
      <c r="I485" s="18"/>
      <c r="J485" s="17"/>
      <c r="K485" s="17"/>
      <c r="L485" s="242"/>
      <c r="M485" s="242"/>
      <c r="N485" s="242"/>
      <c r="O485" s="242"/>
      <c r="P485" s="242"/>
      <c r="Q485" s="242"/>
      <c r="R485" s="242"/>
      <c r="S485" s="19"/>
    </row>
    <row r="486" spans="8:19">
      <c r="H486" s="17"/>
      <c r="I486" s="18"/>
      <c r="J486" s="17"/>
      <c r="K486" s="17"/>
      <c r="L486" s="242"/>
      <c r="M486" s="242"/>
      <c r="N486" s="242"/>
      <c r="O486" s="242"/>
      <c r="P486" s="242"/>
      <c r="Q486" s="242"/>
      <c r="R486" s="242"/>
      <c r="S486" s="19"/>
    </row>
    <row r="487" spans="8:19">
      <c r="H487" s="17"/>
      <c r="I487" s="18"/>
      <c r="J487" s="17"/>
      <c r="K487" s="17"/>
      <c r="L487" s="242"/>
      <c r="M487" s="242"/>
      <c r="N487" s="242"/>
      <c r="O487" s="242"/>
      <c r="P487" s="242"/>
      <c r="Q487" s="242"/>
      <c r="R487" s="242"/>
      <c r="S487" s="19"/>
    </row>
    <row r="488" spans="8:19">
      <c r="H488" s="17"/>
      <c r="I488" s="18"/>
      <c r="J488" s="17"/>
      <c r="K488" s="17"/>
      <c r="L488" s="242"/>
      <c r="M488" s="242"/>
      <c r="N488" s="242"/>
      <c r="O488" s="242"/>
      <c r="P488" s="242"/>
      <c r="Q488" s="242"/>
      <c r="R488" s="242"/>
      <c r="S488" s="19"/>
    </row>
    <row r="489" spans="8:19">
      <c r="H489" s="17"/>
      <c r="I489" s="18"/>
      <c r="J489" s="17"/>
      <c r="K489" s="17"/>
      <c r="L489" s="242"/>
      <c r="M489" s="242"/>
      <c r="N489" s="242"/>
      <c r="O489" s="242"/>
      <c r="P489" s="242"/>
      <c r="Q489" s="242"/>
      <c r="R489" s="242"/>
      <c r="S489" s="19"/>
    </row>
    <row r="490" spans="8:19">
      <c r="H490" s="17"/>
      <c r="I490" s="18"/>
      <c r="J490" s="17"/>
      <c r="K490" s="17"/>
      <c r="L490" s="242"/>
      <c r="M490" s="242"/>
      <c r="N490" s="242"/>
      <c r="O490" s="242"/>
      <c r="P490" s="242"/>
      <c r="Q490" s="242"/>
      <c r="R490" s="242"/>
      <c r="S490" s="19"/>
    </row>
    <row r="491" spans="8:19">
      <c r="H491" s="17"/>
      <c r="I491" s="18"/>
      <c r="J491" s="17"/>
      <c r="K491" s="17"/>
      <c r="L491" s="242"/>
      <c r="M491" s="242"/>
      <c r="N491" s="242"/>
      <c r="O491" s="242"/>
      <c r="P491" s="242"/>
      <c r="Q491" s="242"/>
      <c r="R491" s="242"/>
      <c r="S491" s="19"/>
    </row>
    <row r="492" spans="8:19">
      <c r="H492" s="17"/>
      <c r="I492" s="18"/>
      <c r="J492" s="17"/>
      <c r="K492" s="17"/>
      <c r="L492" s="242"/>
      <c r="M492" s="242"/>
      <c r="N492" s="242"/>
      <c r="O492" s="242"/>
      <c r="P492" s="242"/>
      <c r="Q492" s="242"/>
      <c r="R492" s="242"/>
      <c r="S492" s="19"/>
    </row>
    <row r="493" spans="8:19">
      <c r="H493" s="17"/>
      <c r="I493" s="18"/>
      <c r="J493" s="17"/>
      <c r="K493" s="17"/>
      <c r="L493" s="242"/>
      <c r="M493" s="242"/>
      <c r="N493" s="242"/>
      <c r="O493" s="242"/>
      <c r="P493" s="242"/>
      <c r="Q493" s="242"/>
      <c r="R493" s="242"/>
      <c r="S493" s="19"/>
    </row>
    <row r="494" spans="8:19">
      <c r="H494" s="17"/>
      <c r="I494" s="18"/>
      <c r="J494" s="17"/>
      <c r="K494" s="17"/>
      <c r="L494" s="242"/>
      <c r="M494" s="242"/>
      <c r="N494" s="242"/>
      <c r="O494" s="242"/>
      <c r="P494" s="242"/>
      <c r="Q494" s="242"/>
      <c r="R494" s="242"/>
      <c r="S494" s="19"/>
    </row>
    <row r="495" spans="8:19">
      <c r="H495" s="17"/>
      <c r="I495" s="18"/>
      <c r="J495" s="17"/>
      <c r="K495" s="17"/>
      <c r="L495" s="242"/>
      <c r="M495" s="242"/>
      <c r="N495" s="242"/>
      <c r="O495" s="242"/>
      <c r="P495" s="242"/>
      <c r="Q495" s="242"/>
      <c r="R495" s="242"/>
      <c r="S495" s="19"/>
    </row>
    <row r="496" spans="8:19">
      <c r="H496" s="17"/>
      <c r="I496" s="18"/>
      <c r="J496" s="17"/>
      <c r="K496" s="17"/>
      <c r="L496" s="242"/>
      <c r="M496" s="242"/>
      <c r="N496" s="242"/>
      <c r="O496" s="242"/>
      <c r="P496" s="242"/>
      <c r="Q496" s="242"/>
      <c r="R496" s="242"/>
      <c r="S496" s="19"/>
    </row>
    <row r="497" spans="8:19">
      <c r="H497" s="17"/>
      <c r="I497" s="18"/>
      <c r="J497" s="17"/>
      <c r="K497" s="17"/>
      <c r="L497" s="242"/>
      <c r="M497" s="242"/>
      <c r="N497" s="242"/>
      <c r="O497" s="242"/>
      <c r="P497" s="242"/>
      <c r="Q497" s="242"/>
      <c r="R497" s="242"/>
      <c r="S497" s="19"/>
    </row>
    <row r="498" spans="8:19">
      <c r="H498" s="17"/>
      <c r="I498" s="18"/>
      <c r="J498" s="17"/>
      <c r="K498" s="17"/>
      <c r="L498" s="242"/>
      <c r="M498" s="242"/>
      <c r="N498" s="242"/>
      <c r="O498" s="242"/>
      <c r="P498" s="242"/>
      <c r="Q498" s="242"/>
      <c r="R498" s="242"/>
      <c r="S498" s="19"/>
    </row>
    <row r="499" spans="8:19">
      <c r="H499" s="17"/>
      <c r="I499" s="18"/>
      <c r="J499" s="17"/>
      <c r="K499" s="17"/>
      <c r="L499" s="242"/>
      <c r="M499" s="242"/>
      <c r="N499" s="242"/>
      <c r="O499" s="242"/>
      <c r="P499" s="242"/>
      <c r="Q499" s="242"/>
      <c r="R499" s="242"/>
      <c r="S499" s="19"/>
    </row>
    <row r="500" spans="8:19">
      <c r="H500" s="17"/>
      <c r="I500" s="18"/>
      <c r="J500" s="17"/>
      <c r="K500" s="17"/>
      <c r="L500" s="242"/>
      <c r="M500" s="242"/>
      <c r="N500" s="242"/>
      <c r="O500" s="242"/>
      <c r="P500" s="242"/>
      <c r="Q500" s="242"/>
      <c r="R500" s="242"/>
      <c r="S500" s="19"/>
    </row>
    <row r="501" spans="8:19">
      <c r="H501" s="17"/>
      <c r="I501" s="18"/>
      <c r="J501" s="17"/>
      <c r="K501" s="17"/>
      <c r="L501" s="242"/>
      <c r="M501" s="242"/>
      <c r="N501" s="242"/>
      <c r="O501" s="242"/>
      <c r="P501" s="242"/>
      <c r="Q501" s="242"/>
      <c r="R501" s="242"/>
      <c r="S501" s="19"/>
    </row>
    <row r="502" spans="8:19">
      <c r="H502" s="17"/>
      <c r="I502" s="18"/>
      <c r="J502" s="17"/>
      <c r="K502" s="17"/>
      <c r="L502" s="242"/>
      <c r="M502" s="242"/>
      <c r="N502" s="242"/>
      <c r="O502" s="242"/>
      <c r="P502" s="242"/>
      <c r="Q502" s="242"/>
      <c r="R502" s="242"/>
      <c r="S502" s="19"/>
    </row>
    <row r="503" spans="8:19">
      <c r="H503" s="17"/>
      <c r="I503" s="18"/>
      <c r="J503" s="17"/>
      <c r="K503" s="17"/>
      <c r="L503" s="242"/>
      <c r="M503" s="242"/>
      <c r="N503" s="242"/>
      <c r="O503" s="242"/>
      <c r="P503" s="242"/>
      <c r="Q503" s="242"/>
      <c r="R503" s="242"/>
      <c r="S503" s="19"/>
    </row>
    <row r="504" spans="8:19">
      <c r="H504" s="17"/>
      <c r="I504" s="18"/>
      <c r="J504" s="17"/>
      <c r="K504" s="17"/>
      <c r="L504" s="242"/>
      <c r="M504" s="242"/>
      <c r="N504" s="242"/>
      <c r="O504" s="242"/>
      <c r="P504" s="242"/>
      <c r="Q504" s="242"/>
      <c r="R504" s="242"/>
      <c r="S504" s="19"/>
    </row>
    <row r="505" spans="8:19">
      <c r="H505" s="17"/>
      <c r="I505" s="18"/>
      <c r="J505" s="17"/>
      <c r="K505" s="17"/>
      <c r="L505" s="242"/>
      <c r="M505" s="242"/>
      <c r="N505" s="242"/>
      <c r="O505" s="242"/>
      <c r="P505" s="242"/>
      <c r="Q505" s="242"/>
      <c r="R505" s="242"/>
      <c r="S505" s="19"/>
    </row>
    <row r="506" spans="8:19">
      <c r="H506" s="17"/>
      <c r="I506" s="18"/>
      <c r="J506" s="17"/>
      <c r="K506" s="17"/>
      <c r="L506" s="242"/>
      <c r="M506" s="242"/>
      <c r="N506" s="242"/>
      <c r="O506" s="242"/>
      <c r="P506" s="242"/>
      <c r="Q506" s="242"/>
      <c r="R506" s="242"/>
      <c r="S506" s="19"/>
    </row>
    <row r="507" spans="8:19">
      <c r="H507" s="17"/>
      <c r="I507" s="18"/>
      <c r="J507" s="17"/>
      <c r="K507" s="17"/>
      <c r="L507" s="242"/>
      <c r="M507" s="242"/>
      <c r="N507" s="242"/>
      <c r="O507" s="242"/>
      <c r="P507" s="242"/>
      <c r="Q507" s="242"/>
      <c r="R507" s="242"/>
      <c r="S507" s="19"/>
    </row>
    <row r="508" spans="8:19">
      <c r="H508" s="17"/>
      <c r="I508" s="18"/>
      <c r="J508" s="17"/>
      <c r="K508" s="17"/>
      <c r="L508" s="242"/>
      <c r="M508" s="242"/>
      <c r="N508" s="242"/>
      <c r="O508" s="242"/>
      <c r="P508" s="242"/>
      <c r="Q508" s="242"/>
      <c r="R508" s="242"/>
      <c r="S508" s="19"/>
    </row>
    <row r="509" spans="8:19">
      <c r="H509" s="17"/>
      <c r="I509" s="18"/>
      <c r="J509" s="17"/>
      <c r="K509" s="17"/>
      <c r="L509" s="242"/>
      <c r="M509" s="242"/>
      <c r="N509" s="242"/>
      <c r="O509" s="242"/>
      <c r="P509" s="242"/>
      <c r="Q509" s="242"/>
      <c r="R509" s="242"/>
      <c r="S509" s="19"/>
    </row>
    <row r="510" spans="8:19">
      <c r="H510" s="17"/>
      <c r="I510" s="18"/>
      <c r="J510" s="17"/>
      <c r="K510" s="17"/>
      <c r="L510" s="242"/>
      <c r="M510" s="242"/>
      <c r="N510" s="242"/>
      <c r="O510" s="242"/>
      <c r="P510" s="242"/>
      <c r="Q510" s="242"/>
      <c r="R510" s="242"/>
      <c r="S510" s="19"/>
    </row>
    <row r="511" spans="8:19">
      <c r="H511" s="17"/>
      <c r="I511" s="18"/>
      <c r="J511" s="17"/>
      <c r="K511" s="17"/>
      <c r="L511" s="242"/>
      <c r="M511" s="242"/>
      <c r="N511" s="242"/>
      <c r="O511" s="242"/>
      <c r="P511" s="242"/>
      <c r="Q511" s="242"/>
      <c r="R511" s="242"/>
      <c r="S511" s="19"/>
    </row>
    <row r="512" spans="8:19">
      <c r="H512" s="17"/>
      <c r="I512" s="18"/>
      <c r="J512" s="17"/>
      <c r="K512" s="17"/>
      <c r="L512" s="242"/>
      <c r="M512" s="242"/>
      <c r="N512" s="242"/>
      <c r="O512" s="242"/>
      <c r="P512" s="242"/>
      <c r="Q512" s="242"/>
      <c r="R512" s="242"/>
      <c r="S512" s="19"/>
    </row>
    <row r="513" spans="8:19">
      <c r="H513" s="17"/>
      <c r="I513" s="18"/>
      <c r="J513" s="17"/>
      <c r="K513" s="17"/>
      <c r="L513" s="242"/>
      <c r="M513" s="242"/>
      <c r="N513" s="242"/>
      <c r="O513" s="242"/>
      <c r="P513" s="242"/>
      <c r="Q513" s="242"/>
      <c r="R513" s="242"/>
      <c r="S513" s="19"/>
    </row>
    <row r="514" spans="8:19">
      <c r="H514" s="17"/>
      <c r="I514" s="18"/>
      <c r="J514" s="17"/>
      <c r="K514" s="17"/>
      <c r="L514" s="242"/>
      <c r="M514" s="242"/>
      <c r="N514" s="242"/>
      <c r="O514" s="242"/>
      <c r="P514" s="242"/>
      <c r="Q514" s="242"/>
      <c r="R514" s="242"/>
      <c r="S514" s="19"/>
    </row>
    <row r="515" spans="8:19">
      <c r="H515" s="17"/>
      <c r="I515" s="18"/>
      <c r="J515" s="17"/>
      <c r="K515" s="17"/>
      <c r="L515" s="242"/>
      <c r="M515" s="242"/>
      <c r="N515" s="242"/>
      <c r="O515" s="242"/>
      <c r="P515" s="242"/>
      <c r="Q515" s="242"/>
      <c r="R515" s="242"/>
      <c r="S515" s="19"/>
    </row>
    <row r="516" spans="8:19">
      <c r="H516" s="17"/>
      <c r="I516" s="18"/>
      <c r="J516" s="17"/>
      <c r="K516" s="17"/>
      <c r="L516" s="242"/>
      <c r="M516" s="242"/>
      <c r="N516" s="242"/>
      <c r="O516" s="242"/>
      <c r="P516" s="242"/>
      <c r="Q516" s="242"/>
      <c r="R516" s="242"/>
      <c r="S516" s="19"/>
    </row>
    <row r="517" spans="8:19">
      <c r="H517" s="17"/>
      <c r="I517" s="18"/>
      <c r="J517" s="17"/>
      <c r="K517" s="17"/>
      <c r="L517" s="242"/>
      <c r="M517" s="242"/>
      <c r="N517" s="242"/>
      <c r="O517" s="242"/>
      <c r="P517" s="242"/>
      <c r="Q517" s="242"/>
      <c r="R517" s="242"/>
      <c r="S517" s="19"/>
    </row>
    <row r="518" spans="8:19">
      <c r="H518" s="17"/>
      <c r="I518" s="18"/>
      <c r="J518" s="17"/>
      <c r="K518" s="17"/>
      <c r="L518" s="242"/>
      <c r="M518" s="242"/>
      <c r="N518" s="242"/>
      <c r="O518" s="242"/>
      <c r="P518" s="242"/>
      <c r="Q518" s="242"/>
      <c r="R518" s="242"/>
      <c r="S518" s="19"/>
    </row>
    <row r="519" spans="8:19">
      <c r="H519" s="17"/>
      <c r="I519" s="18"/>
      <c r="J519" s="17"/>
      <c r="K519" s="17"/>
      <c r="L519" s="242"/>
      <c r="M519" s="242"/>
      <c r="N519" s="242"/>
      <c r="O519" s="242"/>
      <c r="P519" s="242"/>
      <c r="Q519" s="242"/>
      <c r="R519" s="242"/>
      <c r="S519" s="19"/>
    </row>
    <row r="520" spans="8:19">
      <c r="H520" s="17"/>
      <c r="I520" s="18"/>
      <c r="J520" s="17"/>
      <c r="K520" s="17"/>
      <c r="L520" s="242"/>
      <c r="M520" s="242"/>
      <c r="N520" s="242"/>
      <c r="O520" s="242"/>
      <c r="P520" s="242"/>
      <c r="Q520" s="242"/>
      <c r="R520" s="242"/>
      <c r="S520" s="19"/>
    </row>
    <row r="521" spans="8:19">
      <c r="H521" s="17"/>
      <c r="I521" s="18"/>
      <c r="J521" s="17"/>
      <c r="K521" s="17"/>
      <c r="L521" s="242"/>
      <c r="M521" s="242"/>
      <c r="N521" s="242"/>
      <c r="O521" s="242"/>
      <c r="P521" s="242"/>
      <c r="Q521" s="242"/>
      <c r="R521" s="242"/>
      <c r="S521" s="19"/>
    </row>
    <row r="522" spans="8:19">
      <c r="H522" s="17"/>
      <c r="I522" s="18"/>
      <c r="J522" s="17"/>
      <c r="K522" s="17"/>
      <c r="L522" s="242"/>
      <c r="M522" s="242"/>
      <c r="N522" s="242"/>
      <c r="O522" s="242"/>
      <c r="P522" s="242"/>
      <c r="Q522" s="242"/>
      <c r="R522" s="242"/>
      <c r="S522" s="19"/>
    </row>
    <row r="523" spans="8:19">
      <c r="H523" s="17"/>
      <c r="I523" s="18"/>
      <c r="J523" s="17"/>
      <c r="K523" s="17"/>
      <c r="L523" s="242"/>
      <c r="M523" s="242"/>
      <c r="N523" s="242"/>
      <c r="O523" s="242"/>
      <c r="P523" s="242"/>
      <c r="Q523" s="242"/>
      <c r="R523" s="242"/>
      <c r="S523" s="19"/>
    </row>
    <row r="524" spans="8:19">
      <c r="H524" s="17"/>
      <c r="I524" s="18"/>
      <c r="J524" s="17"/>
      <c r="K524" s="17"/>
      <c r="L524" s="242"/>
      <c r="M524" s="242"/>
      <c r="N524" s="242"/>
      <c r="O524" s="242"/>
      <c r="P524" s="242"/>
      <c r="Q524" s="242"/>
      <c r="R524" s="242"/>
      <c r="S524" s="19"/>
    </row>
    <row r="525" spans="8:19">
      <c r="H525" s="17"/>
      <c r="I525" s="18"/>
      <c r="J525" s="17"/>
      <c r="K525" s="17"/>
      <c r="L525" s="242"/>
      <c r="M525" s="242"/>
      <c r="N525" s="242"/>
      <c r="O525" s="242"/>
      <c r="P525" s="242"/>
      <c r="Q525" s="242"/>
      <c r="R525" s="242"/>
      <c r="S525" s="19"/>
    </row>
    <row r="526" spans="8:19">
      <c r="H526" s="17"/>
      <c r="I526" s="18"/>
      <c r="J526" s="17"/>
      <c r="K526" s="17"/>
      <c r="L526" s="242"/>
      <c r="M526" s="242"/>
      <c r="N526" s="242"/>
      <c r="O526" s="242"/>
      <c r="P526" s="242"/>
      <c r="Q526" s="242"/>
      <c r="R526" s="242"/>
      <c r="S526" s="19"/>
    </row>
    <row r="527" spans="8:19">
      <c r="H527" s="17"/>
      <c r="I527" s="18"/>
      <c r="J527" s="17"/>
      <c r="K527" s="17"/>
      <c r="L527" s="242"/>
      <c r="M527" s="242"/>
      <c r="N527" s="242"/>
      <c r="O527" s="242"/>
      <c r="P527" s="242"/>
      <c r="Q527" s="242"/>
      <c r="R527" s="242"/>
      <c r="S527" s="19"/>
    </row>
    <row r="528" spans="8:19">
      <c r="H528" s="17"/>
      <c r="I528" s="18"/>
      <c r="J528" s="17"/>
      <c r="K528" s="17"/>
      <c r="L528" s="242"/>
      <c r="M528" s="242"/>
      <c r="N528" s="242"/>
      <c r="O528" s="242"/>
      <c r="P528" s="242"/>
      <c r="Q528" s="242"/>
      <c r="R528" s="242"/>
      <c r="S528" s="19"/>
    </row>
    <row r="529" spans="8:19">
      <c r="H529" s="17"/>
      <c r="I529" s="18"/>
      <c r="J529" s="17"/>
      <c r="K529" s="17"/>
      <c r="L529" s="242"/>
      <c r="M529" s="242"/>
      <c r="N529" s="242"/>
      <c r="O529" s="242"/>
      <c r="P529" s="242"/>
      <c r="Q529" s="242"/>
      <c r="R529" s="242"/>
      <c r="S529" s="19"/>
    </row>
    <row r="530" spans="8:19">
      <c r="H530" s="17"/>
      <c r="I530" s="18"/>
      <c r="J530" s="17"/>
      <c r="K530" s="17"/>
      <c r="L530" s="242"/>
      <c r="M530" s="242"/>
      <c r="N530" s="242"/>
      <c r="O530" s="242"/>
      <c r="P530" s="242"/>
      <c r="Q530" s="242"/>
      <c r="R530" s="242"/>
      <c r="S530" s="19"/>
    </row>
    <row r="531" spans="8:19">
      <c r="H531" s="17"/>
      <c r="I531" s="18"/>
      <c r="J531" s="17"/>
      <c r="K531" s="17"/>
      <c r="L531" s="242"/>
      <c r="M531" s="242"/>
      <c r="N531" s="242"/>
      <c r="O531" s="242"/>
      <c r="P531" s="242"/>
      <c r="Q531" s="242"/>
      <c r="R531" s="242"/>
      <c r="S531" s="19"/>
    </row>
    <row r="532" spans="8:19">
      <c r="H532" s="17"/>
      <c r="I532" s="18"/>
      <c r="J532" s="17"/>
      <c r="K532" s="17"/>
      <c r="L532" s="242"/>
      <c r="M532" s="242"/>
      <c r="N532" s="242"/>
      <c r="O532" s="242"/>
      <c r="P532" s="242"/>
      <c r="Q532" s="242"/>
      <c r="R532" s="242"/>
      <c r="S532" s="19"/>
    </row>
    <row r="533" spans="8:19">
      <c r="H533" s="17"/>
      <c r="I533" s="18"/>
      <c r="J533" s="17"/>
      <c r="K533" s="17"/>
      <c r="L533" s="242"/>
      <c r="M533" s="242"/>
      <c r="N533" s="242"/>
      <c r="O533" s="242"/>
      <c r="P533" s="242"/>
      <c r="Q533" s="242"/>
      <c r="R533" s="242"/>
      <c r="S533" s="19"/>
    </row>
    <row r="534" spans="8:19">
      <c r="H534" s="17"/>
      <c r="I534" s="18"/>
      <c r="J534" s="17"/>
      <c r="K534" s="17"/>
      <c r="L534" s="242"/>
      <c r="M534" s="242"/>
      <c r="N534" s="242"/>
      <c r="O534" s="242"/>
      <c r="P534" s="242"/>
      <c r="Q534" s="242"/>
      <c r="R534" s="242"/>
      <c r="S534" s="19"/>
    </row>
    <row r="535" spans="8:19">
      <c r="H535" s="17"/>
      <c r="I535" s="18"/>
      <c r="J535" s="17"/>
      <c r="K535" s="17"/>
      <c r="L535" s="242"/>
      <c r="M535" s="242"/>
      <c r="N535" s="242"/>
      <c r="O535" s="242"/>
      <c r="P535" s="242"/>
      <c r="Q535" s="242"/>
      <c r="R535" s="242"/>
      <c r="S535" s="19"/>
    </row>
    <row r="536" spans="8:19">
      <c r="H536" s="17"/>
      <c r="I536" s="18"/>
      <c r="J536" s="17"/>
      <c r="K536" s="17"/>
      <c r="L536" s="242"/>
      <c r="M536" s="242"/>
      <c r="N536" s="242"/>
      <c r="O536" s="242"/>
      <c r="P536" s="242"/>
      <c r="Q536" s="242"/>
      <c r="R536" s="242"/>
      <c r="S536" s="19"/>
    </row>
    <row r="537" spans="8:19">
      <c r="H537" s="17"/>
      <c r="I537" s="18"/>
      <c r="J537" s="17"/>
      <c r="K537" s="17"/>
      <c r="L537" s="242"/>
      <c r="M537" s="242"/>
      <c r="N537" s="242"/>
      <c r="O537" s="242"/>
      <c r="P537" s="242"/>
      <c r="Q537" s="242"/>
      <c r="R537" s="242"/>
      <c r="S537" s="19"/>
    </row>
    <row r="538" spans="8:19">
      <c r="H538" s="17"/>
      <c r="I538" s="18"/>
      <c r="J538" s="17"/>
      <c r="K538" s="17"/>
      <c r="L538" s="242"/>
      <c r="M538" s="242"/>
      <c r="N538" s="242"/>
      <c r="O538" s="242"/>
      <c r="P538" s="242"/>
      <c r="Q538" s="242"/>
      <c r="R538" s="242"/>
      <c r="S538" s="19"/>
    </row>
    <row r="539" spans="8:19">
      <c r="H539" s="17"/>
      <c r="I539" s="18"/>
      <c r="J539" s="17"/>
      <c r="K539" s="17"/>
      <c r="L539" s="242"/>
      <c r="M539" s="242"/>
      <c r="N539" s="242"/>
      <c r="O539" s="242"/>
      <c r="P539" s="242"/>
      <c r="Q539" s="242"/>
      <c r="R539" s="242"/>
      <c r="S539" s="19"/>
    </row>
    <row r="540" spans="8:19">
      <c r="H540" s="17"/>
      <c r="I540" s="18"/>
      <c r="J540" s="17"/>
      <c r="K540" s="17"/>
      <c r="L540" s="242"/>
      <c r="M540" s="242"/>
      <c r="N540" s="242"/>
      <c r="O540" s="242"/>
      <c r="P540" s="242"/>
      <c r="Q540" s="242"/>
      <c r="R540" s="242"/>
      <c r="S540" s="19"/>
    </row>
    <row r="541" spans="8:19">
      <c r="H541" s="17"/>
      <c r="I541" s="18"/>
      <c r="J541" s="17"/>
      <c r="K541" s="17"/>
      <c r="L541" s="242"/>
      <c r="M541" s="242"/>
      <c r="N541" s="242"/>
      <c r="O541" s="242"/>
      <c r="P541" s="242"/>
      <c r="Q541" s="242"/>
      <c r="R541" s="242"/>
      <c r="S541" s="19"/>
    </row>
    <row r="542" spans="8:19">
      <c r="H542" s="17"/>
      <c r="I542" s="18"/>
      <c r="J542" s="17"/>
      <c r="K542" s="17"/>
      <c r="L542" s="242"/>
      <c r="M542" s="242"/>
      <c r="N542" s="242"/>
      <c r="O542" s="242"/>
      <c r="P542" s="242"/>
      <c r="Q542" s="242"/>
      <c r="R542" s="242"/>
      <c r="S542" s="19"/>
    </row>
    <row r="543" spans="8:19">
      <c r="H543" s="17"/>
      <c r="I543" s="18"/>
      <c r="J543" s="17"/>
      <c r="K543" s="17"/>
      <c r="L543" s="242"/>
      <c r="M543" s="242"/>
      <c r="N543" s="242"/>
      <c r="O543" s="242"/>
      <c r="P543" s="242"/>
      <c r="Q543" s="242"/>
      <c r="R543" s="242"/>
      <c r="S543" s="19"/>
    </row>
    <row r="544" spans="8:19">
      <c r="H544" s="17"/>
      <c r="I544" s="18"/>
      <c r="J544" s="17"/>
      <c r="K544" s="17"/>
      <c r="L544" s="242"/>
      <c r="M544" s="242"/>
      <c r="N544" s="242"/>
      <c r="O544" s="242"/>
      <c r="P544" s="242"/>
      <c r="Q544" s="242"/>
      <c r="R544" s="242"/>
      <c r="S544" s="19"/>
    </row>
    <row r="545" spans="8:19">
      <c r="H545" s="17"/>
      <c r="I545" s="18"/>
      <c r="J545" s="17"/>
      <c r="K545" s="17"/>
      <c r="L545" s="242"/>
      <c r="M545" s="242"/>
      <c r="N545" s="242"/>
      <c r="O545" s="242"/>
      <c r="P545" s="242"/>
      <c r="Q545" s="242"/>
      <c r="R545" s="242"/>
      <c r="S545" s="19"/>
    </row>
    <row r="546" spans="8:19">
      <c r="H546" s="17"/>
      <c r="I546" s="18"/>
      <c r="J546" s="17"/>
      <c r="K546" s="17"/>
      <c r="L546" s="242"/>
      <c r="M546" s="242"/>
      <c r="N546" s="242"/>
      <c r="O546" s="242"/>
      <c r="P546" s="242"/>
      <c r="Q546" s="242"/>
      <c r="R546" s="242"/>
      <c r="S546" s="19"/>
    </row>
    <row r="547" spans="8:19">
      <c r="H547" s="17"/>
      <c r="I547" s="18"/>
      <c r="J547" s="17"/>
      <c r="K547" s="17"/>
      <c r="L547" s="242"/>
      <c r="M547" s="242"/>
      <c r="N547" s="242"/>
      <c r="O547" s="242"/>
      <c r="P547" s="242"/>
      <c r="Q547" s="242"/>
      <c r="R547" s="242"/>
      <c r="S547" s="19"/>
    </row>
    <row r="548" spans="8:19">
      <c r="H548" s="17"/>
      <c r="I548" s="18"/>
      <c r="J548" s="17"/>
      <c r="K548" s="17"/>
      <c r="L548" s="242"/>
      <c r="M548" s="242"/>
      <c r="N548" s="242"/>
      <c r="O548" s="242"/>
      <c r="P548" s="242"/>
      <c r="Q548" s="242"/>
      <c r="R548" s="242"/>
      <c r="S548" s="19"/>
    </row>
    <row r="549" spans="8:19">
      <c r="H549" s="17"/>
      <c r="I549" s="18"/>
      <c r="J549" s="17"/>
      <c r="K549" s="17"/>
      <c r="L549" s="242"/>
      <c r="M549" s="242"/>
      <c r="N549" s="242"/>
      <c r="O549" s="242"/>
      <c r="P549" s="242"/>
      <c r="Q549" s="242"/>
      <c r="R549" s="242"/>
      <c r="S549" s="19"/>
    </row>
    <row r="550" spans="8:19">
      <c r="H550" s="17"/>
      <c r="I550" s="18"/>
      <c r="J550" s="17"/>
      <c r="K550" s="17"/>
      <c r="L550" s="242"/>
      <c r="M550" s="242"/>
      <c r="N550" s="242"/>
      <c r="O550" s="242"/>
      <c r="P550" s="242"/>
      <c r="Q550" s="242"/>
      <c r="R550" s="242"/>
      <c r="S550" s="19"/>
    </row>
    <row r="551" spans="8:19">
      <c r="H551" s="17"/>
      <c r="I551" s="18"/>
      <c r="J551" s="17"/>
      <c r="K551" s="17"/>
      <c r="L551" s="242"/>
      <c r="M551" s="242"/>
      <c r="N551" s="242"/>
      <c r="O551" s="242"/>
      <c r="P551" s="242"/>
      <c r="Q551" s="242"/>
      <c r="R551" s="242"/>
      <c r="S551" s="19"/>
    </row>
    <row r="552" spans="8:19">
      <c r="H552" s="17"/>
      <c r="I552" s="18"/>
      <c r="J552" s="17"/>
      <c r="K552" s="17"/>
      <c r="L552" s="242"/>
      <c r="M552" s="242"/>
      <c r="N552" s="242"/>
      <c r="O552" s="242"/>
      <c r="P552" s="242"/>
      <c r="Q552" s="242"/>
      <c r="R552" s="242"/>
      <c r="S552" s="19"/>
    </row>
    <row r="553" spans="8:19">
      <c r="H553" s="17"/>
      <c r="I553" s="18"/>
      <c r="J553" s="17"/>
      <c r="K553" s="17"/>
      <c r="L553" s="242"/>
      <c r="M553" s="242"/>
      <c r="N553" s="242"/>
      <c r="O553" s="242"/>
      <c r="P553" s="242"/>
      <c r="Q553" s="242"/>
      <c r="R553" s="242"/>
      <c r="S553" s="19"/>
    </row>
    <row r="554" spans="8:19">
      <c r="H554" s="17"/>
      <c r="I554" s="18"/>
      <c r="J554" s="17"/>
      <c r="K554" s="17"/>
      <c r="L554" s="242"/>
      <c r="M554" s="242"/>
      <c r="N554" s="242"/>
      <c r="O554" s="242"/>
      <c r="P554" s="242"/>
      <c r="Q554" s="242"/>
      <c r="R554" s="242"/>
      <c r="S554" s="19"/>
    </row>
    <row r="555" spans="8:19">
      <c r="H555" s="17"/>
      <c r="I555" s="18"/>
      <c r="J555" s="17"/>
      <c r="K555" s="17"/>
      <c r="L555" s="242"/>
      <c r="M555" s="242"/>
      <c r="N555" s="242"/>
      <c r="O555" s="242"/>
      <c r="P555" s="242"/>
      <c r="Q555" s="242"/>
      <c r="R555" s="242"/>
      <c r="S555" s="19"/>
    </row>
    <row r="556" spans="8:19">
      <c r="H556" s="17"/>
      <c r="I556" s="18"/>
      <c r="J556" s="17"/>
      <c r="K556" s="17"/>
      <c r="L556" s="242"/>
      <c r="M556" s="242"/>
      <c r="N556" s="242"/>
      <c r="O556" s="242"/>
      <c r="P556" s="242"/>
      <c r="Q556" s="242"/>
      <c r="R556" s="242"/>
      <c r="S556" s="19"/>
    </row>
    <row r="557" spans="8:19">
      <c r="H557" s="17"/>
      <c r="I557" s="18"/>
      <c r="J557" s="17"/>
      <c r="K557" s="17"/>
      <c r="L557" s="242"/>
      <c r="M557" s="242"/>
      <c r="N557" s="242"/>
      <c r="O557" s="242"/>
      <c r="P557" s="242"/>
      <c r="Q557" s="242"/>
      <c r="R557" s="242"/>
      <c r="S557" s="19"/>
    </row>
    <row r="558" spans="8:19">
      <c r="H558" s="17"/>
      <c r="I558" s="18"/>
      <c r="J558" s="17"/>
      <c r="K558" s="17"/>
      <c r="L558" s="242"/>
      <c r="M558" s="242"/>
      <c r="N558" s="242"/>
      <c r="O558" s="242"/>
      <c r="P558" s="242"/>
      <c r="Q558" s="242"/>
      <c r="R558" s="242"/>
      <c r="S558" s="19"/>
    </row>
    <row r="559" spans="8:19">
      <c r="H559" s="17"/>
      <c r="I559" s="18"/>
      <c r="J559" s="17"/>
      <c r="K559" s="17"/>
      <c r="L559" s="242"/>
      <c r="M559" s="242"/>
      <c r="N559" s="242"/>
      <c r="O559" s="242"/>
      <c r="P559" s="242"/>
      <c r="Q559" s="242"/>
      <c r="R559" s="242"/>
      <c r="S559" s="19"/>
    </row>
    <row r="560" spans="8:19">
      <c r="H560" s="17"/>
      <c r="I560" s="18"/>
      <c r="J560" s="17"/>
      <c r="K560" s="17"/>
      <c r="L560" s="242"/>
      <c r="M560" s="242"/>
      <c r="N560" s="242"/>
      <c r="O560" s="242"/>
      <c r="P560" s="242"/>
      <c r="Q560" s="242"/>
      <c r="R560" s="242"/>
      <c r="S560" s="19"/>
    </row>
    <row r="561" spans="8:19">
      <c r="H561" s="17"/>
      <c r="I561" s="18"/>
      <c r="J561" s="17"/>
      <c r="K561" s="17"/>
      <c r="L561" s="242"/>
      <c r="M561" s="242"/>
      <c r="N561" s="242"/>
      <c r="O561" s="242"/>
      <c r="P561" s="242"/>
      <c r="Q561" s="242"/>
      <c r="R561" s="242"/>
      <c r="S561" s="19"/>
    </row>
    <row r="562" spans="8:19">
      <c r="H562" s="17"/>
      <c r="I562" s="18"/>
      <c r="J562" s="17"/>
      <c r="K562" s="17"/>
      <c r="L562" s="242"/>
      <c r="M562" s="242"/>
      <c r="N562" s="242"/>
      <c r="O562" s="242"/>
      <c r="P562" s="242"/>
      <c r="Q562" s="242"/>
      <c r="R562" s="242"/>
      <c r="S562" s="19"/>
    </row>
    <row r="563" spans="8:19">
      <c r="H563" s="17"/>
      <c r="I563" s="18"/>
      <c r="J563" s="17"/>
      <c r="K563" s="17"/>
      <c r="L563" s="242"/>
      <c r="M563" s="242"/>
      <c r="N563" s="242"/>
      <c r="O563" s="242"/>
      <c r="P563" s="242"/>
      <c r="Q563" s="242"/>
      <c r="R563" s="242"/>
      <c r="S563" s="19"/>
    </row>
    <row r="564" spans="8:19">
      <c r="H564" s="17"/>
      <c r="I564" s="18"/>
      <c r="J564" s="17"/>
      <c r="K564" s="17"/>
      <c r="L564" s="242"/>
      <c r="M564" s="242"/>
      <c r="N564" s="242"/>
      <c r="O564" s="242"/>
      <c r="P564" s="242"/>
      <c r="Q564" s="242"/>
      <c r="R564" s="242"/>
      <c r="S564" s="19"/>
    </row>
    <row r="565" spans="8:19">
      <c r="H565" s="17"/>
      <c r="I565" s="18"/>
      <c r="J565" s="17"/>
      <c r="K565" s="17"/>
      <c r="L565" s="242"/>
      <c r="M565" s="242"/>
      <c r="N565" s="242"/>
      <c r="O565" s="242"/>
      <c r="P565" s="242"/>
      <c r="Q565" s="242"/>
      <c r="R565" s="242"/>
      <c r="S565" s="19"/>
    </row>
    <row r="566" spans="8:19">
      <c r="H566" s="17"/>
      <c r="I566" s="18"/>
      <c r="J566" s="17"/>
      <c r="K566" s="17"/>
      <c r="L566" s="242"/>
      <c r="M566" s="242"/>
      <c r="N566" s="242"/>
      <c r="O566" s="242"/>
      <c r="P566" s="242"/>
      <c r="Q566" s="242"/>
      <c r="R566" s="242"/>
      <c r="S566" s="19"/>
    </row>
    <row r="567" spans="8:19">
      <c r="H567" s="17"/>
      <c r="I567" s="18"/>
      <c r="J567" s="17"/>
      <c r="K567" s="17"/>
      <c r="L567" s="242"/>
      <c r="M567" s="242"/>
      <c r="N567" s="242"/>
      <c r="O567" s="242"/>
      <c r="P567" s="242"/>
      <c r="Q567" s="242"/>
      <c r="R567" s="242"/>
      <c r="S567" s="19"/>
    </row>
    <row r="568" spans="8:19">
      <c r="H568" s="17"/>
      <c r="I568" s="18"/>
      <c r="J568" s="17"/>
      <c r="K568" s="17"/>
      <c r="L568" s="242"/>
      <c r="M568" s="242"/>
      <c r="N568" s="242"/>
      <c r="O568" s="242"/>
      <c r="P568" s="242"/>
      <c r="Q568" s="242"/>
      <c r="R568" s="242"/>
      <c r="S568" s="19"/>
    </row>
    <row r="569" spans="8:19">
      <c r="H569" s="17"/>
      <c r="I569" s="18"/>
      <c r="J569" s="17"/>
      <c r="K569" s="17"/>
      <c r="L569" s="242"/>
      <c r="M569" s="242"/>
      <c r="N569" s="242"/>
      <c r="O569" s="242"/>
      <c r="P569" s="242"/>
      <c r="Q569" s="242"/>
      <c r="R569" s="242"/>
      <c r="S569" s="19"/>
    </row>
    <row r="570" spans="8:19">
      <c r="H570" s="17"/>
      <c r="I570" s="18"/>
      <c r="J570" s="17"/>
      <c r="K570" s="17"/>
      <c r="L570" s="242"/>
      <c r="M570" s="242"/>
      <c r="N570" s="242"/>
      <c r="O570" s="242"/>
      <c r="P570" s="242"/>
      <c r="Q570" s="242"/>
      <c r="R570" s="242"/>
      <c r="S570" s="19"/>
    </row>
    <row r="571" spans="8:19">
      <c r="H571" s="17"/>
      <c r="I571" s="18"/>
      <c r="J571" s="17"/>
      <c r="K571" s="17"/>
      <c r="L571" s="242"/>
      <c r="M571" s="242"/>
      <c r="N571" s="242"/>
      <c r="O571" s="242"/>
      <c r="P571" s="242"/>
      <c r="Q571" s="242"/>
      <c r="R571" s="242"/>
      <c r="S571" s="19"/>
    </row>
    <row r="572" spans="8:19">
      <c r="H572" s="17"/>
      <c r="I572" s="18"/>
      <c r="J572" s="17"/>
      <c r="K572" s="17"/>
      <c r="L572" s="242"/>
      <c r="M572" s="242"/>
      <c r="N572" s="242"/>
      <c r="O572" s="242"/>
      <c r="P572" s="242"/>
      <c r="Q572" s="242"/>
      <c r="R572" s="242"/>
      <c r="S572" s="19"/>
    </row>
    <row r="573" spans="8:19">
      <c r="H573" s="17"/>
      <c r="I573" s="18"/>
      <c r="J573" s="17"/>
      <c r="K573" s="17"/>
      <c r="L573" s="242"/>
      <c r="M573" s="242"/>
      <c r="N573" s="242"/>
      <c r="O573" s="242"/>
      <c r="P573" s="242"/>
      <c r="Q573" s="242"/>
      <c r="R573" s="242"/>
      <c r="S573" s="19"/>
    </row>
    <row r="574" spans="8:19">
      <c r="H574" s="17"/>
      <c r="I574" s="18"/>
      <c r="J574" s="17"/>
      <c r="K574" s="17"/>
      <c r="L574" s="242"/>
      <c r="M574" s="242"/>
      <c r="N574" s="242"/>
      <c r="O574" s="242"/>
      <c r="P574" s="242"/>
      <c r="Q574" s="242"/>
      <c r="R574" s="242"/>
      <c r="S574" s="19"/>
    </row>
    <row r="575" spans="8:19">
      <c r="H575" s="17"/>
      <c r="I575" s="18"/>
      <c r="J575" s="17"/>
      <c r="K575" s="17"/>
      <c r="L575" s="242"/>
      <c r="M575" s="242"/>
      <c r="N575" s="242"/>
      <c r="O575" s="242"/>
      <c r="P575" s="242"/>
      <c r="Q575" s="242"/>
      <c r="R575" s="242"/>
      <c r="S575" s="19"/>
    </row>
    <row r="576" spans="8:19">
      <c r="H576" s="17"/>
      <c r="I576" s="18"/>
      <c r="J576" s="17"/>
      <c r="K576" s="17"/>
      <c r="L576" s="242"/>
      <c r="M576" s="242"/>
      <c r="N576" s="242"/>
      <c r="O576" s="242"/>
      <c r="P576" s="242"/>
      <c r="Q576" s="242"/>
      <c r="R576" s="242"/>
      <c r="S576" s="19"/>
    </row>
    <row r="577" spans="8:19">
      <c r="H577" s="17"/>
      <c r="I577" s="18"/>
      <c r="J577" s="17"/>
      <c r="K577" s="17"/>
      <c r="L577" s="242"/>
      <c r="M577" s="242"/>
      <c r="N577" s="242"/>
      <c r="O577" s="242"/>
      <c r="P577" s="242"/>
      <c r="Q577" s="242"/>
      <c r="R577" s="242"/>
      <c r="S577" s="19"/>
    </row>
    <row r="578" spans="8:19">
      <c r="H578" s="17"/>
      <c r="I578" s="18"/>
      <c r="J578" s="17"/>
      <c r="K578" s="17"/>
      <c r="L578" s="242"/>
      <c r="M578" s="242"/>
      <c r="N578" s="242"/>
      <c r="O578" s="242"/>
      <c r="P578" s="242"/>
      <c r="Q578" s="242"/>
      <c r="R578" s="242"/>
      <c r="S578" s="19"/>
    </row>
    <row r="579" spans="8:19">
      <c r="H579" s="17"/>
      <c r="I579" s="18"/>
      <c r="J579" s="17"/>
      <c r="K579" s="17"/>
      <c r="L579" s="242"/>
      <c r="M579" s="242"/>
      <c r="N579" s="242"/>
      <c r="O579" s="242"/>
      <c r="P579" s="242"/>
      <c r="Q579" s="242"/>
      <c r="R579" s="242"/>
      <c r="S579" s="19"/>
    </row>
    <row r="580" spans="8:19">
      <c r="H580" s="17"/>
      <c r="I580" s="18"/>
      <c r="J580" s="17"/>
      <c r="K580" s="17"/>
      <c r="L580" s="242"/>
      <c r="M580" s="242"/>
      <c r="N580" s="242"/>
      <c r="O580" s="242"/>
      <c r="P580" s="242"/>
      <c r="Q580" s="242"/>
      <c r="R580" s="242"/>
      <c r="S580" s="19"/>
    </row>
    <row r="581" spans="8:19">
      <c r="H581" s="17"/>
      <c r="I581" s="18"/>
      <c r="J581" s="17"/>
      <c r="K581" s="17"/>
      <c r="L581" s="242"/>
      <c r="M581" s="242"/>
      <c r="N581" s="242"/>
      <c r="O581" s="242"/>
      <c r="P581" s="242"/>
      <c r="Q581" s="242"/>
      <c r="R581" s="242"/>
      <c r="S581" s="19"/>
    </row>
    <row r="582" spans="8:19">
      <c r="H582" s="17"/>
      <c r="I582" s="18"/>
      <c r="J582" s="17"/>
      <c r="K582" s="17"/>
      <c r="L582" s="242"/>
      <c r="M582" s="242"/>
      <c r="N582" s="242"/>
      <c r="O582" s="242"/>
      <c r="P582" s="242"/>
      <c r="Q582" s="242"/>
      <c r="R582" s="242"/>
      <c r="S582" s="19"/>
    </row>
    <row r="583" spans="8:19">
      <c r="H583" s="17"/>
      <c r="I583" s="18"/>
      <c r="J583" s="17"/>
      <c r="K583" s="17"/>
      <c r="L583" s="242"/>
      <c r="M583" s="242"/>
      <c r="N583" s="242"/>
      <c r="O583" s="242"/>
      <c r="P583" s="242"/>
      <c r="Q583" s="242"/>
      <c r="R583" s="242"/>
      <c r="S583" s="19"/>
    </row>
    <row r="584" spans="8:19">
      <c r="H584" s="17"/>
      <c r="I584" s="18"/>
      <c r="J584" s="17"/>
      <c r="K584" s="17"/>
      <c r="L584" s="242"/>
      <c r="M584" s="242"/>
      <c r="N584" s="242"/>
      <c r="O584" s="242"/>
      <c r="P584" s="242"/>
      <c r="Q584" s="242"/>
      <c r="R584" s="242"/>
      <c r="S584" s="19"/>
    </row>
    <row r="585" spans="8:19">
      <c r="H585" s="17"/>
      <c r="I585" s="18"/>
      <c r="J585" s="17"/>
      <c r="K585" s="17"/>
      <c r="L585" s="242"/>
      <c r="M585" s="242"/>
      <c r="N585" s="242"/>
      <c r="O585" s="242"/>
      <c r="P585" s="242"/>
      <c r="Q585" s="242"/>
      <c r="R585" s="242"/>
      <c r="S585" s="19"/>
    </row>
    <row r="586" spans="8:19">
      <c r="H586" s="17"/>
      <c r="I586" s="18"/>
      <c r="J586" s="17"/>
      <c r="K586" s="17"/>
      <c r="L586" s="242"/>
      <c r="M586" s="242"/>
      <c r="N586" s="242"/>
      <c r="O586" s="242"/>
      <c r="P586" s="242"/>
      <c r="Q586" s="242"/>
      <c r="R586" s="242"/>
      <c r="S586" s="19"/>
    </row>
    <row r="587" spans="8:19">
      <c r="H587" s="17"/>
      <c r="I587" s="18"/>
      <c r="J587" s="17"/>
      <c r="K587" s="17"/>
      <c r="L587" s="242"/>
      <c r="M587" s="242"/>
      <c r="N587" s="242"/>
      <c r="O587" s="242"/>
      <c r="P587" s="242"/>
      <c r="Q587" s="242"/>
      <c r="R587" s="242"/>
      <c r="S587" s="19"/>
    </row>
    <row r="588" spans="8:19">
      <c r="H588" s="17"/>
      <c r="I588" s="18"/>
      <c r="J588" s="17"/>
      <c r="K588" s="17"/>
      <c r="L588" s="242"/>
      <c r="M588" s="242"/>
      <c r="N588" s="242"/>
      <c r="O588" s="242"/>
      <c r="P588" s="242"/>
      <c r="Q588" s="242"/>
      <c r="R588" s="242"/>
      <c r="S588" s="19"/>
    </row>
    <row r="589" spans="8:19">
      <c r="H589" s="17"/>
      <c r="I589" s="18"/>
      <c r="J589" s="17"/>
      <c r="K589" s="17"/>
      <c r="L589" s="242"/>
      <c r="M589" s="242"/>
      <c r="N589" s="242"/>
      <c r="O589" s="242"/>
      <c r="P589" s="242"/>
      <c r="Q589" s="242"/>
      <c r="R589" s="242"/>
      <c r="S589" s="19"/>
    </row>
    <row r="590" spans="8:19">
      <c r="H590" s="17"/>
      <c r="I590" s="18"/>
      <c r="J590" s="17"/>
      <c r="K590" s="17"/>
      <c r="L590" s="242"/>
      <c r="M590" s="242"/>
      <c r="N590" s="242"/>
      <c r="O590" s="242"/>
      <c r="P590" s="242"/>
      <c r="Q590" s="242"/>
      <c r="R590" s="242"/>
      <c r="S590" s="19"/>
    </row>
    <row r="591" spans="8:19">
      <c r="H591" s="17"/>
      <c r="I591" s="18"/>
      <c r="J591" s="17"/>
      <c r="K591" s="17"/>
      <c r="L591" s="242"/>
      <c r="M591" s="242"/>
      <c r="N591" s="242"/>
      <c r="O591" s="242"/>
      <c r="P591" s="242"/>
      <c r="Q591" s="242"/>
      <c r="R591" s="242"/>
      <c r="S591" s="19"/>
    </row>
    <row r="592" spans="8:19">
      <c r="H592" s="17"/>
      <c r="I592" s="18"/>
      <c r="J592" s="17"/>
      <c r="K592" s="17"/>
      <c r="L592" s="242"/>
      <c r="M592" s="242"/>
      <c r="N592" s="242"/>
      <c r="O592" s="242"/>
      <c r="P592" s="242"/>
      <c r="Q592" s="242"/>
      <c r="R592" s="242"/>
      <c r="S592" s="19"/>
    </row>
    <row r="593" spans="8:19">
      <c r="H593" s="17"/>
      <c r="I593" s="18"/>
      <c r="J593" s="17"/>
      <c r="K593" s="17"/>
      <c r="L593" s="242"/>
      <c r="M593" s="242"/>
      <c r="N593" s="242"/>
      <c r="O593" s="242"/>
      <c r="P593" s="242"/>
      <c r="Q593" s="242"/>
      <c r="R593" s="242"/>
      <c r="S593" s="19"/>
    </row>
    <row r="594" spans="8:19">
      <c r="H594" s="17"/>
      <c r="I594" s="18"/>
      <c r="J594" s="17"/>
      <c r="K594" s="17"/>
      <c r="L594" s="242"/>
      <c r="M594" s="242"/>
      <c r="N594" s="242"/>
      <c r="O594" s="242"/>
      <c r="P594" s="242"/>
      <c r="Q594" s="242"/>
      <c r="R594" s="242"/>
      <c r="S594" s="19"/>
    </row>
    <row r="595" spans="8:19">
      <c r="H595" s="17"/>
      <c r="I595" s="18"/>
      <c r="J595" s="17"/>
      <c r="K595" s="17"/>
      <c r="L595" s="242"/>
      <c r="M595" s="242"/>
      <c r="N595" s="242"/>
      <c r="O595" s="242"/>
      <c r="P595" s="242"/>
      <c r="Q595" s="242"/>
      <c r="R595" s="242"/>
      <c r="S595" s="19"/>
    </row>
    <row r="596" spans="8:19">
      <c r="H596" s="17"/>
      <c r="I596" s="18"/>
      <c r="J596" s="17"/>
      <c r="K596" s="17"/>
      <c r="L596" s="242"/>
      <c r="M596" s="242"/>
      <c r="N596" s="242"/>
      <c r="O596" s="242"/>
      <c r="P596" s="242"/>
      <c r="Q596" s="242"/>
      <c r="R596" s="242"/>
      <c r="S596" s="19"/>
    </row>
    <row r="597" spans="8:19">
      <c r="H597" s="17"/>
      <c r="I597" s="18"/>
      <c r="J597" s="17"/>
      <c r="K597" s="17"/>
      <c r="L597" s="242"/>
      <c r="M597" s="242"/>
      <c r="N597" s="242"/>
      <c r="O597" s="242"/>
      <c r="P597" s="242"/>
      <c r="Q597" s="242"/>
      <c r="R597" s="242"/>
      <c r="S597" s="19"/>
    </row>
    <row r="598" spans="8:19">
      <c r="H598" s="17"/>
      <c r="I598" s="18"/>
      <c r="J598" s="17"/>
      <c r="K598" s="17"/>
      <c r="L598" s="242"/>
      <c r="M598" s="242"/>
      <c r="N598" s="242"/>
      <c r="O598" s="242"/>
      <c r="P598" s="242"/>
      <c r="Q598" s="242"/>
      <c r="R598" s="242"/>
      <c r="S598" s="19"/>
    </row>
    <row r="599" spans="8:19">
      <c r="H599" s="17"/>
      <c r="I599" s="18"/>
      <c r="J599" s="17"/>
      <c r="K599" s="17"/>
      <c r="L599" s="242"/>
      <c r="M599" s="242"/>
      <c r="N599" s="242"/>
      <c r="O599" s="242"/>
      <c r="P599" s="242"/>
      <c r="Q599" s="242"/>
      <c r="R599" s="242"/>
      <c r="S599" s="19"/>
    </row>
    <row r="600" spans="8:19">
      <c r="H600" s="17"/>
      <c r="I600" s="18"/>
      <c r="J600" s="17"/>
      <c r="K600" s="17"/>
      <c r="L600" s="242"/>
      <c r="M600" s="242"/>
      <c r="N600" s="242"/>
      <c r="O600" s="242"/>
      <c r="P600" s="242"/>
      <c r="Q600" s="242"/>
      <c r="R600" s="242"/>
      <c r="S600" s="19"/>
    </row>
    <row r="601" spans="8:19">
      <c r="H601" s="17"/>
      <c r="I601" s="18"/>
      <c r="J601" s="17"/>
      <c r="K601" s="17"/>
      <c r="L601" s="242"/>
      <c r="M601" s="242"/>
      <c r="N601" s="242"/>
      <c r="O601" s="242"/>
      <c r="P601" s="242"/>
      <c r="Q601" s="242"/>
      <c r="R601" s="242"/>
      <c r="S601" s="19"/>
    </row>
    <row r="602" spans="8:19">
      <c r="H602" s="17"/>
      <c r="I602" s="18"/>
      <c r="J602" s="17"/>
      <c r="K602" s="17"/>
      <c r="L602" s="242"/>
      <c r="M602" s="242"/>
      <c r="N602" s="242"/>
      <c r="O602" s="242"/>
      <c r="P602" s="242"/>
      <c r="Q602" s="242"/>
      <c r="R602" s="242"/>
      <c r="S602" s="19"/>
    </row>
    <row r="603" spans="8:19">
      <c r="H603" s="17"/>
      <c r="I603" s="18"/>
      <c r="J603" s="17"/>
      <c r="K603" s="17"/>
      <c r="L603" s="242"/>
      <c r="M603" s="242"/>
      <c r="N603" s="242"/>
      <c r="O603" s="242"/>
      <c r="P603" s="242"/>
      <c r="Q603" s="242"/>
      <c r="R603" s="242"/>
      <c r="S603" s="19"/>
    </row>
    <row r="604" spans="8:19">
      <c r="H604" s="17"/>
      <c r="I604" s="18"/>
      <c r="J604" s="17"/>
      <c r="K604" s="17"/>
      <c r="L604" s="242"/>
      <c r="M604" s="242"/>
      <c r="N604" s="242"/>
      <c r="O604" s="242"/>
      <c r="P604" s="242"/>
      <c r="Q604" s="242"/>
      <c r="R604" s="242"/>
      <c r="S604" s="19"/>
    </row>
    <row r="605" spans="8:19">
      <c r="H605" s="17"/>
      <c r="I605" s="18"/>
      <c r="J605" s="17"/>
      <c r="K605" s="17"/>
      <c r="L605" s="242"/>
      <c r="M605" s="242"/>
      <c r="N605" s="242"/>
      <c r="O605" s="242"/>
      <c r="P605" s="242"/>
      <c r="Q605" s="242"/>
      <c r="R605" s="242"/>
      <c r="S605" s="19"/>
    </row>
    <row r="606" spans="8:19">
      <c r="H606" s="17"/>
      <c r="I606" s="18"/>
      <c r="J606" s="17"/>
      <c r="K606" s="17"/>
      <c r="L606" s="242"/>
      <c r="M606" s="242"/>
      <c r="N606" s="242"/>
      <c r="O606" s="242"/>
      <c r="P606" s="242"/>
      <c r="Q606" s="242"/>
      <c r="R606" s="242"/>
      <c r="S606" s="19"/>
    </row>
    <row r="607" spans="8:19">
      <c r="H607" s="17"/>
      <c r="I607" s="18"/>
      <c r="J607" s="17"/>
      <c r="K607" s="17"/>
      <c r="L607" s="242"/>
      <c r="M607" s="242"/>
      <c r="N607" s="242"/>
      <c r="O607" s="242"/>
      <c r="P607" s="242"/>
      <c r="Q607" s="242"/>
      <c r="R607" s="242"/>
      <c r="S607" s="19"/>
    </row>
    <row r="608" spans="8:19">
      <c r="H608" s="17"/>
      <c r="I608" s="18"/>
      <c r="J608" s="17"/>
      <c r="K608" s="17"/>
      <c r="L608" s="242"/>
      <c r="M608" s="242"/>
      <c r="N608" s="242"/>
      <c r="O608" s="242"/>
      <c r="P608" s="242"/>
      <c r="Q608" s="242"/>
      <c r="R608" s="242"/>
      <c r="S608" s="19"/>
    </row>
    <row r="609" spans="8:19">
      <c r="H609" s="17"/>
      <c r="I609" s="18"/>
      <c r="J609" s="17"/>
      <c r="K609" s="17"/>
      <c r="L609" s="242"/>
      <c r="M609" s="242"/>
      <c r="N609" s="242"/>
      <c r="O609" s="242"/>
      <c r="P609" s="242"/>
      <c r="Q609" s="242"/>
      <c r="R609" s="242"/>
      <c r="S609" s="19"/>
    </row>
    <row r="610" spans="8:19">
      <c r="H610" s="17"/>
      <c r="I610" s="18"/>
      <c r="J610" s="17"/>
      <c r="K610" s="17"/>
      <c r="L610" s="242"/>
      <c r="M610" s="242"/>
      <c r="N610" s="242"/>
      <c r="O610" s="242"/>
      <c r="P610" s="242"/>
      <c r="Q610" s="242"/>
      <c r="R610" s="242"/>
      <c r="S610" s="19"/>
    </row>
    <row r="611" spans="8:19">
      <c r="H611" s="17"/>
      <c r="I611" s="18"/>
      <c r="J611" s="17"/>
      <c r="K611" s="17"/>
      <c r="L611" s="242"/>
      <c r="M611" s="242"/>
      <c r="N611" s="242"/>
      <c r="O611" s="242"/>
      <c r="P611" s="242"/>
      <c r="Q611" s="242"/>
      <c r="R611" s="242"/>
      <c r="S611" s="19"/>
    </row>
    <row r="612" spans="8:19">
      <c r="H612" s="17"/>
      <c r="I612" s="18"/>
      <c r="J612" s="17"/>
      <c r="K612" s="17"/>
      <c r="L612" s="242"/>
      <c r="M612" s="242"/>
      <c r="N612" s="242"/>
      <c r="O612" s="242"/>
      <c r="P612" s="242"/>
      <c r="Q612" s="242"/>
      <c r="R612" s="242"/>
      <c r="S612" s="19"/>
    </row>
    <row r="613" spans="8:19">
      <c r="H613" s="17"/>
      <c r="I613" s="18"/>
      <c r="J613" s="17"/>
      <c r="K613" s="17"/>
      <c r="L613" s="242"/>
      <c r="M613" s="242"/>
      <c r="N613" s="242"/>
      <c r="O613" s="242"/>
      <c r="P613" s="242"/>
      <c r="Q613" s="242"/>
      <c r="R613" s="242"/>
      <c r="S613" s="19"/>
    </row>
    <row r="614" spans="8:19">
      <c r="H614" s="17"/>
      <c r="I614" s="18"/>
      <c r="J614" s="17"/>
      <c r="K614" s="17"/>
      <c r="L614" s="242"/>
      <c r="M614" s="242"/>
      <c r="N614" s="242"/>
      <c r="O614" s="242"/>
      <c r="P614" s="242"/>
      <c r="Q614" s="242"/>
      <c r="R614" s="242"/>
      <c r="S614" s="19"/>
    </row>
    <row r="615" spans="8:19">
      <c r="H615" s="17"/>
      <c r="I615" s="18"/>
      <c r="J615" s="17"/>
      <c r="K615" s="17"/>
      <c r="L615" s="242"/>
      <c r="M615" s="242"/>
      <c r="N615" s="242"/>
      <c r="O615" s="242"/>
      <c r="P615" s="242"/>
      <c r="Q615" s="242"/>
      <c r="R615" s="242"/>
      <c r="S615" s="19"/>
    </row>
    <row r="616" spans="8:19">
      <c r="H616" s="17"/>
      <c r="I616" s="18"/>
      <c r="J616" s="17"/>
      <c r="K616" s="17"/>
      <c r="L616" s="242"/>
      <c r="M616" s="242"/>
      <c r="N616" s="242"/>
      <c r="O616" s="242"/>
      <c r="P616" s="242"/>
      <c r="Q616" s="242"/>
      <c r="R616" s="242"/>
      <c r="S616" s="19"/>
    </row>
    <row r="617" spans="8:19">
      <c r="H617" s="17"/>
      <c r="I617" s="18"/>
      <c r="J617" s="17"/>
      <c r="K617" s="17"/>
      <c r="L617" s="242"/>
      <c r="M617" s="242"/>
      <c r="N617" s="242"/>
      <c r="O617" s="242"/>
      <c r="P617" s="242"/>
      <c r="Q617" s="242"/>
      <c r="R617" s="242"/>
      <c r="S617" s="19"/>
    </row>
    <row r="618" spans="8:19">
      <c r="H618" s="17"/>
      <c r="I618" s="18"/>
      <c r="J618" s="17"/>
      <c r="K618" s="17"/>
      <c r="L618" s="242"/>
      <c r="M618" s="242"/>
      <c r="N618" s="242"/>
      <c r="O618" s="242"/>
      <c r="P618" s="242"/>
      <c r="Q618" s="242"/>
      <c r="R618" s="242"/>
      <c r="S618" s="19"/>
    </row>
    <row r="619" spans="8:19">
      <c r="H619" s="17"/>
      <c r="I619" s="18"/>
      <c r="J619" s="17"/>
      <c r="K619" s="17"/>
      <c r="L619" s="242"/>
      <c r="M619" s="242"/>
      <c r="N619" s="242"/>
      <c r="O619" s="242"/>
      <c r="P619" s="242"/>
      <c r="Q619" s="242"/>
      <c r="R619" s="242"/>
      <c r="S619" s="19"/>
    </row>
    <row r="620" spans="8:19">
      <c r="H620" s="17"/>
      <c r="I620" s="18"/>
      <c r="J620" s="17"/>
      <c r="K620" s="17"/>
      <c r="L620" s="242"/>
      <c r="M620" s="242"/>
      <c r="N620" s="242"/>
      <c r="O620" s="242"/>
      <c r="P620" s="242"/>
      <c r="Q620" s="242"/>
      <c r="R620" s="242"/>
      <c r="S620" s="19"/>
    </row>
    <row r="621" spans="8:19">
      <c r="H621" s="17"/>
      <c r="I621" s="18"/>
      <c r="J621" s="17"/>
      <c r="K621" s="17"/>
      <c r="L621" s="242"/>
      <c r="M621" s="242"/>
      <c r="N621" s="242"/>
      <c r="O621" s="242"/>
      <c r="P621" s="242"/>
      <c r="Q621" s="242"/>
      <c r="R621" s="242"/>
      <c r="S621" s="19"/>
    </row>
    <row r="622" spans="8:19">
      <c r="H622" s="17"/>
      <c r="I622" s="18"/>
      <c r="J622" s="17"/>
      <c r="K622" s="17"/>
      <c r="L622" s="242"/>
      <c r="M622" s="242"/>
      <c r="N622" s="242"/>
      <c r="O622" s="242"/>
      <c r="P622" s="242"/>
      <c r="Q622" s="242"/>
      <c r="R622" s="242"/>
      <c r="S622" s="19"/>
    </row>
    <row r="623" spans="8:19">
      <c r="H623" s="17"/>
      <c r="I623" s="18"/>
      <c r="J623" s="17"/>
      <c r="K623" s="17"/>
      <c r="L623" s="242"/>
      <c r="M623" s="242"/>
      <c r="N623" s="242"/>
      <c r="O623" s="242"/>
      <c r="P623" s="242"/>
      <c r="Q623" s="242"/>
      <c r="R623" s="242"/>
      <c r="S623" s="19"/>
    </row>
    <row r="624" spans="8:19">
      <c r="H624" s="17"/>
      <c r="I624" s="18"/>
      <c r="J624" s="17"/>
      <c r="K624" s="17"/>
      <c r="L624" s="242"/>
      <c r="M624" s="242"/>
      <c r="N624" s="242"/>
      <c r="O624" s="242"/>
      <c r="P624" s="242"/>
      <c r="Q624" s="242"/>
      <c r="R624" s="242"/>
      <c r="S624" s="19"/>
    </row>
    <row r="625" spans="8:19">
      <c r="H625" s="17"/>
      <c r="I625" s="18"/>
      <c r="J625" s="17"/>
      <c r="K625" s="17"/>
      <c r="L625" s="242"/>
      <c r="M625" s="242"/>
      <c r="N625" s="242"/>
      <c r="O625" s="242"/>
      <c r="P625" s="242"/>
      <c r="Q625" s="242"/>
      <c r="R625" s="242"/>
      <c r="S625" s="19"/>
    </row>
    <row r="626" spans="8:19">
      <c r="H626" s="17"/>
      <c r="I626" s="18"/>
      <c r="J626" s="17"/>
      <c r="K626" s="17"/>
      <c r="L626" s="242"/>
      <c r="M626" s="242"/>
      <c r="N626" s="242"/>
      <c r="O626" s="242"/>
      <c r="P626" s="242"/>
      <c r="Q626" s="242"/>
      <c r="R626" s="242"/>
      <c r="S626" s="19"/>
    </row>
    <row r="627" spans="8:19">
      <c r="H627" s="17"/>
      <c r="I627" s="18"/>
      <c r="J627" s="17"/>
      <c r="K627" s="17"/>
      <c r="L627" s="242"/>
      <c r="M627" s="242"/>
      <c r="N627" s="242"/>
      <c r="O627" s="242"/>
      <c r="P627" s="242"/>
      <c r="Q627" s="242"/>
      <c r="R627" s="242"/>
      <c r="S627" s="19"/>
    </row>
    <row r="628" spans="8:19">
      <c r="H628" s="17"/>
      <c r="I628" s="18"/>
      <c r="J628" s="17"/>
      <c r="K628" s="17"/>
      <c r="L628" s="242"/>
      <c r="M628" s="242"/>
      <c r="N628" s="242"/>
      <c r="O628" s="242"/>
      <c r="P628" s="242"/>
      <c r="Q628" s="242"/>
      <c r="R628" s="242"/>
      <c r="S628" s="19"/>
    </row>
    <row r="629" spans="8:19">
      <c r="H629" s="17"/>
      <c r="I629" s="18"/>
      <c r="J629" s="17"/>
      <c r="K629" s="17"/>
      <c r="L629" s="242"/>
      <c r="M629" s="242"/>
      <c r="N629" s="242"/>
      <c r="O629" s="242"/>
      <c r="P629" s="242"/>
      <c r="Q629" s="242"/>
      <c r="R629" s="242"/>
      <c r="S629" s="19"/>
    </row>
    <row r="630" spans="8:19">
      <c r="H630" s="17"/>
      <c r="I630" s="18"/>
      <c r="J630" s="17"/>
      <c r="K630" s="17"/>
      <c r="L630" s="242"/>
      <c r="M630" s="242"/>
      <c r="N630" s="242"/>
      <c r="O630" s="242"/>
      <c r="P630" s="242"/>
      <c r="Q630" s="242"/>
      <c r="R630" s="242"/>
      <c r="S630" s="19"/>
    </row>
    <row r="631" spans="8:19">
      <c r="H631" s="17"/>
      <c r="I631" s="18"/>
      <c r="J631" s="17"/>
      <c r="K631" s="17"/>
      <c r="L631" s="242"/>
      <c r="M631" s="242"/>
      <c r="N631" s="242"/>
      <c r="O631" s="242"/>
      <c r="P631" s="242"/>
      <c r="Q631" s="242"/>
      <c r="R631" s="242"/>
      <c r="S631" s="19"/>
    </row>
    <row r="632" spans="8:19">
      <c r="H632" s="17"/>
      <c r="I632" s="18"/>
      <c r="J632" s="17"/>
      <c r="K632" s="17"/>
      <c r="L632" s="242"/>
      <c r="M632" s="242"/>
      <c r="N632" s="242"/>
      <c r="O632" s="242"/>
      <c r="P632" s="242"/>
      <c r="Q632" s="242"/>
      <c r="R632" s="242"/>
      <c r="S632" s="19"/>
    </row>
    <row r="633" spans="8:19">
      <c r="H633" s="17"/>
      <c r="I633" s="18"/>
      <c r="J633" s="17"/>
      <c r="K633" s="17"/>
      <c r="L633" s="242"/>
      <c r="M633" s="242"/>
      <c r="N633" s="242"/>
      <c r="O633" s="242"/>
      <c r="P633" s="242"/>
      <c r="Q633" s="242"/>
      <c r="R633" s="242"/>
      <c r="S633" s="19"/>
    </row>
    <row r="634" spans="8:19">
      <c r="H634" s="17"/>
      <c r="I634" s="18"/>
      <c r="J634" s="17"/>
      <c r="K634" s="17"/>
      <c r="L634" s="242"/>
      <c r="M634" s="242"/>
      <c r="N634" s="242"/>
      <c r="O634" s="242"/>
      <c r="P634" s="242"/>
      <c r="Q634" s="242"/>
      <c r="R634" s="242"/>
      <c r="S634" s="19"/>
    </row>
    <row r="635" spans="8:19">
      <c r="H635" s="17"/>
      <c r="I635" s="18"/>
      <c r="J635" s="17"/>
      <c r="K635" s="17"/>
      <c r="L635" s="242"/>
      <c r="M635" s="242"/>
      <c r="N635" s="242"/>
      <c r="O635" s="242"/>
      <c r="P635" s="242"/>
      <c r="Q635" s="242"/>
      <c r="R635" s="242"/>
      <c r="S635" s="19"/>
    </row>
    <row r="636" spans="8:19">
      <c r="H636" s="17"/>
      <c r="I636" s="18"/>
      <c r="J636" s="17"/>
      <c r="K636" s="17"/>
      <c r="L636" s="242"/>
      <c r="M636" s="242"/>
      <c r="N636" s="242"/>
      <c r="O636" s="242"/>
      <c r="P636" s="242"/>
      <c r="Q636" s="242"/>
      <c r="R636" s="242"/>
      <c r="S636" s="19"/>
    </row>
    <row r="637" spans="8:19">
      <c r="H637" s="17"/>
      <c r="I637" s="18"/>
      <c r="J637" s="17"/>
      <c r="K637" s="17"/>
      <c r="L637" s="242"/>
      <c r="M637" s="242"/>
      <c r="N637" s="242"/>
      <c r="O637" s="242"/>
      <c r="P637" s="242"/>
      <c r="Q637" s="242"/>
      <c r="R637" s="242"/>
      <c r="S637" s="19"/>
    </row>
    <row r="638" spans="8:19">
      <c r="H638" s="17"/>
      <c r="I638" s="18"/>
      <c r="J638" s="17"/>
      <c r="K638" s="17"/>
      <c r="L638" s="242"/>
      <c r="M638" s="242"/>
      <c r="N638" s="242"/>
      <c r="O638" s="242"/>
      <c r="P638" s="242"/>
      <c r="Q638" s="242"/>
      <c r="R638" s="242"/>
      <c r="S638" s="19"/>
    </row>
    <row r="639" spans="8:19">
      <c r="H639" s="17"/>
      <c r="I639" s="18"/>
      <c r="J639" s="17"/>
      <c r="K639" s="17"/>
      <c r="L639" s="242"/>
      <c r="M639" s="242"/>
      <c r="N639" s="242"/>
      <c r="O639" s="242"/>
      <c r="P639" s="242"/>
      <c r="Q639" s="242"/>
      <c r="R639" s="242"/>
      <c r="S639" s="19"/>
    </row>
    <row r="640" spans="8:19">
      <c r="H640" s="17"/>
      <c r="I640" s="18"/>
      <c r="J640" s="17"/>
      <c r="K640" s="17"/>
      <c r="L640" s="242"/>
      <c r="M640" s="242"/>
      <c r="N640" s="242"/>
      <c r="O640" s="242"/>
      <c r="P640" s="242"/>
      <c r="Q640" s="242"/>
      <c r="R640" s="242"/>
      <c r="S640" s="19"/>
    </row>
    <row r="641" spans="8:19">
      <c r="H641" s="17"/>
      <c r="I641" s="18"/>
      <c r="J641" s="17"/>
      <c r="K641" s="17"/>
      <c r="L641" s="242"/>
      <c r="M641" s="242"/>
      <c r="N641" s="242"/>
      <c r="O641" s="242"/>
      <c r="P641" s="242"/>
      <c r="Q641" s="242"/>
      <c r="R641" s="242"/>
      <c r="S641" s="19"/>
    </row>
    <row r="642" spans="8:19">
      <c r="H642" s="17"/>
      <c r="I642" s="18"/>
      <c r="J642" s="17"/>
      <c r="K642" s="17"/>
      <c r="L642" s="242"/>
      <c r="M642" s="242"/>
      <c r="N642" s="242"/>
      <c r="O642" s="242"/>
      <c r="P642" s="242"/>
      <c r="Q642" s="242"/>
      <c r="R642" s="242"/>
      <c r="S642" s="19"/>
    </row>
    <row r="643" spans="8:19">
      <c r="H643" s="17"/>
      <c r="I643" s="18"/>
      <c r="J643" s="17"/>
      <c r="K643" s="17"/>
      <c r="L643" s="242"/>
      <c r="M643" s="242"/>
      <c r="N643" s="242"/>
      <c r="O643" s="242"/>
      <c r="P643" s="242"/>
      <c r="Q643" s="242"/>
      <c r="R643" s="242"/>
      <c r="S643" s="19"/>
    </row>
    <row r="644" spans="8:19">
      <c r="H644" s="17"/>
      <c r="I644" s="18"/>
      <c r="J644" s="17"/>
      <c r="K644" s="17"/>
      <c r="L644" s="242"/>
      <c r="M644" s="242"/>
      <c r="N644" s="242"/>
      <c r="O644" s="242"/>
      <c r="P644" s="242"/>
      <c r="Q644" s="242"/>
      <c r="R644" s="242"/>
      <c r="S644" s="19"/>
    </row>
    <row r="645" spans="8:19">
      <c r="H645" s="17"/>
      <c r="I645" s="18"/>
      <c r="J645" s="17"/>
      <c r="K645" s="17"/>
      <c r="L645" s="242"/>
      <c r="M645" s="242"/>
      <c r="N645" s="242"/>
      <c r="O645" s="242"/>
      <c r="P645" s="242"/>
      <c r="Q645" s="242"/>
      <c r="R645" s="242"/>
      <c r="S645" s="19"/>
    </row>
    <row r="646" spans="8:19">
      <c r="H646" s="17"/>
      <c r="I646" s="18"/>
      <c r="J646" s="17"/>
      <c r="K646" s="17"/>
      <c r="L646" s="242"/>
      <c r="M646" s="242"/>
      <c r="N646" s="242"/>
      <c r="O646" s="242"/>
      <c r="P646" s="242"/>
      <c r="Q646" s="242"/>
      <c r="R646" s="242"/>
      <c r="S646" s="19"/>
    </row>
    <row r="647" spans="8:19">
      <c r="H647" s="17"/>
      <c r="I647" s="18"/>
      <c r="J647" s="17"/>
      <c r="K647" s="17"/>
      <c r="L647" s="242"/>
      <c r="M647" s="242"/>
      <c r="N647" s="242"/>
      <c r="O647" s="242"/>
      <c r="P647" s="242"/>
      <c r="Q647" s="242"/>
      <c r="R647" s="242"/>
      <c r="S647" s="19"/>
    </row>
    <row r="648" spans="8:19">
      <c r="H648" s="17"/>
      <c r="I648" s="18"/>
      <c r="J648" s="17"/>
      <c r="K648" s="17"/>
      <c r="L648" s="242"/>
      <c r="M648" s="242"/>
      <c r="N648" s="242"/>
      <c r="O648" s="242"/>
      <c r="P648" s="242"/>
      <c r="Q648" s="242"/>
      <c r="R648" s="242"/>
      <c r="S648" s="19"/>
    </row>
    <row r="649" spans="8:19">
      <c r="H649" s="17"/>
      <c r="I649" s="18"/>
      <c r="J649" s="17"/>
      <c r="K649" s="17"/>
      <c r="L649" s="242"/>
      <c r="M649" s="242"/>
      <c r="N649" s="242"/>
      <c r="O649" s="242"/>
      <c r="P649" s="242"/>
      <c r="Q649" s="242"/>
      <c r="R649" s="242"/>
      <c r="S649" s="19"/>
    </row>
    <row r="650" spans="8:19">
      <c r="H650" s="17"/>
      <c r="I650" s="18"/>
      <c r="J650" s="17"/>
      <c r="K650" s="17"/>
      <c r="L650" s="242"/>
      <c r="M650" s="242"/>
      <c r="N650" s="242"/>
      <c r="O650" s="242"/>
      <c r="P650" s="242"/>
      <c r="Q650" s="242"/>
      <c r="R650" s="242"/>
      <c r="S650" s="19"/>
    </row>
    <row r="651" spans="8:19">
      <c r="H651" s="17"/>
      <c r="I651" s="18"/>
      <c r="J651" s="17"/>
      <c r="K651" s="17"/>
      <c r="L651" s="242"/>
      <c r="M651" s="242"/>
      <c r="N651" s="242"/>
      <c r="O651" s="242"/>
      <c r="P651" s="242"/>
      <c r="Q651" s="242"/>
      <c r="R651" s="242"/>
      <c r="S651" s="19"/>
    </row>
    <row r="652" spans="8:19">
      <c r="H652" s="17"/>
      <c r="I652" s="18"/>
      <c r="J652" s="17"/>
      <c r="K652" s="17"/>
      <c r="L652" s="242"/>
      <c r="M652" s="242"/>
      <c r="N652" s="242"/>
      <c r="O652" s="242"/>
      <c r="P652" s="242"/>
      <c r="Q652" s="242"/>
      <c r="R652" s="242"/>
      <c r="S652" s="19"/>
    </row>
    <row r="653" spans="8:19">
      <c r="H653" s="17"/>
      <c r="I653" s="18"/>
      <c r="J653" s="17"/>
      <c r="K653" s="17"/>
      <c r="L653" s="242"/>
      <c r="M653" s="242"/>
      <c r="N653" s="242"/>
      <c r="O653" s="242"/>
      <c r="P653" s="242"/>
      <c r="Q653" s="242"/>
      <c r="R653" s="242"/>
      <c r="S653" s="19"/>
    </row>
    <row r="654" spans="8:19">
      <c r="H654" s="17"/>
      <c r="I654" s="18"/>
      <c r="J654" s="17"/>
      <c r="K654" s="17"/>
      <c r="L654" s="242"/>
      <c r="M654" s="242"/>
      <c r="N654" s="242"/>
      <c r="O654" s="242"/>
      <c r="P654" s="242"/>
      <c r="Q654" s="242"/>
      <c r="R654" s="242"/>
      <c r="S654" s="19"/>
    </row>
    <row r="655" spans="8:19">
      <c r="H655" s="17"/>
      <c r="I655" s="18"/>
      <c r="J655" s="17"/>
      <c r="K655" s="17"/>
      <c r="L655" s="242"/>
      <c r="M655" s="242"/>
      <c r="N655" s="242"/>
      <c r="O655" s="242"/>
      <c r="P655" s="242"/>
      <c r="Q655" s="242"/>
      <c r="R655" s="242"/>
      <c r="S655" s="19"/>
    </row>
    <row r="656" spans="8:19">
      <c r="H656" s="17"/>
      <c r="I656" s="18"/>
      <c r="J656" s="17"/>
      <c r="K656" s="17"/>
      <c r="L656" s="242"/>
      <c r="M656" s="242"/>
      <c r="N656" s="242"/>
      <c r="O656" s="242"/>
      <c r="P656" s="242"/>
      <c r="Q656" s="242"/>
      <c r="R656" s="242"/>
      <c r="S656" s="19"/>
    </row>
    <row r="657" spans="8:19">
      <c r="H657" s="17"/>
      <c r="I657" s="18"/>
      <c r="J657" s="17"/>
      <c r="K657" s="17"/>
      <c r="L657" s="242"/>
      <c r="M657" s="242"/>
      <c r="N657" s="242"/>
      <c r="O657" s="242"/>
      <c r="P657" s="242"/>
      <c r="Q657" s="242"/>
      <c r="R657" s="242"/>
      <c r="S657" s="19"/>
    </row>
    <row r="658" spans="8:19">
      <c r="H658" s="17"/>
      <c r="I658" s="18"/>
      <c r="J658" s="17"/>
      <c r="K658" s="17"/>
      <c r="L658" s="242"/>
      <c r="M658" s="242"/>
      <c r="N658" s="242"/>
      <c r="O658" s="242"/>
      <c r="P658" s="242"/>
      <c r="Q658" s="242"/>
      <c r="R658" s="242"/>
      <c r="S658" s="19"/>
    </row>
    <row r="659" spans="8:19">
      <c r="H659" s="17"/>
      <c r="I659" s="18"/>
      <c r="J659" s="17"/>
      <c r="K659" s="17"/>
      <c r="L659" s="242"/>
      <c r="M659" s="242"/>
      <c r="N659" s="242"/>
      <c r="O659" s="242"/>
      <c r="P659" s="242"/>
      <c r="Q659" s="242"/>
      <c r="R659" s="242"/>
      <c r="S659" s="19"/>
    </row>
    <row r="660" spans="8:19">
      <c r="H660" s="17"/>
      <c r="I660" s="18"/>
      <c r="J660" s="17"/>
      <c r="K660" s="17"/>
      <c r="L660" s="242"/>
      <c r="M660" s="242"/>
      <c r="N660" s="242"/>
      <c r="O660" s="242"/>
      <c r="P660" s="242"/>
      <c r="Q660" s="242"/>
      <c r="R660" s="242"/>
      <c r="S660" s="19"/>
    </row>
    <row r="661" spans="8:19">
      <c r="H661" s="17"/>
      <c r="I661" s="18"/>
      <c r="J661" s="17"/>
      <c r="K661" s="17"/>
      <c r="L661" s="242"/>
      <c r="M661" s="242"/>
      <c r="N661" s="242"/>
      <c r="O661" s="242"/>
      <c r="P661" s="242"/>
      <c r="Q661" s="242"/>
      <c r="R661" s="242"/>
      <c r="S661" s="19"/>
    </row>
    <row r="662" spans="8:19">
      <c r="H662" s="17"/>
      <c r="I662" s="18"/>
      <c r="J662" s="17"/>
      <c r="K662" s="17"/>
      <c r="L662" s="242"/>
      <c r="M662" s="242"/>
      <c r="N662" s="242"/>
      <c r="O662" s="242"/>
      <c r="P662" s="242"/>
      <c r="Q662" s="242"/>
      <c r="R662" s="242"/>
      <c r="S662" s="19"/>
    </row>
    <row r="663" spans="8:19">
      <c r="H663" s="17"/>
      <c r="I663" s="18"/>
      <c r="J663" s="17"/>
      <c r="K663" s="17"/>
      <c r="L663" s="242"/>
      <c r="M663" s="242"/>
      <c r="N663" s="242"/>
      <c r="O663" s="242"/>
      <c r="P663" s="242"/>
      <c r="Q663" s="242"/>
      <c r="R663" s="242"/>
      <c r="S663" s="19"/>
    </row>
    <row r="664" spans="8:19">
      <c r="H664" s="17"/>
      <c r="I664" s="18"/>
      <c r="J664" s="17"/>
      <c r="K664" s="17"/>
      <c r="L664" s="242"/>
      <c r="M664" s="242"/>
      <c r="N664" s="242"/>
      <c r="O664" s="242"/>
      <c r="P664" s="242"/>
      <c r="Q664" s="242"/>
      <c r="R664" s="242"/>
      <c r="S664" s="19"/>
    </row>
    <row r="665" spans="8:19">
      <c r="H665" s="17"/>
      <c r="I665" s="18"/>
      <c r="J665" s="17"/>
      <c r="K665" s="17"/>
      <c r="L665" s="242"/>
      <c r="M665" s="242"/>
      <c r="N665" s="242"/>
      <c r="O665" s="242"/>
      <c r="P665" s="242"/>
      <c r="Q665" s="242"/>
      <c r="R665" s="242"/>
      <c r="S665" s="19"/>
    </row>
    <row r="666" spans="8:19">
      <c r="H666" s="17"/>
      <c r="I666" s="18"/>
      <c r="J666" s="17"/>
      <c r="K666" s="17"/>
      <c r="L666" s="242"/>
      <c r="M666" s="242"/>
      <c r="N666" s="242"/>
      <c r="O666" s="242"/>
      <c r="P666" s="242"/>
      <c r="Q666" s="242"/>
      <c r="R666" s="242"/>
      <c r="S666" s="19"/>
    </row>
    <row r="667" spans="8:19">
      <c r="H667" s="17"/>
      <c r="I667" s="18"/>
      <c r="J667" s="17"/>
      <c r="K667" s="17"/>
      <c r="L667" s="242"/>
      <c r="M667" s="242"/>
      <c r="N667" s="242"/>
      <c r="O667" s="242"/>
      <c r="P667" s="242"/>
      <c r="Q667" s="242"/>
      <c r="R667" s="242"/>
      <c r="S667" s="19"/>
    </row>
    <row r="668" spans="8:19">
      <c r="H668" s="17"/>
      <c r="I668" s="18"/>
      <c r="J668" s="17"/>
      <c r="K668" s="17"/>
      <c r="L668" s="242"/>
      <c r="M668" s="242"/>
      <c r="N668" s="242"/>
      <c r="O668" s="242"/>
      <c r="P668" s="242"/>
      <c r="Q668" s="242"/>
      <c r="R668" s="242"/>
      <c r="S668" s="19"/>
    </row>
    <row r="669" spans="8:19">
      <c r="H669" s="17"/>
      <c r="I669" s="18"/>
      <c r="J669" s="17"/>
      <c r="K669" s="17"/>
      <c r="L669" s="242"/>
      <c r="M669" s="242"/>
      <c r="N669" s="242"/>
      <c r="O669" s="242"/>
      <c r="P669" s="242"/>
      <c r="Q669" s="242"/>
      <c r="R669" s="242"/>
      <c r="S669" s="19"/>
    </row>
    <row r="670" spans="8:19">
      <c r="H670" s="17"/>
      <c r="I670" s="18"/>
      <c r="J670" s="17"/>
      <c r="K670" s="17"/>
      <c r="L670" s="242"/>
      <c r="M670" s="242"/>
      <c r="N670" s="242"/>
      <c r="O670" s="242"/>
      <c r="P670" s="242"/>
      <c r="Q670" s="242"/>
      <c r="R670" s="242"/>
      <c r="S670" s="19"/>
    </row>
    <row r="671" spans="8:19">
      <c r="H671" s="17"/>
      <c r="I671" s="18"/>
      <c r="J671" s="17"/>
      <c r="K671" s="17"/>
      <c r="L671" s="242"/>
      <c r="M671" s="242"/>
      <c r="N671" s="242"/>
      <c r="O671" s="242"/>
      <c r="P671" s="242"/>
      <c r="Q671" s="242"/>
      <c r="R671" s="242"/>
      <c r="S671" s="19"/>
    </row>
    <row r="672" spans="8:19">
      <c r="H672" s="17"/>
      <c r="I672" s="18"/>
      <c r="J672" s="17"/>
      <c r="K672" s="17"/>
      <c r="L672" s="242"/>
      <c r="M672" s="242"/>
      <c r="N672" s="242"/>
      <c r="O672" s="242"/>
      <c r="P672" s="242"/>
      <c r="Q672" s="242"/>
      <c r="R672" s="242"/>
      <c r="S672" s="19"/>
    </row>
    <row r="673" spans="8:19">
      <c r="H673" s="17"/>
      <c r="I673" s="18"/>
      <c r="J673" s="17"/>
      <c r="K673" s="17"/>
      <c r="L673" s="242"/>
      <c r="M673" s="242"/>
      <c r="N673" s="242"/>
      <c r="O673" s="242"/>
      <c r="P673" s="242"/>
      <c r="Q673" s="242"/>
      <c r="R673" s="242"/>
      <c r="S673" s="19"/>
    </row>
    <row r="674" spans="8:19">
      <c r="H674" s="17"/>
      <c r="I674" s="18"/>
      <c r="J674" s="17"/>
      <c r="K674" s="17"/>
      <c r="L674" s="242"/>
      <c r="M674" s="242"/>
      <c r="N674" s="242"/>
      <c r="O674" s="242"/>
      <c r="P674" s="242"/>
      <c r="Q674" s="242"/>
      <c r="R674" s="242"/>
      <c r="S674" s="19"/>
    </row>
    <row r="675" spans="8:19">
      <c r="H675" s="17"/>
      <c r="I675" s="18"/>
      <c r="J675" s="17"/>
      <c r="K675" s="17"/>
      <c r="L675" s="242"/>
      <c r="M675" s="242"/>
      <c r="N675" s="242"/>
      <c r="O675" s="242"/>
      <c r="P675" s="242"/>
      <c r="Q675" s="242"/>
      <c r="R675" s="242"/>
      <c r="S675" s="19"/>
    </row>
    <row r="676" spans="8:19">
      <c r="H676" s="17"/>
      <c r="I676" s="18"/>
      <c r="J676" s="17"/>
      <c r="K676" s="17"/>
      <c r="L676" s="242"/>
      <c r="M676" s="242"/>
      <c r="N676" s="242"/>
      <c r="O676" s="242"/>
      <c r="P676" s="242"/>
      <c r="Q676" s="242"/>
      <c r="R676" s="242"/>
      <c r="S676" s="19"/>
    </row>
    <row r="677" spans="8:19">
      <c r="H677" s="17"/>
      <c r="I677" s="18"/>
      <c r="J677" s="17"/>
      <c r="K677" s="17"/>
      <c r="L677" s="242"/>
      <c r="M677" s="242"/>
      <c r="N677" s="242"/>
      <c r="O677" s="242"/>
      <c r="P677" s="242"/>
      <c r="Q677" s="242"/>
      <c r="R677" s="242"/>
      <c r="S677" s="19"/>
    </row>
    <row r="678" spans="8:19">
      <c r="H678" s="17"/>
      <c r="I678" s="18"/>
      <c r="J678" s="17"/>
      <c r="K678" s="17"/>
      <c r="L678" s="242"/>
      <c r="M678" s="242"/>
      <c r="N678" s="242"/>
      <c r="O678" s="242"/>
      <c r="P678" s="242"/>
      <c r="Q678" s="242"/>
      <c r="R678" s="242"/>
      <c r="S678" s="19"/>
    </row>
    <row r="679" spans="8:19">
      <c r="H679" s="17"/>
      <c r="I679" s="18"/>
      <c r="J679" s="17"/>
      <c r="K679" s="17"/>
      <c r="L679" s="242"/>
      <c r="M679" s="242"/>
      <c r="N679" s="242"/>
      <c r="O679" s="242"/>
      <c r="P679" s="242"/>
      <c r="Q679" s="242"/>
      <c r="R679" s="242"/>
      <c r="S679" s="19"/>
    </row>
    <row r="680" spans="8:19">
      <c r="H680" s="17"/>
      <c r="I680" s="18"/>
      <c r="J680" s="17"/>
      <c r="K680" s="17"/>
      <c r="L680" s="242"/>
      <c r="M680" s="242"/>
      <c r="N680" s="242"/>
      <c r="O680" s="242"/>
      <c r="P680" s="242"/>
      <c r="Q680" s="242"/>
      <c r="R680" s="242"/>
      <c r="S680" s="19"/>
    </row>
    <row r="681" spans="8:19">
      <c r="H681" s="17"/>
      <c r="I681" s="18"/>
      <c r="J681" s="17"/>
      <c r="K681" s="17"/>
      <c r="L681" s="242"/>
      <c r="M681" s="242"/>
      <c r="N681" s="242"/>
      <c r="O681" s="242"/>
      <c r="P681" s="242"/>
      <c r="Q681" s="242"/>
      <c r="R681" s="242"/>
      <c r="S681" s="19"/>
    </row>
    <row r="682" spans="8:19">
      <c r="H682" s="17"/>
      <c r="I682" s="18"/>
      <c r="J682" s="17"/>
      <c r="K682" s="17"/>
      <c r="L682" s="242"/>
      <c r="M682" s="242"/>
      <c r="N682" s="242"/>
      <c r="O682" s="242"/>
      <c r="P682" s="242"/>
      <c r="Q682" s="242"/>
      <c r="R682" s="242"/>
      <c r="S682" s="19"/>
    </row>
    <row r="683" spans="8:19">
      <c r="H683" s="17"/>
      <c r="I683" s="18"/>
      <c r="J683" s="17"/>
      <c r="K683" s="17"/>
      <c r="L683" s="242"/>
      <c r="M683" s="242"/>
      <c r="N683" s="242"/>
      <c r="O683" s="242"/>
      <c r="P683" s="242"/>
      <c r="Q683" s="242"/>
      <c r="R683" s="242"/>
      <c r="S683" s="19"/>
    </row>
    <row r="684" spans="8:19">
      <c r="H684" s="17"/>
      <c r="I684" s="18"/>
      <c r="J684" s="17"/>
      <c r="K684" s="17"/>
      <c r="L684" s="242"/>
      <c r="M684" s="242"/>
      <c r="N684" s="242"/>
      <c r="O684" s="242"/>
      <c r="P684" s="242"/>
      <c r="Q684" s="242"/>
      <c r="R684" s="242"/>
      <c r="S684" s="19"/>
    </row>
    <row r="685" spans="8:19">
      <c r="H685" s="17"/>
      <c r="I685" s="18"/>
      <c r="J685" s="17"/>
      <c r="K685" s="17"/>
      <c r="L685" s="242"/>
      <c r="M685" s="242"/>
      <c r="N685" s="242"/>
      <c r="O685" s="242"/>
      <c r="P685" s="242"/>
      <c r="Q685" s="242"/>
      <c r="R685" s="242"/>
      <c r="S685" s="19"/>
    </row>
    <row r="686" spans="8:19">
      <c r="H686" s="17"/>
      <c r="I686" s="18"/>
      <c r="J686" s="17"/>
      <c r="K686" s="17"/>
      <c r="L686" s="242"/>
      <c r="M686" s="242"/>
      <c r="N686" s="242"/>
      <c r="O686" s="242"/>
      <c r="P686" s="242"/>
      <c r="Q686" s="242"/>
      <c r="R686" s="242"/>
      <c r="S686" s="19"/>
    </row>
    <row r="687" spans="8:19">
      <c r="H687" s="17"/>
      <c r="I687" s="18"/>
      <c r="J687" s="17"/>
      <c r="K687" s="17"/>
      <c r="L687" s="242"/>
      <c r="M687" s="242"/>
      <c r="N687" s="242"/>
      <c r="O687" s="242"/>
      <c r="P687" s="242"/>
      <c r="Q687" s="242"/>
      <c r="R687" s="242"/>
      <c r="S687" s="19"/>
    </row>
    <row r="688" spans="8:19">
      <c r="H688" s="17"/>
      <c r="I688" s="18"/>
      <c r="J688" s="17"/>
      <c r="K688" s="17"/>
      <c r="L688" s="242"/>
      <c r="M688" s="242"/>
      <c r="N688" s="242"/>
      <c r="O688" s="242"/>
      <c r="P688" s="242"/>
      <c r="Q688" s="242"/>
      <c r="R688" s="242"/>
      <c r="S688" s="19"/>
    </row>
    <row r="689" spans="8:19">
      <c r="H689" s="17"/>
      <c r="I689" s="18"/>
      <c r="J689" s="17"/>
      <c r="K689" s="17"/>
      <c r="L689" s="242"/>
      <c r="M689" s="242"/>
      <c r="N689" s="242"/>
      <c r="O689" s="242"/>
      <c r="P689" s="242"/>
      <c r="Q689" s="242"/>
      <c r="R689" s="242"/>
      <c r="S689" s="19"/>
    </row>
    <row r="690" spans="8:19">
      <c r="H690" s="17"/>
      <c r="I690" s="18"/>
      <c r="J690" s="17"/>
      <c r="K690" s="17"/>
      <c r="L690" s="242"/>
      <c r="M690" s="242"/>
      <c r="N690" s="242"/>
      <c r="O690" s="242"/>
      <c r="P690" s="242"/>
      <c r="Q690" s="242"/>
      <c r="R690" s="242"/>
      <c r="S690" s="19"/>
    </row>
    <row r="691" spans="8:19">
      <c r="H691" s="17"/>
      <c r="I691" s="18"/>
      <c r="J691" s="17"/>
      <c r="K691" s="17"/>
      <c r="L691" s="242"/>
      <c r="M691" s="242"/>
      <c r="N691" s="242"/>
      <c r="O691" s="242"/>
      <c r="P691" s="242"/>
      <c r="Q691" s="242"/>
      <c r="R691" s="242"/>
      <c r="S691" s="19"/>
    </row>
    <row r="692" spans="8:19">
      <c r="H692" s="17"/>
      <c r="I692" s="18"/>
      <c r="J692" s="17"/>
      <c r="K692" s="17"/>
      <c r="L692" s="242"/>
      <c r="M692" s="242"/>
      <c r="N692" s="242"/>
      <c r="O692" s="242"/>
      <c r="P692" s="242"/>
      <c r="Q692" s="242"/>
      <c r="R692" s="242"/>
      <c r="S692" s="19"/>
    </row>
    <row r="693" spans="8:19">
      <c r="H693" s="17"/>
      <c r="I693" s="18"/>
      <c r="J693" s="17"/>
      <c r="K693" s="17"/>
      <c r="L693" s="242"/>
      <c r="M693" s="242"/>
      <c r="N693" s="242"/>
      <c r="O693" s="242"/>
      <c r="P693" s="242"/>
      <c r="Q693" s="242"/>
      <c r="R693" s="242"/>
      <c r="S693" s="19"/>
    </row>
    <row r="694" spans="8:19">
      <c r="H694" s="17"/>
      <c r="I694" s="18"/>
      <c r="J694" s="17"/>
      <c r="K694" s="17"/>
      <c r="L694" s="242"/>
      <c r="M694" s="242"/>
      <c r="N694" s="242"/>
      <c r="O694" s="242"/>
      <c r="P694" s="242"/>
      <c r="Q694" s="242"/>
      <c r="R694" s="242"/>
      <c r="S694" s="19"/>
    </row>
    <row r="695" spans="8:19">
      <c r="H695" s="17"/>
      <c r="I695" s="18"/>
      <c r="J695" s="17"/>
      <c r="K695" s="17"/>
      <c r="L695" s="242"/>
      <c r="M695" s="242"/>
      <c r="N695" s="242"/>
      <c r="O695" s="242"/>
      <c r="P695" s="242"/>
      <c r="Q695" s="242"/>
      <c r="R695" s="242"/>
      <c r="S695" s="19"/>
    </row>
    <row r="696" spans="8:19">
      <c r="H696" s="17"/>
      <c r="I696" s="18"/>
      <c r="J696" s="17"/>
      <c r="K696" s="17"/>
      <c r="L696" s="242"/>
      <c r="M696" s="242"/>
      <c r="N696" s="242"/>
      <c r="O696" s="242"/>
      <c r="P696" s="242"/>
      <c r="Q696" s="242"/>
      <c r="R696" s="242"/>
      <c r="S696" s="19"/>
    </row>
    <row r="697" spans="8:19">
      <c r="H697" s="17"/>
      <c r="I697" s="18"/>
      <c r="J697" s="17"/>
      <c r="K697" s="17"/>
      <c r="L697" s="242"/>
      <c r="M697" s="242"/>
      <c r="N697" s="242"/>
      <c r="O697" s="242"/>
      <c r="P697" s="242"/>
      <c r="Q697" s="242"/>
      <c r="R697" s="242"/>
      <c r="S697" s="19"/>
    </row>
    <row r="698" spans="8:19">
      <c r="H698" s="17"/>
      <c r="I698" s="18"/>
      <c r="J698" s="17"/>
      <c r="K698" s="17"/>
      <c r="L698" s="242"/>
      <c r="M698" s="242"/>
      <c r="N698" s="242"/>
      <c r="O698" s="242"/>
      <c r="P698" s="242"/>
      <c r="Q698" s="242"/>
      <c r="R698" s="242"/>
      <c r="S698" s="19"/>
    </row>
    <row r="699" spans="8:19">
      <c r="H699" s="17"/>
      <c r="I699" s="18"/>
      <c r="J699" s="17"/>
      <c r="K699" s="17"/>
      <c r="L699" s="242"/>
      <c r="M699" s="242"/>
      <c r="N699" s="242"/>
      <c r="O699" s="242"/>
      <c r="P699" s="242"/>
      <c r="Q699" s="242"/>
      <c r="R699" s="242"/>
      <c r="S699" s="19"/>
    </row>
    <row r="700" spans="8:19">
      <c r="H700" s="17"/>
      <c r="I700" s="18"/>
      <c r="J700" s="17"/>
      <c r="K700" s="17"/>
      <c r="L700" s="242"/>
      <c r="M700" s="242"/>
      <c r="N700" s="242"/>
      <c r="O700" s="242"/>
      <c r="P700" s="242"/>
      <c r="Q700" s="242"/>
      <c r="R700" s="242"/>
      <c r="S700" s="19"/>
    </row>
    <row r="701" spans="8:19">
      <c r="H701" s="17"/>
      <c r="I701" s="18"/>
      <c r="J701" s="17"/>
      <c r="K701" s="17"/>
      <c r="L701" s="242"/>
      <c r="M701" s="242"/>
      <c r="N701" s="242"/>
      <c r="O701" s="242"/>
      <c r="P701" s="242"/>
      <c r="Q701" s="242"/>
      <c r="R701" s="242"/>
      <c r="S701" s="19"/>
    </row>
    <row r="702" spans="8:19">
      <c r="H702" s="17"/>
      <c r="I702" s="18"/>
      <c r="J702" s="17"/>
      <c r="K702" s="17"/>
      <c r="L702" s="242"/>
      <c r="M702" s="242"/>
      <c r="N702" s="242"/>
      <c r="O702" s="242"/>
      <c r="P702" s="242"/>
      <c r="Q702" s="242"/>
      <c r="R702" s="242"/>
      <c r="S702" s="19"/>
    </row>
    <row r="703" spans="8:19">
      <c r="H703" s="17"/>
      <c r="I703" s="18"/>
      <c r="J703" s="17"/>
      <c r="K703" s="17"/>
      <c r="L703" s="242"/>
      <c r="M703" s="242"/>
      <c r="N703" s="242"/>
      <c r="O703" s="242"/>
      <c r="P703" s="242"/>
      <c r="Q703" s="242"/>
      <c r="R703" s="242"/>
      <c r="S703" s="19"/>
    </row>
    <row r="704" spans="8:19">
      <c r="H704" s="17"/>
      <c r="I704" s="18"/>
      <c r="J704" s="17"/>
      <c r="K704" s="17"/>
      <c r="L704" s="242"/>
      <c r="M704" s="242"/>
      <c r="N704" s="242"/>
      <c r="O704" s="242"/>
      <c r="P704" s="242"/>
      <c r="Q704" s="242"/>
      <c r="R704" s="242"/>
      <c r="S704" s="19"/>
    </row>
    <row r="705" spans="8:19">
      <c r="H705" s="17"/>
      <c r="I705" s="18"/>
      <c r="J705" s="17"/>
      <c r="K705" s="17"/>
      <c r="L705" s="242"/>
      <c r="M705" s="242"/>
      <c r="N705" s="242"/>
      <c r="O705" s="242"/>
      <c r="P705" s="242"/>
      <c r="Q705" s="242"/>
      <c r="R705" s="242"/>
      <c r="S705" s="19"/>
    </row>
    <row r="706" spans="8:19">
      <c r="H706" s="17"/>
      <c r="I706" s="18"/>
      <c r="J706" s="17"/>
      <c r="K706" s="17"/>
      <c r="L706" s="242"/>
      <c r="M706" s="242"/>
      <c r="N706" s="242"/>
      <c r="O706" s="242"/>
      <c r="P706" s="242"/>
      <c r="Q706" s="242"/>
      <c r="R706" s="242"/>
      <c r="S706" s="19"/>
    </row>
    <row r="707" spans="8:19">
      <c r="H707" s="17"/>
      <c r="I707" s="18"/>
      <c r="J707" s="17"/>
      <c r="K707" s="17"/>
      <c r="L707" s="242"/>
      <c r="M707" s="242"/>
      <c r="N707" s="242"/>
      <c r="O707" s="242"/>
      <c r="P707" s="242"/>
      <c r="Q707" s="242"/>
      <c r="R707" s="242"/>
      <c r="S707" s="19"/>
    </row>
    <row r="708" spans="8:19">
      <c r="H708" s="17"/>
      <c r="I708" s="18"/>
      <c r="J708" s="17"/>
      <c r="K708" s="17"/>
      <c r="L708" s="242"/>
      <c r="M708" s="242"/>
      <c r="N708" s="242"/>
      <c r="O708" s="242"/>
      <c r="P708" s="242"/>
      <c r="Q708" s="242"/>
      <c r="R708" s="242"/>
      <c r="S708" s="19"/>
    </row>
    <row r="709" spans="8:19">
      <c r="H709" s="17"/>
      <c r="I709" s="18"/>
      <c r="J709" s="17"/>
      <c r="K709" s="17"/>
      <c r="L709" s="242"/>
      <c r="M709" s="242"/>
      <c r="N709" s="242"/>
      <c r="O709" s="242"/>
      <c r="P709" s="242"/>
      <c r="Q709" s="242"/>
      <c r="R709" s="242"/>
      <c r="S709" s="19"/>
    </row>
    <row r="710" spans="8:19">
      <c r="H710" s="17"/>
      <c r="I710" s="18"/>
      <c r="J710" s="17"/>
      <c r="K710" s="17"/>
      <c r="L710" s="242"/>
      <c r="M710" s="242"/>
      <c r="N710" s="242"/>
      <c r="O710" s="242"/>
      <c r="P710" s="242"/>
      <c r="Q710" s="242"/>
      <c r="R710" s="242"/>
      <c r="S710" s="19"/>
    </row>
    <row r="711" spans="8:19">
      <c r="H711" s="17"/>
      <c r="I711" s="18"/>
      <c r="J711" s="17"/>
      <c r="K711" s="17"/>
      <c r="L711" s="242"/>
      <c r="M711" s="242"/>
      <c r="N711" s="242"/>
      <c r="O711" s="242"/>
      <c r="P711" s="242"/>
      <c r="Q711" s="242"/>
      <c r="R711" s="242"/>
      <c r="S711" s="19"/>
    </row>
    <row r="712" spans="8:19">
      <c r="H712" s="17"/>
      <c r="I712" s="18"/>
      <c r="J712" s="17"/>
      <c r="K712" s="17"/>
      <c r="L712" s="242"/>
      <c r="M712" s="242"/>
      <c r="N712" s="242"/>
      <c r="O712" s="242"/>
      <c r="P712" s="242"/>
      <c r="Q712" s="242"/>
      <c r="R712" s="242"/>
      <c r="S712" s="19"/>
    </row>
    <row r="713" spans="8:19">
      <c r="H713" s="17"/>
      <c r="I713" s="18"/>
      <c r="J713" s="17"/>
      <c r="K713" s="17"/>
      <c r="L713" s="242"/>
      <c r="M713" s="242"/>
      <c r="N713" s="242"/>
      <c r="O713" s="242"/>
      <c r="P713" s="242"/>
      <c r="Q713" s="242"/>
      <c r="R713" s="242"/>
      <c r="S713" s="19"/>
    </row>
    <row r="714" spans="8:19">
      <c r="H714" s="17"/>
      <c r="I714" s="18"/>
      <c r="J714" s="17"/>
      <c r="K714" s="17"/>
      <c r="L714" s="242"/>
      <c r="M714" s="242"/>
      <c r="N714" s="242"/>
      <c r="O714" s="242"/>
      <c r="P714" s="242"/>
      <c r="Q714" s="242"/>
      <c r="R714" s="242"/>
      <c r="S714" s="19"/>
    </row>
    <row r="715" spans="8:19">
      <c r="H715" s="17"/>
      <c r="I715" s="18"/>
      <c r="J715" s="17"/>
      <c r="K715" s="17"/>
      <c r="L715" s="242"/>
      <c r="M715" s="242"/>
      <c r="N715" s="242"/>
      <c r="O715" s="242"/>
      <c r="P715" s="242"/>
      <c r="Q715" s="242"/>
      <c r="R715" s="242"/>
      <c r="S715" s="19"/>
    </row>
    <row r="716" spans="8:19">
      <c r="H716" s="17"/>
      <c r="I716" s="18"/>
      <c r="J716" s="17"/>
      <c r="K716" s="17"/>
      <c r="L716" s="242"/>
      <c r="M716" s="242"/>
      <c r="N716" s="242"/>
      <c r="O716" s="242"/>
      <c r="P716" s="242"/>
      <c r="Q716" s="242"/>
      <c r="R716" s="242"/>
      <c r="S716" s="19"/>
    </row>
    <row r="717" spans="8:19">
      <c r="H717" s="17"/>
      <c r="I717" s="18"/>
      <c r="J717" s="17"/>
      <c r="K717" s="17"/>
      <c r="L717" s="242"/>
      <c r="M717" s="242"/>
      <c r="N717" s="242"/>
      <c r="O717" s="242"/>
      <c r="P717" s="242"/>
      <c r="Q717" s="242"/>
      <c r="R717" s="242"/>
      <c r="S717" s="19"/>
    </row>
    <row r="718" spans="8:19">
      <c r="H718" s="17"/>
      <c r="I718" s="18"/>
      <c r="J718" s="17"/>
      <c r="K718" s="17"/>
      <c r="L718" s="242"/>
      <c r="M718" s="242"/>
      <c r="N718" s="242"/>
      <c r="O718" s="242"/>
      <c r="P718" s="242"/>
      <c r="Q718" s="242"/>
      <c r="R718" s="242"/>
      <c r="S718" s="19"/>
    </row>
    <row r="719" spans="8:19">
      <c r="H719" s="17"/>
      <c r="I719" s="18"/>
      <c r="J719" s="17"/>
      <c r="K719" s="17"/>
      <c r="L719" s="242"/>
      <c r="M719" s="242"/>
      <c r="N719" s="242"/>
      <c r="O719" s="242"/>
      <c r="P719" s="242"/>
      <c r="Q719" s="242"/>
      <c r="R719" s="242"/>
      <c r="S719" s="19"/>
    </row>
    <row r="720" spans="8:19">
      <c r="H720" s="17"/>
      <c r="I720" s="18"/>
      <c r="J720" s="17"/>
      <c r="K720" s="17"/>
      <c r="L720" s="242"/>
      <c r="M720" s="242"/>
      <c r="N720" s="242"/>
      <c r="O720" s="242"/>
      <c r="P720" s="242"/>
      <c r="Q720" s="242"/>
      <c r="R720" s="242"/>
      <c r="S720" s="19"/>
    </row>
    <row r="721" spans="8:19">
      <c r="H721" s="17"/>
      <c r="I721" s="18"/>
      <c r="J721" s="17"/>
      <c r="K721" s="17"/>
      <c r="L721" s="242"/>
      <c r="M721" s="242"/>
      <c r="N721" s="242"/>
      <c r="O721" s="242"/>
      <c r="P721" s="242"/>
      <c r="Q721" s="242"/>
      <c r="R721" s="242"/>
      <c r="S721" s="19"/>
    </row>
    <row r="722" spans="8:19">
      <c r="H722" s="17"/>
      <c r="I722" s="18"/>
      <c r="J722" s="17"/>
      <c r="K722" s="17"/>
      <c r="L722" s="242"/>
      <c r="M722" s="242"/>
      <c r="N722" s="242"/>
      <c r="O722" s="242"/>
      <c r="P722" s="242"/>
      <c r="Q722" s="242"/>
      <c r="R722" s="242"/>
      <c r="S722" s="19"/>
    </row>
    <row r="723" spans="8:19">
      <c r="H723" s="17"/>
      <c r="I723" s="18"/>
      <c r="J723" s="17"/>
      <c r="K723" s="17"/>
      <c r="L723" s="242"/>
      <c r="M723" s="242"/>
      <c r="N723" s="242"/>
      <c r="O723" s="242"/>
      <c r="P723" s="242"/>
      <c r="Q723" s="242"/>
      <c r="R723" s="242"/>
      <c r="S723" s="19"/>
    </row>
    <row r="724" spans="8:19">
      <c r="H724" s="17"/>
      <c r="I724" s="18"/>
      <c r="J724" s="17"/>
      <c r="K724" s="17"/>
      <c r="L724" s="242"/>
      <c r="M724" s="242"/>
      <c r="N724" s="242"/>
      <c r="O724" s="242"/>
      <c r="P724" s="242"/>
      <c r="Q724" s="242"/>
      <c r="R724" s="242"/>
      <c r="S724" s="19"/>
    </row>
    <row r="725" spans="8:19">
      <c r="H725" s="17"/>
      <c r="I725" s="18"/>
      <c r="J725" s="17"/>
      <c r="K725" s="17"/>
      <c r="L725" s="242"/>
      <c r="M725" s="242"/>
      <c r="N725" s="242"/>
      <c r="O725" s="242"/>
      <c r="P725" s="242"/>
      <c r="Q725" s="242"/>
      <c r="R725" s="242"/>
      <c r="S725" s="19"/>
    </row>
    <row r="726" spans="8:19">
      <c r="H726" s="17"/>
      <c r="I726" s="18"/>
      <c r="J726" s="17"/>
      <c r="K726" s="17"/>
      <c r="L726" s="242"/>
      <c r="M726" s="242"/>
      <c r="N726" s="242"/>
      <c r="O726" s="242"/>
      <c r="P726" s="242"/>
      <c r="Q726" s="242"/>
      <c r="R726" s="242"/>
      <c r="S726" s="19"/>
    </row>
    <row r="727" spans="8:19">
      <c r="H727" s="17"/>
      <c r="I727" s="18"/>
      <c r="J727" s="17"/>
      <c r="K727" s="17"/>
      <c r="L727" s="242"/>
      <c r="M727" s="242"/>
      <c r="N727" s="242"/>
      <c r="O727" s="242"/>
      <c r="P727" s="242"/>
      <c r="Q727" s="242"/>
      <c r="R727" s="242"/>
      <c r="S727" s="19"/>
    </row>
    <row r="728" spans="8:19">
      <c r="H728" s="17"/>
      <c r="I728" s="18"/>
      <c r="J728" s="17"/>
      <c r="K728" s="17"/>
      <c r="L728" s="242"/>
      <c r="M728" s="242"/>
      <c r="N728" s="242"/>
      <c r="O728" s="242"/>
      <c r="P728" s="242"/>
      <c r="Q728" s="242"/>
      <c r="R728" s="242"/>
      <c r="S728" s="19"/>
    </row>
    <row r="729" spans="8:19">
      <c r="H729" s="17"/>
      <c r="I729" s="18"/>
      <c r="J729" s="17"/>
      <c r="K729" s="17"/>
      <c r="L729" s="242"/>
      <c r="M729" s="242"/>
      <c r="N729" s="242"/>
      <c r="O729" s="242"/>
      <c r="P729" s="242"/>
      <c r="Q729" s="242"/>
      <c r="R729" s="242"/>
      <c r="S729" s="19"/>
    </row>
    <row r="730" spans="8:19">
      <c r="H730" s="17"/>
      <c r="I730" s="18"/>
      <c r="J730" s="17"/>
      <c r="K730" s="17"/>
      <c r="L730" s="242"/>
      <c r="M730" s="242"/>
      <c r="N730" s="242"/>
      <c r="O730" s="242"/>
      <c r="P730" s="242"/>
      <c r="Q730" s="242"/>
      <c r="R730" s="242"/>
      <c r="S730" s="19"/>
    </row>
    <row r="731" spans="8:19">
      <c r="H731" s="17"/>
      <c r="I731" s="18"/>
      <c r="J731" s="17"/>
      <c r="K731" s="17"/>
      <c r="L731" s="242"/>
      <c r="M731" s="242"/>
      <c r="N731" s="242"/>
      <c r="O731" s="242"/>
      <c r="P731" s="242"/>
      <c r="Q731" s="242"/>
      <c r="R731" s="242"/>
      <c r="S731" s="19"/>
    </row>
    <row r="732" spans="8:19">
      <c r="H732" s="17"/>
      <c r="I732" s="18"/>
      <c r="J732" s="17"/>
      <c r="K732" s="17"/>
      <c r="L732" s="242"/>
      <c r="M732" s="242"/>
      <c r="N732" s="242"/>
      <c r="O732" s="242"/>
      <c r="P732" s="242"/>
      <c r="Q732" s="242"/>
      <c r="R732" s="242"/>
      <c r="S732" s="19"/>
    </row>
    <row r="733" spans="8:19">
      <c r="H733" s="17"/>
      <c r="I733" s="18"/>
      <c r="J733" s="17"/>
      <c r="K733" s="17"/>
      <c r="L733" s="242"/>
      <c r="M733" s="242"/>
      <c r="N733" s="242"/>
      <c r="O733" s="242"/>
      <c r="P733" s="242"/>
      <c r="Q733" s="242"/>
      <c r="R733" s="242"/>
      <c r="S733" s="19"/>
    </row>
    <row r="734" spans="8:19">
      <c r="H734" s="17"/>
      <c r="I734" s="18"/>
      <c r="J734" s="17"/>
      <c r="K734" s="17"/>
      <c r="L734" s="242"/>
      <c r="M734" s="242"/>
      <c r="N734" s="242"/>
      <c r="O734" s="242"/>
      <c r="P734" s="242"/>
      <c r="Q734" s="242"/>
      <c r="R734" s="242"/>
      <c r="S734" s="19"/>
    </row>
    <row r="735" spans="8:19">
      <c r="H735" s="17"/>
      <c r="I735" s="18"/>
      <c r="J735" s="17"/>
      <c r="K735" s="17"/>
      <c r="L735" s="242"/>
      <c r="M735" s="242"/>
      <c r="N735" s="242"/>
      <c r="O735" s="242"/>
      <c r="P735" s="242"/>
      <c r="Q735" s="242"/>
      <c r="R735" s="242"/>
      <c r="S735" s="19"/>
    </row>
    <row r="736" spans="8:19">
      <c r="H736" s="17"/>
      <c r="I736" s="18"/>
      <c r="J736" s="17"/>
      <c r="K736" s="17"/>
      <c r="L736" s="242"/>
      <c r="M736" s="242"/>
      <c r="N736" s="242"/>
      <c r="O736" s="242"/>
      <c r="P736" s="242"/>
      <c r="Q736" s="242"/>
      <c r="R736" s="242"/>
      <c r="S736" s="19"/>
    </row>
    <row r="737" spans="8:19">
      <c r="H737" s="17"/>
      <c r="I737" s="18"/>
      <c r="J737" s="17"/>
      <c r="K737" s="17"/>
      <c r="L737" s="242"/>
      <c r="M737" s="242"/>
      <c r="N737" s="242"/>
      <c r="O737" s="242"/>
      <c r="P737" s="242"/>
      <c r="Q737" s="242"/>
      <c r="R737" s="242"/>
      <c r="S737" s="19"/>
    </row>
    <row r="738" spans="8:19">
      <c r="H738" s="17"/>
      <c r="I738" s="18"/>
      <c r="J738" s="17"/>
      <c r="K738" s="17"/>
      <c r="L738" s="242"/>
      <c r="M738" s="242"/>
      <c r="N738" s="242"/>
      <c r="O738" s="242"/>
      <c r="P738" s="242"/>
      <c r="Q738" s="242"/>
      <c r="R738" s="242"/>
      <c r="S738" s="19"/>
    </row>
    <row r="739" spans="8:19">
      <c r="H739" s="17"/>
      <c r="I739" s="18"/>
      <c r="J739" s="17"/>
      <c r="K739" s="17"/>
      <c r="L739" s="242"/>
      <c r="M739" s="242"/>
      <c r="N739" s="242"/>
      <c r="O739" s="242"/>
      <c r="P739" s="242"/>
      <c r="Q739" s="242"/>
      <c r="R739" s="242"/>
      <c r="S739" s="19"/>
    </row>
    <row r="740" spans="8:19">
      <c r="H740" s="17"/>
      <c r="I740" s="18"/>
      <c r="J740" s="17"/>
      <c r="K740" s="17"/>
      <c r="L740" s="242"/>
      <c r="M740" s="242"/>
      <c r="N740" s="242"/>
      <c r="O740" s="242"/>
      <c r="P740" s="242"/>
      <c r="Q740" s="242"/>
      <c r="R740" s="242"/>
      <c r="S740" s="19"/>
    </row>
    <row r="741" spans="8:19">
      <c r="H741" s="17"/>
      <c r="I741" s="18"/>
      <c r="J741" s="17"/>
      <c r="K741" s="17"/>
      <c r="L741" s="242"/>
      <c r="M741" s="242"/>
      <c r="N741" s="242"/>
      <c r="O741" s="242"/>
      <c r="P741" s="242"/>
      <c r="Q741" s="242"/>
      <c r="R741" s="242"/>
      <c r="S741" s="19"/>
    </row>
    <row r="742" spans="8:19">
      <c r="H742" s="17"/>
      <c r="I742" s="18"/>
      <c r="J742" s="17"/>
      <c r="K742" s="17"/>
      <c r="L742" s="242"/>
      <c r="M742" s="242"/>
      <c r="N742" s="242"/>
      <c r="O742" s="242"/>
      <c r="P742" s="242"/>
      <c r="Q742" s="242"/>
      <c r="R742" s="242"/>
      <c r="S742" s="19"/>
    </row>
    <row r="743" spans="8:19">
      <c r="H743" s="17"/>
      <c r="I743" s="18"/>
      <c r="J743" s="17"/>
      <c r="K743" s="17"/>
      <c r="L743" s="242"/>
      <c r="M743" s="242"/>
      <c r="N743" s="242"/>
      <c r="O743" s="242"/>
      <c r="P743" s="242"/>
      <c r="Q743" s="242"/>
      <c r="R743" s="242"/>
      <c r="S743" s="19"/>
    </row>
    <row r="744" spans="8:19">
      <c r="H744" s="17"/>
      <c r="I744" s="18"/>
      <c r="J744" s="17"/>
      <c r="K744" s="17"/>
      <c r="L744" s="242"/>
      <c r="M744" s="242"/>
      <c r="N744" s="242"/>
      <c r="O744" s="242"/>
      <c r="P744" s="242"/>
      <c r="Q744" s="242"/>
      <c r="R744" s="242"/>
      <c r="S744" s="19"/>
    </row>
    <row r="745" spans="8:19">
      <c r="H745" s="17"/>
      <c r="I745" s="18"/>
      <c r="J745" s="17"/>
      <c r="K745" s="17"/>
      <c r="L745" s="242"/>
      <c r="M745" s="242"/>
      <c r="N745" s="242"/>
      <c r="O745" s="242"/>
      <c r="P745" s="242"/>
      <c r="Q745" s="242"/>
      <c r="R745" s="242"/>
      <c r="S745" s="19"/>
    </row>
    <row r="746" spans="8:19">
      <c r="H746" s="17"/>
      <c r="I746" s="18"/>
      <c r="J746" s="17"/>
      <c r="K746" s="17"/>
      <c r="L746" s="242"/>
      <c r="M746" s="242"/>
      <c r="N746" s="242"/>
      <c r="O746" s="242"/>
      <c r="P746" s="242"/>
      <c r="Q746" s="242"/>
      <c r="R746" s="242"/>
      <c r="S746" s="19"/>
    </row>
    <row r="747" spans="8:19">
      <c r="H747" s="17"/>
      <c r="I747" s="18"/>
      <c r="J747" s="17"/>
      <c r="K747" s="17"/>
      <c r="L747" s="242"/>
      <c r="M747" s="242"/>
      <c r="N747" s="242"/>
      <c r="O747" s="242"/>
      <c r="P747" s="242"/>
      <c r="Q747" s="242"/>
      <c r="R747" s="242"/>
      <c r="S747" s="19"/>
    </row>
    <row r="748" spans="8:19">
      <c r="H748" s="17"/>
      <c r="I748" s="18"/>
      <c r="J748" s="17"/>
      <c r="K748" s="17"/>
      <c r="L748" s="242"/>
      <c r="M748" s="242"/>
      <c r="N748" s="242"/>
      <c r="O748" s="242"/>
      <c r="P748" s="242"/>
      <c r="Q748" s="242"/>
      <c r="R748" s="242"/>
      <c r="S748" s="19"/>
    </row>
    <row r="749" spans="8:19">
      <c r="H749" s="17"/>
      <c r="I749" s="18"/>
      <c r="J749" s="17"/>
      <c r="K749" s="17"/>
      <c r="L749" s="242"/>
      <c r="M749" s="242"/>
      <c r="N749" s="242"/>
      <c r="O749" s="242"/>
      <c r="P749" s="242"/>
      <c r="Q749" s="242"/>
      <c r="R749" s="242"/>
      <c r="S749" s="19"/>
    </row>
    <row r="750" spans="8:19">
      <c r="H750" s="17"/>
      <c r="I750" s="18"/>
      <c r="J750" s="17"/>
      <c r="K750" s="17"/>
      <c r="L750" s="242"/>
      <c r="M750" s="242"/>
      <c r="N750" s="242"/>
      <c r="O750" s="242"/>
      <c r="P750" s="242"/>
      <c r="Q750" s="242"/>
      <c r="R750" s="242"/>
      <c r="S750" s="19"/>
    </row>
    <row r="751" spans="8:19">
      <c r="H751" s="17"/>
      <c r="I751" s="18"/>
      <c r="J751" s="17"/>
      <c r="K751" s="17"/>
      <c r="L751" s="242"/>
      <c r="M751" s="242"/>
      <c r="N751" s="242"/>
      <c r="O751" s="242"/>
      <c r="P751" s="242"/>
      <c r="Q751" s="242"/>
      <c r="R751" s="242"/>
      <c r="S751" s="19"/>
    </row>
    <row r="752" spans="8:19">
      <c r="H752" s="17"/>
      <c r="I752" s="18"/>
      <c r="J752" s="17"/>
      <c r="K752" s="17"/>
      <c r="L752" s="242"/>
      <c r="M752" s="242"/>
      <c r="N752" s="242"/>
      <c r="O752" s="242"/>
      <c r="P752" s="242"/>
      <c r="Q752" s="242"/>
      <c r="R752" s="242"/>
      <c r="S752" s="19"/>
    </row>
    <row r="753" spans="8:19">
      <c r="H753" s="17"/>
      <c r="I753" s="18"/>
      <c r="J753" s="17"/>
      <c r="K753" s="17"/>
      <c r="L753" s="242"/>
      <c r="M753" s="242"/>
      <c r="N753" s="242"/>
      <c r="O753" s="242"/>
      <c r="P753" s="242"/>
      <c r="Q753" s="242"/>
      <c r="R753" s="242"/>
      <c r="S753" s="19"/>
    </row>
    <row r="754" spans="8:19">
      <c r="H754" s="17"/>
      <c r="I754" s="18"/>
      <c r="J754" s="17"/>
      <c r="K754" s="17"/>
      <c r="L754" s="242"/>
      <c r="M754" s="242"/>
      <c r="N754" s="242"/>
      <c r="O754" s="242"/>
      <c r="P754" s="242"/>
      <c r="Q754" s="242"/>
      <c r="R754" s="242"/>
      <c r="S754" s="19"/>
    </row>
    <row r="755" spans="8:19">
      <c r="H755" s="17"/>
      <c r="I755" s="18"/>
      <c r="J755" s="17"/>
      <c r="K755" s="17"/>
      <c r="L755" s="242"/>
      <c r="M755" s="242"/>
      <c r="N755" s="242"/>
      <c r="O755" s="242"/>
      <c r="P755" s="242"/>
      <c r="Q755" s="242"/>
      <c r="R755" s="242"/>
      <c r="S755" s="19"/>
    </row>
    <row r="756" spans="8:19">
      <c r="H756" s="17"/>
      <c r="I756" s="18"/>
      <c r="J756" s="17"/>
      <c r="K756" s="17"/>
      <c r="L756" s="242"/>
      <c r="M756" s="242"/>
      <c r="N756" s="242"/>
      <c r="O756" s="242"/>
      <c r="P756" s="242"/>
      <c r="Q756" s="242"/>
      <c r="R756" s="242"/>
      <c r="S756" s="19"/>
    </row>
    <row r="757" spans="8:19">
      <c r="H757" s="17"/>
      <c r="I757" s="18"/>
      <c r="J757" s="17"/>
      <c r="K757" s="17"/>
      <c r="L757" s="242"/>
      <c r="M757" s="242"/>
      <c r="N757" s="242"/>
      <c r="O757" s="242"/>
      <c r="P757" s="242"/>
      <c r="Q757" s="242"/>
      <c r="R757" s="242"/>
      <c r="S757" s="19"/>
    </row>
    <row r="758" spans="8:19">
      <c r="H758" s="17"/>
      <c r="I758" s="18"/>
      <c r="J758" s="17"/>
      <c r="K758" s="17"/>
      <c r="L758" s="242"/>
      <c r="M758" s="242"/>
      <c r="N758" s="242"/>
      <c r="O758" s="242"/>
      <c r="P758" s="242"/>
      <c r="Q758" s="242"/>
      <c r="R758" s="242"/>
      <c r="S758" s="19"/>
    </row>
    <row r="759" spans="8:19">
      <c r="H759" s="17"/>
      <c r="I759" s="18"/>
      <c r="J759" s="17"/>
      <c r="K759" s="17"/>
      <c r="L759" s="242"/>
      <c r="M759" s="242"/>
      <c r="N759" s="242"/>
      <c r="O759" s="242"/>
      <c r="P759" s="242"/>
      <c r="Q759" s="242"/>
      <c r="R759" s="242"/>
      <c r="S759" s="19"/>
    </row>
    <row r="760" spans="8:19">
      <c r="H760" s="17"/>
      <c r="I760" s="18"/>
      <c r="J760" s="17"/>
      <c r="K760" s="17"/>
      <c r="L760" s="242"/>
      <c r="M760" s="242"/>
      <c r="N760" s="242"/>
      <c r="O760" s="242"/>
      <c r="P760" s="242"/>
      <c r="Q760" s="242"/>
      <c r="R760" s="242"/>
      <c r="S760" s="19"/>
    </row>
    <row r="761" spans="8:19">
      <c r="H761" s="17"/>
      <c r="I761" s="18"/>
      <c r="J761" s="17"/>
      <c r="K761" s="17"/>
      <c r="L761" s="242"/>
      <c r="M761" s="242"/>
      <c r="N761" s="242"/>
      <c r="O761" s="242"/>
      <c r="P761" s="242"/>
      <c r="Q761" s="242"/>
      <c r="R761" s="242"/>
      <c r="S761" s="19"/>
    </row>
    <row r="762" spans="8:19">
      <c r="H762" s="17"/>
      <c r="I762" s="18"/>
      <c r="J762" s="17"/>
      <c r="K762" s="17"/>
      <c r="L762" s="242"/>
      <c r="M762" s="242"/>
      <c r="N762" s="242"/>
      <c r="O762" s="242"/>
      <c r="P762" s="242"/>
      <c r="Q762" s="242"/>
      <c r="R762" s="242"/>
      <c r="S762" s="19"/>
    </row>
    <row r="763" spans="8:19">
      <c r="H763" s="17"/>
      <c r="I763" s="18"/>
      <c r="J763" s="17"/>
      <c r="K763" s="17"/>
      <c r="L763" s="242"/>
      <c r="M763" s="242"/>
      <c r="N763" s="242"/>
      <c r="O763" s="242"/>
      <c r="P763" s="242"/>
      <c r="Q763" s="242"/>
      <c r="R763" s="242"/>
      <c r="S763" s="19"/>
    </row>
    <row r="764" spans="8:19">
      <c r="H764" s="17"/>
      <c r="I764" s="18"/>
      <c r="J764" s="17"/>
      <c r="K764" s="17"/>
      <c r="L764" s="242"/>
      <c r="M764" s="242"/>
      <c r="N764" s="242"/>
      <c r="O764" s="242"/>
      <c r="P764" s="242"/>
      <c r="Q764" s="242"/>
      <c r="R764" s="242"/>
      <c r="S764" s="19"/>
    </row>
    <row r="765" spans="8:19">
      <c r="H765" s="17"/>
      <c r="I765" s="18"/>
      <c r="J765" s="17"/>
      <c r="K765" s="17"/>
      <c r="L765" s="242"/>
      <c r="M765" s="242"/>
      <c r="N765" s="242"/>
      <c r="O765" s="242"/>
      <c r="P765" s="242"/>
      <c r="Q765" s="242"/>
      <c r="R765" s="242"/>
      <c r="S765" s="19"/>
    </row>
    <row r="766" spans="8:19">
      <c r="H766" s="17"/>
      <c r="I766" s="18"/>
      <c r="J766" s="17"/>
      <c r="K766" s="17"/>
      <c r="L766" s="242"/>
      <c r="M766" s="242"/>
      <c r="N766" s="242"/>
      <c r="O766" s="242"/>
      <c r="P766" s="242"/>
      <c r="Q766" s="242"/>
      <c r="R766" s="242"/>
      <c r="S766" s="19"/>
    </row>
    <row r="767" spans="8:19">
      <c r="H767" s="17"/>
      <c r="I767" s="18"/>
      <c r="J767" s="17"/>
      <c r="K767" s="17"/>
      <c r="L767" s="242"/>
      <c r="M767" s="242"/>
      <c r="N767" s="242"/>
      <c r="O767" s="242"/>
      <c r="P767" s="242"/>
      <c r="Q767" s="242"/>
      <c r="R767" s="242"/>
      <c r="S767" s="19"/>
    </row>
    <row r="768" spans="8:19">
      <c r="H768" s="17"/>
      <c r="I768" s="18"/>
      <c r="J768" s="17"/>
      <c r="K768" s="17"/>
      <c r="L768" s="242"/>
      <c r="M768" s="242"/>
      <c r="N768" s="242"/>
      <c r="O768" s="242"/>
      <c r="P768" s="242"/>
      <c r="Q768" s="242"/>
      <c r="R768" s="242"/>
      <c r="S768" s="19"/>
    </row>
    <row r="769" spans="8:19">
      <c r="H769" s="17"/>
      <c r="I769" s="18"/>
      <c r="J769" s="17"/>
      <c r="K769" s="17"/>
      <c r="L769" s="242"/>
      <c r="M769" s="242"/>
      <c r="N769" s="242"/>
      <c r="O769" s="242"/>
      <c r="P769" s="242"/>
      <c r="Q769" s="242"/>
      <c r="R769" s="242"/>
      <c r="S769" s="19"/>
    </row>
    <row r="770" spans="8:19">
      <c r="H770" s="17"/>
      <c r="I770" s="18"/>
      <c r="J770" s="17"/>
      <c r="K770" s="17"/>
      <c r="L770" s="242"/>
      <c r="M770" s="242"/>
      <c r="N770" s="242"/>
      <c r="O770" s="242"/>
      <c r="P770" s="242"/>
      <c r="Q770" s="242"/>
      <c r="R770" s="242"/>
      <c r="S770" s="19"/>
    </row>
    <row r="771" spans="8:19">
      <c r="H771" s="17"/>
      <c r="I771" s="18"/>
      <c r="J771" s="17"/>
      <c r="K771" s="17"/>
      <c r="L771" s="242"/>
      <c r="M771" s="242"/>
      <c r="N771" s="242"/>
      <c r="O771" s="242"/>
      <c r="P771" s="242"/>
      <c r="Q771" s="242"/>
      <c r="R771" s="242"/>
      <c r="S771" s="19"/>
    </row>
    <row r="772" spans="8:19">
      <c r="H772" s="17"/>
      <c r="I772" s="18"/>
      <c r="J772" s="17"/>
      <c r="K772" s="17"/>
      <c r="L772" s="242"/>
      <c r="M772" s="242"/>
      <c r="N772" s="242"/>
      <c r="O772" s="242"/>
      <c r="P772" s="242"/>
      <c r="Q772" s="242"/>
      <c r="R772" s="242"/>
      <c r="S772" s="19"/>
    </row>
    <row r="773" spans="8:19">
      <c r="H773" s="17"/>
      <c r="I773" s="18"/>
      <c r="J773" s="17"/>
      <c r="K773" s="17"/>
      <c r="L773" s="242"/>
      <c r="M773" s="242"/>
      <c r="N773" s="242"/>
      <c r="O773" s="242"/>
      <c r="P773" s="242"/>
      <c r="Q773" s="242"/>
      <c r="R773" s="242"/>
      <c r="S773" s="19"/>
    </row>
    <row r="774" spans="8:19">
      <c r="H774" s="17"/>
      <c r="I774" s="18"/>
      <c r="J774" s="17"/>
      <c r="K774" s="17"/>
      <c r="L774" s="242"/>
      <c r="M774" s="242"/>
      <c r="N774" s="242"/>
      <c r="O774" s="242"/>
      <c r="P774" s="242"/>
      <c r="Q774" s="242"/>
      <c r="R774" s="242"/>
      <c r="S774" s="19"/>
    </row>
    <row r="775" spans="8:19">
      <c r="H775" s="17"/>
      <c r="I775" s="18"/>
      <c r="J775" s="17"/>
      <c r="K775" s="17"/>
      <c r="L775" s="242"/>
      <c r="M775" s="242"/>
      <c r="N775" s="242"/>
      <c r="O775" s="242"/>
      <c r="P775" s="242"/>
      <c r="Q775" s="242"/>
      <c r="R775" s="242"/>
      <c r="S775" s="19"/>
    </row>
    <row r="776" spans="8:19">
      <c r="H776" s="17"/>
      <c r="I776" s="18"/>
      <c r="J776" s="17"/>
      <c r="K776" s="17"/>
      <c r="L776" s="242"/>
      <c r="M776" s="242"/>
      <c r="N776" s="242"/>
      <c r="O776" s="242"/>
      <c r="P776" s="242"/>
      <c r="Q776" s="242"/>
      <c r="R776" s="242"/>
      <c r="S776" s="19"/>
    </row>
    <row r="777" spans="8:19">
      <c r="H777" s="17"/>
      <c r="I777" s="18"/>
      <c r="J777" s="17"/>
      <c r="K777" s="17"/>
      <c r="L777" s="242"/>
      <c r="M777" s="242"/>
      <c r="N777" s="242"/>
      <c r="O777" s="242"/>
      <c r="P777" s="242"/>
      <c r="Q777" s="242"/>
      <c r="R777" s="242"/>
      <c r="S777" s="19"/>
    </row>
    <row r="778" spans="8:19">
      <c r="H778" s="17"/>
      <c r="I778" s="18"/>
      <c r="J778" s="17"/>
      <c r="K778" s="17"/>
      <c r="L778" s="242"/>
      <c r="M778" s="242"/>
      <c r="N778" s="242"/>
      <c r="O778" s="242"/>
      <c r="P778" s="242"/>
      <c r="Q778" s="242"/>
      <c r="R778" s="242"/>
      <c r="S778" s="19"/>
    </row>
    <row r="779" spans="8:19">
      <c r="H779" s="17"/>
      <c r="I779" s="18"/>
      <c r="J779" s="17"/>
      <c r="K779" s="17"/>
      <c r="L779" s="242"/>
      <c r="M779" s="242"/>
      <c r="N779" s="242"/>
      <c r="O779" s="242"/>
      <c r="P779" s="242"/>
      <c r="Q779" s="242"/>
      <c r="R779" s="242"/>
      <c r="S779" s="19"/>
    </row>
    <row r="780" spans="8:19">
      <c r="H780" s="17"/>
      <c r="I780" s="18"/>
      <c r="J780" s="17"/>
      <c r="K780" s="17"/>
      <c r="L780" s="242"/>
      <c r="M780" s="242"/>
      <c r="N780" s="242"/>
      <c r="O780" s="242"/>
      <c r="P780" s="242"/>
      <c r="Q780" s="242"/>
      <c r="R780" s="242"/>
      <c r="S780" s="19"/>
    </row>
    <row r="781" spans="8:19">
      <c r="H781" s="17"/>
      <c r="I781" s="18"/>
      <c r="J781" s="17"/>
      <c r="K781" s="17"/>
      <c r="L781" s="242"/>
      <c r="M781" s="242"/>
      <c r="N781" s="242"/>
      <c r="O781" s="242"/>
      <c r="P781" s="242"/>
      <c r="Q781" s="242"/>
      <c r="R781" s="242"/>
      <c r="S781" s="19"/>
    </row>
    <row r="782" spans="8:19">
      <c r="H782" s="17"/>
      <c r="I782" s="18"/>
      <c r="J782" s="17"/>
      <c r="K782" s="17"/>
      <c r="L782" s="242"/>
      <c r="M782" s="242"/>
      <c r="N782" s="242"/>
      <c r="O782" s="242"/>
      <c r="P782" s="242"/>
      <c r="Q782" s="242"/>
      <c r="R782" s="242"/>
      <c r="S782" s="19"/>
    </row>
    <row r="783" spans="8:19">
      <c r="H783" s="17"/>
      <c r="I783" s="18"/>
      <c r="J783" s="17"/>
      <c r="K783" s="17"/>
      <c r="L783" s="242"/>
      <c r="M783" s="242"/>
      <c r="N783" s="242"/>
      <c r="O783" s="242"/>
      <c r="P783" s="242"/>
      <c r="Q783" s="242"/>
      <c r="R783" s="242"/>
      <c r="S783" s="19"/>
    </row>
    <row r="784" spans="8:19">
      <c r="H784" s="17"/>
      <c r="I784" s="18"/>
      <c r="J784" s="17"/>
      <c r="K784" s="17"/>
      <c r="L784" s="242"/>
      <c r="M784" s="242"/>
      <c r="N784" s="242"/>
      <c r="O784" s="242"/>
      <c r="P784" s="242"/>
      <c r="Q784" s="242"/>
      <c r="R784" s="242"/>
      <c r="S784" s="19"/>
    </row>
    <row r="785" spans="8:19">
      <c r="H785" s="17"/>
      <c r="I785" s="18"/>
      <c r="J785" s="17"/>
      <c r="K785" s="17"/>
      <c r="L785" s="242"/>
      <c r="M785" s="242"/>
      <c r="N785" s="242"/>
      <c r="O785" s="242"/>
      <c r="P785" s="242"/>
      <c r="Q785" s="242"/>
      <c r="R785" s="242"/>
      <c r="S785" s="19"/>
    </row>
    <row r="786" spans="8:19">
      <c r="H786" s="17"/>
      <c r="I786" s="18"/>
      <c r="J786" s="17"/>
      <c r="K786" s="17"/>
      <c r="L786" s="242"/>
      <c r="M786" s="242"/>
      <c r="N786" s="242"/>
      <c r="O786" s="242"/>
      <c r="P786" s="242"/>
      <c r="Q786" s="242"/>
      <c r="R786" s="242"/>
      <c r="S786" s="19"/>
    </row>
    <row r="787" spans="8:19">
      <c r="H787" s="17"/>
      <c r="I787" s="18"/>
      <c r="J787" s="17"/>
      <c r="K787" s="17"/>
      <c r="L787" s="242"/>
      <c r="M787" s="242"/>
      <c r="N787" s="242"/>
      <c r="O787" s="242"/>
      <c r="P787" s="242"/>
      <c r="Q787" s="242"/>
      <c r="R787" s="242"/>
      <c r="S787" s="19"/>
    </row>
    <row r="788" spans="8:19">
      <c r="H788" s="17"/>
      <c r="I788" s="18"/>
      <c r="J788" s="17"/>
      <c r="K788" s="17"/>
      <c r="L788" s="242"/>
      <c r="M788" s="242"/>
      <c r="N788" s="242"/>
      <c r="O788" s="242"/>
      <c r="P788" s="242"/>
      <c r="Q788" s="242"/>
      <c r="R788" s="242"/>
      <c r="S788" s="19"/>
    </row>
    <row r="789" spans="8:19">
      <c r="H789" s="17"/>
      <c r="I789" s="18"/>
      <c r="J789" s="17"/>
      <c r="K789" s="17"/>
      <c r="L789" s="242"/>
      <c r="M789" s="242"/>
      <c r="N789" s="242"/>
      <c r="O789" s="242"/>
      <c r="P789" s="242"/>
      <c r="Q789" s="242"/>
      <c r="R789" s="242"/>
      <c r="S789" s="19"/>
    </row>
    <row r="790" spans="8:19">
      <c r="H790" s="17"/>
      <c r="I790" s="18"/>
      <c r="J790" s="17"/>
      <c r="K790" s="17"/>
      <c r="L790" s="242"/>
      <c r="M790" s="242"/>
      <c r="N790" s="242"/>
      <c r="O790" s="242"/>
      <c r="P790" s="242"/>
      <c r="Q790" s="242"/>
      <c r="R790" s="242"/>
      <c r="S790" s="19"/>
    </row>
    <row r="791" spans="8:19">
      <c r="H791" s="17"/>
      <c r="I791" s="18"/>
      <c r="J791" s="17"/>
      <c r="K791" s="17"/>
      <c r="L791" s="242"/>
      <c r="M791" s="242"/>
      <c r="N791" s="242"/>
      <c r="O791" s="242"/>
      <c r="P791" s="242"/>
      <c r="Q791" s="242"/>
      <c r="R791" s="242"/>
      <c r="S791" s="19"/>
    </row>
    <row r="792" spans="8:19">
      <c r="H792" s="17"/>
      <c r="I792" s="18"/>
      <c r="J792" s="17"/>
      <c r="K792" s="17"/>
      <c r="L792" s="242"/>
      <c r="M792" s="242"/>
      <c r="N792" s="242"/>
      <c r="O792" s="242"/>
      <c r="P792" s="242"/>
      <c r="Q792" s="242"/>
      <c r="R792" s="242"/>
      <c r="S792" s="19"/>
    </row>
    <row r="793" spans="8:19">
      <c r="H793" s="17"/>
      <c r="I793" s="18"/>
      <c r="J793" s="17"/>
      <c r="K793" s="17"/>
      <c r="L793" s="242"/>
      <c r="M793" s="242"/>
      <c r="N793" s="242"/>
      <c r="O793" s="242"/>
      <c r="P793" s="242"/>
      <c r="Q793" s="242"/>
      <c r="R793" s="242"/>
      <c r="S793" s="19"/>
    </row>
    <row r="794" spans="8:19">
      <c r="H794" s="17"/>
      <c r="I794" s="18"/>
      <c r="J794" s="17"/>
      <c r="K794" s="17"/>
      <c r="L794" s="242"/>
      <c r="M794" s="242"/>
      <c r="N794" s="242"/>
      <c r="O794" s="242"/>
      <c r="P794" s="242"/>
      <c r="Q794" s="242"/>
      <c r="R794" s="242"/>
      <c r="S794" s="19"/>
    </row>
    <row r="795" spans="8:19">
      <c r="H795" s="17"/>
      <c r="I795" s="18"/>
      <c r="J795" s="17"/>
      <c r="K795" s="17"/>
      <c r="L795" s="242"/>
      <c r="M795" s="242"/>
      <c r="N795" s="242"/>
      <c r="O795" s="242"/>
      <c r="P795" s="242"/>
      <c r="Q795" s="242"/>
      <c r="R795" s="242"/>
      <c r="S795" s="19"/>
    </row>
    <row r="796" spans="8:19">
      <c r="H796" s="17"/>
      <c r="I796" s="18"/>
      <c r="J796" s="17"/>
      <c r="K796" s="17"/>
      <c r="L796" s="242"/>
      <c r="M796" s="242"/>
      <c r="N796" s="242"/>
      <c r="O796" s="242"/>
      <c r="P796" s="242"/>
      <c r="Q796" s="242"/>
      <c r="R796" s="242"/>
      <c r="S796" s="19"/>
    </row>
    <row r="797" spans="8:19">
      <c r="H797" s="17"/>
      <c r="I797" s="18"/>
      <c r="J797" s="17"/>
      <c r="K797" s="17"/>
      <c r="L797" s="242"/>
      <c r="M797" s="242"/>
      <c r="N797" s="242"/>
      <c r="O797" s="242"/>
      <c r="P797" s="242"/>
      <c r="Q797" s="242"/>
      <c r="R797" s="242"/>
      <c r="S797" s="19"/>
    </row>
    <row r="798" spans="8:19">
      <c r="H798" s="17"/>
      <c r="I798" s="18"/>
      <c r="J798" s="17"/>
      <c r="K798" s="17"/>
      <c r="L798" s="242"/>
      <c r="M798" s="242"/>
      <c r="N798" s="242"/>
      <c r="O798" s="242"/>
      <c r="P798" s="242"/>
      <c r="Q798" s="242"/>
      <c r="R798" s="242"/>
      <c r="S798" s="19"/>
    </row>
    <row r="799" spans="8:19">
      <c r="H799" s="17"/>
      <c r="I799" s="18"/>
      <c r="J799" s="17"/>
      <c r="K799" s="17"/>
      <c r="L799" s="242"/>
      <c r="M799" s="242"/>
      <c r="N799" s="242"/>
      <c r="O799" s="242"/>
      <c r="P799" s="242"/>
      <c r="Q799" s="242"/>
      <c r="R799" s="242"/>
      <c r="S799" s="19"/>
    </row>
    <row r="800" spans="8:19">
      <c r="H800" s="17"/>
      <c r="I800" s="18"/>
      <c r="J800" s="17"/>
      <c r="K800" s="17"/>
      <c r="L800" s="242"/>
      <c r="M800" s="242"/>
      <c r="N800" s="242"/>
      <c r="O800" s="242"/>
      <c r="P800" s="242"/>
      <c r="Q800" s="242"/>
      <c r="R800" s="242"/>
      <c r="S800" s="19"/>
    </row>
    <row r="801" spans="8:19">
      <c r="H801" s="17"/>
      <c r="I801" s="18"/>
      <c r="J801" s="17"/>
      <c r="K801" s="17"/>
      <c r="L801" s="242"/>
      <c r="M801" s="242"/>
      <c r="N801" s="242"/>
      <c r="O801" s="242"/>
      <c r="P801" s="242"/>
      <c r="Q801" s="242"/>
      <c r="R801" s="242"/>
      <c r="S801" s="19"/>
    </row>
    <row r="802" spans="8:19">
      <c r="H802" s="17"/>
      <c r="I802" s="18"/>
      <c r="J802" s="17"/>
      <c r="K802" s="17"/>
      <c r="L802" s="242"/>
      <c r="M802" s="242"/>
      <c r="N802" s="242"/>
      <c r="O802" s="242"/>
      <c r="P802" s="242"/>
      <c r="Q802" s="242"/>
      <c r="R802" s="242"/>
      <c r="S802" s="19"/>
    </row>
    <row r="803" spans="8:19">
      <c r="H803" s="17"/>
      <c r="I803" s="18"/>
      <c r="J803" s="17"/>
      <c r="K803" s="17"/>
      <c r="L803" s="242"/>
      <c r="M803" s="242"/>
      <c r="N803" s="242"/>
      <c r="O803" s="242"/>
      <c r="P803" s="242"/>
      <c r="Q803" s="242"/>
      <c r="R803" s="242"/>
      <c r="S803" s="19"/>
    </row>
    <row r="804" spans="8:19">
      <c r="H804" s="17"/>
      <c r="I804" s="18"/>
      <c r="J804" s="17"/>
      <c r="K804" s="17"/>
      <c r="L804" s="242"/>
      <c r="M804" s="242"/>
      <c r="N804" s="242"/>
      <c r="O804" s="242"/>
      <c r="P804" s="242"/>
      <c r="Q804" s="242"/>
      <c r="R804" s="242"/>
      <c r="S804" s="19"/>
    </row>
    <row r="805" spans="8:19">
      <c r="H805" s="17"/>
      <c r="I805" s="18"/>
      <c r="J805" s="17"/>
      <c r="K805" s="17"/>
      <c r="L805" s="242"/>
      <c r="M805" s="242"/>
      <c r="N805" s="242"/>
      <c r="O805" s="242"/>
      <c r="P805" s="242"/>
      <c r="Q805" s="242"/>
      <c r="R805" s="242"/>
      <c r="S805" s="19"/>
    </row>
    <row r="806" spans="8:19">
      <c r="H806" s="17"/>
      <c r="I806" s="18"/>
      <c r="J806" s="17"/>
      <c r="K806" s="17"/>
      <c r="L806" s="242"/>
      <c r="M806" s="242"/>
      <c r="N806" s="242"/>
      <c r="O806" s="242"/>
      <c r="P806" s="242"/>
      <c r="Q806" s="242"/>
      <c r="R806" s="242"/>
      <c r="S806" s="19"/>
    </row>
    <row r="807" spans="8:19">
      <c r="H807" s="17"/>
      <c r="I807" s="18"/>
      <c r="J807" s="17"/>
      <c r="K807" s="17"/>
      <c r="L807" s="242"/>
      <c r="M807" s="242"/>
      <c r="N807" s="242"/>
      <c r="O807" s="242"/>
      <c r="P807" s="242"/>
      <c r="Q807" s="242"/>
      <c r="R807" s="242"/>
      <c r="S807" s="19"/>
    </row>
    <row r="808" spans="8:19">
      <c r="H808" s="17"/>
      <c r="I808" s="18"/>
      <c r="J808" s="17"/>
      <c r="K808" s="17"/>
      <c r="L808" s="242"/>
      <c r="M808" s="242"/>
      <c r="N808" s="242"/>
      <c r="O808" s="242"/>
      <c r="P808" s="242"/>
      <c r="Q808" s="242"/>
      <c r="R808" s="242"/>
      <c r="S808" s="19"/>
    </row>
    <row r="809" spans="8:19">
      <c r="H809" s="17"/>
      <c r="I809" s="18"/>
      <c r="J809" s="17"/>
      <c r="K809" s="17"/>
      <c r="L809" s="242"/>
      <c r="M809" s="242"/>
      <c r="N809" s="242"/>
      <c r="O809" s="242"/>
      <c r="P809" s="242"/>
      <c r="Q809" s="242"/>
      <c r="R809" s="242"/>
      <c r="S809" s="19"/>
    </row>
    <row r="810" spans="8:19">
      <c r="H810" s="17"/>
      <c r="I810" s="18"/>
      <c r="J810" s="17"/>
      <c r="K810" s="17"/>
      <c r="L810" s="242"/>
      <c r="M810" s="242"/>
      <c r="N810" s="242"/>
      <c r="O810" s="242"/>
      <c r="P810" s="242"/>
      <c r="Q810" s="242"/>
      <c r="R810" s="242"/>
      <c r="S810" s="19"/>
    </row>
    <row r="811" spans="8:19">
      <c r="H811" s="17"/>
      <c r="I811" s="18"/>
      <c r="J811" s="17"/>
      <c r="K811" s="17"/>
      <c r="L811" s="242"/>
      <c r="M811" s="242"/>
      <c r="N811" s="242"/>
      <c r="O811" s="242"/>
      <c r="P811" s="242"/>
      <c r="Q811" s="242"/>
      <c r="R811" s="242"/>
      <c r="S811" s="19"/>
    </row>
    <row r="812" spans="8:19">
      <c r="H812" s="17"/>
      <c r="I812" s="18"/>
      <c r="J812" s="17"/>
      <c r="K812" s="17"/>
      <c r="L812" s="242"/>
      <c r="M812" s="242"/>
      <c r="N812" s="242"/>
      <c r="O812" s="242"/>
      <c r="P812" s="242"/>
      <c r="Q812" s="242"/>
      <c r="R812" s="242"/>
      <c r="S812" s="19"/>
    </row>
    <row r="813" spans="8:19">
      <c r="H813" s="17"/>
      <c r="I813" s="18"/>
      <c r="J813" s="17"/>
      <c r="K813" s="17"/>
      <c r="L813" s="242"/>
      <c r="M813" s="242"/>
      <c r="N813" s="242"/>
      <c r="O813" s="242"/>
      <c r="P813" s="242"/>
      <c r="Q813" s="242"/>
      <c r="R813" s="242"/>
      <c r="S813" s="19"/>
    </row>
    <row r="814" spans="8:19">
      <c r="H814" s="17"/>
      <c r="I814" s="18"/>
      <c r="J814" s="17"/>
      <c r="K814" s="17"/>
      <c r="L814" s="242"/>
      <c r="M814" s="242"/>
      <c r="N814" s="242"/>
      <c r="O814" s="242"/>
      <c r="P814" s="242"/>
      <c r="Q814" s="242"/>
      <c r="R814" s="242"/>
      <c r="S814" s="19"/>
    </row>
    <row r="815" spans="8:19">
      <c r="H815" s="17"/>
      <c r="I815" s="18"/>
      <c r="J815" s="17"/>
      <c r="K815" s="17"/>
      <c r="L815" s="242"/>
      <c r="M815" s="242"/>
      <c r="N815" s="242"/>
      <c r="O815" s="242"/>
      <c r="P815" s="242"/>
      <c r="Q815" s="242"/>
      <c r="R815" s="242"/>
      <c r="S815" s="19"/>
    </row>
    <row r="816" spans="8:19">
      <c r="H816" s="17"/>
      <c r="I816" s="18"/>
      <c r="J816" s="17"/>
      <c r="K816" s="17"/>
      <c r="L816" s="242"/>
      <c r="M816" s="242"/>
      <c r="N816" s="242"/>
      <c r="O816" s="242"/>
      <c r="P816" s="242"/>
      <c r="Q816" s="242"/>
      <c r="R816" s="242"/>
      <c r="S816" s="21"/>
    </row>
  </sheetData>
  <sheetProtection selectLockedCells="1"/>
  <autoFilter ref="A1:BF199">
    <sortState ref="A2:BF199">
      <sortCondition descending="1" ref="I1:I199"/>
    </sortState>
  </autoFilter>
  <phoneticPr fontId="1"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sheetPr codeName="Sheet6">
    <tabColor theme="6" tint="-0.249977111117893"/>
  </sheetPr>
  <dimension ref="A1:BF242"/>
  <sheetViews>
    <sheetView zoomScale="90" zoomScaleNormal="90" workbookViewId="0">
      <pane xSplit="2" ySplit="1" topLeftCell="E2" activePane="bottomRight" state="frozen"/>
      <selection activeCell="F77" sqref="F77:H100"/>
      <selection pane="topRight" activeCell="F77" sqref="F77:H100"/>
      <selection pane="bottomLeft" activeCell="F77" sqref="F77:H100"/>
      <selection pane="bottomRight" activeCell="A2" sqref="A2:XFD2"/>
    </sheetView>
  </sheetViews>
  <sheetFormatPr defaultRowHeight="12"/>
  <cols>
    <col min="1" max="1" width="9.140625" style="16"/>
    <col min="2" max="2" width="22.7109375" style="16" customWidth="1"/>
    <col min="3" max="3" width="12.7109375" style="16" hidden="1" customWidth="1"/>
    <col min="4" max="4" width="14.5703125" style="16" hidden="1" customWidth="1"/>
    <col min="5" max="5" width="22.7109375" style="16" customWidth="1"/>
    <col min="6" max="6" width="10" style="241" bestFit="1" customWidth="1"/>
    <col min="7" max="7" width="11.5703125" style="238" customWidth="1"/>
    <col min="8" max="8" width="10.42578125" style="72" customWidth="1"/>
    <col min="9" max="9" width="9.140625" style="14"/>
    <col min="10" max="10" width="13.7109375" style="22" customWidth="1"/>
    <col min="11" max="12" width="9.140625" style="14"/>
    <col min="13" max="13" width="10" style="238" bestFit="1" customWidth="1"/>
    <col min="14" max="17" width="9.28515625" style="238" bestFit="1" customWidth="1"/>
    <col min="18" max="18" width="10" style="238" bestFit="1" customWidth="1"/>
    <col min="19" max="19" width="9.28515625" style="238" bestFit="1" customWidth="1"/>
    <col min="20" max="20" width="33" style="24" customWidth="1"/>
    <col min="21" max="57" width="9.140625" style="14"/>
    <col min="58" max="58" width="10.140625" style="15" bestFit="1" customWidth="1"/>
    <col min="59" max="59" width="10.140625" style="14" bestFit="1" customWidth="1"/>
    <col min="60" max="16384" width="9.140625" style="14"/>
  </cols>
  <sheetData>
    <row r="1" spans="1:58" ht="57" customHeight="1">
      <c r="A1" s="8" t="s">
        <v>4053</v>
      </c>
      <c r="B1" s="8" t="s">
        <v>4054</v>
      </c>
      <c r="C1" s="9" t="s">
        <v>3728</v>
      </c>
      <c r="D1" s="10" t="s">
        <v>4057</v>
      </c>
      <c r="E1" s="8" t="s">
        <v>4058</v>
      </c>
      <c r="F1" s="239" t="s">
        <v>6936</v>
      </c>
      <c r="G1" s="240" t="s">
        <v>4057</v>
      </c>
      <c r="H1" s="171" t="s">
        <v>15990</v>
      </c>
      <c r="I1" s="11" t="s">
        <v>3729</v>
      </c>
      <c r="J1" s="12" t="s">
        <v>3669</v>
      </c>
      <c r="K1" s="11" t="s">
        <v>3730</v>
      </c>
      <c r="L1" s="8" t="s">
        <v>4062</v>
      </c>
      <c r="M1" s="236" t="s">
        <v>4063</v>
      </c>
      <c r="N1" s="237" t="s">
        <v>3731</v>
      </c>
      <c r="O1" s="237" t="s">
        <v>3732</v>
      </c>
      <c r="P1" s="237" t="s">
        <v>3733</v>
      </c>
      <c r="Q1" s="237" t="s">
        <v>3734</v>
      </c>
      <c r="R1" s="237" t="s">
        <v>3735</v>
      </c>
      <c r="S1" s="237" t="s">
        <v>3736</v>
      </c>
      <c r="T1" s="25"/>
    </row>
    <row r="2" spans="1:58">
      <c r="A2" s="245" t="s">
        <v>4271</v>
      </c>
      <c r="B2" s="245" t="s">
        <v>6321</v>
      </c>
      <c r="C2" s="245">
        <v>27651.9</v>
      </c>
      <c r="D2" s="245">
        <v>0</v>
      </c>
      <c r="E2" s="245" t="s">
        <v>4272</v>
      </c>
      <c r="F2" s="241">
        <f>VLOOKUP(A$2:A$2977,'DNEVNI IZVESTAJ'!A$2:C$14727,3,0)</f>
        <v>27154.71</v>
      </c>
      <c r="G2" s="238">
        <f>VLOOKUP(A$2:A$2977,'DNEVNI IZVESTAJ'!A$2:D$14727,4,0)</f>
        <v>0</v>
      </c>
      <c r="H2" s="70">
        <f>C2-F2</f>
        <v>497.19000000000233</v>
      </c>
      <c r="I2" s="14">
        <f>VLOOKUP(A$2:A$2977,'DNEVNI IZVESTAJ'!A$2:BF$14727,6,0)</f>
        <v>267</v>
      </c>
      <c r="J2" s="18">
        <f ca="1">SUM(I2+UNOS!J$9)</f>
        <v>278</v>
      </c>
      <c r="K2" s="14" t="str">
        <f>VLOOKUP(A$2:A$2977,'DNEVNI IZVESTAJ'!A$2:BH$14727,7,0)</f>
        <v>SME</v>
      </c>
      <c r="L2" s="14" t="str">
        <f>VLOOKUP(A$2:A$2977,'DNEVNI IZVESTAJ'!A$2:BI$14727,8,0)</f>
        <v>180-359</v>
      </c>
      <c r="M2" s="238">
        <f>VLOOKUP(A$2:A$2977,'DNEVNI IZVESTAJ'!A$2:BJ$14727,9,0)</f>
        <v>0</v>
      </c>
      <c r="N2" s="238">
        <f>VLOOKUP(A$2:A$2977,'DNEVNI IZVESTAJ'!A$2:BK$14727,10,0)</f>
        <v>0</v>
      </c>
      <c r="O2" s="238">
        <f>VLOOKUP(A$2:A$2977,'DNEVNI IZVESTAJ'!A$2:BL$14727,11,0)</f>
        <v>0</v>
      </c>
      <c r="P2" s="238">
        <f>VLOOKUP(A$2:A$2977,'DNEVNI IZVESTAJ'!A$2:BM$14727,12,0)</f>
        <v>0</v>
      </c>
      <c r="Q2" s="238">
        <f>VLOOKUP(A$2:A$2977,'DNEVNI IZVESTAJ'!A$2:BN$14727,13,0)</f>
        <v>0</v>
      </c>
      <c r="R2" s="238">
        <f>VLOOKUP(A$2:A$2977,'DNEVNI IZVESTAJ'!A$2:BO$14727,14,0)</f>
        <v>27154.71</v>
      </c>
      <c r="S2" s="238">
        <f>VLOOKUP(A$2:A$2977,'DNEVNI IZVESTAJ'!A$2:BP$14727,15,0)</f>
        <v>0</v>
      </c>
      <c r="T2" s="14"/>
      <c r="BF2" s="14"/>
    </row>
    <row r="3" spans="1:58">
      <c r="A3" s="245" t="s">
        <v>3272</v>
      </c>
      <c r="B3" s="245" t="s">
        <v>3270</v>
      </c>
      <c r="C3" s="245">
        <v>1577.8</v>
      </c>
      <c r="D3" s="245">
        <v>24876.77</v>
      </c>
      <c r="E3" s="245" t="s">
        <v>3273</v>
      </c>
      <c r="F3" s="241">
        <f>VLOOKUP(A$2:A$2977,'DNEVNI IZVESTAJ'!A$2:C$14727,3,0)</f>
        <v>1578.02</v>
      </c>
      <c r="G3" s="238">
        <f>VLOOKUP(A$2:A$2977,'DNEVNI IZVESTAJ'!A$2:D$14727,4,0)</f>
        <v>19262.32</v>
      </c>
      <c r="H3" s="70">
        <f>C3-F3</f>
        <v>-0.22000000000002728</v>
      </c>
      <c r="I3" s="14">
        <f>VLOOKUP(A$2:A$2977,'DNEVNI IZVESTAJ'!A$2:BF$14727,6,0)</f>
        <v>46</v>
      </c>
      <c r="J3" s="18">
        <f ca="1">SUM(I3+UNOS!J$9)</f>
        <v>57</v>
      </c>
      <c r="K3" s="14" t="str">
        <f>VLOOKUP(A$2:A$2977,'DNEVNI IZVESTAJ'!A$2:BH$14727,7,0)</f>
        <v>SME</v>
      </c>
      <c r="L3" s="14" t="str">
        <f>VLOOKUP(A$2:A$2977,'DNEVNI IZVESTAJ'!A$2:BI$14727,8,0)</f>
        <v>30-59</v>
      </c>
      <c r="M3" s="238">
        <f>VLOOKUP(A$2:A$2977,'DNEVNI IZVESTAJ'!A$2:BJ$14727,9,0)</f>
        <v>0</v>
      </c>
      <c r="N3" s="307">
        <f>VLOOKUP(A$2:A$2977,'DNEVNI IZVESTAJ'!A$2:BK$14727,10,0)</f>
        <v>1557.05</v>
      </c>
      <c r="O3" s="307">
        <f>VLOOKUP(A$2:A$2977,'DNEVNI IZVESTAJ'!A$2:BL$14727,11,0)</f>
        <v>14.86</v>
      </c>
      <c r="P3" s="238">
        <f>VLOOKUP(A$2:A$2977,'DNEVNI IZVESTAJ'!A$2:BM$14727,12,0)</f>
        <v>0</v>
      </c>
      <c r="Q3" s="238">
        <f>VLOOKUP(A$2:A$2977,'DNEVNI IZVESTAJ'!A$2:BN$14727,13,0)</f>
        <v>0</v>
      </c>
      <c r="R3" s="238">
        <f>VLOOKUP(A$2:A$2977,'DNEVNI IZVESTAJ'!A$2:BO$14727,14,0)</f>
        <v>0</v>
      </c>
      <c r="S3" s="238">
        <f>VLOOKUP(A$2:A$2977,'DNEVNI IZVESTAJ'!A$2:BP$14727,15,0)</f>
        <v>0</v>
      </c>
      <c r="T3" s="14"/>
      <c r="BF3" s="14"/>
    </row>
    <row r="4" spans="1:58">
      <c r="A4" s="245" t="s">
        <v>2094</v>
      </c>
      <c r="B4" s="245" t="s">
        <v>2092</v>
      </c>
      <c r="C4" s="245">
        <v>398.2</v>
      </c>
      <c r="D4" s="245">
        <v>574</v>
      </c>
      <c r="E4" s="245" t="s">
        <v>4501</v>
      </c>
      <c r="F4" s="241">
        <f>VLOOKUP(A$2:A$2977,'DNEVNI IZVESTAJ'!A$2:C$14727,3,0)</f>
        <v>229.6</v>
      </c>
      <c r="G4" s="238">
        <f>VLOOKUP(A$2:A$2977,'DNEVNI IZVESTAJ'!A$2:D$14727,4,0)</f>
        <v>114.8</v>
      </c>
      <c r="H4" s="70">
        <f>C4-F4</f>
        <v>168.6</v>
      </c>
      <c r="I4" s="14">
        <f>VLOOKUP(A$2:A$2977,'DNEVNI IZVESTAJ'!A$2:BF$14727,6,0)</f>
        <v>46</v>
      </c>
      <c r="J4" s="18">
        <f ca="1">SUM(I4+UNOS!J$9)</f>
        <v>57</v>
      </c>
      <c r="K4" s="14" t="str">
        <f>VLOOKUP(A$2:A$2977,'DNEVNI IZVESTAJ'!A$2:BH$14727,7,0)</f>
        <v>SME</v>
      </c>
      <c r="L4" s="14" t="str">
        <f>VLOOKUP(A$2:A$2977,'DNEVNI IZVESTAJ'!A$2:BI$14727,8,0)</f>
        <v>30-59</v>
      </c>
      <c r="M4" s="238">
        <f>VLOOKUP(A$2:A$2977,'DNEVNI IZVESTAJ'!A$2:BJ$14727,9,0)</f>
        <v>0</v>
      </c>
      <c r="N4" s="238">
        <f>VLOOKUP(A$2:A$2977,'DNEVNI IZVESTAJ'!A$2:BK$14727,10,0)</f>
        <v>114.8</v>
      </c>
      <c r="O4" s="238">
        <f>VLOOKUP(A$2:A$2977,'DNEVNI IZVESTAJ'!A$2:BL$14727,11,0)</f>
        <v>114.8</v>
      </c>
      <c r="P4" s="238">
        <f>VLOOKUP(A$2:A$2977,'DNEVNI IZVESTAJ'!A$2:BM$14727,12,0)</f>
        <v>0</v>
      </c>
      <c r="Q4" s="238">
        <f>VLOOKUP(A$2:A$2977,'DNEVNI IZVESTAJ'!A$2:BN$14727,13,0)</f>
        <v>0</v>
      </c>
      <c r="R4" s="238">
        <f>VLOOKUP(A$2:A$2977,'DNEVNI IZVESTAJ'!A$2:BO$14727,14,0)</f>
        <v>0</v>
      </c>
      <c r="S4" s="238">
        <f>VLOOKUP(A$2:A$2977,'DNEVNI IZVESTAJ'!A$2:BP$14727,15,0)</f>
        <v>0</v>
      </c>
      <c r="T4" s="14"/>
      <c r="BF4" s="14"/>
    </row>
    <row r="5" spans="1:58">
      <c r="A5" s="16" t="s">
        <v>16099</v>
      </c>
      <c r="B5" s="16" t="s">
        <v>15221</v>
      </c>
      <c r="C5" s="16">
        <v>594.48</v>
      </c>
      <c r="D5" s="16">
        <v>22110.7</v>
      </c>
      <c r="E5" s="16" t="s">
        <v>16100</v>
      </c>
      <c r="F5" s="241">
        <f>VLOOKUP(A$2:A$2977,'DNEVNI IZVESTAJ'!A$2:C$14727,3,0)</f>
        <v>771.55</v>
      </c>
      <c r="G5" s="238">
        <f>VLOOKUP(A$2:A$2977,'DNEVNI IZVESTAJ'!A$2:D$14727,4,0)</f>
        <v>19814.23</v>
      </c>
      <c r="H5" s="70">
        <f>C5-F5</f>
        <v>-177.06999999999994</v>
      </c>
      <c r="I5" s="14">
        <f>VLOOKUP(A$2:A$2977,'DNEVNI IZVESTAJ'!A$2:BF$14727,6,0)</f>
        <v>30</v>
      </c>
      <c r="J5" s="18">
        <f ca="1">SUM(I5+UNOS!J$9)</f>
        <v>41</v>
      </c>
      <c r="K5" s="14" t="str">
        <f>VLOOKUP(A$2:A$2977,'DNEVNI IZVESTAJ'!A$2:BH$14727,7,0)</f>
        <v>SME</v>
      </c>
      <c r="L5" s="14" t="str">
        <f>VLOOKUP(A$2:A$2977,'DNEVNI IZVESTAJ'!A$2:BI$14727,8,0)</f>
        <v>30-59</v>
      </c>
      <c r="M5" s="238">
        <f>VLOOKUP(A$2:A$2977,'DNEVNI IZVESTAJ'!A$2:BJ$14727,9,0)</f>
        <v>0</v>
      </c>
      <c r="N5" s="238">
        <f>VLOOKUP(A$2:A$2977,'DNEVNI IZVESTAJ'!A$2:BK$14727,10,0)</f>
        <v>0</v>
      </c>
      <c r="O5" s="238">
        <f>VLOOKUP(A$2:A$2977,'DNEVNI IZVESTAJ'!A$2:BL$14727,11,0)</f>
        <v>0</v>
      </c>
      <c r="P5" s="238">
        <f>VLOOKUP(A$2:A$2977,'DNEVNI IZVESTAJ'!A$2:BM$14727,12,0)</f>
        <v>0</v>
      </c>
      <c r="Q5" s="238">
        <f>VLOOKUP(A$2:A$2977,'DNEVNI IZVESTAJ'!A$2:BN$14727,13,0)</f>
        <v>0</v>
      </c>
      <c r="R5" s="238">
        <f>VLOOKUP(A$2:A$2977,'DNEVNI IZVESTAJ'!A$2:BO$14727,14,0)</f>
        <v>0</v>
      </c>
      <c r="S5" s="238">
        <f>VLOOKUP(A$2:A$2977,'DNEVNI IZVESTAJ'!A$2:BP$14727,15,0)</f>
        <v>0</v>
      </c>
      <c r="T5" s="14"/>
      <c r="BF5" s="14"/>
    </row>
    <row r="6" spans="1:58">
      <c r="A6" s="245" t="s">
        <v>15652</v>
      </c>
      <c r="B6" s="245" t="s">
        <v>15653</v>
      </c>
      <c r="C6" s="245">
        <v>0</v>
      </c>
      <c r="D6" s="245">
        <v>445015.21</v>
      </c>
      <c r="E6" s="245" t="s">
        <v>15654</v>
      </c>
      <c r="F6" s="241">
        <f>VLOOKUP(A$2:A$2977,'DNEVNI IZVESTAJ'!A$2:C$14727,3,0)</f>
        <v>9890.2099999999991</v>
      </c>
      <c r="G6" s="238">
        <f>VLOOKUP(A$2:A$2977,'DNEVNI IZVESTAJ'!A$2:D$14727,4,0)</f>
        <v>409259.7</v>
      </c>
      <c r="H6" s="70">
        <f>C6-F6</f>
        <v>-9890.2099999999991</v>
      </c>
      <c r="I6" s="14">
        <f>VLOOKUP(A$2:A$2977,'DNEVNI IZVESTAJ'!A$2:BF$14727,6,0)</f>
        <v>30</v>
      </c>
      <c r="J6" s="18">
        <f ca="1">SUM(I6+UNOS!J$9)</f>
        <v>41</v>
      </c>
      <c r="K6" s="14" t="str">
        <f>VLOOKUP(A$2:A$2977,'DNEVNI IZVESTAJ'!A$2:BH$14727,7,0)</f>
        <v>SME</v>
      </c>
      <c r="L6" s="14" t="str">
        <f>VLOOKUP(A$2:A$2977,'DNEVNI IZVESTAJ'!A$2:BI$14727,8,0)</f>
        <v>30-59</v>
      </c>
      <c r="M6" s="238">
        <f>VLOOKUP(A$2:A$2977,'DNEVNI IZVESTAJ'!A$2:BJ$14727,9,0)</f>
        <v>0</v>
      </c>
      <c r="N6" s="238">
        <f>VLOOKUP(A$2:A$2977,'DNEVNI IZVESTAJ'!A$2:BK$14727,10,0)</f>
        <v>0</v>
      </c>
      <c r="O6" s="238">
        <f>VLOOKUP(A$2:A$2977,'DNEVNI IZVESTAJ'!A$2:BL$14727,11,0)</f>
        <v>0</v>
      </c>
      <c r="P6" s="238">
        <f>VLOOKUP(A$2:A$2977,'DNEVNI IZVESTAJ'!A$2:BM$14727,12,0)</f>
        <v>0</v>
      </c>
      <c r="Q6" s="238">
        <f>VLOOKUP(A$2:A$2977,'DNEVNI IZVESTAJ'!A$2:BN$14727,13,0)</f>
        <v>0</v>
      </c>
      <c r="R6" s="238">
        <f>VLOOKUP(A$2:A$2977,'DNEVNI IZVESTAJ'!A$2:BO$14727,14,0)</f>
        <v>0</v>
      </c>
      <c r="S6" s="238">
        <f>VLOOKUP(A$2:A$2977,'DNEVNI IZVESTAJ'!A$2:BP$14727,15,0)</f>
        <v>0</v>
      </c>
      <c r="T6" s="14"/>
      <c r="BF6" s="14"/>
    </row>
    <row r="7" spans="1:58">
      <c r="A7" s="245" t="s">
        <v>16020</v>
      </c>
      <c r="B7" s="245" t="s">
        <v>15221</v>
      </c>
      <c r="C7" s="245">
        <v>1062.19</v>
      </c>
      <c r="D7" s="245">
        <v>37803.17</v>
      </c>
      <c r="E7" s="245" t="s">
        <v>16021</v>
      </c>
      <c r="F7" s="241">
        <f>VLOOKUP(A$2:A$2977,'DNEVNI IZVESTAJ'!A$2:C$14727,3,0)</f>
        <v>1072.24</v>
      </c>
      <c r="G7" s="238">
        <f>VLOOKUP(A$2:A$2977,'DNEVNI IZVESTAJ'!A$2:D$14727,4,0)</f>
        <v>34405.71</v>
      </c>
      <c r="H7" s="70">
        <f>C7-F7</f>
        <v>-10.049999999999955</v>
      </c>
      <c r="I7" s="14">
        <f>VLOOKUP(A$2:A$2977,'DNEVNI IZVESTAJ'!A$2:BF$14727,6,0)</f>
        <v>21</v>
      </c>
      <c r="J7" s="18">
        <f ca="1">SUM(I7+UNOS!J$9)</f>
        <v>32</v>
      </c>
      <c r="K7" s="14" t="str">
        <f>VLOOKUP(A$2:A$2977,'DNEVNI IZVESTAJ'!A$2:BH$14727,7,0)</f>
        <v>SME</v>
      </c>
      <c r="L7" s="14" t="str">
        <f>VLOOKUP(A$2:A$2977,'DNEVNI IZVESTAJ'!A$2:BI$14727,8,0)</f>
        <v>1-29</v>
      </c>
      <c r="M7" s="238">
        <f>VLOOKUP(A$2:A$2977,'DNEVNI IZVESTAJ'!A$2:BJ$14727,9,0)</f>
        <v>0</v>
      </c>
      <c r="N7" s="238">
        <f>VLOOKUP(A$2:A$2977,'DNEVNI IZVESTAJ'!A$2:BK$14727,10,0)</f>
        <v>0</v>
      </c>
      <c r="O7" s="238">
        <f>VLOOKUP(A$2:A$2977,'DNEVNI IZVESTAJ'!A$2:BL$14727,11,0)</f>
        <v>0</v>
      </c>
      <c r="P7" s="238">
        <f>VLOOKUP(A$2:A$2977,'DNEVNI IZVESTAJ'!A$2:BM$14727,12,0)</f>
        <v>0</v>
      </c>
      <c r="Q7" s="238">
        <f>VLOOKUP(A$2:A$2977,'DNEVNI IZVESTAJ'!A$2:BN$14727,13,0)</f>
        <v>0</v>
      </c>
      <c r="R7" s="238">
        <f>VLOOKUP(A$2:A$2977,'DNEVNI IZVESTAJ'!A$2:BO$14727,14,0)</f>
        <v>0</v>
      </c>
      <c r="S7" s="238">
        <f>VLOOKUP(A$2:A$2977,'DNEVNI IZVESTAJ'!A$2:BP$14727,15,0)</f>
        <v>0</v>
      </c>
      <c r="T7" s="14"/>
      <c r="BF7" s="14"/>
    </row>
    <row r="8" spans="1:58">
      <c r="A8" s="245" t="s">
        <v>3269</v>
      </c>
      <c r="B8" s="245" t="s">
        <v>3270</v>
      </c>
      <c r="C8" s="245">
        <v>1296.81</v>
      </c>
      <c r="D8" s="245">
        <v>20726.66</v>
      </c>
      <c r="E8" s="245" t="s">
        <v>3271</v>
      </c>
      <c r="F8" s="241">
        <f>VLOOKUP(A$2:A$2977,'DNEVNI IZVESTAJ'!A$2:C$14727,3,0)</f>
        <v>1302.3800000000001</v>
      </c>
      <c r="G8" s="238">
        <f>VLOOKUP(A$2:A$2977,'DNEVNI IZVESTAJ'!A$2:D$14727,4,0)</f>
        <v>16048.83</v>
      </c>
      <c r="H8" s="70">
        <f>C8-F8</f>
        <v>-5.5700000000001637</v>
      </c>
      <c r="I8" s="14">
        <f>VLOOKUP(A$2:A$2977,'DNEVNI IZVESTAJ'!A$2:BF$14727,6,0)</f>
        <v>21</v>
      </c>
      <c r="J8" s="18">
        <f ca="1">SUM(I8+UNOS!J$9)</f>
        <v>32</v>
      </c>
      <c r="K8" s="14" t="str">
        <f>VLOOKUP(A$2:A$2977,'DNEVNI IZVESTAJ'!A$2:BH$14727,7,0)</f>
        <v>SME</v>
      </c>
      <c r="L8" s="14" t="str">
        <f>VLOOKUP(A$2:A$2977,'DNEVNI IZVESTAJ'!A$2:BI$14727,8,0)</f>
        <v>1-29</v>
      </c>
      <c r="M8" s="238">
        <f>VLOOKUP(A$2:A$2977,'DNEVNI IZVESTAJ'!A$2:BJ$14727,9,0)</f>
        <v>0</v>
      </c>
      <c r="N8" s="238">
        <f>VLOOKUP(A$2:A$2977,'DNEVNI IZVESTAJ'!A$2:BK$14727,10,0)</f>
        <v>1297.29</v>
      </c>
      <c r="O8" s="238">
        <f>VLOOKUP(A$2:A$2977,'DNEVNI IZVESTAJ'!A$2:BL$14727,11,0)</f>
        <v>0</v>
      </c>
      <c r="P8" s="238">
        <f>VLOOKUP(A$2:A$2977,'DNEVNI IZVESTAJ'!A$2:BM$14727,12,0)</f>
        <v>0</v>
      </c>
      <c r="Q8" s="238">
        <f>VLOOKUP(A$2:A$2977,'DNEVNI IZVESTAJ'!A$2:BN$14727,13,0)</f>
        <v>0</v>
      </c>
      <c r="R8" s="238">
        <f>VLOOKUP(A$2:A$2977,'DNEVNI IZVESTAJ'!A$2:BO$14727,14,0)</f>
        <v>0</v>
      </c>
      <c r="S8" s="238">
        <f>VLOOKUP(A$2:A$2977,'DNEVNI IZVESTAJ'!A$2:BP$14727,15,0)</f>
        <v>0</v>
      </c>
      <c r="T8" s="14"/>
      <c r="BF8" s="14"/>
    </row>
    <row r="9" spans="1:58">
      <c r="A9" s="245" t="s">
        <v>15699</v>
      </c>
      <c r="B9" s="245" t="s">
        <v>15221</v>
      </c>
      <c r="C9" s="245">
        <v>278.98</v>
      </c>
      <c r="D9" s="245">
        <v>8938.49</v>
      </c>
      <c r="E9" s="245" t="s">
        <v>15700</v>
      </c>
      <c r="F9" s="241">
        <f>VLOOKUP(A$2:A$2977,'DNEVNI IZVESTAJ'!A$2:C$14727,3,0)</f>
        <v>278.98</v>
      </c>
      <c r="G9" s="238">
        <f>VLOOKUP(A$2:A$2977,'DNEVNI IZVESTAJ'!A$2:D$14727,4,0)</f>
        <v>7994.02</v>
      </c>
      <c r="H9" s="70">
        <f>C9-F9</f>
        <v>0</v>
      </c>
      <c r="I9" s="14">
        <f>VLOOKUP(A$2:A$2977,'DNEVNI IZVESTAJ'!A$2:BF$14727,6,0)</f>
        <v>18</v>
      </c>
      <c r="J9" s="18">
        <f ca="1">SUM(I9+UNOS!J$9)</f>
        <v>29</v>
      </c>
      <c r="K9" s="14" t="str">
        <f>VLOOKUP(A$2:A$2977,'DNEVNI IZVESTAJ'!A$2:BH$14727,7,0)</f>
        <v>SME</v>
      </c>
      <c r="L9" s="14" t="str">
        <f>VLOOKUP(A$2:A$2977,'DNEVNI IZVESTAJ'!A$2:BI$14727,8,0)</f>
        <v>1-29</v>
      </c>
      <c r="M9" s="238">
        <f>VLOOKUP(A$2:A$2977,'DNEVNI IZVESTAJ'!A$2:BJ$14727,9,0)</f>
        <v>0</v>
      </c>
      <c r="N9" s="238">
        <f>VLOOKUP(A$2:A$2977,'DNEVNI IZVESTAJ'!A$2:BK$14727,10,0)</f>
        <v>0</v>
      </c>
      <c r="O9" s="238">
        <f>VLOOKUP(A$2:A$2977,'DNEVNI IZVESTAJ'!A$2:BL$14727,11,0)</f>
        <v>0</v>
      </c>
      <c r="P9" s="238">
        <f>VLOOKUP(A$2:A$2977,'DNEVNI IZVESTAJ'!A$2:BM$14727,12,0)</f>
        <v>0</v>
      </c>
      <c r="Q9" s="238">
        <f>VLOOKUP(A$2:A$2977,'DNEVNI IZVESTAJ'!A$2:BN$14727,13,0)</f>
        <v>0</v>
      </c>
      <c r="R9" s="238">
        <f>VLOOKUP(A$2:A$2977,'DNEVNI IZVESTAJ'!A$2:BO$14727,14,0)</f>
        <v>0</v>
      </c>
      <c r="S9" s="238">
        <f>VLOOKUP(A$2:A$2977,'DNEVNI IZVESTAJ'!A$2:BP$14727,15,0)</f>
        <v>0</v>
      </c>
      <c r="T9" s="14"/>
      <c r="BF9" s="14"/>
    </row>
    <row r="10" spans="1:58">
      <c r="A10" s="245" t="s">
        <v>15730</v>
      </c>
      <c r="B10" s="245" t="s">
        <v>298</v>
      </c>
      <c r="C10" s="245">
        <v>513.70000000000005</v>
      </c>
      <c r="D10" s="245">
        <v>11814.1</v>
      </c>
      <c r="E10" s="245" t="s">
        <v>15731</v>
      </c>
      <c r="F10" s="241">
        <f>VLOOKUP(A$2:A$2977,'DNEVNI IZVESTAJ'!A$2:C$14727,3,0)</f>
        <v>513.70000000000005</v>
      </c>
      <c r="G10" s="238">
        <f>VLOOKUP(A$2:A$2977,'DNEVNI IZVESTAJ'!A$2:D$14727,4,0)</f>
        <v>9912.1</v>
      </c>
      <c r="H10" s="70">
        <f>C10-F10</f>
        <v>0</v>
      </c>
      <c r="I10" s="14">
        <f>VLOOKUP(A$2:A$2977,'DNEVNI IZVESTAJ'!A$2:BF$14727,6,0)</f>
        <v>18</v>
      </c>
      <c r="J10" s="18">
        <f ca="1">SUM(I10+UNOS!J$9)</f>
        <v>29</v>
      </c>
      <c r="K10" s="14" t="str">
        <f>VLOOKUP(A$2:A$2977,'DNEVNI IZVESTAJ'!A$2:BH$14727,7,0)</f>
        <v>SME</v>
      </c>
      <c r="L10" s="14" t="str">
        <f>VLOOKUP(A$2:A$2977,'DNEVNI IZVESTAJ'!A$2:BI$14727,8,0)</f>
        <v>1-29</v>
      </c>
      <c r="M10" s="238">
        <f>VLOOKUP(A$2:A$2977,'DNEVNI IZVESTAJ'!A$2:BJ$14727,9,0)</f>
        <v>0</v>
      </c>
      <c r="N10" s="238">
        <f>VLOOKUP(A$2:A$2977,'DNEVNI IZVESTAJ'!A$2:BK$14727,10,0)</f>
        <v>0</v>
      </c>
      <c r="O10" s="238">
        <f>VLOOKUP(A$2:A$2977,'DNEVNI IZVESTAJ'!A$2:BL$14727,11,0)</f>
        <v>0</v>
      </c>
      <c r="P10" s="238">
        <f>VLOOKUP(A$2:A$2977,'DNEVNI IZVESTAJ'!A$2:BM$14727,12,0)</f>
        <v>0</v>
      </c>
      <c r="Q10" s="238">
        <f>VLOOKUP(A$2:A$2977,'DNEVNI IZVESTAJ'!A$2:BN$14727,13,0)</f>
        <v>0</v>
      </c>
      <c r="R10" s="238">
        <f>VLOOKUP(A$2:A$2977,'DNEVNI IZVESTAJ'!A$2:BO$14727,14,0)</f>
        <v>0</v>
      </c>
      <c r="S10" s="238">
        <f>VLOOKUP(A$2:A$2977,'DNEVNI IZVESTAJ'!A$2:BP$14727,15,0)</f>
        <v>0</v>
      </c>
      <c r="T10" s="14"/>
      <c r="BF10" s="14"/>
    </row>
    <row r="11" spans="1:58">
      <c r="A11" s="245" t="s">
        <v>987</v>
      </c>
      <c r="B11" s="245" t="s">
        <v>298</v>
      </c>
      <c r="C11" s="245">
        <v>738.29</v>
      </c>
      <c r="D11" s="245">
        <v>18062.87</v>
      </c>
      <c r="E11" s="245" t="s">
        <v>996</v>
      </c>
      <c r="F11" s="241">
        <f>VLOOKUP(A$2:A$2977,'DNEVNI IZVESTAJ'!A$2:C$14727,3,0)</f>
        <v>738.29</v>
      </c>
      <c r="G11" s="238">
        <f>VLOOKUP(A$2:A$2977,'DNEVNI IZVESTAJ'!A$2:D$14727,4,0)</f>
        <v>15421.17</v>
      </c>
      <c r="H11" s="70">
        <f>C11-F11</f>
        <v>0</v>
      </c>
      <c r="I11" s="14">
        <f>VLOOKUP(A$2:A$2977,'DNEVNI IZVESTAJ'!A$2:BF$14727,6,0)</f>
        <v>18</v>
      </c>
      <c r="J11" s="18">
        <f ca="1">SUM(I11+UNOS!J$9)</f>
        <v>29</v>
      </c>
      <c r="K11" s="14" t="str">
        <f>VLOOKUP(A$2:A$2977,'DNEVNI IZVESTAJ'!A$2:BH$14727,7,0)</f>
        <v>SME</v>
      </c>
      <c r="L11" s="14" t="str">
        <f>VLOOKUP(A$2:A$2977,'DNEVNI IZVESTAJ'!A$2:BI$14727,8,0)</f>
        <v>1-29</v>
      </c>
      <c r="M11" s="238">
        <f>VLOOKUP(A$2:A$2977,'DNEVNI IZVESTAJ'!A$2:BJ$14727,9,0)</f>
        <v>0</v>
      </c>
      <c r="N11" s="238">
        <f>VLOOKUP(A$2:A$2977,'DNEVNI IZVESTAJ'!A$2:BK$14727,10,0)</f>
        <v>738.3</v>
      </c>
      <c r="O11" s="238">
        <f>VLOOKUP(A$2:A$2977,'DNEVNI IZVESTAJ'!A$2:BL$14727,11,0)</f>
        <v>0</v>
      </c>
      <c r="P11" s="238">
        <f>VLOOKUP(A$2:A$2977,'DNEVNI IZVESTAJ'!A$2:BM$14727,12,0)</f>
        <v>0</v>
      </c>
      <c r="Q11" s="238">
        <f>VLOOKUP(A$2:A$2977,'DNEVNI IZVESTAJ'!A$2:BN$14727,13,0)</f>
        <v>0</v>
      </c>
      <c r="R11" s="238">
        <f>VLOOKUP(A$2:A$2977,'DNEVNI IZVESTAJ'!A$2:BO$14727,14,0)</f>
        <v>0</v>
      </c>
      <c r="S11" s="238">
        <f>VLOOKUP(A$2:A$2977,'DNEVNI IZVESTAJ'!A$2:BP$14727,15,0)</f>
        <v>0</v>
      </c>
      <c r="T11" s="14"/>
      <c r="BF11" s="14"/>
    </row>
    <row r="12" spans="1:58">
      <c r="A12" s="245" t="s">
        <v>14553</v>
      </c>
      <c r="B12" s="245" t="s">
        <v>298</v>
      </c>
      <c r="C12" s="245">
        <v>210.53</v>
      </c>
      <c r="D12" s="245">
        <v>2265.04</v>
      </c>
      <c r="E12" s="245" t="s">
        <v>14554</v>
      </c>
      <c r="F12" s="241">
        <f>VLOOKUP(A$2:A$2977,'DNEVNI IZVESTAJ'!A$2:C$14727,3,0)</f>
        <v>210.53</v>
      </c>
      <c r="G12" s="238">
        <f>VLOOKUP(A$2:A$2977,'DNEVNI IZVESTAJ'!A$2:D$14727,4,0)</f>
        <v>1452.09</v>
      </c>
      <c r="H12" s="70">
        <f>C12-F12</f>
        <v>0</v>
      </c>
      <c r="I12" s="14">
        <f>VLOOKUP(A$2:A$2977,'DNEVNI IZVESTAJ'!A$2:BF$14727,6,0)</f>
        <v>18</v>
      </c>
      <c r="J12" s="18">
        <f ca="1">SUM(I12+UNOS!J$9)</f>
        <v>29</v>
      </c>
      <c r="K12" s="14" t="str">
        <f>VLOOKUP(A$2:A$2977,'DNEVNI IZVESTAJ'!A$2:BH$14727,7,0)</f>
        <v>SME</v>
      </c>
      <c r="L12" s="14" t="str">
        <f>VLOOKUP(A$2:A$2977,'DNEVNI IZVESTAJ'!A$2:BI$14727,8,0)</f>
        <v>1-29</v>
      </c>
      <c r="M12" s="238">
        <f>VLOOKUP(A$2:A$2977,'DNEVNI IZVESTAJ'!A$2:BJ$14727,9,0)</f>
        <v>0</v>
      </c>
      <c r="N12" s="238">
        <f>VLOOKUP(A$2:A$2977,'DNEVNI IZVESTAJ'!A$2:BK$14727,10,0)</f>
        <v>210.53</v>
      </c>
      <c r="O12" s="238">
        <f>VLOOKUP(A$2:A$2977,'DNEVNI IZVESTAJ'!A$2:BL$14727,11,0)</f>
        <v>0</v>
      </c>
      <c r="P12" s="238">
        <f>VLOOKUP(A$2:A$2977,'DNEVNI IZVESTAJ'!A$2:BM$14727,12,0)</f>
        <v>0</v>
      </c>
      <c r="Q12" s="238">
        <f>VLOOKUP(A$2:A$2977,'DNEVNI IZVESTAJ'!A$2:BN$14727,13,0)</f>
        <v>0</v>
      </c>
      <c r="R12" s="238">
        <f>VLOOKUP(A$2:A$2977,'DNEVNI IZVESTAJ'!A$2:BO$14727,14,0)</f>
        <v>0</v>
      </c>
      <c r="S12" s="238">
        <f>VLOOKUP(A$2:A$2977,'DNEVNI IZVESTAJ'!A$2:BP$14727,15,0)</f>
        <v>0</v>
      </c>
      <c r="T12" s="14"/>
      <c r="BF12" s="14"/>
    </row>
    <row r="13" spans="1:58">
      <c r="A13" s="245" t="s">
        <v>822</v>
      </c>
      <c r="B13" s="245" t="s">
        <v>298</v>
      </c>
      <c r="C13" s="245">
        <v>264.23</v>
      </c>
      <c r="D13" s="245">
        <v>4991.47</v>
      </c>
      <c r="E13" s="245" t="s">
        <v>820</v>
      </c>
      <c r="F13" s="241">
        <f>VLOOKUP(A$2:A$2977,'DNEVNI IZVESTAJ'!A$2:C$14727,3,0)</f>
        <v>264.23</v>
      </c>
      <c r="G13" s="238">
        <f>VLOOKUP(A$2:A$2977,'DNEVNI IZVESTAJ'!A$2:D$14727,4,0)</f>
        <v>4036.39</v>
      </c>
      <c r="H13" s="70">
        <f>C13-F13</f>
        <v>0</v>
      </c>
      <c r="I13" s="14">
        <f>VLOOKUP(A$2:A$2977,'DNEVNI IZVESTAJ'!A$2:BF$14727,6,0)</f>
        <v>18</v>
      </c>
      <c r="J13" s="18">
        <f ca="1">SUM(I13+UNOS!J$9)</f>
        <v>29</v>
      </c>
      <c r="K13" s="14" t="str">
        <f>VLOOKUP(A$2:A$2977,'DNEVNI IZVESTAJ'!A$2:BH$14727,7,0)</f>
        <v>SME</v>
      </c>
      <c r="L13" s="14" t="str">
        <f>VLOOKUP(A$2:A$2977,'DNEVNI IZVESTAJ'!A$2:BI$14727,8,0)</f>
        <v>1-29</v>
      </c>
      <c r="M13" s="238">
        <f>VLOOKUP(A$2:A$2977,'DNEVNI IZVESTAJ'!A$2:BJ$14727,9,0)</f>
        <v>0</v>
      </c>
      <c r="N13" s="238">
        <f>VLOOKUP(A$2:A$2977,'DNEVNI IZVESTAJ'!A$2:BK$14727,10,0)</f>
        <v>264.23</v>
      </c>
      <c r="O13" s="238">
        <f>VLOOKUP(A$2:A$2977,'DNEVNI IZVESTAJ'!A$2:BL$14727,11,0)</f>
        <v>0</v>
      </c>
      <c r="P13" s="238">
        <f>VLOOKUP(A$2:A$2977,'DNEVNI IZVESTAJ'!A$2:BM$14727,12,0)</f>
        <v>0</v>
      </c>
      <c r="Q13" s="238">
        <f>VLOOKUP(A$2:A$2977,'DNEVNI IZVESTAJ'!A$2:BN$14727,13,0)</f>
        <v>0</v>
      </c>
      <c r="R13" s="238">
        <f>VLOOKUP(A$2:A$2977,'DNEVNI IZVESTAJ'!A$2:BO$14727,14,0)</f>
        <v>0</v>
      </c>
      <c r="S13" s="238">
        <f>VLOOKUP(A$2:A$2977,'DNEVNI IZVESTAJ'!A$2:BP$14727,15,0)</f>
        <v>0</v>
      </c>
      <c r="T13" s="14"/>
      <c r="BF13" s="14"/>
    </row>
    <row r="14" spans="1:58">
      <c r="A14" s="245" t="s">
        <v>823</v>
      </c>
      <c r="B14" s="245" t="s">
        <v>298</v>
      </c>
      <c r="C14" s="245">
        <v>264.23</v>
      </c>
      <c r="D14" s="245">
        <v>4991.47</v>
      </c>
      <c r="E14" s="245" t="s">
        <v>1599</v>
      </c>
      <c r="F14" s="241">
        <f>VLOOKUP(A$2:A$2977,'DNEVNI IZVESTAJ'!A$2:C$14727,3,0)</f>
        <v>264.23</v>
      </c>
      <c r="G14" s="238">
        <f>VLOOKUP(A$2:A$2977,'DNEVNI IZVESTAJ'!A$2:D$14727,4,0)</f>
        <v>4036.39</v>
      </c>
      <c r="H14" s="70">
        <f>C14-F14</f>
        <v>0</v>
      </c>
      <c r="I14" s="14">
        <f>VLOOKUP(A$2:A$2977,'DNEVNI IZVESTAJ'!A$2:BF$14727,6,0)</f>
        <v>18</v>
      </c>
      <c r="J14" s="18">
        <f ca="1">SUM(I14+UNOS!J$9)</f>
        <v>29</v>
      </c>
      <c r="K14" s="14" t="str">
        <f>VLOOKUP(A$2:A$2977,'DNEVNI IZVESTAJ'!A$2:BH$14727,7,0)</f>
        <v>SME</v>
      </c>
      <c r="L14" s="14" t="str">
        <f>VLOOKUP(A$2:A$2977,'DNEVNI IZVESTAJ'!A$2:BI$14727,8,0)</f>
        <v>1-29</v>
      </c>
      <c r="M14" s="238">
        <f>VLOOKUP(A$2:A$2977,'DNEVNI IZVESTAJ'!A$2:BJ$14727,9,0)</f>
        <v>0</v>
      </c>
      <c r="N14" s="238">
        <f>VLOOKUP(A$2:A$2977,'DNEVNI IZVESTAJ'!A$2:BK$14727,10,0)</f>
        <v>264.23</v>
      </c>
      <c r="O14" s="238">
        <f>VLOOKUP(A$2:A$2977,'DNEVNI IZVESTAJ'!A$2:BL$14727,11,0)</f>
        <v>0</v>
      </c>
      <c r="P14" s="238">
        <f>VLOOKUP(A$2:A$2977,'DNEVNI IZVESTAJ'!A$2:BM$14727,12,0)</f>
        <v>0</v>
      </c>
      <c r="Q14" s="238">
        <f>VLOOKUP(A$2:A$2977,'DNEVNI IZVESTAJ'!A$2:BN$14727,13,0)</f>
        <v>0</v>
      </c>
      <c r="R14" s="238">
        <f>VLOOKUP(A$2:A$2977,'DNEVNI IZVESTAJ'!A$2:BO$14727,14,0)</f>
        <v>0</v>
      </c>
      <c r="S14" s="238">
        <f>VLOOKUP(A$2:A$2977,'DNEVNI IZVESTAJ'!A$2:BP$14727,15,0)</f>
        <v>0</v>
      </c>
      <c r="T14" s="14"/>
      <c r="BF14" s="14"/>
    </row>
    <row r="15" spans="1:58">
      <c r="A15" s="245" t="s">
        <v>824</v>
      </c>
      <c r="B15" s="245" t="s">
        <v>298</v>
      </c>
      <c r="C15" s="245">
        <v>264.23</v>
      </c>
      <c r="D15" s="245">
        <v>4991.47</v>
      </c>
      <c r="E15" s="245" t="s">
        <v>820</v>
      </c>
      <c r="F15" s="241">
        <f>VLOOKUP(A$2:A$2977,'DNEVNI IZVESTAJ'!A$2:C$14727,3,0)</f>
        <v>264.23</v>
      </c>
      <c r="G15" s="238">
        <f>VLOOKUP(A$2:A$2977,'DNEVNI IZVESTAJ'!A$2:D$14727,4,0)</f>
        <v>4036.39</v>
      </c>
      <c r="H15" s="70">
        <f>C15-F15</f>
        <v>0</v>
      </c>
      <c r="I15" s="14">
        <f>VLOOKUP(A$2:A$2977,'DNEVNI IZVESTAJ'!A$2:BF$14727,6,0)</f>
        <v>18</v>
      </c>
      <c r="J15" s="18">
        <f ca="1">SUM(I15+UNOS!J$9)</f>
        <v>29</v>
      </c>
      <c r="K15" s="14" t="str">
        <f>VLOOKUP(A$2:A$2977,'DNEVNI IZVESTAJ'!A$2:BH$14727,7,0)</f>
        <v>SME</v>
      </c>
      <c r="L15" s="14" t="str">
        <f>VLOOKUP(A$2:A$2977,'DNEVNI IZVESTAJ'!A$2:BI$14727,8,0)</f>
        <v>1-29</v>
      </c>
      <c r="M15" s="238">
        <f>VLOOKUP(A$2:A$2977,'DNEVNI IZVESTAJ'!A$2:BJ$14727,9,0)</f>
        <v>0</v>
      </c>
      <c r="N15" s="238">
        <f>VLOOKUP(A$2:A$2977,'DNEVNI IZVESTAJ'!A$2:BK$14727,10,0)</f>
        <v>264.23</v>
      </c>
      <c r="O15" s="238">
        <f>VLOOKUP(A$2:A$2977,'DNEVNI IZVESTAJ'!A$2:BL$14727,11,0)</f>
        <v>0</v>
      </c>
      <c r="P15" s="238">
        <f>VLOOKUP(A$2:A$2977,'DNEVNI IZVESTAJ'!A$2:BM$14727,12,0)</f>
        <v>0</v>
      </c>
      <c r="Q15" s="238">
        <f>VLOOKUP(A$2:A$2977,'DNEVNI IZVESTAJ'!A$2:BN$14727,13,0)</f>
        <v>0</v>
      </c>
      <c r="R15" s="238">
        <f>VLOOKUP(A$2:A$2977,'DNEVNI IZVESTAJ'!A$2:BO$14727,14,0)</f>
        <v>0</v>
      </c>
      <c r="S15" s="238">
        <f>VLOOKUP(A$2:A$2977,'DNEVNI IZVESTAJ'!A$2:BP$14727,15,0)</f>
        <v>0</v>
      </c>
      <c r="T15" s="14"/>
      <c r="BF15" s="14"/>
    </row>
    <row r="16" spans="1:58">
      <c r="A16" s="245" t="s">
        <v>14550</v>
      </c>
      <c r="B16" s="245" t="s">
        <v>298</v>
      </c>
      <c r="C16" s="245">
        <v>203.45</v>
      </c>
      <c r="D16" s="245">
        <v>6665</v>
      </c>
      <c r="E16" s="245" t="s">
        <v>14551</v>
      </c>
      <c r="F16" s="241">
        <f>VLOOKUP(A$2:A$2977,'DNEVNI IZVESTAJ'!A$2:C$14727,3,0)</f>
        <v>203.45</v>
      </c>
      <c r="G16" s="238">
        <f>VLOOKUP(A$2:A$2977,'DNEVNI IZVESTAJ'!A$2:D$14727,4,0)</f>
        <v>5946.45</v>
      </c>
      <c r="H16" s="70">
        <f>C16-F16</f>
        <v>0</v>
      </c>
      <c r="I16" s="14">
        <f>VLOOKUP(A$2:A$2977,'DNEVNI IZVESTAJ'!A$2:BF$14727,6,0)</f>
        <v>18</v>
      </c>
      <c r="J16" s="18">
        <f ca="1">SUM(I16+UNOS!J$9)</f>
        <v>29</v>
      </c>
      <c r="K16" s="14" t="str">
        <f>VLOOKUP(A$2:A$2977,'DNEVNI IZVESTAJ'!A$2:BH$14727,7,0)</f>
        <v>SME</v>
      </c>
      <c r="L16" s="14" t="str">
        <f>VLOOKUP(A$2:A$2977,'DNEVNI IZVESTAJ'!A$2:BI$14727,8,0)</f>
        <v>1-29</v>
      </c>
      <c r="M16" s="238">
        <f>VLOOKUP(A$2:A$2977,'DNEVNI IZVESTAJ'!A$2:BJ$14727,9,0)</f>
        <v>0</v>
      </c>
      <c r="N16" s="238">
        <f>VLOOKUP(A$2:A$2977,'DNEVNI IZVESTAJ'!A$2:BK$14727,10,0)</f>
        <v>203.45</v>
      </c>
      <c r="O16" s="238">
        <f>VLOOKUP(A$2:A$2977,'DNEVNI IZVESTAJ'!A$2:BL$14727,11,0)</f>
        <v>0</v>
      </c>
      <c r="P16" s="238">
        <f>VLOOKUP(A$2:A$2977,'DNEVNI IZVESTAJ'!A$2:BM$14727,12,0)</f>
        <v>0</v>
      </c>
      <c r="Q16" s="238">
        <f>VLOOKUP(A$2:A$2977,'DNEVNI IZVESTAJ'!A$2:BN$14727,13,0)</f>
        <v>0</v>
      </c>
      <c r="R16" s="238">
        <f>VLOOKUP(A$2:A$2977,'DNEVNI IZVESTAJ'!A$2:BO$14727,14,0)</f>
        <v>0</v>
      </c>
      <c r="S16" s="238">
        <f>VLOOKUP(A$2:A$2977,'DNEVNI IZVESTAJ'!A$2:BP$14727,15,0)</f>
        <v>0</v>
      </c>
      <c r="T16" s="14"/>
      <c r="BF16" s="14"/>
    </row>
    <row r="17" spans="1:58">
      <c r="A17" s="245" t="s">
        <v>1504</v>
      </c>
      <c r="B17" s="245" t="s">
        <v>298</v>
      </c>
      <c r="C17" s="245">
        <v>497.53</v>
      </c>
      <c r="D17" s="245">
        <v>3400.36</v>
      </c>
      <c r="E17" s="245" t="s">
        <v>1505</v>
      </c>
      <c r="F17" s="241">
        <f>VLOOKUP(A$2:A$2977,'DNEVNI IZVESTAJ'!A$2:C$14727,3,0)</f>
        <v>486.47</v>
      </c>
      <c r="G17" s="238">
        <f>VLOOKUP(A$2:A$2977,'DNEVNI IZVESTAJ'!A$2:D$14727,4,0)</f>
        <v>1474.79</v>
      </c>
      <c r="H17" s="70">
        <f>C17-F17</f>
        <v>11.059999999999945</v>
      </c>
      <c r="I17" s="14">
        <f>VLOOKUP(A$2:A$2977,'DNEVNI IZVESTAJ'!A$2:BF$14727,6,0)</f>
        <v>18</v>
      </c>
      <c r="J17" s="18">
        <f ca="1">SUM(I17+UNOS!J$9)</f>
        <v>29</v>
      </c>
      <c r="K17" s="14" t="str">
        <f>VLOOKUP(A$2:A$2977,'DNEVNI IZVESTAJ'!A$2:BH$14727,7,0)</f>
        <v>SME</v>
      </c>
      <c r="L17" s="14" t="str">
        <f>VLOOKUP(A$2:A$2977,'DNEVNI IZVESTAJ'!A$2:BI$14727,8,0)</f>
        <v>1-29</v>
      </c>
      <c r="M17" s="238">
        <f>VLOOKUP(A$2:A$2977,'DNEVNI IZVESTAJ'!A$2:BJ$14727,9,0)</f>
        <v>0</v>
      </c>
      <c r="N17" s="238">
        <f>VLOOKUP(A$2:A$2977,'DNEVNI IZVESTAJ'!A$2:BK$14727,10,0)</f>
        <v>486.47</v>
      </c>
      <c r="O17" s="238">
        <f>VLOOKUP(A$2:A$2977,'DNEVNI IZVESTAJ'!A$2:BL$14727,11,0)</f>
        <v>0</v>
      </c>
      <c r="P17" s="238">
        <f>VLOOKUP(A$2:A$2977,'DNEVNI IZVESTAJ'!A$2:BM$14727,12,0)</f>
        <v>0</v>
      </c>
      <c r="Q17" s="238">
        <f>VLOOKUP(A$2:A$2977,'DNEVNI IZVESTAJ'!A$2:BN$14727,13,0)</f>
        <v>0</v>
      </c>
      <c r="R17" s="238">
        <f>VLOOKUP(A$2:A$2977,'DNEVNI IZVESTAJ'!A$2:BO$14727,14,0)</f>
        <v>0</v>
      </c>
      <c r="S17" s="238">
        <f>VLOOKUP(A$2:A$2977,'DNEVNI IZVESTAJ'!A$2:BP$14727,15,0)</f>
        <v>0</v>
      </c>
      <c r="T17" s="14"/>
      <c r="BF17" s="14"/>
    </row>
    <row r="18" spans="1:58">
      <c r="A18" s="245" t="s">
        <v>801</v>
      </c>
      <c r="B18" s="245" t="s">
        <v>298</v>
      </c>
      <c r="C18" s="245">
        <v>163.21</v>
      </c>
      <c r="D18" s="245">
        <v>1733.53</v>
      </c>
      <c r="E18" s="245" t="s">
        <v>2882</v>
      </c>
      <c r="F18" s="241">
        <f>VLOOKUP(A$2:A$2977,'DNEVNI IZVESTAJ'!A$2:C$14727,3,0)</f>
        <v>163.21</v>
      </c>
      <c r="G18" s="238">
        <f>VLOOKUP(A$2:A$2977,'DNEVNI IZVESTAJ'!A$2:D$14727,4,0)</f>
        <v>1115.8499999999999</v>
      </c>
      <c r="H18" s="70">
        <f>C18-F18</f>
        <v>0</v>
      </c>
      <c r="I18" s="14">
        <f>VLOOKUP(A$2:A$2977,'DNEVNI IZVESTAJ'!A$2:BF$14727,6,0)</f>
        <v>18</v>
      </c>
      <c r="J18" s="18">
        <f ca="1">SUM(I18+UNOS!J$9)</f>
        <v>29</v>
      </c>
      <c r="K18" s="14" t="str">
        <f>VLOOKUP(A$2:A$2977,'DNEVNI IZVESTAJ'!A$2:BH$14727,7,0)</f>
        <v>SME</v>
      </c>
      <c r="L18" s="14" t="str">
        <f>VLOOKUP(A$2:A$2977,'DNEVNI IZVESTAJ'!A$2:BI$14727,8,0)</f>
        <v>1-29</v>
      </c>
      <c r="M18" s="238">
        <f>VLOOKUP(A$2:A$2977,'DNEVNI IZVESTAJ'!A$2:BJ$14727,9,0)</f>
        <v>0</v>
      </c>
      <c r="N18" s="238">
        <f>VLOOKUP(A$2:A$2977,'DNEVNI IZVESTAJ'!A$2:BK$14727,10,0)</f>
        <v>163.21</v>
      </c>
      <c r="O18" s="238">
        <f>VLOOKUP(A$2:A$2977,'DNEVNI IZVESTAJ'!A$2:BL$14727,11,0)</f>
        <v>0</v>
      </c>
      <c r="P18" s="238">
        <f>VLOOKUP(A$2:A$2977,'DNEVNI IZVESTAJ'!A$2:BM$14727,12,0)</f>
        <v>0</v>
      </c>
      <c r="Q18" s="238">
        <f>VLOOKUP(A$2:A$2977,'DNEVNI IZVESTAJ'!A$2:BN$14727,13,0)</f>
        <v>0</v>
      </c>
      <c r="R18" s="238">
        <f>VLOOKUP(A$2:A$2977,'DNEVNI IZVESTAJ'!A$2:BO$14727,14,0)</f>
        <v>0</v>
      </c>
      <c r="S18" s="238">
        <f>VLOOKUP(A$2:A$2977,'DNEVNI IZVESTAJ'!A$2:BP$14727,15,0)</f>
        <v>0</v>
      </c>
      <c r="T18" s="14"/>
      <c r="BF18" s="14"/>
    </row>
    <row r="19" spans="1:58">
      <c r="A19" s="245" t="s">
        <v>802</v>
      </c>
      <c r="B19" s="245" t="s">
        <v>298</v>
      </c>
      <c r="C19" s="245">
        <v>163.21</v>
      </c>
      <c r="D19" s="245">
        <v>1733.53</v>
      </c>
      <c r="E19" s="245" t="s">
        <v>2882</v>
      </c>
      <c r="F19" s="241">
        <f>VLOOKUP(A$2:A$2977,'DNEVNI IZVESTAJ'!A$2:C$14727,3,0)</f>
        <v>163.21</v>
      </c>
      <c r="G19" s="238">
        <f>VLOOKUP(A$2:A$2977,'DNEVNI IZVESTAJ'!A$2:D$14727,4,0)</f>
        <v>1115.8499999999999</v>
      </c>
      <c r="H19" s="70">
        <f>C19-F19</f>
        <v>0</v>
      </c>
      <c r="I19" s="14">
        <f>VLOOKUP(A$2:A$2977,'DNEVNI IZVESTAJ'!A$2:BF$14727,6,0)</f>
        <v>18</v>
      </c>
      <c r="J19" s="18">
        <f ca="1">SUM(I19+UNOS!J$9)</f>
        <v>29</v>
      </c>
      <c r="K19" s="14" t="str">
        <f>VLOOKUP(A$2:A$2977,'DNEVNI IZVESTAJ'!A$2:BH$14727,7,0)</f>
        <v>SME</v>
      </c>
      <c r="L19" s="14" t="str">
        <f>VLOOKUP(A$2:A$2977,'DNEVNI IZVESTAJ'!A$2:BI$14727,8,0)</f>
        <v>1-29</v>
      </c>
      <c r="M19" s="238">
        <f>VLOOKUP(A$2:A$2977,'DNEVNI IZVESTAJ'!A$2:BJ$14727,9,0)</f>
        <v>0</v>
      </c>
      <c r="N19" s="238">
        <f>VLOOKUP(A$2:A$2977,'DNEVNI IZVESTAJ'!A$2:BK$14727,10,0)</f>
        <v>163.21</v>
      </c>
      <c r="O19" s="238">
        <f>VLOOKUP(A$2:A$2977,'DNEVNI IZVESTAJ'!A$2:BL$14727,11,0)</f>
        <v>0</v>
      </c>
      <c r="P19" s="238">
        <f>VLOOKUP(A$2:A$2977,'DNEVNI IZVESTAJ'!A$2:BM$14727,12,0)</f>
        <v>0</v>
      </c>
      <c r="Q19" s="238">
        <f>VLOOKUP(A$2:A$2977,'DNEVNI IZVESTAJ'!A$2:BN$14727,13,0)</f>
        <v>0</v>
      </c>
      <c r="R19" s="238">
        <f>VLOOKUP(A$2:A$2977,'DNEVNI IZVESTAJ'!A$2:BO$14727,14,0)</f>
        <v>0</v>
      </c>
      <c r="S19" s="238">
        <f>VLOOKUP(A$2:A$2977,'DNEVNI IZVESTAJ'!A$2:BP$14727,15,0)</f>
        <v>0</v>
      </c>
      <c r="T19" s="14"/>
      <c r="BF19" s="14"/>
    </row>
    <row r="20" spans="1:58">
      <c r="A20" s="245" t="s">
        <v>803</v>
      </c>
      <c r="B20" s="245" t="s">
        <v>298</v>
      </c>
      <c r="C20" s="245">
        <v>163.26</v>
      </c>
      <c r="D20" s="245">
        <v>2037.63</v>
      </c>
      <c r="E20" s="245" t="s">
        <v>804</v>
      </c>
      <c r="F20" s="241">
        <f>VLOOKUP(A$2:A$2977,'DNEVNI IZVESTAJ'!A$2:C$14727,3,0)</f>
        <v>163.26</v>
      </c>
      <c r="G20" s="238">
        <f>VLOOKUP(A$2:A$2977,'DNEVNI IZVESTAJ'!A$2:D$14727,4,0)</f>
        <v>1427</v>
      </c>
      <c r="H20" s="70">
        <f>C20-F20</f>
        <v>0</v>
      </c>
      <c r="I20" s="14">
        <f>VLOOKUP(A$2:A$2977,'DNEVNI IZVESTAJ'!A$2:BF$14727,6,0)</f>
        <v>18</v>
      </c>
      <c r="J20" s="18">
        <f ca="1">SUM(I20+UNOS!J$9)</f>
        <v>29</v>
      </c>
      <c r="K20" s="14" t="str">
        <f>VLOOKUP(A$2:A$2977,'DNEVNI IZVESTAJ'!A$2:BH$14727,7,0)</f>
        <v>SME</v>
      </c>
      <c r="L20" s="14" t="str">
        <f>VLOOKUP(A$2:A$2977,'DNEVNI IZVESTAJ'!A$2:BI$14727,8,0)</f>
        <v>1-29</v>
      </c>
      <c r="M20" s="238">
        <f>VLOOKUP(A$2:A$2977,'DNEVNI IZVESTAJ'!A$2:BJ$14727,9,0)</f>
        <v>0</v>
      </c>
      <c r="N20" s="238">
        <f>VLOOKUP(A$2:A$2977,'DNEVNI IZVESTAJ'!A$2:BK$14727,10,0)</f>
        <v>163.26</v>
      </c>
      <c r="O20" s="238">
        <f>VLOOKUP(A$2:A$2977,'DNEVNI IZVESTAJ'!A$2:BL$14727,11,0)</f>
        <v>0</v>
      </c>
      <c r="P20" s="238">
        <f>VLOOKUP(A$2:A$2977,'DNEVNI IZVESTAJ'!A$2:BM$14727,12,0)</f>
        <v>0</v>
      </c>
      <c r="Q20" s="238">
        <f>VLOOKUP(A$2:A$2977,'DNEVNI IZVESTAJ'!A$2:BN$14727,13,0)</f>
        <v>0</v>
      </c>
      <c r="R20" s="238">
        <f>VLOOKUP(A$2:A$2977,'DNEVNI IZVESTAJ'!A$2:BO$14727,14,0)</f>
        <v>0</v>
      </c>
      <c r="S20" s="238">
        <f>VLOOKUP(A$2:A$2977,'DNEVNI IZVESTAJ'!A$2:BP$14727,15,0)</f>
        <v>0</v>
      </c>
      <c r="T20" s="14"/>
      <c r="BF20" s="14"/>
    </row>
    <row r="21" spans="1:58">
      <c r="A21" s="245" t="s">
        <v>805</v>
      </c>
      <c r="B21" s="245" t="s">
        <v>298</v>
      </c>
      <c r="C21" s="245">
        <v>163.26</v>
      </c>
      <c r="D21" s="245">
        <v>2037.63</v>
      </c>
      <c r="E21" s="245" t="s">
        <v>2882</v>
      </c>
      <c r="F21" s="241">
        <f>VLOOKUP(A$2:A$2977,'DNEVNI IZVESTAJ'!A$2:C$14727,3,0)</f>
        <v>163.26</v>
      </c>
      <c r="G21" s="238">
        <f>VLOOKUP(A$2:A$2977,'DNEVNI IZVESTAJ'!A$2:D$14727,4,0)</f>
        <v>1427</v>
      </c>
      <c r="H21" s="70">
        <f>C21-F21</f>
        <v>0</v>
      </c>
      <c r="I21" s="14">
        <f>VLOOKUP(A$2:A$2977,'DNEVNI IZVESTAJ'!A$2:BF$14727,6,0)</f>
        <v>18</v>
      </c>
      <c r="J21" s="18">
        <f ca="1">SUM(I21+UNOS!J$9)</f>
        <v>29</v>
      </c>
      <c r="K21" s="14" t="str">
        <f>VLOOKUP(A$2:A$2977,'DNEVNI IZVESTAJ'!A$2:BH$14727,7,0)</f>
        <v>SME</v>
      </c>
      <c r="L21" s="14" t="str">
        <f>VLOOKUP(A$2:A$2977,'DNEVNI IZVESTAJ'!A$2:BI$14727,8,0)</f>
        <v>1-29</v>
      </c>
      <c r="M21" s="238">
        <f>VLOOKUP(A$2:A$2977,'DNEVNI IZVESTAJ'!A$2:BJ$14727,9,0)</f>
        <v>0</v>
      </c>
      <c r="N21" s="238">
        <f>VLOOKUP(A$2:A$2977,'DNEVNI IZVESTAJ'!A$2:BK$14727,10,0)</f>
        <v>163.26</v>
      </c>
      <c r="O21" s="238">
        <f>VLOOKUP(A$2:A$2977,'DNEVNI IZVESTAJ'!A$2:BL$14727,11,0)</f>
        <v>0</v>
      </c>
      <c r="P21" s="238">
        <f>VLOOKUP(A$2:A$2977,'DNEVNI IZVESTAJ'!A$2:BM$14727,12,0)</f>
        <v>0</v>
      </c>
      <c r="Q21" s="238">
        <f>VLOOKUP(A$2:A$2977,'DNEVNI IZVESTAJ'!A$2:BN$14727,13,0)</f>
        <v>0</v>
      </c>
      <c r="R21" s="238">
        <f>VLOOKUP(A$2:A$2977,'DNEVNI IZVESTAJ'!A$2:BO$14727,14,0)</f>
        <v>0</v>
      </c>
      <c r="S21" s="238">
        <f>VLOOKUP(A$2:A$2977,'DNEVNI IZVESTAJ'!A$2:BP$14727,15,0)</f>
        <v>0</v>
      </c>
      <c r="T21" s="14"/>
      <c r="BF21" s="14"/>
    </row>
    <row r="22" spans="1:58">
      <c r="A22" s="245" t="s">
        <v>817</v>
      </c>
      <c r="B22" s="245" t="s">
        <v>298</v>
      </c>
      <c r="C22" s="245">
        <v>264.23</v>
      </c>
      <c r="D22" s="245">
        <v>4991.47</v>
      </c>
      <c r="E22" s="245" t="s">
        <v>818</v>
      </c>
      <c r="F22" s="241">
        <f>VLOOKUP(A$2:A$2977,'DNEVNI IZVESTAJ'!A$2:C$14727,3,0)</f>
        <v>264.23</v>
      </c>
      <c r="G22" s="238">
        <f>VLOOKUP(A$2:A$2977,'DNEVNI IZVESTAJ'!A$2:D$14727,4,0)</f>
        <v>4036.39</v>
      </c>
      <c r="H22" s="70">
        <f>C22-F22</f>
        <v>0</v>
      </c>
      <c r="I22" s="14">
        <f>VLOOKUP(A$2:A$2977,'DNEVNI IZVESTAJ'!A$2:BF$14727,6,0)</f>
        <v>18</v>
      </c>
      <c r="J22" s="18">
        <f ca="1">SUM(I22+UNOS!J$9)</f>
        <v>29</v>
      </c>
      <c r="K22" s="14" t="str">
        <f>VLOOKUP(A$2:A$2977,'DNEVNI IZVESTAJ'!A$2:BH$14727,7,0)</f>
        <v>SME</v>
      </c>
      <c r="L22" s="14" t="str">
        <f>VLOOKUP(A$2:A$2977,'DNEVNI IZVESTAJ'!A$2:BI$14727,8,0)</f>
        <v>1-29</v>
      </c>
      <c r="M22" s="238">
        <f>VLOOKUP(A$2:A$2977,'DNEVNI IZVESTAJ'!A$2:BJ$14727,9,0)</f>
        <v>0</v>
      </c>
      <c r="N22" s="238">
        <f>VLOOKUP(A$2:A$2977,'DNEVNI IZVESTAJ'!A$2:BK$14727,10,0)</f>
        <v>264.23</v>
      </c>
      <c r="O22" s="238">
        <f>VLOOKUP(A$2:A$2977,'DNEVNI IZVESTAJ'!A$2:BL$14727,11,0)</f>
        <v>0</v>
      </c>
      <c r="P22" s="238">
        <f>VLOOKUP(A$2:A$2977,'DNEVNI IZVESTAJ'!A$2:BM$14727,12,0)</f>
        <v>0</v>
      </c>
      <c r="Q22" s="238">
        <f>VLOOKUP(A$2:A$2977,'DNEVNI IZVESTAJ'!A$2:BN$14727,13,0)</f>
        <v>0</v>
      </c>
      <c r="R22" s="238">
        <f>VLOOKUP(A$2:A$2977,'DNEVNI IZVESTAJ'!A$2:BO$14727,14,0)</f>
        <v>0</v>
      </c>
      <c r="S22" s="238">
        <f>VLOOKUP(A$2:A$2977,'DNEVNI IZVESTAJ'!A$2:BP$14727,15,0)</f>
        <v>0</v>
      </c>
      <c r="T22" s="14"/>
      <c r="BF22" s="14"/>
    </row>
    <row r="23" spans="1:58">
      <c r="A23" s="245" t="s">
        <v>819</v>
      </c>
      <c r="B23" s="245" t="s">
        <v>298</v>
      </c>
      <c r="C23" s="245">
        <v>264.23</v>
      </c>
      <c r="D23" s="245">
        <v>4991.47</v>
      </c>
      <c r="E23" s="245" t="s">
        <v>820</v>
      </c>
      <c r="F23" s="241">
        <f>VLOOKUP(A$2:A$2977,'DNEVNI IZVESTAJ'!A$2:C$14727,3,0)</f>
        <v>264.23</v>
      </c>
      <c r="G23" s="238">
        <f>VLOOKUP(A$2:A$2977,'DNEVNI IZVESTAJ'!A$2:D$14727,4,0)</f>
        <v>4036.39</v>
      </c>
      <c r="H23" s="70">
        <f>C23-F23</f>
        <v>0</v>
      </c>
      <c r="I23" s="14">
        <f>VLOOKUP(A$2:A$2977,'DNEVNI IZVESTAJ'!A$2:BF$14727,6,0)</f>
        <v>18</v>
      </c>
      <c r="J23" s="18">
        <f ca="1">SUM(I23+UNOS!J$9)</f>
        <v>29</v>
      </c>
      <c r="K23" s="14" t="str">
        <f>VLOOKUP(A$2:A$2977,'DNEVNI IZVESTAJ'!A$2:BH$14727,7,0)</f>
        <v>SME</v>
      </c>
      <c r="L23" s="14" t="str">
        <f>VLOOKUP(A$2:A$2977,'DNEVNI IZVESTAJ'!A$2:BI$14727,8,0)</f>
        <v>1-29</v>
      </c>
      <c r="M23" s="238">
        <f>VLOOKUP(A$2:A$2977,'DNEVNI IZVESTAJ'!A$2:BJ$14727,9,0)</f>
        <v>0</v>
      </c>
      <c r="N23" s="238">
        <f>VLOOKUP(A$2:A$2977,'DNEVNI IZVESTAJ'!A$2:BK$14727,10,0)</f>
        <v>264.23</v>
      </c>
      <c r="O23" s="238">
        <f>VLOOKUP(A$2:A$2977,'DNEVNI IZVESTAJ'!A$2:BL$14727,11,0)</f>
        <v>0</v>
      </c>
      <c r="P23" s="238">
        <f>VLOOKUP(A$2:A$2977,'DNEVNI IZVESTAJ'!A$2:BM$14727,12,0)</f>
        <v>0</v>
      </c>
      <c r="Q23" s="238">
        <f>VLOOKUP(A$2:A$2977,'DNEVNI IZVESTAJ'!A$2:BN$14727,13,0)</f>
        <v>0</v>
      </c>
      <c r="R23" s="238">
        <f>VLOOKUP(A$2:A$2977,'DNEVNI IZVESTAJ'!A$2:BO$14727,14,0)</f>
        <v>0</v>
      </c>
      <c r="S23" s="238">
        <f>VLOOKUP(A$2:A$2977,'DNEVNI IZVESTAJ'!A$2:BP$14727,15,0)</f>
        <v>0</v>
      </c>
      <c r="T23" s="14"/>
      <c r="BF23" s="14"/>
    </row>
    <row r="24" spans="1:58">
      <c r="A24" s="245" t="s">
        <v>821</v>
      </c>
      <c r="B24" s="245" t="s">
        <v>298</v>
      </c>
      <c r="C24" s="245">
        <v>264.23</v>
      </c>
      <c r="D24" s="245">
        <v>4991.47</v>
      </c>
      <c r="E24" s="245" t="s">
        <v>1599</v>
      </c>
      <c r="F24" s="241">
        <f>VLOOKUP(A$2:A$2977,'DNEVNI IZVESTAJ'!A$2:C$14727,3,0)</f>
        <v>264.23</v>
      </c>
      <c r="G24" s="238">
        <f>VLOOKUP(A$2:A$2977,'DNEVNI IZVESTAJ'!A$2:D$14727,4,0)</f>
        <v>4036.39</v>
      </c>
      <c r="H24" s="70">
        <f>C24-F24</f>
        <v>0</v>
      </c>
      <c r="I24" s="14">
        <f>VLOOKUP(A$2:A$2977,'DNEVNI IZVESTAJ'!A$2:BF$14727,6,0)</f>
        <v>18</v>
      </c>
      <c r="J24" s="18">
        <f ca="1">SUM(I24+UNOS!J$9)</f>
        <v>29</v>
      </c>
      <c r="K24" s="14" t="str">
        <f>VLOOKUP(A$2:A$2977,'DNEVNI IZVESTAJ'!A$2:BH$14727,7,0)</f>
        <v>SME</v>
      </c>
      <c r="L24" s="14" t="str">
        <f>VLOOKUP(A$2:A$2977,'DNEVNI IZVESTAJ'!A$2:BI$14727,8,0)</f>
        <v>1-29</v>
      </c>
      <c r="M24" s="238">
        <f>VLOOKUP(A$2:A$2977,'DNEVNI IZVESTAJ'!A$2:BJ$14727,9,0)</f>
        <v>0</v>
      </c>
      <c r="N24" s="238">
        <f>VLOOKUP(A$2:A$2977,'DNEVNI IZVESTAJ'!A$2:BK$14727,10,0)</f>
        <v>264.23</v>
      </c>
      <c r="O24" s="238">
        <f>VLOOKUP(A$2:A$2977,'DNEVNI IZVESTAJ'!A$2:BL$14727,11,0)</f>
        <v>0</v>
      </c>
      <c r="P24" s="238">
        <f>VLOOKUP(A$2:A$2977,'DNEVNI IZVESTAJ'!A$2:BM$14727,12,0)</f>
        <v>0</v>
      </c>
      <c r="Q24" s="238">
        <f>VLOOKUP(A$2:A$2977,'DNEVNI IZVESTAJ'!A$2:BN$14727,13,0)</f>
        <v>0</v>
      </c>
      <c r="R24" s="238">
        <f>VLOOKUP(A$2:A$2977,'DNEVNI IZVESTAJ'!A$2:BO$14727,14,0)</f>
        <v>0</v>
      </c>
      <c r="S24" s="238">
        <f>VLOOKUP(A$2:A$2977,'DNEVNI IZVESTAJ'!A$2:BP$14727,15,0)</f>
        <v>0</v>
      </c>
      <c r="T24" s="14"/>
      <c r="BF24" s="14"/>
    </row>
    <row r="25" spans="1:58">
      <c r="A25" s="245" t="s">
        <v>795</v>
      </c>
      <c r="B25" s="245" t="s">
        <v>298</v>
      </c>
      <c r="C25" s="245">
        <v>89.68</v>
      </c>
      <c r="D25" s="245">
        <v>1116.57</v>
      </c>
      <c r="E25" s="245" t="s">
        <v>796</v>
      </c>
      <c r="F25" s="241">
        <f>VLOOKUP(A$2:A$2977,'DNEVNI IZVESTAJ'!A$2:C$14727,3,0)</f>
        <v>36.770000000000003</v>
      </c>
      <c r="G25" s="238">
        <f>VLOOKUP(A$2:A$2977,'DNEVNI IZVESTAJ'!A$2:D$14727,4,0)</f>
        <v>782.58</v>
      </c>
      <c r="H25" s="70">
        <f>C25-F25</f>
        <v>52.910000000000004</v>
      </c>
      <c r="I25" s="14">
        <f>VLOOKUP(A$2:A$2977,'DNEVNI IZVESTAJ'!A$2:BF$14727,6,0)</f>
        <v>18</v>
      </c>
      <c r="J25" s="18">
        <f ca="1">SUM(I25+UNOS!J$9)</f>
        <v>29</v>
      </c>
      <c r="K25" s="14" t="str">
        <f>VLOOKUP(A$2:A$2977,'DNEVNI IZVESTAJ'!A$2:BH$14727,7,0)</f>
        <v>SME</v>
      </c>
      <c r="L25" s="14" t="str">
        <f>VLOOKUP(A$2:A$2977,'DNEVNI IZVESTAJ'!A$2:BI$14727,8,0)</f>
        <v>1-29</v>
      </c>
      <c r="M25" s="238">
        <f>VLOOKUP(A$2:A$2977,'DNEVNI IZVESTAJ'!A$2:BJ$14727,9,0)</f>
        <v>0</v>
      </c>
      <c r="N25" s="238">
        <f>VLOOKUP(A$2:A$2977,'DNEVNI IZVESTAJ'!A$2:BK$14727,10,0)</f>
        <v>36.770000000000003</v>
      </c>
      <c r="O25" s="238">
        <f>VLOOKUP(A$2:A$2977,'DNEVNI IZVESTAJ'!A$2:BL$14727,11,0)</f>
        <v>0</v>
      </c>
      <c r="P25" s="238">
        <f>VLOOKUP(A$2:A$2977,'DNEVNI IZVESTAJ'!A$2:BM$14727,12,0)</f>
        <v>0</v>
      </c>
      <c r="Q25" s="238">
        <f>VLOOKUP(A$2:A$2977,'DNEVNI IZVESTAJ'!A$2:BN$14727,13,0)</f>
        <v>0</v>
      </c>
      <c r="R25" s="238">
        <f>VLOOKUP(A$2:A$2977,'DNEVNI IZVESTAJ'!A$2:BO$14727,14,0)</f>
        <v>0</v>
      </c>
      <c r="S25" s="238">
        <f>VLOOKUP(A$2:A$2977,'DNEVNI IZVESTAJ'!A$2:BP$14727,15,0)</f>
        <v>0</v>
      </c>
      <c r="T25" s="14"/>
      <c r="BF25" s="14"/>
    </row>
    <row r="26" spans="1:58">
      <c r="A26" s="245" t="s">
        <v>791</v>
      </c>
      <c r="B26" s="245" t="s">
        <v>298</v>
      </c>
      <c r="C26" s="245">
        <v>157.22999999999999</v>
      </c>
      <c r="D26" s="245">
        <v>1372.81</v>
      </c>
      <c r="E26" s="245" t="s">
        <v>792</v>
      </c>
      <c r="F26" s="241">
        <f>VLOOKUP(A$2:A$2977,'DNEVNI IZVESTAJ'!A$2:C$14727,3,0)</f>
        <v>157.22999999999999</v>
      </c>
      <c r="G26" s="238">
        <f>VLOOKUP(A$2:A$2977,'DNEVNI IZVESTAJ'!A$2:D$14727,4,0)</f>
        <v>771.85</v>
      </c>
      <c r="H26" s="70">
        <f>C26-F26</f>
        <v>0</v>
      </c>
      <c r="I26" s="14">
        <f>VLOOKUP(A$2:A$2977,'DNEVNI IZVESTAJ'!A$2:BF$14727,6,0)</f>
        <v>18</v>
      </c>
      <c r="J26" s="18">
        <f ca="1">SUM(I26+UNOS!J$9)</f>
        <v>29</v>
      </c>
      <c r="K26" s="14" t="str">
        <f>VLOOKUP(A$2:A$2977,'DNEVNI IZVESTAJ'!A$2:BH$14727,7,0)</f>
        <v>SME</v>
      </c>
      <c r="L26" s="14" t="str">
        <f>VLOOKUP(A$2:A$2977,'DNEVNI IZVESTAJ'!A$2:BI$14727,8,0)</f>
        <v>1-29</v>
      </c>
      <c r="M26" s="238">
        <f>VLOOKUP(A$2:A$2977,'DNEVNI IZVESTAJ'!A$2:BJ$14727,9,0)</f>
        <v>0</v>
      </c>
      <c r="N26" s="238">
        <f>VLOOKUP(A$2:A$2977,'DNEVNI IZVESTAJ'!A$2:BK$14727,10,0)</f>
        <v>157.22999999999999</v>
      </c>
      <c r="O26" s="238">
        <f>VLOOKUP(A$2:A$2977,'DNEVNI IZVESTAJ'!A$2:BL$14727,11,0)</f>
        <v>0</v>
      </c>
      <c r="P26" s="238">
        <f>VLOOKUP(A$2:A$2977,'DNEVNI IZVESTAJ'!A$2:BM$14727,12,0)</f>
        <v>0</v>
      </c>
      <c r="Q26" s="238">
        <f>VLOOKUP(A$2:A$2977,'DNEVNI IZVESTAJ'!A$2:BN$14727,13,0)</f>
        <v>0</v>
      </c>
      <c r="R26" s="238">
        <f>VLOOKUP(A$2:A$2977,'DNEVNI IZVESTAJ'!A$2:BO$14727,14,0)</f>
        <v>0</v>
      </c>
      <c r="S26" s="238">
        <f>VLOOKUP(A$2:A$2977,'DNEVNI IZVESTAJ'!A$2:BP$14727,15,0)</f>
        <v>0</v>
      </c>
      <c r="T26" s="14"/>
      <c r="BF26" s="14"/>
    </row>
    <row r="27" spans="1:58">
      <c r="A27" s="245" t="s">
        <v>793</v>
      </c>
      <c r="B27" s="245" t="s">
        <v>298</v>
      </c>
      <c r="C27" s="245">
        <v>157.22999999999999</v>
      </c>
      <c r="D27" s="245">
        <v>1372.81</v>
      </c>
      <c r="E27" s="245" t="s">
        <v>792</v>
      </c>
      <c r="F27" s="241">
        <f>VLOOKUP(A$2:A$2977,'DNEVNI IZVESTAJ'!A$2:C$14727,3,0)</f>
        <v>157.22999999999999</v>
      </c>
      <c r="G27" s="238">
        <f>VLOOKUP(A$2:A$2977,'DNEVNI IZVESTAJ'!A$2:D$14727,4,0)</f>
        <v>771.85</v>
      </c>
      <c r="H27" s="70">
        <f>C27-F27</f>
        <v>0</v>
      </c>
      <c r="I27" s="14">
        <f>VLOOKUP(A$2:A$2977,'DNEVNI IZVESTAJ'!A$2:BF$14727,6,0)</f>
        <v>18</v>
      </c>
      <c r="J27" s="18">
        <f ca="1">SUM(I27+UNOS!J$9)</f>
        <v>29</v>
      </c>
      <c r="K27" s="14" t="str">
        <f>VLOOKUP(A$2:A$2977,'DNEVNI IZVESTAJ'!A$2:BH$14727,7,0)</f>
        <v>SME</v>
      </c>
      <c r="L27" s="14" t="str">
        <f>VLOOKUP(A$2:A$2977,'DNEVNI IZVESTAJ'!A$2:BI$14727,8,0)</f>
        <v>1-29</v>
      </c>
      <c r="M27" s="238">
        <f>VLOOKUP(A$2:A$2977,'DNEVNI IZVESTAJ'!A$2:BJ$14727,9,0)</f>
        <v>0</v>
      </c>
      <c r="N27" s="238">
        <f>VLOOKUP(A$2:A$2977,'DNEVNI IZVESTAJ'!A$2:BK$14727,10,0)</f>
        <v>157.22999999999999</v>
      </c>
      <c r="O27" s="238">
        <f>VLOOKUP(A$2:A$2977,'DNEVNI IZVESTAJ'!A$2:BL$14727,11,0)</f>
        <v>0</v>
      </c>
      <c r="P27" s="238">
        <f>VLOOKUP(A$2:A$2977,'DNEVNI IZVESTAJ'!A$2:BM$14727,12,0)</f>
        <v>0</v>
      </c>
      <c r="Q27" s="238">
        <f>VLOOKUP(A$2:A$2977,'DNEVNI IZVESTAJ'!A$2:BN$14727,13,0)</f>
        <v>0</v>
      </c>
      <c r="R27" s="238">
        <f>VLOOKUP(A$2:A$2977,'DNEVNI IZVESTAJ'!A$2:BO$14727,14,0)</f>
        <v>0</v>
      </c>
      <c r="S27" s="238">
        <f>VLOOKUP(A$2:A$2977,'DNEVNI IZVESTAJ'!A$2:BP$14727,15,0)</f>
        <v>0</v>
      </c>
      <c r="T27" s="14"/>
      <c r="BF27" s="14"/>
    </row>
    <row r="28" spans="1:58">
      <c r="A28" s="245" t="s">
        <v>794</v>
      </c>
      <c r="B28" s="245" t="s">
        <v>298</v>
      </c>
      <c r="C28" s="245">
        <v>157.22999999999999</v>
      </c>
      <c r="D28" s="245">
        <v>1372.81</v>
      </c>
      <c r="E28" s="245" t="s">
        <v>792</v>
      </c>
      <c r="F28" s="241">
        <f>VLOOKUP(A$2:A$2977,'DNEVNI IZVESTAJ'!A$2:C$14727,3,0)</f>
        <v>157.22999999999999</v>
      </c>
      <c r="G28" s="238">
        <f>VLOOKUP(A$2:A$2977,'DNEVNI IZVESTAJ'!A$2:D$14727,4,0)</f>
        <v>771.85</v>
      </c>
      <c r="H28" s="70">
        <f>C28-F28</f>
        <v>0</v>
      </c>
      <c r="I28" s="14">
        <f>VLOOKUP(A$2:A$2977,'DNEVNI IZVESTAJ'!A$2:BF$14727,6,0)</f>
        <v>18</v>
      </c>
      <c r="J28" s="18">
        <f ca="1">SUM(I28+UNOS!J$9)</f>
        <v>29</v>
      </c>
      <c r="K28" s="14" t="str">
        <f>VLOOKUP(A$2:A$2977,'DNEVNI IZVESTAJ'!A$2:BH$14727,7,0)</f>
        <v>SME</v>
      </c>
      <c r="L28" s="14" t="str">
        <f>VLOOKUP(A$2:A$2977,'DNEVNI IZVESTAJ'!A$2:BI$14727,8,0)</f>
        <v>1-29</v>
      </c>
      <c r="M28" s="238">
        <f>VLOOKUP(A$2:A$2977,'DNEVNI IZVESTAJ'!A$2:BJ$14727,9,0)</f>
        <v>0</v>
      </c>
      <c r="N28" s="238">
        <f>VLOOKUP(A$2:A$2977,'DNEVNI IZVESTAJ'!A$2:BK$14727,10,0)</f>
        <v>157.22999999999999</v>
      </c>
      <c r="O28" s="238">
        <f>VLOOKUP(A$2:A$2977,'DNEVNI IZVESTAJ'!A$2:BL$14727,11,0)</f>
        <v>0</v>
      </c>
      <c r="P28" s="238">
        <f>VLOOKUP(A$2:A$2977,'DNEVNI IZVESTAJ'!A$2:BM$14727,12,0)</f>
        <v>0</v>
      </c>
      <c r="Q28" s="238">
        <f>VLOOKUP(A$2:A$2977,'DNEVNI IZVESTAJ'!A$2:BN$14727,13,0)</f>
        <v>0</v>
      </c>
      <c r="R28" s="238">
        <f>VLOOKUP(A$2:A$2977,'DNEVNI IZVESTAJ'!A$2:BO$14727,14,0)</f>
        <v>0</v>
      </c>
      <c r="S28" s="238">
        <f>VLOOKUP(A$2:A$2977,'DNEVNI IZVESTAJ'!A$2:BP$14727,15,0)</f>
        <v>0</v>
      </c>
      <c r="T28" s="14"/>
      <c r="BF28" s="14"/>
    </row>
    <row r="29" spans="1:58">
      <c r="A29" s="245" t="s">
        <v>797</v>
      </c>
      <c r="B29" s="245" t="s">
        <v>298</v>
      </c>
      <c r="C29" s="245">
        <v>163.21</v>
      </c>
      <c r="D29" s="245">
        <v>1733.53</v>
      </c>
      <c r="E29" s="245" t="s">
        <v>798</v>
      </c>
      <c r="F29" s="241">
        <f>VLOOKUP(A$2:A$2977,'DNEVNI IZVESTAJ'!A$2:C$14727,3,0)</f>
        <v>163.21</v>
      </c>
      <c r="G29" s="238">
        <f>VLOOKUP(A$2:A$2977,'DNEVNI IZVESTAJ'!A$2:D$14727,4,0)</f>
        <v>1115.8499999999999</v>
      </c>
      <c r="H29" s="70">
        <f>C29-F29</f>
        <v>0</v>
      </c>
      <c r="I29" s="14">
        <f>VLOOKUP(A$2:A$2977,'DNEVNI IZVESTAJ'!A$2:BF$14727,6,0)</f>
        <v>18</v>
      </c>
      <c r="J29" s="18">
        <f ca="1">SUM(I29+UNOS!J$9)</f>
        <v>29</v>
      </c>
      <c r="K29" s="14" t="str">
        <f>VLOOKUP(A$2:A$2977,'DNEVNI IZVESTAJ'!A$2:BH$14727,7,0)</f>
        <v>SME</v>
      </c>
      <c r="L29" s="14" t="str">
        <f>VLOOKUP(A$2:A$2977,'DNEVNI IZVESTAJ'!A$2:BI$14727,8,0)</f>
        <v>1-29</v>
      </c>
      <c r="M29" s="238">
        <f>VLOOKUP(A$2:A$2977,'DNEVNI IZVESTAJ'!A$2:BJ$14727,9,0)</f>
        <v>0</v>
      </c>
      <c r="N29" s="238">
        <f>VLOOKUP(A$2:A$2977,'DNEVNI IZVESTAJ'!A$2:BK$14727,10,0)</f>
        <v>163.21</v>
      </c>
      <c r="O29" s="238">
        <f>VLOOKUP(A$2:A$2977,'DNEVNI IZVESTAJ'!A$2:BL$14727,11,0)</f>
        <v>0</v>
      </c>
      <c r="P29" s="238">
        <f>VLOOKUP(A$2:A$2977,'DNEVNI IZVESTAJ'!A$2:BM$14727,12,0)</f>
        <v>0</v>
      </c>
      <c r="Q29" s="238">
        <f>VLOOKUP(A$2:A$2977,'DNEVNI IZVESTAJ'!A$2:BN$14727,13,0)</f>
        <v>0</v>
      </c>
      <c r="R29" s="238">
        <f>VLOOKUP(A$2:A$2977,'DNEVNI IZVESTAJ'!A$2:BO$14727,14,0)</f>
        <v>0</v>
      </c>
      <c r="S29" s="238">
        <f>VLOOKUP(A$2:A$2977,'DNEVNI IZVESTAJ'!A$2:BP$14727,15,0)</f>
        <v>0</v>
      </c>
      <c r="T29" s="14"/>
      <c r="BF29" s="14"/>
    </row>
    <row r="30" spans="1:58">
      <c r="A30" s="245" t="s">
        <v>799</v>
      </c>
      <c r="B30" s="245" t="s">
        <v>298</v>
      </c>
      <c r="C30" s="245">
        <v>163.21</v>
      </c>
      <c r="D30" s="245">
        <v>1733.53</v>
      </c>
      <c r="E30" s="245" t="s">
        <v>2509</v>
      </c>
      <c r="F30" s="241">
        <f>VLOOKUP(A$2:A$2977,'DNEVNI IZVESTAJ'!A$2:C$14727,3,0)</f>
        <v>163.21</v>
      </c>
      <c r="G30" s="238">
        <f>VLOOKUP(A$2:A$2977,'DNEVNI IZVESTAJ'!A$2:D$14727,4,0)</f>
        <v>1115.8499999999999</v>
      </c>
      <c r="H30" s="70">
        <f>C30-F30</f>
        <v>0</v>
      </c>
      <c r="I30" s="14">
        <f>VLOOKUP(A$2:A$2977,'DNEVNI IZVESTAJ'!A$2:BF$14727,6,0)</f>
        <v>18</v>
      </c>
      <c r="J30" s="18">
        <f ca="1">SUM(I30+UNOS!J$9)</f>
        <v>29</v>
      </c>
      <c r="K30" s="14" t="str">
        <f>VLOOKUP(A$2:A$2977,'DNEVNI IZVESTAJ'!A$2:BH$14727,7,0)</f>
        <v>SME</v>
      </c>
      <c r="L30" s="14" t="str">
        <f>VLOOKUP(A$2:A$2977,'DNEVNI IZVESTAJ'!A$2:BI$14727,8,0)</f>
        <v>1-29</v>
      </c>
      <c r="M30" s="238">
        <f>VLOOKUP(A$2:A$2977,'DNEVNI IZVESTAJ'!A$2:BJ$14727,9,0)</f>
        <v>0</v>
      </c>
      <c r="N30" s="238">
        <f>VLOOKUP(A$2:A$2977,'DNEVNI IZVESTAJ'!A$2:BK$14727,10,0)</f>
        <v>163.21</v>
      </c>
      <c r="O30" s="238">
        <f>VLOOKUP(A$2:A$2977,'DNEVNI IZVESTAJ'!A$2:BL$14727,11,0)</f>
        <v>0</v>
      </c>
      <c r="P30" s="238">
        <f>VLOOKUP(A$2:A$2977,'DNEVNI IZVESTAJ'!A$2:BM$14727,12,0)</f>
        <v>0</v>
      </c>
      <c r="Q30" s="238">
        <f>VLOOKUP(A$2:A$2977,'DNEVNI IZVESTAJ'!A$2:BN$14727,13,0)</f>
        <v>0</v>
      </c>
      <c r="R30" s="238">
        <f>VLOOKUP(A$2:A$2977,'DNEVNI IZVESTAJ'!A$2:BO$14727,14,0)</f>
        <v>0</v>
      </c>
      <c r="S30" s="238">
        <f>VLOOKUP(A$2:A$2977,'DNEVNI IZVESTAJ'!A$2:BP$14727,15,0)</f>
        <v>0</v>
      </c>
      <c r="T30" s="14"/>
      <c r="BF30" s="14"/>
    </row>
    <row r="31" spans="1:58">
      <c r="A31" s="245" t="s">
        <v>800</v>
      </c>
      <c r="B31" s="245" t="s">
        <v>298</v>
      </c>
      <c r="C31" s="245">
        <v>163.21</v>
      </c>
      <c r="D31" s="245">
        <v>1733.53</v>
      </c>
      <c r="E31" s="245" t="s">
        <v>2882</v>
      </c>
      <c r="F31" s="241">
        <f>VLOOKUP(A$2:A$2977,'DNEVNI IZVESTAJ'!A$2:C$14727,3,0)</f>
        <v>163.21</v>
      </c>
      <c r="G31" s="238">
        <f>VLOOKUP(A$2:A$2977,'DNEVNI IZVESTAJ'!A$2:D$14727,4,0)</f>
        <v>1115.8499999999999</v>
      </c>
      <c r="H31" s="70">
        <f>C31-F31</f>
        <v>0</v>
      </c>
      <c r="I31" s="14">
        <f>VLOOKUP(A$2:A$2977,'DNEVNI IZVESTAJ'!A$2:BF$14727,6,0)</f>
        <v>18</v>
      </c>
      <c r="J31" s="18">
        <f ca="1">SUM(I31+UNOS!J$9)</f>
        <v>29</v>
      </c>
      <c r="K31" s="14" t="str">
        <f>VLOOKUP(A$2:A$2977,'DNEVNI IZVESTAJ'!A$2:BH$14727,7,0)</f>
        <v>SME</v>
      </c>
      <c r="L31" s="14" t="str">
        <f>VLOOKUP(A$2:A$2977,'DNEVNI IZVESTAJ'!A$2:BI$14727,8,0)</f>
        <v>1-29</v>
      </c>
      <c r="M31" s="238">
        <f>VLOOKUP(A$2:A$2977,'DNEVNI IZVESTAJ'!A$2:BJ$14727,9,0)</f>
        <v>0</v>
      </c>
      <c r="N31" s="238">
        <f>VLOOKUP(A$2:A$2977,'DNEVNI IZVESTAJ'!A$2:BK$14727,10,0)</f>
        <v>163.21</v>
      </c>
      <c r="O31" s="238">
        <f>VLOOKUP(A$2:A$2977,'DNEVNI IZVESTAJ'!A$2:BL$14727,11,0)</f>
        <v>0</v>
      </c>
      <c r="P31" s="238">
        <f>VLOOKUP(A$2:A$2977,'DNEVNI IZVESTAJ'!A$2:BM$14727,12,0)</f>
        <v>0</v>
      </c>
      <c r="Q31" s="238">
        <f>VLOOKUP(A$2:A$2977,'DNEVNI IZVESTAJ'!A$2:BN$14727,13,0)</f>
        <v>0</v>
      </c>
      <c r="R31" s="238">
        <f>VLOOKUP(A$2:A$2977,'DNEVNI IZVESTAJ'!A$2:BO$14727,14,0)</f>
        <v>0</v>
      </c>
      <c r="S31" s="238">
        <f>VLOOKUP(A$2:A$2977,'DNEVNI IZVESTAJ'!A$2:BP$14727,15,0)</f>
        <v>0</v>
      </c>
      <c r="T31" s="14"/>
      <c r="BF31" s="14"/>
    </row>
    <row r="32" spans="1:58">
      <c r="A32" s="245" t="s">
        <v>15960</v>
      </c>
      <c r="B32" s="245" t="s">
        <v>5911</v>
      </c>
      <c r="C32" s="245">
        <v>165.78</v>
      </c>
      <c r="D32" s="245">
        <v>10533.35</v>
      </c>
      <c r="E32" s="245" t="s">
        <v>15947</v>
      </c>
      <c r="F32" s="241">
        <f>VLOOKUP(A$2:A$2977,'DNEVNI IZVESTAJ'!A$2:C$14727,3,0)</f>
        <v>1.95</v>
      </c>
      <c r="G32" s="238">
        <f>VLOOKUP(A$2:A$2977,'DNEVNI IZVESTAJ'!A$2:D$14727,4,0)</f>
        <v>10018.530000000001</v>
      </c>
      <c r="H32" s="70">
        <f>C32-F32</f>
        <v>163.83000000000001</v>
      </c>
      <c r="I32" s="14">
        <f>VLOOKUP(A$2:A$2977,'DNEVNI IZVESTAJ'!A$2:BF$14727,6,0)</f>
        <v>18</v>
      </c>
      <c r="J32" s="18">
        <f ca="1">SUM(I32+UNOS!J$9)</f>
        <v>29</v>
      </c>
      <c r="K32" s="14" t="str">
        <f>VLOOKUP(A$2:A$2977,'DNEVNI IZVESTAJ'!A$2:BH$14727,7,0)</f>
        <v>SME</v>
      </c>
      <c r="L32" s="14" t="str">
        <f>VLOOKUP(A$2:A$2977,'DNEVNI IZVESTAJ'!A$2:BI$14727,8,0)</f>
        <v>1-29</v>
      </c>
      <c r="M32" s="238">
        <f>VLOOKUP(A$2:A$2977,'DNEVNI IZVESTAJ'!A$2:BJ$14727,9,0)</f>
        <v>0</v>
      </c>
      <c r="N32" s="238">
        <f>VLOOKUP(A$2:A$2977,'DNEVNI IZVESTAJ'!A$2:BK$14727,10,0)</f>
        <v>0</v>
      </c>
      <c r="O32" s="238">
        <f>VLOOKUP(A$2:A$2977,'DNEVNI IZVESTAJ'!A$2:BL$14727,11,0)</f>
        <v>0</v>
      </c>
      <c r="P32" s="238">
        <f>VLOOKUP(A$2:A$2977,'DNEVNI IZVESTAJ'!A$2:BM$14727,12,0)</f>
        <v>0</v>
      </c>
      <c r="Q32" s="238">
        <f>VLOOKUP(A$2:A$2977,'DNEVNI IZVESTAJ'!A$2:BN$14727,13,0)</f>
        <v>0</v>
      </c>
      <c r="R32" s="238">
        <f>VLOOKUP(A$2:A$2977,'DNEVNI IZVESTAJ'!A$2:BO$14727,14,0)</f>
        <v>0</v>
      </c>
      <c r="S32" s="238">
        <f>VLOOKUP(A$2:A$2977,'DNEVNI IZVESTAJ'!A$2:BP$14727,15,0)</f>
        <v>0</v>
      </c>
      <c r="T32" s="14"/>
      <c r="BF32" s="14"/>
    </row>
    <row r="33" spans="1:58">
      <c r="A33" s="245" t="s">
        <v>15818</v>
      </c>
      <c r="B33" s="245" t="s">
        <v>5911</v>
      </c>
      <c r="C33" s="245">
        <v>119.64</v>
      </c>
      <c r="D33" s="245">
        <v>7439.95</v>
      </c>
      <c r="E33" s="245" t="s">
        <v>15760</v>
      </c>
      <c r="F33" s="241">
        <f>VLOOKUP(A$2:A$2977,'DNEVNI IZVESTAJ'!A$2:C$14727,3,0)</f>
        <v>7.28</v>
      </c>
      <c r="G33" s="238">
        <f>VLOOKUP(A$2:A$2977,'DNEVNI IZVESTAJ'!A$2:D$14727,4,0)</f>
        <v>7064.02</v>
      </c>
      <c r="H33" s="70">
        <f>C33-F33</f>
        <v>112.36</v>
      </c>
      <c r="I33" s="14">
        <f>VLOOKUP(A$2:A$2977,'DNEVNI IZVESTAJ'!A$2:BF$14727,6,0)</f>
        <v>18</v>
      </c>
      <c r="J33" s="18">
        <f ca="1">SUM(I33+UNOS!J$9)</f>
        <v>29</v>
      </c>
      <c r="K33" s="14" t="str">
        <f>VLOOKUP(A$2:A$2977,'DNEVNI IZVESTAJ'!A$2:BH$14727,7,0)</f>
        <v>SME</v>
      </c>
      <c r="L33" s="14" t="str">
        <f>VLOOKUP(A$2:A$2977,'DNEVNI IZVESTAJ'!A$2:BI$14727,8,0)</f>
        <v>1-29</v>
      </c>
      <c r="M33" s="238">
        <f>VLOOKUP(A$2:A$2977,'DNEVNI IZVESTAJ'!A$2:BJ$14727,9,0)</f>
        <v>0</v>
      </c>
      <c r="N33" s="238">
        <f>VLOOKUP(A$2:A$2977,'DNEVNI IZVESTAJ'!A$2:BK$14727,10,0)</f>
        <v>0</v>
      </c>
      <c r="O33" s="238">
        <f>VLOOKUP(A$2:A$2977,'DNEVNI IZVESTAJ'!A$2:BL$14727,11,0)</f>
        <v>0</v>
      </c>
      <c r="P33" s="238">
        <f>VLOOKUP(A$2:A$2977,'DNEVNI IZVESTAJ'!A$2:BM$14727,12,0)</f>
        <v>0</v>
      </c>
      <c r="Q33" s="238">
        <f>VLOOKUP(A$2:A$2977,'DNEVNI IZVESTAJ'!A$2:BN$14727,13,0)</f>
        <v>0</v>
      </c>
      <c r="R33" s="238">
        <f>VLOOKUP(A$2:A$2977,'DNEVNI IZVESTAJ'!A$2:BO$14727,14,0)</f>
        <v>0</v>
      </c>
      <c r="S33" s="238">
        <f>VLOOKUP(A$2:A$2977,'DNEVNI IZVESTAJ'!A$2:BP$14727,15,0)</f>
        <v>0</v>
      </c>
      <c r="T33" s="14"/>
      <c r="BF33" s="14"/>
    </row>
    <row r="34" spans="1:58">
      <c r="A34" s="245" t="s">
        <v>15748</v>
      </c>
      <c r="B34" s="245" t="s">
        <v>5911</v>
      </c>
      <c r="C34" s="245">
        <v>159.4</v>
      </c>
      <c r="D34" s="245">
        <v>9912.83</v>
      </c>
      <c r="E34" s="245" t="s">
        <v>15740</v>
      </c>
      <c r="F34" s="241">
        <f>VLOOKUP(A$2:A$2977,'DNEVNI IZVESTAJ'!A$2:C$14727,3,0)</f>
        <v>1.87</v>
      </c>
      <c r="G34" s="238">
        <f>VLOOKUP(A$2:A$2977,'DNEVNI IZVESTAJ'!A$2:D$14727,4,0)</f>
        <v>9411.9500000000007</v>
      </c>
      <c r="H34" s="70">
        <f>C34-F34</f>
        <v>157.53</v>
      </c>
      <c r="I34" s="14">
        <f>VLOOKUP(A$2:A$2977,'DNEVNI IZVESTAJ'!A$2:BF$14727,6,0)</f>
        <v>18</v>
      </c>
      <c r="J34" s="18">
        <f ca="1">SUM(I34+UNOS!J$9)</f>
        <v>29</v>
      </c>
      <c r="K34" s="14" t="str">
        <f>VLOOKUP(A$2:A$2977,'DNEVNI IZVESTAJ'!A$2:BH$14727,7,0)</f>
        <v>SME</v>
      </c>
      <c r="L34" s="14" t="str">
        <f>VLOOKUP(A$2:A$2977,'DNEVNI IZVESTAJ'!A$2:BI$14727,8,0)</f>
        <v>1-29</v>
      </c>
      <c r="M34" s="238">
        <f>VLOOKUP(A$2:A$2977,'DNEVNI IZVESTAJ'!A$2:BJ$14727,9,0)</f>
        <v>0</v>
      </c>
      <c r="N34" s="238">
        <f>VLOOKUP(A$2:A$2977,'DNEVNI IZVESTAJ'!A$2:BK$14727,10,0)</f>
        <v>0</v>
      </c>
      <c r="O34" s="238">
        <f>VLOOKUP(A$2:A$2977,'DNEVNI IZVESTAJ'!A$2:BL$14727,11,0)</f>
        <v>0</v>
      </c>
      <c r="P34" s="238">
        <f>VLOOKUP(A$2:A$2977,'DNEVNI IZVESTAJ'!A$2:BM$14727,12,0)</f>
        <v>0</v>
      </c>
      <c r="Q34" s="238">
        <f>VLOOKUP(A$2:A$2977,'DNEVNI IZVESTAJ'!A$2:BN$14727,13,0)</f>
        <v>0</v>
      </c>
      <c r="R34" s="238">
        <f>VLOOKUP(A$2:A$2977,'DNEVNI IZVESTAJ'!A$2:BO$14727,14,0)</f>
        <v>0</v>
      </c>
      <c r="S34" s="238">
        <f>VLOOKUP(A$2:A$2977,'DNEVNI IZVESTAJ'!A$2:BP$14727,15,0)</f>
        <v>0</v>
      </c>
      <c r="T34" s="14"/>
      <c r="BF34" s="14"/>
    </row>
    <row r="35" spans="1:58">
      <c r="A35" s="245" t="s">
        <v>14990</v>
      </c>
      <c r="B35" s="245" t="s">
        <v>5911</v>
      </c>
      <c r="C35" s="245">
        <v>303.44</v>
      </c>
      <c r="D35" s="245">
        <v>9093.01</v>
      </c>
      <c r="E35" s="245" t="s">
        <v>14991</v>
      </c>
      <c r="F35" s="241">
        <f>VLOOKUP(A$2:A$2977,'DNEVNI IZVESTAJ'!A$2:C$14727,3,0)</f>
        <v>0.6</v>
      </c>
      <c r="G35" s="238">
        <f>VLOOKUP(A$2:A$2977,'DNEVNI IZVESTAJ'!A$2:D$14727,4,0)</f>
        <v>8267.75</v>
      </c>
      <c r="H35" s="70">
        <f>C35-F35</f>
        <v>302.83999999999997</v>
      </c>
      <c r="I35" s="14">
        <f>VLOOKUP(A$2:A$2977,'DNEVNI IZVESTAJ'!A$2:BF$14727,6,0)</f>
        <v>18</v>
      </c>
      <c r="J35" s="18">
        <f ca="1">SUM(I35+UNOS!J$9)</f>
        <v>29</v>
      </c>
      <c r="K35" s="14" t="str">
        <f>VLOOKUP(A$2:A$2977,'DNEVNI IZVESTAJ'!A$2:BH$14727,7,0)</f>
        <v>SME</v>
      </c>
      <c r="L35" s="14" t="str">
        <f>VLOOKUP(A$2:A$2977,'DNEVNI IZVESTAJ'!A$2:BI$14727,8,0)</f>
        <v>1-29</v>
      </c>
      <c r="M35" s="238">
        <f>VLOOKUP(A$2:A$2977,'DNEVNI IZVESTAJ'!A$2:BJ$14727,9,0)</f>
        <v>0</v>
      </c>
      <c r="N35" s="238">
        <f>VLOOKUP(A$2:A$2977,'DNEVNI IZVESTAJ'!A$2:BK$14727,10,0)</f>
        <v>0.6</v>
      </c>
      <c r="O35" s="238">
        <f>VLOOKUP(A$2:A$2977,'DNEVNI IZVESTAJ'!A$2:BL$14727,11,0)</f>
        <v>0</v>
      </c>
      <c r="P35" s="238">
        <f>VLOOKUP(A$2:A$2977,'DNEVNI IZVESTAJ'!A$2:BM$14727,12,0)</f>
        <v>0</v>
      </c>
      <c r="Q35" s="238">
        <f>VLOOKUP(A$2:A$2977,'DNEVNI IZVESTAJ'!A$2:BN$14727,13,0)</f>
        <v>0</v>
      </c>
      <c r="R35" s="238">
        <f>VLOOKUP(A$2:A$2977,'DNEVNI IZVESTAJ'!A$2:BO$14727,14,0)</f>
        <v>0</v>
      </c>
      <c r="S35" s="238">
        <f>VLOOKUP(A$2:A$2977,'DNEVNI IZVESTAJ'!A$2:BP$14727,15,0)</f>
        <v>0</v>
      </c>
      <c r="T35" s="14"/>
      <c r="BF35" s="14"/>
    </row>
    <row r="36" spans="1:58">
      <c r="A36" s="245" t="s">
        <v>6563</v>
      </c>
      <c r="B36" s="245" t="s">
        <v>6564</v>
      </c>
      <c r="C36" s="245">
        <v>0</v>
      </c>
      <c r="D36" s="245">
        <v>244078.3</v>
      </c>
      <c r="E36" s="245" t="s">
        <v>6565</v>
      </c>
      <c r="F36" s="241">
        <f>VLOOKUP(A$2:A$2977,'DNEVNI IZVESTAJ'!A$2:C$14727,3,0)</f>
        <v>8.56</v>
      </c>
      <c r="G36" s="238">
        <f>VLOOKUP(A$2:A$2977,'DNEVNI IZVESTAJ'!A$2:D$14727,4,0)</f>
        <v>201388.08</v>
      </c>
      <c r="H36" s="70">
        <f>C36-F36</f>
        <v>-8.56</v>
      </c>
      <c r="I36" s="14">
        <f>VLOOKUP(A$2:A$2977,'DNEVNI IZVESTAJ'!A$2:BF$14727,6,0)</f>
        <v>4</v>
      </c>
      <c r="J36" s="18">
        <f ca="1">SUM(I36+UNOS!J$9)</f>
        <v>15</v>
      </c>
      <c r="K36" s="14" t="str">
        <f>VLOOKUP(A$2:A$2977,'DNEVNI IZVESTAJ'!A$2:BH$14727,7,0)</f>
        <v>SME</v>
      </c>
      <c r="L36" s="14" t="str">
        <f>VLOOKUP(A$2:A$2977,'DNEVNI IZVESTAJ'!A$2:BI$14727,8,0)</f>
        <v>1-29</v>
      </c>
      <c r="M36" s="238">
        <f>VLOOKUP(A$2:A$2977,'DNEVNI IZVESTAJ'!A$2:BJ$14727,9,0)</f>
        <v>0</v>
      </c>
      <c r="N36" s="238">
        <f>VLOOKUP(A$2:A$2977,'DNEVNI IZVESTAJ'!A$2:BK$14727,10,0)</f>
        <v>8.56</v>
      </c>
      <c r="O36" s="238">
        <f>VLOOKUP(A$2:A$2977,'DNEVNI IZVESTAJ'!A$2:BL$14727,11,0)</f>
        <v>0</v>
      </c>
      <c r="P36" s="238">
        <f>VLOOKUP(A$2:A$2977,'DNEVNI IZVESTAJ'!A$2:BM$14727,12,0)</f>
        <v>0</v>
      </c>
      <c r="Q36" s="238">
        <f>VLOOKUP(A$2:A$2977,'DNEVNI IZVESTAJ'!A$2:BN$14727,13,0)</f>
        <v>0</v>
      </c>
      <c r="R36" s="238">
        <f>VLOOKUP(A$2:A$2977,'DNEVNI IZVESTAJ'!A$2:BO$14727,14,0)</f>
        <v>0</v>
      </c>
      <c r="S36" s="238">
        <f>VLOOKUP(A$2:A$2977,'DNEVNI IZVESTAJ'!A$2:BP$14727,15,0)</f>
        <v>0</v>
      </c>
      <c r="T36" s="14"/>
      <c r="BF36" s="14"/>
    </row>
    <row r="37" spans="1:58">
      <c r="A37" s="245" t="s">
        <v>15473</v>
      </c>
      <c r="B37" s="245" t="s">
        <v>2904</v>
      </c>
      <c r="C37" s="245">
        <v>9.2100000000000009</v>
      </c>
      <c r="D37" s="245">
        <v>72629.06</v>
      </c>
      <c r="E37" s="245" t="s">
        <v>15474</v>
      </c>
      <c r="F37" s="241">
        <f>VLOOKUP(A$2:A$2977,'DNEVNI IZVESTAJ'!A$2:C$14727,3,0)</f>
        <v>9.2100000000000009</v>
      </c>
      <c r="G37" s="238">
        <f>VLOOKUP(A$2:A$2977,'DNEVNI IZVESTAJ'!A$2:D$14727,4,0)</f>
        <v>62888.800000000003</v>
      </c>
      <c r="H37" s="70">
        <f>C37-F37</f>
        <v>0</v>
      </c>
      <c r="I37" s="14">
        <f>VLOOKUP(A$2:A$2977,'DNEVNI IZVESTAJ'!A$2:BF$14727,6,0)</f>
        <v>4</v>
      </c>
      <c r="J37" s="18">
        <f ca="1">SUM(I37+UNOS!J$9)</f>
        <v>15</v>
      </c>
      <c r="K37" s="14" t="str">
        <f>VLOOKUP(A$2:A$2977,'DNEVNI IZVESTAJ'!A$2:BH$14727,7,0)</f>
        <v>SME</v>
      </c>
      <c r="L37" s="14" t="str">
        <f>VLOOKUP(A$2:A$2977,'DNEVNI IZVESTAJ'!A$2:BI$14727,8,0)</f>
        <v>1-29</v>
      </c>
      <c r="M37" s="238">
        <f>VLOOKUP(A$2:A$2977,'DNEVNI IZVESTAJ'!A$2:BJ$14727,9,0)</f>
        <v>0</v>
      </c>
      <c r="N37" s="238">
        <f>VLOOKUP(A$2:A$2977,'DNEVNI IZVESTAJ'!A$2:BK$14727,10,0)</f>
        <v>0</v>
      </c>
      <c r="O37" s="238">
        <f>VLOOKUP(A$2:A$2977,'DNEVNI IZVESTAJ'!A$2:BL$14727,11,0)</f>
        <v>0</v>
      </c>
      <c r="P37" s="238">
        <f>VLOOKUP(A$2:A$2977,'DNEVNI IZVESTAJ'!A$2:BM$14727,12,0)</f>
        <v>0</v>
      </c>
      <c r="Q37" s="238">
        <f>VLOOKUP(A$2:A$2977,'DNEVNI IZVESTAJ'!A$2:BN$14727,13,0)</f>
        <v>0</v>
      </c>
      <c r="R37" s="238">
        <f>VLOOKUP(A$2:A$2977,'DNEVNI IZVESTAJ'!A$2:BO$14727,14,0)</f>
        <v>0</v>
      </c>
      <c r="S37" s="238">
        <f>VLOOKUP(A$2:A$2977,'DNEVNI IZVESTAJ'!A$2:BP$14727,15,0)</f>
        <v>0</v>
      </c>
      <c r="T37" s="14"/>
      <c r="BF37" s="14"/>
    </row>
    <row r="38" spans="1:58">
      <c r="A38" s="245" t="s">
        <v>15926</v>
      </c>
      <c r="B38" s="245" t="s">
        <v>15221</v>
      </c>
      <c r="C38" s="245">
        <v>401.11</v>
      </c>
      <c r="D38" s="245">
        <v>14937.54</v>
      </c>
      <c r="E38" s="245" t="s">
        <v>15927</v>
      </c>
      <c r="F38" s="241">
        <f>VLOOKUP(A$2:A$2977,'DNEVNI IZVESTAJ'!A$2:C$14727,3,0)</f>
        <v>432.54</v>
      </c>
      <c r="G38" s="238">
        <f>VLOOKUP(A$2:A$2977,'DNEVNI IZVESTAJ'!A$2:D$14727,4,0)</f>
        <v>13129.73</v>
      </c>
      <c r="H38" s="70">
        <f>C38-F38</f>
        <v>-31.430000000000007</v>
      </c>
      <c r="I38" s="14">
        <f>VLOOKUP(A$2:A$2977,'DNEVNI IZVESTAJ'!A$2:BF$14727,6,0)</f>
        <v>4</v>
      </c>
      <c r="J38" s="18">
        <f ca="1">SUM(I38+UNOS!J$9)</f>
        <v>15</v>
      </c>
      <c r="K38" s="14" t="str">
        <f>VLOOKUP(A$2:A$2977,'DNEVNI IZVESTAJ'!A$2:BH$14727,7,0)</f>
        <v>SME</v>
      </c>
      <c r="L38" s="14" t="str">
        <f>VLOOKUP(A$2:A$2977,'DNEVNI IZVESTAJ'!A$2:BI$14727,8,0)</f>
        <v>1-29</v>
      </c>
      <c r="M38" s="238">
        <f>VLOOKUP(A$2:A$2977,'DNEVNI IZVESTAJ'!A$2:BJ$14727,9,0)</f>
        <v>0</v>
      </c>
      <c r="N38" s="238">
        <f>VLOOKUP(A$2:A$2977,'DNEVNI IZVESTAJ'!A$2:BK$14727,10,0)</f>
        <v>0</v>
      </c>
      <c r="O38" s="238">
        <f>VLOOKUP(A$2:A$2977,'DNEVNI IZVESTAJ'!A$2:BL$14727,11,0)</f>
        <v>0</v>
      </c>
      <c r="P38" s="238">
        <f>VLOOKUP(A$2:A$2977,'DNEVNI IZVESTAJ'!A$2:BM$14727,12,0)</f>
        <v>0</v>
      </c>
      <c r="Q38" s="238">
        <f>VLOOKUP(A$2:A$2977,'DNEVNI IZVESTAJ'!A$2:BN$14727,13,0)</f>
        <v>0</v>
      </c>
      <c r="R38" s="238">
        <f>VLOOKUP(A$2:A$2977,'DNEVNI IZVESTAJ'!A$2:BO$14727,14,0)</f>
        <v>0</v>
      </c>
      <c r="S38" s="238">
        <f>VLOOKUP(A$2:A$2977,'DNEVNI IZVESTAJ'!A$2:BP$14727,15,0)</f>
        <v>0</v>
      </c>
      <c r="T38" s="14"/>
      <c r="BF38" s="14"/>
    </row>
    <row r="39" spans="1:58">
      <c r="A39" s="245" t="s">
        <v>15220</v>
      </c>
      <c r="B39" s="245" t="s">
        <v>15221</v>
      </c>
      <c r="C39" s="245">
        <v>0</v>
      </c>
      <c r="D39" s="245">
        <v>8182.14</v>
      </c>
      <c r="E39" s="245" t="s">
        <v>15222</v>
      </c>
      <c r="F39" s="241">
        <f>VLOOKUP(A$2:A$2977,'DNEVNI IZVESTAJ'!A$2:C$14727,3,0)</f>
        <v>213.81</v>
      </c>
      <c r="G39" s="238">
        <f>VLOOKUP(A$2:A$2977,'DNEVNI IZVESTAJ'!A$2:D$14727,4,0)</f>
        <v>7325.44</v>
      </c>
      <c r="H39" s="70">
        <f>C39-F39</f>
        <v>-213.81</v>
      </c>
      <c r="I39" s="14">
        <f>VLOOKUP(A$2:A$2977,'DNEVNI IZVESTAJ'!A$2:BF$14727,6,0)</f>
        <v>4</v>
      </c>
      <c r="J39" s="18">
        <f ca="1">SUM(I39+UNOS!J$9)</f>
        <v>15</v>
      </c>
      <c r="K39" s="14" t="str">
        <f>VLOOKUP(A$2:A$2977,'DNEVNI IZVESTAJ'!A$2:BH$14727,7,0)</f>
        <v>SME</v>
      </c>
      <c r="L39" s="14" t="str">
        <f>VLOOKUP(A$2:A$2977,'DNEVNI IZVESTAJ'!A$2:BI$14727,8,0)</f>
        <v>1-29</v>
      </c>
      <c r="M39" s="238">
        <f>VLOOKUP(A$2:A$2977,'DNEVNI IZVESTAJ'!A$2:BJ$14727,9,0)</f>
        <v>0</v>
      </c>
      <c r="N39" s="238">
        <f>VLOOKUP(A$2:A$2977,'DNEVNI IZVESTAJ'!A$2:BK$14727,10,0)</f>
        <v>213.81</v>
      </c>
      <c r="O39" s="238">
        <f>VLOOKUP(A$2:A$2977,'DNEVNI IZVESTAJ'!A$2:BL$14727,11,0)</f>
        <v>0</v>
      </c>
      <c r="P39" s="238">
        <f>VLOOKUP(A$2:A$2977,'DNEVNI IZVESTAJ'!A$2:BM$14727,12,0)</f>
        <v>0</v>
      </c>
      <c r="Q39" s="238">
        <f>VLOOKUP(A$2:A$2977,'DNEVNI IZVESTAJ'!A$2:BN$14727,13,0)</f>
        <v>0</v>
      </c>
      <c r="R39" s="238">
        <f>VLOOKUP(A$2:A$2977,'DNEVNI IZVESTAJ'!A$2:BO$14727,14,0)</f>
        <v>0</v>
      </c>
      <c r="S39" s="238">
        <f>VLOOKUP(A$2:A$2977,'DNEVNI IZVESTAJ'!A$2:BP$14727,15,0)</f>
        <v>0</v>
      </c>
      <c r="T39" s="14"/>
      <c r="BF39" s="14"/>
    </row>
    <row r="40" spans="1:58">
      <c r="A40" s="245" t="s">
        <v>14245</v>
      </c>
      <c r="B40" s="245" t="s">
        <v>14235</v>
      </c>
      <c r="C40" s="245">
        <v>3.05</v>
      </c>
      <c r="D40" s="245">
        <v>7505.46</v>
      </c>
      <c r="E40" s="245" t="s">
        <v>14236</v>
      </c>
      <c r="F40" s="241">
        <f>VLOOKUP(A$2:A$2977,'DNEVNI IZVESTAJ'!A$2:C$14727,3,0)</f>
        <v>0.09</v>
      </c>
      <c r="G40" s="238">
        <f>VLOOKUP(A$2:A$2977,'DNEVNI IZVESTAJ'!A$2:D$14727,4,0)</f>
        <v>6462.54</v>
      </c>
      <c r="H40" s="70">
        <f>C40-F40</f>
        <v>2.96</v>
      </c>
      <c r="I40" s="14">
        <f>VLOOKUP(A$2:A$2977,'DNEVNI IZVESTAJ'!A$2:BF$14727,6,0)</f>
        <v>4</v>
      </c>
      <c r="J40" s="18">
        <f ca="1">SUM(I40+UNOS!J$9)</f>
        <v>15</v>
      </c>
      <c r="K40" s="14" t="str">
        <f>VLOOKUP(A$2:A$2977,'DNEVNI IZVESTAJ'!A$2:BH$14727,7,0)</f>
        <v>SME</v>
      </c>
      <c r="L40" s="14" t="str">
        <f>VLOOKUP(A$2:A$2977,'DNEVNI IZVESTAJ'!A$2:BI$14727,8,0)</f>
        <v>1-29</v>
      </c>
      <c r="M40" s="238">
        <f>VLOOKUP(A$2:A$2977,'DNEVNI IZVESTAJ'!A$2:BJ$14727,9,0)</f>
        <v>0</v>
      </c>
      <c r="N40" s="238">
        <f>VLOOKUP(A$2:A$2977,'DNEVNI IZVESTAJ'!A$2:BK$14727,10,0)</f>
        <v>0.09</v>
      </c>
      <c r="O40" s="238">
        <f>VLOOKUP(A$2:A$2977,'DNEVNI IZVESTAJ'!A$2:BL$14727,11,0)</f>
        <v>0</v>
      </c>
      <c r="P40" s="238">
        <f>VLOOKUP(A$2:A$2977,'DNEVNI IZVESTAJ'!A$2:BM$14727,12,0)</f>
        <v>0</v>
      </c>
      <c r="Q40" s="238">
        <f>VLOOKUP(A$2:A$2977,'DNEVNI IZVESTAJ'!A$2:BN$14727,13,0)</f>
        <v>0</v>
      </c>
      <c r="R40" s="238">
        <f>VLOOKUP(A$2:A$2977,'DNEVNI IZVESTAJ'!A$2:BO$14727,14,0)</f>
        <v>0</v>
      </c>
      <c r="S40" s="238">
        <f>VLOOKUP(A$2:A$2977,'DNEVNI IZVESTAJ'!A$2:BP$14727,15,0)</f>
        <v>0</v>
      </c>
      <c r="T40" s="14"/>
      <c r="BF40" s="14"/>
    </row>
    <row r="41" spans="1:58">
      <c r="A41" s="245" t="s">
        <v>790</v>
      </c>
      <c r="B41" s="245" t="s">
        <v>298</v>
      </c>
      <c r="C41" s="245">
        <v>691.79</v>
      </c>
      <c r="D41" s="245">
        <v>8127.18</v>
      </c>
      <c r="E41" s="245" t="s">
        <v>789</v>
      </c>
      <c r="F41" s="241">
        <f>VLOOKUP(A$2:A$2977,'DNEVNI IZVESTAJ'!A$2:C$14727,3,0)</f>
        <v>931.1</v>
      </c>
      <c r="G41" s="238">
        <f>VLOOKUP(A$2:A$2977,'DNEVNI IZVESTAJ'!A$2:D$14727,4,0)</f>
        <v>3667.55</v>
      </c>
      <c r="H41" s="70">
        <f>C41-F41</f>
        <v>-239.31000000000006</v>
      </c>
      <c r="I41" s="14">
        <f>VLOOKUP(A$2:A$2977,'DNEVNI IZVESTAJ'!A$2:BF$14727,6,0)</f>
        <v>4</v>
      </c>
      <c r="J41" s="18">
        <f ca="1">SUM(I41+UNOS!J$9)</f>
        <v>15</v>
      </c>
      <c r="K41" s="14" t="str">
        <f>VLOOKUP(A$2:A$2977,'DNEVNI IZVESTAJ'!A$2:BH$14727,7,0)</f>
        <v>SME</v>
      </c>
      <c r="L41" s="14" t="str">
        <f>VLOOKUP(A$2:A$2977,'DNEVNI IZVESTAJ'!A$2:BI$14727,8,0)</f>
        <v>1-29</v>
      </c>
      <c r="M41" s="238">
        <f>VLOOKUP(A$2:A$2977,'DNEVNI IZVESTAJ'!A$2:BJ$14727,9,0)</f>
        <v>0</v>
      </c>
      <c r="N41" s="238">
        <f>VLOOKUP(A$2:A$2977,'DNEVNI IZVESTAJ'!A$2:BK$14727,10,0)</f>
        <v>931.1</v>
      </c>
      <c r="O41" s="238">
        <f>VLOOKUP(A$2:A$2977,'DNEVNI IZVESTAJ'!A$2:BL$14727,11,0)</f>
        <v>0</v>
      </c>
      <c r="P41" s="238">
        <f>VLOOKUP(A$2:A$2977,'DNEVNI IZVESTAJ'!A$2:BM$14727,12,0)</f>
        <v>0</v>
      </c>
      <c r="Q41" s="238">
        <f>VLOOKUP(A$2:A$2977,'DNEVNI IZVESTAJ'!A$2:BN$14727,13,0)</f>
        <v>0</v>
      </c>
      <c r="R41" s="238">
        <f>VLOOKUP(A$2:A$2977,'DNEVNI IZVESTAJ'!A$2:BO$14727,14,0)</f>
        <v>0</v>
      </c>
      <c r="S41" s="238">
        <f>VLOOKUP(A$2:A$2977,'DNEVNI IZVESTAJ'!A$2:BP$14727,15,0)</f>
        <v>0</v>
      </c>
      <c r="T41" s="14"/>
      <c r="BF41" s="14"/>
    </row>
    <row r="42" spans="1:58">
      <c r="A42" s="245" t="s">
        <v>806</v>
      </c>
      <c r="B42" s="245" t="s">
        <v>298</v>
      </c>
      <c r="C42" s="245">
        <v>1034.6300000000001</v>
      </c>
      <c r="D42" s="245">
        <v>16597.04</v>
      </c>
      <c r="E42" s="245" t="s">
        <v>807</v>
      </c>
      <c r="F42" s="241">
        <f>VLOOKUP(A$2:A$2977,'DNEVNI IZVESTAJ'!A$2:C$14727,3,0)</f>
        <v>1030.26</v>
      </c>
      <c r="G42" s="238">
        <f>VLOOKUP(A$2:A$2977,'DNEVNI IZVESTAJ'!A$2:D$14727,4,0)</f>
        <v>11890.89</v>
      </c>
      <c r="H42" s="70">
        <f>C42-F42</f>
        <v>4.3700000000001182</v>
      </c>
      <c r="I42" s="14">
        <f>VLOOKUP(A$2:A$2977,'DNEVNI IZVESTAJ'!A$2:BF$14727,6,0)</f>
        <v>4</v>
      </c>
      <c r="J42" s="18">
        <f ca="1">SUM(I42+UNOS!J$9)</f>
        <v>15</v>
      </c>
      <c r="K42" s="14" t="str">
        <f>VLOOKUP(A$2:A$2977,'DNEVNI IZVESTAJ'!A$2:BH$14727,7,0)</f>
        <v>SME</v>
      </c>
      <c r="L42" s="14" t="str">
        <f>VLOOKUP(A$2:A$2977,'DNEVNI IZVESTAJ'!A$2:BI$14727,8,0)</f>
        <v>1-29</v>
      </c>
      <c r="M42" s="238">
        <f>VLOOKUP(A$2:A$2977,'DNEVNI IZVESTAJ'!A$2:BJ$14727,9,0)</f>
        <v>0</v>
      </c>
      <c r="N42" s="238">
        <f>VLOOKUP(A$2:A$2977,'DNEVNI IZVESTAJ'!A$2:BK$14727,10,0)</f>
        <v>1030.27</v>
      </c>
      <c r="O42" s="238">
        <f>VLOOKUP(A$2:A$2977,'DNEVNI IZVESTAJ'!A$2:BL$14727,11,0)</f>
        <v>0</v>
      </c>
      <c r="P42" s="238">
        <f>VLOOKUP(A$2:A$2977,'DNEVNI IZVESTAJ'!A$2:BM$14727,12,0)</f>
        <v>0</v>
      </c>
      <c r="Q42" s="238">
        <f>VLOOKUP(A$2:A$2977,'DNEVNI IZVESTAJ'!A$2:BN$14727,13,0)</f>
        <v>0</v>
      </c>
      <c r="R42" s="238">
        <f>VLOOKUP(A$2:A$2977,'DNEVNI IZVESTAJ'!A$2:BO$14727,14,0)</f>
        <v>0</v>
      </c>
      <c r="S42" s="238">
        <f>VLOOKUP(A$2:A$2977,'DNEVNI IZVESTAJ'!A$2:BP$14727,15,0)</f>
        <v>0</v>
      </c>
      <c r="T42" s="14"/>
      <c r="BF42" s="14"/>
    </row>
    <row r="43" spans="1:58">
      <c r="A43" s="245" t="s">
        <v>14441</v>
      </c>
      <c r="B43" s="245" t="s">
        <v>298</v>
      </c>
      <c r="C43" s="245">
        <v>0</v>
      </c>
      <c r="D43" s="245">
        <v>13628.36</v>
      </c>
      <c r="E43" s="245" t="s">
        <v>14442</v>
      </c>
      <c r="F43" s="241">
        <f>VLOOKUP(A$2:A$2977,'DNEVNI IZVESTAJ'!A$2:C$14727,3,0)</f>
        <v>619.41</v>
      </c>
      <c r="G43" s="238">
        <f>VLOOKUP(A$2:A$2977,'DNEVNI IZVESTAJ'!A$2:D$14727,4,0)</f>
        <v>10764.11</v>
      </c>
      <c r="H43" s="70">
        <f>C43-F43</f>
        <v>-619.41</v>
      </c>
      <c r="I43" s="14">
        <f>VLOOKUP(A$2:A$2977,'DNEVNI IZVESTAJ'!A$2:BF$14727,6,0)</f>
        <v>4</v>
      </c>
      <c r="J43" s="18">
        <f ca="1">SUM(I43+UNOS!J$9)</f>
        <v>15</v>
      </c>
      <c r="K43" s="14" t="str">
        <f>VLOOKUP(A$2:A$2977,'DNEVNI IZVESTAJ'!A$2:BH$14727,7,0)</f>
        <v>SME</v>
      </c>
      <c r="L43" s="14" t="str">
        <f>VLOOKUP(A$2:A$2977,'DNEVNI IZVESTAJ'!A$2:BI$14727,8,0)</f>
        <v>1-29</v>
      </c>
      <c r="M43" s="238">
        <f>VLOOKUP(A$2:A$2977,'DNEVNI IZVESTAJ'!A$2:BJ$14727,9,0)</f>
        <v>0</v>
      </c>
      <c r="N43" s="238">
        <f>VLOOKUP(A$2:A$2977,'DNEVNI IZVESTAJ'!A$2:BK$14727,10,0)</f>
        <v>619.41</v>
      </c>
      <c r="O43" s="238">
        <f>VLOOKUP(A$2:A$2977,'DNEVNI IZVESTAJ'!A$2:BL$14727,11,0)</f>
        <v>0</v>
      </c>
      <c r="P43" s="238">
        <f>VLOOKUP(A$2:A$2977,'DNEVNI IZVESTAJ'!A$2:BM$14727,12,0)</f>
        <v>0</v>
      </c>
      <c r="Q43" s="238">
        <f>VLOOKUP(A$2:A$2977,'DNEVNI IZVESTAJ'!A$2:BN$14727,13,0)</f>
        <v>0</v>
      </c>
      <c r="R43" s="238">
        <f>VLOOKUP(A$2:A$2977,'DNEVNI IZVESTAJ'!A$2:BO$14727,14,0)</f>
        <v>0</v>
      </c>
      <c r="S43" s="238">
        <f>VLOOKUP(A$2:A$2977,'DNEVNI IZVESTAJ'!A$2:BP$14727,15,0)</f>
        <v>0</v>
      </c>
      <c r="T43" s="14"/>
      <c r="BF43" s="14"/>
    </row>
    <row r="44" spans="1:58">
      <c r="A44" s="245" t="s">
        <v>1509</v>
      </c>
      <c r="B44" s="245" t="s">
        <v>298</v>
      </c>
      <c r="C44" s="245">
        <v>1255.08</v>
      </c>
      <c r="D44" s="245">
        <v>9770.89</v>
      </c>
      <c r="E44" s="245" t="s">
        <v>1488</v>
      </c>
      <c r="F44" s="241">
        <f>VLOOKUP(A$2:A$2977,'DNEVNI IZVESTAJ'!A$2:C$14727,3,0)</f>
        <v>1255.08</v>
      </c>
      <c r="G44" s="238">
        <f>VLOOKUP(A$2:A$2977,'DNEVNI IZVESTAJ'!A$2:D$14727,4,0)</f>
        <v>3719.58</v>
      </c>
      <c r="H44" s="70">
        <f>C44-F44</f>
        <v>0</v>
      </c>
      <c r="I44" s="14">
        <f>VLOOKUP(A$2:A$2977,'DNEVNI IZVESTAJ'!A$2:BF$14727,6,0)</f>
        <v>4</v>
      </c>
      <c r="J44" s="18">
        <f ca="1">SUM(I44+UNOS!J$9)</f>
        <v>15</v>
      </c>
      <c r="K44" s="14" t="str">
        <f>VLOOKUP(A$2:A$2977,'DNEVNI IZVESTAJ'!A$2:BH$14727,7,0)</f>
        <v>SME</v>
      </c>
      <c r="L44" s="14" t="str">
        <f>VLOOKUP(A$2:A$2977,'DNEVNI IZVESTAJ'!A$2:BI$14727,8,0)</f>
        <v>1-29</v>
      </c>
      <c r="M44" s="238">
        <f>VLOOKUP(A$2:A$2977,'DNEVNI IZVESTAJ'!A$2:BJ$14727,9,0)</f>
        <v>0</v>
      </c>
      <c r="N44" s="238">
        <f>VLOOKUP(A$2:A$2977,'DNEVNI IZVESTAJ'!A$2:BK$14727,10,0)</f>
        <v>1255.08</v>
      </c>
      <c r="O44" s="238">
        <f>VLOOKUP(A$2:A$2977,'DNEVNI IZVESTAJ'!A$2:BL$14727,11,0)</f>
        <v>0</v>
      </c>
      <c r="P44" s="238">
        <f>VLOOKUP(A$2:A$2977,'DNEVNI IZVESTAJ'!A$2:BM$14727,12,0)</f>
        <v>0</v>
      </c>
      <c r="Q44" s="238">
        <f>VLOOKUP(A$2:A$2977,'DNEVNI IZVESTAJ'!A$2:BN$14727,13,0)</f>
        <v>0</v>
      </c>
      <c r="R44" s="238">
        <f>VLOOKUP(A$2:A$2977,'DNEVNI IZVESTAJ'!A$2:BO$14727,14,0)</f>
        <v>0</v>
      </c>
      <c r="S44" s="238">
        <f>VLOOKUP(A$2:A$2977,'DNEVNI IZVESTAJ'!A$2:BP$14727,15,0)</f>
        <v>0</v>
      </c>
      <c r="T44" s="14"/>
      <c r="BF44" s="14"/>
    </row>
    <row r="45" spans="1:58">
      <c r="A45" s="245" t="s">
        <v>1501</v>
      </c>
      <c r="B45" s="245" t="s">
        <v>298</v>
      </c>
      <c r="C45" s="245">
        <v>0</v>
      </c>
      <c r="D45" s="245">
        <v>4074.31</v>
      </c>
      <c r="E45" s="245" t="s">
        <v>1502</v>
      </c>
      <c r="F45" s="241">
        <f>VLOOKUP(A$2:A$2977,'DNEVNI IZVESTAJ'!A$2:C$14727,3,0)</f>
        <v>596.27</v>
      </c>
      <c r="G45" s="238">
        <f>VLOOKUP(A$2:A$2977,'DNEVNI IZVESTAJ'!A$2:D$14727,4,0)</f>
        <v>1182.04</v>
      </c>
      <c r="H45" s="70">
        <f>C45-F45</f>
        <v>-596.27</v>
      </c>
      <c r="I45" s="14">
        <f>VLOOKUP(A$2:A$2977,'DNEVNI IZVESTAJ'!A$2:BF$14727,6,0)</f>
        <v>4</v>
      </c>
      <c r="J45" s="18">
        <f ca="1">SUM(I45+UNOS!J$9)</f>
        <v>15</v>
      </c>
      <c r="K45" s="14" t="str">
        <f>VLOOKUP(A$2:A$2977,'DNEVNI IZVESTAJ'!A$2:BH$14727,7,0)</f>
        <v>SME</v>
      </c>
      <c r="L45" s="14" t="str">
        <f>VLOOKUP(A$2:A$2977,'DNEVNI IZVESTAJ'!A$2:BI$14727,8,0)</f>
        <v>1-29</v>
      </c>
      <c r="M45" s="238">
        <f>VLOOKUP(A$2:A$2977,'DNEVNI IZVESTAJ'!A$2:BJ$14727,9,0)</f>
        <v>0</v>
      </c>
      <c r="N45" s="238">
        <f>VLOOKUP(A$2:A$2977,'DNEVNI IZVESTAJ'!A$2:BK$14727,10,0)</f>
        <v>596.27</v>
      </c>
      <c r="O45" s="238">
        <f>VLOOKUP(A$2:A$2977,'DNEVNI IZVESTAJ'!A$2:BL$14727,11,0)</f>
        <v>0</v>
      </c>
      <c r="P45" s="238">
        <f>VLOOKUP(A$2:A$2977,'DNEVNI IZVESTAJ'!A$2:BM$14727,12,0)</f>
        <v>0</v>
      </c>
      <c r="Q45" s="238">
        <f>VLOOKUP(A$2:A$2977,'DNEVNI IZVESTAJ'!A$2:BN$14727,13,0)</f>
        <v>0</v>
      </c>
      <c r="R45" s="238">
        <f>VLOOKUP(A$2:A$2977,'DNEVNI IZVESTAJ'!A$2:BO$14727,14,0)</f>
        <v>0</v>
      </c>
      <c r="S45" s="238">
        <f>VLOOKUP(A$2:A$2977,'DNEVNI IZVESTAJ'!A$2:BP$14727,15,0)</f>
        <v>0</v>
      </c>
      <c r="T45" s="14"/>
      <c r="BF45" s="14"/>
    </row>
    <row r="46" spans="1:58">
      <c r="A46" s="245" t="s">
        <v>1506</v>
      </c>
      <c r="B46" s="245" t="s">
        <v>298</v>
      </c>
      <c r="C46" s="245">
        <v>0</v>
      </c>
      <c r="D46" s="245">
        <v>3616.15</v>
      </c>
      <c r="E46" s="245" t="s">
        <v>1561</v>
      </c>
      <c r="F46" s="241">
        <f>VLOOKUP(A$2:A$2977,'DNEVNI IZVESTAJ'!A$2:C$14727,3,0)</f>
        <v>464.42</v>
      </c>
      <c r="G46" s="238">
        <f>VLOOKUP(A$2:A$2977,'DNEVNI IZVESTAJ'!A$2:D$14727,4,0)</f>
        <v>1376.51</v>
      </c>
      <c r="H46" s="70">
        <f>C46-F46</f>
        <v>-464.42</v>
      </c>
      <c r="I46" s="14">
        <f>VLOOKUP(A$2:A$2977,'DNEVNI IZVESTAJ'!A$2:BF$14727,6,0)</f>
        <v>4</v>
      </c>
      <c r="J46" s="18">
        <f ca="1">SUM(I46+UNOS!J$9)</f>
        <v>15</v>
      </c>
      <c r="K46" s="14" t="str">
        <f>VLOOKUP(A$2:A$2977,'DNEVNI IZVESTAJ'!A$2:BH$14727,7,0)</f>
        <v>SME</v>
      </c>
      <c r="L46" s="14" t="str">
        <f>VLOOKUP(A$2:A$2977,'DNEVNI IZVESTAJ'!A$2:BI$14727,8,0)</f>
        <v>1-29</v>
      </c>
      <c r="M46" s="238">
        <f>VLOOKUP(A$2:A$2977,'DNEVNI IZVESTAJ'!A$2:BJ$14727,9,0)</f>
        <v>0</v>
      </c>
      <c r="N46" s="238">
        <f>VLOOKUP(A$2:A$2977,'DNEVNI IZVESTAJ'!A$2:BK$14727,10,0)</f>
        <v>464.42</v>
      </c>
      <c r="O46" s="238">
        <f>VLOOKUP(A$2:A$2977,'DNEVNI IZVESTAJ'!A$2:BL$14727,11,0)</f>
        <v>0</v>
      </c>
      <c r="P46" s="238">
        <f>VLOOKUP(A$2:A$2977,'DNEVNI IZVESTAJ'!A$2:BM$14727,12,0)</f>
        <v>0</v>
      </c>
      <c r="Q46" s="238">
        <f>VLOOKUP(A$2:A$2977,'DNEVNI IZVESTAJ'!A$2:BN$14727,13,0)</f>
        <v>0</v>
      </c>
      <c r="R46" s="238">
        <f>VLOOKUP(A$2:A$2977,'DNEVNI IZVESTAJ'!A$2:BO$14727,14,0)</f>
        <v>0</v>
      </c>
      <c r="S46" s="238">
        <f>VLOOKUP(A$2:A$2977,'DNEVNI IZVESTAJ'!A$2:BP$14727,15,0)</f>
        <v>0</v>
      </c>
      <c r="T46" s="14"/>
      <c r="BF46" s="14"/>
    </row>
    <row r="47" spans="1:58">
      <c r="A47" s="245" t="s">
        <v>4873</v>
      </c>
      <c r="B47" s="245" t="s">
        <v>298</v>
      </c>
      <c r="C47" s="245">
        <v>0</v>
      </c>
      <c r="D47" s="245">
        <v>10897.42</v>
      </c>
      <c r="E47" s="245" t="s">
        <v>4874</v>
      </c>
      <c r="F47" s="241">
        <f>VLOOKUP(A$2:A$2977,'DNEVNI IZVESTAJ'!A$2:C$14727,3,0)</f>
        <v>505.4</v>
      </c>
      <c r="G47" s="238">
        <f>VLOOKUP(A$2:A$2977,'DNEVNI IZVESTAJ'!A$2:D$14727,4,0)</f>
        <v>8642.7900000000009</v>
      </c>
      <c r="H47" s="70">
        <f>C47-F47</f>
        <v>-505.4</v>
      </c>
      <c r="I47" s="14">
        <f>VLOOKUP(A$2:A$2977,'DNEVNI IZVESTAJ'!A$2:BF$14727,6,0)</f>
        <v>4</v>
      </c>
      <c r="J47" s="18">
        <f ca="1">SUM(I47+UNOS!J$9)</f>
        <v>15</v>
      </c>
      <c r="K47" s="14" t="str">
        <f>VLOOKUP(A$2:A$2977,'DNEVNI IZVESTAJ'!A$2:BH$14727,7,0)</f>
        <v>SME</v>
      </c>
      <c r="L47" s="14" t="str">
        <f>VLOOKUP(A$2:A$2977,'DNEVNI IZVESTAJ'!A$2:BI$14727,8,0)</f>
        <v>1-29</v>
      </c>
      <c r="M47" s="238">
        <f>VLOOKUP(A$2:A$2977,'DNEVNI IZVESTAJ'!A$2:BJ$14727,9,0)</f>
        <v>0</v>
      </c>
      <c r="N47" s="238">
        <f>VLOOKUP(A$2:A$2977,'DNEVNI IZVESTAJ'!A$2:BK$14727,10,0)</f>
        <v>505.4</v>
      </c>
      <c r="O47" s="238">
        <f>VLOOKUP(A$2:A$2977,'DNEVNI IZVESTAJ'!A$2:BL$14727,11,0)</f>
        <v>0</v>
      </c>
      <c r="P47" s="238">
        <f>VLOOKUP(A$2:A$2977,'DNEVNI IZVESTAJ'!A$2:BM$14727,12,0)</f>
        <v>0</v>
      </c>
      <c r="Q47" s="238">
        <f>VLOOKUP(A$2:A$2977,'DNEVNI IZVESTAJ'!A$2:BN$14727,13,0)</f>
        <v>0</v>
      </c>
      <c r="R47" s="238">
        <f>VLOOKUP(A$2:A$2977,'DNEVNI IZVESTAJ'!A$2:BO$14727,14,0)</f>
        <v>0</v>
      </c>
      <c r="S47" s="238">
        <f>VLOOKUP(A$2:A$2977,'DNEVNI IZVESTAJ'!A$2:BP$14727,15,0)</f>
        <v>0</v>
      </c>
      <c r="T47" s="14"/>
      <c r="BF47" s="14"/>
    </row>
    <row r="48" spans="1:58">
      <c r="A48" s="245" t="s">
        <v>4875</v>
      </c>
      <c r="B48" s="245" t="s">
        <v>298</v>
      </c>
      <c r="C48" s="245">
        <v>0</v>
      </c>
      <c r="D48" s="245">
        <v>10897.42</v>
      </c>
      <c r="E48" s="245" t="s">
        <v>4876</v>
      </c>
      <c r="F48" s="241">
        <f>VLOOKUP(A$2:A$2977,'DNEVNI IZVESTAJ'!A$2:C$14727,3,0)</f>
        <v>505.4</v>
      </c>
      <c r="G48" s="238">
        <f>VLOOKUP(A$2:A$2977,'DNEVNI IZVESTAJ'!A$2:D$14727,4,0)</f>
        <v>8642.7900000000009</v>
      </c>
      <c r="H48" s="70">
        <f>C48-F48</f>
        <v>-505.4</v>
      </c>
      <c r="I48" s="14">
        <f>VLOOKUP(A$2:A$2977,'DNEVNI IZVESTAJ'!A$2:BF$14727,6,0)</f>
        <v>4</v>
      </c>
      <c r="J48" s="18">
        <f ca="1">SUM(I48+UNOS!J$9)</f>
        <v>15</v>
      </c>
      <c r="K48" s="14" t="str">
        <f>VLOOKUP(A$2:A$2977,'DNEVNI IZVESTAJ'!A$2:BH$14727,7,0)</f>
        <v>SME</v>
      </c>
      <c r="L48" s="14" t="str">
        <f>VLOOKUP(A$2:A$2977,'DNEVNI IZVESTAJ'!A$2:BI$14727,8,0)</f>
        <v>1-29</v>
      </c>
      <c r="M48" s="238">
        <f>VLOOKUP(A$2:A$2977,'DNEVNI IZVESTAJ'!A$2:BJ$14727,9,0)</f>
        <v>0</v>
      </c>
      <c r="N48" s="238">
        <f>VLOOKUP(A$2:A$2977,'DNEVNI IZVESTAJ'!A$2:BK$14727,10,0)</f>
        <v>505.4</v>
      </c>
      <c r="O48" s="238">
        <f>VLOOKUP(A$2:A$2977,'DNEVNI IZVESTAJ'!A$2:BL$14727,11,0)</f>
        <v>0</v>
      </c>
      <c r="P48" s="238">
        <f>VLOOKUP(A$2:A$2977,'DNEVNI IZVESTAJ'!A$2:BM$14727,12,0)</f>
        <v>0</v>
      </c>
      <c r="Q48" s="238">
        <f>VLOOKUP(A$2:A$2977,'DNEVNI IZVESTAJ'!A$2:BN$14727,13,0)</f>
        <v>0</v>
      </c>
      <c r="R48" s="238">
        <f>VLOOKUP(A$2:A$2977,'DNEVNI IZVESTAJ'!A$2:BO$14727,14,0)</f>
        <v>0</v>
      </c>
      <c r="S48" s="238">
        <f>VLOOKUP(A$2:A$2977,'DNEVNI IZVESTAJ'!A$2:BP$14727,15,0)</f>
        <v>0</v>
      </c>
      <c r="T48" s="14"/>
      <c r="BF48" s="14"/>
    </row>
    <row r="49" spans="1:58">
      <c r="A49" s="245" t="s">
        <v>14156</v>
      </c>
      <c r="B49" s="245" t="s">
        <v>298</v>
      </c>
      <c r="C49" s="245">
        <v>0</v>
      </c>
      <c r="D49" s="245">
        <v>12790.17</v>
      </c>
      <c r="E49" s="245" t="s">
        <v>14157</v>
      </c>
      <c r="F49" s="241">
        <f>VLOOKUP(A$2:A$2977,'DNEVNI IZVESTAJ'!A$2:C$14727,3,0)</f>
        <v>440.29</v>
      </c>
      <c r="G49" s="238">
        <f>VLOOKUP(A$2:A$2977,'DNEVNI IZVESTAJ'!A$2:D$14727,4,0)</f>
        <v>10835.74</v>
      </c>
      <c r="H49" s="70">
        <f>C49-F49</f>
        <v>-440.29</v>
      </c>
      <c r="I49" s="14">
        <f>VLOOKUP(A$2:A$2977,'DNEVNI IZVESTAJ'!A$2:BF$14727,6,0)</f>
        <v>4</v>
      </c>
      <c r="J49" s="18">
        <f ca="1">SUM(I49+UNOS!J$9)</f>
        <v>15</v>
      </c>
      <c r="K49" s="14" t="str">
        <f>VLOOKUP(A$2:A$2977,'DNEVNI IZVESTAJ'!A$2:BH$14727,7,0)</f>
        <v>SME</v>
      </c>
      <c r="L49" s="14" t="str">
        <f>VLOOKUP(A$2:A$2977,'DNEVNI IZVESTAJ'!A$2:BI$14727,8,0)</f>
        <v>1-29</v>
      </c>
      <c r="M49" s="238">
        <f>VLOOKUP(A$2:A$2977,'DNEVNI IZVESTAJ'!A$2:BJ$14727,9,0)</f>
        <v>0</v>
      </c>
      <c r="N49" s="238">
        <f>VLOOKUP(A$2:A$2977,'DNEVNI IZVESTAJ'!A$2:BK$14727,10,0)</f>
        <v>440.3</v>
      </c>
      <c r="O49" s="238">
        <f>VLOOKUP(A$2:A$2977,'DNEVNI IZVESTAJ'!A$2:BL$14727,11,0)</f>
        <v>0</v>
      </c>
      <c r="P49" s="238">
        <f>VLOOKUP(A$2:A$2977,'DNEVNI IZVESTAJ'!A$2:BM$14727,12,0)</f>
        <v>0</v>
      </c>
      <c r="Q49" s="238">
        <f>VLOOKUP(A$2:A$2977,'DNEVNI IZVESTAJ'!A$2:BN$14727,13,0)</f>
        <v>0</v>
      </c>
      <c r="R49" s="238">
        <f>VLOOKUP(A$2:A$2977,'DNEVNI IZVESTAJ'!A$2:BO$14727,14,0)</f>
        <v>0</v>
      </c>
      <c r="S49" s="238">
        <f>VLOOKUP(A$2:A$2977,'DNEVNI IZVESTAJ'!A$2:BP$14727,15,0)</f>
        <v>0</v>
      </c>
      <c r="T49" s="14"/>
      <c r="BF49" s="14"/>
    </row>
    <row r="50" spans="1:58">
      <c r="A50" s="245" t="s">
        <v>14160</v>
      </c>
      <c r="B50" s="245" t="s">
        <v>298</v>
      </c>
      <c r="C50" s="245">
        <v>0</v>
      </c>
      <c r="D50" s="245">
        <v>1528.97</v>
      </c>
      <c r="E50" s="245" t="s">
        <v>14161</v>
      </c>
      <c r="F50" s="241">
        <f>VLOOKUP(A$2:A$2977,'DNEVNI IZVESTAJ'!A$2:C$14727,3,0)</f>
        <v>52.63</v>
      </c>
      <c r="G50" s="238">
        <f>VLOOKUP(A$2:A$2977,'DNEVNI IZVESTAJ'!A$2:D$14727,4,0)</f>
        <v>1295.3399999999999</v>
      </c>
      <c r="H50" s="70">
        <f>C50-F50</f>
        <v>-52.63</v>
      </c>
      <c r="I50" s="14">
        <f>VLOOKUP(A$2:A$2977,'DNEVNI IZVESTAJ'!A$2:BF$14727,6,0)</f>
        <v>4</v>
      </c>
      <c r="J50" s="18">
        <f ca="1">SUM(I50+UNOS!J$9)</f>
        <v>15</v>
      </c>
      <c r="K50" s="14" t="str">
        <f>VLOOKUP(A$2:A$2977,'DNEVNI IZVESTAJ'!A$2:BH$14727,7,0)</f>
        <v>SME</v>
      </c>
      <c r="L50" s="14" t="str">
        <f>VLOOKUP(A$2:A$2977,'DNEVNI IZVESTAJ'!A$2:BI$14727,8,0)</f>
        <v>1-29</v>
      </c>
      <c r="M50" s="238">
        <f>VLOOKUP(A$2:A$2977,'DNEVNI IZVESTAJ'!A$2:BJ$14727,9,0)</f>
        <v>0</v>
      </c>
      <c r="N50" s="238">
        <f>VLOOKUP(A$2:A$2977,'DNEVNI IZVESTAJ'!A$2:BK$14727,10,0)</f>
        <v>52.63</v>
      </c>
      <c r="O50" s="238">
        <f>VLOOKUP(A$2:A$2977,'DNEVNI IZVESTAJ'!A$2:BL$14727,11,0)</f>
        <v>0</v>
      </c>
      <c r="P50" s="238">
        <f>VLOOKUP(A$2:A$2977,'DNEVNI IZVESTAJ'!A$2:BM$14727,12,0)</f>
        <v>0</v>
      </c>
      <c r="Q50" s="238">
        <f>VLOOKUP(A$2:A$2977,'DNEVNI IZVESTAJ'!A$2:BN$14727,13,0)</f>
        <v>0</v>
      </c>
      <c r="R50" s="238">
        <f>VLOOKUP(A$2:A$2977,'DNEVNI IZVESTAJ'!A$2:BO$14727,14,0)</f>
        <v>0</v>
      </c>
      <c r="S50" s="238">
        <f>VLOOKUP(A$2:A$2977,'DNEVNI IZVESTAJ'!A$2:BP$14727,15,0)</f>
        <v>0</v>
      </c>
      <c r="T50" s="14"/>
      <c r="BF50" s="14"/>
    </row>
    <row r="51" spans="1:58">
      <c r="A51" s="245" t="s">
        <v>14158</v>
      </c>
      <c r="B51" s="245" t="s">
        <v>298</v>
      </c>
      <c r="C51" s="245">
        <v>0</v>
      </c>
      <c r="D51" s="245">
        <v>1920.08</v>
      </c>
      <c r="E51" s="245" t="s">
        <v>14159</v>
      </c>
      <c r="F51" s="241">
        <f>VLOOKUP(A$2:A$2977,'DNEVNI IZVESTAJ'!A$2:C$14727,3,0)</f>
        <v>66.11</v>
      </c>
      <c r="G51" s="238">
        <f>VLOOKUP(A$2:A$2977,'DNEVNI IZVESTAJ'!A$2:D$14727,4,0)</f>
        <v>1626.64</v>
      </c>
      <c r="H51" s="70">
        <f>C51-F51</f>
        <v>-66.11</v>
      </c>
      <c r="I51" s="14">
        <f>VLOOKUP(A$2:A$2977,'DNEVNI IZVESTAJ'!A$2:BF$14727,6,0)</f>
        <v>4</v>
      </c>
      <c r="J51" s="18">
        <f ca="1">SUM(I51+UNOS!J$9)</f>
        <v>15</v>
      </c>
      <c r="K51" s="14" t="str">
        <f>VLOOKUP(A$2:A$2977,'DNEVNI IZVESTAJ'!A$2:BH$14727,7,0)</f>
        <v>SME</v>
      </c>
      <c r="L51" s="14" t="str">
        <f>VLOOKUP(A$2:A$2977,'DNEVNI IZVESTAJ'!A$2:BI$14727,8,0)</f>
        <v>1-29</v>
      </c>
      <c r="M51" s="238">
        <f>VLOOKUP(A$2:A$2977,'DNEVNI IZVESTAJ'!A$2:BJ$14727,9,0)</f>
        <v>0</v>
      </c>
      <c r="N51" s="238">
        <f>VLOOKUP(A$2:A$2977,'DNEVNI IZVESTAJ'!A$2:BK$14727,10,0)</f>
        <v>66.11</v>
      </c>
      <c r="O51" s="238">
        <f>VLOOKUP(A$2:A$2977,'DNEVNI IZVESTAJ'!A$2:BL$14727,11,0)</f>
        <v>0</v>
      </c>
      <c r="P51" s="238">
        <f>VLOOKUP(A$2:A$2977,'DNEVNI IZVESTAJ'!A$2:BM$14727,12,0)</f>
        <v>0</v>
      </c>
      <c r="Q51" s="238">
        <f>VLOOKUP(A$2:A$2977,'DNEVNI IZVESTAJ'!A$2:BN$14727,13,0)</f>
        <v>0</v>
      </c>
      <c r="R51" s="238">
        <f>VLOOKUP(A$2:A$2977,'DNEVNI IZVESTAJ'!A$2:BO$14727,14,0)</f>
        <v>0</v>
      </c>
      <c r="S51" s="238">
        <f>VLOOKUP(A$2:A$2977,'DNEVNI IZVESTAJ'!A$2:BP$14727,15,0)</f>
        <v>0</v>
      </c>
      <c r="T51" s="14"/>
      <c r="BF51" s="14"/>
    </row>
    <row r="52" spans="1:58">
      <c r="A52" s="245" t="s">
        <v>808</v>
      </c>
      <c r="B52" s="245" t="s">
        <v>298</v>
      </c>
      <c r="C52" s="245">
        <v>0</v>
      </c>
      <c r="D52" s="245">
        <v>2671.13</v>
      </c>
      <c r="E52" s="245" t="s">
        <v>809</v>
      </c>
      <c r="F52" s="241">
        <f>VLOOKUP(A$2:A$2977,'DNEVNI IZVESTAJ'!A$2:C$14727,3,0)</f>
        <v>141.35</v>
      </c>
      <c r="G52" s="238">
        <f>VLOOKUP(A$2:A$2977,'DNEVNI IZVESTAJ'!A$2:D$14727,4,0)</f>
        <v>2030.46</v>
      </c>
      <c r="H52" s="70">
        <f>C52-F52</f>
        <v>-141.35</v>
      </c>
      <c r="I52" s="14">
        <f>VLOOKUP(A$2:A$2977,'DNEVNI IZVESTAJ'!A$2:BF$14727,6,0)</f>
        <v>4</v>
      </c>
      <c r="J52" s="18">
        <f ca="1">SUM(I52+UNOS!J$9)</f>
        <v>15</v>
      </c>
      <c r="K52" s="14" t="str">
        <f>VLOOKUP(A$2:A$2977,'DNEVNI IZVESTAJ'!A$2:BH$14727,7,0)</f>
        <v>SME</v>
      </c>
      <c r="L52" s="14" t="str">
        <f>VLOOKUP(A$2:A$2977,'DNEVNI IZVESTAJ'!A$2:BI$14727,8,0)</f>
        <v>1-29</v>
      </c>
      <c r="M52" s="238">
        <f>VLOOKUP(A$2:A$2977,'DNEVNI IZVESTAJ'!A$2:BJ$14727,9,0)</f>
        <v>0</v>
      </c>
      <c r="N52" s="238">
        <f>VLOOKUP(A$2:A$2977,'DNEVNI IZVESTAJ'!A$2:BK$14727,10,0)</f>
        <v>141.35</v>
      </c>
      <c r="O52" s="238">
        <f>VLOOKUP(A$2:A$2977,'DNEVNI IZVESTAJ'!A$2:BL$14727,11,0)</f>
        <v>0</v>
      </c>
      <c r="P52" s="238">
        <f>VLOOKUP(A$2:A$2977,'DNEVNI IZVESTAJ'!A$2:BM$14727,12,0)</f>
        <v>0</v>
      </c>
      <c r="Q52" s="238">
        <f>VLOOKUP(A$2:A$2977,'DNEVNI IZVESTAJ'!A$2:BN$14727,13,0)</f>
        <v>0</v>
      </c>
      <c r="R52" s="238">
        <f>VLOOKUP(A$2:A$2977,'DNEVNI IZVESTAJ'!A$2:BO$14727,14,0)</f>
        <v>0</v>
      </c>
      <c r="S52" s="238">
        <f>VLOOKUP(A$2:A$2977,'DNEVNI IZVESTAJ'!A$2:BP$14727,15,0)</f>
        <v>0</v>
      </c>
      <c r="T52" s="14"/>
      <c r="BF52" s="14"/>
    </row>
    <row r="53" spans="1:58">
      <c r="A53" s="245" t="s">
        <v>810</v>
      </c>
      <c r="B53" s="245" t="s">
        <v>298</v>
      </c>
      <c r="C53" s="245">
        <v>0</v>
      </c>
      <c r="D53" s="245">
        <v>2671.13</v>
      </c>
      <c r="E53" s="245" t="s">
        <v>811</v>
      </c>
      <c r="F53" s="241">
        <f>VLOOKUP(A$2:A$2977,'DNEVNI IZVESTAJ'!A$2:C$14727,3,0)</f>
        <v>141.35</v>
      </c>
      <c r="G53" s="238">
        <f>VLOOKUP(A$2:A$2977,'DNEVNI IZVESTAJ'!A$2:D$14727,4,0)</f>
        <v>2030.46</v>
      </c>
      <c r="H53" s="70">
        <f>C53-F53</f>
        <v>-141.35</v>
      </c>
      <c r="I53" s="14">
        <f>VLOOKUP(A$2:A$2977,'DNEVNI IZVESTAJ'!A$2:BF$14727,6,0)</f>
        <v>4</v>
      </c>
      <c r="J53" s="18">
        <f ca="1">SUM(I53+UNOS!J$9)</f>
        <v>15</v>
      </c>
      <c r="K53" s="14" t="str">
        <f>VLOOKUP(A$2:A$2977,'DNEVNI IZVESTAJ'!A$2:BH$14727,7,0)</f>
        <v>SME</v>
      </c>
      <c r="L53" s="14" t="str">
        <f>VLOOKUP(A$2:A$2977,'DNEVNI IZVESTAJ'!A$2:BI$14727,8,0)</f>
        <v>1-29</v>
      </c>
      <c r="M53" s="238">
        <f>VLOOKUP(A$2:A$2977,'DNEVNI IZVESTAJ'!A$2:BJ$14727,9,0)</f>
        <v>0</v>
      </c>
      <c r="N53" s="238">
        <f>VLOOKUP(A$2:A$2977,'DNEVNI IZVESTAJ'!A$2:BK$14727,10,0)</f>
        <v>141.35</v>
      </c>
      <c r="O53" s="238">
        <f>VLOOKUP(A$2:A$2977,'DNEVNI IZVESTAJ'!A$2:BL$14727,11,0)</f>
        <v>0</v>
      </c>
      <c r="P53" s="238">
        <f>VLOOKUP(A$2:A$2977,'DNEVNI IZVESTAJ'!A$2:BM$14727,12,0)</f>
        <v>0</v>
      </c>
      <c r="Q53" s="238">
        <f>VLOOKUP(A$2:A$2977,'DNEVNI IZVESTAJ'!A$2:BN$14727,13,0)</f>
        <v>0</v>
      </c>
      <c r="R53" s="238">
        <f>VLOOKUP(A$2:A$2977,'DNEVNI IZVESTAJ'!A$2:BO$14727,14,0)</f>
        <v>0</v>
      </c>
      <c r="S53" s="238">
        <f>VLOOKUP(A$2:A$2977,'DNEVNI IZVESTAJ'!A$2:BP$14727,15,0)</f>
        <v>0</v>
      </c>
      <c r="T53" s="14"/>
      <c r="BF53" s="14"/>
    </row>
    <row r="54" spans="1:58">
      <c r="A54" s="245" t="s">
        <v>812</v>
      </c>
      <c r="B54" s="245" t="s">
        <v>298</v>
      </c>
      <c r="C54" s="245">
        <v>0</v>
      </c>
      <c r="D54" s="245">
        <v>2671.13</v>
      </c>
      <c r="E54" s="245" t="s">
        <v>809</v>
      </c>
      <c r="F54" s="241">
        <f>VLOOKUP(A$2:A$2977,'DNEVNI IZVESTAJ'!A$2:C$14727,3,0)</f>
        <v>141.35</v>
      </c>
      <c r="G54" s="238">
        <f>VLOOKUP(A$2:A$2977,'DNEVNI IZVESTAJ'!A$2:D$14727,4,0)</f>
        <v>2030.46</v>
      </c>
      <c r="H54" s="70">
        <f>C54-F54</f>
        <v>-141.35</v>
      </c>
      <c r="I54" s="14">
        <f>VLOOKUP(A$2:A$2977,'DNEVNI IZVESTAJ'!A$2:BF$14727,6,0)</f>
        <v>4</v>
      </c>
      <c r="J54" s="18">
        <f ca="1">SUM(I54+UNOS!J$9)</f>
        <v>15</v>
      </c>
      <c r="K54" s="14" t="str">
        <f>VLOOKUP(A$2:A$2977,'DNEVNI IZVESTAJ'!A$2:BH$14727,7,0)</f>
        <v>SME</v>
      </c>
      <c r="L54" s="14" t="str">
        <f>VLOOKUP(A$2:A$2977,'DNEVNI IZVESTAJ'!A$2:BI$14727,8,0)</f>
        <v>1-29</v>
      </c>
      <c r="M54" s="238">
        <f>VLOOKUP(A$2:A$2977,'DNEVNI IZVESTAJ'!A$2:BJ$14727,9,0)</f>
        <v>0</v>
      </c>
      <c r="N54" s="238">
        <f>VLOOKUP(A$2:A$2977,'DNEVNI IZVESTAJ'!A$2:BK$14727,10,0)</f>
        <v>141.35</v>
      </c>
      <c r="O54" s="238">
        <f>VLOOKUP(A$2:A$2977,'DNEVNI IZVESTAJ'!A$2:BL$14727,11,0)</f>
        <v>0</v>
      </c>
      <c r="P54" s="238">
        <f>VLOOKUP(A$2:A$2977,'DNEVNI IZVESTAJ'!A$2:BM$14727,12,0)</f>
        <v>0</v>
      </c>
      <c r="Q54" s="238">
        <f>VLOOKUP(A$2:A$2977,'DNEVNI IZVESTAJ'!A$2:BN$14727,13,0)</f>
        <v>0</v>
      </c>
      <c r="R54" s="238">
        <f>VLOOKUP(A$2:A$2977,'DNEVNI IZVESTAJ'!A$2:BO$14727,14,0)</f>
        <v>0</v>
      </c>
      <c r="S54" s="238">
        <f>VLOOKUP(A$2:A$2977,'DNEVNI IZVESTAJ'!A$2:BP$14727,15,0)</f>
        <v>0</v>
      </c>
      <c r="T54" s="14"/>
      <c r="BF54" s="14"/>
    </row>
    <row r="55" spans="1:58">
      <c r="A55" s="245" t="s">
        <v>813</v>
      </c>
      <c r="B55" s="245" t="s">
        <v>298</v>
      </c>
      <c r="C55" s="245">
        <v>0</v>
      </c>
      <c r="D55" s="245">
        <v>2671.13</v>
      </c>
      <c r="E55" s="245" t="s">
        <v>809</v>
      </c>
      <c r="F55" s="241">
        <f>VLOOKUP(A$2:A$2977,'DNEVNI IZVESTAJ'!A$2:C$14727,3,0)</f>
        <v>141.35</v>
      </c>
      <c r="G55" s="238">
        <f>VLOOKUP(A$2:A$2977,'DNEVNI IZVESTAJ'!A$2:D$14727,4,0)</f>
        <v>2030.46</v>
      </c>
      <c r="H55" s="70">
        <f>C55-F55</f>
        <v>-141.35</v>
      </c>
      <c r="I55" s="14">
        <f>VLOOKUP(A$2:A$2977,'DNEVNI IZVESTAJ'!A$2:BF$14727,6,0)</f>
        <v>4</v>
      </c>
      <c r="J55" s="18">
        <f ca="1">SUM(I55+UNOS!J$9)</f>
        <v>15</v>
      </c>
      <c r="K55" s="14" t="str">
        <f>VLOOKUP(A$2:A$2977,'DNEVNI IZVESTAJ'!A$2:BH$14727,7,0)</f>
        <v>SME</v>
      </c>
      <c r="L55" s="14" t="str">
        <f>VLOOKUP(A$2:A$2977,'DNEVNI IZVESTAJ'!A$2:BI$14727,8,0)</f>
        <v>1-29</v>
      </c>
      <c r="M55" s="238">
        <f>VLOOKUP(A$2:A$2977,'DNEVNI IZVESTAJ'!A$2:BJ$14727,9,0)</f>
        <v>0</v>
      </c>
      <c r="N55" s="238">
        <f>VLOOKUP(A$2:A$2977,'DNEVNI IZVESTAJ'!A$2:BK$14727,10,0)</f>
        <v>141.35</v>
      </c>
      <c r="O55" s="238">
        <f>VLOOKUP(A$2:A$2977,'DNEVNI IZVESTAJ'!A$2:BL$14727,11,0)</f>
        <v>0</v>
      </c>
      <c r="P55" s="238">
        <f>VLOOKUP(A$2:A$2977,'DNEVNI IZVESTAJ'!A$2:BM$14727,12,0)</f>
        <v>0</v>
      </c>
      <c r="Q55" s="238">
        <f>VLOOKUP(A$2:A$2977,'DNEVNI IZVESTAJ'!A$2:BN$14727,13,0)</f>
        <v>0</v>
      </c>
      <c r="R55" s="238">
        <f>VLOOKUP(A$2:A$2977,'DNEVNI IZVESTAJ'!A$2:BO$14727,14,0)</f>
        <v>0</v>
      </c>
      <c r="S55" s="238">
        <f>VLOOKUP(A$2:A$2977,'DNEVNI IZVESTAJ'!A$2:BP$14727,15,0)</f>
        <v>0</v>
      </c>
      <c r="T55" s="14"/>
      <c r="BF55" s="14"/>
    </row>
    <row r="56" spans="1:58">
      <c r="A56" s="245" t="s">
        <v>814</v>
      </c>
      <c r="B56" s="245" t="s">
        <v>298</v>
      </c>
      <c r="C56" s="245">
        <v>0</v>
      </c>
      <c r="D56" s="245">
        <v>2671.13</v>
      </c>
      <c r="E56" s="245" t="s">
        <v>809</v>
      </c>
      <c r="F56" s="241">
        <f>VLOOKUP(A$2:A$2977,'DNEVNI IZVESTAJ'!A$2:C$14727,3,0)</f>
        <v>141.35</v>
      </c>
      <c r="G56" s="238">
        <f>VLOOKUP(A$2:A$2977,'DNEVNI IZVESTAJ'!A$2:D$14727,4,0)</f>
        <v>2030.46</v>
      </c>
      <c r="H56" s="70">
        <f>C56-F56</f>
        <v>-141.35</v>
      </c>
      <c r="I56" s="14">
        <f>VLOOKUP(A$2:A$2977,'DNEVNI IZVESTAJ'!A$2:BF$14727,6,0)</f>
        <v>4</v>
      </c>
      <c r="J56" s="18">
        <f ca="1">SUM(I56+UNOS!J$9)</f>
        <v>15</v>
      </c>
      <c r="K56" s="14" t="str">
        <f>VLOOKUP(A$2:A$2977,'DNEVNI IZVESTAJ'!A$2:BH$14727,7,0)</f>
        <v>SME</v>
      </c>
      <c r="L56" s="14" t="str">
        <f>VLOOKUP(A$2:A$2977,'DNEVNI IZVESTAJ'!A$2:BI$14727,8,0)</f>
        <v>1-29</v>
      </c>
      <c r="M56" s="238">
        <f>VLOOKUP(A$2:A$2977,'DNEVNI IZVESTAJ'!A$2:BJ$14727,9,0)</f>
        <v>0</v>
      </c>
      <c r="N56" s="238">
        <f>VLOOKUP(A$2:A$2977,'DNEVNI IZVESTAJ'!A$2:BK$14727,10,0)</f>
        <v>141.35</v>
      </c>
      <c r="O56" s="238">
        <f>VLOOKUP(A$2:A$2977,'DNEVNI IZVESTAJ'!A$2:BL$14727,11,0)</f>
        <v>0</v>
      </c>
      <c r="P56" s="238">
        <f>VLOOKUP(A$2:A$2977,'DNEVNI IZVESTAJ'!A$2:BM$14727,12,0)</f>
        <v>0</v>
      </c>
      <c r="Q56" s="238">
        <f>VLOOKUP(A$2:A$2977,'DNEVNI IZVESTAJ'!A$2:BN$14727,13,0)</f>
        <v>0</v>
      </c>
      <c r="R56" s="238">
        <f>VLOOKUP(A$2:A$2977,'DNEVNI IZVESTAJ'!A$2:BO$14727,14,0)</f>
        <v>0</v>
      </c>
      <c r="S56" s="238">
        <f>VLOOKUP(A$2:A$2977,'DNEVNI IZVESTAJ'!A$2:BP$14727,15,0)</f>
        <v>0</v>
      </c>
      <c r="T56" s="14"/>
      <c r="BF56" s="14"/>
    </row>
    <row r="57" spans="1:58">
      <c r="A57" s="245" t="s">
        <v>815</v>
      </c>
      <c r="B57" s="245" t="s">
        <v>298</v>
      </c>
      <c r="C57" s="245">
        <v>0</v>
      </c>
      <c r="D57" s="245">
        <v>2671.13</v>
      </c>
      <c r="E57" s="245" t="s">
        <v>809</v>
      </c>
      <c r="F57" s="241">
        <f>VLOOKUP(A$2:A$2977,'DNEVNI IZVESTAJ'!A$2:C$14727,3,0)</f>
        <v>141.35</v>
      </c>
      <c r="G57" s="238">
        <f>VLOOKUP(A$2:A$2977,'DNEVNI IZVESTAJ'!A$2:D$14727,4,0)</f>
        <v>2030.46</v>
      </c>
      <c r="H57" s="70">
        <f>C57-F57</f>
        <v>-141.35</v>
      </c>
      <c r="I57" s="14">
        <f>VLOOKUP(A$2:A$2977,'DNEVNI IZVESTAJ'!A$2:BF$14727,6,0)</f>
        <v>4</v>
      </c>
      <c r="J57" s="18">
        <f ca="1">SUM(I57+UNOS!J$9)</f>
        <v>15</v>
      </c>
      <c r="K57" s="14" t="str">
        <f>VLOOKUP(A$2:A$2977,'DNEVNI IZVESTAJ'!A$2:BH$14727,7,0)</f>
        <v>SME</v>
      </c>
      <c r="L57" s="14" t="str">
        <f>VLOOKUP(A$2:A$2977,'DNEVNI IZVESTAJ'!A$2:BI$14727,8,0)</f>
        <v>1-29</v>
      </c>
      <c r="M57" s="238">
        <f>VLOOKUP(A$2:A$2977,'DNEVNI IZVESTAJ'!A$2:BJ$14727,9,0)</f>
        <v>0</v>
      </c>
      <c r="N57" s="238">
        <f>VLOOKUP(A$2:A$2977,'DNEVNI IZVESTAJ'!A$2:BK$14727,10,0)</f>
        <v>141.35</v>
      </c>
      <c r="O57" s="238">
        <f>VLOOKUP(A$2:A$2977,'DNEVNI IZVESTAJ'!A$2:BL$14727,11,0)</f>
        <v>0</v>
      </c>
      <c r="P57" s="238">
        <f>VLOOKUP(A$2:A$2977,'DNEVNI IZVESTAJ'!A$2:BM$14727,12,0)</f>
        <v>0</v>
      </c>
      <c r="Q57" s="238">
        <f>VLOOKUP(A$2:A$2977,'DNEVNI IZVESTAJ'!A$2:BN$14727,13,0)</f>
        <v>0</v>
      </c>
      <c r="R57" s="238">
        <f>VLOOKUP(A$2:A$2977,'DNEVNI IZVESTAJ'!A$2:BO$14727,14,0)</f>
        <v>0</v>
      </c>
      <c r="S57" s="238">
        <f>VLOOKUP(A$2:A$2977,'DNEVNI IZVESTAJ'!A$2:BP$14727,15,0)</f>
        <v>0</v>
      </c>
      <c r="T57" s="14"/>
      <c r="BF57" s="14"/>
    </row>
    <row r="58" spans="1:58">
      <c r="A58" s="245" t="s">
        <v>816</v>
      </c>
      <c r="B58" s="245" t="s">
        <v>298</v>
      </c>
      <c r="C58" s="245">
        <v>0</v>
      </c>
      <c r="D58" s="245">
        <v>2671.13</v>
      </c>
      <c r="E58" s="245" t="s">
        <v>809</v>
      </c>
      <c r="F58" s="241">
        <f>VLOOKUP(A$2:A$2977,'DNEVNI IZVESTAJ'!A$2:C$14727,3,0)</f>
        <v>141.35</v>
      </c>
      <c r="G58" s="238">
        <f>VLOOKUP(A$2:A$2977,'DNEVNI IZVESTAJ'!A$2:D$14727,4,0)</f>
        <v>2030.46</v>
      </c>
      <c r="H58" s="70">
        <f>C58-F58</f>
        <v>-141.35</v>
      </c>
      <c r="I58" s="14">
        <f>VLOOKUP(A$2:A$2977,'DNEVNI IZVESTAJ'!A$2:BF$14727,6,0)</f>
        <v>4</v>
      </c>
      <c r="J58" s="18">
        <f ca="1">SUM(I58+UNOS!J$9)</f>
        <v>15</v>
      </c>
      <c r="K58" s="14" t="str">
        <f>VLOOKUP(A$2:A$2977,'DNEVNI IZVESTAJ'!A$2:BH$14727,7,0)</f>
        <v>SME</v>
      </c>
      <c r="L58" s="14" t="str">
        <f>VLOOKUP(A$2:A$2977,'DNEVNI IZVESTAJ'!A$2:BI$14727,8,0)</f>
        <v>1-29</v>
      </c>
      <c r="M58" s="238">
        <f>VLOOKUP(A$2:A$2977,'DNEVNI IZVESTAJ'!A$2:BJ$14727,9,0)</f>
        <v>0</v>
      </c>
      <c r="N58" s="238">
        <f>VLOOKUP(A$2:A$2977,'DNEVNI IZVESTAJ'!A$2:BK$14727,10,0)</f>
        <v>141.35</v>
      </c>
      <c r="O58" s="238">
        <f>VLOOKUP(A$2:A$2977,'DNEVNI IZVESTAJ'!A$2:BL$14727,11,0)</f>
        <v>0</v>
      </c>
      <c r="P58" s="238">
        <f>VLOOKUP(A$2:A$2977,'DNEVNI IZVESTAJ'!A$2:BM$14727,12,0)</f>
        <v>0</v>
      </c>
      <c r="Q58" s="238">
        <f>VLOOKUP(A$2:A$2977,'DNEVNI IZVESTAJ'!A$2:BN$14727,13,0)</f>
        <v>0</v>
      </c>
      <c r="R58" s="238">
        <f>VLOOKUP(A$2:A$2977,'DNEVNI IZVESTAJ'!A$2:BO$14727,14,0)</f>
        <v>0</v>
      </c>
      <c r="S58" s="238">
        <f>VLOOKUP(A$2:A$2977,'DNEVNI IZVESTAJ'!A$2:BP$14727,15,0)</f>
        <v>0</v>
      </c>
      <c r="T58" s="14"/>
      <c r="BF58" s="14"/>
    </row>
    <row r="59" spans="1:58">
      <c r="A59" s="245" t="s">
        <v>825</v>
      </c>
      <c r="B59" s="245" t="s">
        <v>298</v>
      </c>
      <c r="C59" s="245">
        <v>0</v>
      </c>
      <c r="D59" s="245">
        <v>3030.78</v>
      </c>
      <c r="E59" s="245" t="s">
        <v>792</v>
      </c>
      <c r="F59" s="241">
        <f>VLOOKUP(A$2:A$2977,'DNEVNI IZVESTAJ'!A$2:C$14727,3,0)</f>
        <v>153.24</v>
      </c>
      <c r="G59" s="238">
        <f>VLOOKUP(A$2:A$2977,'DNEVNI IZVESTAJ'!A$2:D$14727,4,0)</f>
        <v>2340.5300000000002</v>
      </c>
      <c r="H59" s="70">
        <f>C59-F59</f>
        <v>-153.24</v>
      </c>
      <c r="I59" s="14">
        <f>VLOOKUP(A$2:A$2977,'DNEVNI IZVESTAJ'!A$2:BF$14727,6,0)</f>
        <v>4</v>
      </c>
      <c r="J59" s="18">
        <f ca="1">SUM(I59+UNOS!J$9)</f>
        <v>15</v>
      </c>
      <c r="K59" s="14" t="str">
        <f>VLOOKUP(A$2:A$2977,'DNEVNI IZVESTAJ'!A$2:BH$14727,7,0)</f>
        <v>SME</v>
      </c>
      <c r="L59" s="14" t="str">
        <f>VLOOKUP(A$2:A$2977,'DNEVNI IZVESTAJ'!A$2:BI$14727,8,0)</f>
        <v>1-29</v>
      </c>
      <c r="M59" s="238">
        <f>VLOOKUP(A$2:A$2977,'DNEVNI IZVESTAJ'!A$2:BJ$14727,9,0)</f>
        <v>0</v>
      </c>
      <c r="N59" s="238">
        <f>VLOOKUP(A$2:A$2977,'DNEVNI IZVESTAJ'!A$2:BK$14727,10,0)</f>
        <v>153.24</v>
      </c>
      <c r="O59" s="238">
        <f>VLOOKUP(A$2:A$2977,'DNEVNI IZVESTAJ'!A$2:BL$14727,11,0)</f>
        <v>0</v>
      </c>
      <c r="P59" s="238">
        <f>VLOOKUP(A$2:A$2977,'DNEVNI IZVESTAJ'!A$2:BM$14727,12,0)</f>
        <v>0</v>
      </c>
      <c r="Q59" s="238">
        <f>VLOOKUP(A$2:A$2977,'DNEVNI IZVESTAJ'!A$2:BN$14727,13,0)</f>
        <v>0</v>
      </c>
      <c r="R59" s="238">
        <f>VLOOKUP(A$2:A$2977,'DNEVNI IZVESTAJ'!A$2:BO$14727,14,0)</f>
        <v>0</v>
      </c>
      <c r="S59" s="238">
        <f>VLOOKUP(A$2:A$2977,'DNEVNI IZVESTAJ'!A$2:BP$14727,15,0)</f>
        <v>0</v>
      </c>
      <c r="T59" s="14"/>
      <c r="BF59" s="14"/>
    </row>
    <row r="60" spans="1:58">
      <c r="A60" s="245" t="s">
        <v>826</v>
      </c>
      <c r="B60" s="245" t="s">
        <v>298</v>
      </c>
      <c r="C60" s="245">
        <v>0</v>
      </c>
      <c r="D60" s="245">
        <v>3030.78</v>
      </c>
      <c r="E60" s="245" t="s">
        <v>792</v>
      </c>
      <c r="F60" s="241">
        <f>VLOOKUP(A$2:A$2977,'DNEVNI IZVESTAJ'!A$2:C$14727,3,0)</f>
        <v>153.24</v>
      </c>
      <c r="G60" s="238">
        <f>VLOOKUP(A$2:A$2977,'DNEVNI IZVESTAJ'!A$2:D$14727,4,0)</f>
        <v>2340.5300000000002</v>
      </c>
      <c r="H60" s="70">
        <f>C60-F60</f>
        <v>-153.24</v>
      </c>
      <c r="I60" s="14">
        <f>VLOOKUP(A$2:A$2977,'DNEVNI IZVESTAJ'!A$2:BF$14727,6,0)</f>
        <v>4</v>
      </c>
      <c r="J60" s="18">
        <f ca="1">SUM(I60+UNOS!J$9)</f>
        <v>15</v>
      </c>
      <c r="K60" s="14" t="str">
        <f>VLOOKUP(A$2:A$2977,'DNEVNI IZVESTAJ'!A$2:BH$14727,7,0)</f>
        <v>SME</v>
      </c>
      <c r="L60" s="14" t="str">
        <f>VLOOKUP(A$2:A$2977,'DNEVNI IZVESTAJ'!A$2:BI$14727,8,0)</f>
        <v>1-29</v>
      </c>
      <c r="M60" s="238">
        <f>VLOOKUP(A$2:A$2977,'DNEVNI IZVESTAJ'!A$2:BJ$14727,9,0)</f>
        <v>0</v>
      </c>
      <c r="N60" s="238">
        <f>VLOOKUP(A$2:A$2977,'DNEVNI IZVESTAJ'!A$2:BK$14727,10,0)</f>
        <v>153.24</v>
      </c>
      <c r="O60" s="238">
        <f>VLOOKUP(A$2:A$2977,'DNEVNI IZVESTAJ'!A$2:BL$14727,11,0)</f>
        <v>0</v>
      </c>
      <c r="P60" s="238">
        <f>VLOOKUP(A$2:A$2977,'DNEVNI IZVESTAJ'!A$2:BM$14727,12,0)</f>
        <v>0</v>
      </c>
      <c r="Q60" s="238">
        <f>VLOOKUP(A$2:A$2977,'DNEVNI IZVESTAJ'!A$2:BN$14727,13,0)</f>
        <v>0</v>
      </c>
      <c r="R60" s="238">
        <f>VLOOKUP(A$2:A$2977,'DNEVNI IZVESTAJ'!A$2:BO$14727,14,0)</f>
        <v>0</v>
      </c>
      <c r="S60" s="238">
        <f>VLOOKUP(A$2:A$2977,'DNEVNI IZVESTAJ'!A$2:BP$14727,15,0)</f>
        <v>0</v>
      </c>
      <c r="T60" s="14"/>
      <c r="BF60" s="14"/>
    </row>
    <row r="61" spans="1:58">
      <c r="A61" s="245" t="s">
        <v>827</v>
      </c>
      <c r="B61" s="245" t="s">
        <v>298</v>
      </c>
      <c r="C61" s="245">
        <v>0</v>
      </c>
      <c r="D61" s="245">
        <v>3030.78</v>
      </c>
      <c r="E61" s="245" t="s">
        <v>792</v>
      </c>
      <c r="F61" s="241">
        <f>VLOOKUP(A$2:A$2977,'DNEVNI IZVESTAJ'!A$2:C$14727,3,0)</f>
        <v>153.24</v>
      </c>
      <c r="G61" s="238">
        <f>VLOOKUP(A$2:A$2977,'DNEVNI IZVESTAJ'!A$2:D$14727,4,0)</f>
        <v>2340.5300000000002</v>
      </c>
      <c r="H61" s="70">
        <f>C61-F61</f>
        <v>-153.24</v>
      </c>
      <c r="I61" s="14">
        <f>VLOOKUP(A$2:A$2977,'DNEVNI IZVESTAJ'!A$2:BF$14727,6,0)</f>
        <v>4</v>
      </c>
      <c r="J61" s="18">
        <f ca="1">SUM(I61+UNOS!J$9)</f>
        <v>15</v>
      </c>
      <c r="K61" s="14" t="str">
        <f>VLOOKUP(A$2:A$2977,'DNEVNI IZVESTAJ'!A$2:BH$14727,7,0)</f>
        <v>SME</v>
      </c>
      <c r="L61" s="14" t="str">
        <f>VLOOKUP(A$2:A$2977,'DNEVNI IZVESTAJ'!A$2:BI$14727,8,0)</f>
        <v>1-29</v>
      </c>
      <c r="M61" s="238">
        <f>VLOOKUP(A$2:A$2977,'DNEVNI IZVESTAJ'!A$2:BJ$14727,9,0)</f>
        <v>0</v>
      </c>
      <c r="N61" s="238">
        <f>VLOOKUP(A$2:A$2977,'DNEVNI IZVESTAJ'!A$2:BK$14727,10,0)</f>
        <v>153.24</v>
      </c>
      <c r="O61" s="238">
        <f>VLOOKUP(A$2:A$2977,'DNEVNI IZVESTAJ'!A$2:BL$14727,11,0)</f>
        <v>0</v>
      </c>
      <c r="P61" s="238">
        <f>VLOOKUP(A$2:A$2977,'DNEVNI IZVESTAJ'!A$2:BM$14727,12,0)</f>
        <v>0</v>
      </c>
      <c r="Q61" s="238">
        <f>VLOOKUP(A$2:A$2977,'DNEVNI IZVESTAJ'!A$2:BN$14727,13,0)</f>
        <v>0</v>
      </c>
      <c r="R61" s="238">
        <f>VLOOKUP(A$2:A$2977,'DNEVNI IZVESTAJ'!A$2:BO$14727,14,0)</f>
        <v>0</v>
      </c>
      <c r="S61" s="238">
        <f>VLOOKUP(A$2:A$2977,'DNEVNI IZVESTAJ'!A$2:BP$14727,15,0)</f>
        <v>0</v>
      </c>
      <c r="T61" s="14"/>
      <c r="BF61" s="14"/>
    </row>
    <row r="62" spans="1:58">
      <c r="A62" s="245" t="s">
        <v>828</v>
      </c>
      <c r="B62" s="245" t="s">
        <v>298</v>
      </c>
      <c r="C62" s="245">
        <v>0</v>
      </c>
      <c r="D62" s="245">
        <v>3030.78</v>
      </c>
      <c r="E62" s="245" t="s">
        <v>829</v>
      </c>
      <c r="F62" s="241">
        <f>VLOOKUP(A$2:A$2977,'DNEVNI IZVESTAJ'!A$2:C$14727,3,0)</f>
        <v>153.24</v>
      </c>
      <c r="G62" s="238">
        <f>VLOOKUP(A$2:A$2977,'DNEVNI IZVESTAJ'!A$2:D$14727,4,0)</f>
        <v>2340.5300000000002</v>
      </c>
      <c r="H62" s="70">
        <f>C62-F62</f>
        <v>-153.24</v>
      </c>
      <c r="I62" s="14">
        <f>VLOOKUP(A$2:A$2977,'DNEVNI IZVESTAJ'!A$2:BF$14727,6,0)</f>
        <v>4</v>
      </c>
      <c r="J62" s="18">
        <f ca="1">SUM(I62+UNOS!J$9)</f>
        <v>15</v>
      </c>
      <c r="K62" s="14" t="str">
        <f>VLOOKUP(A$2:A$2977,'DNEVNI IZVESTAJ'!A$2:BH$14727,7,0)</f>
        <v>SME</v>
      </c>
      <c r="L62" s="14" t="str">
        <f>VLOOKUP(A$2:A$2977,'DNEVNI IZVESTAJ'!A$2:BI$14727,8,0)</f>
        <v>1-29</v>
      </c>
      <c r="M62" s="238">
        <f>VLOOKUP(A$2:A$2977,'DNEVNI IZVESTAJ'!A$2:BJ$14727,9,0)</f>
        <v>0</v>
      </c>
      <c r="N62" s="238">
        <f>VLOOKUP(A$2:A$2977,'DNEVNI IZVESTAJ'!A$2:BK$14727,10,0)</f>
        <v>153.24</v>
      </c>
      <c r="O62" s="238">
        <f>VLOOKUP(A$2:A$2977,'DNEVNI IZVESTAJ'!A$2:BL$14727,11,0)</f>
        <v>0</v>
      </c>
      <c r="P62" s="238">
        <f>VLOOKUP(A$2:A$2977,'DNEVNI IZVESTAJ'!A$2:BM$14727,12,0)</f>
        <v>0</v>
      </c>
      <c r="Q62" s="238">
        <f>VLOOKUP(A$2:A$2977,'DNEVNI IZVESTAJ'!A$2:BN$14727,13,0)</f>
        <v>0</v>
      </c>
      <c r="R62" s="238">
        <f>VLOOKUP(A$2:A$2977,'DNEVNI IZVESTAJ'!A$2:BO$14727,14,0)</f>
        <v>0</v>
      </c>
      <c r="S62" s="238">
        <f>VLOOKUP(A$2:A$2977,'DNEVNI IZVESTAJ'!A$2:BP$14727,15,0)</f>
        <v>0</v>
      </c>
      <c r="T62" s="14"/>
      <c r="BF62" s="14"/>
    </row>
    <row r="63" spans="1:58">
      <c r="A63" s="245" t="s">
        <v>830</v>
      </c>
      <c r="B63" s="245" t="s">
        <v>298</v>
      </c>
      <c r="C63" s="245">
        <v>0</v>
      </c>
      <c r="D63" s="245">
        <v>3030.78</v>
      </c>
      <c r="E63" s="245" t="s">
        <v>792</v>
      </c>
      <c r="F63" s="241">
        <f>VLOOKUP(A$2:A$2977,'DNEVNI IZVESTAJ'!A$2:C$14727,3,0)</f>
        <v>153.24</v>
      </c>
      <c r="G63" s="238">
        <f>VLOOKUP(A$2:A$2977,'DNEVNI IZVESTAJ'!A$2:D$14727,4,0)</f>
        <v>2340.5300000000002</v>
      </c>
      <c r="H63" s="70">
        <f>C63-F63</f>
        <v>-153.24</v>
      </c>
      <c r="I63" s="14">
        <f>VLOOKUP(A$2:A$2977,'DNEVNI IZVESTAJ'!A$2:BF$14727,6,0)</f>
        <v>4</v>
      </c>
      <c r="J63" s="18">
        <f ca="1">SUM(I63+UNOS!J$9)</f>
        <v>15</v>
      </c>
      <c r="K63" s="14" t="str">
        <f>VLOOKUP(A$2:A$2977,'DNEVNI IZVESTAJ'!A$2:BH$14727,7,0)</f>
        <v>SME</v>
      </c>
      <c r="L63" s="14" t="str">
        <f>VLOOKUP(A$2:A$2977,'DNEVNI IZVESTAJ'!A$2:BI$14727,8,0)</f>
        <v>1-29</v>
      </c>
      <c r="M63" s="238">
        <f>VLOOKUP(A$2:A$2977,'DNEVNI IZVESTAJ'!A$2:BJ$14727,9,0)</f>
        <v>0</v>
      </c>
      <c r="N63" s="238">
        <f>VLOOKUP(A$2:A$2977,'DNEVNI IZVESTAJ'!A$2:BK$14727,10,0)</f>
        <v>153.24</v>
      </c>
      <c r="O63" s="238">
        <f>VLOOKUP(A$2:A$2977,'DNEVNI IZVESTAJ'!A$2:BL$14727,11,0)</f>
        <v>0</v>
      </c>
      <c r="P63" s="238">
        <f>VLOOKUP(A$2:A$2977,'DNEVNI IZVESTAJ'!A$2:BM$14727,12,0)</f>
        <v>0</v>
      </c>
      <c r="Q63" s="238">
        <f>VLOOKUP(A$2:A$2977,'DNEVNI IZVESTAJ'!A$2:BN$14727,13,0)</f>
        <v>0</v>
      </c>
      <c r="R63" s="238">
        <f>VLOOKUP(A$2:A$2977,'DNEVNI IZVESTAJ'!A$2:BO$14727,14,0)</f>
        <v>0</v>
      </c>
      <c r="S63" s="238">
        <f>VLOOKUP(A$2:A$2977,'DNEVNI IZVESTAJ'!A$2:BP$14727,15,0)</f>
        <v>0</v>
      </c>
      <c r="T63" s="14"/>
      <c r="BF63" s="14"/>
    </row>
    <row r="64" spans="1:58">
      <c r="A64" s="245" t="s">
        <v>831</v>
      </c>
      <c r="B64" s="245" t="s">
        <v>298</v>
      </c>
      <c r="C64" s="245">
        <v>0</v>
      </c>
      <c r="D64" s="245">
        <v>3030.78</v>
      </c>
      <c r="E64" s="245" t="s">
        <v>792</v>
      </c>
      <c r="F64" s="241">
        <f>VLOOKUP(A$2:A$2977,'DNEVNI IZVESTAJ'!A$2:C$14727,3,0)</f>
        <v>153.24</v>
      </c>
      <c r="G64" s="238">
        <f>VLOOKUP(A$2:A$2977,'DNEVNI IZVESTAJ'!A$2:D$14727,4,0)</f>
        <v>2340.5300000000002</v>
      </c>
      <c r="H64" s="70">
        <f>C64-F64</f>
        <v>-153.24</v>
      </c>
      <c r="I64" s="14">
        <f>VLOOKUP(A$2:A$2977,'DNEVNI IZVESTAJ'!A$2:BF$14727,6,0)</f>
        <v>4</v>
      </c>
      <c r="J64" s="18">
        <f ca="1">SUM(I64+UNOS!J$9)</f>
        <v>15</v>
      </c>
      <c r="K64" s="14" t="str">
        <f>VLOOKUP(A$2:A$2977,'DNEVNI IZVESTAJ'!A$2:BH$14727,7,0)</f>
        <v>SME</v>
      </c>
      <c r="L64" s="14" t="str">
        <f>VLOOKUP(A$2:A$2977,'DNEVNI IZVESTAJ'!A$2:BI$14727,8,0)</f>
        <v>1-29</v>
      </c>
      <c r="M64" s="238">
        <f>VLOOKUP(A$2:A$2977,'DNEVNI IZVESTAJ'!A$2:BJ$14727,9,0)</f>
        <v>0</v>
      </c>
      <c r="N64" s="238">
        <f>VLOOKUP(A$2:A$2977,'DNEVNI IZVESTAJ'!A$2:BK$14727,10,0)</f>
        <v>153.24</v>
      </c>
      <c r="O64" s="238">
        <f>VLOOKUP(A$2:A$2977,'DNEVNI IZVESTAJ'!A$2:BL$14727,11,0)</f>
        <v>0</v>
      </c>
      <c r="P64" s="238">
        <f>VLOOKUP(A$2:A$2977,'DNEVNI IZVESTAJ'!A$2:BM$14727,12,0)</f>
        <v>0</v>
      </c>
      <c r="Q64" s="238">
        <f>VLOOKUP(A$2:A$2977,'DNEVNI IZVESTAJ'!A$2:BN$14727,13,0)</f>
        <v>0</v>
      </c>
      <c r="R64" s="238">
        <f>VLOOKUP(A$2:A$2977,'DNEVNI IZVESTAJ'!A$2:BO$14727,14,0)</f>
        <v>0</v>
      </c>
      <c r="S64" s="238">
        <f>VLOOKUP(A$2:A$2977,'DNEVNI IZVESTAJ'!A$2:BP$14727,15,0)</f>
        <v>0</v>
      </c>
      <c r="T64" s="14"/>
      <c r="BF64" s="14"/>
    </row>
    <row r="65" spans="1:58">
      <c r="A65" s="245" t="s">
        <v>832</v>
      </c>
      <c r="B65" s="245" t="s">
        <v>298</v>
      </c>
      <c r="C65" s="245">
        <v>0</v>
      </c>
      <c r="D65" s="245">
        <v>3030.78</v>
      </c>
      <c r="E65" s="245" t="s">
        <v>792</v>
      </c>
      <c r="F65" s="241">
        <f>VLOOKUP(A$2:A$2977,'DNEVNI IZVESTAJ'!A$2:C$14727,3,0)</f>
        <v>153.24</v>
      </c>
      <c r="G65" s="238">
        <f>VLOOKUP(A$2:A$2977,'DNEVNI IZVESTAJ'!A$2:D$14727,4,0)</f>
        <v>2340.5300000000002</v>
      </c>
      <c r="H65" s="70">
        <f>C65-F65</f>
        <v>-153.24</v>
      </c>
      <c r="I65" s="14">
        <f>VLOOKUP(A$2:A$2977,'DNEVNI IZVESTAJ'!A$2:BF$14727,6,0)</f>
        <v>4</v>
      </c>
      <c r="J65" s="18">
        <f ca="1">SUM(I65+UNOS!J$9)</f>
        <v>15</v>
      </c>
      <c r="K65" s="14" t="str">
        <f>VLOOKUP(A$2:A$2977,'DNEVNI IZVESTAJ'!A$2:BH$14727,7,0)</f>
        <v>SME</v>
      </c>
      <c r="L65" s="14" t="str">
        <f>VLOOKUP(A$2:A$2977,'DNEVNI IZVESTAJ'!A$2:BI$14727,8,0)</f>
        <v>1-29</v>
      </c>
      <c r="M65" s="238">
        <f>VLOOKUP(A$2:A$2977,'DNEVNI IZVESTAJ'!A$2:BJ$14727,9,0)</f>
        <v>0</v>
      </c>
      <c r="N65" s="238">
        <f>VLOOKUP(A$2:A$2977,'DNEVNI IZVESTAJ'!A$2:BK$14727,10,0)</f>
        <v>153.24</v>
      </c>
      <c r="O65" s="238">
        <f>VLOOKUP(A$2:A$2977,'DNEVNI IZVESTAJ'!A$2:BL$14727,11,0)</f>
        <v>0</v>
      </c>
      <c r="P65" s="238">
        <f>VLOOKUP(A$2:A$2977,'DNEVNI IZVESTAJ'!A$2:BM$14727,12,0)</f>
        <v>0</v>
      </c>
      <c r="Q65" s="238">
        <f>VLOOKUP(A$2:A$2977,'DNEVNI IZVESTAJ'!A$2:BN$14727,13,0)</f>
        <v>0</v>
      </c>
      <c r="R65" s="238">
        <f>VLOOKUP(A$2:A$2977,'DNEVNI IZVESTAJ'!A$2:BO$14727,14,0)</f>
        <v>0</v>
      </c>
      <c r="S65" s="238">
        <f>VLOOKUP(A$2:A$2977,'DNEVNI IZVESTAJ'!A$2:BP$14727,15,0)</f>
        <v>0</v>
      </c>
      <c r="T65" s="14"/>
      <c r="BF65" s="14"/>
    </row>
    <row r="66" spans="1:58">
      <c r="A66" s="245" t="s">
        <v>833</v>
      </c>
      <c r="B66" s="245" t="s">
        <v>298</v>
      </c>
      <c r="C66" s="245">
        <v>0</v>
      </c>
      <c r="D66" s="245">
        <v>3030.78</v>
      </c>
      <c r="E66" s="245" t="s">
        <v>792</v>
      </c>
      <c r="F66" s="241">
        <f>VLOOKUP(A$2:A$2977,'DNEVNI IZVESTAJ'!A$2:C$14727,3,0)</f>
        <v>153.24</v>
      </c>
      <c r="G66" s="238">
        <f>VLOOKUP(A$2:A$2977,'DNEVNI IZVESTAJ'!A$2:D$14727,4,0)</f>
        <v>2340.5300000000002</v>
      </c>
      <c r="H66" s="70">
        <f>C66-F66</f>
        <v>-153.24</v>
      </c>
      <c r="I66" s="14">
        <f>VLOOKUP(A$2:A$2977,'DNEVNI IZVESTAJ'!A$2:BF$14727,6,0)</f>
        <v>4</v>
      </c>
      <c r="J66" s="18">
        <f ca="1">SUM(I66+UNOS!J$9)</f>
        <v>15</v>
      </c>
      <c r="K66" s="14" t="str">
        <f>VLOOKUP(A$2:A$2977,'DNEVNI IZVESTAJ'!A$2:BH$14727,7,0)</f>
        <v>SME</v>
      </c>
      <c r="L66" s="14" t="str">
        <f>VLOOKUP(A$2:A$2977,'DNEVNI IZVESTAJ'!A$2:BI$14727,8,0)</f>
        <v>1-29</v>
      </c>
      <c r="M66" s="238">
        <f>VLOOKUP(A$2:A$2977,'DNEVNI IZVESTAJ'!A$2:BJ$14727,9,0)</f>
        <v>0</v>
      </c>
      <c r="N66" s="238">
        <f>VLOOKUP(A$2:A$2977,'DNEVNI IZVESTAJ'!A$2:BK$14727,10,0)</f>
        <v>153.24</v>
      </c>
      <c r="O66" s="238">
        <f>VLOOKUP(A$2:A$2977,'DNEVNI IZVESTAJ'!A$2:BL$14727,11,0)</f>
        <v>0</v>
      </c>
      <c r="P66" s="238">
        <f>VLOOKUP(A$2:A$2977,'DNEVNI IZVESTAJ'!A$2:BM$14727,12,0)</f>
        <v>0</v>
      </c>
      <c r="Q66" s="238">
        <f>VLOOKUP(A$2:A$2977,'DNEVNI IZVESTAJ'!A$2:BN$14727,13,0)</f>
        <v>0</v>
      </c>
      <c r="R66" s="238">
        <f>VLOOKUP(A$2:A$2977,'DNEVNI IZVESTAJ'!A$2:BO$14727,14,0)</f>
        <v>0</v>
      </c>
      <c r="S66" s="238">
        <f>VLOOKUP(A$2:A$2977,'DNEVNI IZVESTAJ'!A$2:BP$14727,15,0)</f>
        <v>0</v>
      </c>
      <c r="T66" s="14"/>
      <c r="BF66" s="14"/>
    </row>
    <row r="67" spans="1:58">
      <c r="A67" s="245" t="s">
        <v>834</v>
      </c>
      <c r="B67" s="245" t="s">
        <v>298</v>
      </c>
      <c r="C67" s="245">
        <v>0</v>
      </c>
      <c r="D67" s="245">
        <v>3030.78</v>
      </c>
      <c r="E67" s="245" t="s">
        <v>792</v>
      </c>
      <c r="F67" s="241">
        <f>VLOOKUP(A$2:A$2977,'DNEVNI IZVESTAJ'!A$2:C$14727,3,0)</f>
        <v>153.24</v>
      </c>
      <c r="G67" s="238">
        <f>VLOOKUP(A$2:A$2977,'DNEVNI IZVESTAJ'!A$2:D$14727,4,0)</f>
        <v>2340.5300000000002</v>
      </c>
      <c r="H67" s="70">
        <f>C67-F67</f>
        <v>-153.24</v>
      </c>
      <c r="I67" s="14">
        <f>VLOOKUP(A$2:A$2977,'DNEVNI IZVESTAJ'!A$2:BF$14727,6,0)</f>
        <v>4</v>
      </c>
      <c r="J67" s="18">
        <f ca="1">SUM(I67+UNOS!J$9)</f>
        <v>15</v>
      </c>
      <c r="K67" s="14" t="str">
        <f>VLOOKUP(A$2:A$2977,'DNEVNI IZVESTAJ'!A$2:BH$14727,7,0)</f>
        <v>SME</v>
      </c>
      <c r="L67" s="14" t="str">
        <f>VLOOKUP(A$2:A$2977,'DNEVNI IZVESTAJ'!A$2:BI$14727,8,0)</f>
        <v>1-29</v>
      </c>
      <c r="M67" s="238">
        <f>VLOOKUP(A$2:A$2977,'DNEVNI IZVESTAJ'!A$2:BJ$14727,9,0)</f>
        <v>0</v>
      </c>
      <c r="N67" s="238">
        <f>VLOOKUP(A$2:A$2977,'DNEVNI IZVESTAJ'!A$2:BK$14727,10,0)</f>
        <v>153.24</v>
      </c>
      <c r="O67" s="238">
        <f>VLOOKUP(A$2:A$2977,'DNEVNI IZVESTAJ'!A$2:BL$14727,11,0)</f>
        <v>0</v>
      </c>
      <c r="P67" s="238">
        <f>VLOOKUP(A$2:A$2977,'DNEVNI IZVESTAJ'!A$2:BM$14727,12,0)</f>
        <v>0</v>
      </c>
      <c r="Q67" s="238">
        <f>VLOOKUP(A$2:A$2977,'DNEVNI IZVESTAJ'!A$2:BN$14727,13,0)</f>
        <v>0</v>
      </c>
      <c r="R67" s="238">
        <f>VLOOKUP(A$2:A$2977,'DNEVNI IZVESTAJ'!A$2:BO$14727,14,0)</f>
        <v>0</v>
      </c>
      <c r="S67" s="238">
        <f>VLOOKUP(A$2:A$2977,'DNEVNI IZVESTAJ'!A$2:BP$14727,15,0)</f>
        <v>0</v>
      </c>
      <c r="T67" s="14"/>
      <c r="BF67" s="14"/>
    </row>
    <row r="68" spans="1:58">
      <c r="A68" s="245" t="s">
        <v>837</v>
      </c>
      <c r="B68" s="245" t="s">
        <v>298</v>
      </c>
      <c r="C68" s="245">
        <v>0</v>
      </c>
      <c r="D68" s="245">
        <v>3163.19</v>
      </c>
      <c r="E68" s="245" t="s">
        <v>838</v>
      </c>
      <c r="F68" s="241">
        <f>VLOOKUP(A$2:A$2977,'DNEVNI IZVESTAJ'!A$2:C$14727,3,0)</f>
        <v>152.97</v>
      </c>
      <c r="G68" s="238">
        <f>VLOOKUP(A$2:A$2977,'DNEVNI IZVESTAJ'!A$2:D$14727,4,0)</f>
        <v>2477.12</v>
      </c>
      <c r="H68" s="70">
        <f>C68-F68</f>
        <v>-152.97</v>
      </c>
      <c r="I68" s="14">
        <f>VLOOKUP(A$2:A$2977,'DNEVNI IZVESTAJ'!A$2:BF$14727,6,0)</f>
        <v>4</v>
      </c>
      <c r="J68" s="18">
        <f ca="1">SUM(I68+UNOS!J$9)</f>
        <v>15</v>
      </c>
      <c r="K68" s="14" t="str">
        <f>VLOOKUP(A$2:A$2977,'DNEVNI IZVESTAJ'!A$2:BH$14727,7,0)</f>
        <v>SME</v>
      </c>
      <c r="L68" s="14" t="str">
        <f>VLOOKUP(A$2:A$2977,'DNEVNI IZVESTAJ'!A$2:BI$14727,8,0)</f>
        <v>1-29</v>
      </c>
      <c r="M68" s="238">
        <f>VLOOKUP(A$2:A$2977,'DNEVNI IZVESTAJ'!A$2:BJ$14727,9,0)</f>
        <v>0</v>
      </c>
      <c r="N68" s="238">
        <f>VLOOKUP(A$2:A$2977,'DNEVNI IZVESTAJ'!A$2:BK$14727,10,0)</f>
        <v>152.97999999999999</v>
      </c>
      <c r="O68" s="238">
        <f>VLOOKUP(A$2:A$2977,'DNEVNI IZVESTAJ'!A$2:BL$14727,11,0)</f>
        <v>0</v>
      </c>
      <c r="P68" s="238">
        <f>VLOOKUP(A$2:A$2977,'DNEVNI IZVESTAJ'!A$2:BM$14727,12,0)</f>
        <v>0</v>
      </c>
      <c r="Q68" s="238">
        <f>VLOOKUP(A$2:A$2977,'DNEVNI IZVESTAJ'!A$2:BN$14727,13,0)</f>
        <v>0</v>
      </c>
      <c r="R68" s="238">
        <f>VLOOKUP(A$2:A$2977,'DNEVNI IZVESTAJ'!A$2:BO$14727,14,0)</f>
        <v>0</v>
      </c>
      <c r="S68" s="238">
        <f>VLOOKUP(A$2:A$2977,'DNEVNI IZVESTAJ'!A$2:BP$14727,15,0)</f>
        <v>0</v>
      </c>
      <c r="T68" s="14"/>
      <c r="BF68" s="14"/>
    </row>
    <row r="69" spans="1:58">
      <c r="A69" s="245" t="s">
        <v>14303</v>
      </c>
      <c r="B69" s="245" t="s">
        <v>298</v>
      </c>
      <c r="C69" s="245">
        <v>0</v>
      </c>
      <c r="D69" s="245">
        <v>7752.68</v>
      </c>
      <c r="E69" s="245" t="s">
        <v>14304</v>
      </c>
      <c r="F69" s="241">
        <f>VLOOKUP(A$2:A$2977,'DNEVNI IZVESTAJ'!A$2:C$14727,3,0)</f>
        <v>250.61</v>
      </c>
      <c r="G69" s="238">
        <f>VLOOKUP(A$2:A$2977,'DNEVNI IZVESTAJ'!A$2:D$14727,4,0)</f>
        <v>6640.3</v>
      </c>
      <c r="H69" s="70">
        <f>C69-F69</f>
        <v>-250.61</v>
      </c>
      <c r="I69" s="14">
        <f>VLOOKUP(A$2:A$2977,'DNEVNI IZVESTAJ'!A$2:BF$14727,6,0)</f>
        <v>4</v>
      </c>
      <c r="J69" s="18">
        <f ca="1">SUM(I69+UNOS!J$9)</f>
        <v>15</v>
      </c>
      <c r="K69" s="14" t="str">
        <f>VLOOKUP(A$2:A$2977,'DNEVNI IZVESTAJ'!A$2:BH$14727,7,0)</f>
        <v>SME</v>
      </c>
      <c r="L69" s="14" t="str">
        <f>VLOOKUP(A$2:A$2977,'DNEVNI IZVESTAJ'!A$2:BI$14727,8,0)</f>
        <v>1-29</v>
      </c>
      <c r="M69" s="238">
        <f>VLOOKUP(A$2:A$2977,'DNEVNI IZVESTAJ'!A$2:BJ$14727,9,0)</f>
        <v>0</v>
      </c>
      <c r="N69" s="238">
        <f>VLOOKUP(A$2:A$2977,'DNEVNI IZVESTAJ'!A$2:BK$14727,10,0)</f>
        <v>250.62</v>
      </c>
      <c r="O69" s="238">
        <f>VLOOKUP(A$2:A$2977,'DNEVNI IZVESTAJ'!A$2:BL$14727,11,0)</f>
        <v>0</v>
      </c>
      <c r="P69" s="238">
        <f>VLOOKUP(A$2:A$2977,'DNEVNI IZVESTAJ'!A$2:BM$14727,12,0)</f>
        <v>0</v>
      </c>
      <c r="Q69" s="238">
        <f>VLOOKUP(A$2:A$2977,'DNEVNI IZVESTAJ'!A$2:BN$14727,13,0)</f>
        <v>0</v>
      </c>
      <c r="R69" s="238">
        <f>VLOOKUP(A$2:A$2977,'DNEVNI IZVESTAJ'!A$2:BO$14727,14,0)</f>
        <v>0</v>
      </c>
      <c r="S69" s="238">
        <f>VLOOKUP(A$2:A$2977,'DNEVNI IZVESTAJ'!A$2:BP$14727,15,0)</f>
        <v>0</v>
      </c>
      <c r="T69" s="14"/>
      <c r="BF69" s="14"/>
    </row>
    <row r="70" spans="1:58">
      <c r="A70" s="245" t="s">
        <v>11901</v>
      </c>
      <c r="B70" s="245" t="s">
        <v>298</v>
      </c>
      <c r="C70" s="245">
        <v>0</v>
      </c>
      <c r="D70" s="245">
        <v>10126.66</v>
      </c>
      <c r="E70" s="245" t="s">
        <v>11902</v>
      </c>
      <c r="F70" s="241">
        <f>VLOOKUP(A$2:A$2977,'DNEVNI IZVESTAJ'!A$2:C$14727,3,0)</f>
        <v>359.95</v>
      </c>
      <c r="G70" s="238">
        <f>VLOOKUP(A$2:A$2977,'DNEVNI IZVESTAJ'!A$2:D$14727,4,0)</f>
        <v>8525.89</v>
      </c>
      <c r="H70" s="70">
        <f>C70-F70</f>
        <v>-359.95</v>
      </c>
      <c r="I70" s="14">
        <f>VLOOKUP(A$2:A$2977,'DNEVNI IZVESTAJ'!A$2:BF$14727,6,0)</f>
        <v>4</v>
      </c>
      <c r="J70" s="18">
        <f ca="1">SUM(I70+UNOS!J$9)</f>
        <v>15</v>
      </c>
      <c r="K70" s="14" t="str">
        <f>VLOOKUP(A$2:A$2977,'DNEVNI IZVESTAJ'!A$2:BH$14727,7,0)</f>
        <v>SME</v>
      </c>
      <c r="L70" s="14" t="str">
        <f>VLOOKUP(A$2:A$2977,'DNEVNI IZVESTAJ'!A$2:BI$14727,8,0)</f>
        <v>1-29</v>
      </c>
      <c r="M70" s="238">
        <f>VLOOKUP(A$2:A$2977,'DNEVNI IZVESTAJ'!A$2:BJ$14727,9,0)</f>
        <v>0</v>
      </c>
      <c r="N70" s="238">
        <f>VLOOKUP(A$2:A$2977,'DNEVNI IZVESTAJ'!A$2:BK$14727,10,0)</f>
        <v>359.95</v>
      </c>
      <c r="O70" s="238">
        <f>VLOOKUP(A$2:A$2977,'DNEVNI IZVESTAJ'!A$2:BL$14727,11,0)</f>
        <v>0</v>
      </c>
      <c r="P70" s="238">
        <f>VLOOKUP(A$2:A$2977,'DNEVNI IZVESTAJ'!A$2:BM$14727,12,0)</f>
        <v>0</v>
      </c>
      <c r="Q70" s="238">
        <f>VLOOKUP(A$2:A$2977,'DNEVNI IZVESTAJ'!A$2:BN$14727,13,0)</f>
        <v>0</v>
      </c>
      <c r="R70" s="238">
        <f>VLOOKUP(A$2:A$2977,'DNEVNI IZVESTAJ'!A$2:BO$14727,14,0)</f>
        <v>0</v>
      </c>
      <c r="S70" s="238">
        <f>VLOOKUP(A$2:A$2977,'DNEVNI IZVESTAJ'!A$2:BP$14727,15,0)</f>
        <v>0</v>
      </c>
      <c r="T70" s="14"/>
      <c r="BF70" s="14"/>
    </row>
    <row r="71" spans="1:58">
      <c r="A71" s="245" t="s">
        <v>14154</v>
      </c>
      <c r="B71" s="245" t="s">
        <v>298</v>
      </c>
      <c r="C71" s="245">
        <v>0</v>
      </c>
      <c r="D71" s="245">
        <v>12506.98</v>
      </c>
      <c r="E71" s="245" t="s">
        <v>14155</v>
      </c>
      <c r="F71" s="241">
        <f>VLOOKUP(A$2:A$2977,'DNEVNI IZVESTAJ'!A$2:C$14727,3,0)</f>
        <v>430.56</v>
      </c>
      <c r="G71" s="238">
        <f>VLOOKUP(A$2:A$2977,'DNEVNI IZVESTAJ'!A$2:D$14727,4,0)</f>
        <v>10595.78</v>
      </c>
      <c r="H71" s="70">
        <f>C71-F71</f>
        <v>-430.56</v>
      </c>
      <c r="I71" s="14">
        <f>VLOOKUP(A$2:A$2977,'DNEVNI IZVESTAJ'!A$2:BF$14727,6,0)</f>
        <v>4</v>
      </c>
      <c r="J71" s="18">
        <f ca="1">SUM(I71+UNOS!J$9)</f>
        <v>15</v>
      </c>
      <c r="K71" s="14" t="str">
        <f>VLOOKUP(A$2:A$2977,'DNEVNI IZVESTAJ'!A$2:BH$14727,7,0)</f>
        <v>SME</v>
      </c>
      <c r="L71" s="14" t="str">
        <f>VLOOKUP(A$2:A$2977,'DNEVNI IZVESTAJ'!A$2:BI$14727,8,0)</f>
        <v>1-29</v>
      </c>
      <c r="M71" s="238">
        <f>VLOOKUP(A$2:A$2977,'DNEVNI IZVESTAJ'!A$2:BJ$14727,9,0)</f>
        <v>0</v>
      </c>
      <c r="N71" s="238">
        <f>VLOOKUP(A$2:A$2977,'DNEVNI IZVESTAJ'!A$2:BK$14727,10,0)</f>
        <v>430.56</v>
      </c>
      <c r="O71" s="238">
        <f>VLOOKUP(A$2:A$2977,'DNEVNI IZVESTAJ'!A$2:BL$14727,11,0)</f>
        <v>0</v>
      </c>
      <c r="P71" s="238">
        <f>VLOOKUP(A$2:A$2977,'DNEVNI IZVESTAJ'!A$2:BM$14727,12,0)</f>
        <v>0</v>
      </c>
      <c r="Q71" s="238">
        <f>VLOOKUP(A$2:A$2977,'DNEVNI IZVESTAJ'!A$2:BN$14727,13,0)</f>
        <v>0</v>
      </c>
      <c r="R71" s="238">
        <f>VLOOKUP(A$2:A$2977,'DNEVNI IZVESTAJ'!A$2:BO$14727,14,0)</f>
        <v>0</v>
      </c>
      <c r="S71" s="238">
        <f>VLOOKUP(A$2:A$2977,'DNEVNI IZVESTAJ'!A$2:BP$14727,15,0)</f>
        <v>0</v>
      </c>
      <c r="T71" s="14"/>
      <c r="BF71" s="14"/>
    </row>
    <row r="72" spans="1:58">
      <c r="A72" s="245" t="s">
        <v>15566</v>
      </c>
      <c r="B72" s="245" t="s">
        <v>298</v>
      </c>
      <c r="C72" s="245">
        <v>0</v>
      </c>
      <c r="D72" s="245">
        <v>17501.79</v>
      </c>
      <c r="E72" s="245" t="s">
        <v>15567</v>
      </c>
      <c r="F72" s="241">
        <f>VLOOKUP(A$2:A$2977,'DNEVNI IZVESTAJ'!A$2:C$14727,3,0)</f>
        <v>403.91</v>
      </c>
      <c r="G72" s="238">
        <f>VLOOKUP(A$2:A$2977,'DNEVNI IZVESTAJ'!A$2:D$14727,4,0)</f>
        <v>15771.18</v>
      </c>
      <c r="H72" s="70">
        <f>C72-F72</f>
        <v>-403.91</v>
      </c>
      <c r="I72" s="14">
        <f>VLOOKUP(A$2:A$2977,'DNEVNI IZVESTAJ'!A$2:BF$14727,6,0)</f>
        <v>4</v>
      </c>
      <c r="J72" s="18">
        <f ca="1">SUM(I72+UNOS!J$9)</f>
        <v>15</v>
      </c>
      <c r="K72" s="14" t="str">
        <f>VLOOKUP(A$2:A$2977,'DNEVNI IZVESTAJ'!A$2:BH$14727,7,0)</f>
        <v>SME</v>
      </c>
      <c r="L72" s="14" t="str">
        <f>VLOOKUP(A$2:A$2977,'DNEVNI IZVESTAJ'!A$2:BI$14727,8,0)</f>
        <v>1-29</v>
      </c>
      <c r="M72" s="238">
        <f>VLOOKUP(A$2:A$2977,'DNEVNI IZVESTAJ'!A$2:BJ$14727,9,0)</f>
        <v>0</v>
      </c>
      <c r="N72" s="238">
        <f>VLOOKUP(A$2:A$2977,'DNEVNI IZVESTAJ'!A$2:BK$14727,10,0)</f>
        <v>0</v>
      </c>
      <c r="O72" s="238">
        <f>VLOOKUP(A$2:A$2977,'DNEVNI IZVESTAJ'!A$2:BL$14727,11,0)</f>
        <v>0</v>
      </c>
      <c r="P72" s="238">
        <f>VLOOKUP(A$2:A$2977,'DNEVNI IZVESTAJ'!A$2:BM$14727,12,0)</f>
        <v>0</v>
      </c>
      <c r="Q72" s="238">
        <f>VLOOKUP(A$2:A$2977,'DNEVNI IZVESTAJ'!A$2:BN$14727,13,0)</f>
        <v>0</v>
      </c>
      <c r="R72" s="238">
        <f>VLOOKUP(A$2:A$2977,'DNEVNI IZVESTAJ'!A$2:BO$14727,14,0)</f>
        <v>0</v>
      </c>
      <c r="S72" s="238">
        <f>VLOOKUP(A$2:A$2977,'DNEVNI IZVESTAJ'!A$2:BP$14727,15,0)</f>
        <v>0</v>
      </c>
      <c r="T72" s="14"/>
      <c r="BF72" s="14"/>
    </row>
    <row r="73" spans="1:58">
      <c r="A73" s="245" t="s">
        <v>15902</v>
      </c>
      <c r="B73" s="245" t="s">
        <v>5911</v>
      </c>
      <c r="C73" s="245">
        <v>0</v>
      </c>
      <c r="D73" s="245">
        <v>27611.16</v>
      </c>
      <c r="E73" s="245" t="s">
        <v>15903</v>
      </c>
      <c r="F73" s="241">
        <f>VLOOKUP(A$2:A$2977,'DNEVNI IZVESTAJ'!A$2:C$14727,3,0)</f>
        <v>0.33</v>
      </c>
      <c r="G73" s="238">
        <f>VLOOKUP(A$2:A$2977,'DNEVNI IZVESTAJ'!A$2:D$14727,4,0)</f>
        <v>25863.49</v>
      </c>
      <c r="H73" s="70">
        <f>C73-F73</f>
        <v>-0.33</v>
      </c>
      <c r="I73" s="14">
        <f>VLOOKUP(A$2:A$2977,'DNEVNI IZVESTAJ'!A$2:BF$14727,6,0)</f>
        <v>4</v>
      </c>
      <c r="J73" s="18">
        <f ca="1">SUM(I73+UNOS!J$9)</f>
        <v>15</v>
      </c>
      <c r="K73" s="14" t="str">
        <f>VLOOKUP(A$2:A$2977,'DNEVNI IZVESTAJ'!A$2:BH$14727,7,0)</f>
        <v>SME</v>
      </c>
      <c r="L73" s="14" t="str">
        <f>VLOOKUP(A$2:A$2977,'DNEVNI IZVESTAJ'!A$2:BI$14727,8,0)</f>
        <v>1-29</v>
      </c>
      <c r="M73" s="238">
        <f>VLOOKUP(A$2:A$2977,'DNEVNI IZVESTAJ'!A$2:BJ$14727,9,0)</f>
        <v>0</v>
      </c>
      <c r="N73" s="238">
        <f>VLOOKUP(A$2:A$2977,'DNEVNI IZVESTAJ'!A$2:BK$14727,10,0)</f>
        <v>0</v>
      </c>
      <c r="O73" s="238">
        <f>VLOOKUP(A$2:A$2977,'DNEVNI IZVESTAJ'!A$2:BL$14727,11,0)</f>
        <v>0</v>
      </c>
      <c r="P73" s="238">
        <f>VLOOKUP(A$2:A$2977,'DNEVNI IZVESTAJ'!A$2:BM$14727,12,0)</f>
        <v>0</v>
      </c>
      <c r="Q73" s="238">
        <f>VLOOKUP(A$2:A$2977,'DNEVNI IZVESTAJ'!A$2:BN$14727,13,0)</f>
        <v>0</v>
      </c>
      <c r="R73" s="238">
        <f>VLOOKUP(A$2:A$2977,'DNEVNI IZVESTAJ'!A$2:BO$14727,14,0)</f>
        <v>0</v>
      </c>
      <c r="S73" s="238">
        <f>VLOOKUP(A$2:A$2977,'DNEVNI IZVESTAJ'!A$2:BP$14727,15,0)</f>
        <v>0</v>
      </c>
      <c r="T73" s="14"/>
      <c r="BF73" s="14"/>
    </row>
    <row r="74" spans="1:58">
      <c r="A74" s="245" t="s">
        <v>15852</v>
      </c>
      <c r="B74" s="245" t="s">
        <v>5911</v>
      </c>
      <c r="C74" s="245">
        <v>0</v>
      </c>
      <c r="D74" s="245">
        <v>7533.15</v>
      </c>
      <c r="E74" s="245" t="s">
        <v>15760</v>
      </c>
      <c r="F74" s="241">
        <f>VLOOKUP(A$2:A$2977,'DNEVNI IZVESTAJ'!A$2:C$14727,3,0)</f>
        <v>0.11</v>
      </c>
      <c r="G74" s="238">
        <f>VLOOKUP(A$2:A$2977,'DNEVNI IZVESTAJ'!A$2:D$14727,4,0)</f>
        <v>7064.06</v>
      </c>
      <c r="H74" s="70">
        <f>C74-F74</f>
        <v>-0.11</v>
      </c>
      <c r="I74" s="14">
        <f>VLOOKUP(A$2:A$2977,'DNEVNI IZVESTAJ'!A$2:BF$14727,6,0)</f>
        <v>4</v>
      </c>
      <c r="J74" s="18">
        <f ca="1">SUM(I74+UNOS!J$9)</f>
        <v>15</v>
      </c>
      <c r="K74" s="14" t="str">
        <f>VLOOKUP(A$2:A$2977,'DNEVNI IZVESTAJ'!A$2:BH$14727,7,0)</f>
        <v>SME</v>
      </c>
      <c r="L74" s="14" t="str">
        <f>VLOOKUP(A$2:A$2977,'DNEVNI IZVESTAJ'!A$2:BI$14727,8,0)</f>
        <v>1-29</v>
      </c>
      <c r="M74" s="238">
        <f>VLOOKUP(A$2:A$2977,'DNEVNI IZVESTAJ'!A$2:BJ$14727,9,0)</f>
        <v>0</v>
      </c>
      <c r="N74" s="238">
        <f>VLOOKUP(A$2:A$2977,'DNEVNI IZVESTAJ'!A$2:BK$14727,10,0)</f>
        <v>0</v>
      </c>
      <c r="O74" s="238">
        <f>VLOOKUP(A$2:A$2977,'DNEVNI IZVESTAJ'!A$2:BL$14727,11,0)</f>
        <v>0</v>
      </c>
      <c r="P74" s="238">
        <f>VLOOKUP(A$2:A$2977,'DNEVNI IZVESTAJ'!A$2:BM$14727,12,0)</f>
        <v>0</v>
      </c>
      <c r="Q74" s="238">
        <f>VLOOKUP(A$2:A$2977,'DNEVNI IZVESTAJ'!A$2:BN$14727,13,0)</f>
        <v>0</v>
      </c>
      <c r="R74" s="238">
        <f>VLOOKUP(A$2:A$2977,'DNEVNI IZVESTAJ'!A$2:BO$14727,14,0)</f>
        <v>0</v>
      </c>
      <c r="S74" s="238">
        <f>VLOOKUP(A$2:A$2977,'DNEVNI IZVESTAJ'!A$2:BP$14727,15,0)</f>
        <v>0</v>
      </c>
      <c r="T74" s="14"/>
      <c r="BF74" s="14"/>
    </row>
    <row r="75" spans="1:58">
      <c r="A75" s="14" t="s">
        <v>16084</v>
      </c>
      <c r="B75" s="14" t="s">
        <v>5911</v>
      </c>
      <c r="C75" s="14">
        <v>0</v>
      </c>
      <c r="D75" s="14">
        <v>38572.85</v>
      </c>
      <c r="E75" s="14" t="s">
        <v>16085</v>
      </c>
      <c r="F75" s="241">
        <f>VLOOKUP(A$2:A$2977,'DNEVNI IZVESTAJ'!A$2:C$14727,3,0)</f>
        <v>0.08</v>
      </c>
      <c r="G75" s="238">
        <f>VLOOKUP(A$2:A$2977,'DNEVNI IZVESTAJ'!A$2:D$14727,4,0)</f>
        <v>36059.81</v>
      </c>
      <c r="H75" s="70">
        <f>C75-F75</f>
        <v>-0.08</v>
      </c>
      <c r="I75" s="14">
        <f>VLOOKUP(A$2:A$2977,'DNEVNI IZVESTAJ'!A$2:BF$14727,6,0)</f>
        <v>4</v>
      </c>
      <c r="J75" s="18">
        <f ca="1">SUM(I75+UNOS!J$9)</f>
        <v>15</v>
      </c>
      <c r="K75" s="14" t="str">
        <f>VLOOKUP(A$2:A$2977,'DNEVNI IZVESTAJ'!A$2:BH$14727,7,0)</f>
        <v>SME</v>
      </c>
      <c r="L75" s="14" t="str">
        <f>VLOOKUP(A$2:A$2977,'DNEVNI IZVESTAJ'!A$2:BI$14727,8,0)</f>
        <v>1-29</v>
      </c>
      <c r="M75" s="238">
        <f>VLOOKUP(A$2:A$2977,'DNEVNI IZVESTAJ'!A$2:BJ$14727,9,0)</f>
        <v>0</v>
      </c>
      <c r="N75" s="238">
        <f>VLOOKUP(A$2:A$2977,'DNEVNI IZVESTAJ'!A$2:BK$14727,10,0)</f>
        <v>0</v>
      </c>
      <c r="O75" s="238">
        <f>VLOOKUP(A$2:A$2977,'DNEVNI IZVESTAJ'!A$2:BL$14727,11,0)</f>
        <v>0</v>
      </c>
      <c r="P75" s="238">
        <f>VLOOKUP(A$2:A$2977,'DNEVNI IZVESTAJ'!A$2:BM$14727,12,0)</f>
        <v>0</v>
      </c>
      <c r="Q75" s="238">
        <f>VLOOKUP(A$2:A$2977,'DNEVNI IZVESTAJ'!A$2:BN$14727,13,0)</f>
        <v>0</v>
      </c>
      <c r="R75" s="238">
        <f>VLOOKUP(A$2:A$2977,'DNEVNI IZVESTAJ'!A$2:BO$14727,14,0)</f>
        <v>0</v>
      </c>
      <c r="S75" s="238">
        <f>VLOOKUP(A$2:A$2977,'DNEVNI IZVESTAJ'!A$2:BP$14727,15,0)</f>
        <v>0</v>
      </c>
      <c r="T75" s="14"/>
      <c r="BF75" s="14"/>
    </row>
    <row r="76" spans="1:58">
      <c r="A76" s="245" t="s">
        <v>15822</v>
      </c>
      <c r="B76" s="245" t="s">
        <v>5911</v>
      </c>
      <c r="C76" s="245">
        <v>0</v>
      </c>
      <c r="D76" s="245">
        <v>7533.08</v>
      </c>
      <c r="E76" s="245" t="s">
        <v>15760</v>
      </c>
      <c r="F76" s="241">
        <f>VLOOKUP(A$2:A$2977,'DNEVNI IZVESTAJ'!A$2:C$14727,3,0)</f>
        <v>0.12</v>
      </c>
      <c r="G76" s="238">
        <f>VLOOKUP(A$2:A$2977,'DNEVNI IZVESTAJ'!A$2:D$14727,4,0)</f>
        <v>7063.97</v>
      </c>
      <c r="H76" s="70">
        <f>C76-F76</f>
        <v>-0.12</v>
      </c>
      <c r="I76" s="14">
        <f>VLOOKUP(A$2:A$2977,'DNEVNI IZVESTAJ'!A$2:BF$14727,6,0)</f>
        <v>4</v>
      </c>
      <c r="J76" s="18">
        <f ca="1">SUM(I76+UNOS!J$9)</f>
        <v>15</v>
      </c>
      <c r="K76" s="14" t="str">
        <f>VLOOKUP(A$2:A$2977,'DNEVNI IZVESTAJ'!A$2:BH$14727,7,0)</f>
        <v>SME</v>
      </c>
      <c r="L76" s="14" t="str">
        <f>VLOOKUP(A$2:A$2977,'DNEVNI IZVESTAJ'!A$2:BI$14727,8,0)</f>
        <v>1-29</v>
      </c>
      <c r="M76" s="238">
        <f>VLOOKUP(A$2:A$2977,'DNEVNI IZVESTAJ'!A$2:BJ$14727,9,0)</f>
        <v>0</v>
      </c>
      <c r="N76" s="238">
        <f>VLOOKUP(A$2:A$2977,'DNEVNI IZVESTAJ'!A$2:BK$14727,10,0)</f>
        <v>0</v>
      </c>
      <c r="O76" s="238">
        <f>VLOOKUP(A$2:A$2977,'DNEVNI IZVESTAJ'!A$2:BL$14727,11,0)</f>
        <v>0</v>
      </c>
      <c r="P76" s="238">
        <f>VLOOKUP(A$2:A$2977,'DNEVNI IZVESTAJ'!A$2:BM$14727,12,0)</f>
        <v>0</v>
      </c>
      <c r="Q76" s="238">
        <f>VLOOKUP(A$2:A$2977,'DNEVNI IZVESTAJ'!A$2:BN$14727,13,0)</f>
        <v>0</v>
      </c>
      <c r="R76" s="238">
        <f>VLOOKUP(A$2:A$2977,'DNEVNI IZVESTAJ'!A$2:BO$14727,14,0)</f>
        <v>0</v>
      </c>
      <c r="S76" s="238">
        <f>VLOOKUP(A$2:A$2977,'DNEVNI IZVESTAJ'!A$2:BP$14727,15,0)</f>
        <v>0</v>
      </c>
      <c r="T76" s="14"/>
      <c r="BF76" s="14"/>
    </row>
    <row r="77" spans="1:58">
      <c r="A77" s="245" t="s">
        <v>15900</v>
      </c>
      <c r="B77" s="245" t="s">
        <v>5911</v>
      </c>
      <c r="C77" s="245">
        <v>0</v>
      </c>
      <c r="D77" s="245">
        <v>8767.9500000000007</v>
      </c>
      <c r="E77" s="245" t="s">
        <v>15895</v>
      </c>
      <c r="F77" s="241">
        <f>VLOOKUP(A$2:A$2977,'DNEVNI IZVESTAJ'!A$2:C$14727,3,0)</f>
        <v>0.05</v>
      </c>
      <c r="G77" s="238">
        <f>VLOOKUP(A$2:A$2977,'DNEVNI IZVESTAJ'!A$2:D$14727,4,0)</f>
        <v>8231.19</v>
      </c>
      <c r="H77" s="70">
        <f>C77-F77</f>
        <v>-0.05</v>
      </c>
      <c r="I77" s="14">
        <f>VLOOKUP(A$2:A$2977,'DNEVNI IZVESTAJ'!A$2:BF$14727,6,0)</f>
        <v>4</v>
      </c>
      <c r="J77" s="18">
        <f ca="1">SUM(I77+UNOS!J$9)</f>
        <v>15</v>
      </c>
      <c r="K77" s="14" t="str">
        <f>VLOOKUP(A$2:A$2977,'DNEVNI IZVESTAJ'!A$2:BH$14727,7,0)</f>
        <v>SME</v>
      </c>
      <c r="L77" s="14" t="str">
        <f>VLOOKUP(A$2:A$2977,'DNEVNI IZVESTAJ'!A$2:BI$14727,8,0)</f>
        <v>1-29</v>
      </c>
      <c r="M77" s="238">
        <f>VLOOKUP(A$2:A$2977,'DNEVNI IZVESTAJ'!A$2:BJ$14727,9,0)</f>
        <v>0</v>
      </c>
      <c r="N77" s="238">
        <f>VLOOKUP(A$2:A$2977,'DNEVNI IZVESTAJ'!A$2:BK$14727,10,0)</f>
        <v>0</v>
      </c>
      <c r="O77" s="238">
        <f>VLOOKUP(A$2:A$2977,'DNEVNI IZVESTAJ'!A$2:BL$14727,11,0)</f>
        <v>0</v>
      </c>
      <c r="P77" s="238">
        <f>VLOOKUP(A$2:A$2977,'DNEVNI IZVESTAJ'!A$2:BM$14727,12,0)</f>
        <v>0</v>
      </c>
      <c r="Q77" s="238">
        <f>VLOOKUP(A$2:A$2977,'DNEVNI IZVESTAJ'!A$2:BN$14727,13,0)</f>
        <v>0</v>
      </c>
      <c r="R77" s="238">
        <f>VLOOKUP(A$2:A$2977,'DNEVNI IZVESTAJ'!A$2:BO$14727,14,0)</f>
        <v>0</v>
      </c>
      <c r="S77" s="238">
        <f>VLOOKUP(A$2:A$2977,'DNEVNI IZVESTAJ'!A$2:BP$14727,15,0)</f>
        <v>0</v>
      </c>
      <c r="T77" s="14"/>
      <c r="BF77" s="14"/>
    </row>
    <row r="78" spans="1:58">
      <c r="A78" s="245" t="s">
        <v>14287</v>
      </c>
      <c r="B78" s="245" t="s">
        <v>5911</v>
      </c>
      <c r="C78" s="245">
        <v>0</v>
      </c>
      <c r="D78" s="245">
        <v>5519.05</v>
      </c>
      <c r="E78" s="245" t="s">
        <v>14288</v>
      </c>
      <c r="F78" s="241">
        <f>VLOOKUP(A$2:A$2977,'DNEVNI IZVESTAJ'!A$2:C$14727,3,0)</f>
        <v>0.02</v>
      </c>
      <c r="G78" s="238">
        <f>VLOOKUP(A$2:A$2977,'DNEVNI IZVESTAJ'!A$2:D$14727,4,0)</f>
        <v>4734.51</v>
      </c>
      <c r="H78" s="70">
        <f>C78-F78</f>
        <v>-0.02</v>
      </c>
      <c r="I78" s="14">
        <f>VLOOKUP(A$2:A$2977,'DNEVNI IZVESTAJ'!A$2:BF$14727,6,0)</f>
        <v>4</v>
      </c>
      <c r="J78" s="18">
        <f ca="1">SUM(I78+UNOS!J$9)</f>
        <v>15</v>
      </c>
      <c r="K78" s="14" t="str">
        <f>VLOOKUP(A$2:A$2977,'DNEVNI IZVESTAJ'!A$2:BH$14727,7,0)</f>
        <v>SME</v>
      </c>
      <c r="L78" s="14" t="str">
        <f>VLOOKUP(A$2:A$2977,'DNEVNI IZVESTAJ'!A$2:BI$14727,8,0)</f>
        <v>1-29</v>
      </c>
      <c r="M78" s="238">
        <f>VLOOKUP(A$2:A$2977,'DNEVNI IZVESTAJ'!A$2:BJ$14727,9,0)</f>
        <v>0</v>
      </c>
      <c r="N78" s="238">
        <f>VLOOKUP(A$2:A$2977,'DNEVNI IZVESTAJ'!A$2:BK$14727,10,0)</f>
        <v>0.02</v>
      </c>
      <c r="O78" s="238">
        <f>VLOOKUP(A$2:A$2977,'DNEVNI IZVESTAJ'!A$2:BL$14727,11,0)</f>
        <v>0</v>
      </c>
      <c r="P78" s="238">
        <f>VLOOKUP(A$2:A$2977,'DNEVNI IZVESTAJ'!A$2:BM$14727,12,0)</f>
        <v>0</v>
      </c>
      <c r="Q78" s="238">
        <f>VLOOKUP(A$2:A$2977,'DNEVNI IZVESTAJ'!A$2:BN$14727,13,0)</f>
        <v>0</v>
      </c>
      <c r="R78" s="238">
        <f>VLOOKUP(A$2:A$2977,'DNEVNI IZVESTAJ'!A$2:BO$14727,14,0)</f>
        <v>0</v>
      </c>
      <c r="S78" s="238">
        <f>VLOOKUP(A$2:A$2977,'DNEVNI IZVESTAJ'!A$2:BP$14727,15,0)</f>
        <v>0</v>
      </c>
      <c r="T78" s="14"/>
      <c r="BF78" s="14"/>
    </row>
    <row r="79" spans="1:58">
      <c r="A79" s="245" t="s">
        <v>13560</v>
      </c>
      <c r="B79" s="245" t="s">
        <v>3754</v>
      </c>
      <c r="C79" s="245">
        <v>2.13</v>
      </c>
      <c r="D79" s="245">
        <v>15021.47</v>
      </c>
      <c r="E79" s="245" t="s">
        <v>13561</v>
      </c>
      <c r="F79" s="241">
        <f>VLOOKUP(A$2:A$2977,'DNEVNI IZVESTAJ'!A$2:C$14727,3,0)</f>
        <v>0</v>
      </c>
      <c r="G79" s="238">
        <f>VLOOKUP(A$2:A$2977,'DNEVNI IZVESTAJ'!A$2:D$14727,4,0)</f>
        <v>12695.08</v>
      </c>
      <c r="H79" s="70">
        <f>C79-F79</f>
        <v>2.13</v>
      </c>
      <c r="I79" s="14">
        <f>VLOOKUP(A$2:A$2977,'DNEVNI IZVESTAJ'!A$2:BF$14727,6,0)</f>
        <v>0</v>
      </c>
      <c r="J79" s="18">
        <f ca="1">SUM(I79+UNOS!J$9)</f>
        <v>11</v>
      </c>
      <c r="K79" s="14" t="str">
        <f>VLOOKUP(A$2:A$2977,'DNEVNI IZVESTAJ'!A$2:BH$14727,7,0)</f>
        <v>SME</v>
      </c>
      <c r="L79" s="14" t="str">
        <f>VLOOKUP(A$2:A$2977,'DNEVNI IZVESTAJ'!A$2:BI$14727,8,0)</f>
        <v>Current</v>
      </c>
      <c r="M79" s="238">
        <f>VLOOKUP(A$2:A$2977,'DNEVNI IZVESTAJ'!A$2:BJ$14727,9,0)</f>
        <v>0</v>
      </c>
      <c r="N79" s="238">
        <f>VLOOKUP(A$2:A$2977,'DNEVNI IZVESTAJ'!A$2:BK$14727,10,0)</f>
        <v>0</v>
      </c>
      <c r="O79" s="238">
        <f>VLOOKUP(A$2:A$2977,'DNEVNI IZVESTAJ'!A$2:BL$14727,11,0)</f>
        <v>0</v>
      </c>
      <c r="P79" s="238">
        <f>VLOOKUP(A$2:A$2977,'DNEVNI IZVESTAJ'!A$2:BM$14727,12,0)</f>
        <v>0</v>
      </c>
      <c r="Q79" s="238">
        <f>VLOOKUP(A$2:A$2977,'DNEVNI IZVESTAJ'!A$2:BN$14727,13,0)</f>
        <v>0</v>
      </c>
      <c r="R79" s="238">
        <f>VLOOKUP(A$2:A$2977,'DNEVNI IZVESTAJ'!A$2:BO$14727,14,0)</f>
        <v>0</v>
      </c>
      <c r="S79" s="238">
        <f>VLOOKUP(A$2:A$2977,'DNEVNI IZVESTAJ'!A$2:BP$14727,15,0)</f>
        <v>0</v>
      </c>
      <c r="T79" s="14"/>
      <c r="BF79" s="14"/>
    </row>
    <row r="80" spans="1:58">
      <c r="A80" s="245" t="s">
        <v>3249</v>
      </c>
      <c r="B80" s="245" t="s">
        <v>3754</v>
      </c>
      <c r="C80" s="245">
        <v>21</v>
      </c>
      <c r="D80" s="245">
        <v>3059.47</v>
      </c>
      <c r="E80" s="245" t="s">
        <v>3250</v>
      </c>
      <c r="F80" s="241">
        <f>VLOOKUP(A$2:A$2977,'DNEVNI IZVESTAJ'!A$2:C$14727,3,0)</f>
        <v>0</v>
      </c>
      <c r="G80" s="238">
        <f>VLOOKUP(A$2:A$2977,'DNEVNI IZVESTAJ'!A$2:D$14727,4,0)</f>
        <v>1813.85</v>
      </c>
      <c r="H80" s="70">
        <f>C80-F80</f>
        <v>21</v>
      </c>
      <c r="I80" s="14">
        <f>VLOOKUP(A$2:A$2977,'DNEVNI IZVESTAJ'!A$2:BF$14727,6,0)</f>
        <v>0</v>
      </c>
      <c r="J80" s="18">
        <f ca="1">SUM(I80+UNOS!J$9)</f>
        <v>11</v>
      </c>
      <c r="K80" s="14" t="str">
        <f>VLOOKUP(A$2:A$2977,'DNEVNI IZVESTAJ'!A$2:BH$14727,7,0)</f>
        <v>SME</v>
      </c>
      <c r="L80" s="14" t="str">
        <f>VLOOKUP(A$2:A$2977,'DNEVNI IZVESTAJ'!A$2:BI$14727,8,0)</f>
        <v>Current</v>
      </c>
      <c r="M80" s="238">
        <f>VLOOKUP(A$2:A$2977,'DNEVNI IZVESTAJ'!A$2:BJ$14727,9,0)</f>
        <v>0</v>
      </c>
      <c r="N80" s="238">
        <f>VLOOKUP(A$2:A$2977,'DNEVNI IZVESTAJ'!A$2:BK$14727,10,0)</f>
        <v>0</v>
      </c>
      <c r="O80" s="238">
        <f>VLOOKUP(A$2:A$2977,'DNEVNI IZVESTAJ'!A$2:BL$14727,11,0)</f>
        <v>0</v>
      </c>
      <c r="P80" s="238">
        <f>VLOOKUP(A$2:A$2977,'DNEVNI IZVESTAJ'!A$2:BM$14727,12,0)</f>
        <v>0</v>
      </c>
      <c r="Q80" s="238">
        <f>VLOOKUP(A$2:A$2977,'DNEVNI IZVESTAJ'!A$2:BN$14727,13,0)</f>
        <v>0</v>
      </c>
      <c r="R80" s="238">
        <f>VLOOKUP(A$2:A$2977,'DNEVNI IZVESTAJ'!A$2:BO$14727,14,0)</f>
        <v>0</v>
      </c>
      <c r="S80" s="238">
        <f>VLOOKUP(A$2:A$2977,'DNEVNI IZVESTAJ'!A$2:BP$14727,15,0)</f>
        <v>0</v>
      </c>
      <c r="T80" s="14"/>
      <c r="BF80" s="14"/>
    </row>
    <row r="81" spans="1:58">
      <c r="A81" s="245" t="s">
        <v>13566</v>
      </c>
      <c r="B81" s="245" t="s">
        <v>3754</v>
      </c>
      <c r="C81" s="245">
        <v>0</v>
      </c>
      <c r="D81" s="245">
        <v>3223.02</v>
      </c>
      <c r="E81" s="245" t="s">
        <v>13567</v>
      </c>
      <c r="F81" s="241">
        <f>VLOOKUP(A$2:A$2977,'DNEVNI IZVESTAJ'!A$2:C$14727,3,0)</f>
        <v>0</v>
      </c>
      <c r="G81" s="238">
        <f>VLOOKUP(A$2:A$2977,'DNEVNI IZVESTAJ'!A$2:D$14727,4,0)</f>
        <v>2723.83</v>
      </c>
      <c r="H81" s="70">
        <f>C81-F81</f>
        <v>0</v>
      </c>
      <c r="I81" s="14">
        <f>VLOOKUP(A$2:A$2977,'DNEVNI IZVESTAJ'!A$2:BF$14727,6,0)</f>
        <v>0</v>
      </c>
      <c r="J81" s="18">
        <f ca="1">SUM(I81+UNOS!J$9)</f>
        <v>11</v>
      </c>
      <c r="K81" s="14" t="str">
        <f>VLOOKUP(A$2:A$2977,'DNEVNI IZVESTAJ'!A$2:BH$14727,7,0)</f>
        <v>SME</v>
      </c>
      <c r="L81" s="14" t="str">
        <f>VLOOKUP(A$2:A$2977,'DNEVNI IZVESTAJ'!A$2:BI$14727,8,0)</f>
        <v>Current</v>
      </c>
      <c r="M81" s="238">
        <f>VLOOKUP(A$2:A$2977,'DNEVNI IZVESTAJ'!A$2:BJ$14727,9,0)</f>
        <v>0</v>
      </c>
      <c r="N81" s="238">
        <f>VLOOKUP(A$2:A$2977,'DNEVNI IZVESTAJ'!A$2:BK$14727,10,0)</f>
        <v>0</v>
      </c>
      <c r="O81" s="238">
        <f>VLOOKUP(A$2:A$2977,'DNEVNI IZVESTAJ'!A$2:BL$14727,11,0)</f>
        <v>0</v>
      </c>
      <c r="P81" s="238">
        <f>VLOOKUP(A$2:A$2977,'DNEVNI IZVESTAJ'!A$2:BM$14727,12,0)</f>
        <v>0</v>
      </c>
      <c r="Q81" s="238">
        <f>VLOOKUP(A$2:A$2977,'DNEVNI IZVESTAJ'!A$2:BN$14727,13,0)</f>
        <v>0</v>
      </c>
      <c r="R81" s="238">
        <f>VLOOKUP(A$2:A$2977,'DNEVNI IZVESTAJ'!A$2:BO$14727,14,0)</f>
        <v>0</v>
      </c>
      <c r="S81" s="238">
        <f>VLOOKUP(A$2:A$2977,'DNEVNI IZVESTAJ'!A$2:BP$14727,15,0)</f>
        <v>0</v>
      </c>
      <c r="T81" s="14"/>
      <c r="BF81" s="14"/>
    </row>
    <row r="82" spans="1:58">
      <c r="A82" s="245" t="s">
        <v>13569</v>
      </c>
      <c r="B82" s="245" t="s">
        <v>3754</v>
      </c>
      <c r="C82" s="245">
        <v>0</v>
      </c>
      <c r="D82" s="245">
        <v>3223.02</v>
      </c>
      <c r="E82" s="245" t="s">
        <v>13570</v>
      </c>
      <c r="F82" s="241">
        <f>VLOOKUP(A$2:A$2977,'DNEVNI IZVESTAJ'!A$2:C$14727,3,0)</f>
        <v>0</v>
      </c>
      <c r="G82" s="238">
        <f>VLOOKUP(A$2:A$2977,'DNEVNI IZVESTAJ'!A$2:D$14727,4,0)</f>
        <v>2723.83</v>
      </c>
      <c r="H82" s="70">
        <f>C82-F82</f>
        <v>0</v>
      </c>
      <c r="I82" s="14">
        <f>VLOOKUP(A$2:A$2977,'DNEVNI IZVESTAJ'!A$2:BF$14727,6,0)</f>
        <v>0</v>
      </c>
      <c r="J82" s="18">
        <f ca="1">SUM(I82+UNOS!J$9)</f>
        <v>11</v>
      </c>
      <c r="K82" s="14" t="str">
        <f>VLOOKUP(A$2:A$2977,'DNEVNI IZVESTAJ'!A$2:BH$14727,7,0)</f>
        <v>SME</v>
      </c>
      <c r="L82" s="14" t="str">
        <f>VLOOKUP(A$2:A$2977,'DNEVNI IZVESTAJ'!A$2:BI$14727,8,0)</f>
        <v>Current</v>
      </c>
      <c r="M82" s="238">
        <f>VLOOKUP(A$2:A$2977,'DNEVNI IZVESTAJ'!A$2:BJ$14727,9,0)</f>
        <v>0</v>
      </c>
      <c r="N82" s="238">
        <f>VLOOKUP(A$2:A$2977,'DNEVNI IZVESTAJ'!A$2:BK$14727,10,0)</f>
        <v>0</v>
      </c>
      <c r="O82" s="238">
        <f>VLOOKUP(A$2:A$2977,'DNEVNI IZVESTAJ'!A$2:BL$14727,11,0)</f>
        <v>0</v>
      </c>
      <c r="P82" s="238">
        <f>VLOOKUP(A$2:A$2977,'DNEVNI IZVESTAJ'!A$2:BM$14727,12,0)</f>
        <v>0</v>
      </c>
      <c r="Q82" s="238">
        <f>VLOOKUP(A$2:A$2977,'DNEVNI IZVESTAJ'!A$2:BN$14727,13,0)</f>
        <v>0</v>
      </c>
      <c r="R82" s="238">
        <f>VLOOKUP(A$2:A$2977,'DNEVNI IZVESTAJ'!A$2:BO$14727,14,0)</f>
        <v>0</v>
      </c>
      <c r="S82" s="238">
        <f>VLOOKUP(A$2:A$2977,'DNEVNI IZVESTAJ'!A$2:BP$14727,15,0)</f>
        <v>0</v>
      </c>
      <c r="T82" s="14"/>
      <c r="BF82" s="14"/>
    </row>
    <row r="83" spans="1:58">
      <c r="A83" s="245" t="s">
        <v>13563</v>
      </c>
      <c r="B83" s="245" t="s">
        <v>3754</v>
      </c>
      <c r="C83" s="245">
        <v>0</v>
      </c>
      <c r="D83" s="245">
        <v>5596.32</v>
      </c>
      <c r="E83" s="245" t="s">
        <v>13564</v>
      </c>
      <c r="F83" s="241">
        <f>VLOOKUP(A$2:A$2977,'DNEVNI IZVESTAJ'!A$2:C$14727,3,0)</f>
        <v>0</v>
      </c>
      <c r="G83" s="238">
        <f>VLOOKUP(A$2:A$2977,'DNEVNI IZVESTAJ'!A$2:D$14727,4,0)</f>
        <v>4729.5600000000004</v>
      </c>
      <c r="H83" s="70">
        <f>C83-F83</f>
        <v>0</v>
      </c>
      <c r="I83" s="14">
        <f>VLOOKUP(A$2:A$2977,'DNEVNI IZVESTAJ'!A$2:BF$14727,6,0)</f>
        <v>0</v>
      </c>
      <c r="J83" s="18">
        <f ca="1">SUM(I83+UNOS!J$9)</f>
        <v>11</v>
      </c>
      <c r="K83" s="14" t="str">
        <f>VLOOKUP(A$2:A$2977,'DNEVNI IZVESTAJ'!A$2:BH$14727,7,0)</f>
        <v>SME</v>
      </c>
      <c r="L83" s="14" t="str">
        <f>VLOOKUP(A$2:A$2977,'DNEVNI IZVESTAJ'!A$2:BI$14727,8,0)</f>
        <v>Current</v>
      </c>
      <c r="M83" s="238">
        <f>VLOOKUP(A$2:A$2977,'DNEVNI IZVESTAJ'!A$2:BJ$14727,9,0)</f>
        <v>0</v>
      </c>
      <c r="N83" s="238">
        <f>VLOOKUP(A$2:A$2977,'DNEVNI IZVESTAJ'!A$2:BK$14727,10,0)</f>
        <v>0</v>
      </c>
      <c r="O83" s="238">
        <f>VLOOKUP(A$2:A$2977,'DNEVNI IZVESTAJ'!A$2:BL$14727,11,0)</f>
        <v>0</v>
      </c>
      <c r="P83" s="238">
        <f>VLOOKUP(A$2:A$2977,'DNEVNI IZVESTAJ'!A$2:BM$14727,12,0)</f>
        <v>0</v>
      </c>
      <c r="Q83" s="238">
        <f>VLOOKUP(A$2:A$2977,'DNEVNI IZVESTAJ'!A$2:BN$14727,13,0)</f>
        <v>0</v>
      </c>
      <c r="R83" s="238">
        <f>VLOOKUP(A$2:A$2977,'DNEVNI IZVESTAJ'!A$2:BO$14727,14,0)</f>
        <v>0</v>
      </c>
      <c r="S83" s="238">
        <f>VLOOKUP(A$2:A$2977,'DNEVNI IZVESTAJ'!A$2:BP$14727,15,0)</f>
        <v>0</v>
      </c>
      <c r="T83" s="14"/>
      <c r="BF83" s="14"/>
    </row>
    <row r="84" spans="1:58">
      <c r="A84" s="245" t="s">
        <v>1495</v>
      </c>
      <c r="B84" s="245" t="s">
        <v>298</v>
      </c>
      <c r="C84" s="245">
        <v>3.14</v>
      </c>
      <c r="D84" s="245">
        <v>4317.3500000000004</v>
      </c>
      <c r="E84" s="245" t="s">
        <v>2421</v>
      </c>
      <c r="F84" s="241">
        <f>VLOOKUP(A$2:A$2977,'DNEVNI IZVESTAJ'!A$2:C$14727,3,0)</f>
        <v>0</v>
      </c>
      <c r="G84" s="238">
        <f>VLOOKUP(A$2:A$2977,'DNEVNI IZVESTAJ'!A$2:D$14727,4,0)</f>
        <v>0</v>
      </c>
      <c r="H84" s="70">
        <f>C84-F84</f>
        <v>3.14</v>
      </c>
      <c r="I84" s="14">
        <f>VLOOKUP(A$2:A$2977,'DNEVNI IZVESTAJ'!A$2:BF$14727,6,0)</f>
        <v>0</v>
      </c>
      <c r="J84" s="18">
        <f ca="1">SUM(I84+UNOS!J$9)</f>
        <v>11</v>
      </c>
      <c r="K84" s="14" t="str">
        <f>VLOOKUP(A$2:A$2977,'DNEVNI IZVESTAJ'!A$2:BH$14727,7,0)</f>
        <v>SME</v>
      </c>
      <c r="L84" s="14" t="str">
        <f>VLOOKUP(A$2:A$2977,'DNEVNI IZVESTAJ'!A$2:BI$14727,8,0)</f>
        <v>Current</v>
      </c>
      <c r="M84" s="238">
        <f>VLOOKUP(A$2:A$2977,'DNEVNI IZVESTAJ'!A$2:BJ$14727,9,0)</f>
        <v>0</v>
      </c>
      <c r="N84" s="238">
        <f>VLOOKUP(A$2:A$2977,'DNEVNI IZVESTAJ'!A$2:BK$14727,10,0)</f>
        <v>0</v>
      </c>
      <c r="O84" s="238">
        <f>VLOOKUP(A$2:A$2977,'DNEVNI IZVESTAJ'!A$2:BL$14727,11,0)</f>
        <v>0</v>
      </c>
      <c r="P84" s="238">
        <f>VLOOKUP(A$2:A$2977,'DNEVNI IZVESTAJ'!A$2:BM$14727,12,0)</f>
        <v>0</v>
      </c>
      <c r="Q84" s="238">
        <f>VLOOKUP(A$2:A$2977,'DNEVNI IZVESTAJ'!A$2:BN$14727,13,0)</f>
        <v>0</v>
      </c>
      <c r="R84" s="238">
        <f>VLOOKUP(A$2:A$2977,'DNEVNI IZVESTAJ'!A$2:BO$14727,14,0)</f>
        <v>0</v>
      </c>
      <c r="S84" s="238">
        <f>VLOOKUP(A$2:A$2977,'DNEVNI IZVESTAJ'!A$2:BP$14727,15,0)</f>
        <v>0</v>
      </c>
      <c r="T84" s="14"/>
      <c r="BF84" s="14"/>
    </row>
    <row r="85" spans="1:58">
      <c r="A85" s="245" t="s">
        <v>1498</v>
      </c>
      <c r="B85" s="245" t="s">
        <v>298</v>
      </c>
      <c r="C85" s="245">
        <v>0</v>
      </c>
      <c r="D85" s="245">
        <v>872.72</v>
      </c>
      <c r="E85" s="245" t="s">
        <v>1497</v>
      </c>
      <c r="F85" s="241">
        <f>VLOOKUP(A$2:A$2977,'DNEVNI IZVESTAJ'!A$2:C$14727,3,0)</f>
        <v>0</v>
      </c>
      <c r="G85" s="238">
        <f>VLOOKUP(A$2:A$2977,'DNEVNI IZVESTAJ'!A$2:D$14727,4,0)</f>
        <v>0</v>
      </c>
      <c r="H85" s="70">
        <f>C85-F85</f>
        <v>0</v>
      </c>
      <c r="I85" s="14">
        <f>VLOOKUP(A$2:A$2977,'DNEVNI IZVESTAJ'!A$2:BF$14727,6,0)</f>
        <v>0</v>
      </c>
      <c r="J85" s="18">
        <f ca="1">SUM(I85+UNOS!J$9)</f>
        <v>11</v>
      </c>
      <c r="K85" s="14" t="str">
        <f>VLOOKUP(A$2:A$2977,'DNEVNI IZVESTAJ'!A$2:BH$14727,7,0)</f>
        <v>SME</v>
      </c>
      <c r="L85" s="14" t="str">
        <f>VLOOKUP(A$2:A$2977,'DNEVNI IZVESTAJ'!A$2:BI$14727,8,0)</f>
        <v>Current</v>
      </c>
      <c r="M85" s="238">
        <f>VLOOKUP(A$2:A$2977,'DNEVNI IZVESTAJ'!A$2:BJ$14727,9,0)</f>
        <v>0</v>
      </c>
      <c r="N85" s="238">
        <f>VLOOKUP(A$2:A$2977,'DNEVNI IZVESTAJ'!A$2:BK$14727,10,0)</f>
        <v>0</v>
      </c>
      <c r="O85" s="238">
        <f>VLOOKUP(A$2:A$2977,'DNEVNI IZVESTAJ'!A$2:BL$14727,11,0)</f>
        <v>0</v>
      </c>
      <c r="P85" s="238">
        <f>VLOOKUP(A$2:A$2977,'DNEVNI IZVESTAJ'!A$2:BM$14727,12,0)</f>
        <v>0</v>
      </c>
      <c r="Q85" s="238">
        <f>VLOOKUP(A$2:A$2977,'DNEVNI IZVESTAJ'!A$2:BN$14727,13,0)</f>
        <v>0</v>
      </c>
      <c r="R85" s="238">
        <f>VLOOKUP(A$2:A$2977,'DNEVNI IZVESTAJ'!A$2:BO$14727,14,0)</f>
        <v>0</v>
      </c>
      <c r="S85" s="238">
        <f>VLOOKUP(A$2:A$2977,'DNEVNI IZVESTAJ'!A$2:BP$14727,15,0)</f>
        <v>0</v>
      </c>
      <c r="T85" s="14"/>
      <c r="BF85" s="14"/>
    </row>
    <row r="86" spans="1:58">
      <c r="A86" s="245" t="s">
        <v>1499</v>
      </c>
      <c r="B86" s="245" t="s">
        <v>298</v>
      </c>
      <c r="C86" s="245">
        <v>0</v>
      </c>
      <c r="D86" s="245">
        <v>1032.76</v>
      </c>
      <c r="E86" s="245" t="s">
        <v>1500</v>
      </c>
      <c r="F86" s="241">
        <f>VLOOKUP(A$2:A$2977,'DNEVNI IZVESTAJ'!A$2:C$14727,3,0)</f>
        <v>0</v>
      </c>
      <c r="G86" s="238">
        <f>VLOOKUP(A$2:A$2977,'DNEVNI IZVESTAJ'!A$2:D$14727,4,0)</f>
        <v>0</v>
      </c>
      <c r="H86" s="70">
        <f>C86-F86</f>
        <v>0</v>
      </c>
      <c r="I86" s="14">
        <f>VLOOKUP(A$2:A$2977,'DNEVNI IZVESTAJ'!A$2:BF$14727,6,0)</f>
        <v>0</v>
      </c>
      <c r="J86" s="18">
        <f ca="1">SUM(I86+UNOS!J$9)</f>
        <v>11</v>
      </c>
      <c r="K86" s="14" t="str">
        <f>VLOOKUP(A$2:A$2977,'DNEVNI IZVESTAJ'!A$2:BH$14727,7,0)</f>
        <v>SME</v>
      </c>
      <c r="L86" s="14" t="str">
        <f>VLOOKUP(A$2:A$2977,'DNEVNI IZVESTAJ'!A$2:BI$14727,8,0)</f>
        <v>Current</v>
      </c>
      <c r="M86" s="238">
        <f>VLOOKUP(A$2:A$2977,'DNEVNI IZVESTAJ'!A$2:BJ$14727,9,0)</f>
        <v>0</v>
      </c>
      <c r="N86" s="238">
        <f>VLOOKUP(A$2:A$2977,'DNEVNI IZVESTAJ'!A$2:BK$14727,10,0)</f>
        <v>0</v>
      </c>
      <c r="O86" s="238">
        <f>VLOOKUP(A$2:A$2977,'DNEVNI IZVESTAJ'!A$2:BL$14727,11,0)</f>
        <v>0</v>
      </c>
      <c r="P86" s="238">
        <f>VLOOKUP(A$2:A$2977,'DNEVNI IZVESTAJ'!A$2:BM$14727,12,0)</f>
        <v>0</v>
      </c>
      <c r="Q86" s="238">
        <f>VLOOKUP(A$2:A$2977,'DNEVNI IZVESTAJ'!A$2:BN$14727,13,0)</f>
        <v>0</v>
      </c>
      <c r="R86" s="238">
        <f>VLOOKUP(A$2:A$2977,'DNEVNI IZVESTAJ'!A$2:BO$14727,14,0)</f>
        <v>0</v>
      </c>
      <c r="S86" s="238">
        <f>VLOOKUP(A$2:A$2977,'DNEVNI IZVESTAJ'!A$2:BP$14727,15,0)</f>
        <v>0</v>
      </c>
      <c r="T86" s="14"/>
      <c r="BF86" s="14"/>
    </row>
    <row r="87" spans="1:58">
      <c r="A87" s="245" t="s">
        <v>1496</v>
      </c>
      <c r="B87" s="245" t="s">
        <v>298</v>
      </c>
      <c r="C87" s="245">
        <v>0</v>
      </c>
      <c r="D87" s="245">
        <v>872.72</v>
      </c>
      <c r="E87" s="245" t="s">
        <v>1497</v>
      </c>
      <c r="F87" s="241">
        <f>VLOOKUP(A$2:A$2977,'DNEVNI IZVESTAJ'!A$2:C$14727,3,0)</f>
        <v>0</v>
      </c>
      <c r="G87" s="238">
        <f>VLOOKUP(A$2:A$2977,'DNEVNI IZVESTAJ'!A$2:D$14727,4,0)</f>
        <v>0</v>
      </c>
      <c r="H87" s="70">
        <f>C87-F87</f>
        <v>0</v>
      </c>
      <c r="I87" s="14">
        <f>VLOOKUP(A$2:A$2977,'DNEVNI IZVESTAJ'!A$2:BF$14727,6,0)</f>
        <v>0</v>
      </c>
      <c r="J87" s="18">
        <f ca="1">SUM(I87+UNOS!J$9)</f>
        <v>11</v>
      </c>
      <c r="K87" s="14" t="str">
        <f>VLOOKUP(A$2:A$2977,'DNEVNI IZVESTAJ'!A$2:BH$14727,7,0)</f>
        <v>SME</v>
      </c>
      <c r="L87" s="14" t="str">
        <f>VLOOKUP(A$2:A$2977,'DNEVNI IZVESTAJ'!A$2:BI$14727,8,0)</f>
        <v>Current</v>
      </c>
      <c r="M87" s="238">
        <f>VLOOKUP(A$2:A$2977,'DNEVNI IZVESTAJ'!A$2:BJ$14727,9,0)</f>
        <v>0</v>
      </c>
      <c r="N87" s="238">
        <f>VLOOKUP(A$2:A$2977,'DNEVNI IZVESTAJ'!A$2:BK$14727,10,0)</f>
        <v>0</v>
      </c>
      <c r="O87" s="238">
        <f>VLOOKUP(A$2:A$2977,'DNEVNI IZVESTAJ'!A$2:BL$14727,11,0)</f>
        <v>0</v>
      </c>
      <c r="P87" s="238">
        <f>VLOOKUP(A$2:A$2977,'DNEVNI IZVESTAJ'!A$2:BM$14727,12,0)</f>
        <v>0</v>
      </c>
      <c r="Q87" s="238">
        <f>VLOOKUP(A$2:A$2977,'DNEVNI IZVESTAJ'!A$2:BN$14727,13,0)</f>
        <v>0</v>
      </c>
      <c r="R87" s="238">
        <f>VLOOKUP(A$2:A$2977,'DNEVNI IZVESTAJ'!A$2:BO$14727,14,0)</f>
        <v>0</v>
      </c>
      <c r="S87" s="238">
        <f>VLOOKUP(A$2:A$2977,'DNEVNI IZVESTAJ'!A$2:BP$14727,15,0)</f>
        <v>0</v>
      </c>
      <c r="T87" s="14"/>
      <c r="BF87" s="14"/>
    </row>
    <row r="88" spans="1:58">
      <c r="A88" s="245" t="s">
        <v>15840</v>
      </c>
      <c r="B88" s="245" t="s">
        <v>5911</v>
      </c>
      <c r="C88" s="245">
        <v>0</v>
      </c>
      <c r="D88" s="245">
        <v>7533.01</v>
      </c>
      <c r="E88" s="245" t="s">
        <v>15760</v>
      </c>
      <c r="F88" s="241">
        <f>VLOOKUP(A$2:A$2977,'DNEVNI IZVESTAJ'!A$2:C$14727,3,0)</f>
        <v>0</v>
      </c>
      <c r="G88" s="238">
        <f>VLOOKUP(A$2:A$2977,'DNEVNI IZVESTAJ'!A$2:D$14727,4,0)</f>
        <v>7063.87</v>
      </c>
      <c r="H88" s="70">
        <f>C88-F88</f>
        <v>0</v>
      </c>
      <c r="I88" s="14">
        <f>VLOOKUP(A$2:A$2977,'DNEVNI IZVESTAJ'!A$2:BF$14727,6,0)</f>
        <v>0</v>
      </c>
      <c r="J88" s="18">
        <f ca="1">SUM(I88+UNOS!J$9)</f>
        <v>11</v>
      </c>
      <c r="K88" s="14" t="str">
        <f>VLOOKUP(A$2:A$2977,'DNEVNI IZVESTAJ'!A$2:BH$14727,7,0)</f>
        <v>SME</v>
      </c>
      <c r="L88" s="14" t="str">
        <f>VLOOKUP(A$2:A$2977,'DNEVNI IZVESTAJ'!A$2:BI$14727,8,0)</f>
        <v>Current</v>
      </c>
      <c r="M88" s="238">
        <f>VLOOKUP(A$2:A$2977,'DNEVNI IZVESTAJ'!A$2:BJ$14727,9,0)</f>
        <v>0</v>
      </c>
      <c r="N88" s="238">
        <f>VLOOKUP(A$2:A$2977,'DNEVNI IZVESTAJ'!A$2:BK$14727,10,0)</f>
        <v>0</v>
      </c>
      <c r="O88" s="238">
        <f>VLOOKUP(A$2:A$2977,'DNEVNI IZVESTAJ'!A$2:BL$14727,11,0)</f>
        <v>0</v>
      </c>
      <c r="P88" s="238">
        <f>VLOOKUP(A$2:A$2977,'DNEVNI IZVESTAJ'!A$2:BM$14727,12,0)</f>
        <v>0</v>
      </c>
      <c r="Q88" s="238">
        <f>VLOOKUP(A$2:A$2977,'DNEVNI IZVESTAJ'!A$2:BN$14727,13,0)</f>
        <v>0</v>
      </c>
      <c r="R88" s="238">
        <f>VLOOKUP(A$2:A$2977,'DNEVNI IZVESTAJ'!A$2:BO$14727,14,0)</f>
        <v>0</v>
      </c>
      <c r="S88" s="238">
        <f>VLOOKUP(A$2:A$2977,'DNEVNI IZVESTAJ'!A$2:BP$14727,15,0)</f>
        <v>0</v>
      </c>
      <c r="T88" s="14"/>
      <c r="BF88" s="14"/>
    </row>
    <row r="89" spans="1:58">
      <c r="A89" s="245" t="s">
        <v>15842</v>
      </c>
      <c r="B89" s="245" t="s">
        <v>5911</v>
      </c>
      <c r="C89" s="245">
        <v>0</v>
      </c>
      <c r="D89" s="245">
        <v>7533.01</v>
      </c>
      <c r="E89" s="245" t="s">
        <v>15760</v>
      </c>
      <c r="F89" s="241">
        <f>VLOOKUP(A$2:A$2977,'DNEVNI IZVESTAJ'!A$2:C$14727,3,0)</f>
        <v>0</v>
      </c>
      <c r="G89" s="238">
        <f>VLOOKUP(A$2:A$2977,'DNEVNI IZVESTAJ'!A$2:D$14727,4,0)</f>
        <v>7063.87</v>
      </c>
      <c r="H89" s="70">
        <f>C89-F89</f>
        <v>0</v>
      </c>
      <c r="I89" s="14">
        <f>VLOOKUP(A$2:A$2977,'DNEVNI IZVESTAJ'!A$2:BF$14727,6,0)</f>
        <v>0</v>
      </c>
      <c r="J89" s="18">
        <f ca="1">SUM(I89+UNOS!J$9)</f>
        <v>11</v>
      </c>
      <c r="K89" s="14" t="str">
        <f>VLOOKUP(A$2:A$2977,'DNEVNI IZVESTAJ'!A$2:BH$14727,7,0)</f>
        <v>SME</v>
      </c>
      <c r="L89" s="14" t="str">
        <f>VLOOKUP(A$2:A$2977,'DNEVNI IZVESTAJ'!A$2:BI$14727,8,0)</f>
        <v>Current</v>
      </c>
      <c r="M89" s="238">
        <f>VLOOKUP(A$2:A$2977,'DNEVNI IZVESTAJ'!A$2:BJ$14727,9,0)</f>
        <v>0</v>
      </c>
      <c r="N89" s="238">
        <f>VLOOKUP(A$2:A$2977,'DNEVNI IZVESTAJ'!A$2:BK$14727,10,0)</f>
        <v>0</v>
      </c>
      <c r="O89" s="238">
        <f>VLOOKUP(A$2:A$2977,'DNEVNI IZVESTAJ'!A$2:BL$14727,11,0)</f>
        <v>0</v>
      </c>
      <c r="P89" s="238">
        <f>VLOOKUP(A$2:A$2977,'DNEVNI IZVESTAJ'!A$2:BM$14727,12,0)</f>
        <v>0</v>
      </c>
      <c r="Q89" s="238">
        <f>VLOOKUP(A$2:A$2977,'DNEVNI IZVESTAJ'!A$2:BN$14727,13,0)</f>
        <v>0</v>
      </c>
      <c r="R89" s="238">
        <f>VLOOKUP(A$2:A$2977,'DNEVNI IZVESTAJ'!A$2:BO$14727,14,0)</f>
        <v>0</v>
      </c>
      <c r="S89" s="238">
        <f>VLOOKUP(A$2:A$2977,'DNEVNI IZVESTAJ'!A$2:BP$14727,15,0)</f>
        <v>0</v>
      </c>
      <c r="T89" s="14"/>
      <c r="BF89" s="14"/>
    </row>
    <row r="90" spans="1:58">
      <c r="A90" s="245" t="s">
        <v>15844</v>
      </c>
      <c r="B90" s="245" t="s">
        <v>5911</v>
      </c>
      <c r="C90" s="245">
        <v>0</v>
      </c>
      <c r="D90" s="245">
        <v>7533.01</v>
      </c>
      <c r="E90" s="245" t="s">
        <v>15760</v>
      </c>
      <c r="F90" s="241">
        <f>VLOOKUP(A$2:A$2977,'DNEVNI IZVESTAJ'!A$2:C$14727,3,0)</f>
        <v>0</v>
      </c>
      <c r="G90" s="238">
        <f>VLOOKUP(A$2:A$2977,'DNEVNI IZVESTAJ'!A$2:D$14727,4,0)</f>
        <v>7063.87</v>
      </c>
      <c r="H90" s="70">
        <f>C90-F90</f>
        <v>0</v>
      </c>
      <c r="I90" s="14">
        <f>VLOOKUP(A$2:A$2977,'DNEVNI IZVESTAJ'!A$2:BF$14727,6,0)</f>
        <v>0</v>
      </c>
      <c r="J90" s="18">
        <f ca="1">SUM(I90+UNOS!J$9)</f>
        <v>11</v>
      </c>
      <c r="K90" s="14" t="str">
        <f>VLOOKUP(A$2:A$2977,'DNEVNI IZVESTAJ'!A$2:BH$14727,7,0)</f>
        <v>SME</v>
      </c>
      <c r="L90" s="14" t="str">
        <f>VLOOKUP(A$2:A$2977,'DNEVNI IZVESTAJ'!A$2:BI$14727,8,0)</f>
        <v>Current</v>
      </c>
      <c r="M90" s="238">
        <f>VLOOKUP(A$2:A$2977,'DNEVNI IZVESTAJ'!A$2:BJ$14727,9,0)</f>
        <v>0</v>
      </c>
      <c r="N90" s="238">
        <f>VLOOKUP(A$2:A$2977,'DNEVNI IZVESTAJ'!A$2:BK$14727,10,0)</f>
        <v>0</v>
      </c>
      <c r="O90" s="238">
        <f>VLOOKUP(A$2:A$2977,'DNEVNI IZVESTAJ'!A$2:BL$14727,11,0)</f>
        <v>0</v>
      </c>
      <c r="P90" s="238">
        <f>VLOOKUP(A$2:A$2977,'DNEVNI IZVESTAJ'!A$2:BM$14727,12,0)</f>
        <v>0</v>
      </c>
      <c r="Q90" s="238">
        <f>VLOOKUP(A$2:A$2977,'DNEVNI IZVESTAJ'!A$2:BN$14727,13,0)</f>
        <v>0</v>
      </c>
      <c r="R90" s="238">
        <f>VLOOKUP(A$2:A$2977,'DNEVNI IZVESTAJ'!A$2:BO$14727,14,0)</f>
        <v>0</v>
      </c>
      <c r="S90" s="238">
        <f>VLOOKUP(A$2:A$2977,'DNEVNI IZVESTAJ'!A$2:BP$14727,15,0)</f>
        <v>0</v>
      </c>
      <c r="T90" s="14"/>
      <c r="BF90" s="14"/>
    </row>
    <row r="91" spans="1:58">
      <c r="A91" s="245" t="s">
        <v>15846</v>
      </c>
      <c r="B91" s="245" t="s">
        <v>5911</v>
      </c>
      <c r="C91" s="245">
        <v>0</v>
      </c>
      <c r="D91" s="245">
        <v>7533.01</v>
      </c>
      <c r="E91" s="245" t="s">
        <v>15760</v>
      </c>
      <c r="F91" s="241">
        <f>VLOOKUP(A$2:A$2977,'DNEVNI IZVESTAJ'!A$2:C$14727,3,0)</f>
        <v>0</v>
      </c>
      <c r="G91" s="238">
        <f>VLOOKUP(A$2:A$2977,'DNEVNI IZVESTAJ'!A$2:D$14727,4,0)</f>
        <v>7063.87</v>
      </c>
      <c r="H91" s="70">
        <f>C91-F91</f>
        <v>0</v>
      </c>
      <c r="I91" s="14">
        <f>VLOOKUP(A$2:A$2977,'DNEVNI IZVESTAJ'!A$2:BF$14727,6,0)</f>
        <v>0</v>
      </c>
      <c r="J91" s="18">
        <f ca="1">SUM(I91+UNOS!J$9)</f>
        <v>11</v>
      </c>
      <c r="K91" s="14" t="str">
        <f>VLOOKUP(A$2:A$2977,'DNEVNI IZVESTAJ'!A$2:BH$14727,7,0)</f>
        <v>SME</v>
      </c>
      <c r="L91" s="14" t="str">
        <f>VLOOKUP(A$2:A$2977,'DNEVNI IZVESTAJ'!A$2:BI$14727,8,0)</f>
        <v>Current</v>
      </c>
      <c r="M91" s="238">
        <f>VLOOKUP(A$2:A$2977,'DNEVNI IZVESTAJ'!A$2:BJ$14727,9,0)</f>
        <v>0</v>
      </c>
      <c r="N91" s="238">
        <f>VLOOKUP(A$2:A$2977,'DNEVNI IZVESTAJ'!A$2:BK$14727,10,0)</f>
        <v>0</v>
      </c>
      <c r="O91" s="238">
        <f>VLOOKUP(A$2:A$2977,'DNEVNI IZVESTAJ'!A$2:BL$14727,11,0)</f>
        <v>0</v>
      </c>
      <c r="P91" s="238">
        <f>VLOOKUP(A$2:A$2977,'DNEVNI IZVESTAJ'!A$2:BM$14727,12,0)</f>
        <v>0</v>
      </c>
      <c r="Q91" s="238">
        <f>VLOOKUP(A$2:A$2977,'DNEVNI IZVESTAJ'!A$2:BN$14727,13,0)</f>
        <v>0</v>
      </c>
      <c r="R91" s="238">
        <f>VLOOKUP(A$2:A$2977,'DNEVNI IZVESTAJ'!A$2:BO$14727,14,0)</f>
        <v>0</v>
      </c>
      <c r="S91" s="238">
        <f>VLOOKUP(A$2:A$2977,'DNEVNI IZVESTAJ'!A$2:BP$14727,15,0)</f>
        <v>0</v>
      </c>
      <c r="T91" s="14"/>
      <c r="BF91" s="14"/>
    </row>
    <row r="92" spans="1:58">
      <c r="A92" s="245" t="s">
        <v>15848</v>
      </c>
      <c r="B92" s="245" t="s">
        <v>5911</v>
      </c>
      <c r="C92" s="245">
        <v>0</v>
      </c>
      <c r="D92" s="245">
        <v>7533.01</v>
      </c>
      <c r="E92" s="245" t="s">
        <v>15760</v>
      </c>
      <c r="F92" s="241">
        <f>VLOOKUP(A$2:A$2977,'DNEVNI IZVESTAJ'!A$2:C$14727,3,0)</f>
        <v>0</v>
      </c>
      <c r="G92" s="238">
        <f>VLOOKUP(A$2:A$2977,'DNEVNI IZVESTAJ'!A$2:D$14727,4,0)</f>
        <v>7063.87</v>
      </c>
      <c r="H92" s="70">
        <f>C92-F92</f>
        <v>0</v>
      </c>
      <c r="I92" s="14">
        <f>VLOOKUP(A$2:A$2977,'DNEVNI IZVESTAJ'!A$2:BF$14727,6,0)</f>
        <v>0</v>
      </c>
      <c r="J92" s="18">
        <f ca="1">SUM(I92+UNOS!J$9)</f>
        <v>11</v>
      </c>
      <c r="K92" s="14" t="str">
        <f>VLOOKUP(A$2:A$2977,'DNEVNI IZVESTAJ'!A$2:BH$14727,7,0)</f>
        <v>SME</v>
      </c>
      <c r="L92" s="14" t="str">
        <f>VLOOKUP(A$2:A$2977,'DNEVNI IZVESTAJ'!A$2:BI$14727,8,0)</f>
        <v>Current</v>
      </c>
      <c r="M92" s="238">
        <f>VLOOKUP(A$2:A$2977,'DNEVNI IZVESTAJ'!A$2:BJ$14727,9,0)</f>
        <v>0</v>
      </c>
      <c r="N92" s="238">
        <f>VLOOKUP(A$2:A$2977,'DNEVNI IZVESTAJ'!A$2:BK$14727,10,0)</f>
        <v>0</v>
      </c>
      <c r="O92" s="238">
        <f>VLOOKUP(A$2:A$2977,'DNEVNI IZVESTAJ'!A$2:BL$14727,11,0)</f>
        <v>0</v>
      </c>
      <c r="P92" s="238">
        <f>VLOOKUP(A$2:A$2977,'DNEVNI IZVESTAJ'!A$2:BM$14727,12,0)</f>
        <v>0</v>
      </c>
      <c r="Q92" s="238">
        <f>VLOOKUP(A$2:A$2977,'DNEVNI IZVESTAJ'!A$2:BN$14727,13,0)</f>
        <v>0</v>
      </c>
      <c r="R92" s="238">
        <f>VLOOKUP(A$2:A$2977,'DNEVNI IZVESTAJ'!A$2:BO$14727,14,0)</f>
        <v>0</v>
      </c>
      <c r="S92" s="238">
        <f>VLOOKUP(A$2:A$2977,'DNEVNI IZVESTAJ'!A$2:BP$14727,15,0)</f>
        <v>0</v>
      </c>
      <c r="T92" s="14"/>
      <c r="BF92" s="14"/>
    </row>
    <row r="93" spans="1:58">
      <c r="A93" s="245" t="s">
        <v>15850</v>
      </c>
      <c r="B93" s="245" t="s">
        <v>5911</v>
      </c>
      <c r="C93" s="245">
        <v>0</v>
      </c>
      <c r="D93" s="245">
        <v>7533.01</v>
      </c>
      <c r="E93" s="245" t="s">
        <v>15760</v>
      </c>
      <c r="F93" s="241">
        <f>VLOOKUP(A$2:A$2977,'DNEVNI IZVESTAJ'!A$2:C$14727,3,0)</f>
        <v>0</v>
      </c>
      <c r="G93" s="238">
        <f>VLOOKUP(A$2:A$2977,'DNEVNI IZVESTAJ'!A$2:D$14727,4,0)</f>
        <v>7063.87</v>
      </c>
      <c r="H93" s="70">
        <f>C93-F93</f>
        <v>0</v>
      </c>
      <c r="I93" s="14">
        <f>VLOOKUP(A$2:A$2977,'DNEVNI IZVESTAJ'!A$2:BF$14727,6,0)</f>
        <v>0</v>
      </c>
      <c r="J93" s="18">
        <f ca="1">SUM(I93+UNOS!J$9)</f>
        <v>11</v>
      </c>
      <c r="K93" s="14" t="str">
        <f>VLOOKUP(A$2:A$2977,'DNEVNI IZVESTAJ'!A$2:BH$14727,7,0)</f>
        <v>SME</v>
      </c>
      <c r="L93" s="14" t="str">
        <f>VLOOKUP(A$2:A$2977,'DNEVNI IZVESTAJ'!A$2:BI$14727,8,0)</f>
        <v>Current</v>
      </c>
      <c r="M93" s="238">
        <f>VLOOKUP(A$2:A$2977,'DNEVNI IZVESTAJ'!A$2:BJ$14727,9,0)</f>
        <v>0</v>
      </c>
      <c r="N93" s="238">
        <f>VLOOKUP(A$2:A$2977,'DNEVNI IZVESTAJ'!A$2:BK$14727,10,0)</f>
        <v>0</v>
      </c>
      <c r="O93" s="238">
        <f>VLOOKUP(A$2:A$2977,'DNEVNI IZVESTAJ'!A$2:BL$14727,11,0)</f>
        <v>0</v>
      </c>
      <c r="P93" s="238">
        <f>VLOOKUP(A$2:A$2977,'DNEVNI IZVESTAJ'!A$2:BM$14727,12,0)</f>
        <v>0</v>
      </c>
      <c r="Q93" s="238">
        <f>VLOOKUP(A$2:A$2977,'DNEVNI IZVESTAJ'!A$2:BN$14727,13,0)</f>
        <v>0</v>
      </c>
      <c r="R93" s="238">
        <f>VLOOKUP(A$2:A$2977,'DNEVNI IZVESTAJ'!A$2:BO$14727,14,0)</f>
        <v>0</v>
      </c>
      <c r="S93" s="238">
        <f>VLOOKUP(A$2:A$2977,'DNEVNI IZVESTAJ'!A$2:BP$14727,15,0)</f>
        <v>0</v>
      </c>
      <c r="T93" s="14"/>
      <c r="BF93" s="14"/>
    </row>
    <row r="94" spans="1:58">
      <c r="A94" s="245" t="s">
        <v>15824</v>
      </c>
      <c r="B94" s="245" t="s">
        <v>5911</v>
      </c>
      <c r="C94" s="245">
        <v>0</v>
      </c>
      <c r="D94" s="245">
        <v>7533.08</v>
      </c>
      <c r="E94" s="245" t="s">
        <v>15760</v>
      </c>
      <c r="F94" s="241">
        <f>VLOOKUP(A$2:A$2977,'DNEVNI IZVESTAJ'!A$2:C$14727,3,0)</f>
        <v>0</v>
      </c>
      <c r="G94" s="238">
        <f>VLOOKUP(A$2:A$2977,'DNEVNI IZVESTAJ'!A$2:D$14727,4,0)</f>
        <v>7063.97</v>
      </c>
      <c r="H94" s="70">
        <f>C94-F94</f>
        <v>0</v>
      </c>
      <c r="I94" s="14">
        <f>VLOOKUP(A$2:A$2977,'DNEVNI IZVESTAJ'!A$2:BF$14727,6,0)</f>
        <v>0</v>
      </c>
      <c r="J94" s="18">
        <f ca="1">SUM(I94+UNOS!J$9)</f>
        <v>11</v>
      </c>
      <c r="K94" s="14" t="str">
        <f>VLOOKUP(A$2:A$2977,'DNEVNI IZVESTAJ'!A$2:BH$14727,7,0)</f>
        <v>SME</v>
      </c>
      <c r="L94" s="14" t="str">
        <f>VLOOKUP(A$2:A$2977,'DNEVNI IZVESTAJ'!A$2:BI$14727,8,0)</f>
        <v>Current</v>
      </c>
      <c r="M94" s="238">
        <f>VLOOKUP(A$2:A$2977,'DNEVNI IZVESTAJ'!A$2:BJ$14727,9,0)</f>
        <v>0</v>
      </c>
      <c r="N94" s="238">
        <f>VLOOKUP(A$2:A$2977,'DNEVNI IZVESTAJ'!A$2:BK$14727,10,0)</f>
        <v>0</v>
      </c>
      <c r="O94" s="238">
        <f>VLOOKUP(A$2:A$2977,'DNEVNI IZVESTAJ'!A$2:BL$14727,11,0)</f>
        <v>0</v>
      </c>
      <c r="P94" s="238">
        <f>VLOOKUP(A$2:A$2977,'DNEVNI IZVESTAJ'!A$2:BM$14727,12,0)</f>
        <v>0</v>
      </c>
      <c r="Q94" s="238">
        <f>VLOOKUP(A$2:A$2977,'DNEVNI IZVESTAJ'!A$2:BN$14727,13,0)</f>
        <v>0</v>
      </c>
      <c r="R94" s="238">
        <f>VLOOKUP(A$2:A$2977,'DNEVNI IZVESTAJ'!A$2:BO$14727,14,0)</f>
        <v>0</v>
      </c>
      <c r="S94" s="238">
        <f>VLOOKUP(A$2:A$2977,'DNEVNI IZVESTAJ'!A$2:BP$14727,15,0)</f>
        <v>0</v>
      </c>
      <c r="T94" s="14"/>
      <c r="BF94" s="14"/>
    </row>
    <row r="95" spans="1:58">
      <c r="A95" s="245" t="s">
        <v>15826</v>
      </c>
      <c r="B95" s="245" t="s">
        <v>5911</v>
      </c>
      <c r="C95" s="245">
        <v>0</v>
      </c>
      <c r="D95" s="245">
        <v>7533.08</v>
      </c>
      <c r="E95" s="245" t="s">
        <v>15760</v>
      </c>
      <c r="F95" s="241">
        <f>VLOOKUP(A$2:A$2977,'DNEVNI IZVESTAJ'!A$2:C$14727,3,0)</f>
        <v>0</v>
      </c>
      <c r="G95" s="238">
        <f>VLOOKUP(A$2:A$2977,'DNEVNI IZVESTAJ'!A$2:D$14727,4,0)</f>
        <v>7063.97</v>
      </c>
      <c r="H95" s="70">
        <f>C95-F95</f>
        <v>0</v>
      </c>
      <c r="I95" s="14">
        <f>VLOOKUP(A$2:A$2977,'DNEVNI IZVESTAJ'!A$2:BF$14727,6,0)</f>
        <v>0</v>
      </c>
      <c r="J95" s="18">
        <f ca="1">SUM(I95+UNOS!J$9)</f>
        <v>11</v>
      </c>
      <c r="K95" s="14" t="str">
        <f>VLOOKUP(A$2:A$2977,'DNEVNI IZVESTAJ'!A$2:BH$14727,7,0)</f>
        <v>SME</v>
      </c>
      <c r="L95" s="14" t="str">
        <f>VLOOKUP(A$2:A$2977,'DNEVNI IZVESTAJ'!A$2:BI$14727,8,0)</f>
        <v>Current</v>
      </c>
      <c r="M95" s="238">
        <f>VLOOKUP(A$2:A$2977,'DNEVNI IZVESTAJ'!A$2:BJ$14727,9,0)</f>
        <v>0</v>
      </c>
      <c r="N95" s="238">
        <f>VLOOKUP(A$2:A$2977,'DNEVNI IZVESTAJ'!A$2:BK$14727,10,0)</f>
        <v>0</v>
      </c>
      <c r="O95" s="238">
        <f>VLOOKUP(A$2:A$2977,'DNEVNI IZVESTAJ'!A$2:BL$14727,11,0)</f>
        <v>0</v>
      </c>
      <c r="P95" s="238">
        <f>VLOOKUP(A$2:A$2977,'DNEVNI IZVESTAJ'!A$2:BM$14727,12,0)</f>
        <v>0</v>
      </c>
      <c r="Q95" s="238">
        <f>VLOOKUP(A$2:A$2977,'DNEVNI IZVESTAJ'!A$2:BN$14727,13,0)</f>
        <v>0</v>
      </c>
      <c r="R95" s="238">
        <f>VLOOKUP(A$2:A$2977,'DNEVNI IZVESTAJ'!A$2:BO$14727,14,0)</f>
        <v>0</v>
      </c>
      <c r="S95" s="238">
        <f>VLOOKUP(A$2:A$2977,'DNEVNI IZVESTAJ'!A$2:BP$14727,15,0)</f>
        <v>0</v>
      </c>
      <c r="T95" s="14"/>
      <c r="BF95" s="14"/>
    </row>
    <row r="96" spans="1:58">
      <c r="A96" s="245" t="s">
        <v>15828</v>
      </c>
      <c r="B96" s="245" t="s">
        <v>5911</v>
      </c>
      <c r="C96" s="245">
        <v>0</v>
      </c>
      <c r="D96" s="245">
        <v>7533.08</v>
      </c>
      <c r="E96" s="245" t="s">
        <v>15760</v>
      </c>
      <c r="F96" s="241">
        <f>VLOOKUP(A$2:A$2977,'DNEVNI IZVESTAJ'!A$2:C$14727,3,0)</f>
        <v>0</v>
      </c>
      <c r="G96" s="238">
        <f>VLOOKUP(A$2:A$2977,'DNEVNI IZVESTAJ'!A$2:D$14727,4,0)</f>
        <v>7063.97</v>
      </c>
      <c r="H96" s="70">
        <f>C96-F96</f>
        <v>0</v>
      </c>
      <c r="I96" s="14">
        <f>VLOOKUP(A$2:A$2977,'DNEVNI IZVESTAJ'!A$2:BF$14727,6,0)</f>
        <v>0</v>
      </c>
      <c r="J96" s="18">
        <f ca="1">SUM(I96+UNOS!J$9)</f>
        <v>11</v>
      </c>
      <c r="K96" s="14" t="str">
        <f>VLOOKUP(A$2:A$2977,'DNEVNI IZVESTAJ'!A$2:BH$14727,7,0)</f>
        <v>SME</v>
      </c>
      <c r="L96" s="14" t="str">
        <f>VLOOKUP(A$2:A$2977,'DNEVNI IZVESTAJ'!A$2:BI$14727,8,0)</f>
        <v>Current</v>
      </c>
      <c r="M96" s="238">
        <f>VLOOKUP(A$2:A$2977,'DNEVNI IZVESTAJ'!A$2:BJ$14727,9,0)</f>
        <v>0</v>
      </c>
      <c r="N96" s="238">
        <f>VLOOKUP(A$2:A$2977,'DNEVNI IZVESTAJ'!A$2:BK$14727,10,0)</f>
        <v>0</v>
      </c>
      <c r="O96" s="238">
        <f>VLOOKUP(A$2:A$2977,'DNEVNI IZVESTAJ'!A$2:BL$14727,11,0)</f>
        <v>0</v>
      </c>
      <c r="P96" s="238">
        <f>VLOOKUP(A$2:A$2977,'DNEVNI IZVESTAJ'!A$2:BM$14727,12,0)</f>
        <v>0</v>
      </c>
      <c r="Q96" s="238">
        <f>VLOOKUP(A$2:A$2977,'DNEVNI IZVESTAJ'!A$2:BN$14727,13,0)</f>
        <v>0</v>
      </c>
      <c r="R96" s="238">
        <f>VLOOKUP(A$2:A$2977,'DNEVNI IZVESTAJ'!A$2:BO$14727,14,0)</f>
        <v>0</v>
      </c>
      <c r="S96" s="238">
        <f>VLOOKUP(A$2:A$2977,'DNEVNI IZVESTAJ'!A$2:BP$14727,15,0)</f>
        <v>0</v>
      </c>
      <c r="T96" s="14"/>
      <c r="BF96" s="14"/>
    </row>
    <row r="97" spans="1:58">
      <c r="A97" s="245" t="s">
        <v>15830</v>
      </c>
      <c r="B97" s="245" t="s">
        <v>5911</v>
      </c>
      <c r="C97" s="245">
        <v>0</v>
      </c>
      <c r="D97" s="245">
        <v>7533.08</v>
      </c>
      <c r="E97" s="245" t="s">
        <v>15760</v>
      </c>
      <c r="F97" s="241">
        <f>VLOOKUP(A$2:A$2977,'DNEVNI IZVESTAJ'!A$2:C$14727,3,0)</f>
        <v>0</v>
      </c>
      <c r="G97" s="238">
        <f>VLOOKUP(A$2:A$2977,'DNEVNI IZVESTAJ'!A$2:D$14727,4,0)</f>
        <v>7063.97</v>
      </c>
      <c r="H97" s="70">
        <f>C97-F97</f>
        <v>0</v>
      </c>
      <c r="I97" s="14">
        <f>VLOOKUP(A$2:A$2977,'DNEVNI IZVESTAJ'!A$2:BF$14727,6,0)</f>
        <v>0</v>
      </c>
      <c r="J97" s="18">
        <f ca="1">SUM(I97+UNOS!J$9)</f>
        <v>11</v>
      </c>
      <c r="K97" s="14" t="str">
        <f>VLOOKUP(A$2:A$2977,'DNEVNI IZVESTAJ'!A$2:BH$14727,7,0)</f>
        <v>SME</v>
      </c>
      <c r="L97" s="14" t="str">
        <f>VLOOKUP(A$2:A$2977,'DNEVNI IZVESTAJ'!A$2:BI$14727,8,0)</f>
        <v>Current</v>
      </c>
      <c r="M97" s="238">
        <f>VLOOKUP(A$2:A$2977,'DNEVNI IZVESTAJ'!A$2:BJ$14727,9,0)</f>
        <v>0</v>
      </c>
      <c r="N97" s="238">
        <f>VLOOKUP(A$2:A$2977,'DNEVNI IZVESTAJ'!A$2:BK$14727,10,0)</f>
        <v>0</v>
      </c>
      <c r="O97" s="238">
        <f>VLOOKUP(A$2:A$2977,'DNEVNI IZVESTAJ'!A$2:BL$14727,11,0)</f>
        <v>0</v>
      </c>
      <c r="P97" s="238">
        <f>VLOOKUP(A$2:A$2977,'DNEVNI IZVESTAJ'!A$2:BM$14727,12,0)</f>
        <v>0</v>
      </c>
      <c r="Q97" s="238">
        <f>VLOOKUP(A$2:A$2977,'DNEVNI IZVESTAJ'!A$2:BN$14727,13,0)</f>
        <v>0</v>
      </c>
      <c r="R97" s="238">
        <f>VLOOKUP(A$2:A$2977,'DNEVNI IZVESTAJ'!A$2:BO$14727,14,0)</f>
        <v>0</v>
      </c>
      <c r="S97" s="238">
        <f>VLOOKUP(A$2:A$2977,'DNEVNI IZVESTAJ'!A$2:BP$14727,15,0)</f>
        <v>0</v>
      </c>
      <c r="T97" s="14"/>
      <c r="BF97" s="14"/>
    </row>
    <row r="98" spans="1:58">
      <c r="A98" s="245" t="s">
        <v>15832</v>
      </c>
      <c r="B98" s="245" t="s">
        <v>5911</v>
      </c>
      <c r="C98" s="245">
        <v>0</v>
      </c>
      <c r="D98" s="245">
        <v>7533.08</v>
      </c>
      <c r="E98" s="245" t="s">
        <v>15760</v>
      </c>
      <c r="F98" s="241">
        <f>VLOOKUP(A$2:A$2977,'DNEVNI IZVESTAJ'!A$2:C$14727,3,0)</f>
        <v>0</v>
      </c>
      <c r="G98" s="238">
        <f>VLOOKUP(A$2:A$2977,'DNEVNI IZVESTAJ'!A$2:D$14727,4,0)</f>
        <v>7063.97</v>
      </c>
      <c r="H98" s="70">
        <f>C98-F98</f>
        <v>0</v>
      </c>
      <c r="I98" s="14">
        <f>VLOOKUP(A$2:A$2977,'DNEVNI IZVESTAJ'!A$2:BF$14727,6,0)</f>
        <v>0</v>
      </c>
      <c r="J98" s="18">
        <f ca="1">SUM(I98+UNOS!J$9)</f>
        <v>11</v>
      </c>
      <c r="K98" s="14" t="str">
        <f>VLOOKUP(A$2:A$2977,'DNEVNI IZVESTAJ'!A$2:BH$14727,7,0)</f>
        <v>SME</v>
      </c>
      <c r="L98" s="14" t="str">
        <f>VLOOKUP(A$2:A$2977,'DNEVNI IZVESTAJ'!A$2:BI$14727,8,0)</f>
        <v>Current</v>
      </c>
      <c r="M98" s="238">
        <f>VLOOKUP(A$2:A$2977,'DNEVNI IZVESTAJ'!A$2:BJ$14727,9,0)</f>
        <v>0</v>
      </c>
      <c r="N98" s="238">
        <f>VLOOKUP(A$2:A$2977,'DNEVNI IZVESTAJ'!A$2:BK$14727,10,0)</f>
        <v>0</v>
      </c>
      <c r="O98" s="238">
        <f>VLOOKUP(A$2:A$2977,'DNEVNI IZVESTAJ'!A$2:BL$14727,11,0)</f>
        <v>0</v>
      </c>
      <c r="P98" s="238">
        <f>VLOOKUP(A$2:A$2977,'DNEVNI IZVESTAJ'!A$2:BM$14727,12,0)</f>
        <v>0</v>
      </c>
      <c r="Q98" s="238">
        <f>VLOOKUP(A$2:A$2977,'DNEVNI IZVESTAJ'!A$2:BN$14727,13,0)</f>
        <v>0</v>
      </c>
      <c r="R98" s="238">
        <f>VLOOKUP(A$2:A$2977,'DNEVNI IZVESTAJ'!A$2:BO$14727,14,0)</f>
        <v>0</v>
      </c>
      <c r="S98" s="238">
        <f>VLOOKUP(A$2:A$2977,'DNEVNI IZVESTAJ'!A$2:BP$14727,15,0)</f>
        <v>0</v>
      </c>
      <c r="T98" s="14"/>
      <c r="BF98" s="14"/>
    </row>
    <row r="99" spans="1:58">
      <c r="A99" s="245" t="s">
        <v>15834</v>
      </c>
      <c r="B99" s="245" t="s">
        <v>5911</v>
      </c>
      <c r="C99" s="245">
        <v>0</v>
      </c>
      <c r="D99" s="245">
        <v>7533.08</v>
      </c>
      <c r="E99" s="245" t="s">
        <v>15760</v>
      </c>
      <c r="F99" s="241">
        <f>VLOOKUP(A$2:A$2977,'DNEVNI IZVESTAJ'!A$2:C$14727,3,0)</f>
        <v>0</v>
      </c>
      <c r="G99" s="238">
        <f>VLOOKUP(A$2:A$2977,'DNEVNI IZVESTAJ'!A$2:D$14727,4,0)</f>
        <v>7063.97</v>
      </c>
      <c r="H99" s="70">
        <f>C99-F99</f>
        <v>0</v>
      </c>
      <c r="I99" s="14">
        <f>VLOOKUP(A$2:A$2977,'DNEVNI IZVESTAJ'!A$2:BF$14727,6,0)</f>
        <v>0</v>
      </c>
      <c r="J99" s="18">
        <f ca="1">SUM(I99+UNOS!J$9)</f>
        <v>11</v>
      </c>
      <c r="K99" s="14" t="str">
        <f>VLOOKUP(A$2:A$2977,'DNEVNI IZVESTAJ'!A$2:BH$14727,7,0)</f>
        <v>SME</v>
      </c>
      <c r="L99" s="14" t="str">
        <f>VLOOKUP(A$2:A$2977,'DNEVNI IZVESTAJ'!A$2:BI$14727,8,0)</f>
        <v>Current</v>
      </c>
      <c r="M99" s="238">
        <f>VLOOKUP(A$2:A$2977,'DNEVNI IZVESTAJ'!A$2:BJ$14727,9,0)</f>
        <v>0</v>
      </c>
      <c r="N99" s="238">
        <f>VLOOKUP(A$2:A$2977,'DNEVNI IZVESTAJ'!A$2:BK$14727,10,0)</f>
        <v>0</v>
      </c>
      <c r="O99" s="238">
        <f>VLOOKUP(A$2:A$2977,'DNEVNI IZVESTAJ'!A$2:BL$14727,11,0)</f>
        <v>0</v>
      </c>
      <c r="P99" s="238">
        <f>VLOOKUP(A$2:A$2977,'DNEVNI IZVESTAJ'!A$2:BM$14727,12,0)</f>
        <v>0</v>
      </c>
      <c r="Q99" s="238">
        <f>VLOOKUP(A$2:A$2977,'DNEVNI IZVESTAJ'!A$2:BN$14727,13,0)</f>
        <v>0</v>
      </c>
      <c r="R99" s="238">
        <f>VLOOKUP(A$2:A$2977,'DNEVNI IZVESTAJ'!A$2:BO$14727,14,0)</f>
        <v>0</v>
      </c>
      <c r="S99" s="238">
        <f>VLOOKUP(A$2:A$2977,'DNEVNI IZVESTAJ'!A$2:BP$14727,15,0)</f>
        <v>0</v>
      </c>
      <c r="T99" s="14"/>
      <c r="BF99" s="14"/>
    </row>
    <row r="100" spans="1:58">
      <c r="A100" s="245" t="s">
        <v>15836</v>
      </c>
      <c r="B100" s="245" t="s">
        <v>5911</v>
      </c>
      <c r="C100" s="245">
        <v>0</v>
      </c>
      <c r="D100" s="245">
        <v>7533.08</v>
      </c>
      <c r="E100" s="245" t="s">
        <v>15760</v>
      </c>
      <c r="F100" s="241">
        <f>VLOOKUP(A$2:A$2977,'DNEVNI IZVESTAJ'!A$2:C$14727,3,0)</f>
        <v>0</v>
      </c>
      <c r="G100" s="238">
        <f>VLOOKUP(A$2:A$2977,'DNEVNI IZVESTAJ'!A$2:D$14727,4,0)</f>
        <v>7063.97</v>
      </c>
      <c r="H100" s="70">
        <f>C100-F100</f>
        <v>0</v>
      </c>
      <c r="I100" s="14">
        <f>VLOOKUP(A$2:A$2977,'DNEVNI IZVESTAJ'!A$2:BF$14727,6,0)</f>
        <v>0</v>
      </c>
      <c r="J100" s="18">
        <f ca="1">SUM(I100+UNOS!J$9)</f>
        <v>11</v>
      </c>
      <c r="K100" s="14" t="str">
        <f>VLOOKUP(A$2:A$2977,'DNEVNI IZVESTAJ'!A$2:BH$14727,7,0)</f>
        <v>SME</v>
      </c>
      <c r="L100" s="14" t="str">
        <f>VLOOKUP(A$2:A$2977,'DNEVNI IZVESTAJ'!A$2:BI$14727,8,0)</f>
        <v>Current</v>
      </c>
      <c r="M100" s="238">
        <f>VLOOKUP(A$2:A$2977,'DNEVNI IZVESTAJ'!A$2:BJ$14727,9,0)</f>
        <v>0</v>
      </c>
      <c r="N100" s="238">
        <f>VLOOKUP(A$2:A$2977,'DNEVNI IZVESTAJ'!A$2:BK$14727,10,0)</f>
        <v>0</v>
      </c>
      <c r="O100" s="238">
        <f>VLOOKUP(A$2:A$2977,'DNEVNI IZVESTAJ'!A$2:BL$14727,11,0)</f>
        <v>0</v>
      </c>
      <c r="P100" s="238">
        <f>VLOOKUP(A$2:A$2977,'DNEVNI IZVESTAJ'!A$2:BM$14727,12,0)</f>
        <v>0</v>
      </c>
      <c r="Q100" s="238">
        <f>VLOOKUP(A$2:A$2977,'DNEVNI IZVESTAJ'!A$2:BN$14727,13,0)</f>
        <v>0</v>
      </c>
      <c r="R100" s="238">
        <f>VLOOKUP(A$2:A$2977,'DNEVNI IZVESTAJ'!A$2:BO$14727,14,0)</f>
        <v>0</v>
      </c>
      <c r="S100" s="238">
        <f>VLOOKUP(A$2:A$2977,'DNEVNI IZVESTAJ'!A$2:BP$14727,15,0)</f>
        <v>0</v>
      </c>
      <c r="T100" s="14"/>
      <c r="BF100" s="14"/>
    </row>
    <row r="101" spans="1:58">
      <c r="A101" s="245" t="s">
        <v>15894</v>
      </c>
      <c r="B101" s="245" t="s">
        <v>5911</v>
      </c>
      <c r="C101" s="245">
        <v>0</v>
      </c>
      <c r="D101" s="245">
        <v>8767.9500000000007</v>
      </c>
      <c r="E101" s="245" t="s">
        <v>15895</v>
      </c>
      <c r="F101" s="241">
        <f>VLOOKUP(A$2:A$2977,'DNEVNI IZVESTAJ'!A$2:C$14727,3,0)</f>
        <v>0</v>
      </c>
      <c r="G101" s="238">
        <f>VLOOKUP(A$2:A$2977,'DNEVNI IZVESTAJ'!A$2:D$14727,4,0)</f>
        <v>8231.19</v>
      </c>
      <c r="H101" s="70">
        <f>C101-F101</f>
        <v>0</v>
      </c>
      <c r="I101" s="14">
        <f>VLOOKUP(A$2:A$2977,'DNEVNI IZVESTAJ'!A$2:BF$14727,6,0)</f>
        <v>0</v>
      </c>
      <c r="J101" s="18">
        <f ca="1">SUM(I101+UNOS!J$9)</f>
        <v>11</v>
      </c>
      <c r="K101" s="14" t="str">
        <f>VLOOKUP(A$2:A$2977,'DNEVNI IZVESTAJ'!A$2:BH$14727,7,0)</f>
        <v>SME</v>
      </c>
      <c r="L101" s="14" t="str">
        <f>VLOOKUP(A$2:A$2977,'DNEVNI IZVESTAJ'!A$2:BI$14727,8,0)</f>
        <v>Current</v>
      </c>
      <c r="M101" s="238">
        <f>VLOOKUP(A$2:A$2977,'DNEVNI IZVESTAJ'!A$2:BJ$14727,9,0)</f>
        <v>0</v>
      </c>
      <c r="N101" s="238">
        <f>VLOOKUP(A$2:A$2977,'DNEVNI IZVESTAJ'!A$2:BK$14727,10,0)</f>
        <v>0</v>
      </c>
      <c r="O101" s="238">
        <f>VLOOKUP(A$2:A$2977,'DNEVNI IZVESTAJ'!A$2:BL$14727,11,0)</f>
        <v>0</v>
      </c>
      <c r="P101" s="238">
        <f>VLOOKUP(A$2:A$2977,'DNEVNI IZVESTAJ'!A$2:BM$14727,12,0)</f>
        <v>0</v>
      </c>
      <c r="Q101" s="238">
        <f>VLOOKUP(A$2:A$2977,'DNEVNI IZVESTAJ'!A$2:BN$14727,13,0)</f>
        <v>0</v>
      </c>
      <c r="R101" s="238">
        <f>VLOOKUP(A$2:A$2977,'DNEVNI IZVESTAJ'!A$2:BO$14727,14,0)</f>
        <v>0</v>
      </c>
      <c r="S101" s="238">
        <f>VLOOKUP(A$2:A$2977,'DNEVNI IZVESTAJ'!A$2:BP$14727,15,0)</f>
        <v>0</v>
      </c>
      <c r="T101" s="14"/>
      <c r="BF101" s="14"/>
    </row>
    <row r="102" spans="1:58">
      <c r="A102" s="245" t="s">
        <v>15897</v>
      </c>
      <c r="B102" s="245" t="s">
        <v>5911</v>
      </c>
      <c r="C102" s="245">
        <v>0</v>
      </c>
      <c r="D102" s="245">
        <v>8767.9500000000007</v>
      </c>
      <c r="E102" s="245" t="s">
        <v>15898</v>
      </c>
      <c r="F102" s="241">
        <f>VLOOKUP(A$2:A$2977,'DNEVNI IZVESTAJ'!A$2:C$14727,3,0)</f>
        <v>0</v>
      </c>
      <c r="G102" s="238">
        <f>VLOOKUP(A$2:A$2977,'DNEVNI IZVESTAJ'!A$2:D$14727,4,0)</f>
        <v>8231.19</v>
      </c>
      <c r="H102" s="70">
        <f>C102-F102</f>
        <v>0</v>
      </c>
      <c r="I102" s="14">
        <f>VLOOKUP(A$2:A$2977,'DNEVNI IZVESTAJ'!A$2:BF$14727,6,0)</f>
        <v>0</v>
      </c>
      <c r="J102" s="18">
        <f ca="1">SUM(I102+UNOS!J$9)</f>
        <v>11</v>
      </c>
      <c r="K102" s="14" t="str">
        <f>VLOOKUP(A$2:A$2977,'DNEVNI IZVESTAJ'!A$2:BH$14727,7,0)</f>
        <v>SME</v>
      </c>
      <c r="L102" s="14" t="str">
        <f>VLOOKUP(A$2:A$2977,'DNEVNI IZVESTAJ'!A$2:BI$14727,8,0)</f>
        <v>Current</v>
      </c>
      <c r="M102" s="238">
        <f>VLOOKUP(A$2:A$2977,'DNEVNI IZVESTAJ'!A$2:BJ$14727,9,0)</f>
        <v>0</v>
      </c>
      <c r="N102" s="238">
        <f>VLOOKUP(A$2:A$2977,'DNEVNI IZVESTAJ'!A$2:BK$14727,10,0)</f>
        <v>0</v>
      </c>
      <c r="O102" s="238">
        <f>VLOOKUP(A$2:A$2977,'DNEVNI IZVESTAJ'!A$2:BL$14727,11,0)</f>
        <v>0</v>
      </c>
      <c r="P102" s="238">
        <f>VLOOKUP(A$2:A$2977,'DNEVNI IZVESTAJ'!A$2:BM$14727,12,0)</f>
        <v>0</v>
      </c>
      <c r="Q102" s="238">
        <f>VLOOKUP(A$2:A$2977,'DNEVNI IZVESTAJ'!A$2:BN$14727,13,0)</f>
        <v>0</v>
      </c>
      <c r="R102" s="238">
        <f>VLOOKUP(A$2:A$2977,'DNEVNI IZVESTAJ'!A$2:BO$14727,14,0)</f>
        <v>0</v>
      </c>
      <c r="S102" s="238">
        <f>VLOOKUP(A$2:A$2977,'DNEVNI IZVESTAJ'!A$2:BP$14727,15,0)</f>
        <v>0</v>
      </c>
      <c r="T102" s="14"/>
      <c r="BF102" s="14"/>
    </row>
    <row r="103" spans="1:58">
      <c r="A103" s="245" t="s">
        <v>15916</v>
      </c>
      <c r="B103" s="245" t="s">
        <v>5911</v>
      </c>
      <c r="C103" s="245">
        <v>0</v>
      </c>
      <c r="D103" s="245">
        <v>27611.16</v>
      </c>
      <c r="E103" s="245" t="s">
        <v>15903</v>
      </c>
      <c r="F103" s="241">
        <f>VLOOKUP(A$2:A$2977,'DNEVNI IZVESTAJ'!A$2:C$14727,3,0)</f>
        <v>0</v>
      </c>
      <c r="G103" s="238">
        <f>VLOOKUP(A$2:A$2977,'DNEVNI IZVESTAJ'!A$2:D$14727,4,0)</f>
        <v>25863.49</v>
      </c>
      <c r="H103" s="70">
        <f>C103-F103</f>
        <v>0</v>
      </c>
      <c r="I103" s="14">
        <f>VLOOKUP(A$2:A$2977,'DNEVNI IZVESTAJ'!A$2:BF$14727,6,0)</f>
        <v>0</v>
      </c>
      <c r="J103" s="18">
        <f ca="1">SUM(I103+UNOS!J$9)</f>
        <v>11</v>
      </c>
      <c r="K103" s="14" t="str">
        <f>VLOOKUP(A$2:A$2977,'DNEVNI IZVESTAJ'!A$2:BH$14727,7,0)</f>
        <v>SME</v>
      </c>
      <c r="L103" s="14" t="str">
        <f>VLOOKUP(A$2:A$2977,'DNEVNI IZVESTAJ'!A$2:BI$14727,8,0)</f>
        <v>Current</v>
      </c>
      <c r="M103" s="238">
        <f>VLOOKUP(A$2:A$2977,'DNEVNI IZVESTAJ'!A$2:BJ$14727,9,0)</f>
        <v>0</v>
      </c>
      <c r="N103" s="238">
        <f>VLOOKUP(A$2:A$2977,'DNEVNI IZVESTAJ'!A$2:BK$14727,10,0)</f>
        <v>0</v>
      </c>
      <c r="O103" s="238">
        <f>VLOOKUP(A$2:A$2977,'DNEVNI IZVESTAJ'!A$2:BL$14727,11,0)</f>
        <v>0</v>
      </c>
      <c r="P103" s="238">
        <f>VLOOKUP(A$2:A$2977,'DNEVNI IZVESTAJ'!A$2:BM$14727,12,0)</f>
        <v>0</v>
      </c>
      <c r="Q103" s="238">
        <f>VLOOKUP(A$2:A$2977,'DNEVNI IZVESTAJ'!A$2:BN$14727,13,0)</f>
        <v>0</v>
      </c>
      <c r="R103" s="238">
        <f>VLOOKUP(A$2:A$2977,'DNEVNI IZVESTAJ'!A$2:BO$14727,14,0)</f>
        <v>0</v>
      </c>
      <c r="S103" s="238">
        <f>VLOOKUP(A$2:A$2977,'DNEVNI IZVESTAJ'!A$2:BP$14727,15,0)</f>
        <v>0</v>
      </c>
      <c r="T103" s="14"/>
      <c r="BF103" s="14"/>
    </row>
    <row r="104" spans="1:58">
      <c r="A104" s="245" t="s">
        <v>15914</v>
      </c>
      <c r="B104" s="245" t="s">
        <v>5911</v>
      </c>
      <c r="C104" s="245">
        <v>0</v>
      </c>
      <c r="D104" s="245">
        <v>27611.16</v>
      </c>
      <c r="E104" s="245" t="s">
        <v>15903</v>
      </c>
      <c r="F104" s="241">
        <f>VLOOKUP(A$2:A$2977,'DNEVNI IZVESTAJ'!A$2:C$14727,3,0)</f>
        <v>0</v>
      </c>
      <c r="G104" s="238">
        <f>VLOOKUP(A$2:A$2977,'DNEVNI IZVESTAJ'!A$2:D$14727,4,0)</f>
        <v>25863.49</v>
      </c>
      <c r="H104" s="70">
        <f>C104-F104</f>
        <v>0</v>
      </c>
      <c r="I104" s="14">
        <f>VLOOKUP(A$2:A$2977,'DNEVNI IZVESTAJ'!A$2:BF$14727,6,0)</f>
        <v>0</v>
      </c>
      <c r="J104" s="18">
        <f ca="1">SUM(I104+UNOS!J$9)</f>
        <v>11</v>
      </c>
      <c r="K104" s="14" t="str">
        <f>VLOOKUP(A$2:A$2977,'DNEVNI IZVESTAJ'!A$2:BH$14727,7,0)</f>
        <v>SME</v>
      </c>
      <c r="L104" s="14" t="str">
        <f>VLOOKUP(A$2:A$2977,'DNEVNI IZVESTAJ'!A$2:BI$14727,8,0)</f>
        <v>Current</v>
      </c>
      <c r="M104" s="238">
        <f>VLOOKUP(A$2:A$2977,'DNEVNI IZVESTAJ'!A$2:BJ$14727,9,0)</f>
        <v>0</v>
      </c>
      <c r="N104" s="238">
        <f>VLOOKUP(A$2:A$2977,'DNEVNI IZVESTAJ'!A$2:BK$14727,10,0)</f>
        <v>0</v>
      </c>
      <c r="O104" s="238">
        <f>VLOOKUP(A$2:A$2977,'DNEVNI IZVESTAJ'!A$2:BL$14727,11,0)</f>
        <v>0</v>
      </c>
      <c r="P104" s="238">
        <f>VLOOKUP(A$2:A$2977,'DNEVNI IZVESTAJ'!A$2:BM$14727,12,0)</f>
        <v>0</v>
      </c>
      <c r="Q104" s="238">
        <f>VLOOKUP(A$2:A$2977,'DNEVNI IZVESTAJ'!A$2:BN$14727,13,0)</f>
        <v>0</v>
      </c>
      <c r="R104" s="238">
        <f>VLOOKUP(A$2:A$2977,'DNEVNI IZVESTAJ'!A$2:BO$14727,14,0)</f>
        <v>0</v>
      </c>
      <c r="S104" s="238">
        <f>VLOOKUP(A$2:A$2977,'DNEVNI IZVESTAJ'!A$2:BP$14727,15,0)</f>
        <v>0</v>
      </c>
      <c r="T104" s="14"/>
      <c r="BF104" s="14"/>
    </row>
    <row r="105" spans="1:58">
      <c r="A105" s="245" t="s">
        <v>15912</v>
      </c>
      <c r="B105" s="245" t="s">
        <v>5911</v>
      </c>
      <c r="C105" s="245">
        <v>0</v>
      </c>
      <c r="D105" s="245">
        <v>27611.16</v>
      </c>
      <c r="E105" s="245" t="s">
        <v>15903</v>
      </c>
      <c r="F105" s="241">
        <f>VLOOKUP(A$2:A$2977,'DNEVNI IZVESTAJ'!A$2:C$14727,3,0)</f>
        <v>0</v>
      </c>
      <c r="G105" s="238">
        <f>VLOOKUP(A$2:A$2977,'DNEVNI IZVESTAJ'!A$2:D$14727,4,0)</f>
        <v>25863.49</v>
      </c>
      <c r="H105" s="70">
        <f>C105-F105</f>
        <v>0</v>
      </c>
      <c r="I105" s="14">
        <f>VLOOKUP(A$2:A$2977,'DNEVNI IZVESTAJ'!A$2:BF$14727,6,0)</f>
        <v>0</v>
      </c>
      <c r="J105" s="18">
        <f ca="1">SUM(I105+UNOS!J$9)</f>
        <v>11</v>
      </c>
      <c r="K105" s="14" t="str">
        <f>VLOOKUP(A$2:A$2977,'DNEVNI IZVESTAJ'!A$2:BH$14727,7,0)</f>
        <v>SME</v>
      </c>
      <c r="L105" s="14" t="str">
        <f>VLOOKUP(A$2:A$2977,'DNEVNI IZVESTAJ'!A$2:BI$14727,8,0)</f>
        <v>Current</v>
      </c>
      <c r="M105" s="238">
        <f>VLOOKUP(A$2:A$2977,'DNEVNI IZVESTAJ'!A$2:BJ$14727,9,0)</f>
        <v>0</v>
      </c>
      <c r="N105" s="238">
        <f>VLOOKUP(A$2:A$2977,'DNEVNI IZVESTAJ'!A$2:BK$14727,10,0)</f>
        <v>0</v>
      </c>
      <c r="O105" s="238">
        <f>VLOOKUP(A$2:A$2977,'DNEVNI IZVESTAJ'!A$2:BL$14727,11,0)</f>
        <v>0</v>
      </c>
      <c r="P105" s="238">
        <f>VLOOKUP(A$2:A$2977,'DNEVNI IZVESTAJ'!A$2:BM$14727,12,0)</f>
        <v>0</v>
      </c>
      <c r="Q105" s="238">
        <f>VLOOKUP(A$2:A$2977,'DNEVNI IZVESTAJ'!A$2:BN$14727,13,0)</f>
        <v>0</v>
      </c>
      <c r="R105" s="238">
        <f>VLOOKUP(A$2:A$2977,'DNEVNI IZVESTAJ'!A$2:BO$14727,14,0)</f>
        <v>0</v>
      </c>
      <c r="S105" s="238">
        <f>VLOOKUP(A$2:A$2977,'DNEVNI IZVESTAJ'!A$2:BP$14727,15,0)</f>
        <v>0</v>
      </c>
      <c r="T105" s="14"/>
      <c r="BF105" s="14"/>
    </row>
    <row r="106" spans="1:58">
      <c r="A106" s="245" t="s">
        <v>15910</v>
      </c>
      <c r="B106" s="245" t="s">
        <v>5911</v>
      </c>
      <c r="C106" s="245">
        <v>0</v>
      </c>
      <c r="D106" s="245">
        <v>27611.16</v>
      </c>
      <c r="E106" s="245" t="s">
        <v>15903</v>
      </c>
      <c r="F106" s="241">
        <f>VLOOKUP(A$2:A$2977,'DNEVNI IZVESTAJ'!A$2:C$14727,3,0)</f>
        <v>0</v>
      </c>
      <c r="G106" s="238">
        <f>VLOOKUP(A$2:A$2977,'DNEVNI IZVESTAJ'!A$2:D$14727,4,0)</f>
        <v>25863.49</v>
      </c>
      <c r="H106" s="70">
        <f>C106-F106</f>
        <v>0</v>
      </c>
      <c r="I106" s="14">
        <f>VLOOKUP(A$2:A$2977,'DNEVNI IZVESTAJ'!A$2:BF$14727,6,0)</f>
        <v>0</v>
      </c>
      <c r="J106" s="18">
        <f ca="1">SUM(I106+UNOS!J$9)</f>
        <v>11</v>
      </c>
      <c r="K106" s="14" t="str">
        <f>VLOOKUP(A$2:A$2977,'DNEVNI IZVESTAJ'!A$2:BH$14727,7,0)</f>
        <v>SME</v>
      </c>
      <c r="L106" s="14" t="str">
        <f>VLOOKUP(A$2:A$2977,'DNEVNI IZVESTAJ'!A$2:BI$14727,8,0)</f>
        <v>Current</v>
      </c>
      <c r="M106" s="238">
        <f>VLOOKUP(A$2:A$2977,'DNEVNI IZVESTAJ'!A$2:BJ$14727,9,0)</f>
        <v>0</v>
      </c>
      <c r="N106" s="238">
        <f>VLOOKUP(A$2:A$2977,'DNEVNI IZVESTAJ'!A$2:BK$14727,10,0)</f>
        <v>0</v>
      </c>
      <c r="O106" s="238">
        <f>VLOOKUP(A$2:A$2977,'DNEVNI IZVESTAJ'!A$2:BL$14727,11,0)</f>
        <v>0</v>
      </c>
      <c r="P106" s="238">
        <f>VLOOKUP(A$2:A$2977,'DNEVNI IZVESTAJ'!A$2:BM$14727,12,0)</f>
        <v>0</v>
      </c>
      <c r="Q106" s="238">
        <f>VLOOKUP(A$2:A$2977,'DNEVNI IZVESTAJ'!A$2:BN$14727,13,0)</f>
        <v>0</v>
      </c>
      <c r="R106" s="238">
        <f>VLOOKUP(A$2:A$2977,'DNEVNI IZVESTAJ'!A$2:BO$14727,14,0)</f>
        <v>0</v>
      </c>
      <c r="S106" s="238">
        <f>VLOOKUP(A$2:A$2977,'DNEVNI IZVESTAJ'!A$2:BP$14727,15,0)</f>
        <v>0</v>
      </c>
      <c r="T106" s="14"/>
      <c r="BF106" s="14"/>
    </row>
    <row r="107" spans="1:58">
      <c r="A107" s="245" t="s">
        <v>15908</v>
      </c>
      <c r="B107" s="245" t="s">
        <v>5911</v>
      </c>
      <c r="C107" s="245">
        <v>0</v>
      </c>
      <c r="D107" s="245">
        <v>27611.16</v>
      </c>
      <c r="E107" s="245" t="s">
        <v>15903</v>
      </c>
      <c r="F107" s="241">
        <f>VLOOKUP(A$2:A$2977,'DNEVNI IZVESTAJ'!A$2:C$14727,3,0)</f>
        <v>0</v>
      </c>
      <c r="G107" s="238">
        <f>VLOOKUP(A$2:A$2977,'DNEVNI IZVESTAJ'!A$2:D$14727,4,0)</f>
        <v>25863.49</v>
      </c>
      <c r="H107" s="70">
        <f>C107-F107</f>
        <v>0</v>
      </c>
      <c r="I107" s="14">
        <f>VLOOKUP(A$2:A$2977,'DNEVNI IZVESTAJ'!A$2:BF$14727,6,0)</f>
        <v>0</v>
      </c>
      <c r="J107" s="18">
        <f ca="1">SUM(I107+UNOS!J$9)</f>
        <v>11</v>
      </c>
      <c r="K107" s="14" t="str">
        <f>VLOOKUP(A$2:A$2977,'DNEVNI IZVESTAJ'!A$2:BH$14727,7,0)</f>
        <v>SME</v>
      </c>
      <c r="L107" s="14" t="str">
        <f>VLOOKUP(A$2:A$2977,'DNEVNI IZVESTAJ'!A$2:BI$14727,8,0)</f>
        <v>Current</v>
      </c>
      <c r="M107" s="238">
        <f>VLOOKUP(A$2:A$2977,'DNEVNI IZVESTAJ'!A$2:BJ$14727,9,0)</f>
        <v>0</v>
      </c>
      <c r="N107" s="238">
        <f>VLOOKUP(A$2:A$2977,'DNEVNI IZVESTAJ'!A$2:BK$14727,10,0)</f>
        <v>0</v>
      </c>
      <c r="O107" s="238">
        <f>VLOOKUP(A$2:A$2977,'DNEVNI IZVESTAJ'!A$2:BL$14727,11,0)</f>
        <v>0</v>
      </c>
      <c r="P107" s="238">
        <f>VLOOKUP(A$2:A$2977,'DNEVNI IZVESTAJ'!A$2:BM$14727,12,0)</f>
        <v>0</v>
      </c>
      <c r="Q107" s="238">
        <f>VLOOKUP(A$2:A$2977,'DNEVNI IZVESTAJ'!A$2:BN$14727,13,0)</f>
        <v>0</v>
      </c>
      <c r="R107" s="238">
        <f>VLOOKUP(A$2:A$2977,'DNEVNI IZVESTAJ'!A$2:BO$14727,14,0)</f>
        <v>0</v>
      </c>
      <c r="S107" s="238">
        <f>VLOOKUP(A$2:A$2977,'DNEVNI IZVESTAJ'!A$2:BP$14727,15,0)</f>
        <v>0</v>
      </c>
      <c r="T107" s="14"/>
      <c r="BF107" s="14"/>
    </row>
    <row r="108" spans="1:58">
      <c r="A108" s="245" t="s">
        <v>15496</v>
      </c>
      <c r="B108" s="245" t="s">
        <v>14235</v>
      </c>
      <c r="C108" s="245">
        <v>264.01</v>
      </c>
      <c r="D108" s="245">
        <v>10827.1</v>
      </c>
      <c r="E108" s="245" t="s">
        <v>15497</v>
      </c>
      <c r="F108" s="241">
        <f>VLOOKUP(A$2:A$2977,'DNEVNI IZVESTAJ'!A$2:C$14727,3,0)</f>
        <v>0</v>
      </c>
      <c r="G108" s="238">
        <f>VLOOKUP(A$2:A$2977,'DNEVNI IZVESTAJ'!A$2:D$14727,4,0)</f>
        <v>9980.94</v>
      </c>
      <c r="H108" s="70">
        <f>C108-F108</f>
        <v>264.01</v>
      </c>
      <c r="I108" s="14">
        <f>VLOOKUP(A$2:A$2977,'DNEVNI IZVESTAJ'!A$2:BF$14727,6,0)</f>
        <v>0</v>
      </c>
      <c r="J108" s="18">
        <f ca="1">SUM(I108+UNOS!J$9)</f>
        <v>11</v>
      </c>
      <c r="K108" s="14" t="str">
        <f>VLOOKUP(A$2:A$2977,'DNEVNI IZVESTAJ'!A$2:BH$14727,7,0)</f>
        <v>SME</v>
      </c>
      <c r="L108" s="14" t="str">
        <f>VLOOKUP(A$2:A$2977,'DNEVNI IZVESTAJ'!A$2:BI$14727,8,0)</f>
        <v>Current</v>
      </c>
      <c r="M108" s="238">
        <f>VLOOKUP(A$2:A$2977,'DNEVNI IZVESTAJ'!A$2:BJ$14727,9,0)</f>
        <v>0</v>
      </c>
      <c r="N108" s="238">
        <f>VLOOKUP(A$2:A$2977,'DNEVNI IZVESTAJ'!A$2:BK$14727,10,0)</f>
        <v>0</v>
      </c>
      <c r="O108" s="238">
        <f>VLOOKUP(A$2:A$2977,'DNEVNI IZVESTAJ'!A$2:BL$14727,11,0)</f>
        <v>0</v>
      </c>
      <c r="P108" s="238">
        <f>VLOOKUP(A$2:A$2977,'DNEVNI IZVESTAJ'!A$2:BM$14727,12,0)</f>
        <v>0</v>
      </c>
      <c r="Q108" s="238">
        <f>VLOOKUP(A$2:A$2977,'DNEVNI IZVESTAJ'!A$2:BN$14727,13,0)</f>
        <v>0</v>
      </c>
      <c r="R108" s="238">
        <f>VLOOKUP(A$2:A$2977,'DNEVNI IZVESTAJ'!A$2:BO$14727,14,0)</f>
        <v>0</v>
      </c>
      <c r="S108" s="238">
        <f>VLOOKUP(A$2:A$2977,'DNEVNI IZVESTAJ'!A$2:BP$14727,15,0)</f>
        <v>0</v>
      </c>
      <c r="T108" s="14"/>
      <c r="BF108" s="14"/>
    </row>
    <row r="109" spans="1:58">
      <c r="A109" s="245" t="s">
        <v>2822</v>
      </c>
      <c r="B109" s="245" t="s">
        <v>2823</v>
      </c>
      <c r="C109" s="245">
        <v>16941.45</v>
      </c>
      <c r="D109" s="245">
        <v>227291.07</v>
      </c>
      <c r="E109" s="245" t="s">
        <v>2824</v>
      </c>
      <c r="F109" s="241">
        <f>VLOOKUP(A$2:A$2977,'DNEVNI IZVESTAJ'!A$2:C$14727,3,0)</f>
        <v>0</v>
      </c>
      <c r="G109" s="238">
        <f>VLOOKUP(A$2:A$2977,'DNEVNI IZVESTAJ'!A$2:D$14727,4,0)</f>
        <v>164203.23000000001</v>
      </c>
      <c r="H109" s="70">
        <f>C109-F109</f>
        <v>16941.45</v>
      </c>
      <c r="I109" s="14">
        <f>VLOOKUP(A$2:A$2977,'DNEVNI IZVESTAJ'!A$2:BF$14727,6,0)</f>
        <v>0</v>
      </c>
      <c r="J109" s="18">
        <f ca="1">SUM(I109+UNOS!J$9)</f>
        <v>11</v>
      </c>
      <c r="K109" s="14" t="str">
        <f>VLOOKUP(A$2:A$2977,'DNEVNI IZVESTAJ'!A$2:BH$14727,7,0)</f>
        <v>SME</v>
      </c>
      <c r="L109" s="14" t="str">
        <f>VLOOKUP(A$2:A$2977,'DNEVNI IZVESTAJ'!A$2:BI$14727,8,0)</f>
        <v>Current</v>
      </c>
      <c r="M109" s="238">
        <f>VLOOKUP(A$2:A$2977,'DNEVNI IZVESTAJ'!A$2:BJ$14727,9,0)</f>
        <v>0</v>
      </c>
      <c r="N109" s="238">
        <f>VLOOKUP(A$2:A$2977,'DNEVNI IZVESTAJ'!A$2:BK$14727,10,0)</f>
        <v>0</v>
      </c>
      <c r="O109" s="238">
        <f>VLOOKUP(A$2:A$2977,'DNEVNI IZVESTAJ'!A$2:BL$14727,11,0)</f>
        <v>0</v>
      </c>
      <c r="P109" s="238">
        <f>VLOOKUP(A$2:A$2977,'DNEVNI IZVESTAJ'!A$2:BM$14727,12,0)</f>
        <v>0</v>
      </c>
      <c r="Q109" s="238">
        <f>VLOOKUP(A$2:A$2977,'DNEVNI IZVESTAJ'!A$2:BN$14727,13,0)</f>
        <v>0</v>
      </c>
      <c r="R109" s="238">
        <f>VLOOKUP(A$2:A$2977,'DNEVNI IZVESTAJ'!A$2:BO$14727,14,0)</f>
        <v>0</v>
      </c>
      <c r="S109" s="238">
        <f>VLOOKUP(A$2:A$2977,'DNEVNI IZVESTAJ'!A$2:BP$14727,15,0)</f>
        <v>0</v>
      </c>
      <c r="T109" s="14"/>
      <c r="BF109" s="14"/>
    </row>
    <row r="110" spans="1:58">
      <c r="A110" s="245" t="s">
        <v>842</v>
      </c>
      <c r="B110" s="245" t="s">
        <v>843</v>
      </c>
      <c r="C110" s="245">
        <v>361.53</v>
      </c>
      <c r="D110" s="245">
        <v>5879.59</v>
      </c>
      <c r="E110" s="245" t="s">
        <v>844</v>
      </c>
      <c r="F110" s="241">
        <f>VLOOKUP(A$2:A$2977,'DNEVNI IZVESTAJ'!A$2:C$14727,3,0)</f>
        <v>0</v>
      </c>
      <c r="G110" s="238">
        <f>VLOOKUP(A$2:A$2977,'DNEVNI IZVESTAJ'!A$2:D$14727,4,0)</f>
        <v>4540.29</v>
      </c>
      <c r="H110" s="70">
        <f>C110-F110</f>
        <v>361.53</v>
      </c>
      <c r="I110" s="14">
        <f>VLOOKUP(A$2:A$2977,'DNEVNI IZVESTAJ'!A$2:BF$14727,6,0)</f>
        <v>0</v>
      </c>
      <c r="J110" s="18">
        <f ca="1">SUM(I110+UNOS!J$9)</f>
        <v>11</v>
      </c>
      <c r="K110" s="14" t="str">
        <f>VLOOKUP(A$2:A$2977,'DNEVNI IZVESTAJ'!A$2:BH$14727,7,0)</f>
        <v>SME</v>
      </c>
      <c r="L110" s="14" t="str">
        <f>VLOOKUP(A$2:A$2977,'DNEVNI IZVESTAJ'!A$2:BI$14727,8,0)</f>
        <v>Current</v>
      </c>
      <c r="M110" s="238">
        <f>VLOOKUP(A$2:A$2977,'DNEVNI IZVESTAJ'!A$2:BJ$14727,9,0)</f>
        <v>0</v>
      </c>
      <c r="N110" s="307">
        <f>VLOOKUP(A$2:A$2977,'DNEVNI IZVESTAJ'!A$2:BK$14727,10,0)</f>
        <v>0</v>
      </c>
      <c r="O110" s="307">
        <f>VLOOKUP(A$2:A$2977,'DNEVNI IZVESTAJ'!A$2:BL$14727,11,0)</f>
        <v>0</v>
      </c>
      <c r="P110" s="238">
        <f>VLOOKUP(A$2:A$2977,'DNEVNI IZVESTAJ'!A$2:BM$14727,12,0)</f>
        <v>0</v>
      </c>
      <c r="Q110" s="238">
        <f>VLOOKUP(A$2:A$2977,'DNEVNI IZVESTAJ'!A$2:BN$14727,13,0)</f>
        <v>0</v>
      </c>
      <c r="R110" s="238">
        <f>VLOOKUP(A$2:A$2977,'DNEVNI IZVESTAJ'!A$2:BO$14727,14,0)</f>
        <v>0</v>
      </c>
      <c r="S110" s="238">
        <f>VLOOKUP(A$2:A$2977,'DNEVNI IZVESTAJ'!A$2:BP$14727,15,0)</f>
        <v>0</v>
      </c>
      <c r="T110" s="14"/>
      <c r="BF110" s="14"/>
    </row>
    <row r="111" spans="1:58">
      <c r="A111" s="245" t="s">
        <v>3245</v>
      </c>
      <c r="B111" s="245" t="s">
        <v>3754</v>
      </c>
      <c r="C111" s="245">
        <v>610.6</v>
      </c>
      <c r="D111" s="245">
        <v>2992.73</v>
      </c>
      <c r="E111" s="245" t="s">
        <v>3246</v>
      </c>
      <c r="F111" s="241">
        <f>VLOOKUP(A$2:A$2977,'DNEVNI IZVESTAJ'!A$2:C$14727,3,0)</f>
        <v>0</v>
      </c>
      <c r="G111" s="238">
        <f>VLOOKUP(A$2:A$2977,'DNEVNI IZVESTAJ'!A$2:D$14727,4,0)</f>
        <v>606.65</v>
      </c>
      <c r="H111" s="70">
        <f>C111-F111</f>
        <v>610.6</v>
      </c>
      <c r="I111" s="14">
        <f>VLOOKUP(A$2:A$2977,'DNEVNI IZVESTAJ'!A$2:BF$14727,6,0)</f>
        <v>0</v>
      </c>
      <c r="J111" s="18">
        <f ca="1">SUM(I111+UNOS!J$9)</f>
        <v>11</v>
      </c>
      <c r="K111" s="14" t="str">
        <f>VLOOKUP(A$2:A$2977,'DNEVNI IZVESTAJ'!A$2:BH$14727,7,0)</f>
        <v>SME</v>
      </c>
      <c r="L111" s="14" t="str">
        <f>VLOOKUP(A$2:A$2977,'DNEVNI IZVESTAJ'!A$2:BI$14727,8,0)</f>
        <v>Current</v>
      </c>
      <c r="M111" s="238">
        <f>VLOOKUP(A$2:A$2977,'DNEVNI IZVESTAJ'!A$2:BJ$14727,9,0)</f>
        <v>0</v>
      </c>
      <c r="N111" s="238">
        <f>VLOOKUP(A$2:A$2977,'DNEVNI IZVESTAJ'!A$2:BK$14727,10,0)</f>
        <v>0</v>
      </c>
      <c r="O111" s="238">
        <f>VLOOKUP(A$2:A$2977,'DNEVNI IZVESTAJ'!A$2:BL$14727,11,0)</f>
        <v>0</v>
      </c>
      <c r="P111" s="238">
        <f>VLOOKUP(A$2:A$2977,'DNEVNI IZVESTAJ'!A$2:BM$14727,12,0)</f>
        <v>0</v>
      </c>
      <c r="Q111" s="238">
        <f>VLOOKUP(A$2:A$2977,'DNEVNI IZVESTAJ'!A$2:BN$14727,13,0)</f>
        <v>0</v>
      </c>
      <c r="R111" s="238">
        <f>VLOOKUP(A$2:A$2977,'DNEVNI IZVESTAJ'!A$2:BO$14727,14,0)</f>
        <v>0</v>
      </c>
      <c r="S111" s="238">
        <f>VLOOKUP(A$2:A$2977,'DNEVNI IZVESTAJ'!A$2:BP$14727,15,0)</f>
        <v>0</v>
      </c>
      <c r="T111" s="14"/>
      <c r="BF111" s="14"/>
    </row>
    <row r="112" spans="1:58">
      <c r="A112" s="245" t="s">
        <v>15952</v>
      </c>
      <c r="B112" s="245" t="s">
        <v>5911</v>
      </c>
      <c r="C112" s="245">
        <v>165.65</v>
      </c>
      <c r="D112" s="245">
        <v>10532.75</v>
      </c>
      <c r="E112" s="245" t="s">
        <v>15947</v>
      </c>
      <c r="F112" s="241">
        <f>VLOOKUP(A$2:A$2977,'DNEVNI IZVESTAJ'!A$2:C$14727,3,0)</f>
        <v>0</v>
      </c>
      <c r="G112" s="238">
        <f>VLOOKUP(A$2:A$2977,'DNEVNI IZVESTAJ'!A$2:D$14727,4,0)</f>
        <v>10017.74</v>
      </c>
      <c r="H112" s="70">
        <f>C112-F112</f>
        <v>165.65</v>
      </c>
      <c r="I112" s="14">
        <f>VLOOKUP(A$2:A$2977,'DNEVNI IZVESTAJ'!A$2:BF$14727,6,0)</f>
        <v>0</v>
      </c>
      <c r="J112" s="18">
        <f ca="1">SUM(I112+UNOS!J$9)</f>
        <v>11</v>
      </c>
      <c r="K112" s="14" t="str">
        <f>VLOOKUP(A$2:A$2977,'DNEVNI IZVESTAJ'!A$2:BH$14727,7,0)</f>
        <v>SME</v>
      </c>
      <c r="L112" s="14" t="str">
        <f>VLOOKUP(A$2:A$2977,'DNEVNI IZVESTAJ'!A$2:BI$14727,8,0)</f>
        <v>Current</v>
      </c>
      <c r="M112" s="238">
        <f>VLOOKUP(A$2:A$2977,'DNEVNI IZVESTAJ'!A$2:BJ$14727,9,0)</f>
        <v>0</v>
      </c>
      <c r="N112" s="238">
        <f>VLOOKUP(A$2:A$2977,'DNEVNI IZVESTAJ'!A$2:BK$14727,10,0)</f>
        <v>0</v>
      </c>
      <c r="O112" s="238">
        <f>VLOOKUP(A$2:A$2977,'DNEVNI IZVESTAJ'!A$2:BL$14727,11,0)</f>
        <v>0</v>
      </c>
      <c r="P112" s="238">
        <f>VLOOKUP(A$2:A$2977,'DNEVNI IZVESTAJ'!A$2:BM$14727,12,0)</f>
        <v>0</v>
      </c>
      <c r="Q112" s="238">
        <f>VLOOKUP(A$2:A$2977,'DNEVNI IZVESTAJ'!A$2:BN$14727,13,0)</f>
        <v>0</v>
      </c>
      <c r="R112" s="238">
        <f>VLOOKUP(A$2:A$2977,'DNEVNI IZVESTAJ'!A$2:BO$14727,14,0)</f>
        <v>0</v>
      </c>
      <c r="S112" s="238">
        <f>VLOOKUP(A$2:A$2977,'DNEVNI IZVESTAJ'!A$2:BP$14727,15,0)</f>
        <v>0</v>
      </c>
      <c r="T112" s="14"/>
      <c r="BF112" s="14"/>
    </row>
    <row r="113" spans="1:58">
      <c r="A113" s="245" t="s">
        <v>15946</v>
      </c>
      <c r="B113" s="245" t="s">
        <v>5911</v>
      </c>
      <c r="C113" s="245">
        <v>165.65</v>
      </c>
      <c r="D113" s="245">
        <v>10532.75</v>
      </c>
      <c r="E113" s="245" t="s">
        <v>15947</v>
      </c>
      <c r="F113" s="241">
        <f>VLOOKUP(A$2:A$2977,'DNEVNI IZVESTAJ'!A$2:C$14727,3,0)</f>
        <v>0</v>
      </c>
      <c r="G113" s="238">
        <f>VLOOKUP(A$2:A$2977,'DNEVNI IZVESTAJ'!A$2:D$14727,4,0)</f>
        <v>10017.74</v>
      </c>
      <c r="H113" s="70">
        <f>C113-F113</f>
        <v>165.65</v>
      </c>
      <c r="I113" s="14">
        <f>VLOOKUP(A$2:A$2977,'DNEVNI IZVESTAJ'!A$2:BF$14727,6,0)</f>
        <v>0</v>
      </c>
      <c r="J113" s="18">
        <f ca="1">SUM(I113+UNOS!J$9)</f>
        <v>11</v>
      </c>
      <c r="K113" s="14" t="str">
        <f>VLOOKUP(A$2:A$2977,'DNEVNI IZVESTAJ'!A$2:BH$14727,7,0)</f>
        <v>SME</v>
      </c>
      <c r="L113" s="14" t="str">
        <f>VLOOKUP(A$2:A$2977,'DNEVNI IZVESTAJ'!A$2:BI$14727,8,0)</f>
        <v>Current</v>
      </c>
      <c r="M113" s="238">
        <f>VLOOKUP(A$2:A$2977,'DNEVNI IZVESTAJ'!A$2:BJ$14727,9,0)</f>
        <v>0</v>
      </c>
      <c r="N113" s="238">
        <f>VLOOKUP(A$2:A$2977,'DNEVNI IZVESTAJ'!A$2:BK$14727,10,0)</f>
        <v>0</v>
      </c>
      <c r="O113" s="238">
        <f>VLOOKUP(A$2:A$2977,'DNEVNI IZVESTAJ'!A$2:BL$14727,11,0)</f>
        <v>0</v>
      </c>
      <c r="P113" s="238">
        <f>VLOOKUP(A$2:A$2977,'DNEVNI IZVESTAJ'!A$2:BM$14727,12,0)</f>
        <v>0</v>
      </c>
      <c r="Q113" s="238">
        <f>VLOOKUP(A$2:A$2977,'DNEVNI IZVESTAJ'!A$2:BN$14727,13,0)</f>
        <v>0</v>
      </c>
      <c r="R113" s="238">
        <f>VLOOKUP(A$2:A$2977,'DNEVNI IZVESTAJ'!A$2:BO$14727,14,0)</f>
        <v>0</v>
      </c>
      <c r="S113" s="238">
        <f>VLOOKUP(A$2:A$2977,'DNEVNI IZVESTAJ'!A$2:BP$14727,15,0)</f>
        <v>0</v>
      </c>
      <c r="T113" s="14"/>
      <c r="BF113" s="14"/>
    </row>
    <row r="114" spans="1:58">
      <c r="A114" s="245" t="s">
        <v>15949</v>
      </c>
      <c r="B114" s="245" t="s">
        <v>5911</v>
      </c>
      <c r="C114" s="245">
        <v>165.65</v>
      </c>
      <c r="D114" s="245">
        <v>10532.75</v>
      </c>
      <c r="E114" s="245" t="s">
        <v>15947</v>
      </c>
      <c r="F114" s="241">
        <f>VLOOKUP(A$2:A$2977,'DNEVNI IZVESTAJ'!A$2:C$14727,3,0)</f>
        <v>0</v>
      </c>
      <c r="G114" s="238">
        <f>VLOOKUP(A$2:A$2977,'DNEVNI IZVESTAJ'!A$2:D$14727,4,0)</f>
        <v>10017.74</v>
      </c>
      <c r="H114" s="70">
        <f>C114-F114</f>
        <v>165.65</v>
      </c>
      <c r="I114" s="14">
        <f>VLOOKUP(A$2:A$2977,'DNEVNI IZVESTAJ'!A$2:BF$14727,6,0)</f>
        <v>0</v>
      </c>
      <c r="J114" s="18">
        <f ca="1">SUM(I114+UNOS!J$9)</f>
        <v>11</v>
      </c>
      <c r="K114" s="14" t="str">
        <f>VLOOKUP(A$2:A$2977,'DNEVNI IZVESTAJ'!A$2:BH$14727,7,0)</f>
        <v>SME</v>
      </c>
      <c r="L114" s="14" t="str">
        <f>VLOOKUP(A$2:A$2977,'DNEVNI IZVESTAJ'!A$2:BI$14727,8,0)</f>
        <v>Current</v>
      </c>
      <c r="M114" s="238">
        <f>VLOOKUP(A$2:A$2977,'DNEVNI IZVESTAJ'!A$2:BJ$14727,9,0)</f>
        <v>0</v>
      </c>
      <c r="N114" s="238">
        <f>VLOOKUP(A$2:A$2977,'DNEVNI IZVESTAJ'!A$2:BK$14727,10,0)</f>
        <v>0</v>
      </c>
      <c r="O114" s="238">
        <f>VLOOKUP(A$2:A$2977,'DNEVNI IZVESTAJ'!A$2:BL$14727,11,0)</f>
        <v>0</v>
      </c>
      <c r="P114" s="238">
        <f>VLOOKUP(A$2:A$2977,'DNEVNI IZVESTAJ'!A$2:BM$14727,12,0)</f>
        <v>0</v>
      </c>
      <c r="Q114" s="238">
        <f>VLOOKUP(A$2:A$2977,'DNEVNI IZVESTAJ'!A$2:BN$14727,13,0)</f>
        <v>0</v>
      </c>
      <c r="R114" s="238">
        <f>VLOOKUP(A$2:A$2977,'DNEVNI IZVESTAJ'!A$2:BO$14727,14,0)</f>
        <v>0</v>
      </c>
      <c r="S114" s="238">
        <f>VLOOKUP(A$2:A$2977,'DNEVNI IZVESTAJ'!A$2:BP$14727,15,0)</f>
        <v>0</v>
      </c>
      <c r="T114" s="14"/>
      <c r="BF114" s="14"/>
    </row>
    <row r="115" spans="1:58">
      <c r="A115" s="245" t="s">
        <v>15956</v>
      </c>
      <c r="B115" s="245" t="s">
        <v>5911</v>
      </c>
      <c r="C115" s="245">
        <v>165.78</v>
      </c>
      <c r="D115" s="245">
        <v>10533.35</v>
      </c>
      <c r="E115" s="245" t="s">
        <v>15947</v>
      </c>
      <c r="F115" s="241">
        <f>VLOOKUP(A$2:A$2977,'DNEVNI IZVESTAJ'!A$2:C$14727,3,0)</f>
        <v>0</v>
      </c>
      <c r="G115" s="238">
        <f>VLOOKUP(A$2:A$2977,'DNEVNI IZVESTAJ'!A$2:D$14727,4,0)</f>
        <v>10018.530000000001</v>
      </c>
      <c r="H115" s="70">
        <f>C115-F115</f>
        <v>165.78</v>
      </c>
      <c r="I115" s="14">
        <f>VLOOKUP(A$2:A$2977,'DNEVNI IZVESTAJ'!A$2:BF$14727,6,0)</f>
        <v>0</v>
      </c>
      <c r="J115" s="18">
        <f ca="1">SUM(I115+UNOS!J$9)</f>
        <v>11</v>
      </c>
      <c r="K115" s="14" t="str">
        <f>VLOOKUP(A$2:A$2977,'DNEVNI IZVESTAJ'!A$2:BH$14727,7,0)</f>
        <v>SME</v>
      </c>
      <c r="L115" s="14" t="str">
        <f>VLOOKUP(A$2:A$2977,'DNEVNI IZVESTAJ'!A$2:BI$14727,8,0)</f>
        <v>Current</v>
      </c>
      <c r="M115" s="238">
        <f>VLOOKUP(A$2:A$2977,'DNEVNI IZVESTAJ'!A$2:BJ$14727,9,0)</f>
        <v>0</v>
      </c>
      <c r="N115" s="238">
        <f>VLOOKUP(A$2:A$2977,'DNEVNI IZVESTAJ'!A$2:BK$14727,10,0)</f>
        <v>0</v>
      </c>
      <c r="O115" s="238">
        <f>VLOOKUP(A$2:A$2977,'DNEVNI IZVESTAJ'!A$2:BL$14727,11,0)</f>
        <v>0</v>
      </c>
      <c r="P115" s="238">
        <f>VLOOKUP(A$2:A$2977,'DNEVNI IZVESTAJ'!A$2:BM$14727,12,0)</f>
        <v>0</v>
      </c>
      <c r="Q115" s="238">
        <f>VLOOKUP(A$2:A$2977,'DNEVNI IZVESTAJ'!A$2:BN$14727,13,0)</f>
        <v>0</v>
      </c>
      <c r="R115" s="238">
        <f>VLOOKUP(A$2:A$2977,'DNEVNI IZVESTAJ'!A$2:BO$14727,14,0)</f>
        <v>0</v>
      </c>
      <c r="S115" s="238">
        <f>VLOOKUP(A$2:A$2977,'DNEVNI IZVESTAJ'!A$2:BP$14727,15,0)</f>
        <v>0</v>
      </c>
      <c r="T115" s="14"/>
      <c r="BF115" s="14"/>
    </row>
    <row r="116" spans="1:58">
      <c r="A116" s="245" t="s">
        <v>15958</v>
      </c>
      <c r="B116" s="245" t="s">
        <v>5911</v>
      </c>
      <c r="C116" s="245">
        <v>165.78</v>
      </c>
      <c r="D116" s="245">
        <v>10533.35</v>
      </c>
      <c r="E116" s="245" t="s">
        <v>15947</v>
      </c>
      <c r="F116" s="241">
        <f>VLOOKUP(A$2:A$2977,'DNEVNI IZVESTAJ'!A$2:C$14727,3,0)</f>
        <v>0</v>
      </c>
      <c r="G116" s="238">
        <f>VLOOKUP(A$2:A$2977,'DNEVNI IZVESTAJ'!A$2:D$14727,4,0)</f>
        <v>10018.530000000001</v>
      </c>
      <c r="H116" s="70">
        <f>C116-F116</f>
        <v>165.78</v>
      </c>
      <c r="I116" s="14">
        <f>VLOOKUP(A$2:A$2977,'DNEVNI IZVESTAJ'!A$2:BF$14727,6,0)</f>
        <v>0</v>
      </c>
      <c r="J116" s="18">
        <f ca="1">SUM(I116+UNOS!J$9)</f>
        <v>11</v>
      </c>
      <c r="K116" s="14" t="str">
        <f>VLOOKUP(A$2:A$2977,'DNEVNI IZVESTAJ'!A$2:BH$14727,7,0)</f>
        <v>SME</v>
      </c>
      <c r="L116" s="14" t="str">
        <f>VLOOKUP(A$2:A$2977,'DNEVNI IZVESTAJ'!A$2:BI$14727,8,0)</f>
        <v>Current</v>
      </c>
      <c r="M116" s="238">
        <f>VLOOKUP(A$2:A$2977,'DNEVNI IZVESTAJ'!A$2:BJ$14727,9,0)</f>
        <v>0</v>
      </c>
      <c r="N116" s="238">
        <f>VLOOKUP(A$2:A$2977,'DNEVNI IZVESTAJ'!A$2:BK$14727,10,0)</f>
        <v>0</v>
      </c>
      <c r="O116" s="238">
        <f>VLOOKUP(A$2:A$2977,'DNEVNI IZVESTAJ'!A$2:BL$14727,11,0)</f>
        <v>0</v>
      </c>
      <c r="P116" s="238">
        <f>VLOOKUP(A$2:A$2977,'DNEVNI IZVESTAJ'!A$2:BM$14727,12,0)</f>
        <v>0</v>
      </c>
      <c r="Q116" s="238">
        <f>VLOOKUP(A$2:A$2977,'DNEVNI IZVESTAJ'!A$2:BN$14727,13,0)</f>
        <v>0</v>
      </c>
      <c r="R116" s="238">
        <f>VLOOKUP(A$2:A$2977,'DNEVNI IZVESTAJ'!A$2:BO$14727,14,0)</f>
        <v>0</v>
      </c>
      <c r="S116" s="238">
        <f>VLOOKUP(A$2:A$2977,'DNEVNI IZVESTAJ'!A$2:BP$14727,15,0)</f>
        <v>0</v>
      </c>
      <c r="T116" s="14"/>
      <c r="BF116" s="14"/>
    </row>
    <row r="117" spans="1:58">
      <c r="A117" s="245" t="s">
        <v>15820</v>
      </c>
      <c r="B117" s="245" t="s">
        <v>5911</v>
      </c>
      <c r="C117" s="245">
        <v>119.64</v>
      </c>
      <c r="D117" s="245">
        <v>7439.95</v>
      </c>
      <c r="E117" s="245" t="s">
        <v>15760</v>
      </c>
      <c r="F117" s="241">
        <f>VLOOKUP(A$2:A$2977,'DNEVNI IZVESTAJ'!A$2:C$14727,3,0)</f>
        <v>0</v>
      </c>
      <c r="G117" s="238">
        <f>VLOOKUP(A$2:A$2977,'DNEVNI IZVESTAJ'!A$2:D$14727,4,0)</f>
        <v>7064.02</v>
      </c>
      <c r="H117" s="70">
        <f>C117-F117</f>
        <v>119.64</v>
      </c>
      <c r="I117" s="14">
        <f>VLOOKUP(A$2:A$2977,'DNEVNI IZVESTAJ'!A$2:BF$14727,6,0)</f>
        <v>0</v>
      </c>
      <c r="J117" s="18">
        <f ca="1">SUM(I117+UNOS!J$9)</f>
        <v>11</v>
      </c>
      <c r="K117" s="14" t="str">
        <f>VLOOKUP(A$2:A$2977,'DNEVNI IZVESTAJ'!A$2:BH$14727,7,0)</f>
        <v>SME</v>
      </c>
      <c r="L117" s="14" t="str">
        <f>VLOOKUP(A$2:A$2977,'DNEVNI IZVESTAJ'!A$2:BI$14727,8,0)</f>
        <v>Current</v>
      </c>
      <c r="M117" s="238">
        <f>VLOOKUP(A$2:A$2977,'DNEVNI IZVESTAJ'!A$2:BJ$14727,9,0)</f>
        <v>0</v>
      </c>
      <c r="N117" s="238">
        <f>VLOOKUP(A$2:A$2977,'DNEVNI IZVESTAJ'!A$2:BK$14727,10,0)</f>
        <v>0</v>
      </c>
      <c r="O117" s="238">
        <f>VLOOKUP(A$2:A$2977,'DNEVNI IZVESTAJ'!A$2:BL$14727,11,0)</f>
        <v>0</v>
      </c>
      <c r="P117" s="238">
        <f>VLOOKUP(A$2:A$2977,'DNEVNI IZVESTAJ'!A$2:BM$14727,12,0)</f>
        <v>0</v>
      </c>
      <c r="Q117" s="238">
        <f>VLOOKUP(A$2:A$2977,'DNEVNI IZVESTAJ'!A$2:BN$14727,13,0)</f>
        <v>0</v>
      </c>
      <c r="R117" s="238">
        <f>VLOOKUP(A$2:A$2977,'DNEVNI IZVESTAJ'!A$2:BO$14727,14,0)</f>
        <v>0</v>
      </c>
      <c r="S117" s="238">
        <f>VLOOKUP(A$2:A$2977,'DNEVNI IZVESTAJ'!A$2:BP$14727,15,0)</f>
        <v>0</v>
      </c>
      <c r="T117" s="14"/>
      <c r="BF117" s="14"/>
    </row>
    <row r="118" spans="1:58">
      <c r="A118" s="245" t="s">
        <v>15751</v>
      </c>
      <c r="B118" s="245" t="s">
        <v>5911</v>
      </c>
      <c r="C118" s="245">
        <v>119.64</v>
      </c>
      <c r="D118" s="245">
        <v>7439.95</v>
      </c>
      <c r="E118" s="245" t="s">
        <v>15752</v>
      </c>
      <c r="F118" s="241">
        <f>VLOOKUP(A$2:A$2977,'DNEVNI IZVESTAJ'!A$2:C$14727,3,0)</f>
        <v>0</v>
      </c>
      <c r="G118" s="238">
        <f>VLOOKUP(A$2:A$2977,'DNEVNI IZVESTAJ'!A$2:D$14727,4,0)</f>
        <v>7064.02</v>
      </c>
      <c r="H118" s="70">
        <f>C118-F118</f>
        <v>119.64</v>
      </c>
      <c r="I118" s="14">
        <f>VLOOKUP(A$2:A$2977,'DNEVNI IZVESTAJ'!A$2:BF$14727,6,0)</f>
        <v>0</v>
      </c>
      <c r="J118" s="18">
        <f ca="1">SUM(I118+UNOS!J$9)</f>
        <v>11</v>
      </c>
      <c r="K118" s="14" t="str">
        <f>VLOOKUP(A$2:A$2977,'DNEVNI IZVESTAJ'!A$2:BH$14727,7,0)</f>
        <v>SME</v>
      </c>
      <c r="L118" s="14" t="str">
        <f>VLOOKUP(A$2:A$2977,'DNEVNI IZVESTAJ'!A$2:BI$14727,8,0)</f>
        <v>Current</v>
      </c>
      <c r="M118" s="238">
        <f>VLOOKUP(A$2:A$2977,'DNEVNI IZVESTAJ'!A$2:BJ$14727,9,0)</f>
        <v>0</v>
      </c>
      <c r="N118" s="238">
        <f>VLOOKUP(A$2:A$2977,'DNEVNI IZVESTAJ'!A$2:BK$14727,10,0)</f>
        <v>0</v>
      </c>
      <c r="O118" s="238">
        <f>VLOOKUP(A$2:A$2977,'DNEVNI IZVESTAJ'!A$2:BL$14727,11,0)</f>
        <v>0</v>
      </c>
      <c r="P118" s="238">
        <f>VLOOKUP(A$2:A$2977,'DNEVNI IZVESTAJ'!A$2:BM$14727,12,0)</f>
        <v>0</v>
      </c>
      <c r="Q118" s="238">
        <f>VLOOKUP(A$2:A$2977,'DNEVNI IZVESTAJ'!A$2:BN$14727,13,0)</f>
        <v>0</v>
      </c>
      <c r="R118" s="238">
        <f>VLOOKUP(A$2:A$2977,'DNEVNI IZVESTAJ'!A$2:BO$14727,14,0)</f>
        <v>0</v>
      </c>
      <c r="S118" s="238">
        <f>VLOOKUP(A$2:A$2977,'DNEVNI IZVESTAJ'!A$2:BP$14727,15,0)</f>
        <v>0</v>
      </c>
      <c r="T118" s="14"/>
      <c r="BF118" s="14"/>
    </row>
    <row r="119" spans="1:58">
      <c r="A119" s="245" t="s">
        <v>15759</v>
      </c>
      <c r="B119" s="245" t="s">
        <v>5911</v>
      </c>
      <c r="C119" s="245">
        <v>119.64</v>
      </c>
      <c r="D119" s="245">
        <v>7439.95</v>
      </c>
      <c r="E119" s="245" t="s">
        <v>15760</v>
      </c>
      <c r="F119" s="241">
        <f>VLOOKUP(A$2:A$2977,'DNEVNI IZVESTAJ'!A$2:C$14727,3,0)</f>
        <v>0</v>
      </c>
      <c r="G119" s="238">
        <f>VLOOKUP(A$2:A$2977,'DNEVNI IZVESTAJ'!A$2:D$14727,4,0)</f>
        <v>7064.02</v>
      </c>
      <c r="H119" s="70">
        <f>C119-F119</f>
        <v>119.64</v>
      </c>
      <c r="I119" s="14">
        <f>VLOOKUP(A$2:A$2977,'DNEVNI IZVESTAJ'!A$2:BF$14727,6,0)</f>
        <v>0</v>
      </c>
      <c r="J119" s="18">
        <f ca="1">SUM(I119+UNOS!J$9)</f>
        <v>11</v>
      </c>
      <c r="K119" s="14" t="str">
        <f>VLOOKUP(A$2:A$2977,'DNEVNI IZVESTAJ'!A$2:BH$14727,7,0)</f>
        <v>SME</v>
      </c>
      <c r="L119" s="14" t="str">
        <f>VLOOKUP(A$2:A$2977,'DNEVNI IZVESTAJ'!A$2:BI$14727,8,0)</f>
        <v>Current</v>
      </c>
      <c r="M119" s="238">
        <f>VLOOKUP(A$2:A$2977,'DNEVNI IZVESTAJ'!A$2:BJ$14727,9,0)</f>
        <v>0</v>
      </c>
      <c r="N119" s="238">
        <f>VLOOKUP(A$2:A$2977,'DNEVNI IZVESTAJ'!A$2:BK$14727,10,0)</f>
        <v>0</v>
      </c>
      <c r="O119" s="238">
        <f>VLOOKUP(A$2:A$2977,'DNEVNI IZVESTAJ'!A$2:BL$14727,11,0)</f>
        <v>0</v>
      </c>
      <c r="P119" s="238">
        <f>VLOOKUP(A$2:A$2977,'DNEVNI IZVESTAJ'!A$2:BM$14727,12,0)</f>
        <v>0</v>
      </c>
      <c r="Q119" s="238">
        <f>VLOOKUP(A$2:A$2977,'DNEVNI IZVESTAJ'!A$2:BN$14727,13,0)</f>
        <v>0</v>
      </c>
      <c r="R119" s="238">
        <f>VLOOKUP(A$2:A$2977,'DNEVNI IZVESTAJ'!A$2:BO$14727,14,0)</f>
        <v>0</v>
      </c>
      <c r="S119" s="238">
        <f>VLOOKUP(A$2:A$2977,'DNEVNI IZVESTAJ'!A$2:BP$14727,15,0)</f>
        <v>0</v>
      </c>
      <c r="T119" s="14"/>
      <c r="BF119" s="14"/>
    </row>
    <row r="120" spans="1:58">
      <c r="A120" s="245" t="s">
        <v>15762</v>
      </c>
      <c r="B120" s="245" t="s">
        <v>5911</v>
      </c>
      <c r="C120" s="245">
        <v>119.64</v>
      </c>
      <c r="D120" s="245">
        <v>7439.95</v>
      </c>
      <c r="E120" s="245" t="s">
        <v>15760</v>
      </c>
      <c r="F120" s="241">
        <f>VLOOKUP(A$2:A$2977,'DNEVNI IZVESTAJ'!A$2:C$14727,3,0)</f>
        <v>0</v>
      </c>
      <c r="G120" s="238">
        <f>VLOOKUP(A$2:A$2977,'DNEVNI IZVESTAJ'!A$2:D$14727,4,0)</f>
        <v>7064.02</v>
      </c>
      <c r="H120" s="70">
        <f>C120-F120</f>
        <v>119.64</v>
      </c>
      <c r="I120" s="14">
        <f>VLOOKUP(A$2:A$2977,'DNEVNI IZVESTAJ'!A$2:BF$14727,6,0)</f>
        <v>0</v>
      </c>
      <c r="J120" s="18">
        <f ca="1">SUM(I120+UNOS!J$9)</f>
        <v>11</v>
      </c>
      <c r="K120" s="14" t="str">
        <f>VLOOKUP(A$2:A$2977,'DNEVNI IZVESTAJ'!A$2:BH$14727,7,0)</f>
        <v>SME</v>
      </c>
      <c r="L120" s="14" t="str">
        <f>VLOOKUP(A$2:A$2977,'DNEVNI IZVESTAJ'!A$2:BI$14727,8,0)</f>
        <v>Current</v>
      </c>
      <c r="M120" s="238">
        <f>VLOOKUP(A$2:A$2977,'DNEVNI IZVESTAJ'!A$2:BJ$14727,9,0)</f>
        <v>0</v>
      </c>
      <c r="N120" s="238">
        <f>VLOOKUP(A$2:A$2977,'DNEVNI IZVESTAJ'!A$2:BK$14727,10,0)</f>
        <v>0</v>
      </c>
      <c r="O120" s="238">
        <f>VLOOKUP(A$2:A$2977,'DNEVNI IZVESTAJ'!A$2:BL$14727,11,0)</f>
        <v>0</v>
      </c>
      <c r="P120" s="238">
        <f>VLOOKUP(A$2:A$2977,'DNEVNI IZVESTAJ'!A$2:BM$14727,12,0)</f>
        <v>0</v>
      </c>
      <c r="Q120" s="238">
        <f>VLOOKUP(A$2:A$2977,'DNEVNI IZVESTAJ'!A$2:BN$14727,13,0)</f>
        <v>0</v>
      </c>
      <c r="R120" s="238">
        <f>VLOOKUP(A$2:A$2977,'DNEVNI IZVESTAJ'!A$2:BO$14727,14,0)</f>
        <v>0</v>
      </c>
      <c r="S120" s="238">
        <f>VLOOKUP(A$2:A$2977,'DNEVNI IZVESTAJ'!A$2:BP$14727,15,0)</f>
        <v>0</v>
      </c>
      <c r="T120" s="14"/>
      <c r="BF120" s="14"/>
    </row>
    <row r="121" spans="1:58">
      <c r="A121" s="245" t="s">
        <v>15764</v>
      </c>
      <c r="B121" s="245" t="s">
        <v>5911</v>
      </c>
      <c r="C121" s="245">
        <v>119.64</v>
      </c>
      <c r="D121" s="245">
        <v>7439.95</v>
      </c>
      <c r="E121" s="245" t="s">
        <v>15752</v>
      </c>
      <c r="F121" s="241">
        <f>VLOOKUP(A$2:A$2977,'DNEVNI IZVESTAJ'!A$2:C$14727,3,0)</f>
        <v>0</v>
      </c>
      <c r="G121" s="238">
        <f>VLOOKUP(A$2:A$2977,'DNEVNI IZVESTAJ'!A$2:D$14727,4,0)</f>
        <v>7064.02</v>
      </c>
      <c r="H121" s="70">
        <f>C121-F121</f>
        <v>119.64</v>
      </c>
      <c r="I121" s="14">
        <f>VLOOKUP(A$2:A$2977,'DNEVNI IZVESTAJ'!A$2:BF$14727,6,0)</f>
        <v>0</v>
      </c>
      <c r="J121" s="18">
        <f ca="1">SUM(I121+UNOS!J$9)</f>
        <v>11</v>
      </c>
      <c r="K121" s="14" t="str">
        <f>VLOOKUP(A$2:A$2977,'DNEVNI IZVESTAJ'!A$2:BH$14727,7,0)</f>
        <v>SME</v>
      </c>
      <c r="L121" s="14" t="str">
        <f>VLOOKUP(A$2:A$2977,'DNEVNI IZVESTAJ'!A$2:BI$14727,8,0)</f>
        <v>Current</v>
      </c>
      <c r="M121" s="238">
        <f>VLOOKUP(A$2:A$2977,'DNEVNI IZVESTAJ'!A$2:BJ$14727,9,0)</f>
        <v>0</v>
      </c>
      <c r="N121" s="238">
        <f>VLOOKUP(A$2:A$2977,'DNEVNI IZVESTAJ'!A$2:BK$14727,10,0)</f>
        <v>0</v>
      </c>
      <c r="O121" s="238">
        <f>VLOOKUP(A$2:A$2977,'DNEVNI IZVESTAJ'!A$2:BL$14727,11,0)</f>
        <v>0</v>
      </c>
      <c r="P121" s="238">
        <f>VLOOKUP(A$2:A$2977,'DNEVNI IZVESTAJ'!A$2:BM$14727,12,0)</f>
        <v>0</v>
      </c>
      <c r="Q121" s="238">
        <f>VLOOKUP(A$2:A$2977,'DNEVNI IZVESTAJ'!A$2:BN$14727,13,0)</f>
        <v>0</v>
      </c>
      <c r="R121" s="238">
        <f>VLOOKUP(A$2:A$2977,'DNEVNI IZVESTAJ'!A$2:BO$14727,14,0)</f>
        <v>0</v>
      </c>
      <c r="S121" s="238">
        <f>VLOOKUP(A$2:A$2977,'DNEVNI IZVESTAJ'!A$2:BP$14727,15,0)</f>
        <v>0</v>
      </c>
      <c r="T121" s="14"/>
      <c r="BF121" s="14"/>
    </row>
    <row r="122" spans="1:58">
      <c r="A122" s="245" t="s">
        <v>15766</v>
      </c>
      <c r="B122" s="245" t="s">
        <v>5911</v>
      </c>
      <c r="C122" s="245">
        <v>119.64</v>
      </c>
      <c r="D122" s="245">
        <v>7439.95</v>
      </c>
      <c r="E122" s="245" t="s">
        <v>15760</v>
      </c>
      <c r="F122" s="241">
        <f>VLOOKUP(A$2:A$2977,'DNEVNI IZVESTAJ'!A$2:C$14727,3,0)</f>
        <v>0</v>
      </c>
      <c r="G122" s="238">
        <f>VLOOKUP(A$2:A$2977,'DNEVNI IZVESTAJ'!A$2:D$14727,4,0)</f>
        <v>7064.02</v>
      </c>
      <c r="H122" s="70">
        <f>C122-F122</f>
        <v>119.64</v>
      </c>
      <c r="I122" s="14">
        <f>VLOOKUP(A$2:A$2977,'DNEVNI IZVESTAJ'!A$2:BF$14727,6,0)</f>
        <v>0</v>
      </c>
      <c r="J122" s="18">
        <f ca="1">SUM(I122+UNOS!J$9)</f>
        <v>11</v>
      </c>
      <c r="K122" s="14" t="str">
        <f>VLOOKUP(A$2:A$2977,'DNEVNI IZVESTAJ'!A$2:BH$14727,7,0)</f>
        <v>SME</v>
      </c>
      <c r="L122" s="14" t="str">
        <f>VLOOKUP(A$2:A$2977,'DNEVNI IZVESTAJ'!A$2:BI$14727,8,0)</f>
        <v>Current</v>
      </c>
      <c r="M122" s="238">
        <f>VLOOKUP(A$2:A$2977,'DNEVNI IZVESTAJ'!A$2:BJ$14727,9,0)</f>
        <v>0</v>
      </c>
      <c r="N122" s="238">
        <f>VLOOKUP(A$2:A$2977,'DNEVNI IZVESTAJ'!A$2:BK$14727,10,0)</f>
        <v>0</v>
      </c>
      <c r="O122" s="238">
        <f>VLOOKUP(A$2:A$2977,'DNEVNI IZVESTAJ'!A$2:BL$14727,11,0)</f>
        <v>0</v>
      </c>
      <c r="P122" s="238">
        <f>VLOOKUP(A$2:A$2977,'DNEVNI IZVESTAJ'!A$2:BM$14727,12,0)</f>
        <v>0</v>
      </c>
      <c r="Q122" s="238">
        <f>VLOOKUP(A$2:A$2977,'DNEVNI IZVESTAJ'!A$2:BN$14727,13,0)</f>
        <v>0</v>
      </c>
      <c r="R122" s="238">
        <f>VLOOKUP(A$2:A$2977,'DNEVNI IZVESTAJ'!A$2:BO$14727,14,0)</f>
        <v>0</v>
      </c>
      <c r="S122" s="238">
        <f>VLOOKUP(A$2:A$2977,'DNEVNI IZVESTAJ'!A$2:BP$14727,15,0)</f>
        <v>0</v>
      </c>
      <c r="T122" s="14"/>
      <c r="BF122" s="14"/>
    </row>
    <row r="123" spans="1:58">
      <c r="A123" s="245" t="s">
        <v>15768</v>
      </c>
      <c r="B123" s="245" t="s">
        <v>5911</v>
      </c>
      <c r="C123" s="245">
        <v>119.64</v>
      </c>
      <c r="D123" s="245">
        <v>7439.95</v>
      </c>
      <c r="E123" s="245" t="s">
        <v>15760</v>
      </c>
      <c r="F123" s="241">
        <f>VLOOKUP(A$2:A$2977,'DNEVNI IZVESTAJ'!A$2:C$14727,3,0)</f>
        <v>0</v>
      </c>
      <c r="G123" s="238">
        <f>VLOOKUP(A$2:A$2977,'DNEVNI IZVESTAJ'!A$2:D$14727,4,0)</f>
        <v>7064.02</v>
      </c>
      <c r="H123" s="70">
        <f>C123-F123</f>
        <v>119.64</v>
      </c>
      <c r="I123" s="14">
        <f>VLOOKUP(A$2:A$2977,'DNEVNI IZVESTAJ'!A$2:BF$14727,6,0)</f>
        <v>0</v>
      </c>
      <c r="J123" s="18">
        <f ca="1">SUM(I123+UNOS!J$9)</f>
        <v>11</v>
      </c>
      <c r="K123" s="14" t="str">
        <f>VLOOKUP(A$2:A$2977,'DNEVNI IZVESTAJ'!A$2:BH$14727,7,0)</f>
        <v>SME</v>
      </c>
      <c r="L123" s="14" t="str">
        <f>VLOOKUP(A$2:A$2977,'DNEVNI IZVESTAJ'!A$2:BI$14727,8,0)</f>
        <v>Current</v>
      </c>
      <c r="M123" s="238">
        <f>VLOOKUP(A$2:A$2977,'DNEVNI IZVESTAJ'!A$2:BJ$14727,9,0)</f>
        <v>0</v>
      </c>
      <c r="N123" s="238">
        <f>VLOOKUP(A$2:A$2977,'DNEVNI IZVESTAJ'!A$2:BK$14727,10,0)</f>
        <v>0</v>
      </c>
      <c r="O123" s="238">
        <f>VLOOKUP(A$2:A$2977,'DNEVNI IZVESTAJ'!A$2:BL$14727,11,0)</f>
        <v>0</v>
      </c>
      <c r="P123" s="238">
        <f>VLOOKUP(A$2:A$2977,'DNEVNI IZVESTAJ'!A$2:BM$14727,12,0)</f>
        <v>0</v>
      </c>
      <c r="Q123" s="238">
        <f>VLOOKUP(A$2:A$2977,'DNEVNI IZVESTAJ'!A$2:BN$14727,13,0)</f>
        <v>0</v>
      </c>
      <c r="R123" s="238">
        <f>VLOOKUP(A$2:A$2977,'DNEVNI IZVESTAJ'!A$2:BO$14727,14,0)</f>
        <v>0</v>
      </c>
      <c r="S123" s="238">
        <f>VLOOKUP(A$2:A$2977,'DNEVNI IZVESTAJ'!A$2:BP$14727,15,0)</f>
        <v>0</v>
      </c>
      <c r="T123" s="14"/>
      <c r="BF123" s="14"/>
    </row>
    <row r="124" spans="1:58">
      <c r="A124" s="245" t="s">
        <v>15770</v>
      </c>
      <c r="B124" s="245" t="s">
        <v>5911</v>
      </c>
      <c r="C124" s="245">
        <v>119.64</v>
      </c>
      <c r="D124" s="245">
        <v>7439.95</v>
      </c>
      <c r="E124" s="245" t="s">
        <v>15771</v>
      </c>
      <c r="F124" s="241">
        <f>VLOOKUP(A$2:A$2977,'DNEVNI IZVESTAJ'!A$2:C$14727,3,0)</f>
        <v>0</v>
      </c>
      <c r="G124" s="238">
        <f>VLOOKUP(A$2:A$2977,'DNEVNI IZVESTAJ'!A$2:D$14727,4,0)</f>
        <v>7064.02</v>
      </c>
      <c r="H124" s="70">
        <f>C124-F124</f>
        <v>119.64</v>
      </c>
      <c r="I124" s="14">
        <f>VLOOKUP(A$2:A$2977,'DNEVNI IZVESTAJ'!A$2:BF$14727,6,0)</f>
        <v>0</v>
      </c>
      <c r="J124" s="18">
        <f ca="1">SUM(I124+UNOS!J$9)</f>
        <v>11</v>
      </c>
      <c r="K124" s="14" t="str">
        <f>VLOOKUP(A$2:A$2977,'DNEVNI IZVESTAJ'!A$2:BH$14727,7,0)</f>
        <v>SME</v>
      </c>
      <c r="L124" s="14" t="str">
        <f>VLOOKUP(A$2:A$2977,'DNEVNI IZVESTAJ'!A$2:BI$14727,8,0)</f>
        <v>Current</v>
      </c>
      <c r="M124" s="238">
        <f>VLOOKUP(A$2:A$2977,'DNEVNI IZVESTAJ'!A$2:BJ$14727,9,0)</f>
        <v>0</v>
      </c>
      <c r="N124" s="238">
        <f>VLOOKUP(A$2:A$2977,'DNEVNI IZVESTAJ'!A$2:BK$14727,10,0)</f>
        <v>0</v>
      </c>
      <c r="O124" s="238">
        <f>VLOOKUP(A$2:A$2977,'DNEVNI IZVESTAJ'!A$2:BL$14727,11,0)</f>
        <v>0</v>
      </c>
      <c r="P124" s="238">
        <f>VLOOKUP(A$2:A$2977,'DNEVNI IZVESTAJ'!A$2:BM$14727,12,0)</f>
        <v>0</v>
      </c>
      <c r="Q124" s="238">
        <f>VLOOKUP(A$2:A$2977,'DNEVNI IZVESTAJ'!A$2:BN$14727,13,0)</f>
        <v>0</v>
      </c>
      <c r="R124" s="238">
        <f>VLOOKUP(A$2:A$2977,'DNEVNI IZVESTAJ'!A$2:BO$14727,14,0)</f>
        <v>0</v>
      </c>
      <c r="S124" s="238">
        <f>VLOOKUP(A$2:A$2977,'DNEVNI IZVESTAJ'!A$2:BP$14727,15,0)</f>
        <v>0</v>
      </c>
      <c r="T124" s="14"/>
      <c r="BF124" s="14"/>
    </row>
    <row r="125" spans="1:58">
      <c r="A125" s="245" t="s">
        <v>15773</v>
      </c>
      <c r="B125" s="245" t="s">
        <v>5911</v>
      </c>
      <c r="C125" s="245">
        <v>119.64</v>
      </c>
      <c r="D125" s="245">
        <v>7439.95</v>
      </c>
      <c r="E125" s="245" t="s">
        <v>15752</v>
      </c>
      <c r="F125" s="241">
        <f>VLOOKUP(A$2:A$2977,'DNEVNI IZVESTAJ'!A$2:C$14727,3,0)</f>
        <v>0</v>
      </c>
      <c r="G125" s="238">
        <f>VLOOKUP(A$2:A$2977,'DNEVNI IZVESTAJ'!A$2:D$14727,4,0)</f>
        <v>7064.02</v>
      </c>
      <c r="H125" s="70">
        <f>C125-F125</f>
        <v>119.64</v>
      </c>
      <c r="I125" s="14">
        <f>VLOOKUP(A$2:A$2977,'DNEVNI IZVESTAJ'!A$2:BF$14727,6,0)</f>
        <v>0</v>
      </c>
      <c r="J125" s="18">
        <f ca="1">SUM(I125+UNOS!J$9)</f>
        <v>11</v>
      </c>
      <c r="K125" s="14" t="str">
        <f>VLOOKUP(A$2:A$2977,'DNEVNI IZVESTAJ'!A$2:BH$14727,7,0)</f>
        <v>SME</v>
      </c>
      <c r="L125" s="14" t="str">
        <f>VLOOKUP(A$2:A$2977,'DNEVNI IZVESTAJ'!A$2:BI$14727,8,0)</f>
        <v>Current</v>
      </c>
      <c r="M125" s="238">
        <f>VLOOKUP(A$2:A$2977,'DNEVNI IZVESTAJ'!A$2:BJ$14727,9,0)</f>
        <v>0</v>
      </c>
      <c r="N125" s="238">
        <f>VLOOKUP(A$2:A$2977,'DNEVNI IZVESTAJ'!A$2:BK$14727,10,0)</f>
        <v>0</v>
      </c>
      <c r="O125" s="238">
        <f>VLOOKUP(A$2:A$2977,'DNEVNI IZVESTAJ'!A$2:BL$14727,11,0)</f>
        <v>0</v>
      </c>
      <c r="P125" s="238">
        <f>VLOOKUP(A$2:A$2977,'DNEVNI IZVESTAJ'!A$2:BM$14727,12,0)</f>
        <v>0</v>
      </c>
      <c r="Q125" s="238">
        <f>VLOOKUP(A$2:A$2977,'DNEVNI IZVESTAJ'!A$2:BN$14727,13,0)</f>
        <v>0</v>
      </c>
      <c r="R125" s="238">
        <f>VLOOKUP(A$2:A$2977,'DNEVNI IZVESTAJ'!A$2:BO$14727,14,0)</f>
        <v>0</v>
      </c>
      <c r="S125" s="238">
        <f>VLOOKUP(A$2:A$2977,'DNEVNI IZVESTAJ'!A$2:BP$14727,15,0)</f>
        <v>0</v>
      </c>
      <c r="T125" s="14"/>
      <c r="BF125" s="14"/>
    </row>
    <row r="126" spans="1:58">
      <c r="A126" s="245" t="s">
        <v>15775</v>
      </c>
      <c r="B126" s="245" t="s">
        <v>5911</v>
      </c>
      <c r="C126" s="245">
        <v>119.64</v>
      </c>
      <c r="D126" s="245">
        <v>7439.95</v>
      </c>
      <c r="E126" s="245" t="s">
        <v>15760</v>
      </c>
      <c r="F126" s="241">
        <f>VLOOKUP(A$2:A$2977,'DNEVNI IZVESTAJ'!A$2:C$14727,3,0)</f>
        <v>0</v>
      </c>
      <c r="G126" s="238">
        <f>VLOOKUP(A$2:A$2977,'DNEVNI IZVESTAJ'!A$2:D$14727,4,0)</f>
        <v>7064.02</v>
      </c>
      <c r="H126" s="70">
        <f>C126-F126</f>
        <v>119.64</v>
      </c>
      <c r="I126" s="14">
        <f>VLOOKUP(A$2:A$2977,'DNEVNI IZVESTAJ'!A$2:BF$14727,6,0)</f>
        <v>0</v>
      </c>
      <c r="J126" s="18">
        <f ca="1">SUM(I126+UNOS!J$9)</f>
        <v>11</v>
      </c>
      <c r="K126" s="14" t="str">
        <f>VLOOKUP(A$2:A$2977,'DNEVNI IZVESTAJ'!A$2:BH$14727,7,0)</f>
        <v>SME</v>
      </c>
      <c r="L126" s="14" t="str">
        <f>VLOOKUP(A$2:A$2977,'DNEVNI IZVESTAJ'!A$2:BI$14727,8,0)</f>
        <v>Current</v>
      </c>
      <c r="M126" s="238">
        <f>VLOOKUP(A$2:A$2977,'DNEVNI IZVESTAJ'!A$2:BJ$14727,9,0)</f>
        <v>0</v>
      </c>
      <c r="N126" s="238">
        <f>VLOOKUP(A$2:A$2977,'DNEVNI IZVESTAJ'!A$2:BK$14727,10,0)</f>
        <v>0</v>
      </c>
      <c r="O126" s="238">
        <f>VLOOKUP(A$2:A$2977,'DNEVNI IZVESTAJ'!A$2:BL$14727,11,0)</f>
        <v>0</v>
      </c>
      <c r="P126" s="238">
        <f>VLOOKUP(A$2:A$2977,'DNEVNI IZVESTAJ'!A$2:BM$14727,12,0)</f>
        <v>0</v>
      </c>
      <c r="Q126" s="238">
        <f>VLOOKUP(A$2:A$2977,'DNEVNI IZVESTAJ'!A$2:BN$14727,13,0)</f>
        <v>0</v>
      </c>
      <c r="R126" s="238">
        <f>VLOOKUP(A$2:A$2977,'DNEVNI IZVESTAJ'!A$2:BO$14727,14,0)</f>
        <v>0</v>
      </c>
      <c r="S126" s="238">
        <f>VLOOKUP(A$2:A$2977,'DNEVNI IZVESTAJ'!A$2:BP$14727,15,0)</f>
        <v>0</v>
      </c>
      <c r="T126" s="14"/>
      <c r="BF126" s="14"/>
    </row>
    <row r="127" spans="1:58">
      <c r="A127" s="245" t="s">
        <v>15777</v>
      </c>
      <c r="B127" s="245" t="s">
        <v>5911</v>
      </c>
      <c r="C127" s="245">
        <v>119.64</v>
      </c>
      <c r="D127" s="245">
        <v>7439.95</v>
      </c>
      <c r="E127" s="245" t="s">
        <v>15760</v>
      </c>
      <c r="F127" s="241">
        <f>VLOOKUP(A$2:A$2977,'DNEVNI IZVESTAJ'!A$2:C$14727,3,0)</f>
        <v>0</v>
      </c>
      <c r="G127" s="238">
        <f>VLOOKUP(A$2:A$2977,'DNEVNI IZVESTAJ'!A$2:D$14727,4,0)</f>
        <v>7064.02</v>
      </c>
      <c r="H127" s="70">
        <f>C127-F127</f>
        <v>119.64</v>
      </c>
      <c r="I127" s="14">
        <f>VLOOKUP(A$2:A$2977,'DNEVNI IZVESTAJ'!A$2:BF$14727,6,0)</f>
        <v>0</v>
      </c>
      <c r="J127" s="18">
        <f ca="1">SUM(I127+UNOS!J$9)</f>
        <v>11</v>
      </c>
      <c r="K127" s="14" t="str">
        <f>VLOOKUP(A$2:A$2977,'DNEVNI IZVESTAJ'!A$2:BH$14727,7,0)</f>
        <v>SME</v>
      </c>
      <c r="L127" s="14" t="str">
        <f>VLOOKUP(A$2:A$2977,'DNEVNI IZVESTAJ'!A$2:BI$14727,8,0)</f>
        <v>Current</v>
      </c>
      <c r="M127" s="238">
        <f>VLOOKUP(A$2:A$2977,'DNEVNI IZVESTAJ'!A$2:BJ$14727,9,0)</f>
        <v>0</v>
      </c>
      <c r="N127" s="238">
        <f>VLOOKUP(A$2:A$2977,'DNEVNI IZVESTAJ'!A$2:BK$14727,10,0)</f>
        <v>0</v>
      </c>
      <c r="O127" s="238">
        <f>VLOOKUP(A$2:A$2977,'DNEVNI IZVESTAJ'!A$2:BL$14727,11,0)</f>
        <v>0</v>
      </c>
      <c r="P127" s="238">
        <f>VLOOKUP(A$2:A$2977,'DNEVNI IZVESTAJ'!A$2:BM$14727,12,0)</f>
        <v>0</v>
      </c>
      <c r="Q127" s="238">
        <f>VLOOKUP(A$2:A$2977,'DNEVNI IZVESTAJ'!A$2:BN$14727,13,0)</f>
        <v>0</v>
      </c>
      <c r="R127" s="238">
        <f>VLOOKUP(A$2:A$2977,'DNEVNI IZVESTAJ'!A$2:BO$14727,14,0)</f>
        <v>0</v>
      </c>
      <c r="S127" s="238">
        <f>VLOOKUP(A$2:A$2977,'DNEVNI IZVESTAJ'!A$2:BP$14727,15,0)</f>
        <v>0</v>
      </c>
      <c r="T127" s="14"/>
      <c r="BF127" s="14"/>
    </row>
    <row r="128" spans="1:58">
      <c r="A128" s="245" t="s">
        <v>15779</v>
      </c>
      <c r="B128" s="245" t="s">
        <v>5911</v>
      </c>
      <c r="C128" s="245">
        <v>119.64</v>
      </c>
      <c r="D128" s="245">
        <v>7439.95</v>
      </c>
      <c r="E128" s="245" t="s">
        <v>15760</v>
      </c>
      <c r="F128" s="241">
        <f>VLOOKUP(A$2:A$2977,'DNEVNI IZVESTAJ'!A$2:C$14727,3,0)</f>
        <v>0</v>
      </c>
      <c r="G128" s="238">
        <f>VLOOKUP(A$2:A$2977,'DNEVNI IZVESTAJ'!A$2:D$14727,4,0)</f>
        <v>7064.02</v>
      </c>
      <c r="H128" s="70">
        <f>C128-F128</f>
        <v>119.64</v>
      </c>
      <c r="I128" s="14">
        <f>VLOOKUP(A$2:A$2977,'DNEVNI IZVESTAJ'!A$2:BF$14727,6,0)</f>
        <v>0</v>
      </c>
      <c r="J128" s="18">
        <f ca="1">SUM(I128+UNOS!J$9)</f>
        <v>11</v>
      </c>
      <c r="K128" s="14" t="str">
        <f>VLOOKUP(A$2:A$2977,'DNEVNI IZVESTAJ'!A$2:BH$14727,7,0)</f>
        <v>SME</v>
      </c>
      <c r="L128" s="14" t="str">
        <f>VLOOKUP(A$2:A$2977,'DNEVNI IZVESTAJ'!A$2:BI$14727,8,0)</f>
        <v>Current</v>
      </c>
      <c r="M128" s="238">
        <f>VLOOKUP(A$2:A$2977,'DNEVNI IZVESTAJ'!A$2:BJ$14727,9,0)</f>
        <v>0</v>
      </c>
      <c r="N128" s="238">
        <f>VLOOKUP(A$2:A$2977,'DNEVNI IZVESTAJ'!A$2:BK$14727,10,0)</f>
        <v>0</v>
      </c>
      <c r="O128" s="238">
        <f>VLOOKUP(A$2:A$2977,'DNEVNI IZVESTAJ'!A$2:BL$14727,11,0)</f>
        <v>0</v>
      </c>
      <c r="P128" s="238">
        <f>VLOOKUP(A$2:A$2977,'DNEVNI IZVESTAJ'!A$2:BM$14727,12,0)</f>
        <v>0</v>
      </c>
      <c r="Q128" s="238">
        <f>VLOOKUP(A$2:A$2977,'DNEVNI IZVESTAJ'!A$2:BN$14727,13,0)</f>
        <v>0</v>
      </c>
      <c r="R128" s="238">
        <f>VLOOKUP(A$2:A$2977,'DNEVNI IZVESTAJ'!A$2:BO$14727,14,0)</f>
        <v>0</v>
      </c>
      <c r="S128" s="238">
        <f>VLOOKUP(A$2:A$2977,'DNEVNI IZVESTAJ'!A$2:BP$14727,15,0)</f>
        <v>0</v>
      </c>
      <c r="T128" s="14"/>
      <c r="BF128" s="14"/>
    </row>
    <row r="129" spans="1:58">
      <c r="A129" s="245" t="s">
        <v>15781</v>
      </c>
      <c r="B129" s="245" t="s">
        <v>5911</v>
      </c>
      <c r="C129" s="245">
        <v>119.64</v>
      </c>
      <c r="D129" s="245">
        <v>7439.95</v>
      </c>
      <c r="E129" s="245" t="s">
        <v>15782</v>
      </c>
      <c r="F129" s="241">
        <f>VLOOKUP(A$2:A$2977,'DNEVNI IZVESTAJ'!A$2:C$14727,3,0)</f>
        <v>0</v>
      </c>
      <c r="G129" s="238">
        <f>VLOOKUP(A$2:A$2977,'DNEVNI IZVESTAJ'!A$2:D$14727,4,0)</f>
        <v>7064.02</v>
      </c>
      <c r="H129" s="70">
        <f>C129-F129</f>
        <v>119.64</v>
      </c>
      <c r="I129" s="14">
        <f>VLOOKUP(A$2:A$2977,'DNEVNI IZVESTAJ'!A$2:BF$14727,6,0)</f>
        <v>0</v>
      </c>
      <c r="J129" s="18">
        <f ca="1">SUM(I129+UNOS!J$9)</f>
        <v>11</v>
      </c>
      <c r="K129" s="14" t="str">
        <f>VLOOKUP(A$2:A$2977,'DNEVNI IZVESTAJ'!A$2:BH$14727,7,0)</f>
        <v>SME</v>
      </c>
      <c r="L129" s="14" t="str">
        <f>VLOOKUP(A$2:A$2977,'DNEVNI IZVESTAJ'!A$2:BI$14727,8,0)</f>
        <v>Current</v>
      </c>
      <c r="M129" s="238">
        <f>VLOOKUP(A$2:A$2977,'DNEVNI IZVESTAJ'!A$2:BJ$14727,9,0)</f>
        <v>0</v>
      </c>
      <c r="N129" s="238">
        <f>VLOOKUP(A$2:A$2977,'DNEVNI IZVESTAJ'!A$2:BK$14727,10,0)</f>
        <v>0</v>
      </c>
      <c r="O129" s="238">
        <f>VLOOKUP(A$2:A$2977,'DNEVNI IZVESTAJ'!A$2:BL$14727,11,0)</f>
        <v>0</v>
      </c>
      <c r="P129" s="238">
        <f>VLOOKUP(A$2:A$2977,'DNEVNI IZVESTAJ'!A$2:BM$14727,12,0)</f>
        <v>0</v>
      </c>
      <c r="Q129" s="238">
        <f>VLOOKUP(A$2:A$2977,'DNEVNI IZVESTAJ'!A$2:BN$14727,13,0)</f>
        <v>0</v>
      </c>
      <c r="R129" s="238">
        <f>VLOOKUP(A$2:A$2977,'DNEVNI IZVESTAJ'!A$2:BO$14727,14,0)</f>
        <v>0</v>
      </c>
      <c r="S129" s="238">
        <f>VLOOKUP(A$2:A$2977,'DNEVNI IZVESTAJ'!A$2:BP$14727,15,0)</f>
        <v>0</v>
      </c>
      <c r="T129" s="14"/>
      <c r="BF129" s="14"/>
    </row>
    <row r="130" spans="1:58">
      <c r="A130" s="245" t="s">
        <v>15784</v>
      </c>
      <c r="B130" s="245" t="s">
        <v>5911</v>
      </c>
      <c r="C130" s="245">
        <v>119.64</v>
      </c>
      <c r="D130" s="245">
        <v>7439.95</v>
      </c>
      <c r="E130" s="245" t="s">
        <v>15760</v>
      </c>
      <c r="F130" s="241">
        <f>VLOOKUP(A$2:A$2977,'DNEVNI IZVESTAJ'!A$2:C$14727,3,0)</f>
        <v>0</v>
      </c>
      <c r="G130" s="238">
        <f>VLOOKUP(A$2:A$2977,'DNEVNI IZVESTAJ'!A$2:D$14727,4,0)</f>
        <v>7064.02</v>
      </c>
      <c r="H130" s="70">
        <f>C130-F130</f>
        <v>119.64</v>
      </c>
      <c r="I130" s="14">
        <f>VLOOKUP(A$2:A$2977,'DNEVNI IZVESTAJ'!A$2:BF$14727,6,0)</f>
        <v>0</v>
      </c>
      <c r="J130" s="18">
        <f ca="1">SUM(I130+UNOS!J$9)</f>
        <v>11</v>
      </c>
      <c r="K130" s="14" t="str">
        <f>VLOOKUP(A$2:A$2977,'DNEVNI IZVESTAJ'!A$2:BH$14727,7,0)</f>
        <v>SME</v>
      </c>
      <c r="L130" s="14" t="str">
        <f>VLOOKUP(A$2:A$2977,'DNEVNI IZVESTAJ'!A$2:BI$14727,8,0)</f>
        <v>Current</v>
      </c>
      <c r="M130" s="238">
        <f>VLOOKUP(A$2:A$2977,'DNEVNI IZVESTAJ'!A$2:BJ$14727,9,0)</f>
        <v>0</v>
      </c>
      <c r="N130" s="238">
        <f>VLOOKUP(A$2:A$2977,'DNEVNI IZVESTAJ'!A$2:BK$14727,10,0)</f>
        <v>0</v>
      </c>
      <c r="O130" s="238">
        <f>VLOOKUP(A$2:A$2977,'DNEVNI IZVESTAJ'!A$2:BL$14727,11,0)</f>
        <v>0</v>
      </c>
      <c r="P130" s="238">
        <f>VLOOKUP(A$2:A$2977,'DNEVNI IZVESTAJ'!A$2:BM$14727,12,0)</f>
        <v>0</v>
      </c>
      <c r="Q130" s="238">
        <f>VLOOKUP(A$2:A$2977,'DNEVNI IZVESTAJ'!A$2:BN$14727,13,0)</f>
        <v>0</v>
      </c>
      <c r="R130" s="238">
        <f>VLOOKUP(A$2:A$2977,'DNEVNI IZVESTAJ'!A$2:BO$14727,14,0)</f>
        <v>0</v>
      </c>
      <c r="S130" s="238">
        <f>VLOOKUP(A$2:A$2977,'DNEVNI IZVESTAJ'!A$2:BP$14727,15,0)</f>
        <v>0</v>
      </c>
      <c r="T130" s="14"/>
      <c r="BF130" s="14"/>
    </row>
    <row r="131" spans="1:58">
      <c r="A131" s="245" t="s">
        <v>15786</v>
      </c>
      <c r="B131" s="245" t="s">
        <v>5911</v>
      </c>
      <c r="C131" s="245">
        <v>119.64</v>
      </c>
      <c r="D131" s="245">
        <v>7439.95</v>
      </c>
      <c r="E131" s="245" t="s">
        <v>15760</v>
      </c>
      <c r="F131" s="241">
        <f>VLOOKUP(A$2:A$2977,'DNEVNI IZVESTAJ'!A$2:C$14727,3,0)</f>
        <v>0</v>
      </c>
      <c r="G131" s="238">
        <f>VLOOKUP(A$2:A$2977,'DNEVNI IZVESTAJ'!A$2:D$14727,4,0)</f>
        <v>7064.02</v>
      </c>
      <c r="H131" s="70">
        <f>C131-F131</f>
        <v>119.64</v>
      </c>
      <c r="I131" s="14">
        <f>VLOOKUP(A$2:A$2977,'DNEVNI IZVESTAJ'!A$2:BF$14727,6,0)</f>
        <v>0</v>
      </c>
      <c r="J131" s="18">
        <f ca="1">SUM(I131+UNOS!J$9)</f>
        <v>11</v>
      </c>
      <c r="K131" s="14" t="str">
        <f>VLOOKUP(A$2:A$2977,'DNEVNI IZVESTAJ'!A$2:BH$14727,7,0)</f>
        <v>SME</v>
      </c>
      <c r="L131" s="14" t="str">
        <f>VLOOKUP(A$2:A$2977,'DNEVNI IZVESTAJ'!A$2:BI$14727,8,0)</f>
        <v>Current</v>
      </c>
      <c r="M131" s="238">
        <f>VLOOKUP(A$2:A$2977,'DNEVNI IZVESTAJ'!A$2:BJ$14727,9,0)</f>
        <v>0</v>
      </c>
      <c r="N131" s="238">
        <f>VLOOKUP(A$2:A$2977,'DNEVNI IZVESTAJ'!A$2:BK$14727,10,0)</f>
        <v>0</v>
      </c>
      <c r="O131" s="238">
        <f>VLOOKUP(A$2:A$2977,'DNEVNI IZVESTAJ'!A$2:BL$14727,11,0)</f>
        <v>0</v>
      </c>
      <c r="P131" s="238">
        <f>VLOOKUP(A$2:A$2977,'DNEVNI IZVESTAJ'!A$2:BM$14727,12,0)</f>
        <v>0</v>
      </c>
      <c r="Q131" s="238">
        <f>VLOOKUP(A$2:A$2977,'DNEVNI IZVESTAJ'!A$2:BN$14727,13,0)</f>
        <v>0</v>
      </c>
      <c r="R131" s="238">
        <f>VLOOKUP(A$2:A$2977,'DNEVNI IZVESTAJ'!A$2:BO$14727,14,0)</f>
        <v>0</v>
      </c>
      <c r="S131" s="238">
        <f>VLOOKUP(A$2:A$2977,'DNEVNI IZVESTAJ'!A$2:BP$14727,15,0)</f>
        <v>0</v>
      </c>
      <c r="T131" s="14"/>
      <c r="BF131" s="14"/>
    </row>
    <row r="132" spans="1:58">
      <c r="A132" s="245" t="s">
        <v>15788</v>
      </c>
      <c r="B132" s="245" t="s">
        <v>5911</v>
      </c>
      <c r="C132" s="245">
        <v>119.64</v>
      </c>
      <c r="D132" s="245">
        <v>7439.95</v>
      </c>
      <c r="E132" s="245" t="s">
        <v>15760</v>
      </c>
      <c r="F132" s="241">
        <f>VLOOKUP(A$2:A$2977,'DNEVNI IZVESTAJ'!A$2:C$14727,3,0)</f>
        <v>0</v>
      </c>
      <c r="G132" s="238">
        <f>VLOOKUP(A$2:A$2977,'DNEVNI IZVESTAJ'!A$2:D$14727,4,0)</f>
        <v>7064.02</v>
      </c>
      <c r="H132" s="70">
        <f>C132-F132</f>
        <v>119.64</v>
      </c>
      <c r="I132" s="14">
        <f>VLOOKUP(A$2:A$2977,'DNEVNI IZVESTAJ'!A$2:BF$14727,6,0)</f>
        <v>0</v>
      </c>
      <c r="J132" s="18">
        <f ca="1">SUM(I132+UNOS!J$9)</f>
        <v>11</v>
      </c>
      <c r="K132" s="14" t="str">
        <f>VLOOKUP(A$2:A$2977,'DNEVNI IZVESTAJ'!A$2:BH$14727,7,0)</f>
        <v>SME</v>
      </c>
      <c r="L132" s="14" t="str">
        <f>VLOOKUP(A$2:A$2977,'DNEVNI IZVESTAJ'!A$2:BI$14727,8,0)</f>
        <v>Current</v>
      </c>
      <c r="M132" s="238">
        <f>VLOOKUP(A$2:A$2977,'DNEVNI IZVESTAJ'!A$2:BJ$14727,9,0)</f>
        <v>0</v>
      </c>
      <c r="N132" s="238">
        <f>VLOOKUP(A$2:A$2977,'DNEVNI IZVESTAJ'!A$2:BK$14727,10,0)</f>
        <v>0</v>
      </c>
      <c r="O132" s="238">
        <f>VLOOKUP(A$2:A$2977,'DNEVNI IZVESTAJ'!A$2:BL$14727,11,0)</f>
        <v>0</v>
      </c>
      <c r="P132" s="238">
        <f>VLOOKUP(A$2:A$2977,'DNEVNI IZVESTAJ'!A$2:BM$14727,12,0)</f>
        <v>0</v>
      </c>
      <c r="Q132" s="238">
        <f>VLOOKUP(A$2:A$2977,'DNEVNI IZVESTAJ'!A$2:BN$14727,13,0)</f>
        <v>0</v>
      </c>
      <c r="R132" s="238">
        <f>VLOOKUP(A$2:A$2977,'DNEVNI IZVESTAJ'!A$2:BO$14727,14,0)</f>
        <v>0</v>
      </c>
      <c r="S132" s="238">
        <f>VLOOKUP(A$2:A$2977,'DNEVNI IZVESTAJ'!A$2:BP$14727,15,0)</f>
        <v>0</v>
      </c>
      <c r="T132" s="14"/>
      <c r="BF132" s="14"/>
    </row>
    <row r="133" spans="1:58">
      <c r="A133" s="245" t="s">
        <v>15790</v>
      </c>
      <c r="B133" s="245" t="s">
        <v>5911</v>
      </c>
      <c r="C133" s="245">
        <v>119.64</v>
      </c>
      <c r="D133" s="245">
        <v>7439.95</v>
      </c>
      <c r="E133" s="245" t="s">
        <v>15760</v>
      </c>
      <c r="F133" s="241">
        <f>VLOOKUP(A$2:A$2977,'DNEVNI IZVESTAJ'!A$2:C$14727,3,0)</f>
        <v>0</v>
      </c>
      <c r="G133" s="238">
        <f>VLOOKUP(A$2:A$2977,'DNEVNI IZVESTAJ'!A$2:D$14727,4,0)</f>
        <v>7064.02</v>
      </c>
      <c r="H133" s="70">
        <f>C133-F133</f>
        <v>119.64</v>
      </c>
      <c r="I133" s="14">
        <f>VLOOKUP(A$2:A$2977,'DNEVNI IZVESTAJ'!A$2:BF$14727,6,0)</f>
        <v>0</v>
      </c>
      <c r="J133" s="18">
        <f ca="1">SUM(I133+UNOS!J$9)</f>
        <v>11</v>
      </c>
      <c r="K133" s="14" t="str">
        <f>VLOOKUP(A$2:A$2977,'DNEVNI IZVESTAJ'!A$2:BH$14727,7,0)</f>
        <v>SME</v>
      </c>
      <c r="L133" s="14" t="str">
        <f>VLOOKUP(A$2:A$2977,'DNEVNI IZVESTAJ'!A$2:BI$14727,8,0)</f>
        <v>Current</v>
      </c>
      <c r="M133" s="238">
        <f>VLOOKUP(A$2:A$2977,'DNEVNI IZVESTAJ'!A$2:BJ$14727,9,0)</f>
        <v>0</v>
      </c>
      <c r="N133" s="238">
        <f>VLOOKUP(A$2:A$2977,'DNEVNI IZVESTAJ'!A$2:BK$14727,10,0)</f>
        <v>0</v>
      </c>
      <c r="O133" s="238">
        <f>VLOOKUP(A$2:A$2977,'DNEVNI IZVESTAJ'!A$2:BL$14727,11,0)</f>
        <v>0</v>
      </c>
      <c r="P133" s="238">
        <f>VLOOKUP(A$2:A$2977,'DNEVNI IZVESTAJ'!A$2:BM$14727,12,0)</f>
        <v>0</v>
      </c>
      <c r="Q133" s="238">
        <f>VLOOKUP(A$2:A$2977,'DNEVNI IZVESTAJ'!A$2:BN$14727,13,0)</f>
        <v>0</v>
      </c>
      <c r="R133" s="238">
        <f>VLOOKUP(A$2:A$2977,'DNEVNI IZVESTAJ'!A$2:BO$14727,14,0)</f>
        <v>0</v>
      </c>
      <c r="S133" s="238">
        <f>VLOOKUP(A$2:A$2977,'DNEVNI IZVESTAJ'!A$2:BP$14727,15,0)</f>
        <v>0</v>
      </c>
      <c r="T133" s="14"/>
      <c r="BF133" s="14"/>
    </row>
    <row r="134" spans="1:58">
      <c r="A134" s="245" t="s">
        <v>15792</v>
      </c>
      <c r="B134" s="245" t="s">
        <v>5911</v>
      </c>
      <c r="C134" s="245">
        <v>119.64</v>
      </c>
      <c r="D134" s="245">
        <v>7439.95</v>
      </c>
      <c r="E134" s="245" t="s">
        <v>15760</v>
      </c>
      <c r="F134" s="241">
        <f>VLOOKUP(A$2:A$2977,'DNEVNI IZVESTAJ'!A$2:C$14727,3,0)</f>
        <v>0</v>
      </c>
      <c r="G134" s="238">
        <f>VLOOKUP(A$2:A$2977,'DNEVNI IZVESTAJ'!A$2:D$14727,4,0)</f>
        <v>7064.02</v>
      </c>
      <c r="H134" s="70">
        <f>C134-F134</f>
        <v>119.64</v>
      </c>
      <c r="I134" s="14">
        <f>VLOOKUP(A$2:A$2977,'DNEVNI IZVESTAJ'!A$2:BF$14727,6,0)</f>
        <v>0</v>
      </c>
      <c r="J134" s="18">
        <f ca="1">SUM(I134+UNOS!J$9)</f>
        <v>11</v>
      </c>
      <c r="K134" s="14" t="str">
        <f>VLOOKUP(A$2:A$2977,'DNEVNI IZVESTAJ'!A$2:BH$14727,7,0)</f>
        <v>SME</v>
      </c>
      <c r="L134" s="14" t="str">
        <f>VLOOKUP(A$2:A$2977,'DNEVNI IZVESTAJ'!A$2:BI$14727,8,0)</f>
        <v>Current</v>
      </c>
      <c r="M134" s="238">
        <f>VLOOKUP(A$2:A$2977,'DNEVNI IZVESTAJ'!A$2:BJ$14727,9,0)</f>
        <v>0</v>
      </c>
      <c r="N134" s="238">
        <f>VLOOKUP(A$2:A$2977,'DNEVNI IZVESTAJ'!A$2:BK$14727,10,0)</f>
        <v>0</v>
      </c>
      <c r="O134" s="238">
        <f>VLOOKUP(A$2:A$2977,'DNEVNI IZVESTAJ'!A$2:BL$14727,11,0)</f>
        <v>0</v>
      </c>
      <c r="P134" s="238">
        <f>VLOOKUP(A$2:A$2977,'DNEVNI IZVESTAJ'!A$2:BM$14727,12,0)</f>
        <v>0</v>
      </c>
      <c r="Q134" s="238">
        <f>VLOOKUP(A$2:A$2977,'DNEVNI IZVESTAJ'!A$2:BN$14727,13,0)</f>
        <v>0</v>
      </c>
      <c r="R134" s="238">
        <f>VLOOKUP(A$2:A$2977,'DNEVNI IZVESTAJ'!A$2:BO$14727,14,0)</f>
        <v>0</v>
      </c>
      <c r="S134" s="238">
        <f>VLOOKUP(A$2:A$2977,'DNEVNI IZVESTAJ'!A$2:BP$14727,15,0)</f>
        <v>0</v>
      </c>
      <c r="T134" s="14"/>
      <c r="BF134" s="14"/>
    </row>
    <row r="135" spans="1:58">
      <c r="A135" s="245" t="s">
        <v>15796</v>
      </c>
      <c r="B135" s="245" t="s">
        <v>5911</v>
      </c>
      <c r="C135" s="245">
        <v>119.64</v>
      </c>
      <c r="D135" s="245">
        <v>7439.95</v>
      </c>
      <c r="E135" s="245" t="s">
        <v>15760</v>
      </c>
      <c r="F135" s="241">
        <f>VLOOKUP(A$2:A$2977,'DNEVNI IZVESTAJ'!A$2:C$14727,3,0)</f>
        <v>0</v>
      </c>
      <c r="G135" s="238">
        <f>VLOOKUP(A$2:A$2977,'DNEVNI IZVESTAJ'!A$2:D$14727,4,0)</f>
        <v>7064.02</v>
      </c>
      <c r="H135" s="70">
        <f>C135-F135</f>
        <v>119.64</v>
      </c>
      <c r="I135" s="14">
        <f>VLOOKUP(A$2:A$2977,'DNEVNI IZVESTAJ'!A$2:BF$14727,6,0)</f>
        <v>0</v>
      </c>
      <c r="J135" s="18">
        <f ca="1">SUM(I135+UNOS!J$9)</f>
        <v>11</v>
      </c>
      <c r="K135" s="14" t="str">
        <f>VLOOKUP(A$2:A$2977,'DNEVNI IZVESTAJ'!A$2:BH$14727,7,0)</f>
        <v>SME</v>
      </c>
      <c r="L135" s="14" t="str">
        <f>VLOOKUP(A$2:A$2977,'DNEVNI IZVESTAJ'!A$2:BI$14727,8,0)</f>
        <v>Current</v>
      </c>
      <c r="M135" s="238">
        <f>VLOOKUP(A$2:A$2977,'DNEVNI IZVESTAJ'!A$2:BJ$14727,9,0)</f>
        <v>0</v>
      </c>
      <c r="N135" s="238">
        <f>VLOOKUP(A$2:A$2977,'DNEVNI IZVESTAJ'!A$2:BK$14727,10,0)</f>
        <v>0</v>
      </c>
      <c r="O135" s="238">
        <f>VLOOKUP(A$2:A$2977,'DNEVNI IZVESTAJ'!A$2:BL$14727,11,0)</f>
        <v>0</v>
      </c>
      <c r="P135" s="238">
        <f>VLOOKUP(A$2:A$2977,'DNEVNI IZVESTAJ'!A$2:BM$14727,12,0)</f>
        <v>0</v>
      </c>
      <c r="Q135" s="238">
        <f>VLOOKUP(A$2:A$2977,'DNEVNI IZVESTAJ'!A$2:BN$14727,13,0)</f>
        <v>0</v>
      </c>
      <c r="R135" s="238">
        <f>VLOOKUP(A$2:A$2977,'DNEVNI IZVESTAJ'!A$2:BO$14727,14,0)</f>
        <v>0</v>
      </c>
      <c r="S135" s="238">
        <f>VLOOKUP(A$2:A$2977,'DNEVNI IZVESTAJ'!A$2:BP$14727,15,0)</f>
        <v>0</v>
      </c>
      <c r="T135" s="14"/>
      <c r="BF135" s="14"/>
    </row>
    <row r="136" spans="1:58">
      <c r="A136" s="245" t="s">
        <v>15798</v>
      </c>
      <c r="B136" s="245" t="s">
        <v>5911</v>
      </c>
      <c r="C136" s="245">
        <v>119.64</v>
      </c>
      <c r="D136" s="245">
        <v>7439.95</v>
      </c>
      <c r="E136" s="245" t="s">
        <v>15760</v>
      </c>
      <c r="F136" s="241">
        <f>VLOOKUP(A$2:A$2977,'DNEVNI IZVESTAJ'!A$2:C$14727,3,0)</f>
        <v>0</v>
      </c>
      <c r="G136" s="238">
        <f>VLOOKUP(A$2:A$2977,'DNEVNI IZVESTAJ'!A$2:D$14727,4,0)</f>
        <v>7064.02</v>
      </c>
      <c r="H136" s="70">
        <f>C136-F136</f>
        <v>119.64</v>
      </c>
      <c r="I136" s="14">
        <f>VLOOKUP(A$2:A$2977,'DNEVNI IZVESTAJ'!A$2:BF$14727,6,0)</f>
        <v>0</v>
      </c>
      <c r="J136" s="18">
        <f ca="1">SUM(I136+UNOS!J$9)</f>
        <v>11</v>
      </c>
      <c r="K136" s="14" t="str">
        <f>VLOOKUP(A$2:A$2977,'DNEVNI IZVESTAJ'!A$2:BH$14727,7,0)</f>
        <v>SME</v>
      </c>
      <c r="L136" s="14" t="str">
        <f>VLOOKUP(A$2:A$2977,'DNEVNI IZVESTAJ'!A$2:BI$14727,8,0)</f>
        <v>Current</v>
      </c>
      <c r="M136" s="238">
        <f>VLOOKUP(A$2:A$2977,'DNEVNI IZVESTAJ'!A$2:BJ$14727,9,0)</f>
        <v>0</v>
      </c>
      <c r="N136" s="238">
        <f>VLOOKUP(A$2:A$2977,'DNEVNI IZVESTAJ'!A$2:BK$14727,10,0)</f>
        <v>0</v>
      </c>
      <c r="O136" s="238">
        <f>VLOOKUP(A$2:A$2977,'DNEVNI IZVESTAJ'!A$2:BL$14727,11,0)</f>
        <v>0</v>
      </c>
      <c r="P136" s="238">
        <f>VLOOKUP(A$2:A$2977,'DNEVNI IZVESTAJ'!A$2:BM$14727,12,0)</f>
        <v>0</v>
      </c>
      <c r="Q136" s="238">
        <f>VLOOKUP(A$2:A$2977,'DNEVNI IZVESTAJ'!A$2:BN$14727,13,0)</f>
        <v>0</v>
      </c>
      <c r="R136" s="238">
        <f>VLOOKUP(A$2:A$2977,'DNEVNI IZVESTAJ'!A$2:BO$14727,14,0)</f>
        <v>0</v>
      </c>
      <c r="S136" s="238">
        <f>VLOOKUP(A$2:A$2977,'DNEVNI IZVESTAJ'!A$2:BP$14727,15,0)</f>
        <v>0</v>
      </c>
      <c r="T136" s="14"/>
      <c r="BF136" s="14"/>
    </row>
    <row r="137" spans="1:58">
      <c r="A137" s="245" t="s">
        <v>15800</v>
      </c>
      <c r="B137" s="245" t="s">
        <v>5911</v>
      </c>
      <c r="C137" s="245">
        <v>119.64</v>
      </c>
      <c r="D137" s="245">
        <v>7439.95</v>
      </c>
      <c r="E137" s="245" t="s">
        <v>15760</v>
      </c>
      <c r="F137" s="241">
        <f>VLOOKUP(A$2:A$2977,'DNEVNI IZVESTAJ'!A$2:C$14727,3,0)</f>
        <v>0</v>
      </c>
      <c r="G137" s="238">
        <f>VLOOKUP(A$2:A$2977,'DNEVNI IZVESTAJ'!A$2:D$14727,4,0)</f>
        <v>7064.02</v>
      </c>
      <c r="H137" s="70">
        <f>C137-F137</f>
        <v>119.64</v>
      </c>
      <c r="I137" s="14">
        <f>VLOOKUP(A$2:A$2977,'DNEVNI IZVESTAJ'!A$2:BF$14727,6,0)</f>
        <v>0</v>
      </c>
      <c r="J137" s="18">
        <f ca="1">SUM(I137+UNOS!J$9)</f>
        <v>11</v>
      </c>
      <c r="K137" s="14" t="str">
        <f>VLOOKUP(A$2:A$2977,'DNEVNI IZVESTAJ'!A$2:BH$14727,7,0)</f>
        <v>SME</v>
      </c>
      <c r="L137" s="14" t="str">
        <f>VLOOKUP(A$2:A$2977,'DNEVNI IZVESTAJ'!A$2:BI$14727,8,0)</f>
        <v>Current</v>
      </c>
      <c r="M137" s="238">
        <f>VLOOKUP(A$2:A$2977,'DNEVNI IZVESTAJ'!A$2:BJ$14727,9,0)</f>
        <v>0</v>
      </c>
      <c r="N137" s="238">
        <f>VLOOKUP(A$2:A$2977,'DNEVNI IZVESTAJ'!A$2:BK$14727,10,0)</f>
        <v>0</v>
      </c>
      <c r="O137" s="238">
        <f>VLOOKUP(A$2:A$2977,'DNEVNI IZVESTAJ'!A$2:BL$14727,11,0)</f>
        <v>0</v>
      </c>
      <c r="P137" s="238">
        <f>VLOOKUP(A$2:A$2977,'DNEVNI IZVESTAJ'!A$2:BM$14727,12,0)</f>
        <v>0</v>
      </c>
      <c r="Q137" s="238">
        <f>VLOOKUP(A$2:A$2977,'DNEVNI IZVESTAJ'!A$2:BN$14727,13,0)</f>
        <v>0</v>
      </c>
      <c r="R137" s="238">
        <f>VLOOKUP(A$2:A$2977,'DNEVNI IZVESTAJ'!A$2:BO$14727,14,0)</f>
        <v>0</v>
      </c>
      <c r="S137" s="238">
        <f>VLOOKUP(A$2:A$2977,'DNEVNI IZVESTAJ'!A$2:BP$14727,15,0)</f>
        <v>0</v>
      </c>
      <c r="T137" s="14"/>
      <c r="BF137" s="14"/>
    </row>
    <row r="138" spans="1:58">
      <c r="A138" s="245" t="s">
        <v>15802</v>
      </c>
      <c r="B138" s="245" t="s">
        <v>5911</v>
      </c>
      <c r="C138" s="245">
        <v>119.64</v>
      </c>
      <c r="D138" s="245">
        <v>7439.95</v>
      </c>
      <c r="E138" s="245" t="s">
        <v>15760</v>
      </c>
      <c r="F138" s="241">
        <f>VLOOKUP(A$2:A$2977,'DNEVNI IZVESTAJ'!A$2:C$14727,3,0)</f>
        <v>0</v>
      </c>
      <c r="G138" s="238">
        <f>VLOOKUP(A$2:A$2977,'DNEVNI IZVESTAJ'!A$2:D$14727,4,0)</f>
        <v>7064.02</v>
      </c>
      <c r="H138" s="70">
        <f>C138-F138</f>
        <v>119.64</v>
      </c>
      <c r="I138" s="14">
        <f>VLOOKUP(A$2:A$2977,'DNEVNI IZVESTAJ'!A$2:BF$14727,6,0)</f>
        <v>0</v>
      </c>
      <c r="J138" s="18">
        <f ca="1">SUM(I138+UNOS!J$9)</f>
        <v>11</v>
      </c>
      <c r="K138" s="14" t="str">
        <f>VLOOKUP(A$2:A$2977,'DNEVNI IZVESTAJ'!A$2:BH$14727,7,0)</f>
        <v>SME</v>
      </c>
      <c r="L138" s="14" t="str">
        <f>VLOOKUP(A$2:A$2977,'DNEVNI IZVESTAJ'!A$2:BI$14727,8,0)</f>
        <v>Current</v>
      </c>
      <c r="M138" s="238">
        <f>VLOOKUP(A$2:A$2977,'DNEVNI IZVESTAJ'!A$2:BJ$14727,9,0)</f>
        <v>0</v>
      </c>
      <c r="N138" s="238">
        <f>VLOOKUP(A$2:A$2977,'DNEVNI IZVESTAJ'!A$2:BK$14727,10,0)</f>
        <v>0</v>
      </c>
      <c r="O138" s="238">
        <f>VLOOKUP(A$2:A$2977,'DNEVNI IZVESTAJ'!A$2:BL$14727,11,0)</f>
        <v>0</v>
      </c>
      <c r="P138" s="238">
        <f>VLOOKUP(A$2:A$2977,'DNEVNI IZVESTAJ'!A$2:BM$14727,12,0)</f>
        <v>0</v>
      </c>
      <c r="Q138" s="238">
        <f>VLOOKUP(A$2:A$2977,'DNEVNI IZVESTAJ'!A$2:BN$14727,13,0)</f>
        <v>0</v>
      </c>
      <c r="R138" s="238">
        <f>VLOOKUP(A$2:A$2977,'DNEVNI IZVESTAJ'!A$2:BO$14727,14,0)</f>
        <v>0</v>
      </c>
      <c r="S138" s="238">
        <f>VLOOKUP(A$2:A$2977,'DNEVNI IZVESTAJ'!A$2:BP$14727,15,0)</f>
        <v>0</v>
      </c>
      <c r="T138" s="14"/>
      <c r="BF138" s="14"/>
    </row>
    <row r="139" spans="1:58">
      <c r="A139" s="245" t="s">
        <v>15804</v>
      </c>
      <c r="B139" s="245" t="s">
        <v>5911</v>
      </c>
      <c r="C139" s="245">
        <v>119.64</v>
      </c>
      <c r="D139" s="245">
        <v>7439.95</v>
      </c>
      <c r="E139" s="245" t="s">
        <v>15760</v>
      </c>
      <c r="F139" s="241">
        <f>VLOOKUP(A$2:A$2977,'DNEVNI IZVESTAJ'!A$2:C$14727,3,0)</f>
        <v>0</v>
      </c>
      <c r="G139" s="238">
        <f>VLOOKUP(A$2:A$2977,'DNEVNI IZVESTAJ'!A$2:D$14727,4,0)</f>
        <v>7064.02</v>
      </c>
      <c r="H139" s="70">
        <f>C139-F139</f>
        <v>119.64</v>
      </c>
      <c r="I139" s="14">
        <f>VLOOKUP(A$2:A$2977,'DNEVNI IZVESTAJ'!A$2:BF$14727,6,0)</f>
        <v>0</v>
      </c>
      <c r="J139" s="18">
        <f ca="1">SUM(I139+UNOS!J$9)</f>
        <v>11</v>
      </c>
      <c r="K139" s="14" t="str">
        <f>VLOOKUP(A$2:A$2977,'DNEVNI IZVESTAJ'!A$2:BH$14727,7,0)</f>
        <v>SME</v>
      </c>
      <c r="L139" s="14" t="str">
        <f>VLOOKUP(A$2:A$2977,'DNEVNI IZVESTAJ'!A$2:BI$14727,8,0)</f>
        <v>Current</v>
      </c>
      <c r="M139" s="238">
        <f>VLOOKUP(A$2:A$2977,'DNEVNI IZVESTAJ'!A$2:BJ$14727,9,0)</f>
        <v>0</v>
      </c>
      <c r="N139" s="238">
        <f>VLOOKUP(A$2:A$2977,'DNEVNI IZVESTAJ'!A$2:BK$14727,10,0)</f>
        <v>0</v>
      </c>
      <c r="O139" s="238">
        <f>VLOOKUP(A$2:A$2977,'DNEVNI IZVESTAJ'!A$2:BL$14727,11,0)</f>
        <v>0</v>
      </c>
      <c r="P139" s="238">
        <f>VLOOKUP(A$2:A$2977,'DNEVNI IZVESTAJ'!A$2:BM$14727,12,0)</f>
        <v>0</v>
      </c>
      <c r="Q139" s="238">
        <f>VLOOKUP(A$2:A$2977,'DNEVNI IZVESTAJ'!A$2:BN$14727,13,0)</f>
        <v>0</v>
      </c>
      <c r="R139" s="238">
        <f>VLOOKUP(A$2:A$2977,'DNEVNI IZVESTAJ'!A$2:BO$14727,14,0)</f>
        <v>0</v>
      </c>
      <c r="S139" s="238">
        <f>VLOOKUP(A$2:A$2977,'DNEVNI IZVESTAJ'!A$2:BP$14727,15,0)</f>
        <v>0</v>
      </c>
      <c r="T139" s="14"/>
      <c r="BF139" s="14"/>
    </row>
    <row r="140" spans="1:58">
      <c r="A140" s="245" t="s">
        <v>15806</v>
      </c>
      <c r="B140" s="245" t="s">
        <v>5911</v>
      </c>
      <c r="C140" s="245">
        <v>119.64</v>
      </c>
      <c r="D140" s="245">
        <v>7439.95</v>
      </c>
      <c r="E140" s="245" t="s">
        <v>15760</v>
      </c>
      <c r="F140" s="241">
        <f>VLOOKUP(A$2:A$2977,'DNEVNI IZVESTAJ'!A$2:C$14727,3,0)</f>
        <v>0</v>
      </c>
      <c r="G140" s="238">
        <f>VLOOKUP(A$2:A$2977,'DNEVNI IZVESTAJ'!A$2:D$14727,4,0)</f>
        <v>7064.02</v>
      </c>
      <c r="H140" s="70">
        <f>C140-F140</f>
        <v>119.64</v>
      </c>
      <c r="I140" s="14">
        <f>VLOOKUP(A$2:A$2977,'DNEVNI IZVESTAJ'!A$2:BF$14727,6,0)</f>
        <v>0</v>
      </c>
      <c r="J140" s="18">
        <f ca="1">SUM(I140+UNOS!J$9)</f>
        <v>11</v>
      </c>
      <c r="K140" s="14" t="str">
        <f>VLOOKUP(A$2:A$2977,'DNEVNI IZVESTAJ'!A$2:BH$14727,7,0)</f>
        <v>SME</v>
      </c>
      <c r="L140" s="14" t="str">
        <f>VLOOKUP(A$2:A$2977,'DNEVNI IZVESTAJ'!A$2:BI$14727,8,0)</f>
        <v>Current</v>
      </c>
      <c r="M140" s="238">
        <f>VLOOKUP(A$2:A$2977,'DNEVNI IZVESTAJ'!A$2:BJ$14727,9,0)</f>
        <v>0</v>
      </c>
      <c r="N140" s="238">
        <f>VLOOKUP(A$2:A$2977,'DNEVNI IZVESTAJ'!A$2:BK$14727,10,0)</f>
        <v>0</v>
      </c>
      <c r="O140" s="238">
        <f>VLOOKUP(A$2:A$2977,'DNEVNI IZVESTAJ'!A$2:BL$14727,11,0)</f>
        <v>0</v>
      </c>
      <c r="P140" s="238">
        <f>VLOOKUP(A$2:A$2977,'DNEVNI IZVESTAJ'!A$2:BM$14727,12,0)</f>
        <v>0</v>
      </c>
      <c r="Q140" s="238">
        <f>VLOOKUP(A$2:A$2977,'DNEVNI IZVESTAJ'!A$2:BN$14727,13,0)</f>
        <v>0</v>
      </c>
      <c r="R140" s="238">
        <f>VLOOKUP(A$2:A$2977,'DNEVNI IZVESTAJ'!A$2:BO$14727,14,0)</f>
        <v>0</v>
      </c>
      <c r="S140" s="238">
        <f>VLOOKUP(A$2:A$2977,'DNEVNI IZVESTAJ'!A$2:BP$14727,15,0)</f>
        <v>0</v>
      </c>
      <c r="T140" s="14"/>
      <c r="BF140" s="14"/>
    </row>
    <row r="141" spans="1:58">
      <c r="A141" s="245" t="s">
        <v>15808</v>
      </c>
      <c r="B141" s="245" t="s">
        <v>5911</v>
      </c>
      <c r="C141" s="245">
        <v>119.64</v>
      </c>
      <c r="D141" s="245">
        <v>7439.95</v>
      </c>
      <c r="E141" s="245" t="s">
        <v>15760</v>
      </c>
      <c r="F141" s="241">
        <f>VLOOKUP(A$2:A$2977,'DNEVNI IZVESTAJ'!A$2:C$14727,3,0)</f>
        <v>0</v>
      </c>
      <c r="G141" s="238">
        <f>VLOOKUP(A$2:A$2977,'DNEVNI IZVESTAJ'!A$2:D$14727,4,0)</f>
        <v>7064.02</v>
      </c>
      <c r="H141" s="70">
        <f>C141-F141</f>
        <v>119.64</v>
      </c>
      <c r="I141" s="14">
        <f>VLOOKUP(A$2:A$2977,'DNEVNI IZVESTAJ'!A$2:BF$14727,6,0)</f>
        <v>0</v>
      </c>
      <c r="J141" s="18">
        <f ca="1">SUM(I141+UNOS!J$9)</f>
        <v>11</v>
      </c>
      <c r="K141" s="14" t="str">
        <f>VLOOKUP(A$2:A$2977,'DNEVNI IZVESTAJ'!A$2:BH$14727,7,0)</f>
        <v>SME</v>
      </c>
      <c r="L141" s="14" t="str">
        <f>VLOOKUP(A$2:A$2977,'DNEVNI IZVESTAJ'!A$2:BI$14727,8,0)</f>
        <v>Current</v>
      </c>
      <c r="M141" s="238">
        <f>VLOOKUP(A$2:A$2977,'DNEVNI IZVESTAJ'!A$2:BJ$14727,9,0)</f>
        <v>0</v>
      </c>
      <c r="N141" s="238">
        <f>VLOOKUP(A$2:A$2977,'DNEVNI IZVESTAJ'!A$2:BK$14727,10,0)</f>
        <v>0</v>
      </c>
      <c r="O141" s="238">
        <f>VLOOKUP(A$2:A$2977,'DNEVNI IZVESTAJ'!A$2:BL$14727,11,0)</f>
        <v>0</v>
      </c>
      <c r="P141" s="238">
        <f>VLOOKUP(A$2:A$2977,'DNEVNI IZVESTAJ'!A$2:BM$14727,12,0)</f>
        <v>0</v>
      </c>
      <c r="Q141" s="238">
        <f>VLOOKUP(A$2:A$2977,'DNEVNI IZVESTAJ'!A$2:BN$14727,13,0)</f>
        <v>0</v>
      </c>
      <c r="R141" s="238">
        <f>VLOOKUP(A$2:A$2977,'DNEVNI IZVESTAJ'!A$2:BO$14727,14,0)</f>
        <v>0</v>
      </c>
      <c r="S141" s="238">
        <f>VLOOKUP(A$2:A$2977,'DNEVNI IZVESTAJ'!A$2:BP$14727,15,0)</f>
        <v>0</v>
      </c>
      <c r="T141" s="14"/>
      <c r="BF141" s="14"/>
    </row>
    <row r="142" spans="1:58">
      <c r="A142" s="245" t="s">
        <v>15812</v>
      </c>
      <c r="B142" s="245" t="s">
        <v>5911</v>
      </c>
      <c r="C142" s="245">
        <v>119.64</v>
      </c>
      <c r="D142" s="245">
        <v>7439.95</v>
      </c>
      <c r="E142" s="245" t="s">
        <v>15760</v>
      </c>
      <c r="F142" s="241">
        <f>VLOOKUP(A$2:A$2977,'DNEVNI IZVESTAJ'!A$2:C$14727,3,0)</f>
        <v>0</v>
      </c>
      <c r="G142" s="238">
        <f>VLOOKUP(A$2:A$2977,'DNEVNI IZVESTAJ'!A$2:D$14727,4,0)</f>
        <v>7064.02</v>
      </c>
      <c r="H142" s="70">
        <f>C142-F142</f>
        <v>119.64</v>
      </c>
      <c r="I142" s="14">
        <f>VLOOKUP(A$2:A$2977,'DNEVNI IZVESTAJ'!A$2:BF$14727,6,0)</f>
        <v>0</v>
      </c>
      <c r="J142" s="18">
        <f ca="1">SUM(I142+UNOS!J$9)</f>
        <v>11</v>
      </c>
      <c r="K142" s="14" t="str">
        <f>VLOOKUP(A$2:A$2977,'DNEVNI IZVESTAJ'!A$2:BH$14727,7,0)</f>
        <v>SME</v>
      </c>
      <c r="L142" s="14" t="str">
        <f>VLOOKUP(A$2:A$2977,'DNEVNI IZVESTAJ'!A$2:BI$14727,8,0)</f>
        <v>Current</v>
      </c>
      <c r="M142" s="238">
        <f>VLOOKUP(A$2:A$2977,'DNEVNI IZVESTAJ'!A$2:BJ$14727,9,0)</f>
        <v>0</v>
      </c>
      <c r="N142" s="238">
        <f>VLOOKUP(A$2:A$2977,'DNEVNI IZVESTAJ'!A$2:BK$14727,10,0)</f>
        <v>0</v>
      </c>
      <c r="O142" s="238">
        <f>VLOOKUP(A$2:A$2977,'DNEVNI IZVESTAJ'!A$2:BL$14727,11,0)</f>
        <v>0</v>
      </c>
      <c r="P142" s="238">
        <f>VLOOKUP(A$2:A$2977,'DNEVNI IZVESTAJ'!A$2:BM$14727,12,0)</f>
        <v>0</v>
      </c>
      <c r="Q142" s="238">
        <f>VLOOKUP(A$2:A$2977,'DNEVNI IZVESTAJ'!A$2:BN$14727,13,0)</f>
        <v>0</v>
      </c>
      <c r="R142" s="238">
        <f>VLOOKUP(A$2:A$2977,'DNEVNI IZVESTAJ'!A$2:BO$14727,14,0)</f>
        <v>0</v>
      </c>
      <c r="S142" s="238">
        <f>VLOOKUP(A$2:A$2977,'DNEVNI IZVESTAJ'!A$2:BP$14727,15,0)</f>
        <v>0</v>
      </c>
      <c r="T142" s="14"/>
      <c r="BF142" s="14"/>
    </row>
    <row r="143" spans="1:58">
      <c r="A143" s="245" t="s">
        <v>15814</v>
      </c>
      <c r="B143" s="245" t="s">
        <v>5911</v>
      </c>
      <c r="C143" s="245">
        <v>119.64</v>
      </c>
      <c r="D143" s="245">
        <v>7439.95</v>
      </c>
      <c r="E143" s="245" t="s">
        <v>15760</v>
      </c>
      <c r="F143" s="241">
        <f>VLOOKUP(A$2:A$2977,'DNEVNI IZVESTAJ'!A$2:C$14727,3,0)</f>
        <v>0</v>
      </c>
      <c r="G143" s="238">
        <f>VLOOKUP(A$2:A$2977,'DNEVNI IZVESTAJ'!A$2:D$14727,4,0)</f>
        <v>7064.02</v>
      </c>
      <c r="H143" s="70">
        <f>C143-F143</f>
        <v>119.64</v>
      </c>
      <c r="I143" s="14">
        <f>VLOOKUP(A$2:A$2977,'DNEVNI IZVESTAJ'!A$2:BF$14727,6,0)</f>
        <v>0</v>
      </c>
      <c r="J143" s="18">
        <f ca="1">SUM(I143+UNOS!J$9)</f>
        <v>11</v>
      </c>
      <c r="K143" s="14" t="str">
        <f>VLOOKUP(A$2:A$2977,'DNEVNI IZVESTAJ'!A$2:BH$14727,7,0)</f>
        <v>SME</v>
      </c>
      <c r="L143" s="14" t="str">
        <f>VLOOKUP(A$2:A$2977,'DNEVNI IZVESTAJ'!A$2:BI$14727,8,0)</f>
        <v>Current</v>
      </c>
      <c r="M143" s="238">
        <f>VLOOKUP(A$2:A$2977,'DNEVNI IZVESTAJ'!A$2:BJ$14727,9,0)</f>
        <v>0</v>
      </c>
      <c r="N143" s="238">
        <f>VLOOKUP(A$2:A$2977,'DNEVNI IZVESTAJ'!A$2:BK$14727,10,0)</f>
        <v>0</v>
      </c>
      <c r="O143" s="238">
        <f>VLOOKUP(A$2:A$2977,'DNEVNI IZVESTAJ'!A$2:BL$14727,11,0)</f>
        <v>0</v>
      </c>
      <c r="P143" s="238">
        <f>VLOOKUP(A$2:A$2977,'DNEVNI IZVESTAJ'!A$2:BM$14727,12,0)</f>
        <v>0</v>
      </c>
      <c r="Q143" s="238">
        <f>VLOOKUP(A$2:A$2977,'DNEVNI IZVESTAJ'!A$2:BN$14727,13,0)</f>
        <v>0</v>
      </c>
      <c r="R143" s="238">
        <f>VLOOKUP(A$2:A$2977,'DNEVNI IZVESTAJ'!A$2:BO$14727,14,0)</f>
        <v>0</v>
      </c>
      <c r="S143" s="238">
        <f>VLOOKUP(A$2:A$2977,'DNEVNI IZVESTAJ'!A$2:BP$14727,15,0)</f>
        <v>0</v>
      </c>
      <c r="T143" s="14"/>
      <c r="BF143" s="14"/>
    </row>
    <row r="144" spans="1:58">
      <c r="A144" s="245" t="s">
        <v>15816</v>
      </c>
      <c r="B144" s="245" t="s">
        <v>5911</v>
      </c>
      <c r="C144" s="245">
        <v>119.64</v>
      </c>
      <c r="D144" s="245">
        <v>7439.95</v>
      </c>
      <c r="E144" s="245" t="s">
        <v>15760</v>
      </c>
      <c r="F144" s="241">
        <f>VLOOKUP(A$2:A$2977,'DNEVNI IZVESTAJ'!A$2:C$14727,3,0)</f>
        <v>0</v>
      </c>
      <c r="G144" s="238">
        <f>VLOOKUP(A$2:A$2977,'DNEVNI IZVESTAJ'!A$2:D$14727,4,0)</f>
        <v>7064.02</v>
      </c>
      <c r="H144" s="70">
        <f>C144-F144</f>
        <v>119.64</v>
      </c>
      <c r="I144" s="14">
        <f>VLOOKUP(A$2:A$2977,'DNEVNI IZVESTAJ'!A$2:BF$14727,6,0)</f>
        <v>0</v>
      </c>
      <c r="J144" s="18">
        <f ca="1">SUM(I144+UNOS!J$9)</f>
        <v>11</v>
      </c>
      <c r="K144" s="14" t="str">
        <f>VLOOKUP(A$2:A$2977,'DNEVNI IZVESTAJ'!A$2:BH$14727,7,0)</f>
        <v>SME</v>
      </c>
      <c r="L144" s="14" t="str">
        <f>VLOOKUP(A$2:A$2977,'DNEVNI IZVESTAJ'!A$2:BI$14727,8,0)</f>
        <v>Current</v>
      </c>
      <c r="M144" s="238">
        <f>VLOOKUP(A$2:A$2977,'DNEVNI IZVESTAJ'!A$2:BJ$14727,9,0)</f>
        <v>0</v>
      </c>
      <c r="N144" s="238">
        <f>VLOOKUP(A$2:A$2977,'DNEVNI IZVESTAJ'!A$2:BK$14727,10,0)</f>
        <v>0</v>
      </c>
      <c r="O144" s="238">
        <f>VLOOKUP(A$2:A$2977,'DNEVNI IZVESTAJ'!A$2:BL$14727,11,0)</f>
        <v>0</v>
      </c>
      <c r="P144" s="238">
        <f>VLOOKUP(A$2:A$2977,'DNEVNI IZVESTAJ'!A$2:BM$14727,12,0)</f>
        <v>0</v>
      </c>
      <c r="Q144" s="238">
        <f>VLOOKUP(A$2:A$2977,'DNEVNI IZVESTAJ'!A$2:BN$14727,13,0)</f>
        <v>0</v>
      </c>
      <c r="R144" s="238">
        <f>VLOOKUP(A$2:A$2977,'DNEVNI IZVESTAJ'!A$2:BO$14727,14,0)</f>
        <v>0</v>
      </c>
      <c r="S144" s="238">
        <f>VLOOKUP(A$2:A$2977,'DNEVNI IZVESTAJ'!A$2:BP$14727,15,0)</f>
        <v>0</v>
      </c>
      <c r="T144" s="14"/>
      <c r="BF144" s="14"/>
    </row>
    <row r="145" spans="1:58">
      <c r="A145" s="245" t="s">
        <v>15734</v>
      </c>
      <c r="B145" s="245" t="s">
        <v>5911</v>
      </c>
      <c r="C145" s="245">
        <v>159.4</v>
      </c>
      <c r="D145" s="245">
        <v>9912.83</v>
      </c>
      <c r="E145" s="245" t="s">
        <v>15735</v>
      </c>
      <c r="F145" s="241">
        <f>VLOOKUP(A$2:A$2977,'DNEVNI IZVESTAJ'!A$2:C$14727,3,0)</f>
        <v>0</v>
      </c>
      <c r="G145" s="238">
        <f>VLOOKUP(A$2:A$2977,'DNEVNI IZVESTAJ'!A$2:D$14727,4,0)</f>
        <v>9411.9500000000007</v>
      </c>
      <c r="H145" s="70">
        <f>C145-F145</f>
        <v>159.4</v>
      </c>
      <c r="I145" s="14">
        <f>VLOOKUP(A$2:A$2977,'DNEVNI IZVESTAJ'!A$2:BF$14727,6,0)</f>
        <v>0</v>
      </c>
      <c r="J145" s="18">
        <f ca="1">SUM(I145+UNOS!J$9)</f>
        <v>11</v>
      </c>
      <c r="K145" s="14" t="str">
        <f>VLOOKUP(A$2:A$2977,'DNEVNI IZVESTAJ'!A$2:BH$14727,7,0)</f>
        <v>SME</v>
      </c>
      <c r="L145" s="14" t="str">
        <f>VLOOKUP(A$2:A$2977,'DNEVNI IZVESTAJ'!A$2:BI$14727,8,0)</f>
        <v>Current</v>
      </c>
      <c r="M145" s="238">
        <f>VLOOKUP(A$2:A$2977,'DNEVNI IZVESTAJ'!A$2:BJ$14727,9,0)</f>
        <v>0</v>
      </c>
      <c r="N145" s="238">
        <f>VLOOKUP(A$2:A$2977,'DNEVNI IZVESTAJ'!A$2:BK$14727,10,0)</f>
        <v>0</v>
      </c>
      <c r="O145" s="238">
        <f>VLOOKUP(A$2:A$2977,'DNEVNI IZVESTAJ'!A$2:BL$14727,11,0)</f>
        <v>0</v>
      </c>
      <c r="P145" s="238">
        <f>VLOOKUP(A$2:A$2977,'DNEVNI IZVESTAJ'!A$2:BM$14727,12,0)</f>
        <v>0</v>
      </c>
      <c r="Q145" s="238">
        <f>VLOOKUP(A$2:A$2977,'DNEVNI IZVESTAJ'!A$2:BN$14727,13,0)</f>
        <v>0</v>
      </c>
      <c r="R145" s="238">
        <f>VLOOKUP(A$2:A$2977,'DNEVNI IZVESTAJ'!A$2:BO$14727,14,0)</f>
        <v>0</v>
      </c>
      <c r="S145" s="238">
        <f>VLOOKUP(A$2:A$2977,'DNEVNI IZVESTAJ'!A$2:BP$14727,15,0)</f>
        <v>0</v>
      </c>
      <c r="T145" s="14"/>
      <c r="BF145" s="14"/>
    </row>
    <row r="146" spans="1:58">
      <c r="A146" s="245" t="s">
        <v>15737</v>
      </c>
      <c r="B146" s="245" t="s">
        <v>5911</v>
      </c>
      <c r="C146" s="245">
        <v>159.4</v>
      </c>
      <c r="D146" s="245">
        <v>9912.83</v>
      </c>
      <c r="E146" s="245" t="s">
        <v>15735</v>
      </c>
      <c r="F146" s="241">
        <f>VLOOKUP(A$2:A$2977,'DNEVNI IZVESTAJ'!A$2:C$14727,3,0)</f>
        <v>0</v>
      </c>
      <c r="G146" s="238">
        <f>VLOOKUP(A$2:A$2977,'DNEVNI IZVESTAJ'!A$2:D$14727,4,0)</f>
        <v>9411.9500000000007</v>
      </c>
      <c r="H146" s="70">
        <f>C146-F146</f>
        <v>159.4</v>
      </c>
      <c r="I146" s="14">
        <f>VLOOKUP(A$2:A$2977,'DNEVNI IZVESTAJ'!A$2:BF$14727,6,0)</f>
        <v>0</v>
      </c>
      <c r="J146" s="18">
        <f ca="1">SUM(I146+UNOS!J$9)</f>
        <v>11</v>
      </c>
      <c r="K146" s="14" t="str">
        <f>VLOOKUP(A$2:A$2977,'DNEVNI IZVESTAJ'!A$2:BH$14727,7,0)</f>
        <v>SME</v>
      </c>
      <c r="L146" s="14" t="str">
        <f>VLOOKUP(A$2:A$2977,'DNEVNI IZVESTAJ'!A$2:BI$14727,8,0)</f>
        <v>Current</v>
      </c>
      <c r="M146" s="238">
        <f>VLOOKUP(A$2:A$2977,'DNEVNI IZVESTAJ'!A$2:BJ$14727,9,0)</f>
        <v>0</v>
      </c>
      <c r="N146" s="238">
        <f>VLOOKUP(A$2:A$2977,'DNEVNI IZVESTAJ'!A$2:BK$14727,10,0)</f>
        <v>0</v>
      </c>
      <c r="O146" s="238">
        <f>VLOOKUP(A$2:A$2977,'DNEVNI IZVESTAJ'!A$2:BL$14727,11,0)</f>
        <v>0</v>
      </c>
      <c r="P146" s="238">
        <f>VLOOKUP(A$2:A$2977,'DNEVNI IZVESTAJ'!A$2:BM$14727,12,0)</f>
        <v>0</v>
      </c>
      <c r="Q146" s="238">
        <f>VLOOKUP(A$2:A$2977,'DNEVNI IZVESTAJ'!A$2:BN$14727,13,0)</f>
        <v>0</v>
      </c>
      <c r="R146" s="238">
        <f>VLOOKUP(A$2:A$2977,'DNEVNI IZVESTAJ'!A$2:BO$14727,14,0)</f>
        <v>0</v>
      </c>
      <c r="S146" s="238">
        <f>VLOOKUP(A$2:A$2977,'DNEVNI IZVESTAJ'!A$2:BP$14727,15,0)</f>
        <v>0</v>
      </c>
      <c r="T146" s="14"/>
      <c r="BF146" s="14"/>
    </row>
    <row r="147" spans="1:58">
      <c r="A147" s="245" t="s">
        <v>15739</v>
      </c>
      <c r="B147" s="245" t="s">
        <v>5911</v>
      </c>
      <c r="C147" s="245">
        <v>159.4</v>
      </c>
      <c r="D147" s="245">
        <v>9912.83</v>
      </c>
      <c r="E147" s="245" t="s">
        <v>15740</v>
      </c>
      <c r="F147" s="241">
        <f>VLOOKUP(A$2:A$2977,'DNEVNI IZVESTAJ'!A$2:C$14727,3,0)</f>
        <v>0</v>
      </c>
      <c r="G147" s="238">
        <f>VLOOKUP(A$2:A$2977,'DNEVNI IZVESTAJ'!A$2:D$14727,4,0)</f>
        <v>9411.9500000000007</v>
      </c>
      <c r="H147" s="70">
        <f>C147-F147</f>
        <v>159.4</v>
      </c>
      <c r="I147" s="14">
        <f>VLOOKUP(A$2:A$2977,'DNEVNI IZVESTAJ'!A$2:BF$14727,6,0)</f>
        <v>0</v>
      </c>
      <c r="J147" s="18">
        <f ca="1">SUM(I147+UNOS!J$9)</f>
        <v>11</v>
      </c>
      <c r="K147" s="14" t="str">
        <f>VLOOKUP(A$2:A$2977,'DNEVNI IZVESTAJ'!A$2:BH$14727,7,0)</f>
        <v>SME</v>
      </c>
      <c r="L147" s="14" t="str">
        <f>VLOOKUP(A$2:A$2977,'DNEVNI IZVESTAJ'!A$2:BI$14727,8,0)</f>
        <v>Current</v>
      </c>
      <c r="M147" s="238">
        <f>VLOOKUP(A$2:A$2977,'DNEVNI IZVESTAJ'!A$2:BJ$14727,9,0)</f>
        <v>0</v>
      </c>
      <c r="N147" s="238">
        <f>VLOOKUP(A$2:A$2977,'DNEVNI IZVESTAJ'!A$2:BK$14727,10,0)</f>
        <v>0</v>
      </c>
      <c r="O147" s="238">
        <f>VLOOKUP(A$2:A$2977,'DNEVNI IZVESTAJ'!A$2:BL$14727,11,0)</f>
        <v>0</v>
      </c>
      <c r="P147" s="238">
        <f>VLOOKUP(A$2:A$2977,'DNEVNI IZVESTAJ'!A$2:BM$14727,12,0)</f>
        <v>0</v>
      </c>
      <c r="Q147" s="238">
        <f>VLOOKUP(A$2:A$2977,'DNEVNI IZVESTAJ'!A$2:BN$14727,13,0)</f>
        <v>0</v>
      </c>
      <c r="R147" s="238">
        <f>VLOOKUP(A$2:A$2977,'DNEVNI IZVESTAJ'!A$2:BO$14727,14,0)</f>
        <v>0</v>
      </c>
      <c r="S147" s="238">
        <f>VLOOKUP(A$2:A$2977,'DNEVNI IZVESTAJ'!A$2:BP$14727,15,0)</f>
        <v>0</v>
      </c>
      <c r="T147" s="14"/>
      <c r="BF147" s="14"/>
    </row>
    <row r="148" spans="1:58">
      <c r="A148" s="245" t="s">
        <v>15744</v>
      </c>
      <c r="B148" s="245" t="s">
        <v>5911</v>
      </c>
      <c r="C148" s="245">
        <v>159.4</v>
      </c>
      <c r="D148" s="245">
        <v>9912.83</v>
      </c>
      <c r="E148" s="245" t="s">
        <v>15740</v>
      </c>
      <c r="F148" s="241">
        <f>VLOOKUP(A$2:A$2977,'DNEVNI IZVESTAJ'!A$2:C$14727,3,0)</f>
        <v>0</v>
      </c>
      <c r="G148" s="238">
        <f>VLOOKUP(A$2:A$2977,'DNEVNI IZVESTAJ'!A$2:D$14727,4,0)</f>
        <v>9411.9500000000007</v>
      </c>
      <c r="H148" s="70">
        <f>C148-F148</f>
        <v>159.4</v>
      </c>
      <c r="I148" s="14">
        <f>VLOOKUP(A$2:A$2977,'DNEVNI IZVESTAJ'!A$2:BF$14727,6,0)</f>
        <v>0</v>
      </c>
      <c r="J148" s="18">
        <f ca="1">SUM(I148+UNOS!J$9)</f>
        <v>11</v>
      </c>
      <c r="K148" s="14" t="str">
        <f>VLOOKUP(A$2:A$2977,'DNEVNI IZVESTAJ'!A$2:BH$14727,7,0)</f>
        <v>SME</v>
      </c>
      <c r="L148" s="14" t="str">
        <f>VLOOKUP(A$2:A$2977,'DNEVNI IZVESTAJ'!A$2:BI$14727,8,0)</f>
        <v>Current</v>
      </c>
      <c r="M148" s="238">
        <f>VLOOKUP(A$2:A$2977,'DNEVNI IZVESTAJ'!A$2:BJ$14727,9,0)</f>
        <v>0</v>
      </c>
      <c r="N148" s="238">
        <f>VLOOKUP(A$2:A$2977,'DNEVNI IZVESTAJ'!A$2:BK$14727,10,0)</f>
        <v>0</v>
      </c>
      <c r="O148" s="238">
        <f>VLOOKUP(A$2:A$2977,'DNEVNI IZVESTAJ'!A$2:BL$14727,11,0)</f>
        <v>0</v>
      </c>
      <c r="P148" s="238">
        <f>VLOOKUP(A$2:A$2977,'DNEVNI IZVESTAJ'!A$2:BM$14727,12,0)</f>
        <v>0</v>
      </c>
      <c r="Q148" s="238">
        <f>VLOOKUP(A$2:A$2977,'DNEVNI IZVESTAJ'!A$2:BN$14727,13,0)</f>
        <v>0</v>
      </c>
      <c r="R148" s="238">
        <f>VLOOKUP(A$2:A$2977,'DNEVNI IZVESTAJ'!A$2:BO$14727,14,0)</f>
        <v>0</v>
      </c>
      <c r="S148" s="238">
        <f>VLOOKUP(A$2:A$2977,'DNEVNI IZVESTAJ'!A$2:BP$14727,15,0)</f>
        <v>0</v>
      </c>
      <c r="T148" s="14"/>
      <c r="BF148" s="14"/>
    </row>
    <row r="149" spans="1:58">
      <c r="A149" s="245" t="s">
        <v>15746</v>
      </c>
      <c r="B149" s="245" t="s">
        <v>5911</v>
      </c>
      <c r="C149" s="245">
        <v>159.4</v>
      </c>
      <c r="D149" s="245">
        <v>9912.83</v>
      </c>
      <c r="E149" s="245" t="s">
        <v>15740</v>
      </c>
      <c r="F149" s="241">
        <f>VLOOKUP(A$2:A$2977,'DNEVNI IZVESTAJ'!A$2:C$14727,3,0)</f>
        <v>0</v>
      </c>
      <c r="G149" s="238">
        <f>VLOOKUP(A$2:A$2977,'DNEVNI IZVESTAJ'!A$2:D$14727,4,0)</f>
        <v>9411.9500000000007</v>
      </c>
      <c r="H149" s="70">
        <f>C149-F149</f>
        <v>159.4</v>
      </c>
      <c r="I149" s="14">
        <f>VLOOKUP(A$2:A$2977,'DNEVNI IZVESTAJ'!A$2:BF$14727,6,0)</f>
        <v>0</v>
      </c>
      <c r="J149" s="18">
        <f ca="1">SUM(I149+UNOS!J$9)</f>
        <v>11</v>
      </c>
      <c r="K149" s="14" t="str">
        <f>VLOOKUP(A$2:A$2977,'DNEVNI IZVESTAJ'!A$2:BH$14727,7,0)</f>
        <v>SME</v>
      </c>
      <c r="L149" s="14" t="str">
        <f>VLOOKUP(A$2:A$2977,'DNEVNI IZVESTAJ'!A$2:BI$14727,8,0)</f>
        <v>Current</v>
      </c>
      <c r="M149" s="238">
        <f>VLOOKUP(A$2:A$2977,'DNEVNI IZVESTAJ'!A$2:BJ$14727,9,0)</f>
        <v>0</v>
      </c>
      <c r="N149" s="238">
        <f>VLOOKUP(A$2:A$2977,'DNEVNI IZVESTAJ'!A$2:BK$14727,10,0)</f>
        <v>0</v>
      </c>
      <c r="O149" s="238">
        <f>VLOOKUP(A$2:A$2977,'DNEVNI IZVESTAJ'!A$2:BL$14727,11,0)</f>
        <v>0</v>
      </c>
      <c r="P149" s="238">
        <f>VLOOKUP(A$2:A$2977,'DNEVNI IZVESTAJ'!A$2:BM$14727,12,0)</f>
        <v>0</v>
      </c>
      <c r="Q149" s="238">
        <f>VLOOKUP(A$2:A$2977,'DNEVNI IZVESTAJ'!A$2:BN$14727,13,0)</f>
        <v>0</v>
      </c>
      <c r="R149" s="238">
        <f>VLOOKUP(A$2:A$2977,'DNEVNI IZVESTAJ'!A$2:BO$14727,14,0)</f>
        <v>0</v>
      </c>
      <c r="S149" s="238">
        <f>VLOOKUP(A$2:A$2977,'DNEVNI IZVESTAJ'!A$2:BP$14727,15,0)</f>
        <v>0</v>
      </c>
      <c r="T149" s="14"/>
      <c r="BF149" s="14"/>
    </row>
    <row r="150" spans="1:58">
      <c r="A150" s="245" t="s">
        <v>15794</v>
      </c>
      <c r="B150" s="245" t="s">
        <v>5911</v>
      </c>
      <c r="C150" s="245">
        <v>119.64</v>
      </c>
      <c r="D150" s="245">
        <v>7439.95</v>
      </c>
      <c r="E150" s="245" t="s">
        <v>15760</v>
      </c>
      <c r="F150" s="241">
        <f>VLOOKUP(A$2:A$2977,'DNEVNI IZVESTAJ'!A$2:C$14727,3,0)</f>
        <v>0</v>
      </c>
      <c r="G150" s="238">
        <f>VLOOKUP(A$2:A$2977,'DNEVNI IZVESTAJ'!A$2:D$14727,4,0)</f>
        <v>7064.02</v>
      </c>
      <c r="H150" s="70">
        <f>C150-F150</f>
        <v>119.64</v>
      </c>
      <c r="I150" s="14">
        <f>VLOOKUP(A$2:A$2977,'DNEVNI IZVESTAJ'!A$2:BF$14727,6,0)</f>
        <v>0</v>
      </c>
      <c r="J150" s="18">
        <f ca="1">SUM(I150+UNOS!J$9)</f>
        <v>11</v>
      </c>
      <c r="K150" s="14" t="str">
        <f>VLOOKUP(A$2:A$2977,'DNEVNI IZVESTAJ'!A$2:BH$14727,7,0)</f>
        <v>SME</v>
      </c>
      <c r="L150" s="14" t="str">
        <f>VLOOKUP(A$2:A$2977,'DNEVNI IZVESTAJ'!A$2:BI$14727,8,0)</f>
        <v>Current</v>
      </c>
      <c r="M150" s="238">
        <f>VLOOKUP(A$2:A$2977,'DNEVNI IZVESTAJ'!A$2:BJ$14727,9,0)</f>
        <v>0</v>
      </c>
      <c r="N150" s="238">
        <f>VLOOKUP(A$2:A$2977,'DNEVNI IZVESTAJ'!A$2:BK$14727,10,0)</f>
        <v>0</v>
      </c>
      <c r="O150" s="238">
        <f>VLOOKUP(A$2:A$2977,'DNEVNI IZVESTAJ'!A$2:BL$14727,11,0)</f>
        <v>0</v>
      </c>
      <c r="P150" s="238">
        <f>VLOOKUP(A$2:A$2977,'DNEVNI IZVESTAJ'!A$2:BM$14727,12,0)</f>
        <v>0</v>
      </c>
      <c r="Q150" s="238">
        <f>VLOOKUP(A$2:A$2977,'DNEVNI IZVESTAJ'!A$2:BN$14727,13,0)</f>
        <v>0</v>
      </c>
      <c r="R150" s="238">
        <f>VLOOKUP(A$2:A$2977,'DNEVNI IZVESTAJ'!A$2:BO$14727,14,0)</f>
        <v>0</v>
      </c>
      <c r="S150" s="238">
        <f>VLOOKUP(A$2:A$2977,'DNEVNI IZVESTAJ'!A$2:BP$14727,15,0)</f>
        <v>0</v>
      </c>
      <c r="T150" s="14"/>
      <c r="BF150" s="14"/>
    </row>
    <row r="151" spans="1:58">
      <c r="A151" s="245" t="s">
        <v>3251</v>
      </c>
      <c r="B151" s="245" t="s">
        <v>3754</v>
      </c>
      <c r="C151" s="245">
        <v>47.63</v>
      </c>
      <c r="D151" s="245">
        <v>548.22</v>
      </c>
      <c r="E151" s="245" t="s">
        <v>3252</v>
      </c>
      <c r="F151" s="241">
        <f>VLOOKUP(A$2:A$2977,'DNEVNI IZVESTAJ'!A$2:C$14727,3,0)</f>
        <v>0</v>
      </c>
      <c r="G151" s="238">
        <f>VLOOKUP(A$2:A$2977,'DNEVNI IZVESTAJ'!A$2:D$14727,4,0)</f>
        <v>370.34</v>
      </c>
      <c r="H151" s="70">
        <f>C151-F151</f>
        <v>47.63</v>
      </c>
      <c r="I151" s="14">
        <f>VLOOKUP(A$2:A$2977,'DNEVNI IZVESTAJ'!A$2:BF$14727,6,0)</f>
        <v>0</v>
      </c>
      <c r="J151" s="18">
        <f ca="1">SUM(I151+UNOS!J$9)</f>
        <v>11</v>
      </c>
      <c r="K151" s="14" t="str">
        <f>VLOOKUP(A$2:A$2977,'DNEVNI IZVESTAJ'!A$2:BH$14727,7,0)</f>
        <v>SME</v>
      </c>
      <c r="L151" s="14" t="str">
        <f>VLOOKUP(A$2:A$2977,'DNEVNI IZVESTAJ'!A$2:BI$14727,8,0)</f>
        <v>Current</v>
      </c>
      <c r="M151" s="238">
        <f>VLOOKUP(A$2:A$2977,'DNEVNI IZVESTAJ'!A$2:BJ$14727,9,0)</f>
        <v>0</v>
      </c>
      <c r="N151" s="238">
        <f>VLOOKUP(A$2:A$2977,'DNEVNI IZVESTAJ'!A$2:BK$14727,10,0)</f>
        <v>0</v>
      </c>
      <c r="O151" s="238">
        <f>VLOOKUP(A$2:A$2977,'DNEVNI IZVESTAJ'!A$2:BL$14727,11,0)</f>
        <v>0</v>
      </c>
      <c r="P151" s="238">
        <f>VLOOKUP(A$2:A$2977,'DNEVNI IZVESTAJ'!A$2:BM$14727,12,0)</f>
        <v>0</v>
      </c>
      <c r="Q151" s="238">
        <f>VLOOKUP(A$2:A$2977,'DNEVNI IZVESTAJ'!A$2:BN$14727,13,0)</f>
        <v>0</v>
      </c>
      <c r="R151" s="238">
        <f>VLOOKUP(A$2:A$2977,'DNEVNI IZVESTAJ'!A$2:BO$14727,14,0)</f>
        <v>0</v>
      </c>
      <c r="S151" s="238">
        <f>VLOOKUP(A$2:A$2977,'DNEVNI IZVESTAJ'!A$2:BP$14727,15,0)</f>
        <v>0</v>
      </c>
      <c r="T151" s="14"/>
      <c r="BF151" s="14"/>
    </row>
    <row r="152" spans="1:58">
      <c r="A152" s="245" t="s">
        <v>3253</v>
      </c>
      <c r="B152" s="245" t="s">
        <v>3754</v>
      </c>
      <c r="C152" s="245">
        <v>47.63</v>
      </c>
      <c r="D152" s="245">
        <v>548.22</v>
      </c>
      <c r="E152" s="245" t="s">
        <v>5219</v>
      </c>
      <c r="F152" s="241">
        <f>VLOOKUP(A$2:A$2977,'DNEVNI IZVESTAJ'!A$2:C$14727,3,0)</f>
        <v>0</v>
      </c>
      <c r="G152" s="238">
        <f>VLOOKUP(A$2:A$2977,'DNEVNI IZVESTAJ'!A$2:D$14727,4,0)</f>
        <v>370.34</v>
      </c>
      <c r="H152" s="70">
        <f>C152-F152</f>
        <v>47.63</v>
      </c>
      <c r="I152" s="14">
        <f>VLOOKUP(A$2:A$2977,'DNEVNI IZVESTAJ'!A$2:BF$14727,6,0)</f>
        <v>0</v>
      </c>
      <c r="J152" s="18">
        <f ca="1">SUM(I152+UNOS!J$9)</f>
        <v>11</v>
      </c>
      <c r="K152" s="14" t="str">
        <f>VLOOKUP(A$2:A$2977,'DNEVNI IZVESTAJ'!A$2:BH$14727,7,0)</f>
        <v>SME</v>
      </c>
      <c r="L152" s="14" t="str">
        <f>VLOOKUP(A$2:A$2977,'DNEVNI IZVESTAJ'!A$2:BI$14727,8,0)</f>
        <v>Current</v>
      </c>
      <c r="M152" s="238">
        <f>VLOOKUP(A$2:A$2977,'DNEVNI IZVESTAJ'!A$2:BJ$14727,9,0)</f>
        <v>0</v>
      </c>
      <c r="N152" s="238">
        <f>VLOOKUP(A$2:A$2977,'DNEVNI IZVESTAJ'!A$2:BK$14727,10,0)</f>
        <v>0</v>
      </c>
      <c r="O152" s="238">
        <f>VLOOKUP(A$2:A$2977,'DNEVNI IZVESTAJ'!A$2:BL$14727,11,0)</f>
        <v>0</v>
      </c>
      <c r="P152" s="238">
        <f>VLOOKUP(A$2:A$2977,'DNEVNI IZVESTAJ'!A$2:BM$14727,12,0)</f>
        <v>0</v>
      </c>
      <c r="Q152" s="238">
        <f>VLOOKUP(A$2:A$2977,'DNEVNI IZVESTAJ'!A$2:BN$14727,13,0)</f>
        <v>0</v>
      </c>
      <c r="R152" s="238">
        <f>VLOOKUP(A$2:A$2977,'DNEVNI IZVESTAJ'!A$2:BO$14727,14,0)</f>
        <v>0</v>
      </c>
      <c r="S152" s="238">
        <f>VLOOKUP(A$2:A$2977,'DNEVNI IZVESTAJ'!A$2:BP$14727,15,0)</f>
        <v>0</v>
      </c>
      <c r="T152" s="14"/>
      <c r="BF152" s="14"/>
    </row>
    <row r="153" spans="1:58">
      <c r="A153" s="245" t="s">
        <v>5220</v>
      </c>
      <c r="B153" s="245" t="s">
        <v>3754</v>
      </c>
      <c r="C153" s="245">
        <v>47.63</v>
      </c>
      <c r="D153" s="245">
        <v>548.22</v>
      </c>
      <c r="E153" s="245" t="s">
        <v>5221</v>
      </c>
      <c r="F153" s="241">
        <f>VLOOKUP(A$2:A$2977,'DNEVNI IZVESTAJ'!A$2:C$14727,3,0)</f>
        <v>0</v>
      </c>
      <c r="G153" s="238">
        <f>VLOOKUP(A$2:A$2977,'DNEVNI IZVESTAJ'!A$2:D$14727,4,0)</f>
        <v>370.34</v>
      </c>
      <c r="H153" s="70">
        <f>C153-F153</f>
        <v>47.63</v>
      </c>
      <c r="I153" s="14">
        <f>VLOOKUP(A$2:A$2977,'DNEVNI IZVESTAJ'!A$2:BF$14727,6,0)</f>
        <v>0</v>
      </c>
      <c r="J153" s="18">
        <f ca="1">SUM(I153+UNOS!J$9)</f>
        <v>11</v>
      </c>
      <c r="K153" s="14" t="str">
        <f>VLOOKUP(A$2:A$2977,'DNEVNI IZVESTAJ'!A$2:BH$14727,7,0)</f>
        <v>SME</v>
      </c>
      <c r="L153" s="14" t="str">
        <f>VLOOKUP(A$2:A$2977,'DNEVNI IZVESTAJ'!A$2:BI$14727,8,0)</f>
        <v>Current</v>
      </c>
      <c r="M153" s="238">
        <f>VLOOKUP(A$2:A$2977,'DNEVNI IZVESTAJ'!A$2:BJ$14727,9,0)</f>
        <v>0</v>
      </c>
      <c r="N153" s="238">
        <f>VLOOKUP(A$2:A$2977,'DNEVNI IZVESTAJ'!A$2:BK$14727,10,0)</f>
        <v>0</v>
      </c>
      <c r="O153" s="238">
        <f>VLOOKUP(A$2:A$2977,'DNEVNI IZVESTAJ'!A$2:BL$14727,11,0)</f>
        <v>0</v>
      </c>
      <c r="P153" s="238">
        <f>VLOOKUP(A$2:A$2977,'DNEVNI IZVESTAJ'!A$2:BM$14727,12,0)</f>
        <v>0</v>
      </c>
      <c r="Q153" s="238">
        <f>VLOOKUP(A$2:A$2977,'DNEVNI IZVESTAJ'!A$2:BN$14727,13,0)</f>
        <v>0</v>
      </c>
      <c r="R153" s="238">
        <f>VLOOKUP(A$2:A$2977,'DNEVNI IZVESTAJ'!A$2:BO$14727,14,0)</f>
        <v>0</v>
      </c>
      <c r="S153" s="238">
        <f>VLOOKUP(A$2:A$2977,'DNEVNI IZVESTAJ'!A$2:BP$14727,15,0)</f>
        <v>0</v>
      </c>
      <c r="T153" s="14"/>
      <c r="BF153" s="14"/>
    </row>
    <row r="154" spans="1:58">
      <c r="A154" s="245" t="s">
        <v>5228</v>
      </c>
      <c r="B154" s="245" t="s">
        <v>3754</v>
      </c>
      <c r="C154" s="245">
        <v>47.63</v>
      </c>
      <c r="D154" s="245">
        <v>548.22</v>
      </c>
      <c r="E154" s="245" t="s">
        <v>5229</v>
      </c>
      <c r="F154" s="241">
        <f>VLOOKUP(A$2:A$2977,'DNEVNI IZVESTAJ'!A$2:C$14727,3,0)</f>
        <v>0</v>
      </c>
      <c r="G154" s="238">
        <f>VLOOKUP(A$2:A$2977,'DNEVNI IZVESTAJ'!A$2:D$14727,4,0)</f>
        <v>370.34</v>
      </c>
      <c r="H154" s="70">
        <f>C154-F154</f>
        <v>47.63</v>
      </c>
      <c r="I154" s="14">
        <f>VLOOKUP(A$2:A$2977,'DNEVNI IZVESTAJ'!A$2:BF$14727,6,0)</f>
        <v>0</v>
      </c>
      <c r="J154" s="18">
        <f ca="1">SUM(I154+UNOS!J$9)</f>
        <v>11</v>
      </c>
      <c r="K154" s="14" t="str">
        <f>VLOOKUP(A$2:A$2977,'DNEVNI IZVESTAJ'!A$2:BH$14727,7,0)</f>
        <v>SME</v>
      </c>
      <c r="L154" s="14" t="str">
        <f>VLOOKUP(A$2:A$2977,'DNEVNI IZVESTAJ'!A$2:BI$14727,8,0)</f>
        <v>Current</v>
      </c>
      <c r="M154" s="238">
        <f>VLOOKUP(A$2:A$2977,'DNEVNI IZVESTAJ'!A$2:BJ$14727,9,0)</f>
        <v>0</v>
      </c>
      <c r="N154" s="238">
        <f>VLOOKUP(A$2:A$2977,'DNEVNI IZVESTAJ'!A$2:BK$14727,10,0)</f>
        <v>0</v>
      </c>
      <c r="O154" s="238">
        <f>VLOOKUP(A$2:A$2977,'DNEVNI IZVESTAJ'!A$2:BL$14727,11,0)</f>
        <v>0</v>
      </c>
      <c r="P154" s="238">
        <f>VLOOKUP(A$2:A$2977,'DNEVNI IZVESTAJ'!A$2:BM$14727,12,0)</f>
        <v>0</v>
      </c>
      <c r="Q154" s="238">
        <f>VLOOKUP(A$2:A$2977,'DNEVNI IZVESTAJ'!A$2:BN$14727,13,0)</f>
        <v>0</v>
      </c>
      <c r="R154" s="238">
        <f>VLOOKUP(A$2:A$2977,'DNEVNI IZVESTAJ'!A$2:BO$14727,14,0)</f>
        <v>0</v>
      </c>
      <c r="S154" s="238">
        <f>VLOOKUP(A$2:A$2977,'DNEVNI IZVESTAJ'!A$2:BP$14727,15,0)</f>
        <v>0</v>
      </c>
      <c r="T154" s="14"/>
      <c r="BF154" s="14"/>
    </row>
    <row r="155" spans="1:58">
      <c r="A155" s="245" t="s">
        <v>5222</v>
      </c>
      <c r="B155" s="245" t="s">
        <v>3754</v>
      </c>
      <c r="C155" s="245">
        <v>144.81</v>
      </c>
      <c r="D155" s="245">
        <v>1665.81</v>
      </c>
      <c r="E155" s="245" t="s">
        <v>5223</v>
      </c>
      <c r="F155" s="241">
        <f>VLOOKUP(A$2:A$2977,'DNEVNI IZVESTAJ'!A$2:C$14727,3,0)</f>
        <v>0</v>
      </c>
      <c r="G155" s="238">
        <f>VLOOKUP(A$2:A$2977,'DNEVNI IZVESTAJ'!A$2:D$14727,4,0)</f>
        <v>1124.97</v>
      </c>
      <c r="H155" s="70">
        <f>C155-F155</f>
        <v>144.81</v>
      </c>
      <c r="I155" s="14">
        <f>VLOOKUP(A$2:A$2977,'DNEVNI IZVESTAJ'!A$2:BF$14727,6,0)</f>
        <v>0</v>
      </c>
      <c r="J155" s="18">
        <f ca="1">SUM(I155+UNOS!J$9)</f>
        <v>11</v>
      </c>
      <c r="K155" s="14" t="str">
        <f>VLOOKUP(A$2:A$2977,'DNEVNI IZVESTAJ'!A$2:BH$14727,7,0)</f>
        <v>SME</v>
      </c>
      <c r="L155" s="14" t="str">
        <f>VLOOKUP(A$2:A$2977,'DNEVNI IZVESTAJ'!A$2:BI$14727,8,0)</f>
        <v>Current</v>
      </c>
      <c r="M155" s="238">
        <f>VLOOKUP(A$2:A$2977,'DNEVNI IZVESTAJ'!A$2:BJ$14727,9,0)</f>
        <v>0</v>
      </c>
      <c r="N155" s="238">
        <f>VLOOKUP(A$2:A$2977,'DNEVNI IZVESTAJ'!A$2:BK$14727,10,0)</f>
        <v>0</v>
      </c>
      <c r="O155" s="238">
        <f>VLOOKUP(A$2:A$2977,'DNEVNI IZVESTAJ'!A$2:BL$14727,11,0)</f>
        <v>0</v>
      </c>
      <c r="P155" s="238">
        <f>VLOOKUP(A$2:A$2977,'DNEVNI IZVESTAJ'!A$2:BM$14727,12,0)</f>
        <v>0</v>
      </c>
      <c r="Q155" s="238">
        <f>VLOOKUP(A$2:A$2977,'DNEVNI IZVESTAJ'!A$2:BN$14727,13,0)</f>
        <v>0</v>
      </c>
      <c r="R155" s="238">
        <f>VLOOKUP(A$2:A$2977,'DNEVNI IZVESTAJ'!A$2:BO$14727,14,0)</f>
        <v>0</v>
      </c>
      <c r="S155" s="238">
        <f>VLOOKUP(A$2:A$2977,'DNEVNI IZVESTAJ'!A$2:BP$14727,15,0)</f>
        <v>0</v>
      </c>
      <c r="T155" s="14"/>
      <c r="BF155" s="14"/>
    </row>
    <row r="156" spans="1:58">
      <c r="A156" s="245" t="s">
        <v>5224</v>
      </c>
      <c r="B156" s="245" t="s">
        <v>3754</v>
      </c>
      <c r="C156" s="245">
        <v>252.75</v>
      </c>
      <c r="D156" s="245">
        <v>2907.62</v>
      </c>
      <c r="E156" s="245" t="s">
        <v>5225</v>
      </c>
      <c r="F156" s="241">
        <f>VLOOKUP(A$2:A$2977,'DNEVNI IZVESTAJ'!A$2:C$14727,3,0)</f>
        <v>0</v>
      </c>
      <c r="G156" s="238">
        <f>VLOOKUP(A$2:A$2977,'DNEVNI IZVESTAJ'!A$2:D$14727,4,0)</f>
        <v>1963.65</v>
      </c>
      <c r="H156" s="70">
        <f>C156-F156</f>
        <v>252.75</v>
      </c>
      <c r="I156" s="14">
        <f>VLOOKUP(A$2:A$2977,'DNEVNI IZVESTAJ'!A$2:BF$14727,6,0)</f>
        <v>0</v>
      </c>
      <c r="J156" s="18">
        <f ca="1">SUM(I156+UNOS!J$9)</f>
        <v>11</v>
      </c>
      <c r="K156" s="14" t="str">
        <f>VLOOKUP(A$2:A$2977,'DNEVNI IZVESTAJ'!A$2:BH$14727,7,0)</f>
        <v>SME</v>
      </c>
      <c r="L156" s="14" t="str">
        <f>VLOOKUP(A$2:A$2977,'DNEVNI IZVESTAJ'!A$2:BI$14727,8,0)</f>
        <v>Current</v>
      </c>
      <c r="M156" s="238">
        <f>VLOOKUP(A$2:A$2977,'DNEVNI IZVESTAJ'!A$2:BJ$14727,9,0)</f>
        <v>0</v>
      </c>
      <c r="N156" s="238">
        <f>VLOOKUP(A$2:A$2977,'DNEVNI IZVESTAJ'!A$2:BK$14727,10,0)</f>
        <v>0</v>
      </c>
      <c r="O156" s="238">
        <f>VLOOKUP(A$2:A$2977,'DNEVNI IZVESTAJ'!A$2:BL$14727,11,0)</f>
        <v>0</v>
      </c>
      <c r="P156" s="238">
        <f>VLOOKUP(A$2:A$2977,'DNEVNI IZVESTAJ'!A$2:BM$14727,12,0)</f>
        <v>0</v>
      </c>
      <c r="Q156" s="238">
        <f>VLOOKUP(A$2:A$2977,'DNEVNI IZVESTAJ'!A$2:BN$14727,13,0)</f>
        <v>0</v>
      </c>
      <c r="R156" s="238">
        <f>VLOOKUP(A$2:A$2977,'DNEVNI IZVESTAJ'!A$2:BO$14727,14,0)</f>
        <v>0</v>
      </c>
      <c r="S156" s="238">
        <f>VLOOKUP(A$2:A$2977,'DNEVNI IZVESTAJ'!A$2:BP$14727,15,0)</f>
        <v>0</v>
      </c>
      <c r="T156" s="14"/>
      <c r="BF156" s="14"/>
    </row>
    <row r="157" spans="1:58">
      <c r="A157" s="245" t="s">
        <v>5226</v>
      </c>
      <c r="B157" s="245" t="s">
        <v>3754</v>
      </c>
      <c r="C157" s="245">
        <v>269.8</v>
      </c>
      <c r="D157" s="245">
        <v>3103.94</v>
      </c>
      <c r="E157" s="245" t="s">
        <v>5227</v>
      </c>
      <c r="F157" s="241">
        <f>VLOOKUP(A$2:A$2977,'DNEVNI IZVESTAJ'!A$2:C$14727,3,0)</f>
        <v>0</v>
      </c>
      <c r="G157" s="238">
        <f>VLOOKUP(A$2:A$2977,'DNEVNI IZVESTAJ'!A$2:D$14727,4,0)</f>
        <v>2096.29</v>
      </c>
      <c r="H157" s="70">
        <f>C157-F157</f>
        <v>269.8</v>
      </c>
      <c r="I157" s="14">
        <f>VLOOKUP(A$2:A$2977,'DNEVNI IZVESTAJ'!A$2:BF$14727,6,0)</f>
        <v>0</v>
      </c>
      <c r="J157" s="18">
        <f ca="1">SUM(I157+UNOS!J$9)</f>
        <v>11</v>
      </c>
      <c r="K157" s="14" t="str">
        <f>VLOOKUP(A$2:A$2977,'DNEVNI IZVESTAJ'!A$2:BH$14727,7,0)</f>
        <v>SME</v>
      </c>
      <c r="L157" s="14" t="str">
        <f>VLOOKUP(A$2:A$2977,'DNEVNI IZVESTAJ'!A$2:BI$14727,8,0)</f>
        <v>Current</v>
      </c>
      <c r="M157" s="238">
        <f>VLOOKUP(A$2:A$2977,'DNEVNI IZVESTAJ'!A$2:BJ$14727,9,0)</f>
        <v>0</v>
      </c>
      <c r="N157" s="238">
        <f>VLOOKUP(A$2:A$2977,'DNEVNI IZVESTAJ'!A$2:BK$14727,10,0)</f>
        <v>0</v>
      </c>
      <c r="O157" s="238">
        <f>VLOOKUP(A$2:A$2977,'DNEVNI IZVESTAJ'!A$2:BL$14727,11,0)</f>
        <v>0</v>
      </c>
      <c r="P157" s="238">
        <f>VLOOKUP(A$2:A$2977,'DNEVNI IZVESTAJ'!A$2:BM$14727,12,0)</f>
        <v>0</v>
      </c>
      <c r="Q157" s="238">
        <f>VLOOKUP(A$2:A$2977,'DNEVNI IZVESTAJ'!A$2:BN$14727,13,0)</f>
        <v>0</v>
      </c>
      <c r="R157" s="238">
        <f>VLOOKUP(A$2:A$2977,'DNEVNI IZVESTAJ'!A$2:BO$14727,14,0)</f>
        <v>0</v>
      </c>
      <c r="S157" s="238">
        <f>VLOOKUP(A$2:A$2977,'DNEVNI IZVESTAJ'!A$2:BP$14727,15,0)</f>
        <v>0</v>
      </c>
      <c r="T157" s="14"/>
      <c r="BF157" s="14"/>
    </row>
    <row r="158" spans="1:58">
      <c r="A158" s="245" t="s">
        <v>15757</v>
      </c>
      <c r="B158" s="245" t="s">
        <v>5911</v>
      </c>
      <c r="C158" s="245">
        <v>119.64</v>
      </c>
      <c r="D158" s="245">
        <v>7439.95</v>
      </c>
      <c r="E158" s="245" t="s">
        <v>15752</v>
      </c>
      <c r="F158" s="241">
        <f>VLOOKUP(A$2:A$2977,'DNEVNI IZVESTAJ'!A$2:C$14727,3,0)</f>
        <v>0</v>
      </c>
      <c r="G158" s="238">
        <f>VLOOKUP(A$2:A$2977,'DNEVNI IZVESTAJ'!A$2:D$14727,4,0)</f>
        <v>7064.02</v>
      </c>
      <c r="H158" s="70">
        <f>C158-F158</f>
        <v>119.64</v>
      </c>
      <c r="I158" s="14">
        <f>VLOOKUP(A$2:A$2977,'DNEVNI IZVESTAJ'!A$2:BF$14727,6,0)</f>
        <v>0</v>
      </c>
      <c r="J158" s="18">
        <f ca="1">SUM(I158+UNOS!J$9)</f>
        <v>11</v>
      </c>
      <c r="K158" s="14" t="str">
        <f>VLOOKUP(A$2:A$2977,'DNEVNI IZVESTAJ'!A$2:BH$14727,7,0)</f>
        <v>SME</v>
      </c>
      <c r="L158" s="14" t="str">
        <f>VLOOKUP(A$2:A$2977,'DNEVNI IZVESTAJ'!A$2:BI$14727,8,0)</f>
        <v>Current</v>
      </c>
      <c r="M158" s="238">
        <f>VLOOKUP(A$2:A$2977,'DNEVNI IZVESTAJ'!A$2:BJ$14727,9,0)</f>
        <v>0</v>
      </c>
      <c r="N158" s="238">
        <f>VLOOKUP(A$2:A$2977,'DNEVNI IZVESTAJ'!A$2:BK$14727,10,0)</f>
        <v>0</v>
      </c>
      <c r="O158" s="238">
        <f>VLOOKUP(A$2:A$2977,'DNEVNI IZVESTAJ'!A$2:BL$14727,11,0)</f>
        <v>0</v>
      </c>
      <c r="P158" s="238">
        <f>VLOOKUP(A$2:A$2977,'DNEVNI IZVESTAJ'!A$2:BM$14727,12,0)</f>
        <v>0</v>
      </c>
      <c r="Q158" s="238">
        <f>VLOOKUP(A$2:A$2977,'DNEVNI IZVESTAJ'!A$2:BN$14727,13,0)</f>
        <v>0</v>
      </c>
      <c r="R158" s="238">
        <f>VLOOKUP(A$2:A$2977,'DNEVNI IZVESTAJ'!A$2:BO$14727,14,0)</f>
        <v>0</v>
      </c>
      <c r="S158" s="238">
        <f>VLOOKUP(A$2:A$2977,'DNEVNI IZVESTAJ'!A$2:BP$14727,15,0)</f>
        <v>0</v>
      </c>
      <c r="T158" s="14"/>
      <c r="BF158" s="14"/>
    </row>
    <row r="159" spans="1:58">
      <c r="A159" s="245" t="s">
        <v>3262</v>
      </c>
      <c r="B159" s="245" t="s">
        <v>3263</v>
      </c>
      <c r="C159" s="245">
        <v>0</v>
      </c>
      <c r="D159" s="245">
        <v>1869.24</v>
      </c>
      <c r="E159" s="245" t="s">
        <v>282</v>
      </c>
      <c r="F159" s="241">
        <f>VLOOKUP(A$2:A$2977,'DNEVNI IZVESTAJ'!A$2:C$14727,3,0)</f>
        <v>0</v>
      </c>
      <c r="G159" s="238">
        <f>VLOOKUP(A$2:A$2977,'DNEVNI IZVESTAJ'!A$2:D$14727,4,0)</f>
        <v>1090.3900000000001</v>
      </c>
      <c r="H159" s="70">
        <f>C159-F159</f>
        <v>0</v>
      </c>
      <c r="I159" s="14">
        <f>VLOOKUP(A$2:A$2977,'DNEVNI IZVESTAJ'!A$2:BF$14727,6,0)</f>
        <v>0</v>
      </c>
      <c r="J159" s="18">
        <f ca="1">SUM(I159+UNOS!J$9)</f>
        <v>11</v>
      </c>
      <c r="K159" s="14" t="str">
        <f>VLOOKUP(A$2:A$2977,'DNEVNI IZVESTAJ'!A$2:BH$14727,7,0)</f>
        <v>SME</v>
      </c>
      <c r="L159" s="14" t="str">
        <f>VLOOKUP(A$2:A$2977,'DNEVNI IZVESTAJ'!A$2:BI$14727,8,0)</f>
        <v>Current</v>
      </c>
      <c r="M159" s="238">
        <f>VLOOKUP(A$2:A$2977,'DNEVNI IZVESTAJ'!A$2:BJ$14727,9,0)</f>
        <v>0</v>
      </c>
      <c r="N159" s="238">
        <f>VLOOKUP(A$2:A$2977,'DNEVNI IZVESTAJ'!A$2:BK$14727,10,0)</f>
        <v>0</v>
      </c>
      <c r="O159" s="238">
        <f>VLOOKUP(A$2:A$2977,'DNEVNI IZVESTAJ'!A$2:BL$14727,11,0)</f>
        <v>0</v>
      </c>
      <c r="P159" s="238">
        <f>VLOOKUP(A$2:A$2977,'DNEVNI IZVESTAJ'!A$2:BM$14727,12,0)</f>
        <v>0</v>
      </c>
      <c r="Q159" s="238">
        <f>VLOOKUP(A$2:A$2977,'DNEVNI IZVESTAJ'!A$2:BN$14727,13,0)</f>
        <v>0</v>
      </c>
      <c r="R159" s="238">
        <f>VLOOKUP(A$2:A$2977,'DNEVNI IZVESTAJ'!A$2:BO$14727,14,0)</f>
        <v>0</v>
      </c>
      <c r="S159" s="238">
        <f>VLOOKUP(A$2:A$2977,'DNEVNI IZVESTAJ'!A$2:BP$14727,15,0)</f>
        <v>0</v>
      </c>
      <c r="T159" s="14"/>
      <c r="BF159" s="14"/>
    </row>
    <row r="160" spans="1:58">
      <c r="A160" s="245" t="s">
        <v>840</v>
      </c>
      <c r="B160" s="245" t="s">
        <v>298</v>
      </c>
      <c r="C160" s="245">
        <v>152.97</v>
      </c>
      <c r="D160" s="245">
        <v>3163.19</v>
      </c>
      <c r="E160" s="245" t="s">
        <v>841</v>
      </c>
      <c r="F160" s="241">
        <f>VLOOKUP(A$2:A$2977,'DNEVNI IZVESTAJ'!A$2:C$14727,3,0)</f>
        <v>152.97</v>
      </c>
      <c r="G160" s="238">
        <f>VLOOKUP(A$2:A$2977,'DNEVNI IZVESTAJ'!A$2:D$14727,4,0)</f>
        <v>2477.12</v>
      </c>
      <c r="H160" s="70">
        <f>C160-F160</f>
        <v>0</v>
      </c>
      <c r="I160" s="14">
        <f>VLOOKUP(A$2:A$2977,'DNEVNI IZVESTAJ'!A$2:BF$14727,6,0)</f>
        <v>0</v>
      </c>
      <c r="J160" s="18">
        <f ca="1">SUM(I160+UNOS!J$9)</f>
        <v>11</v>
      </c>
      <c r="K160" s="14" t="str">
        <f>VLOOKUP(A$2:A$2977,'DNEVNI IZVESTAJ'!A$2:BH$14727,7,0)</f>
        <v>SME</v>
      </c>
      <c r="L160" s="14" t="str">
        <f>VLOOKUP(A$2:A$2977,'DNEVNI IZVESTAJ'!A$2:BI$14727,8,0)</f>
        <v>Current</v>
      </c>
      <c r="M160" s="238">
        <f>VLOOKUP(A$2:A$2977,'DNEVNI IZVESTAJ'!A$2:BJ$14727,9,0)</f>
        <v>152.97999999999999</v>
      </c>
      <c r="N160" s="238">
        <f>VLOOKUP(A$2:A$2977,'DNEVNI IZVESTAJ'!A$2:BK$14727,10,0)</f>
        <v>0</v>
      </c>
      <c r="O160" s="238">
        <f>VLOOKUP(A$2:A$2977,'DNEVNI IZVESTAJ'!A$2:BL$14727,11,0)</f>
        <v>0</v>
      </c>
      <c r="P160" s="238">
        <f>VLOOKUP(A$2:A$2977,'DNEVNI IZVESTAJ'!A$2:BM$14727,12,0)</f>
        <v>0</v>
      </c>
      <c r="Q160" s="238">
        <f>VLOOKUP(A$2:A$2977,'DNEVNI IZVESTAJ'!A$2:BN$14727,13,0)</f>
        <v>0</v>
      </c>
      <c r="R160" s="238">
        <f>VLOOKUP(A$2:A$2977,'DNEVNI IZVESTAJ'!A$2:BO$14727,14,0)</f>
        <v>0</v>
      </c>
      <c r="S160" s="238">
        <f>VLOOKUP(A$2:A$2977,'DNEVNI IZVESTAJ'!A$2:BP$14727,15,0)</f>
        <v>0</v>
      </c>
      <c r="T160" s="14"/>
      <c r="BF160" s="14"/>
    </row>
    <row r="161" spans="1:58">
      <c r="A161" s="245" t="s">
        <v>835</v>
      </c>
      <c r="B161" s="245" t="s">
        <v>298</v>
      </c>
      <c r="C161" s="245">
        <v>153.24</v>
      </c>
      <c r="D161" s="245">
        <v>3030.78</v>
      </c>
      <c r="E161" s="245" t="s">
        <v>836</v>
      </c>
      <c r="F161" s="241">
        <f>VLOOKUP(A$2:A$2977,'DNEVNI IZVESTAJ'!A$2:C$14727,3,0)</f>
        <v>0</v>
      </c>
      <c r="G161" s="238">
        <f>VLOOKUP(A$2:A$2977,'DNEVNI IZVESTAJ'!A$2:D$14727,4,0)</f>
        <v>2480.1</v>
      </c>
      <c r="H161" s="70">
        <f>C161-F161</f>
        <v>153.24</v>
      </c>
      <c r="I161" s="14">
        <f>VLOOKUP(A$2:A$2977,'DNEVNI IZVESTAJ'!A$2:BF$14727,6,0)</f>
        <v>0</v>
      </c>
      <c r="J161" s="18">
        <f ca="1">SUM(I161+UNOS!J$9)</f>
        <v>11</v>
      </c>
      <c r="K161" s="14" t="str">
        <f>VLOOKUP(A$2:A$2977,'DNEVNI IZVESTAJ'!A$2:BH$14727,7,0)</f>
        <v>SME</v>
      </c>
      <c r="L161" s="14" t="str">
        <f>VLOOKUP(A$2:A$2977,'DNEVNI IZVESTAJ'!A$2:BI$14727,8,0)</f>
        <v>Current</v>
      </c>
      <c r="M161" s="238">
        <f>VLOOKUP(A$2:A$2977,'DNEVNI IZVESTAJ'!A$2:BJ$14727,9,0)</f>
        <v>0</v>
      </c>
      <c r="N161" s="238">
        <f>VLOOKUP(A$2:A$2977,'DNEVNI IZVESTAJ'!A$2:BK$14727,10,0)</f>
        <v>0</v>
      </c>
      <c r="O161" s="238">
        <f>VLOOKUP(A$2:A$2977,'DNEVNI IZVESTAJ'!A$2:BL$14727,11,0)</f>
        <v>0</v>
      </c>
      <c r="P161" s="238">
        <f>VLOOKUP(A$2:A$2977,'DNEVNI IZVESTAJ'!A$2:BM$14727,12,0)</f>
        <v>0</v>
      </c>
      <c r="Q161" s="238">
        <f>VLOOKUP(A$2:A$2977,'DNEVNI IZVESTAJ'!A$2:BN$14727,13,0)</f>
        <v>0</v>
      </c>
      <c r="R161" s="238">
        <f>VLOOKUP(A$2:A$2977,'DNEVNI IZVESTAJ'!A$2:BO$14727,14,0)</f>
        <v>0</v>
      </c>
      <c r="S161" s="238">
        <f>VLOOKUP(A$2:A$2977,'DNEVNI IZVESTAJ'!A$2:BP$14727,15,0)</f>
        <v>0</v>
      </c>
      <c r="T161" s="14"/>
      <c r="BF161" s="14"/>
    </row>
    <row r="162" spans="1:58">
      <c r="A162" s="245" t="s">
        <v>839</v>
      </c>
      <c r="B162" s="245" t="s">
        <v>298</v>
      </c>
      <c r="C162" s="245">
        <v>152.97</v>
      </c>
      <c r="D162" s="245">
        <v>3163.19</v>
      </c>
      <c r="E162" s="245" t="s">
        <v>838</v>
      </c>
      <c r="F162" s="241">
        <f>VLOOKUP(A$2:A$2977,'DNEVNI IZVESTAJ'!A$2:C$14727,3,0)</f>
        <v>152.97</v>
      </c>
      <c r="G162" s="238">
        <f>VLOOKUP(A$2:A$2977,'DNEVNI IZVESTAJ'!A$2:D$14727,4,0)</f>
        <v>2477.12</v>
      </c>
      <c r="H162" s="70">
        <f>C162-F162</f>
        <v>0</v>
      </c>
      <c r="I162" s="14">
        <f>VLOOKUP(A$2:A$2977,'DNEVNI IZVESTAJ'!A$2:BF$14727,6,0)</f>
        <v>0</v>
      </c>
      <c r="J162" s="18">
        <f ca="1">SUM(I162+UNOS!J$9)</f>
        <v>11</v>
      </c>
      <c r="K162" s="14" t="str">
        <f>VLOOKUP(A$2:A$2977,'DNEVNI IZVESTAJ'!A$2:BH$14727,7,0)</f>
        <v>SME</v>
      </c>
      <c r="L162" s="14" t="str">
        <f>VLOOKUP(A$2:A$2977,'DNEVNI IZVESTAJ'!A$2:BI$14727,8,0)</f>
        <v>Current</v>
      </c>
      <c r="M162" s="238">
        <f>VLOOKUP(A$2:A$2977,'DNEVNI IZVESTAJ'!A$2:BJ$14727,9,0)</f>
        <v>152.97999999999999</v>
      </c>
      <c r="N162" s="238">
        <f>VLOOKUP(A$2:A$2977,'DNEVNI IZVESTAJ'!A$2:BK$14727,10,0)</f>
        <v>0</v>
      </c>
      <c r="O162" s="238">
        <f>VLOOKUP(A$2:A$2977,'DNEVNI IZVESTAJ'!A$2:BL$14727,11,0)</f>
        <v>0</v>
      </c>
      <c r="P162" s="238">
        <f>VLOOKUP(A$2:A$2977,'DNEVNI IZVESTAJ'!A$2:BM$14727,12,0)</f>
        <v>0</v>
      </c>
      <c r="Q162" s="238">
        <f>VLOOKUP(A$2:A$2977,'DNEVNI IZVESTAJ'!A$2:BN$14727,13,0)</f>
        <v>0</v>
      </c>
      <c r="R162" s="238">
        <f>VLOOKUP(A$2:A$2977,'DNEVNI IZVESTAJ'!A$2:BO$14727,14,0)</f>
        <v>0</v>
      </c>
      <c r="S162" s="238">
        <f>VLOOKUP(A$2:A$2977,'DNEVNI IZVESTAJ'!A$2:BP$14727,15,0)</f>
        <v>0</v>
      </c>
      <c r="T162" s="14"/>
      <c r="BF162" s="14"/>
    </row>
    <row r="163" spans="1:58">
      <c r="A163" s="245" t="s">
        <v>1508</v>
      </c>
      <c r="B163" s="245" t="s">
        <v>298</v>
      </c>
      <c r="C163" s="245">
        <v>40.14</v>
      </c>
      <c r="D163" s="245">
        <v>312.62</v>
      </c>
      <c r="E163" s="245" t="s">
        <v>1561</v>
      </c>
      <c r="F163" s="241">
        <f>VLOOKUP(A$2:A$2977,'DNEVNI IZVESTAJ'!A$2:C$14727,3,0)</f>
        <v>0</v>
      </c>
      <c r="G163" s="238">
        <f>VLOOKUP(A$2:A$2977,'DNEVNI IZVESTAJ'!A$2:D$14727,4,0)</f>
        <v>158.22999999999999</v>
      </c>
      <c r="H163" s="70">
        <f>C163-F163</f>
        <v>40.14</v>
      </c>
      <c r="I163" s="14">
        <f>VLOOKUP(A$2:A$2977,'DNEVNI IZVESTAJ'!A$2:BF$14727,6,0)</f>
        <v>0</v>
      </c>
      <c r="J163" s="18">
        <f ca="1">SUM(I163+UNOS!J$9)</f>
        <v>11</v>
      </c>
      <c r="K163" s="14" t="str">
        <f>VLOOKUP(A$2:A$2977,'DNEVNI IZVESTAJ'!A$2:BH$14727,7,0)</f>
        <v>SME</v>
      </c>
      <c r="L163" s="14" t="str">
        <f>VLOOKUP(A$2:A$2977,'DNEVNI IZVESTAJ'!A$2:BI$14727,8,0)</f>
        <v>Current</v>
      </c>
      <c r="M163" s="238">
        <f>VLOOKUP(A$2:A$2977,'DNEVNI IZVESTAJ'!A$2:BJ$14727,9,0)</f>
        <v>0</v>
      </c>
      <c r="N163" s="238">
        <f>VLOOKUP(A$2:A$2977,'DNEVNI IZVESTAJ'!A$2:BK$14727,10,0)</f>
        <v>0</v>
      </c>
      <c r="O163" s="238">
        <f>VLOOKUP(A$2:A$2977,'DNEVNI IZVESTAJ'!A$2:BL$14727,11,0)</f>
        <v>0</v>
      </c>
      <c r="P163" s="238">
        <f>VLOOKUP(A$2:A$2977,'DNEVNI IZVESTAJ'!A$2:BM$14727,12,0)</f>
        <v>0</v>
      </c>
      <c r="Q163" s="238">
        <f>VLOOKUP(A$2:A$2977,'DNEVNI IZVESTAJ'!A$2:BN$14727,13,0)</f>
        <v>0</v>
      </c>
      <c r="R163" s="238">
        <f>VLOOKUP(A$2:A$2977,'DNEVNI IZVESTAJ'!A$2:BO$14727,14,0)</f>
        <v>0</v>
      </c>
      <c r="S163" s="238">
        <f>VLOOKUP(A$2:A$2977,'DNEVNI IZVESTAJ'!A$2:BP$14727,15,0)</f>
        <v>0</v>
      </c>
      <c r="T163" s="14"/>
      <c r="BF163" s="14"/>
    </row>
    <row r="164" spans="1:58">
      <c r="A164" s="245" t="s">
        <v>15742</v>
      </c>
      <c r="B164" s="245" t="s">
        <v>5911</v>
      </c>
      <c r="C164" s="245">
        <v>159.4</v>
      </c>
      <c r="D164" s="245">
        <v>9912.83</v>
      </c>
      <c r="E164" s="245" t="s">
        <v>15740</v>
      </c>
      <c r="F164" s="241">
        <f>VLOOKUP(A$2:A$2977,'DNEVNI IZVESTAJ'!A$2:C$14727,3,0)</f>
        <v>0</v>
      </c>
      <c r="G164" s="238">
        <f>VLOOKUP(A$2:A$2977,'DNEVNI IZVESTAJ'!A$2:D$14727,4,0)</f>
        <v>9411.9500000000007</v>
      </c>
      <c r="H164" s="70">
        <f>C164-F164</f>
        <v>159.4</v>
      </c>
      <c r="I164" s="14">
        <f>VLOOKUP(A$2:A$2977,'DNEVNI IZVESTAJ'!A$2:BF$14727,6,0)</f>
        <v>0</v>
      </c>
      <c r="J164" s="18">
        <f ca="1">SUM(I164+UNOS!J$9)</f>
        <v>11</v>
      </c>
      <c r="K164" s="14" t="str">
        <f>VLOOKUP(A$2:A$2977,'DNEVNI IZVESTAJ'!A$2:BH$14727,7,0)</f>
        <v>SME</v>
      </c>
      <c r="L164" s="14" t="str">
        <f>VLOOKUP(A$2:A$2977,'DNEVNI IZVESTAJ'!A$2:BI$14727,8,0)</f>
        <v>Current</v>
      </c>
      <c r="M164" s="238">
        <f>VLOOKUP(A$2:A$2977,'DNEVNI IZVESTAJ'!A$2:BJ$14727,9,0)</f>
        <v>0</v>
      </c>
      <c r="N164" s="238">
        <f>VLOOKUP(A$2:A$2977,'DNEVNI IZVESTAJ'!A$2:BK$14727,10,0)</f>
        <v>0</v>
      </c>
      <c r="O164" s="238">
        <f>VLOOKUP(A$2:A$2977,'DNEVNI IZVESTAJ'!A$2:BL$14727,11,0)</f>
        <v>0</v>
      </c>
      <c r="P164" s="238">
        <f>VLOOKUP(A$2:A$2977,'DNEVNI IZVESTAJ'!A$2:BM$14727,12,0)</f>
        <v>0</v>
      </c>
      <c r="Q164" s="238">
        <f>VLOOKUP(A$2:A$2977,'DNEVNI IZVESTAJ'!A$2:BN$14727,13,0)</f>
        <v>0</v>
      </c>
      <c r="R164" s="238">
        <f>VLOOKUP(A$2:A$2977,'DNEVNI IZVESTAJ'!A$2:BO$14727,14,0)</f>
        <v>0</v>
      </c>
      <c r="S164" s="238">
        <f>VLOOKUP(A$2:A$2977,'DNEVNI IZVESTAJ'!A$2:BP$14727,15,0)</f>
        <v>0</v>
      </c>
      <c r="T164" s="14"/>
      <c r="BF164" s="14"/>
    </row>
    <row r="165" spans="1:58">
      <c r="A165" s="245" t="s">
        <v>6498</v>
      </c>
      <c r="B165" s="245" t="s">
        <v>6321</v>
      </c>
      <c r="C165" s="245">
        <v>32068.39</v>
      </c>
      <c r="D165" s="245">
        <v>0</v>
      </c>
      <c r="E165" s="245" t="s">
        <v>6499</v>
      </c>
      <c r="F165" s="241">
        <f>VLOOKUP(A$2:A$2977,'DNEVNI IZVESTAJ'!A$2:C$14727,3,0)</f>
        <v>0</v>
      </c>
      <c r="G165" s="238">
        <f>VLOOKUP(A$2:A$2977,'DNEVNI IZVESTAJ'!A$2:D$14727,4,0)</f>
        <v>31879.65</v>
      </c>
      <c r="H165" s="70">
        <f>C165-F165</f>
        <v>32068.39</v>
      </c>
      <c r="I165" s="14">
        <f>VLOOKUP(A$2:A$2977,'DNEVNI IZVESTAJ'!A$2:BF$14727,6,0)</f>
        <v>0</v>
      </c>
      <c r="J165" s="18">
        <f ca="1">SUM(I165+UNOS!J$9)</f>
        <v>11</v>
      </c>
      <c r="K165" s="14" t="str">
        <f>VLOOKUP(A$2:A$2977,'DNEVNI IZVESTAJ'!A$2:BH$14727,7,0)</f>
        <v>SME</v>
      </c>
      <c r="L165" s="14" t="str">
        <f>VLOOKUP(A$2:A$2977,'DNEVNI IZVESTAJ'!A$2:BI$14727,8,0)</f>
        <v>Current</v>
      </c>
      <c r="M165" s="238">
        <f>VLOOKUP(A$2:A$2977,'DNEVNI IZVESTAJ'!A$2:BJ$14727,9,0)</f>
        <v>0</v>
      </c>
      <c r="N165" s="238">
        <f>VLOOKUP(A$2:A$2977,'DNEVNI IZVESTAJ'!A$2:BK$14727,10,0)</f>
        <v>0</v>
      </c>
      <c r="O165" s="238">
        <f>VLOOKUP(A$2:A$2977,'DNEVNI IZVESTAJ'!A$2:BL$14727,11,0)</f>
        <v>0</v>
      </c>
      <c r="P165" s="238">
        <f>VLOOKUP(A$2:A$2977,'DNEVNI IZVESTAJ'!A$2:BM$14727,12,0)</f>
        <v>0</v>
      </c>
      <c r="Q165" s="238">
        <f>VLOOKUP(A$2:A$2977,'DNEVNI IZVESTAJ'!A$2:BN$14727,13,0)</f>
        <v>0</v>
      </c>
      <c r="R165" s="238">
        <f>VLOOKUP(A$2:A$2977,'DNEVNI IZVESTAJ'!A$2:BO$14727,14,0)</f>
        <v>0</v>
      </c>
      <c r="S165" s="238">
        <f>VLOOKUP(A$2:A$2977,'DNEVNI IZVESTAJ'!A$2:BP$14727,15,0)</f>
        <v>0</v>
      </c>
      <c r="T165" s="14"/>
      <c r="BF165" s="14"/>
    </row>
    <row r="166" spans="1:58">
      <c r="A166" s="245" t="s">
        <v>4973</v>
      </c>
      <c r="B166" s="245" t="s">
        <v>6321</v>
      </c>
      <c r="C166" s="245">
        <v>7884.43</v>
      </c>
      <c r="D166" s="245">
        <v>0</v>
      </c>
      <c r="E166" s="245" t="s">
        <v>4974</v>
      </c>
      <c r="F166" s="241">
        <f>VLOOKUP(A$2:A$2977,'DNEVNI IZVESTAJ'!A$2:C$14727,3,0)</f>
        <v>0</v>
      </c>
      <c r="G166" s="238">
        <f>VLOOKUP(A$2:A$2977,'DNEVNI IZVESTAJ'!A$2:D$14727,4,0)</f>
        <v>7742.66</v>
      </c>
      <c r="H166" s="70">
        <f>C166-F166</f>
        <v>7884.43</v>
      </c>
      <c r="I166" s="14">
        <f>VLOOKUP(A$2:A$2977,'DNEVNI IZVESTAJ'!A$2:BF$14727,6,0)</f>
        <v>0</v>
      </c>
      <c r="J166" s="18">
        <f ca="1">SUM(I166+UNOS!J$9)</f>
        <v>11</v>
      </c>
      <c r="K166" s="14" t="str">
        <f>VLOOKUP(A$2:A$2977,'DNEVNI IZVESTAJ'!A$2:BH$14727,7,0)</f>
        <v>SME</v>
      </c>
      <c r="L166" s="14" t="str">
        <f>VLOOKUP(A$2:A$2977,'DNEVNI IZVESTAJ'!A$2:BI$14727,8,0)</f>
        <v>Current</v>
      </c>
      <c r="M166" s="238">
        <f>VLOOKUP(A$2:A$2977,'DNEVNI IZVESTAJ'!A$2:BJ$14727,9,0)</f>
        <v>0</v>
      </c>
      <c r="N166" s="238">
        <f>VLOOKUP(A$2:A$2977,'DNEVNI IZVESTAJ'!A$2:BK$14727,10,0)</f>
        <v>0</v>
      </c>
      <c r="O166" s="238">
        <f>VLOOKUP(A$2:A$2977,'DNEVNI IZVESTAJ'!A$2:BL$14727,11,0)</f>
        <v>0</v>
      </c>
      <c r="P166" s="238">
        <f>VLOOKUP(A$2:A$2977,'DNEVNI IZVESTAJ'!A$2:BM$14727,12,0)</f>
        <v>0</v>
      </c>
      <c r="Q166" s="238">
        <f>VLOOKUP(A$2:A$2977,'DNEVNI IZVESTAJ'!A$2:BN$14727,13,0)</f>
        <v>0</v>
      </c>
      <c r="R166" s="238">
        <f>VLOOKUP(A$2:A$2977,'DNEVNI IZVESTAJ'!A$2:BO$14727,14,0)</f>
        <v>0</v>
      </c>
      <c r="S166" s="238">
        <f>VLOOKUP(A$2:A$2977,'DNEVNI IZVESTAJ'!A$2:BP$14727,15,0)</f>
        <v>0</v>
      </c>
      <c r="T166" s="14"/>
      <c r="BF166" s="14"/>
    </row>
    <row r="167" spans="1:58">
      <c r="A167" s="245" t="s">
        <v>4975</v>
      </c>
      <c r="B167" s="245" t="s">
        <v>6321</v>
      </c>
      <c r="C167" s="245">
        <v>4409.13</v>
      </c>
      <c r="D167" s="245">
        <v>0</v>
      </c>
      <c r="E167" s="245" t="s">
        <v>4976</v>
      </c>
      <c r="F167" s="241">
        <f>VLOOKUP(A$2:A$2977,'DNEVNI IZVESTAJ'!A$2:C$14727,3,0)</f>
        <v>0</v>
      </c>
      <c r="G167" s="238">
        <f>VLOOKUP(A$2:A$2977,'DNEVNI IZVESTAJ'!A$2:D$14727,4,0)</f>
        <v>4329.8500000000004</v>
      </c>
      <c r="H167" s="70">
        <f>C167-F167</f>
        <v>4409.13</v>
      </c>
      <c r="I167" s="14">
        <f>VLOOKUP(A$2:A$2977,'DNEVNI IZVESTAJ'!A$2:BF$14727,6,0)</f>
        <v>0</v>
      </c>
      <c r="J167" s="18">
        <f ca="1">SUM(I167+UNOS!J$9)</f>
        <v>11</v>
      </c>
      <c r="K167" s="14" t="str">
        <f>VLOOKUP(A$2:A$2977,'DNEVNI IZVESTAJ'!A$2:BH$14727,7,0)</f>
        <v>SME</v>
      </c>
      <c r="L167" s="14" t="str">
        <f>VLOOKUP(A$2:A$2977,'DNEVNI IZVESTAJ'!A$2:BI$14727,8,0)</f>
        <v>Current</v>
      </c>
      <c r="M167" s="238">
        <f>VLOOKUP(A$2:A$2977,'DNEVNI IZVESTAJ'!A$2:BJ$14727,9,0)</f>
        <v>0</v>
      </c>
      <c r="N167" s="238">
        <f>VLOOKUP(A$2:A$2977,'DNEVNI IZVESTAJ'!A$2:BK$14727,10,0)</f>
        <v>0</v>
      </c>
      <c r="O167" s="238">
        <f>VLOOKUP(A$2:A$2977,'DNEVNI IZVESTAJ'!A$2:BL$14727,11,0)</f>
        <v>0</v>
      </c>
      <c r="P167" s="238">
        <f>VLOOKUP(A$2:A$2977,'DNEVNI IZVESTAJ'!A$2:BM$14727,12,0)</f>
        <v>0</v>
      </c>
      <c r="Q167" s="238">
        <f>VLOOKUP(A$2:A$2977,'DNEVNI IZVESTAJ'!A$2:BN$14727,13,0)</f>
        <v>0</v>
      </c>
      <c r="R167" s="238">
        <f>VLOOKUP(A$2:A$2977,'DNEVNI IZVESTAJ'!A$2:BO$14727,14,0)</f>
        <v>0</v>
      </c>
      <c r="S167" s="238">
        <f>VLOOKUP(A$2:A$2977,'DNEVNI IZVESTAJ'!A$2:BP$14727,15,0)</f>
        <v>0</v>
      </c>
      <c r="T167" s="14"/>
      <c r="BF167" s="14"/>
    </row>
    <row r="168" spans="1:58">
      <c r="A168" s="245" t="s">
        <v>4978</v>
      </c>
      <c r="B168" s="245" t="s">
        <v>6321</v>
      </c>
      <c r="C168" s="245">
        <v>16989.810000000001</v>
      </c>
      <c r="D168" s="245">
        <v>0</v>
      </c>
      <c r="E168" s="245" t="s">
        <v>4976</v>
      </c>
      <c r="F168" s="241">
        <f>VLOOKUP(A$2:A$2977,'DNEVNI IZVESTAJ'!A$2:C$14727,3,0)</f>
        <v>0</v>
      </c>
      <c r="G168" s="238">
        <f>VLOOKUP(A$2:A$2977,'DNEVNI IZVESTAJ'!A$2:D$14727,4,0)</f>
        <v>16684.32</v>
      </c>
      <c r="H168" s="70">
        <f>C168-F168</f>
        <v>16989.810000000001</v>
      </c>
      <c r="I168" s="14">
        <f>VLOOKUP(A$2:A$2977,'DNEVNI IZVESTAJ'!A$2:BF$14727,6,0)</f>
        <v>0</v>
      </c>
      <c r="J168" s="18">
        <f ca="1">SUM(I168+UNOS!J$9)</f>
        <v>11</v>
      </c>
      <c r="K168" s="14" t="str">
        <f>VLOOKUP(A$2:A$2977,'DNEVNI IZVESTAJ'!A$2:BH$14727,7,0)</f>
        <v>SME</v>
      </c>
      <c r="L168" s="14" t="str">
        <f>VLOOKUP(A$2:A$2977,'DNEVNI IZVESTAJ'!A$2:BI$14727,8,0)</f>
        <v>Current</v>
      </c>
      <c r="M168" s="238">
        <f>VLOOKUP(A$2:A$2977,'DNEVNI IZVESTAJ'!A$2:BJ$14727,9,0)</f>
        <v>0</v>
      </c>
      <c r="N168" s="238">
        <f>VLOOKUP(A$2:A$2977,'DNEVNI IZVESTAJ'!A$2:BK$14727,10,0)</f>
        <v>0</v>
      </c>
      <c r="O168" s="238">
        <f>VLOOKUP(A$2:A$2977,'DNEVNI IZVESTAJ'!A$2:BL$14727,11,0)</f>
        <v>0</v>
      </c>
      <c r="P168" s="238">
        <f>VLOOKUP(A$2:A$2977,'DNEVNI IZVESTAJ'!A$2:BM$14727,12,0)</f>
        <v>0</v>
      </c>
      <c r="Q168" s="238">
        <f>VLOOKUP(A$2:A$2977,'DNEVNI IZVESTAJ'!A$2:BN$14727,13,0)</f>
        <v>0</v>
      </c>
      <c r="R168" s="238">
        <f>VLOOKUP(A$2:A$2977,'DNEVNI IZVESTAJ'!A$2:BO$14727,14,0)</f>
        <v>0</v>
      </c>
      <c r="S168" s="238">
        <f>VLOOKUP(A$2:A$2977,'DNEVNI IZVESTAJ'!A$2:BP$14727,15,0)</f>
        <v>0</v>
      </c>
      <c r="T168" s="14"/>
      <c r="BF168" s="14"/>
    </row>
    <row r="169" spans="1:58">
      <c r="A169" s="245" t="s">
        <v>4980</v>
      </c>
      <c r="B169" s="245" t="s">
        <v>6321</v>
      </c>
      <c r="C169" s="245">
        <v>7983.48</v>
      </c>
      <c r="D169" s="245">
        <v>0</v>
      </c>
      <c r="E169" s="245" t="s">
        <v>4981</v>
      </c>
      <c r="F169" s="241">
        <f>VLOOKUP(A$2:A$2977,'DNEVNI IZVESTAJ'!A$2:C$14727,3,0)</f>
        <v>0</v>
      </c>
      <c r="G169" s="238">
        <f>VLOOKUP(A$2:A$2977,'DNEVNI IZVESTAJ'!A$2:D$14727,4,0)</f>
        <v>7839.93</v>
      </c>
      <c r="H169" s="70">
        <f>C169-F169</f>
        <v>7983.48</v>
      </c>
      <c r="I169" s="14">
        <f>VLOOKUP(A$2:A$2977,'DNEVNI IZVESTAJ'!A$2:BF$14727,6,0)</f>
        <v>0</v>
      </c>
      <c r="J169" s="18">
        <f ca="1">SUM(I169+UNOS!J$9)</f>
        <v>11</v>
      </c>
      <c r="K169" s="14" t="str">
        <f>VLOOKUP(A$2:A$2977,'DNEVNI IZVESTAJ'!A$2:BH$14727,7,0)</f>
        <v>SME</v>
      </c>
      <c r="L169" s="14" t="str">
        <f>VLOOKUP(A$2:A$2977,'DNEVNI IZVESTAJ'!A$2:BI$14727,8,0)</f>
        <v>Current</v>
      </c>
      <c r="M169" s="238">
        <f>VLOOKUP(A$2:A$2977,'DNEVNI IZVESTAJ'!A$2:BJ$14727,9,0)</f>
        <v>0</v>
      </c>
      <c r="N169" s="238">
        <f>VLOOKUP(A$2:A$2977,'DNEVNI IZVESTAJ'!A$2:BK$14727,10,0)</f>
        <v>0</v>
      </c>
      <c r="O169" s="238">
        <f>VLOOKUP(A$2:A$2977,'DNEVNI IZVESTAJ'!A$2:BL$14727,11,0)</f>
        <v>0</v>
      </c>
      <c r="P169" s="238">
        <f>VLOOKUP(A$2:A$2977,'DNEVNI IZVESTAJ'!A$2:BM$14727,12,0)</f>
        <v>0</v>
      </c>
      <c r="Q169" s="238">
        <f>VLOOKUP(A$2:A$2977,'DNEVNI IZVESTAJ'!A$2:BN$14727,13,0)</f>
        <v>0</v>
      </c>
      <c r="R169" s="238">
        <f>VLOOKUP(A$2:A$2977,'DNEVNI IZVESTAJ'!A$2:BO$14727,14,0)</f>
        <v>0</v>
      </c>
      <c r="S169" s="238">
        <f>VLOOKUP(A$2:A$2977,'DNEVNI IZVESTAJ'!A$2:BP$14727,15,0)</f>
        <v>0</v>
      </c>
      <c r="T169" s="14"/>
      <c r="BF169" s="14"/>
    </row>
    <row r="170" spans="1:58">
      <c r="A170" s="245" t="s">
        <v>4982</v>
      </c>
      <c r="B170" s="245" t="s">
        <v>6321</v>
      </c>
      <c r="C170" s="245">
        <v>3628.44</v>
      </c>
      <c r="D170" s="245">
        <v>0</v>
      </c>
      <c r="E170" s="245" t="s">
        <v>4974</v>
      </c>
      <c r="F170" s="241">
        <f>VLOOKUP(A$2:A$2977,'DNEVNI IZVESTAJ'!A$2:C$14727,3,0)</f>
        <v>0</v>
      </c>
      <c r="G170" s="238">
        <f>VLOOKUP(A$2:A$2977,'DNEVNI IZVESTAJ'!A$2:D$14727,4,0)</f>
        <v>3563.2</v>
      </c>
      <c r="H170" s="70">
        <f>C170-F170</f>
        <v>3628.44</v>
      </c>
      <c r="I170" s="14">
        <f>VLOOKUP(A$2:A$2977,'DNEVNI IZVESTAJ'!A$2:BF$14727,6,0)</f>
        <v>0</v>
      </c>
      <c r="J170" s="18">
        <f ca="1">SUM(I170+UNOS!J$9)</f>
        <v>11</v>
      </c>
      <c r="K170" s="14" t="str">
        <f>VLOOKUP(A$2:A$2977,'DNEVNI IZVESTAJ'!A$2:BH$14727,7,0)</f>
        <v>SME</v>
      </c>
      <c r="L170" s="14" t="str">
        <f>VLOOKUP(A$2:A$2977,'DNEVNI IZVESTAJ'!A$2:BI$14727,8,0)</f>
        <v>Current</v>
      </c>
      <c r="M170" s="238">
        <f>VLOOKUP(A$2:A$2977,'DNEVNI IZVESTAJ'!A$2:BJ$14727,9,0)</f>
        <v>0</v>
      </c>
      <c r="N170" s="238">
        <f>VLOOKUP(A$2:A$2977,'DNEVNI IZVESTAJ'!A$2:BK$14727,10,0)</f>
        <v>0</v>
      </c>
      <c r="O170" s="238">
        <f>VLOOKUP(A$2:A$2977,'DNEVNI IZVESTAJ'!A$2:BL$14727,11,0)</f>
        <v>0</v>
      </c>
      <c r="P170" s="238">
        <f>VLOOKUP(A$2:A$2977,'DNEVNI IZVESTAJ'!A$2:BM$14727,12,0)</f>
        <v>0</v>
      </c>
      <c r="Q170" s="238">
        <f>VLOOKUP(A$2:A$2977,'DNEVNI IZVESTAJ'!A$2:BN$14727,13,0)</f>
        <v>0</v>
      </c>
      <c r="R170" s="238">
        <f>VLOOKUP(A$2:A$2977,'DNEVNI IZVESTAJ'!A$2:BO$14727,14,0)</f>
        <v>0</v>
      </c>
      <c r="S170" s="238">
        <f>VLOOKUP(A$2:A$2977,'DNEVNI IZVESTAJ'!A$2:BP$14727,15,0)</f>
        <v>0</v>
      </c>
      <c r="T170" s="14"/>
      <c r="BF170" s="14"/>
    </row>
    <row r="171" spans="1:58">
      <c r="A171" s="245" t="s">
        <v>4984</v>
      </c>
      <c r="B171" s="245" t="s">
        <v>6321</v>
      </c>
      <c r="C171" s="245">
        <v>25261.24</v>
      </c>
      <c r="D171" s="245">
        <v>0</v>
      </c>
      <c r="E171" s="245" t="s">
        <v>4976</v>
      </c>
      <c r="F171" s="241">
        <f>VLOOKUP(A$2:A$2977,'DNEVNI IZVESTAJ'!A$2:C$14727,3,0)</f>
        <v>0</v>
      </c>
      <c r="G171" s="238">
        <f>VLOOKUP(A$2:A$2977,'DNEVNI IZVESTAJ'!A$2:D$14727,4,0)</f>
        <v>24807.040000000001</v>
      </c>
      <c r="H171" s="70">
        <f>C171-F171</f>
        <v>25261.24</v>
      </c>
      <c r="I171" s="14">
        <f>VLOOKUP(A$2:A$2977,'DNEVNI IZVESTAJ'!A$2:BF$14727,6,0)</f>
        <v>0</v>
      </c>
      <c r="J171" s="18">
        <f ca="1">SUM(I171+UNOS!J$9)</f>
        <v>11</v>
      </c>
      <c r="K171" s="14" t="str">
        <f>VLOOKUP(A$2:A$2977,'DNEVNI IZVESTAJ'!A$2:BH$14727,7,0)</f>
        <v>SME</v>
      </c>
      <c r="L171" s="14" t="str">
        <f>VLOOKUP(A$2:A$2977,'DNEVNI IZVESTAJ'!A$2:BI$14727,8,0)</f>
        <v>Current</v>
      </c>
      <c r="M171" s="238">
        <f>VLOOKUP(A$2:A$2977,'DNEVNI IZVESTAJ'!A$2:BJ$14727,9,0)</f>
        <v>0</v>
      </c>
      <c r="N171" s="238">
        <f>VLOOKUP(A$2:A$2977,'DNEVNI IZVESTAJ'!A$2:BK$14727,10,0)</f>
        <v>0</v>
      </c>
      <c r="O171" s="238">
        <f>VLOOKUP(A$2:A$2977,'DNEVNI IZVESTAJ'!A$2:BL$14727,11,0)</f>
        <v>0</v>
      </c>
      <c r="P171" s="238">
        <f>VLOOKUP(A$2:A$2977,'DNEVNI IZVESTAJ'!A$2:BM$14727,12,0)</f>
        <v>0</v>
      </c>
      <c r="Q171" s="238">
        <f>VLOOKUP(A$2:A$2977,'DNEVNI IZVESTAJ'!A$2:BN$14727,13,0)</f>
        <v>0</v>
      </c>
      <c r="R171" s="238">
        <f>VLOOKUP(A$2:A$2977,'DNEVNI IZVESTAJ'!A$2:BO$14727,14,0)</f>
        <v>0</v>
      </c>
      <c r="S171" s="238">
        <f>VLOOKUP(A$2:A$2977,'DNEVNI IZVESTAJ'!A$2:BP$14727,15,0)</f>
        <v>0</v>
      </c>
      <c r="T171" s="14"/>
      <c r="BF171" s="14"/>
    </row>
    <row r="172" spans="1:58">
      <c r="A172" s="245" t="s">
        <v>3848</v>
      </c>
      <c r="B172" s="245" t="s">
        <v>6321</v>
      </c>
      <c r="C172" s="245">
        <v>24360.67</v>
      </c>
      <c r="D172" s="245">
        <v>0</v>
      </c>
      <c r="E172" s="245" t="s">
        <v>4976</v>
      </c>
      <c r="F172" s="241">
        <f>VLOOKUP(A$2:A$2977,'DNEVNI IZVESTAJ'!A$2:C$14727,3,0)</f>
        <v>0</v>
      </c>
      <c r="G172" s="238">
        <f>VLOOKUP(A$2:A$2977,'DNEVNI IZVESTAJ'!A$2:D$14727,4,0)</f>
        <v>23922.66</v>
      </c>
      <c r="H172" s="70">
        <f>C172-F172</f>
        <v>24360.67</v>
      </c>
      <c r="I172" s="14">
        <f>VLOOKUP(A$2:A$2977,'DNEVNI IZVESTAJ'!A$2:BF$14727,6,0)</f>
        <v>0</v>
      </c>
      <c r="J172" s="18">
        <f ca="1">SUM(I172+UNOS!J$9)</f>
        <v>11</v>
      </c>
      <c r="K172" s="14" t="str">
        <f>VLOOKUP(A$2:A$2977,'DNEVNI IZVESTAJ'!A$2:BH$14727,7,0)</f>
        <v>SME</v>
      </c>
      <c r="L172" s="14" t="str">
        <f>VLOOKUP(A$2:A$2977,'DNEVNI IZVESTAJ'!A$2:BI$14727,8,0)</f>
        <v>Current</v>
      </c>
      <c r="M172" s="238">
        <f>VLOOKUP(A$2:A$2977,'DNEVNI IZVESTAJ'!A$2:BJ$14727,9,0)</f>
        <v>0</v>
      </c>
      <c r="N172" s="238">
        <f>VLOOKUP(A$2:A$2977,'DNEVNI IZVESTAJ'!A$2:BK$14727,10,0)</f>
        <v>0</v>
      </c>
      <c r="O172" s="238">
        <f>VLOOKUP(A$2:A$2977,'DNEVNI IZVESTAJ'!A$2:BL$14727,11,0)</f>
        <v>0</v>
      </c>
      <c r="P172" s="238">
        <f>VLOOKUP(A$2:A$2977,'DNEVNI IZVESTAJ'!A$2:BM$14727,12,0)</f>
        <v>0</v>
      </c>
      <c r="Q172" s="238">
        <f>VLOOKUP(A$2:A$2977,'DNEVNI IZVESTAJ'!A$2:BN$14727,13,0)</f>
        <v>0</v>
      </c>
      <c r="R172" s="238">
        <f>VLOOKUP(A$2:A$2977,'DNEVNI IZVESTAJ'!A$2:BO$14727,14,0)</f>
        <v>0</v>
      </c>
      <c r="S172" s="238">
        <f>VLOOKUP(A$2:A$2977,'DNEVNI IZVESTAJ'!A$2:BP$14727,15,0)</f>
        <v>0</v>
      </c>
      <c r="T172" s="14"/>
      <c r="BF172" s="14"/>
    </row>
    <row r="173" spans="1:58">
      <c r="A173" s="245" t="s">
        <v>3849</v>
      </c>
      <c r="B173" s="245" t="s">
        <v>6321</v>
      </c>
      <c r="C173" s="245">
        <v>18016.52</v>
      </c>
      <c r="D173" s="245">
        <v>0</v>
      </c>
      <c r="E173" s="245" t="s">
        <v>4976</v>
      </c>
      <c r="F173" s="241">
        <f>VLOOKUP(A$2:A$2977,'DNEVNI IZVESTAJ'!A$2:C$14727,3,0)</f>
        <v>0</v>
      </c>
      <c r="G173" s="238">
        <f>VLOOKUP(A$2:A$2977,'DNEVNI IZVESTAJ'!A$2:D$14727,4,0)</f>
        <v>17692.580000000002</v>
      </c>
      <c r="H173" s="70">
        <f>C173-F173</f>
        <v>18016.52</v>
      </c>
      <c r="I173" s="14">
        <f>VLOOKUP(A$2:A$2977,'DNEVNI IZVESTAJ'!A$2:BF$14727,6,0)</f>
        <v>0</v>
      </c>
      <c r="J173" s="18">
        <f ca="1">SUM(I173+UNOS!J$9)</f>
        <v>11</v>
      </c>
      <c r="K173" s="14" t="str">
        <f>VLOOKUP(A$2:A$2977,'DNEVNI IZVESTAJ'!A$2:BH$14727,7,0)</f>
        <v>SME</v>
      </c>
      <c r="L173" s="14" t="str">
        <f>VLOOKUP(A$2:A$2977,'DNEVNI IZVESTAJ'!A$2:BI$14727,8,0)</f>
        <v>Current</v>
      </c>
      <c r="M173" s="238">
        <f>VLOOKUP(A$2:A$2977,'DNEVNI IZVESTAJ'!A$2:BJ$14727,9,0)</f>
        <v>0</v>
      </c>
      <c r="N173" s="238">
        <f>VLOOKUP(A$2:A$2977,'DNEVNI IZVESTAJ'!A$2:BK$14727,10,0)</f>
        <v>0</v>
      </c>
      <c r="O173" s="238">
        <f>VLOOKUP(A$2:A$2977,'DNEVNI IZVESTAJ'!A$2:BL$14727,11,0)</f>
        <v>0</v>
      </c>
      <c r="P173" s="238">
        <f>VLOOKUP(A$2:A$2977,'DNEVNI IZVESTAJ'!A$2:BM$14727,12,0)</f>
        <v>0</v>
      </c>
      <c r="Q173" s="238">
        <f>VLOOKUP(A$2:A$2977,'DNEVNI IZVESTAJ'!A$2:BN$14727,13,0)</f>
        <v>0</v>
      </c>
      <c r="R173" s="238">
        <f>VLOOKUP(A$2:A$2977,'DNEVNI IZVESTAJ'!A$2:BO$14727,14,0)</f>
        <v>0</v>
      </c>
      <c r="S173" s="238">
        <f>VLOOKUP(A$2:A$2977,'DNEVNI IZVESTAJ'!A$2:BP$14727,15,0)</f>
        <v>0</v>
      </c>
      <c r="T173" s="14"/>
      <c r="BF173" s="14"/>
    </row>
    <row r="174" spans="1:58">
      <c r="A174" s="245" t="s">
        <v>4943</v>
      </c>
      <c r="B174" s="245" t="s">
        <v>6321</v>
      </c>
      <c r="C174" s="245">
        <v>12908.79</v>
      </c>
      <c r="D174" s="245">
        <v>0</v>
      </c>
      <c r="E174" s="245" t="s">
        <v>4944</v>
      </c>
      <c r="F174" s="241">
        <f>VLOOKUP(A$2:A$2977,'DNEVNI IZVESTAJ'!A$2:C$14727,3,0)</f>
        <v>0</v>
      </c>
      <c r="G174" s="238">
        <f>VLOOKUP(A$2:A$2977,'DNEVNI IZVESTAJ'!A$2:D$14727,4,0)</f>
        <v>14465.31</v>
      </c>
      <c r="H174" s="70">
        <f>C174-F174</f>
        <v>12908.79</v>
      </c>
      <c r="I174" s="14">
        <f>VLOOKUP(A$2:A$2977,'DNEVNI IZVESTAJ'!A$2:BF$14727,6,0)</f>
        <v>0</v>
      </c>
      <c r="J174" s="18">
        <f ca="1">SUM(I174+UNOS!J$9)</f>
        <v>11</v>
      </c>
      <c r="K174" s="14" t="str">
        <f>VLOOKUP(A$2:A$2977,'DNEVNI IZVESTAJ'!A$2:BH$14727,7,0)</f>
        <v>SME</v>
      </c>
      <c r="L174" s="14" t="str">
        <f>VLOOKUP(A$2:A$2977,'DNEVNI IZVESTAJ'!A$2:BI$14727,8,0)</f>
        <v>Current</v>
      </c>
      <c r="M174" s="238">
        <f>VLOOKUP(A$2:A$2977,'DNEVNI IZVESTAJ'!A$2:BJ$14727,9,0)</f>
        <v>0</v>
      </c>
      <c r="N174" s="238">
        <f>VLOOKUP(A$2:A$2977,'DNEVNI IZVESTAJ'!A$2:BK$14727,10,0)</f>
        <v>0</v>
      </c>
      <c r="O174" s="238">
        <f>VLOOKUP(A$2:A$2977,'DNEVNI IZVESTAJ'!A$2:BL$14727,11,0)</f>
        <v>0</v>
      </c>
      <c r="P174" s="238">
        <f>VLOOKUP(A$2:A$2977,'DNEVNI IZVESTAJ'!A$2:BM$14727,12,0)</f>
        <v>0</v>
      </c>
      <c r="Q174" s="238">
        <f>VLOOKUP(A$2:A$2977,'DNEVNI IZVESTAJ'!A$2:BN$14727,13,0)</f>
        <v>0</v>
      </c>
      <c r="R174" s="238">
        <f>VLOOKUP(A$2:A$2977,'DNEVNI IZVESTAJ'!A$2:BO$14727,14,0)</f>
        <v>0</v>
      </c>
      <c r="S174" s="238">
        <f>VLOOKUP(A$2:A$2977,'DNEVNI IZVESTAJ'!A$2:BP$14727,15,0)</f>
        <v>0</v>
      </c>
      <c r="T174" s="14"/>
      <c r="BF174" s="14"/>
    </row>
    <row r="175" spans="1:58">
      <c r="A175" s="245" t="s">
        <v>4945</v>
      </c>
      <c r="B175" s="245" t="s">
        <v>6321</v>
      </c>
      <c r="C175" s="245">
        <v>43763.31</v>
      </c>
      <c r="D175" s="245">
        <v>0</v>
      </c>
      <c r="E175" s="245" t="s">
        <v>6501</v>
      </c>
      <c r="F175" s="241">
        <f>VLOOKUP(A$2:A$2977,'DNEVNI IZVESTAJ'!A$2:C$14727,3,0)</f>
        <v>0</v>
      </c>
      <c r="G175" s="238">
        <f>VLOOKUP(A$2:A$2977,'DNEVNI IZVESTAJ'!A$2:D$14727,4,0)</f>
        <v>49040.25</v>
      </c>
      <c r="H175" s="70">
        <f>C175-F175</f>
        <v>43763.31</v>
      </c>
      <c r="I175" s="14">
        <f>VLOOKUP(A$2:A$2977,'DNEVNI IZVESTAJ'!A$2:BF$14727,6,0)</f>
        <v>0</v>
      </c>
      <c r="J175" s="18">
        <f ca="1">SUM(I175+UNOS!J$9)</f>
        <v>11</v>
      </c>
      <c r="K175" s="14" t="str">
        <f>VLOOKUP(A$2:A$2977,'DNEVNI IZVESTAJ'!A$2:BH$14727,7,0)</f>
        <v>SME</v>
      </c>
      <c r="L175" s="14" t="str">
        <f>VLOOKUP(A$2:A$2977,'DNEVNI IZVESTAJ'!A$2:BI$14727,8,0)</f>
        <v>Current</v>
      </c>
      <c r="M175" s="238">
        <f>VLOOKUP(A$2:A$2977,'DNEVNI IZVESTAJ'!A$2:BJ$14727,9,0)</f>
        <v>0</v>
      </c>
      <c r="N175" s="238">
        <f>VLOOKUP(A$2:A$2977,'DNEVNI IZVESTAJ'!A$2:BK$14727,10,0)</f>
        <v>0</v>
      </c>
      <c r="O175" s="238">
        <f>VLOOKUP(A$2:A$2977,'DNEVNI IZVESTAJ'!A$2:BL$14727,11,0)</f>
        <v>0</v>
      </c>
      <c r="P175" s="238">
        <f>VLOOKUP(A$2:A$2977,'DNEVNI IZVESTAJ'!A$2:BM$14727,12,0)</f>
        <v>0</v>
      </c>
      <c r="Q175" s="238">
        <f>VLOOKUP(A$2:A$2977,'DNEVNI IZVESTAJ'!A$2:BN$14727,13,0)</f>
        <v>0</v>
      </c>
      <c r="R175" s="238">
        <f>VLOOKUP(A$2:A$2977,'DNEVNI IZVESTAJ'!A$2:BO$14727,14,0)</f>
        <v>0</v>
      </c>
      <c r="S175" s="238">
        <f>VLOOKUP(A$2:A$2977,'DNEVNI IZVESTAJ'!A$2:BP$14727,15,0)</f>
        <v>0</v>
      </c>
      <c r="T175" s="14"/>
      <c r="BF175" s="14"/>
    </row>
    <row r="176" spans="1:58">
      <c r="A176" s="245" t="s">
        <v>4946</v>
      </c>
      <c r="B176" s="245" t="s">
        <v>6321</v>
      </c>
      <c r="C176" s="245">
        <v>9754.64</v>
      </c>
      <c r="D176" s="245">
        <v>0</v>
      </c>
      <c r="E176" s="245" t="s">
        <v>4947</v>
      </c>
      <c r="F176" s="241">
        <f>VLOOKUP(A$2:A$2977,'DNEVNI IZVESTAJ'!A$2:C$14727,3,0)</f>
        <v>0</v>
      </c>
      <c r="G176" s="238">
        <f>VLOOKUP(A$2:A$2977,'DNEVNI IZVESTAJ'!A$2:D$14727,4,0)</f>
        <v>10930.84</v>
      </c>
      <c r="H176" s="70">
        <f>C176-F176</f>
        <v>9754.64</v>
      </c>
      <c r="I176" s="14">
        <f>VLOOKUP(A$2:A$2977,'DNEVNI IZVESTAJ'!A$2:BF$14727,6,0)</f>
        <v>0</v>
      </c>
      <c r="J176" s="18">
        <f ca="1">SUM(I176+UNOS!J$9)</f>
        <v>11</v>
      </c>
      <c r="K176" s="14" t="str">
        <f>VLOOKUP(A$2:A$2977,'DNEVNI IZVESTAJ'!A$2:BH$14727,7,0)</f>
        <v>SME</v>
      </c>
      <c r="L176" s="14" t="str">
        <f>VLOOKUP(A$2:A$2977,'DNEVNI IZVESTAJ'!A$2:BI$14727,8,0)</f>
        <v>Current</v>
      </c>
      <c r="M176" s="238">
        <f>VLOOKUP(A$2:A$2977,'DNEVNI IZVESTAJ'!A$2:BJ$14727,9,0)</f>
        <v>0</v>
      </c>
      <c r="N176" s="238">
        <f>VLOOKUP(A$2:A$2977,'DNEVNI IZVESTAJ'!A$2:BK$14727,10,0)</f>
        <v>0</v>
      </c>
      <c r="O176" s="238">
        <f>VLOOKUP(A$2:A$2977,'DNEVNI IZVESTAJ'!A$2:BL$14727,11,0)</f>
        <v>0</v>
      </c>
      <c r="P176" s="238">
        <f>VLOOKUP(A$2:A$2977,'DNEVNI IZVESTAJ'!A$2:BM$14727,12,0)</f>
        <v>0</v>
      </c>
      <c r="Q176" s="238">
        <f>VLOOKUP(A$2:A$2977,'DNEVNI IZVESTAJ'!A$2:BN$14727,13,0)</f>
        <v>0</v>
      </c>
      <c r="R176" s="238">
        <f>VLOOKUP(A$2:A$2977,'DNEVNI IZVESTAJ'!A$2:BO$14727,14,0)</f>
        <v>0</v>
      </c>
      <c r="S176" s="238">
        <f>VLOOKUP(A$2:A$2977,'DNEVNI IZVESTAJ'!A$2:BP$14727,15,0)</f>
        <v>0</v>
      </c>
      <c r="T176" s="14"/>
      <c r="BF176" s="14"/>
    </row>
    <row r="177" spans="1:58">
      <c r="A177" s="245" t="s">
        <v>4948</v>
      </c>
      <c r="B177" s="245" t="s">
        <v>6321</v>
      </c>
      <c r="C177" s="245">
        <v>13580.15</v>
      </c>
      <c r="D177" s="245">
        <v>0</v>
      </c>
      <c r="E177" s="245" t="s">
        <v>4949</v>
      </c>
      <c r="F177" s="241">
        <f>VLOOKUP(A$2:A$2977,'DNEVNI IZVESTAJ'!A$2:C$14727,3,0)</f>
        <v>0</v>
      </c>
      <c r="G177" s="238">
        <f>VLOOKUP(A$2:A$2977,'DNEVNI IZVESTAJ'!A$2:D$14727,4,0)</f>
        <v>15217.62</v>
      </c>
      <c r="H177" s="70">
        <f>C177-F177</f>
        <v>13580.15</v>
      </c>
      <c r="I177" s="14">
        <f>VLOOKUP(A$2:A$2977,'DNEVNI IZVESTAJ'!A$2:BF$14727,6,0)</f>
        <v>0</v>
      </c>
      <c r="J177" s="18">
        <f ca="1">SUM(I177+UNOS!J$9)</f>
        <v>11</v>
      </c>
      <c r="K177" s="14" t="str">
        <f>VLOOKUP(A$2:A$2977,'DNEVNI IZVESTAJ'!A$2:BH$14727,7,0)</f>
        <v>SME</v>
      </c>
      <c r="L177" s="14" t="str">
        <f>VLOOKUP(A$2:A$2977,'DNEVNI IZVESTAJ'!A$2:BI$14727,8,0)</f>
        <v>Current</v>
      </c>
      <c r="M177" s="238">
        <f>VLOOKUP(A$2:A$2977,'DNEVNI IZVESTAJ'!A$2:BJ$14727,9,0)</f>
        <v>0</v>
      </c>
      <c r="N177" s="238">
        <f>VLOOKUP(A$2:A$2977,'DNEVNI IZVESTAJ'!A$2:BK$14727,10,0)</f>
        <v>0</v>
      </c>
      <c r="O177" s="238">
        <f>VLOOKUP(A$2:A$2977,'DNEVNI IZVESTAJ'!A$2:BL$14727,11,0)</f>
        <v>0</v>
      </c>
      <c r="P177" s="238">
        <f>VLOOKUP(A$2:A$2977,'DNEVNI IZVESTAJ'!A$2:BM$14727,12,0)</f>
        <v>0</v>
      </c>
      <c r="Q177" s="238">
        <f>VLOOKUP(A$2:A$2977,'DNEVNI IZVESTAJ'!A$2:BN$14727,13,0)</f>
        <v>0</v>
      </c>
      <c r="R177" s="238">
        <f>VLOOKUP(A$2:A$2977,'DNEVNI IZVESTAJ'!A$2:BO$14727,14,0)</f>
        <v>0</v>
      </c>
      <c r="S177" s="238">
        <f>VLOOKUP(A$2:A$2977,'DNEVNI IZVESTAJ'!A$2:BP$14727,15,0)</f>
        <v>0</v>
      </c>
      <c r="T177" s="14"/>
      <c r="BF177" s="14"/>
    </row>
    <row r="178" spans="1:58">
      <c r="A178" s="245" t="s">
        <v>4950</v>
      </c>
      <c r="B178" s="245" t="s">
        <v>6321</v>
      </c>
      <c r="C178" s="245">
        <v>8837.49</v>
      </c>
      <c r="D178" s="245">
        <v>0</v>
      </c>
      <c r="E178" s="245" t="s">
        <v>4951</v>
      </c>
      <c r="F178" s="241">
        <f>VLOOKUP(A$2:A$2977,'DNEVNI IZVESTAJ'!A$2:C$14727,3,0)</f>
        <v>0</v>
      </c>
      <c r="G178" s="238">
        <f>VLOOKUP(A$2:A$2977,'DNEVNI IZVESTAJ'!A$2:D$14727,4,0)</f>
        <v>9903.1</v>
      </c>
      <c r="H178" s="70">
        <f>C178-F178</f>
        <v>8837.49</v>
      </c>
      <c r="I178" s="14">
        <f>VLOOKUP(A$2:A$2977,'DNEVNI IZVESTAJ'!A$2:BF$14727,6,0)</f>
        <v>0</v>
      </c>
      <c r="J178" s="18">
        <f ca="1">SUM(I178+UNOS!J$9)</f>
        <v>11</v>
      </c>
      <c r="K178" s="14" t="str">
        <f>VLOOKUP(A$2:A$2977,'DNEVNI IZVESTAJ'!A$2:BH$14727,7,0)</f>
        <v>SME</v>
      </c>
      <c r="L178" s="14" t="str">
        <f>VLOOKUP(A$2:A$2977,'DNEVNI IZVESTAJ'!A$2:BI$14727,8,0)</f>
        <v>Current</v>
      </c>
      <c r="M178" s="238">
        <f>VLOOKUP(A$2:A$2977,'DNEVNI IZVESTAJ'!A$2:BJ$14727,9,0)</f>
        <v>0</v>
      </c>
      <c r="N178" s="238">
        <f>VLOOKUP(A$2:A$2977,'DNEVNI IZVESTAJ'!A$2:BK$14727,10,0)</f>
        <v>0</v>
      </c>
      <c r="O178" s="238">
        <f>VLOOKUP(A$2:A$2977,'DNEVNI IZVESTAJ'!A$2:BL$14727,11,0)</f>
        <v>0</v>
      </c>
      <c r="P178" s="238">
        <f>VLOOKUP(A$2:A$2977,'DNEVNI IZVESTAJ'!A$2:BM$14727,12,0)</f>
        <v>0</v>
      </c>
      <c r="Q178" s="238">
        <f>VLOOKUP(A$2:A$2977,'DNEVNI IZVESTAJ'!A$2:BN$14727,13,0)</f>
        <v>0</v>
      </c>
      <c r="R178" s="238">
        <f>VLOOKUP(A$2:A$2977,'DNEVNI IZVESTAJ'!A$2:BO$14727,14,0)</f>
        <v>0</v>
      </c>
      <c r="S178" s="238">
        <f>VLOOKUP(A$2:A$2977,'DNEVNI IZVESTAJ'!A$2:BP$14727,15,0)</f>
        <v>0</v>
      </c>
      <c r="T178" s="14"/>
      <c r="BF178" s="14"/>
    </row>
    <row r="179" spans="1:58">
      <c r="A179" s="245" t="s">
        <v>4952</v>
      </c>
      <c r="B179" s="245" t="s">
        <v>6321</v>
      </c>
      <c r="C179" s="245">
        <v>28287.68</v>
      </c>
      <c r="D179" s="245">
        <v>0</v>
      </c>
      <c r="E179" s="245" t="s">
        <v>4953</v>
      </c>
      <c r="F179" s="241">
        <f>VLOOKUP(A$2:A$2977,'DNEVNI IZVESTAJ'!A$2:C$14727,3,0)</f>
        <v>0</v>
      </c>
      <c r="G179" s="238">
        <f>VLOOKUP(A$2:A$2977,'DNEVNI IZVESTAJ'!A$2:D$14727,4,0)</f>
        <v>28620.07</v>
      </c>
      <c r="H179" s="70">
        <f>C179-F179</f>
        <v>28287.68</v>
      </c>
      <c r="I179" s="14">
        <f>VLOOKUP(A$2:A$2977,'DNEVNI IZVESTAJ'!A$2:BF$14727,6,0)</f>
        <v>0</v>
      </c>
      <c r="J179" s="18">
        <f ca="1">SUM(I179+UNOS!J$9)</f>
        <v>11</v>
      </c>
      <c r="K179" s="14" t="str">
        <f>VLOOKUP(A$2:A$2977,'DNEVNI IZVESTAJ'!A$2:BH$14727,7,0)</f>
        <v>SME</v>
      </c>
      <c r="L179" s="14" t="str">
        <f>VLOOKUP(A$2:A$2977,'DNEVNI IZVESTAJ'!A$2:BI$14727,8,0)</f>
        <v>Current</v>
      </c>
      <c r="M179" s="238">
        <f>VLOOKUP(A$2:A$2977,'DNEVNI IZVESTAJ'!A$2:BJ$14727,9,0)</f>
        <v>0</v>
      </c>
      <c r="N179" s="238">
        <f>VLOOKUP(A$2:A$2977,'DNEVNI IZVESTAJ'!A$2:BK$14727,10,0)</f>
        <v>0</v>
      </c>
      <c r="O179" s="238">
        <f>VLOOKUP(A$2:A$2977,'DNEVNI IZVESTAJ'!A$2:BL$14727,11,0)</f>
        <v>0</v>
      </c>
      <c r="P179" s="238">
        <f>VLOOKUP(A$2:A$2977,'DNEVNI IZVESTAJ'!A$2:BM$14727,12,0)</f>
        <v>0</v>
      </c>
      <c r="Q179" s="238">
        <f>VLOOKUP(A$2:A$2977,'DNEVNI IZVESTAJ'!A$2:BN$14727,13,0)</f>
        <v>0</v>
      </c>
      <c r="R179" s="238">
        <f>VLOOKUP(A$2:A$2977,'DNEVNI IZVESTAJ'!A$2:BO$14727,14,0)</f>
        <v>0</v>
      </c>
      <c r="S179" s="238">
        <f>VLOOKUP(A$2:A$2977,'DNEVNI IZVESTAJ'!A$2:BP$14727,15,0)</f>
        <v>0</v>
      </c>
      <c r="T179" s="14"/>
      <c r="BF179" s="14"/>
    </row>
    <row r="180" spans="1:58">
      <c r="A180" s="245" t="s">
        <v>1525</v>
      </c>
      <c r="B180" s="245" t="s">
        <v>6321</v>
      </c>
      <c r="C180" s="245">
        <v>15052.75</v>
      </c>
      <c r="D180" s="245">
        <v>0</v>
      </c>
      <c r="E180" s="245" t="s">
        <v>4976</v>
      </c>
      <c r="F180" s="241">
        <f>VLOOKUP(A$2:A$2977,'DNEVNI IZVESTAJ'!A$2:C$14727,3,0)</f>
        <v>0</v>
      </c>
      <c r="G180" s="238">
        <f>VLOOKUP(A$2:A$2977,'DNEVNI IZVESTAJ'!A$2:D$14727,4,0)</f>
        <v>16867.78</v>
      </c>
      <c r="H180" s="70">
        <f>C180-F180</f>
        <v>15052.75</v>
      </c>
      <c r="I180" s="14">
        <f>VLOOKUP(A$2:A$2977,'DNEVNI IZVESTAJ'!A$2:BF$14727,6,0)</f>
        <v>0</v>
      </c>
      <c r="J180" s="18">
        <f ca="1">SUM(I180+UNOS!J$9)</f>
        <v>11</v>
      </c>
      <c r="K180" s="14" t="str">
        <f>VLOOKUP(A$2:A$2977,'DNEVNI IZVESTAJ'!A$2:BH$14727,7,0)</f>
        <v>SME</v>
      </c>
      <c r="L180" s="14" t="str">
        <f>VLOOKUP(A$2:A$2977,'DNEVNI IZVESTAJ'!A$2:BI$14727,8,0)</f>
        <v>Current</v>
      </c>
      <c r="M180" s="238">
        <f>VLOOKUP(A$2:A$2977,'DNEVNI IZVESTAJ'!A$2:BJ$14727,9,0)</f>
        <v>0</v>
      </c>
      <c r="N180" s="238">
        <f>VLOOKUP(A$2:A$2977,'DNEVNI IZVESTAJ'!A$2:BK$14727,10,0)</f>
        <v>0</v>
      </c>
      <c r="O180" s="238">
        <f>VLOOKUP(A$2:A$2977,'DNEVNI IZVESTAJ'!A$2:BL$14727,11,0)</f>
        <v>0</v>
      </c>
      <c r="P180" s="238">
        <f>VLOOKUP(A$2:A$2977,'DNEVNI IZVESTAJ'!A$2:BM$14727,12,0)</f>
        <v>0</v>
      </c>
      <c r="Q180" s="238">
        <f>VLOOKUP(A$2:A$2977,'DNEVNI IZVESTAJ'!A$2:BN$14727,13,0)</f>
        <v>0</v>
      </c>
      <c r="R180" s="238">
        <f>VLOOKUP(A$2:A$2977,'DNEVNI IZVESTAJ'!A$2:BO$14727,14,0)</f>
        <v>0</v>
      </c>
      <c r="S180" s="238">
        <f>VLOOKUP(A$2:A$2977,'DNEVNI IZVESTAJ'!A$2:BP$14727,15,0)</f>
        <v>0</v>
      </c>
      <c r="T180" s="14"/>
      <c r="BF180" s="14"/>
    </row>
    <row r="181" spans="1:58">
      <c r="A181" s="245" t="s">
        <v>1560</v>
      </c>
      <c r="B181" s="245" t="s">
        <v>6321</v>
      </c>
      <c r="C181" s="245">
        <v>12088.94</v>
      </c>
      <c r="D181" s="245">
        <v>0</v>
      </c>
      <c r="E181" s="245" t="s">
        <v>1561</v>
      </c>
      <c r="F181" s="241">
        <f>VLOOKUP(A$2:A$2977,'DNEVNI IZVESTAJ'!A$2:C$14727,3,0)</f>
        <v>0</v>
      </c>
      <c r="G181" s="238">
        <f>VLOOKUP(A$2:A$2977,'DNEVNI IZVESTAJ'!A$2:D$14727,4,0)</f>
        <v>13546.61</v>
      </c>
      <c r="H181" s="70">
        <f>C181-F181</f>
        <v>12088.94</v>
      </c>
      <c r="I181" s="14">
        <f>VLOOKUP(A$2:A$2977,'DNEVNI IZVESTAJ'!A$2:BF$14727,6,0)</f>
        <v>0</v>
      </c>
      <c r="J181" s="18">
        <f ca="1">SUM(I181+UNOS!J$9)</f>
        <v>11</v>
      </c>
      <c r="K181" s="14" t="str">
        <f>VLOOKUP(A$2:A$2977,'DNEVNI IZVESTAJ'!A$2:BH$14727,7,0)</f>
        <v>SME</v>
      </c>
      <c r="L181" s="14" t="str">
        <f>VLOOKUP(A$2:A$2977,'DNEVNI IZVESTAJ'!A$2:BI$14727,8,0)</f>
        <v>Current</v>
      </c>
      <c r="M181" s="238">
        <f>VLOOKUP(A$2:A$2977,'DNEVNI IZVESTAJ'!A$2:BJ$14727,9,0)</f>
        <v>0</v>
      </c>
      <c r="N181" s="238">
        <f>VLOOKUP(A$2:A$2977,'DNEVNI IZVESTAJ'!A$2:BK$14727,10,0)</f>
        <v>0</v>
      </c>
      <c r="O181" s="238">
        <f>VLOOKUP(A$2:A$2977,'DNEVNI IZVESTAJ'!A$2:BL$14727,11,0)</f>
        <v>0</v>
      </c>
      <c r="P181" s="238">
        <f>VLOOKUP(A$2:A$2977,'DNEVNI IZVESTAJ'!A$2:BM$14727,12,0)</f>
        <v>0</v>
      </c>
      <c r="Q181" s="238">
        <f>VLOOKUP(A$2:A$2977,'DNEVNI IZVESTAJ'!A$2:BN$14727,13,0)</f>
        <v>0</v>
      </c>
      <c r="R181" s="238">
        <f>VLOOKUP(A$2:A$2977,'DNEVNI IZVESTAJ'!A$2:BO$14727,14,0)</f>
        <v>0</v>
      </c>
      <c r="S181" s="238">
        <f>VLOOKUP(A$2:A$2977,'DNEVNI IZVESTAJ'!A$2:BP$14727,15,0)</f>
        <v>0</v>
      </c>
      <c r="T181" s="14"/>
      <c r="BF181" s="14"/>
    </row>
    <row r="182" spans="1:58">
      <c r="A182" s="245" t="s">
        <v>14234</v>
      </c>
      <c r="B182" s="245" t="s">
        <v>14235</v>
      </c>
      <c r="C182" s="245">
        <v>0</v>
      </c>
      <c r="D182" s="245">
        <v>7327.11</v>
      </c>
      <c r="E182" s="245" t="s">
        <v>14236</v>
      </c>
      <c r="F182" s="241">
        <f>VLOOKUP(A$2:A$2977,'DNEVNI IZVESTAJ'!A$2:C$14727,3,0)</f>
        <v>0</v>
      </c>
      <c r="G182" s="238">
        <f>VLOOKUP(A$2:A$2977,'DNEVNI IZVESTAJ'!A$2:D$14727,4,0)</f>
        <v>6308.92</v>
      </c>
      <c r="H182" s="70">
        <f>C182-F182</f>
        <v>0</v>
      </c>
      <c r="I182" s="14">
        <f>VLOOKUP(A$2:A$2977,'DNEVNI IZVESTAJ'!A$2:BF$14727,6,0)</f>
        <v>0</v>
      </c>
      <c r="J182" s="18">
        <f ca="1">SUM(I182+UNOS!J$9)</f>
        <v>11</v>
      </c>
      <c r="K182" s="14" t="str">
        <f>VLOOKUP(A$2:A$2977,'DNEVNI IZVESTAJ'!A$2:BH$14727,7,0)</f>
        <v>SME</v>
      </c>
      <c r="L182" s="14" t="str">
        <f>VLOOKUP(A$2:A$2977,'DNEVNI IZVESTAJ'!A$2:BI$14727,8,0)</f>
        <v>Current</v>
      </c>
      <c r="M182" s="238">
        <f>VLOOKUP(A$2:A$2977,'DNEVNI IZVESTAJ'!A$2:BJ$14727,9,0)</f>
        <v>0</v>
      </c>
      <c r="N182" s="238">
        <f>VLOOKUP(A$2:A$2977,'DNEVNI IZVESTAJ'!A$2:BK$14727,10,0)</f>
        <v>0</v>
      </c>
      <c r="O182" s="238">
        <f>VLOOKUP(A$2:A$2977,'DNEVNI IZVESTAJ'!A$2:BL$14727,11,0)</f>
        <v>0</v>
      </c>
      <c r="P182" s="238">
        <f>VLOOKUP(A$2:A$2977,'DNEVNI IZVESTAJ'!A$2:BM$14727,12,0)</f>
        <v>0</v>
      </c>
      <c r="Q182" s="238">
        <f>VLOOKUP(A$2:A$2977,'DNEVNI IZVESTAJ'!A$2:BN$14727,13,0)</f>
        <v>0</v>
      </c>
      <c r="R182" s="238">
        <f>VLOOKUP(A$2:A$2977,'DNEVNI IZVESTAJ'!A$2:BO$14727,14,0)</f>
        <v>0</v>
      </c>
      <c r="S182" s="238">
        <f>VLOOKUP(A$2:A$2977,'DNEVNI IZVESTAJ'!A$2:BP$14727,15,0)</f>
        <v>0</v>
      </c>
      <c r="T182" s="14"/>
      <c r="BF182" s="14"/>
    </row>
    <row r="183" spans="1:58">
      <c r="A183" s="245" t="s">
        <v>15838</v>
      </c>
      <c r="B183" s="245" t="s">
        <v>5911</v>
      </c>
      <c r="C183" s="245">
        <v>0</v>
      </c>
      <c r="D183" s="245">
        <v>7533.01</v>
      </c>
      <c r="E183" s="245" t="s">
        <v>15760</v>
      </c>
      <c r="F183" s="241">
        <f>VLOOKUP(A$2:A$2977,'DNEVNI IZVESTAJ'!A$2:C$14727,3,0)</f>
        <v>0</v>
      </c>
      <c r="G183" s="238">
        <f>VLOOKUP(A$2:A$2977,'DNEVNI IZVESTAJ'!A$2:D$14727,4,0)</f>
        <v>7063.87</v>
      </c>
      <c r="H183" s="70">
        <f>C183-F183</f>
        <v>0</v>
      </c>
      <c r="I183" s="14">
        <f>VLOOKUP(A$2:A$2977,'DNEVNI IZVESTAJ'!A$2:BF$14727,6,0)</f>
        <v>0</v>
      </c>
      <c r="J183" s="18">
        <f ca="1">SUM(I183+UNOS!J$9)</f>
        <v>11</v>
      </c>
      <c r="K183" s="14" t="str">
        <f>VLOOKUP(A$2:A$2977,'DNEVNI IZVESTAJ'!A$2:BH$14727,7,0)</f>
        <v>SME</v>
      </c>
      <c r="L183" s="14" t="str">
        <f>VLOOKUP(A$2:A$2977,'DNEVNI IZVESTAJ'!A$2:BI$14727,8,0)</f>
        <v>Current</v>
      </c>
      <c r="M183" s="238">
        <f>VLOOKUP(A$2:A$2977,'DNEVNI IZVESTAJ'!A$2:BJ$14727,9,0)</f>
        <v>0</v>
      </c>
      <c r="N183" s="238">
        <f>VLOOKUP(A$2:A$2977,'DNEVNI IZVESTAJ'!A$2:BK$14727,10,0)</f>
        <v>0</v>
      </c>
      <c r="O183" s="238">
        <f>VLOOKUP(A$2:A$2977,'DNEVNI IZVESTAJ'!A$2:BL$14727,11,0)</f>
        <v>0</v>
      </c>
      <c r="P183" s="238">
        <f>VLOOKUP(A$2:A$2977,'DNEVNI IZVESTAJ'!A$2:BM$14727,12,0)</f>
        <v>0</v>
      </c>
      <c r="Q183" s="238">
        <f>VLOOKUP(A$2:A$2977,'DNEVNI IZVESTAJ'!A$2:BN$14727,13,0)</f>
        <v>0</v>
      </c>
      <c r="R183" s="238">
        <f>VLOOKUP(A$2:A$2977,'DNEVNI IZVESTAJ'!A$2:BO$14727,14,0)</f>
        <v>0</v>
      </c>
      <c r="S183" s="238">
        <f>VLOOKUP(A$2:A$2977,'DNEVNI IZVESTAJ'!A$2:BP$14727,15,0)</f>
        <v>0</v>
      </c>
      <c r="T183" s="14"/>
      <c r="BF183" s="14"/>
    </row>
    <row r="184" spans="1:58">
      <c r="A184" s="245" t="s">
        <v>15036</v>
      </c>
      <c r="B184" s="245" t="s">
        <v>14977</v>
      </c>
      <c r="C184" s="245">
        <v>442.82</v>
      </c>
      <c r="D184" s="245">
        <v>6491.31</v>
      </c>
      <c r="E184" s="245" t="s">
        <v>15037</v>
      </c>
      <c r="F184" s="241">
        <f>VLOOKUP(A$2:A$2977,'DNEVNI IZVESTAJ'!A$2:C$14727,3,0)</f>
        <v>0</v>
      </c>
      <c r="G184" s="238">
        <f>VLOOKUP(A$2:A$2977,'DNEVNI IZVESTAJ'!A$2:D$14727,4,0)</f>
        <v>4930.6000000000004</v>
      </c>
      <c r="H184" s="70">
        <f>C184-F184</f>
        <v>442.82</v>
      </c>
      <c r="I184" s="14">
        <f>VLOOKUP(A$2:A$2977,'DNEVNI IZVESTAJ'!A$2:BF$14727,6,0)</f>
        <v>0</v>
      </c>
      <c r="J184" s="18">
        <f ca="1">SUM(I184+UNOS!J$9)</f>
        <v>11</v>
      </c>
      <c r="K184" s="14" t="str">
        <f>VLOOKUP(A$2:A$2977,'DNEVNI IZVESTAJ'!A$2:BH$14727,7,0)</f>
        <v>SME</v>
      </c>
      <c r="L184" s="14" t="str">
        <f>VLOOKUP(A$2:A$2977,'DNEVNI IZVESTAJ'!A$2:BI$14727,8,0)</f>
        <v>Current</v>
      </c>
      <c r="M184" s="238">
        <f>VLOOKUP(A$2:A$2977,'DNEVNI IZVESTAJ'!A$2:BJ$14727,9,0)</f>
        <v>0</v>
      </c>
      <c r="N184" s="238">
        <f>VLOOKUP(A$2:A$2977,'DNEVNI IZVESTAJ'!A$2:BK$14727,10,0)</f>
        <v>0</v>
      </c>
      <c r="O184" s="238">
        <f>VLOOKUP(A$2:A$2977,'DNEVNI IZVESTAJ'!A$2:BL$14727,11,0)</f>
        <v>0</v>
      </c>
      <c r="P184" s="238">
        <f>VLOOKUP(A$2:A$2977,'DNEVNI IZVESTAJ'!A$2:BM$14727,12,0)</f>
        <v>0</v>
      </c>
      <c r="Q184" s="238">
        <f>VLOOKUP(A$2:A$2977,'DNEVNI IZVESTAJ'!A$2:BN$14727,13,0)</f>
        <v>0</v>
      </c>
      <c r="R184" s="238">
        <f>VLOOKUP(A$2:A$2977,'DNEVNI IZVESTAJ'!A$2:BO$14727,14,0)</f>
        <v>0</v>
      </c>
      <c r="S184" s="238">
        <f>VLOOKUP(A$2:A$2977,'DNEVNI IZVESTAJ'!A$2:BP$14727,15,0)</f>
        <v>0</v>
      </c>
      <c r="T184" s="14"/>
      <c r="BF184" s="14"/>
    </row>
    <row r="185" spans="1:58">
      <c r="A185" s="245" t="s">
        <v>13433</v>
      </c>
      <c r="B185" s="245" t="s">
        <v>13422</v>
      </c>
      <c r="C185" s="245">
        <v>0</v>
      </c>
      <c r="D185" s="245">
        <v>9393.9699999999993</v>
      </c>
      <c r="E185" s="245" t="s">
        <v>13423</v>
      </c>
      <c r="F185" s="241">
        <f>VLOOKUP(A$2:A$2977,'DNEVNI IZVESTAJ'!A$2:C$14727,3,0)</f>
        <v>0</v>
      </c>
      <c r="G185" s="238">
        <f>VLOOKUP(A$2:A$2977,'DNEVNI IZVESTAJ'!A$2:D$14727,4,0)</f>
        <v>6861.46</v>
      </c>
      <c r="H185" s="70">
        <f>C185-F185</f>
        <v>0</v>
      </c>
      <c r="I185" s="14">
        <f>VLOOKUP(A$2:A$2977,'DNEVNI IZVESTAJ'!A$2:BF$14727,6,0)</f>
        <v>0</v>
      </c>
      <c r="J185" s="18">
        <f ca="1">SUM(I185+UNOS!J$9)</f>
        <v>11</v>
      </c>
      <c r="K185" s="14" t="str">
        <f>VLOOKUP(A$2:A$2977,'DNEVNI IZVESTAJ'!A$2:BH$14727,7,0)</f>
        <v>SME</v>
      </c>
      <c r="L185" s="14" t="str">
        <f>VLOOKUP(A$2:A$2977,'DNEVNI IZVESTAJ'!A$2:BI$14727,8,0)</f>
        <v>Current</v>
      </c>
      <c r="M185" s="238">
        <f>VLOOKUP(A$2:A$2977,'DNEVNI IZVESTAJ'!A$2:BJ$14727,9,0)</f>
        <v>0</v>
      </c>
      <c r="N185" s="238">
        <f>VLOOKUP(A$2:A$2977,'DNEVNI IZVESTAJ'!A$2:BK$14727,10,0)</f>
        <v>0</v>
      </c>
      <c r="O185" s="238">
        <f>VLOOKUP(A$2:A$2977,'DNEVNI IZVESTAJ'!A$2:BL$14727,11,0)</f>
        <v>0</v>
      </c>
      <c r="P185" s="238">
        <f>VLOOKUP(A$2:A$2977,'DNEVNI IZVESTAJ'!A$2:BM$14727,12,0)</f>
        <v>0</v>
      </c>
      <c r="Q185" s="238">
        <f>VLOOKUP(A$2:A$2977,'DNEVNI IZVESTAJ'!A$2:BN$14727,13,0)</f>
        <v>0</v>
      </c>
      <c r="R185" s="238">
        <f>VLOOKUP(A$2:A$2977,'DNEVNI IZVESTAJ'!A$2:BO$14727,14,0)</f>
        <v>0</v>
      </c>
      <c r="S185" s="238">
        <f>VLOOKUP(A$2:A$2977,'DNEVNI IZVESTAJ'!A$2:BP$14727,15,0)</f>
        <v>0</v>
      </c>
      <c r="T185" s="14"/>
      <c r="BF185" s="14"/>
    </row>
    <row r="186" spans="1:58">
      <c r="A186" s="245" t="s">
        <v>13421</v>
      </c>
      <c r="B186" s="245" t="s">
        <v>13422</v>
      </c>
      <c r="C186" s="245">
        <v>0</v>
      </c>
      <c r="D186" s="245">
        <v>9393.9699999999993</v>
      </c>
      <c r="E186" s="245" t="s">
        <v>13423</v>
      </c>
      <c r="F186" s="241">
        <f>VLOOKUP(A$2:A$2977,'DNEVNI IZVESTAJ'!A$2:C$14727,3,0)</f>
        <v>0</v>
      </c>
      <c r="G186" s="238">
        <f>VLOOKUP(A$2:A$2977,'DNEVNI IZVESTAJ'!A$2:D$14727,4,0)</f>
        <v>6861.46</v>
      </c>
      <c r="H186" s="70">
        <f>C186-F186</f>
        <v>0</v>
      </c>
      <c r="I186" s="14">
        <f>VLOOKUP(A$2:A$2977,'DNEVNI IZVESTAJ'!A$2:BF$14727,6,0)</f>
        <v>0</v>
      </c>
      <c r="J186" s="18">
        <f ca="1">SUM(I186+UNOS!J$9)</f>
        <v>11</v>
      </c>
      <c r="K186" s="14" t="str">
        <f>VLOOKUP(A$2:A$2977,'DNEVNI IZVESTAJ'!A$2:BH$14727,7,0)</f>
        <v>SME</v>
      </c>
      <c r="L186" s="14" t="str">
        <f>VLOOKUP(A$2:A$2977,'DNEVNI IZVESTAJ'!A$2:BI$14727,8,0)</f>
        <v>Current</v>
      </c>
      <c r="M186" s="238">
        <f>VLOOKUP(A$2:A$2977,'DNEVNI IZVESTAJ'!A$2:BJ$14727,9,0)</f>
        <v>0</v>
      </c>
      <c r="N186" s="238">
        <f>VLOOKUP(A$2:A$2977,'DNEVNI IZVESTAJ'!A$2:BK$14727,10,0)</f>
        <v>0</v>
      </c>
      <c r="O186" s="238">
        <f>VLOOKUP(A$2:A$2977,'DNEVNI IZVESTAJ'!A$2:BL$14727,11,0)</f>
        <v>0</v>
      </c>
      <c r="P186" s="238">
        <f>VLOOKUP(A$2:A$2977,'DNEVNI IZVESTAJ'!A$2:BM$14727,12,0)</f>
        <v>0</v>
      </c>
      <c r="Q186" s="238">
        <f>VLOOKUP(A$2:A$2977,'DNEVNI IZVESTAJ'!A$2:BN$14727,13,0)</f>
        <v>0</v>
      </c>
      <c r="R186" s="238">
        <f>VLOOKUP(A$2:A$2977,'DNEVNI IZVESTAJ'!A$2:BO$14727,14,0)</f>
        <v>0</v>
      </c>
      <c r="S186" s="238">
        <f>VLOOKUP(A$2:A$2977,'DNEVNI IZVESTAJ'!A$2:BP$14727,15,0)</f>
        <v>0</v>
      </c>
      <c r="T186" s="14"/>
      <c r="BF186" s="14"/>
    </row>
    <row r="187" spans="1:58">
      <c r="A187" s="245" t="s">
        <v>13429</v>
      </c>
      <c r="B187" s="245" t="s">
        <v>13422</v>
      </c>
      <c r="C187" s="245">
        <v>0</v>
      </c>
      <c r="D187" s="245">
        <v>9393.9699999999993</v>
      </c>
      <c r="E187" s="245" t="s">
        <v>13423</v>
      </c>
      <c r="F187" s="241">
        <f>VLOOKUP(A$2:A$2977,'DNEVNI IZVESTAJ'!A$2:C$14727,3,0)</f>
        <v>0</v>
      </c>
      <c r="G187" s="238">
        <f>VLOOKUP(A$2:A$2977,'DNEVNI IZVESTAJ'!A$2:D$14727,4,0)</f>
        <v>6861.46</v>
      </c>
      <c r="H187" s="70">
        <f>C187-F187</f>
        <v>0</v>
      </c>
      <c r="I187" s="14">
        <f>VLOOKUP(A$2:A$2977,'DNEVNI IZVESTAJ'!A$2:BF$14727,6,0)</f>
        <v>0</v>
      </c>
      <c r="J187" s="18">
        <f ca="1">SUM(I187+UNOS!J$9)</f>
        <v>11</v>
      </c>
      <c r="K187" s="14" t="str">
        <f>VLOOKUP(A$2:A$2977,'DNEVNI IZVESTAJ'!A$2:BH$14727,7,0)</f>
        <v>SME</v>
      </c>
      <c r="L187" s="14" t="str">
        <f>VLOOKUP(A$2:A$2977,'DNEVNI IZVESTAJ'!A$2:BI$14727,8,0)</f>
        <v>Current</v>
      </c>
      <c r="M187" s="238">
        <f>VLOOKUP(A$2:A$2977,'DNEVNI IZVESTAJ'!A$2:BJ$14727,9,0)</f>
        <v>0</v>
      </c>
      <c r="N187" s="238">
        <f>VLOOKUP(A$2:A$2977,'DNEVNI IZVESTAJ'!A$2:BK$14727,10,0)</f>
        <v>0</v>
      </c>
      <c r="O187" s="238">
        <f>VLOOKUP(A$2:A$2977,'DNEVNI IZVESTAJ'!A$2:BL$14727,11,0)</f>
        <v>0</v>
      </c>
      <c r="P187" s="238">
        <f>VLOOKUP(A$2:A$2977,'DNEVNI IZVESTAJ'!A$2:BM$14727,12,0)</f>
        <v>0</v>
      </c>
      <c r="Q187" s="238">
        <f>VLOOKUP(A$2:A$2977,'DNEVNI IZVESTAJ'!A$2:BN$14727,13,0)</f>
        <v>0</v>
      </c>
      <c r="R187" s="238">
        <f>VLOOKUP(A$2:A$2977,'DNEVNI IZVESTAJ'!A$2:BO$14727,14,0)</f>
        <v>0</v>
      </c>
      <c r="S187" s="238">
        <f>VLOOKUP(A$2:A$2977,'DNEVNI IZVESTAJ'!A$2:BP$14727,15,0)</f>
        <v>0</v>
      </c>
      <c r="T187" s="14"/>
      <c r="BF187" s="14"/>
    </row>
    <row r="188" spans="1:58">
      <c r="A188" s="245" t="s">
        <v>13431</v>
      </c>
      <c r="B188" s="245" t="s">
        <v>13422</v>
      </c>
      <c r="C188" s="245">
        <v>0</v>
      </c>
      <c r="D188" s="245">
        <v>9393.9699999999993</v>
      </c>
      <c r="E188" s="245" t="s">
        <v>13423</v>
      </c>
      <c r="F188" s="241">
        <f>VLOOKUP(A$2:A$2977,'DNEVNI IZVESTAJ'!A$2:C$14727,3,0)</f>
        <v>0</v>
      </c>
      <c r="G188" s="238">
        <f>VLOOKUP(A$2:A$2977,'DNEVNI IZVESTAJ'!A$2:D$14727,4,0)</f>
        <v>6861.46</v>
      </c>
      <c r="H188" s="70">
        <f>C188-F188</f>
        <v>0</v>
      </c>
      <c r="I188" s="14">
        <f>VLOOKUP(A$2:A$2977,'DNEVNI IZVESTAJ'!A$2:BF$14727,6,0)</f>
        <v>0</v>
      </c>
      <c r="J188" s="18">
        <f ca="1">SUM(I188+UNOS!J$9)</f>
        <v>11</v>
      </c>
      <c r="K188" s="14" t="str">
        <f>VLOOKUP(A$2:A$2977,'DNEVNI IZVESTAJ'!A$2:BH$14727,7,0)</f>
        <v>SME</v>
      </c>
      <c r="L188" s="14" t="str">
        <f>VLOOKUP(A$2:A$2977,'DNEVNI IZVESTAJ'!A$2:BI$14727,8,0)</f>
        <v>Current</v>
      </c>
      <c r="M188" s="238">
        <f>VLOOKUP(A$2:A$2977,'DNEVNI IZVESTAJ'!A$2:BJ$14727,9,0)</f>
        <v>0</v>
      </c>
      <c r="N188" s="238">
        <f>VLOOKUP(A$2:A$2977,'DNEVNI IZVESTAJ'!A$2:BK$14727,10,0)</f>
        <v>0</v>
      </c>
      <c r="O188" s="238">
        <f>VLOOKUP(A$2:A$2977,'DNEVNI IZVESTAJ'!A$2:BL$14727,11,0)</f>
        <v>0</v>
      </c>
      <c r="P188" s="238">
        <f>VLOOKUP(A$2:A$2977,'DNEVNI IZVESTAJ'!A$2:BM$14727,12,0)</f>
        <v>0</v>
      </c>
      <c r="Q188" s="238">
        <f>VLOOKUP(A$2:A$2977,'DNEVNI IZVESTAJ'!A$2:BN$14727,13,0)</f>
        <v>0</v>
      </c>
      <c r="R188" s="238">
        <f>VLOOKUP(A$2:A$2977,'DNEVNI IZVESTAJ'!A$2:BO$14727,14,0)</f>
        <v>0</v>
      </c>
      <c r="S188" s="238">
        <f>VLOOKUP(A$2:A$2977,'DNEVNI IZVESTAJ'!A$2:BP$14727,15,0)</f>
        <v>0</v>
      </c>
      <c r="T188" s="14"/>
      <c r="BF188" s="14"/>
    </row>
    <row r="189" spans="1:58">
      <c r="A189" s="245" t="s">
        <v>14489</v>
      </c>
      <c r="B189" s="245" t="s">
        <v>13422</v>
      </c>
      <c r="C189" s="245">
        <v>0</v>
      </c>
      <c r="D189" s="245">
        <v>11660.27</v>
      </c>
      <c r="E189" s="245" t="s">
        <v>14487</v>
      </c>
      <c r="F189" s="241">
        <f>VLOOKUP(A$2:A$2977,'DNEVNI IZVESTAJ'!A$2:C$14727,3,0)</f>
        <v>0</v>
      </c>
      <c r="G189" s="238">
        <f>VLOOKUP(A$2:A$2977,'DNEVNI IZVESTAJ'!A$2:D$14727,4,0)</f>
        <v>9335.23</v>
      </c>
      <c r="H189" s="70">
        <f>C189-F189</f>
        <v>0</v>
      </c>
      <c r="I189" s="14">
        <f>VLOOKUP(A$2:A$2977,'DNEVNI IZVESTAJ'!A$2:BF$14727,6,0)</f>
        <v>0</v>
      </c>
      <c r="J189" s="18">
        <f ca="1">SUM(I189+UNOS!J$9)</f>
        <v>11</v>
      </c>
      <c r="K189" s="14" t="str">
        <f>VLOOKUP(A$2:A$2977,'DNEVNI IZVESTAJ'!A$2:BH$14727,7,0)</f>
        <v>SME</v>
      </c>
      <c r="L189" s="14" t="str">
        <f>VLOOKUP(A$2:A$2977,'DNEVNI IZVESTAJ'!A$2:BI$14727,8,0)</f>
        <v>Current</v>
      </c>
      <c r="M189" s="238">
        <f>VLOOKUP(A$2:A$2977,'DNEVNI IZVESTAJ'!A$2:BJ$14727,9,0)</f>
        <v>0</v>
      </c>
      <c r="N189" s="238">
        <f>VLOOKUP(A$2:A$2977,'DNEVNI IZVESTAJ'!A$2:BK$14727,10,0)</f>
        <v>0</v>
      </c>
      <c r="O189" s="238">
        <f>VLOOKUP(A$2:A$2977,'DNEVNI IZVESTAJ'!A$2:BL$14727,11,0)</f>
        <v>0</v>
      </c>
      <c r="P189" s="238">
        <f>VLOOKUP(A$2:A$2977,'DNEVNI IZVESTAJ'!A$2:BM$14727,12,0)</f>
        <v>0</v>
      </c>
      <c r="Q189" s="238">
        <f>VLOOKUP(A$2:A$2977,'DNEVNI IZVESTAJ'!A$2:BN$14727,13,0)</f>
        <v>0</v>
      </c>
      <c r="R189" s="238">
        <f>VLOOKUP(A$2:A$2977,'DNEVNI IZVESTAJ'!A$2:BO$14727,14,0)</f>
        <v>0</v>
      </c>
      <c r="S189" s="238">
        <f>VLOOKUP(A$2:A$2977,'DNEVNI IZVESTAJ'!A$2:BP$14727,15,0)</f>
        <v>0</v>
      </c>
      <c r="T189" s="14"/>
      <c r="BF189" s="14"/>
    </row>
    <row r="190" spans="1:58">
      <c r="A190" s="245" t="s">
        <v>14491</v>
      </c>
      <c r="B190" s="245" t="s">
        <v>13422</v>
      </c>
      <c r="C190" s="245">
        <v>0</v>
      </c>
      <c r="D190" s="245">
        <v>11660.27</v>
      </c>
      <c r="E190" s="245" t="s">
        <v>14492</v>
      </c>
      <c r="F190" s="241">
        <f>VLOOKUP(A$2:A$2977,'DNEVNI IZVESTAJ'!A$2:C$14727,3,0)</f>
        <v>0</v>
      </c>
      <c r="G190" s="238">
        <f>VLOOKUP(A$2:A$2977,'DNEVNI IZVESTAJ'!A$2:D$14727,4,0)</f>
        <v>9335.23</v>
      </c>
      <c r="H190" s="70">
        <f>C190-F190</f>
        <v>0</v>
      </c>
      <c r="I190" s="14">
        <f>VLOOKUP(A$2:A$2977,'DNEVNI IZVESTAJ'!A$2:BF$14727,6,0)</f>
        <v>0</v>
      </c>
      <c r="J190" s="18">
        <f ca="1">SUM(I190+UNOS!J$9)</f>
        <v>11</v>
      </c>
      <c r="K190" s="14" t="str">
        <f>VLOOKUP(A$2:A$2977,'DNEVNI IZVESTAJ'!A$2:BH$14727,7,0)</f>
        <v>SME</v>
      </c>
      <c r="L190" s="14" t="str">
        <f>VLOOKUP(A$2:A$2977,'DNEVNI IZVESTAJ'!A$2:BI$14727,8,0)</f>
        <v>Current</v>
      </c>
      <c r="M190" s="238">
        <f>VLOOKUP(A$2:A$2977,'DNEVNI IZVESTAJ'!A$2:BJ$14727,9,0)</f>
        <v>0</v>
      </c>
      <c r="N190" s="238">
        <f>VLOOKUP(A$2:A$2977,'DNEVNI IZVESTAJ'!A$2:BK$14727,10,0)</f>
        <v>0</v>
      </c>
      <c r="O190" s="238">
        <f>VLOOKUP(A$2:A$2977,'DNEVNI IZVESTAJ'!A$2:BL$14727,11,0)</f>
        <v>0</v>
      </c>
      <c r="P190" s="238">
        <f>VLOOKUP(A$2:A$2977,'DNEVNI IZVESTAJ'!A$2:BM$14727,12,0)</f>
        <v>0</v>
      </c>
      <c r="Q190" s="238">
        <f>VLOOKUP(A$2:A$2977,'DNEVNI IZVESTAJ'!A$2:BN$14727,13,0)</f>
        <v>0</v>
      </c>
      <c r="R190" s="238">
        <f>VLOOKUP(A$2:A$2977,'DNEVNI IZVESTAJ'!A$2:BO$14727,14,0)</f>
        <v>0</v>
      </c>
      <c r="S190" s="238">
        <f>VLOOKUP(A$2:A$2977,'DNEVNI IZVESTAJ'!A$2:BP$14727,15,0)</f>
        <v>0</v>
      </c>
      <c r="T190" s="14"/>
      <c r="BF190" s="14"/>
    </row>
    <row r="191" spans="1:58">
      <c r="A191" s="245" t="s">
        <v>14494</v>
      </c>
      <c r="B191" s="245" t="s">
        <v>13422</v>
      </c>
      <c r="C191" s="245">
        <v>0</v>
      </c>
      <c r="D191" s="245">
        <v>11660.27</v>
      </c>
      <c r="E191" s="245" t="s">
        <v>14492</v>
      </c>
      <c r="F191" s="241">
        <f>VLOOKUP(A$2:A$2977,'DNEVNI IZVESTAJ'!A$2:C$14727,3,0)</f>
        <v>0</v>
      </c>
      <c r="G191" s="238">
        <f>VLOOKUP(A$2:A$2977,'DNEVNI IZVESTAJ'!A$2:D$14727,4,0)</f>
        <v>9335.23</v>
      </c>
      <c r="H191" s="70">
        <f>C191-F191</f>
        <v>0</v>
      </c>
      <c r="I191" s="14">
        <f>VLOOKUP(A$2:A$2977,'DNEVNI IZVESTAJ'!A$2:BF$14727,6,0)</f>
        <v>0</v>
      </c>
      <c r="J191" s="18">
        <f ca="1">SUM(I191+UNOS!J$9)</f>
        <v>11</v>
      </c>
      <c r="K191" s="14" t="str">
        <f>VLOOKUP(A$2:A$2977,'DNEVNI IZVESTAJ'!A$2:BH$14727,7,0)</f>
        <v>SME</v>
      </c>
      <c r="L191" s="14" t="str">
        <f>VLOOKUP(A$2:A$2977,'DNEVNI IZVESTAJ'!A$2:BI$14727,8,0)</f>
        <v>Current</v>
      </c>
      <c r="M191" s="238">
        <f>VLOOKUP(A$2:A$2977,'DNEVNI IZVESTAJ'!A$2:BJ$14727,9,0)</f>
        <v>0</v>
      </c>
      <c r="N191" s="238">
        <f>VLOOKUP(A$2:A$2977,'DNEVNI IZVESTAJ'!A$2:BK$14727,10,0)</f>
        <v>0</v>
      </c>
      <c r="O191" s="238">
        <f>VLOOKUP(A$2:A$2977,'DNEVNI IZVESTAJ'!A$2:BL$14727,11,0)</f>
        <v>0</v>
      </c>
      <c r="P191" s="238">
        <f>VLOOKUP(A$2:A$2977,'DNEVNI IZVESTAJ'!A$2:BM$14727,12,0)</f>
        <v>0</v>
      </c>
      <c r="Q191" s="238">
        <f>VLOOKUP(A$2:A$2977,'DNEVNI IZVESTAJ'!A$2:BN$14727,13,0)</f>
        <v>0</v>
      </c>
      <c r="R191" s="238">
        <f>VLOOKUP(A$2:A$2977,'DNEVNI IZVESTAJ'!A$2:BO$14727,14,0)</f>
        <v>0</v>
      </c>
      <c r="S191" s="238">
        <f>VLOOKUP(A$2:A$2977,'DNEVNI IZVESTAJ'!A$2:BP$14727,15,0)</f>
        <v>0</v>
      </c>
      <c r="T191" s="14"/>
      <c r="BF191" s="14"/>
    </row>
    <row r="192" spans="1:58">
      <c r="A192" s="245" t="s">
        <v>14486</v>
      </c>
      <c r="B192" s="245" t="s">
        <v>13422</v>
      </c>
      <c r="C192" s="245">
        <v>0</v>
      </c>
      <c r="D192" s="245">
        <v>11907.46</v>
      </c>
      <c r="E192" s="245" t="s">
        <v>14487</v>
      </c>
      <c r="F192" s="241">
        <f>VLOOKUP(A$2:A$2977,'DNEVNI IZVESTAJ'!A$2:C$14727,3,0)</f>
        <v>0</v>
      </c>
      <c r="G192" s="238">
        <f>VLOOKUP(A$2:A$2977,'DNEVNI IZVESTAJ'!A$2:D$14727,4,0)</f>
        <v>9533.15</v>
      </c>
      <c r="H192" s="70">
        <f>C192-F192</f>
        <v>0</v>
      </c>
      <c r="I192" s="14">
        <f>VLOOKUP(A$2:A$2977,'DNEVNI IZVESTAJ'!A$2:BF$14727,6,0)</f>
        <v>0</v>
      </c>
      <c r="J192" s="18">
        <f ca="1">SUM(I192+UNOS!J$9)</f>
        <v>11</v>
      </c>
      <c r="K192" s="14" t="str">
        <f>VLOOKUP(A$2:A$2977,'DNEVNI IZVESTAJ'!A$2:BH$14727,7,0)</f>
        <v>SME</v>
      </c>
      <c r="L192" s="14" t="str">
        <f>VLOOKUP(A$2:A$2977,'DNEVNI IZVESTAJ'!A$2:BI$14727,8,0)</f>
        <v>Current</v>
      </c>
      <c r="M192" s="238">
        <f>VLOOKUP(A$2:A$2977,'DNEVNI IZVESTAJ'!A$2:BJ$14727,9,0)</f>
        <v>0</v>
      </c>
      <c r="N192" s="238">
        <f>VLOOKUP(A$2:A$2977,'DNEVNI IZVESTAJ'!A$2:BK$14727,10,0)</f>
        <v>0</v>
      </c>
      <c r="O192" s="238">
        <f>VLOOKUP(A$2:A$2977,'DNEVNI IZVESTAJ'!A$2:BL$14727,11,0)</f>
        <v>0</v>
      </c>
      <c r="P192" s="238">
        <f>VLOOKUP(A$2:A$2977,'DNEVNI IZVESTAJ'!A$2:BM$14727,12,0)</f>
        <v>0</v>
      </c>
      <c r="Q192" s="238">
        <f>VLOOKUP(A$2:A$2977,'DNEVNI IZVESTAJ'!A$2:BN$14727,13,0)</f>
        <v>0</v>
      </c>
      <c r="R192" s="238">
        <f>VLOOKUP(A$2:A$2977,'DNEVNI IZVESTAJ'!A$2:BO$14727,14,0)</f>
        <v>0</v>
      </c>
      <c r="S192" s="238">
        <f>VLOOKUP(A$2:A$2977,'DNEVNI IZVESTAJ'!A$2:BP$14727,15,0)</f>
        <v>0</v>
      </c>
      <c r="T192" s="14"/>
      <c r="BF192" s="14"/>
    </row>
    <row r="193" spans="1:58">
      <c r="A193" s="245" t="s">
        <v>15635</v>
      </c>
      <c r="B193" s="245" t="s">
        <v>13422</v>
      </c>
      <c r="C193" s="245">
        <v>0</v>
      </c>
      <c r="D193" s="245">
        <v>17637.54</v>
      </c>
      <c r="E193" s="245" t="s">
        <v>15636</v>
      </c>
      <c r="F193" s="241">
        <f>VLOOKUP(A$2:A$2977,'DNEVNI IZVESTAJ'!A$2:C$14727,3,0)</f>
        <v>0</v>
      </c>
      <c r="G193" s="238">
        <f>VLOOKUP(A$2:A$2977,'DNEVNI IZVESTAJ'!A$2:D$14727,4,0)</f>
        <v>15354.07</v>
      </c>
      <c r="H193" s="70">
        <f>C193-F193</f>
        <v>0</v>
      </c>
      <c r="I193" s="14">
        <f>VLOOKUP(A$2:A$2977,'DNEVNI IZVESTAJ'!A$2:BF$14727,6,0)</f>
        <v>0</v>
      </c>
      <c r="J193" s="18">
        <f ca="1">SUM(I193+UNOS!J$9)</f>
        <v>11</v>
      </c>
      <c r="K193" s="14" t="str">
        <f>VLOOKUP(A$2:A$2977,'DNEVNI IZVESTAJ'!A$2:BH$14727,7,0)</f>
        <v>SME</v>
      </c>
      <c r="L193" s="14" t="str">
        <f>VLOOKUP(A$2:A$2977,'DNEVNI IZVESTAJ'!A$2:BI$14727,8,0)</f>
        <v>Current</v>
      </c>
      <c r="M193" s="238">
        <f>VLOOKUP(A$2:A$2977,'DNEVNI IZVESTAJ'!A$2:BJ$14727,9,0)</f>
        <v>0</v>
      </c>
      <c r="N193" s="238">
        <f>VLOOKUP(A$2:A$2977,'DNEVNI IZVESTAJ'!A$2:BK$14727,10,0)</f>
        <v>0</v>
      </c>
      <c r="O193" s="238">
        <f>VLOOKUP(A$2:A$2977,'DNEVNI IZVESTAJ'!A$2:BL$14727,11,0)</f>
        <v>0</v>
      </c>
      <c r="P193" s="238">
        <f>VLOOKUP(A$2:A$2977,'DNEVNI IZVESTAJ'!A$2:BM$14727,12,0)</f>
        <v>0</v>
      </c>
      <c r="Q193" s="238">
        <f>VLOOKUP(A$2:A$2977,'DNEVNI IZVESTAJ'!A$2:BN$14727,13,0)</f>
        <v>0</v>
      </c>
      <c r="R193" s="238">
        <f>VLOOKUP(A$2:A$2977,'DNEVNI IZVESTAJ'!A$2:BO$14727,14,0)</f>
        <v>0</v>
      </c>
      <c r="S193" s="238">
        <f>VLOOKUP(A$2:A$2977,'DNEVNI IZVESTAJ'!A$2:BP$14727,15,0)</f>
        <v>0</v>
      </c>
      <c r="T193" s="14"/>
      <c r="BF193" s="14"/>
    </row>
    <row r="194" spans="1:58">
      <c r="A194" s="245" t="s">
        <v>15638</v>
      </c>
      <c r="B194" s="245" t="s">
        <v>13422</v>
      </c>
      <c r="C194" s="245">
        <v>0</v>
      </c>
      <c r="D194" s="245">
        <v>17637.54</v>
      </c>
      <c r="E194" s="245" t="s">
        <v>15636</v>
      </c>
      <c r="F194" s="241">
        <f>VLOOKUP(A$2:A$2977,'DNEVNI IZVESTAJ'!A$2:C$14727,3,0)</f>
        <v>0</v>
      </c>
      <c r="G194" s="238">
        <f>VLOOKUP(A$2:A$2977,'DNEVNI IZVESTAJ'!A$2:D$14727,4,0)</f>
        <v>15354.07</v>
      </c>
      <c r="H194" s="70">
        <f>C194-F194</f>
        <v>0</v>
      </c>
      <c r="I194" s="14">
        <f>VLOOKUP(A$2:A$2977,'DNEVNI IZVESTAJ'!A$2:BF$14727,6,0)</f>
        <v>0</v>
      </c>
      <c r="J194" s="18">
        <f ca="1">SUM(I194+UNOS!J$9)</f>
        <v>11</v>
      </c>
      <c r="K194" s="14" t="str">
        <f>VLOOKUP(A$2:A$2977,'DNEVNI IZVESTAJ'!A$2:BH$14727,7,0)</f>
        <v>SME</v>
      </c>
      <c r="L194" s="14" t="str">
        <f>VLOOKUP(A$2:A$2977,'DNEVNI IZVESTAJ'!A$2:BI$14727,8,0)</f>
        <v>Current</v>
      </c>
      <c r="M194" s="238">
        <f>VLOOKUP(A$2:A$2977,'DNEVNI IZVESTAJ'!A$2:BJ$14727,9,0)</f>
        <v>0</v>
      </c>
      <c r="N194" s="238">
        <f>VLOOKUP(A$2:A$2977,'DNEVNI IZVESTAJ'!A$2:BK$14727,10,0)</f>
        <v>0</v>
      </c>
      <c r="O194" s="238">
        <f>VLOOKUP(A$2:A$2977,'DNEVNI IZVESTAJ'!A$2:BL$14727,11,0)</f>
        <v>0</v>
      </c>
      <c r="P194" s="238">
        <f>VLOOKUP(A$2:A$2977,'DNEVNI IZVESTAJ'!A$2:BM$14727,12,0)</f>
        <v>0</v>
      </c>
      <c r="Q194" s="238">
        <f>VLOOKUP(A$2:A$2977,'DNEVNI IZVESTAJ'!A$2:BN$14727,13,0)</f>
        <v>0</v>
      </c>
      <c r="R194" s="238">
        <f>VLOOKUP(A$2:A$2977,'DNEVNI IZVESTAJ'!A$2:BO$14727,14,0)</f>
        <v>0</v>
      </c>
      <c r="S194" s="238">
        <f>VLOOKUP(A$2:A$2977,'DNEVNI IZVESTAJ'!A$2:BP$14727,15,0)</f>
        <v>0</v>
      </c>
      <c r="T194" s="14"/>
      <c r="BF194" s="14"/>
    </row>
    <row r="195" spans="1:58">
      <c r="A195" s="245" t="s">
        <v>15640</v>
      </c>
      <c r="B195" s="245" t="s">
        <v>13422</v>
      </c>
      <c r="C195" s="245">
        <v>0</v>
      </c>
      <c r="D195" s="245">
        <v>17637.54</v>
      </c>
      <c r="E195" s="245" t="s">
        <v>15636</v>
      </c>
      <c r="F195" s="241">
        <f>VLOOKUP(A$2:A$2977,'DNEVNI IZVESTAJ'!A$2:C$14727,3,0)</f>
        <v>0</v>
      </c>
      <c r="G195" s="238">
        <f>VLOOKUP(A$2:A$2977,'DNEVNI IZVESTAJ'!A$2:D$14727,4,0)</f>
        <v>15354.07</v>
      </c>
      <c r="H195" s="70">
        <f>C195-F195</f>
        <v>0</v>
      </c>
      <c r="I195" s="14">
        <f>VLOOKUP(A$2:A$2977,'DNEVNI IZVESTAJ'!A$2:BF$14727,6,0)</f>
        <v>0</v>
      </c>
      <c r="J195" s="18">
        <f ca="1">SUM(I195+UNOS!J$9)</f>
        <v>11</v>
      </c>
      <c r="K195" s="14" t="str">
        <f>VLOOKUP(A$2:A$2977,'DNEVNI IZVESTAJ'!A$2:BH$14727,7,0)</f>
        <v>SME</v>
      </c>
      <c r="L195" s="14" t="str">
        <f>VLOOKUP(A$2:A$2977,'DNEVNI IZVESTAJ'!A$2:BI$14727,8,0)</f>
        <v>Current</v>
      </c>
      <c r="M195" s="238">
        <f>VLOOKUP(A$2:A$2977,'DNEVNI IZVESTAJ'!A$2:BJ$14727,9,0)</f>
        <v>0</v>
      </c>
      <c r="N195" s="238">
        <f>VLOOKUP(A$2:A$2977,'DNEVNI IZVESTAJ'!A$2:BK$14727,10,0)</f>
        <v>0</v>
      </c>
      <c r="O195" s="238">
        <f>VLOOKUP(A$2:A$2977,'DNEVNI IZVESTAJ'!A$2:BL$14727,11,0)</f>
        <v>0</v>
      </c>
      <c r="P195" s="238">
        <f>VLOOKUP(A$2:A$2977,'DNEVNI IZVESTAJ'!A$2:BM$14727,12,0)</f>
        <v>0</v>
      </c>
      <c r="Q195" s="238">
        <f>VLOOKUP(A$2:A$2977,'DNEVNI IZVESTAJ'!A$2:BN$14727,13,0)</f>
        <v>0</v>
      </c>
      <c r="R195" s="238">
        <f>VLOOKUP(A$2:A$2977,'DNEVNI IZVESTAJ'!A$2:BO$14727,14,0)</f>
        <v>0</v>
      </c>
      <c r="S195" s="238">
        <f>VLOOKUP(A$2:A$2977,'DNEVNI IZVESTAJ'!A$2:BP$14727,15,0)</f>
        <v>0</v>
      </c>
      <c r="T195" s="14"/>
      <c r="BF195" s="14"/>
    </row>
    <row r="196" spans="1:58">
      <c r="A196" s="245" t="s">
        <v>2897</v>
      </c>
      <c r="B196" s="245" t="s">
        <v>2893</v>
      </c>
      <c r="C196" s="245">
        <v>0</v>
      </c>
      <c r="D196" s="245">
        <v>18902.27</v>
      </c>
      <c r="E196" s="245" t="s">
        <v>2898</v>
      </c>
      <c r="F196" s="241">
        <f>VLOOKUP(A$2:A$2977,'DNEVNI IZVESTAJ'!A$2:C$14727,3,0)</f>
        <v>0</v>
      </c>
      <c r="G196" s="238">
        <f>VLOOKUP(A$2:A$2977,'DNEVNI IZVESTAJ'!A$2:D$14727,4,0)</f>
        <v>14351.91</v>
      </c>
      <c r="H196" s="70">
        <f>C196-F196</f>
        <v>0</v>
      </c>
      <c r="I196" s="14">
        <f>VLOOKUP(A$2:A$2977,'DNEVNI IZVESTAJ'!A$2:BF$14727,6,0)</f>
        <v>0</v>
      </c>
      <c r="J196" s="18">
        <f ca="1">SUM(I196+UNOS!J$9)</f>
        <v>11</v>
      </c>
      <c r="K196" s="14" t="str">
        <f>VLOOKUP(A$2:A$2977,'DNEVNI IZVESTAJ'!A$2:BH$14727,7,0)</f>
        <v>SME</v>
      </c>
      <c r="L196" s="14" t="str">
        <f>VLOOKUP(A$2:A$2977,'DNEVNI IZVESTAJ'!A$2:BI$14727,8,0)</f>
        <v>Current</v>
      </c>
      <c r="M196" s="238">
        <f>VLOOKUP(A$2:A$2977,'DNEVNI IZVESTAJ'!A$2:BJ$14727,9,0)</f>
        <v>0</v>
      </c>
      <c r="N196" s="238">
        <f>VLOOKUP(A$2:A$2977,'DNEVNI IZVESTAJ'!A$2:BK$14727,10,0)</f>
        <v>0</v>
      </c>
      <c r="O196" s="238">
        <f>VLOOKUP(A$2:A$2977,'DNEVNI IZVESTAJ'!A$2:BL$14727,11,0)</f>
        <v>0</v>
      </c>
      <c r="P196" s="238">
        <f>VLOOKUP(A$2:A$2977,'DNEVNI IZVESTAJ'!A$2:BM$14727,12,0)</f>
        <v>0</v>
      </c>
      <c r="Q196" s="238">
        <f>VLOOKUP(A$2:A$2977,'DNEVNI IZVESTAJ'!A$2:BN$14727,13,0)</f>
        <v>0</v>
      </c>
      <c r="R196" s="238">
        <f>VLOOKUP(A$2:A$2977,'DNEVNI IZVESTAJ'!A$2:BO$14727,14,0)</f>
        <v>0</v>
      </c>
      <c r="S196" s="238">
        <f>VLOOKUP(A$2:A$2977,'DNEVNI IZVESTAJ'!A$2:BP$14727,15,0)</f>
        <v>0</v>
      </c>
      <c r="T196" s="14"/>
      <c r="BF196" s="14"/>
    </row>
    <row r="197" spans="1:58">
      <c r="A197" s="245" t="s">
        <v>15954</v>
      </c>
      <c r="B197" s="245" t="s">
        <v>5911</v>
      </c>
      <c r="C197" s="245">
        <v>165.78</v>
      </c>
      <c r="D197" s="245">
        <v>10533.35</v>
      </c>
      <c r="E197" s="245" t="s">
        <v>15947</v>
      </c>
      <c r="F197" s="241">
        <f>VLOOKUP(A$2:A$2977,'DNEVNI IZVESTAJ'!A$2:C$14727,3,0)</f>
        <v>0</v>
      </c>
      <c r="G197" s="238">
        <f>VLOOKUP(A$2:A$2977,'DNEVNI IZVESTAJ'!A$2:D$14727,4,0)</f>
        <v>10018.530000000001</v>
      </c>
      <c r="H197" s="70">
        <f>C197-F197</f>
        <v>165.78</v>
      </c>
      <c r="I197" s="14">
        <f>VLOOKUP(A$2:A$2977,'DNEVNI IZVESTAJ'!A$2:BF$14727,6,0)</f>
        <v>0</v>
      </c>
      <c r="J197" s="18">
        <f ca="1">SUM(I197+UNOS!J$9)</f>
        <v>11</v>
      </c>
      <c r="K197" s="14" t="str">
        <f>VLOOKUP(A$2:A$2977,'DNEVNI IZVESTAJ'!A$2:BH$14727,7,0)</f>
        <v>SME</v>
      </c>
      <c r="L197" s="14" t="str">
        <f>VLOOKUP(A$2:A$2977,'DNEVNI IZVESTAJ'!A$2:BI$14727,8,0)</f>
        <v>Current</v>
      </c>
      <c r="M197" s="238">
        <f>VLOOKUP(A$2:A$2977,'DNEVNI IZVESTAJ'!A$2:BJ$14727,9,0)</f>
        <v>0</v>
      </c>
      <c r="N197" s="238">
        <f>VLOOKUP(A$2:A$2977,'DNEVNI IZVESTAJ'!A$2:BK$14727,10,0)</f>
        <v>0</v>
      </c>
      <c r="O197" s="238">
        <f>VLOOKUP(A$2:A$2977,'DNEVNI IZVESTAJ'!A$2:BL$14727,11,0)</f>
        <v>0</v>
      </c>
      <c r="P197" s="238">
        <f>VLOOKUP(A$2:A$2977,'DNEVNI IZVESTAJ'!A$2:BM$14727,12,0)</f>
        <v>0</v>
      </c>
      <c r="Q197" s="238">
        <f>VLOOKUP(A$2:A$2977,'DNEVNI IZVESTAJ'!A$2:BN$14727,13,0)</f>
        <v>0</v>
      </c>
      <c r="R197" s="238">
        <f>VLOOKUP(A$2:A$2977,'DNEVNI IZVESTAJ'!A$2:BO$14727,14,0)</f>
        <v>0</v>
      </c>
      <c r="S197" s="238">
        <f>VLOOKUP(A$2:A$2977,'DNEVNI IZVESTAJ'!A$2:BP$14727,15,0)</f>
        <v>0</v>
      </c>
      <c r="T197" s="14"/>
      <c r="BF197" s="14"/>
    </row>
    <row r="198" spans="1:58">
      <c r="A198" s="245" t="s">
        <v>14363</v>
      </c>
      <c r="B198" s="245" t="s">
        <v>977</v>
      </c>
      <c r="C198" s="245">
        <v>0</v>
      </c>
      <c r="D198" s="245">
        <v>1893.62</v>
      </c>
      <c r="E198" s="245" t="s">
        <v>792</v>
      </c>
      <c r="F198" s="241">
        <f>VLOOKUP(A$2:A$2977,'DNEVNI IZVESTAJ'!A$2:C$14727,3,0)</f>
        <v>0</v>
      </c>
      <c r="G198" s="238">
        <f>VLOOKUP(A$2:A$2977,'DNEVNI IZVESTAJ'!A$2:D$14727,4,0)</f>
        <v>958.14</v>
      </c>
      <c r="H198" s="70">
        <f>C198-F198</f>
        <v>0</v>
      </c>
      <c r="I198" s="14">
        <f>VLOOKUP(A$2:A$2977,'DNEVNI IZVESTAJ'!A$2:BF$14727,6,0)</f>
        <v>0</v>
      </c>
      <c r="J198" s="18">
        <f ca="1">SUM(I198+UNOS!J$9)</f>
        <v>11</v>
      </c>
      <c r="K198" s="14" t="str">
        <f>VLOOKUP(A$2:A$2977,'DNEVNI IZVESTAJ'!A$2:BH$14727,7,0)</f>
        <v>SME</v>
      </c>
      <c r="L198" s="14" t="str">
        <f>VLOOKUP(A$2:A$2977,'DNEVNI IZVESTAJ'!A$2:BI$14727,8,0)</f>
        <v>Current</v>
      </c>
      <c r="M198" s="238">
        <f>VLOOKUP(A$2:A$2977,'DNEVNI IZVESTAJ'!A$2:BJ$14727,9,0)</f>
        <v>0</v>
      </c>
      <c r="N198" s="238">
        <f>VLOOKUP(A$2:A$2977,'DNEVNI IZVESTAJ'!A$2:BK$14727,10,0)</f>
        <v>0</v>
      </c>
      <c r="O198" s="238">
        <f>VLOOKUP(A$2:A$2977,'DNEVNI IZVESTAJ'!A$2:BL$14727,11,0)</f>
        <v>0</v>
      </c>
      <c r="P198" s="238">
        <f>VLOOKUP(A$2:A$2977,'DNEVNI IZVESTAJ'!A$2:BM$14727,12,0)</f>
        <v>0</v>
      </c>
      <c r="Q198" s="238">
        <f>VLOOKUP(A$2:A$2977,'DNEVNI IZVESTAJ'!A$2:BN$14727,13,0)</f>
        <v>0</v>
      </c>
      <c r="R198" s="238">
        <f>VLOOKUP(A$2:A$2977,'DNEVNI IZVESTAJ'!A$2:BO$14727,14,0)</f>
        <v>0</v>
      </c>
      <c r="S198" s="238">
        <f>VLOOKUP(A$2:A$2977,'DNEVNI IZVESTAJ'!A$2:BP$14727,15,0)</f>
        <v>0</v>
      </c>
      <c r="T198" s="14"/>
      <c r="BF198" s="14"/>
    </row>
    <row r="199" spans="1:58">
      <c r="A199" s="245" t="s">
        <v>12378</v>
      </c>
      <c r="B199" s="245" t="s">
        <v>2382</v>
      </c>
      <c r="C199" s="245">
        <v>0</v>
      </c>
      <c r="D199" s="245">
        <v>1056.9100000000001</v>
      </c>
      <c r="E199" s="245" t="s">
        <v>12379</v>
      </c>
      <c r="F199" s="241">
        <f>VLOOKUP(A$2:A$2977,'DNEVNI IZVESTAJ'!A$2:C$14727,3,0)</f>
        <v>0</v>
      </c>
      <c r="G199" s="238">
        <f>VLOOKUP(A$2:A$2977,'DNEVNI IZVESTAJ'!A$2:D$14727,4,0)</f>
        <v>841.35</v>
      </c>
      <c r="H199" s="70">
        <f>C199-F199</f>
        <v>0</v>
      </c>
      <c r="I199" s="14">
        <f>VLOOKUP(A$2:A$2977,'DNEVNI IZVESTAJ'!A$2:BF$14727,6,0)</f>
        <v>0</v>
      </c>
      <c r="J199" s="18">
        <f ca="1">SUM(I199+UNOS!J$9)</f>
        <v>11</v>
      </c>
      <c r="K199" s="14" t="str">
        <f>VLOOKUP(A$2:A$2977,'DNEVNI IZVESTAJ'!A$2:BH$14727,7,0)</f>
        <v>SME</v>
      </c>
      <c r="L199" s="14" t="str">
        <f>VLOOKUP(A$2:A$2977,'DNEVNI IZVESTAJ'!A$2:BI$14727,8,0)</f>
        <v>Current</v>
      </c>
      <c r="M199" s="238">
        <f>VLOOKUP(A$2:A$2977,'DNEVNI IZVESTAJ'!A$2:BJ$14727,9,0)</f>
        <v>0</v>
      </c>
      <c r="N199" s="238">
        <f>VLOOKUP(A$2:A$2977,'DNEVNI IZVESTAJ'!A$2:BK$14727,10,0)</f>
        <v>0</v>
      </c>
      <c r="O199" s="238">
        <f>VLOOKUP(A$2:A$2977,'DNEVNI IZVESTAJ'!A$2:BL$14727,11,0)</f>
        <v>0</v>
      </c>
      <c r="P199" s="238">
        <f>VLOOKUP(A$2:A$2977,'DNEVNI IZVESTAJ'!A$2:BM$14727,12,0)</f>
        <v>0</v>
      </c>
      <c r="Q199" s="238">
        <f>VLOOKUP(A$2:A$2977,'DNEVNI IZVESTAJ'!A$2:BN$14727,13,0)</f>
        <v>0</v>
      </c>
      <c r="R199" s="238">
        <f>VLOOKUP(A$2:A$2977,'DNEVNI IZVESTAJ'!A$2:BO$14727,14,0)</f>
        <v>0</v>
      </c>
      <c r="S199" s="238">
        <f>VLOOKUP(A$2:A$2977,'DNEVNI IZVESTAJ'!A$2:BP$14727,15,0)</f>
        <v>0</v>
      </c>
      <c r="T199" s="14"/>
      <c r="BF199" s="14"/>
    </row>
    <row r="200" spans="1:58">
      <c r="A200" s="245" t="s">
        <v>5718</v>
      </c>
      <c r="B200" s="245" t="s">
        <v>5719</v>
      </c>
      <c r="C200" s="245">
        <v>109.44</v>
      </c>
      <c r="D200" s="245">
        <v>1005.57</v>
      </c>
      <c r="E200" s="245" t="s">
        <v>5720</v>
      </c>
      <c r="F200" s="241">
        <f>VLOOKUP(A$2:A$2977,'DNEVNI IZVESTAJ'!A$2:C$14727,3,0)</f>
        <v>0</v>
      </c>
      <c r="G200" s="238">
        <f>VLOOKUP(A$2:A$2977,'DNEVNI IZVESTAJ'!A$2:D$14727,4,0)</f>
        <v>558.65</v>
      </c>
      <c r="H200" s="70">
        <f>C200-F200</f>
        <v>109.44</v>
      </c>
      <c r="I200" s="14">
        <f>VLOOKUP(A$2:A$2977,'DNEVNI IZVESTAJ'!A$2:BF$14727,6,0)</f>
        <v>0</v>
      </c>
      <c r="J200" s="18">
        <f ca="1">SUM(I200+UNOS!J$9)</f>
        <v>11</v>
      </c>
      <c r="K200" s="14" t="str">
        <f>VLOOKUP(A$2:A$2977,'DNEVNI IZVESTAJ'!A$2:BH$14727,7,0)</f>
        <v>SME</v>
      </c>
      <c r="L200" s="14" t="str">
        <f>VLOOKUP(A$2:A$2977,'DNEVNI IZVESTAJ'!A$2:BI$14727,8,0)</f>
        <v>Current</v>
      </c>
      <c r="M200" s="238">
        <f>VLOOKUP(A$2:A$2977,'DNEVNI IZVESTAJ'!A$2:BJ$14727,9,0)</f>
        <v>0</v>
      </c>
      <c r="N200" s="238">
        <f>VLOOKUP(A$2:A$2977,'DNEVNI IZVESTAJ'!A$2:BK$14727,10,0)</f>
        <v>0</v>
      </c>
      <c r="O200" s="238">
        <f>VLOOKUP(A$2:A$2977,'DNEVNI IZVESTAJ'!A$2:BL$14727,11,0)</f>
        <v>0</v>
      </c>
      <c r="P200" s="238">
        <f>VLOOKUP(A$2:A$2977,'DNEVNI IZVESTAJ'!A$2:BM$14727,12,0)</f>
        <v>0</v>
      </c>
      <c r="Q200" s="238">
        <f>VLOOKUP(A$2:A$2977,'DNEVNI IZVESTAJ'!A$2:BN$14727,13,0)</f>
        <v>0</v>
      </c>
      <c r="R200" s="238">
        <f>VLOOKUP(A$2:A$2977,'DNEVNI IZVESTAJ'!A$2:BO$14727,14,0)</f>
        <v>0</v>
      </c>
      <c r="S200" s="238">
        <f>VLOOKUP(A$2:A$2977,'DNEVNI IZVESTAJ'!A$2:BP$14727,15,0)</f>
        <v>0</v>
      </c>
      <c r="T200" s="14"/>
      <c r="BF200" s="14"/>
    </row>
    <row r="201" spans="1:58">
      <c r="A201" s="245" t="s">
        <v>12375</v>
      </c>
      <c r="B201" s="245" t="s">
        <v>2382</v>
      </c>
      <c r="C201" s="245">
        <v>0</v>
      </c>
      <c r="D201" s="245">
        <v>1782.9</v>
      </c>
      <c r="E201" s="245" t="s">
        <v>12376</v>
      </c>
      <c r="F201" s="241">
        <f>VLOOKUP(A$2:A$2977,'DNEVNI IZVESTAJ'!A$2:C$14727,3,0)</f>
        <v>0</v>
      </c>
      <c r="G201" s="238">
        <f>VLOOKUP(A$2:A$2977,'DNEVNI IZVESTAJ'!A$2:D$14727,4,0)</f>
        <v>1419.33</v>
      </c>
      <c r="H201" s="70">
        <f>C201-F201</f>
        <v>0</v>
      </c>
      <c r="I201" s="14">
        <f>VLOOKUP(A$2:A$2977,'DNEVNI IZVESTAJ'!A$2:BF$14727,6,0)</f>
        <v>0</v>
      </c>
      <c r="J201" s="18">
        <f ca="1">SUM(I201+UNOS!J$9)</f>
        <v>11</v>
      </c>
      <c r="K201" s="14" t="str">
        <f>VLOOKUP(A$2:A$2977,'DNEVNI IZVESTAJ'!A$2:BH$14727,7,0)</f>
        <v>SME</v>
      </c>
      <c r="L201" s="14" t="str">
        <f>VLOOKUP(A$2:A$2977,'DNEVNI IZVESTAJ'!A$2:BI$14727,8,0)</f>
        <v>Current</v>
      </c>
      <c r="M201" s="238">
        <f>VLOOKUP(A$2:A$2977,'DNEVNI IZVESTAJ'!A$2:BJ$14727,9,0)</f>
        <v>0</v>
      </c>
      <c r="N201" s="238">
        <f>VLOOKUP(A$2:A$2977,'DNEVNI IZVESTAJ'!A$2:BK$14727,10,0)</f>
        <v>0</v>
      </c>
      <c r="O201" s="238">
        <f>VLOOKUP(A$2:A$2977,'DNEVNI IZVESTAJ'!A$2:BL$14727,11,0)</f>
        <v>0</v>
      </c>
      <c r="P201" s="238">
        <f>VLOOKUP(A$2:A$2977,'DNEVNI IZVESTAJ'!A$2:BM$14727,12,0)</f>
        <v>0</v>
      </c>
      <c r="Q201" s="238">
        <f>VLOOKUP(A$2:A$2977,'DNEVNI IZVESTAJ'!A$2:BN$14727,13,0)</f>
        <v>0</v>
      </c>
      <c r="R201" s="238">
        <f>VLOOKUP(A$2:A$2977,'DNEVNI IZVESTAJ'!A$2:BO$14727,14,0)</f>
        <v>0</v>
      </c>
      <c r="S201" s="238">
        <f>VLOOKUP(A$2:A$2977,'DNEVNI IZVESTAJ'!A$2:BP$14727,15,0)</f>
        <v>0</v>
      </c>
      <c r="T201" s="14"/>
      <c r="BF201" s="14"/>
    </row>
    <row r="202" spans="1:58">
      <c r="A202" s="245" t="s">
        <v>3283</v>
      </c>
      <c r="B202" s="245" t="s">
        <v>3284</v>
      </c>
      <c r="C202" s="245">
        <v>147.11000000000001</v>
      </c>
      <c r="D202" s="245">
        <v>1471.1</v>
      </c>
      <c r="E202" s="245" t="s">
        <v>4501</v>
      </c>
      <c r="F202" s="241">
        <f>VLOOKUP(A$2:A$2977,'DNEVNI IZVESTAJ'!A$2:C$14727,3,0)</f>
        <v>0</v>
      </c>
      <c r="G202" s="238">
        <f>VLOOKUP(A$2:A$2977,'DNEVNI IZVESTAJ'!A$2:D$14727,4,0)</f>
        <v>882.66</v>
      </c>
      <c r="H202" s="70">
        <f>C202-F202</f>
        <v>147.11000000000001</v>
      </c>
      <c r="I202" s="14">
        <f>VLOOKUP(A$2:A$2977,'DNEVNI IZVESTAJ'!A$2:BF$14727,6,0)</f>
        <v>0</v>
      </c>
      <c r="J202" s="18">
        <f ca="1">SUM(I202+UNOS!J$9)</f>
        <v>11</v>
      </c>
      <c r="K202" s="14" t="str">
        <f>VLOOKUP(A$2:A$2977,'DNEVNI IZVESTAJ'!A$2:BH$14727,7,0)</f>
        <v>SME</v>
      </c>
      <c r="L202" s="14" t="str">
        <f>VLOOKUP(A$2:A$2977,'DNEVNI IZVESTAJ'!A$2:BI$14727,8,0)</f>
        <v>Current</v>
      </c>
      <c r="M202" s="238">
        <f>VLOOKUP(A$2:A$2977,'DNEVNI IZVESTAJ'!A$2:BJ$14727,9,0)</f>
        <v>0</v>
      </c>
      <c r="N202" s="238">
        <f>VLOOKUP(A$2:A$2977,'DNEVNI IZVESTAJ'!A$2:BK$14727,10,0)</f>
        <v>0</v>
      </c>
      <c r="O202" s="238">
        <f>VLOOKUP(A$2:A$2977,'DNEVNI IZVESTAJ'!A$2:BL$14727,11,0)</f>
        <v>0</v>
      </c>
      <c r="P202" s="238">
        <f>VLOOKUP(A$2:A$2977,'DNEVNI IZVESTAJ'!A$2:BM$14727,12,0)</f>
        <v>0</v>
      </c>
      <c r="Q202" s="238">
        <f>VLOOKUP(A$2:A$2977,'DNEVNI IZVESTAJ'!A$2:BN$14727,13,0)</f>
        <v>0</v>
      </c>
      <c r="R202" s="238">
        <f>VLOOKUP(A$2:A$2977,'DNEVNI IZVESTAJ'!A$2:BO$14727,14,0)</f>
        <v>0</v>
      </c>
      <c r="S202" s="238">
        <f>VLOOKUP(A$2:A$2977,'DNEVNI IZVESTAJ'!A$2:BP$14727,15,0)</f>
        <v>0</v>
      </c>
      <c r="T202" s="14"/>
      <c r="BF202" s="14"/>
    </row>
    <row r="203" spans="1:58">
      <c r="A203" s="245" t="s">
        <v>3285</v>
      </c>
      <c r="B203" s="245" t="s">
        <v>3284</v>
      </c>
      <c r="C203" s="245">
        <v>147.11000000000001</v>
      </c>
      <c r="D203" s="245">
        <v>1471.1</v>
      </c>
      <c r="E203" s="245" t="s">
        <v>4501</v>
      </c>
      <c r="F203" s="241">
        <f>VLOOKUP(A$2:A$2977,'DNEVNI IZVESTAJ'!A$2:C$14727,3,0)</f>
        <v>0</v>
      </c>
      <c r="G203" s="238">
        <f>VLOOKUP(A$2:A$2977,'DNEVNI IZVESTAJ'!A$2:D$14727,4,0)</f>
        <v>882.66</v>
      </c>
      <c r="H203" s="70">
        <f>C203-F203</f>
        <v>147.11000000000001</v>
      </c>
      <c r="I203" s="14">
        <f>VLOOKUP(A$2:A$2977,'DNEVNI IZVESTAJ'!A$2:BF$14727,6,0)</f>
        <v>0</v>
      </c>
      <c r="J203" s="18">
        <f ca="1">SUM(I203+UNOS!J$9)</f>
        <v>11</v>
      </c>
      <c r="K203" s="14" t="str">
        <f>VLOOKUP(A$2:A$2977,'DNEVNI IZVESTAJ'!A$2:BH$14727,7,0)</f>
        <v>SME</v>
      </c>
      <c r="L203" s="14" t="str">
        <f>VLOOKUP(A$2:A$2977,'DNEVNI IZVESTAJ'!A$2:BI$14727,8,0)</f>
        <v>Current</v>
      </c>
      <c r="M203" s="238">
        <f>VLOOKUP(A$2:A$2977,'DNEVNI IZVESTAJ'!A$2:BJ$14727,9,0)</f>
        <v>0</v>
      </c>
      <c r="N203" s="238">
        <f>VLOOKUP(A$2:A$2977,'DNEVNI IZVESTAJ'!A$2:BK$14727,10,0)</f>
        <v>0</v>
      </c>
      <c r="O203" s="238">
        <f>VLOOKUP(A$2:A$2977,'DNEVNI IZVESTAJ'!A$2:BL$14727,11,0)</f>
        <v>0</v>
      </c>
      <c r="P203" s="238">
        <f>VLOOKUP(A$2:A$2977,'DNEVNI IZVESTAJ'!A$2:BM$14727,12,0)</f>
        <v>0</v>
      </c>
      <c r="Q203" s="238">
        <f>VLOOKUP(A$2:A$2977,'DNEVNI IZVESTAJ'!A$2:BN$14727,13,0)</f>
        <v>0</v>
      </c>
      <c r="R203" s="238">
        <f>VLOOKUP(A$2:A$2977,'DNEVNI IZVESTAJ'!A$2:BO$14727,14,0)</f>
        <v>0</v>
      </c>
      <c r="S203" s="238">
        <f>VLOOKUP(A$2:A$2977,'DNEVNI IZVESTAJ'!A$2:BP$14727,15,0)</f>
        <v>0</v>
      </c>
      <c r="T203" s="14"/>
      <c r="BF203" s="14"/>
    </row>
    <row r="204" spans="1:58">
      <c r="A204" s="245" t="s">
        <v>3286</v>
      </c>
      <c r="B204" s="245" t="s">
        <v>3284</v>
      </c>
      <c r="C204" s="245">
        <v>147.11000000000001</v>
      </c>
      <c r="D204" s="245">
        <v>1471.1</v>
      </c>
      <c r="E204" s="245" t="s">
        <v>4501</v>
      </c>
      <c r="F204" s="241">
        <f>VLOOKUP(A$2:A$2977,'DNEVNI IZVESTAJ'!A$2:C$14727,3,0)</f>
        <v>0</v>
      </c>
      <c r="G204" s="238">
        <f>VLOOKUP(A$2:A$2977,'DNEVNI IZVESTAJ'!A$2:D$14727,4,0)</f>
        <v>882.66</v>
      </c>
      <c r="H204" s="70">
        <f>C204-F204</f>
        <v>147.11000000000001</v>
      </c>
      <c r="I204" s="14">
        <f>VLOOKUP(A$2:A$2977,'DNEVNI IZVESTAJ'!A$2:BF$14727,6,0)</f>
        <v>0</v>
      </c>
      <c r="J204" s="18">
        <f ca="1">SUM(I204+UNOS!J$9)</f>
        <v>11</v>
      </c>
      <c r="K204" s="14" t="str">
        <f>VLOOKUP(A$2:A$2977,'DNEVNI IZVESTAJ'!A$2:BH$14727,7,0)</f>
        <v>SME</v>
      </c>
      <c r="L204" s="14" t="str">
        <f>VLOOKUP(A$2:A$2977,'DNEVNI IZVESTAJ'!A$2:BI$14727,8,0)</f>
        <v>Current</v>
      </c>
      <c r="M204" s="238">
        <f>VLOOKUP(A$2:A$2977,'DNEVNI IZVESTAJ'!A$2:BJ$14727,9,0)</f>
        <v>0</v>
      </c>
      <c r="N204" s="238">
        <f>VLOOKUP(A$2:A$2977,'DNEVNI IZVESTAJ'!A$2:BK$14727,10,0)</f>
        <v>0</v>
      </c>
      <c r="O204" s="238">
        <f>VLOOKUP(A$2:A$2977,'DNEVNI IZVESTAJ'!A$2:BL$14727,11,0)</f>
        <v>0</v>
      </c>
      <c r="P204" s="238">
        <f>VLOOKUP(A$2:A$2977,'DNEVNI IZVESTAJ'!A$2:BM$14727,12,0)</f>
        <v>0</v>
      </c>
      <c r="Q204" s="238">
        <f>VLOOKUP(A$2:A$2977,'DNEVNI IZVESTAJ'!A$2:BN$14727,13,0)</f>
        <v>0</v>
      </c>
      <c r="R204" s="238">
        <f>VLOOKUP(A$2:A$2977,'DNEVNI IZVESTAJ'!A$2:BO$14727,14,0)</f>
        <v>0</v>
      </c>
      <c r="S204" s="238">
        <f>VLOOKUP(A$2:A$2977,'DNEVNI IZVESTAJ'!A$2:BP$14727,15,0)</f>
        <v>0</v>
      </c>
      <c r="T204" s="14"/>
      <c r="BF204" s="14"/>
    </row>
    <row r="205" spans="1:58">
      <c r="A205" s="245" t="s">
        <v>4879</v>
      </c>
      <c r="B205" s="245" t="s">
        <v>2382</v>
      </c>
      <c r="C205" s="245">
        <v>0</v>
      </c>
      <c r="D205" s="245">
        <v>2422.71</v>
      </c>
      <c r="E205" s="245" t="s">
        <v>4880</v>
      </c>
      <c r="F205" s="241">
        <f>VLOOKUP(A$2:A$2977,'DNEVNI IZVESTAJ'!A$2:C$14727,3,0)</f>
        <v>0</v>
      </c>
      <c r="G205" s="238">
        <f>VLOOKUP(A$2:A$2977,'DNEVNI IZVESTAJ'!A$2:D$14727,4,0)</f>
        <v>1928.75</v>
      </c>
      <c r="H205" s="70">
        <f>C205-F205</f>
        <v>0</v>
      </c>
      <c r="I205" s="14">
        <f>VLOOKUP(A$2:A$2977,'DNEVNI IZVESTAJ'!A$2:BF$14727,6,0)</f>
        <v>0</v>
      </c>
      <c r="J205" s="18">
        <f ca="1">SUM(I205+UNOS!J$9)</f>
        <v>11</v>
      </c>
      <c r="K205" s="14" t="str">
        <f>VLOOKUP(A$2:A$2977,'DNEVNI IZVESTAJ'!A$2:BH$14727,7,0)</f>
        <v>SME</v>
      </c>
      <c r="L205" s="14" t="str">
        <f>VLOOKUP(A$2:A$2977,'DNEVNI IZVESTAJ'!A$2:BI$14727,8,0)</f>
        <v>Current</v>
      </c>
      <c r="M205" s="238">
        <f>VLOOKUP(A$2:A$2977,'DNEVNI IZVESTAJ'!A$2:BJ$14727,9,0)</f>
        <v>0</v>
      </c>
      <c r="N205" s="238">
        <f>VLOOKUP(A$2:A$2977,'DNEVNI IZVESTAJ'!A$2:BK$14727,10,0)</f>
        <v>0</v>
      </c>
      <c r="O205" s="238">
        <f>VLOOKUP(A$2:A$2977,'DNEVNI IZVESTAJ'!A$2:BL$14727,11,0)</f>
        <v>0</v>
      </c>
      <c r="P205" s="238">
        <f>VLOOKUP(A$2:A$2977,'DNEVNI IZVESTAJ'!A$2:BM$14727,12,0)</f>
        <v>0</v>
      </c>
      <c r="Q205" s="238">
        <f>VLOOKUP(A$2:A$2977,'DNEVNI IZVESTAJ'!A$2:BN$14727,13,0)</f>
        <v>0</v>
      </c>
      <c r="R205" s="238">
        <f>VLOOKUP(A$2:A$2977,'DNEVNI IZVESTAJ'!A$2:BO$14727,14,0)</f>
        <v>0</v>
      </c>
      <c r="S205" s="238">
        <f>VLOOKUP(A$2:A$2977,'DNEVNI IZVESTAJ'!A$2:BP$14727,15,0)</f>
        <v>0</v>
      </c>
      <c r="T205" s="14"/>
      <c r="BF205" s="14"/>
    </row>
    <row r="206" spans="1:58">
      <c r="A206" s="245" t="s">
        <v>15678</v>
      </c>
      <c r="B206" s="245" t="s">
        <v>977</v>
      </c>
      <c r="C206" s="245">
        <v>0</v>
      </c>
      <c r="D206" s="245">
        <v>3093.8</v>
      </c>
      <c r="E206" s="245" t="s">
        <v>15679</v>
      </c>
      <c r="F206" s="241">
        <f>VLOOKUP(A$2:A$2977,'DNEVNI IZVESTAJ'!A$2:C$14727,3,0)</f>
        <v>0</v>
      </c>
      <c r="G206" s="238">
        <f>VLOOKUP(A$2:A$2977,'DNEVNI IZVESTAJ'!A$2:D$14727,4,0)</f>
        <v>2856.05</v>
      </c>
      <c r="H206" s="70">
        <f>C206-F206</f>
        <v>0</v>
      </c>
      <c r="I206" s="14">
        <f>VLOOKUP(A$2:A$2977,'DNEVNI IZVESTAJ'!A$2:BF$14727,6,0)</f>
        <v>0</v>
      </c>
      <c r="J206" s="18">
        <f ca="1">SUM(I206+UNOS!J$9)</f>
        <v>11</v>
      </c>
      <c r="K206" s="14" t="str">
        <f>VLOOKUP(A$2:A$2977,'DNEVNI IZVESTAJ'!A$2:BH$14727,7,0)</f>
        <v>SME</v>
      </c>
      <c r="L206" s="14" t="str">
        <f>VLOOKUP(A$2:A$2977,'DNEVNI IZVESTAJ'!A$2:BI$14727,8,0)</f>
        <v>Current</v>
      </c>
      <c r="M206" s="238">
        <f>VLOOKUP(A$2:A$2977,'DNEVNI IZVESTAJ'!A$2:BJ$14727,9,0)</f>
        <v>0</v>
      </c>
      <c r="N206" s="238">
        <f>VLOOKUP(A$2:A$2977,'DNEVNI IZVESTAJ'!A$2:BK$14727,10,0)</f>
        <v>0</v>
      </c>
      <c r="O206" s="238">
        <f>VLOOKUP(A$2:A$2977,'DNEVNI IZVESTAJ'!A$2:BL$14727,11,0)</f>
        <v>0</v>
      </c>
      <c r="P206" s="238">
        <f>VLOOKUP(A$2:A$2977,'DNEVNI IZVESTAJ'!A$2:BM$14727,12,0)</f>
        <v>0</v>
      </c>
      <c r="Q206" s="238">
        <f>VLOOKUP(A$2:A$2977,'DNEVNI IZVESTAJ'!A$2:BN$14727,13,0)</f>
        <v>0</v>
      </c>
      <c r="R206" s="238">
        <f>VLOOKUP(A$2:A$2977,'DNEVNI IZVESTAJ'!A$2:BO$14727,14,0)</f>
        <v>0</v>
      </c>
      <c r="S206" s="238">
        <f>VLOOKUP(A$2:A$2977,'DNEVNI IZVESTAJ'!A$2:BP$14727,15,0)</f>
        <v>0</v>
      </c>
      <c r="T206" s="14"/>
      <c r="BF206" s="14"/>
    </row>
    <row r="207" spans="1:58">
      <c r="A207" s="245" t="s">
        <v>15681</v>
      </c>
      <c r="B207" s="245" t="s">
        <v>977</v>
      </c>
      <c r="C207" s="245">
        <v>0</v>
      </c>
      <c r="D207" s="245">
        <v>3093.8</v>
      </c>
      <c r="E207" s="245" t="s">
        <v>15679</v>
      </c>
      <c r="F207" s="241">
        <f>VLOOKUP(A$2:A$2977,'DNEVNI IZVESTAJ'!A$2:C$14727,3,0)</f>
        <v>0</v>
      </c>
      <c r="G207" s="238">
        <f>VLOOKUP(A$2:A$2977,'DNEVNI IZVESTAJ'!A$2:D$14727,4,0)</f>
        <v>2856.05</v>
      </c>
      <c r="H207" s="70">
        <f>C207-F207</f>
        <v>0</v>
      </c>
      <c r="I207" s="14">
        <f>VLOOKUP(A$2:A$2977,'DNEVNI IZVESTAJ'!A$2:BF$14727,6,0)</f>
        <v>0</v>
      </c>
      <c r="J207" s="18">
        <f ca="1">SUM(I207+UNOS!J$9)</f>
        <v>11</v>
      </c>
      <c r="K207" s="14" t="str">
        <f>VLOOKUP(A$2:A$2977,'DNEVNI IZVESTAJ'!A$2:BH$14727,7,0)</f>
        <v>SME</v>
      </c>
      <c r="L207" s="14" t="str">
        <f>VLOOKUP(A$2:A$2977,'DNEVNI IZVESTAJ'!A$2:BI$14727,8,0)</f>
        <v>Current</v>
      </c>
      <c r="M207" s="238">
        <f>VLOOKUP(A$2:A$2977,'DNEVNI IZVESTAJ'!A$2:BJ$14727,9,0)</f>
        <v>0</v>
      </c>
      <c r="N207" s="238">
        <f>VLOOKUP(A$2:A$2977,'DNEVNI IZVESTAJ'!A$2:BK$14727,10,0)</f>
        <v>0</v>
      </c>
      <c r="O207" s="238">
        <f>VLOOKUP(A$2:A$2977,'DNEVNI IZVESTAJ'!A$2:BL$14727,11,0)</f>
        <v>0</v>
      </c>
      <c r="P207" s="238">
        <f>VLOOKUP(A$2:A$2977,'DNEVNI IZVESTAJ'!A$2:BM$14727,12,0)</f>
        <v>0</v>
      </c>
      <c r="Q207" s="238">
        <f>VLOOKUP(A$2:A$2977,'DNEVNI IZVESTAJ'!A$2:BN$14727,13,0)</f>
        <v>0</v>
      </c>
      <c r="R207" s="238">
        <f>VLOOKUP(A$2:A$2977,'DNEVNI IZVESTAJ'!A$2:BO$14727,14,0)</f>
        <v>0</v>
      </c>
      <c r="S207" s="238">
        <f>VLOOKUP(A$2:A$2977,'DNEVNI IZVESTAJ'!A$2:BP$14727,15,0)</f>
        <v>0</v>
      </c>
      <c r="T207" s="14"/>
      <c r="BF207" s="14"/>
    </row>
    <row r="208" spans="1:58">
      <c r="A208" s="245" t="s">
        <v>15683</v>
      </c>
      <c r="B208" s="245" t="s">
        <v>977</v>
      </c>
      <c r="C208" s="245">
        <v>0</v>
      </c>
      <c r="D208" s="245">
        <v>3093.8</v>
      </c>
      <c r="E208" s="245" t="s">
        <v>15679</v>
      </c>
      <c r="F208" s="241">
        <f>VLOOKUP(A$2:A$2977,'DNEVNI IZVESTAJ'!A$2:C$14727,3,0)</f>
        <v>0</v>
      </c>
      <c r="G208" s="238">
        <f>VLOOKUP(A$2:A$2977,'DNEVNI IZVESTAJ'!A$2:D$14727,4,0)</f>
        <v>2856.05</v>
      </c>
      <c r="H208" s="70">
        <f>C208-F208</f>
        <v>0</v>
      </c>
      <c r="I208" s="14">
        <f>VLOOKUP(A$2:A$2977,'DNEVNI IZVESTAJ'!A$2:BF$14727,6,0)</f>
        <v>0</v>
      </c>
      <c r="J208" s="18">
        <f ca="1">SUM(I208+UNOS!J$9)</f>
        <v>11</v>
      </c>
      <c r="K208" s="14" t="str">
        <f>VLOOKUP(A$2:A$2977,'DNEVNI IZVESTAJ'!A$2:BH$14727,7,0)</f>
        <v>SME</v>
      </c>
      <c r="L208" s="14" t="str">
        <f>VLOOKUP(A$2:A$2977,'DNEVNI IZVESTAJ'!A$2:BI$14727,8,0)</f>
        <v>Current</v>
      </c>
      <c r="M208" s="238">
        <f>VLOOKUP(A$2:A$2977,'DNEVNI IZVESTAJ'!A$2:BJ$14727,9,0)</f>
        <v>0</v>
      </c>
      <c r="N208" s="238">
        <f>VLOOKUP(A$2:A$2977,'DNEVNI IZVESTAJ'!A$2:BK$14727,10,0)</f>
        <v>0</v>
      </c>
      <c r="O208" s="238">
        <f>VLOOKUP(A$2:A$2977,'DNEVNI IZVESTAJ'!A$2:BL$14727,11,0)</f>
        <v>0</v>
      </c>
      <c r="P208" s="238">
        <f>VLOOKUP(A$2:A$2977,'DNEVNI IZVESTAJ'!A$2:BM$14727,12,0)</f>
        <v>0</v>
      </c>
      <c r="Q208" s="238">
        <f>VLOOKUP(A$2:A$2977,'DNEVNI IZVESTAJ'!A$2:BN$14727,13,0)</f>
        <v>0</v>
      </c>
      <c r="R208" s="238">
        <f>VLOOKUP(A$2:A$2977,'DNEVNI IZVESTAJ'!A$2:BO$14727,14,0)</f>
        <v>0</v>
      </c>
      <c r="S208" s="238">
        <f>VLOOKUP(A$2:A$2977,'DNEVNI IZVESTAJ'!A$2:BP$14727,15,0)</f>
        <v>0</v>
      </c>
      <c r="T208" s="14"/>
      <c r="BF208" s="14"/>
    </row>
    <row r="209" spans="1:58">
      <c r="A209" s="245" t="s">
        <v>15033</v>
      </c>
      <c r="B209" s="245" t="s">
        <v>14977</v>
      </c>
      <c r="C209" s="245">
        <v>169.43</v>
      </c>
      <c r="D209" s="245">
        <v>2567.62</v>
      </c>
      <c r="E209" s="245" t="s">
        <v>15034</v>
      </c>
      <c r="F209" s="241">
        <f>VLOOKUP(A$2:A$2977,'DNEVNI IZVESTAJ'!A$2:C$14727,3,0)</f>
        <v>0</v>
      </c>
      <c r="G209" s="238">
        <f>VLOOKUP(A$2:A$2977,'DNEVNI IZVESTAJ'!A$2:D$14727,4,0)</f>
        <v>1950.28</v>
      </c>
      <c r="H209" s="70">
        <f>C209-F209</f>
        <v>169.43</v>
      </c>
      <c r="I209" s="14">
        <f>VLOOKUP(A$2:A$2977,'DNEVNI IZVESTAJ'!A$2:BF$14727,6,0)</f>
        <v>0</v>
      </c>
      <c r="J209" s="18">
        <f ca="1">SUM(I209+UNOS!J$9)</f>
        <v>11</v>
      </c>
      <c r="K209" s="14" t="str">
        <f>VLOOKUP(A$2:A$2977,'DNEVNI IZVESTAJ'!A$2:BH$14727,7,0)</f>
        <v>SME</v>
      </c>
      <c r="L209" s="14" t="str">
        <f>VLOOKUP(A$2:A$2977,'DNEVNI IZVESTAJ'!A$2:BI$14727,8,0)</f>
        <v>Current</v>
      </c>
      <c r="M209" s="238">
        <f>VLOOKUP(A$2:A$2977,'DNEVNI IZVESTAJ'!A$2:BJ$14727,9,0)</f>
        <v>0</v>
      </c>
      <c r="N209" s="238">
        <f>VLOOKUP(A$2:A$2977,'DNEVNI IZVESTAJ'!A$2:BK$14727,10,0)</f>
        <v>0</v>
      </c>
      <c r="O209" s="238">
        <f>VLOOKUP(A$2:A$2977,'DNEVNI IZVESTAJ'!A$2:BL$14727,11,0)</f>
        <v>0</v>
      </c>
      <c r="P209" s="238">
        <f>VLOOKUP(A$2:A$2977,'DNEVNI IZVESTAJ'!A$2:BM$14727,12,0)</f>
        <v>0</v>
      </c>
      <c r="Q209" s="238">
        <f>VLOOKUP(A$2:A$2977,'DNEVNI IZVESTAJ'!A$2:BN$14727,13,0)</f>
        <v>0</v>
      </c>
      <c r="R209" s="238">
        <f>VLOOKUP(A$2:A$2977,'DNEVNI IZVESTAJ'!A$2:BO$14727,14,0)</f>
        <v>0</v>
      </c>
      <c r="S209" s="238">
        <f>VLOOKUP(A$2:A$2977,'DNEVNI IZVESTAJ'!A$2:BP$14727,15,0)</f>
        <v>0</v>
      </c>
      <c r="T209" s="14"/>
      <c r="BF209" s="14"/>
    </row>
    <row r="210" spans="1:58">
      <c r="A210" s="245" t="s">
        <v>5721</v>
      </c>
      <c r="B210" s="245" t="s">
        <v>5719</v>
      </c>
      <c r="C210" s="245">
        <v>222.08</v>
      </c>
      <c r="D210" s="245">
        <v>2564.1999999999998</v>
      </c>
      <c r="E210" s="245" t="s">
        <v>5722</v>
      </c>
      <c r="F210" s="241">
        <f>VLOOKUP(A$2:A$2977,'DNEVNI IZVESTAJ'!A$2:C$14727,3,0)</f>
        <v>0</v>
      </c>
      <c r="G210" s="238">
        <f>VLOOKUP(A$2:A$2977,'DNEVNI IZVESTAJ'!A$2:D$14727,4,0)</f>
        <v>1729.72</v>
      </c>
      <c r="H210" s="70">
        <f>C210-F210</f>
        <v>222.08</v>
      </c>
      <c r="I210" s="14">
        <f>VLOOKUP(A$2:A$2977,'DNEVNI IZVESTAJ'!A$2:BF$14727,6,0)</f>
        <v>0</v>
      </c>
      <c r="J210" s="18">
        <f ca="1">SUM(I210+UNOS!J$9)</f>
        <v>11</v>
      </c>
      <c r="K210" s="14" t="str">
        <f>VLOOKUP(A$2:A$2977,'DNEVNI IZVESTAJ'!A$2:BH$14727,7,0)</f>
        <v>SME</v>
      </c>
      <c r="L210" s="14" t="str">
        <f>VLOOKUP(A$2:A$2977,'DNEVNI IZVESTAJ'!A$2:BI$14727,8,0)</f>
        <v>Current</v>
      </c>
      <c r="M210" s="238">
        <f>VLOOKUP(A$2:A$2977,'DNEVNI IZVESTAJ'!A$2:BJ$14727,9,0)</f>
        <v>0</v>
      </c>
      <c r="N210" s="238">
        <f>VLOOKUP(A$2:A$2977,'DNEVNI IZVESTAJ'!A$2:BK$14727,10,0)</f>
        <v>0</v>
      </c>
      <c r="O210" s="238">
        <f>VLOOKUP(A$2:A$2977,'DNEVNI IZVESTAJ'!A$2:BL$14727,11,0)</f>
        <v>0</v>
      </c>
      <c r="P210" s="238">
        <f>VLOOKUP(A$2:A$2977,'DNEVNI IZVESTAJ'!A$2:BM$14727,12,0)</f>
        <v>0</v>
      </c>
      <c r="Q210" s="238">
        <f>VLOOKUP(A$2:A$2977,'DNEVNI IZVESTAJ'!A$2:BN$14727,13,0)</f>
        <v>0</v>
      </c>
      <c r="R210" s="238">
        <f>VLOOKUP(A$2:A$2977,'DNEVNI IZVESTAJ'!A$2:BO$14727,14,0)</f>
        <v>0</v>
      </c>
      <c r="S210" s="238">
        <f>VLOOKUP(A$2:A$2977,'DNEVNI IZVESTAJ'!A$2:BP$14727,15,0)</f>
        <v>0</v>
      </c>
      <c r="T210" s="14"/>
      <c r="BF210" s="14"/>
    </row>
    <row r="211" spans="1:58">
      <c r="A211" s="245" t="s">
        <v>15070</v>
      </c>
      <c r="B211" s="245" t="s">
        <v>977</v>
      </c>
      <c r="C211" s="245">
        <v>0</v>
      </c>
      <c r="D211" s="245">
        <v>2965.71</v>
      </c>
      <c r="E211" s="245" t="s">
        <v>15071</v>
      </c>
      <c r="F211" s="241">
        <f>VLOOKUP(A$2:A$2977,'DNEVNI IZVESTAJ'!A$2:C$14727,3,0)</f>
        <v>0</v>
      </c>
      <c r="G211" s="238">
        <f>VLOOKUP(A$2:A$2977,'DNEVNI IZVESTAJ'!A$2:D$14727,4,0)</f>
        <v>2245.2600000000002</v>
      </c>
      <c r="H211" s="70">
        <f>C211-F211</f>
        <v>0</v>
      </c>
      <c r="I211" s="14">
        <f>VLOOKUP(A$2:A$2977,'DNEVNI IZVESTAJ'!A$2:BF$14727,6,0)</f>
        <v>0</v>
      </c>
      <c r="J211" s="18">
        <f ca="1">SUM(I211+UNOS!J$9)</f>
        <v>11</v>
      </c>
      <c r="K211" s="14" t="str">
        <f>VLOOKUP(A$2:A$2977,'DNEVNI IZVESTAJ'!A$2:BH$14727,7,0)</f>
        <v>SME</v>
      </c>
      <c r="L211" s="14" t="str">
        <f>VLOOKUP(A$2:A$2977,'DNEVNI IZVESTAJ'!A$2:BI$14727,8,0)</f>
        <v>Current</v>
      </c>
      <c r="M211" s="238">
        <f>VLOOKUP(A$2:A$2977,'DNEVNI IZVESTAJ'!A$2:BJ$14727,9,0)</f>
        <v>0</v>
      </c>
      <c r="N211" s="238">
        <f>VLOOKUP(A$2:A$2977,'DNEVNI IZVESTAJ'!A$2:BK$14727,10,0)</f>
        <v>0</v>
      </c>
      <c r="O211" s="238">
        <f>VLOOKUP(A$2:A$2977,'DNEVNI IZVESTAJ'!A$2:BL$14727,11,0)</f>
        <v>0</v>
      </c>
      <c r="P211" s="238">
        <f>VLOOKUP(A$2:A$2977,'DNEVNI IZVESTAJ'!A$2:BM$14727,12,0)</f>
        <v>0</v>
      </c>
      <c r="Q211" s="238">
        <f>VLOOKUP(A$2:A$2977,'DNEVNI IZVESTAJ'!A$2:BN$14727,13,0)</f>
        <v>0</v>
      </c>
      <c r="R211" s="238">
        <f>VLOOKUP(A$2:A$2977,'DNEVNI IZVESTAJ'!A$2:BO$14727,14,0)</f>
        <v>0</v>
      </c>
      <c r="S211" s="238">
        <f>VLOOKUP(A$2:A$2977,'DNEVNI IZVESTAJ'!A$2:BP$14727,15,0)</f>
        <v>0</v>
      </c>
      <c r="T211" s="14"/>
      <c r="BF211" s="14"/>
    </row>
    <row r="212" spans="1:58">
      <c r="A212" s="245" t="s">
        <v>15073</v>
      </c>
      <c r="B212" s="245" t="s">
        <v>977</v>
      </c>
      <c r="C212" s="245">
        <v>0</v>
      </c>
      <c r="D212" s="245">
        <v>2965.71</v>
      </c>
      <c r="E212" s="245" t="s">
        <v>15071</v>
      </c>
      <c r="F212" s="241">
        <f>VLOOKUP(A$2:A$2977,'DNEVNI IZVESTAJ'!A$2:C$14727,3,0)</f>
        <v>0</v>
      </c>
      <c r="G212" s="238">
        <f>VLOOKUP(A$2:A$2977,'DNEVNI IZVESTAJ'!A$2:D$14727,4,0)</f>
        <v>2245.2600000000002</v>
      </c>
      <c r="H212" s="70">
        <f>C212-F212</f>
        <v>0</v>
      </c>
      <c r="I212" s="14">
        <f>VLOOKUP(A$2:A$2977,'DNEVNI IZVESTAJ'!A$2:BF$14727,6,0)</f>
        <v>0</v>
      </c>
      <c r="J212" s="18">
        <f ca="1">SUM(I212+UNOS!J$9)</f>
        <v>11</v>
      </c>
      <c r="K212" s="14" t="str">
        <f>VLOOKUP(A$2:A$2977,'DNEVNI IZVESTAJ'!A$2:BH$14727,7,0)</f>
        <v>SME</v>
      </c>
      <c r="L212" s="14" t="str">
        <f>VLOOKUP(A$2:A$2977,'DNEVNI IZVESTAJ'!A$2:BI$14727,8,0)</f>
        <v>Current</v>
      </c>
      <c r="M212" s="238">
        <f>VLOOKUP(A$2:A$2977,'DNEVNI IZVESTAJ'!A$2:BJ$14727,9,0)</f>
        <v>0</v>
      </c>
      <c r="N212" s="238">
        <f>VLOOKUP(A$2:A$2977,'DNEVNI IZVESTAJ'!A$2:BK$14727,10,0)</f>
        <v>0</v>
      </c>
      <c r="O212" s="238">
        <f>VLOOKUP(A$2:A$2977,'DNEVNI IZVESTAJ'!A$2:BL$14727,11,0)</f>
        <v>0</v>
      </c>
      <c r="P212" s="238">
        <f>VLOOKUP(A$2:A$2977,'DNEVNI IZVESTAJ'!A$2:BM$14727,12,0)</f>
        <v>0</v>
      </c>
      <c r="Q212" s="238">
        <f>VLOOKUP(A$2:A$2977,'DNEVNI IZVESTAJ'!A$2:BN$14727,13,0)</f>
        <v>0</v>
      </c>
      <c r="R212" s="238">
        <f>VLOOKUP(A$2:A$2977,'DNEVNI IZVESTAJ'!A$2:BO$14727,14,0)</f>
        <v>0</v>
      </c>
      <c r="S212" s="238">
        <f>VLOOKUP(A$2:A$2977,'DNEVNI IZVESTAJ'!A$2:BP$14727,15,0)</f>
        <v>0</v>
      </c>
      <c r="T212" s="14"/>
      <c r="BF212" s="14"/>
    </row>
    <row r="213" spans="1:58">
      <c r="A213" s="245" t="s">
        <v>15424</v>
      </c>
      <c r="B213" s="245" t="s">
        <v>977</v>
      </c>
      <c r="C213" s="245">
        <v>0</v>
      </c>
      <c r="D213" s="245">
        <v>3876.87</v>
      </c>
      <c r="E213" s="245" t="s">
        <v>15425</v>
      </c>
      <c r="F213" s="241">
        <f>VLOOKUP(A$2:A$2977,'DNEVNI IZVESTAJ'!A$2:C$14727,3,0)</f>
        <v>0</v>
      </c>
      <c r="G213" s="238">
        <f>VLOOKUP(A$2:A$2977,'DNEVNI IZVESTAJ'!A$2:D$14727,4,0)</f>
        <v>3491.98</v>
      </c>
      <c r="H213" s="70">
        <f>C213-F213</f>
        <v>0</v>
      </c>
      <c r="I213" s="14">
        <f>VLOOKUP(A$2:A$2977,'DNEVNI IZVESTAJ'!A$2:BF$14727,6,0)</f>
        <v>0</v>
      </c>
      <c r="J213" s="18">
        <f ca="1">SUM(I213+UNOS!J$9)</f>
        <v>11</v>
      </c>
      <c r="K213" s="14" t="str">
        <f>VLOOKUP(A$2:A$2977,'DNEVNI IZVESTAJ'!A$2:BH$14727,7,0)</f>
        <v>SME</v>
      </c>
      <c r="L213" s="14" t="str">
        <f>VLOOKUP(A$2:A$2977,'DNEVNI IZVESTAJ'!A$2:BI$14727,8,0)</f>
        <v>Current</v>
      </c>
      <c r="M213" s="238">
        <f>VLOOKUP(A$2:A$2977,'DNEVNI IZVESTAJ'!A$2:BJ$14727,9,0)</f>
        <v>0</v>
      </c>
      <c r="N213" s="238">
        <f>VLOOKUP(A$2:A$2977,'DNEVNI IZVESTAJ'!A$2:BK$14727,10,0)</f>
        <v>0</v>
      </c>
      <c r="O213" s="238">
        <f>VLOOKUP(A$2:A$2977,'DNEVNI IZVESTAJ'!A$2:BL$14727,11,0)</f>
        <v>0</v>
      </c>
      <c r="P213" s="238">
        <f>VLOOKUP(A$2:A$2977,'DNEVNI IZVESTAJ'!A$2:BM$14727,12,0)</f>
        <v>0</v>
      </c>
      <c r="Q213" s="238">
        <f>VLOOKUP(A$2:A$2977,'DNEVNI IZVESTAJ'!A$2:BN$14727,13,0)</f>
        <v>0</v>
      </c>
      <c r="R213" s="238">
        <f>VLOOKUP(A$2:A$2977,'DNEVNI IZVESTAJ'!A$2:BO$14727,14,0)</f>
        <v>0</v>
      </c>
      <c r="S213" s="238">
        <f>VLOOKUP(A$2:A$2977,'DNEVNI IZVESTAJ'!A$2:BP$14727,15,0)</f>
        <v>0</v>
      </c>
      <c r="T213" s="14"/>
      <c r="BF213" s="14"/>
    </row>
    <row r="214" spans="1:58">
      <c r="A214" s="245" t="s">
        <v>15427</v>
      </c>
      <c r="B214" s="245" t="s">
        <v>977</v>
      </c>
      <c r="C214" s="245">
        <v>0</v>
      </c>
      <c r="D214" s="245">
        <v>3876.87</v>
      </c>
      <c r="E214" s="245" t="s">
        <v>15425</v>
      </c>
      <c r="F214" s="241">
        <f>VLOOKUP(A$2:A$2977,'DNEVNI IZVESTAJ'!A$2:C$14727,3,0)</f>
        <v>0</v>
      </c>
      <c r="G214" s="238">
        <f>VLOOKUP(A$2:A$2977,'DNEVNI IZVESTAJ'!A$2:D$14727,4,0)</f>
        <v>3491.98</v>
      </c>
      <c r="H214" s="70">
        <f>C214-F214</f>
        <v>0</v>
      </c>
      <c r="I214" s="14">
        <f>VLOOKUP(A$2:A$2977,'DNEVNI IZVESTAJ'!A$2:BF$14727,6,0)</f>
        <v>0</v>
      </c>
      <c r="J214" s="18">
        <f ca="1">SUM(I214+UNOS!J$9)</f>
        <v>11</v>
      </c>
      <c r="K214" s="14" t="str">
        <f>VLOOKUP(A$2:A$2977,'DNEVNI IZVESTAJ'!A$2:BH$14727,7,0)</f>
        <v>SME</v>
      </c>
      <c r="L214" s="14" t="str">
        <f>VLOOKUP(A$2:A$2977,'DNEVNI IZVESTAJ'!A$2:BI$14727,8,0)</f>
        <v>Current</v>
      </c>
      <c r="M214" s="238">
        <f>VLOOKUP(A$2:A$2977,'DNEVNI IZVESTAJ'!A$2:BJ$14727,9,0)</f>
        <v>0</v>
      </c>
      <c r="N214" s="238">
        <f>VLOOKUP(A$2:A$2977,'DNEVNI IZVESTAJ'!A$2:BK$14727,10,0)</f>
        <v>0</v>
      </c>
      <c r="O214" s="238">
        <f>VLOOKUP(A$2:A$2977,'DNEVNI IZVESTAJ'!A$2:BL$14727,11,0)</f>
        <v>0</v>
      </c>
      <c r="P214" s="238">
        <f>VLOOKUP(A$2:A$2977,'DNEVNI IZVESTAJ'!A$2:BM$14727,12,0)</f>
        <v>0</v>
      </c>
      <c r="Q214" s="238">
        <f>VLOOKUP(A$2:A$2977,'DNEVNI IZVESTAJ'!A$2:BN$14727,13,0)</f>
        <v>0</v>
      </c>
      <c r="R214" s="238">
        <f>VLOOKUP(A$2:A$2977,'DNEVNI IZVESTAJ'!A$2:BO$14727,14,0)</f>
        <v>0</v>
      </c>
      <c r="S214" s="238">
        <f>VLOOKUP(A$2:A$2977,'DNEVNI IZVESTAJ'!A$2:BP$14727,15,0)</f>
        <v>0</v>
      </c>
      <c r="T214" s="14"/>
      <c r="BF214" s="14"/>
    </row>
    <row r="215" spans="1:58">
      <c r="A215" s="245" t="s">
        <v>2903</v>
      </c>
      <c r="B215" s="245" t="s">
        <v>2904</v>
      </c>
      <c r="C215" s="245">
        <v>0</v>
      </c>
      <c r="D215" s="245">
        <v>3967.16</v>
      </c>
      <c r="E215" s="245" t="s">
        <v>1085</v>
      </c>
      <c r="F215" s="241">
        <f>VLOOKUP(A$2:A$2977,'DNEVNI IZVESTAJ'!A$2:C$14727,3,0)</f>
        <v>0</v>
      </c>
      <c r="G215" s="238">
        <f>VLOOKUP(A$2:A$2977,'DNEVNI IZVESTAJ'!A$2:D$14727,4,0)</f>
        <v>3145.49</v>
      </c>
      <c r="H215" s="70">
        <f>C215-F215</f>
        <v>0</v>
      </c>
      <c r="I215" s="14">
        <f>VLOOKUP(A$2:A$2977,'DNEVNI IZVESTAJ'!A$2:BF$14727,6,0)</f>
        <v>0</v>
      </c>
      <c r="J215" s="18">
        <f ca="1">SUM(I215+UNOS!J$9)</f>
        <v>11</v>
      </c>
      <c r="K215" s="14" t="str">
        <f>VLOOKUP(A$2:A$2977,'DNEVNI IZVESTAJ'!A$2:BH$14727,7,0)</f>
        <v>SME</v>
      </c>
      <c r="L215" s="14" t="str">
        <f>VLOOKUP(A$2:A$2977,'DNEVNI IZVESTAJ'!A$2:BI$14727,8,0)</f>
        <v>Current</v>
      </c>
      <c r="M215" s="238">
        <f>VLOOKUP(A$2:A$2977,'DNEVNI IZVESTAJ'!A$2:BJ$14727,9,0)</f>
        <v>0</v>
      </c>
      <c r="N215" s="238">
        <f>VLOOKUP(A$2:A$2977,'DNEVNI IZVESTAJ'!A$2:BK$14727,10,0)</f>
        <v>0</v>
      </c>
      <c r="O215" s="238">
        <f>VLOOKUP(A$2:A$2977,'DNEVNI IZVESTAJ'!A$2:BL$14727,11,0)</f>
        <v>0</v>
      </c>
      <c r="P215" s="238">
        <f>VLOOKUP(A$2:A$2977,'DNEVNI IZVESTAJ'!A$2:BM$14727,12,0)</f>
        <v>0</v>
      </c>
      <c r="Q215" s="238">
        <f>VLOOKUP(A$2:A$2977,'DNEVNI IZVESTAJ'!A$2:BN$14727,13,0)</f>
        <v>0</v>
      </c>
      <c r="R215" s="238">
        <f>VLOOKUP(A$2:A$2977,'DNEVNI IZVESTAJ'!A$2:BO$14727,14,0)</f>
        <v>0</v>
      </c>
      <c r="S215" s="238">
        <f>VLOOKUP(A$2:A$2977,'DNEVNI IZVESTAJ'!A$2:BP$14727,15,0)</f>
        <v>0</v>
      </c>
      <c r="T215" s="14"/>
      <c r="BF215" s="14"/>
    </row>
    <row r="216" spans="1:58">
      <c r="A216" s="245" t="s">
        <v>860</v>
      </c>
      <c r="B216" s="245" t="s">
        <v>856</v>
      </c>
      <c r="C216" s="245">
        <v>39.97</v>
      </c>
      <c r="D216" s="245">
        <v>5560.55</v>
      </c>
      <c r="E216" s="245" t="s">
        <v>861</v>
      </c>
      <c r="F216" s="241">
        <f>VLOOKUP(A$2:A$2977,'DNEVNI IZVESTAJ'!A$2:C$14727,3,0)</f>
        <v>0</v>
      </c>
      <c r="G216" s="238">
        <f>VLOOKUP(A$2:A$2977,'DNEVNI IZVESTAJ'!A$2:D$14727,4,0)</f>
        <v>4287.3900000000003</v>
      </c>
      <c r="H216" s="70">
        <f>C216-F216</f>
        <v>39.97</v>
      </c>
      <c r="I216" s="14">
        <f>VLOOKUP(A$2:A$2977,'DNEVNI IZVESTAJ'!A$2:BF$14727,6,0)</f>
        <v>0</v>
      </c>
      <c r="J216" s="18">
        <f ca="1">SUM(I216+UNOS!J$9)</f>
        <v>11</v>
      </c>
      <c r="K216" s="14" t="str">
        <f>VLOOKUP(A$2:A$2977,'DNEVNI IZVESTAJ'!A$2:BH$14727,7,0)</f>
        <v>SME</v>
      </c>
      <c r="L216" s="14" t="str">
        <f>VLOOKUP(A$2:A$2977,'DNEVNI IZVESTAJ'!A$2:BI$14727,8,0)</f>
        <v>Current</v>
      </c>
      <c r="M216" s="238">
        <f>VLOOKUP(A$2:A$2977,'DNEVNI IZVESTAJ'!A$2:BJ$14727,9,0)</f>
        <v>0</v>
      </c>
      <c r="N216" s="238">
        <f>VLOOKUP(A$2:A$2977,'DNEVNI IZVESTAJ'!A$2:BK$14727,10,0)</f>
        <v>0</v>
      </c>
      <c r="O216" s="238">
        <f>VLOOKUP(A$2:A$2977,'DNEVNI IZVESTAJ'!A$2:BL$14727,11,0)</f>
        <v>0</v>
      </c>
      <c r="P216" s="238">
        <f>VLOOKUP(A$2:A$2977,'DNEVNI IZVESTAJ'!A$2:BM$14727,12,0)</f>
        <v>0</v>
      </c>
      <c r="Q216" s="238">
        <f>VLOOKUP(A$2:A$2977,'DNEVNI IZVESTAJ'!A$2:BN$14727,13,0)</f>
        <v>0</v>
      </c>
      <c r="R216" s="238">
        <f>VLOOKUP(A$2:A$2977,'DNEVNI IZVESTAJ'!A$2:BO$14727,14,0)</f>
        <v>0</v>
      </c>
      <c r="S216" s="238">
        <f>VLOOKUP(A$2:A$2977,'DNEVNI IZVESTAJ'!A$2:BP$14727,15,0)</f>
        <v>0</v>
      </c>
      <c r="T216" s="14"/>
      <c r="BF216" s="14"/>
    </row>
    <row r="217" spans="1:58">
      <c r="A217" s="245" t="s">
        <v>870</v>
      </c>
      <c r="B217" s="245" t="s">
        <v>856</v>
      </c>
      <c r="C217" s="245">
        <v>371.69</v>
      </c>
      <c r="D217" s="245">
        <v>6088.58</v>
      </c>
      <c r="E217" s="245" t="s">
        <v>871</v>
      </c>
      <c r="F217" s="241">
        <f>VLOOKUP(A$2:A$2977,'DNEVNI IZVESTAJ'!A$2:C$14727,3,0)</f>
        <v>0</v>
      </c>
      <c r="G217" s="238">
        <f>VLOOKUP(A$2:A$2977,'DNEVNI IZVESTAJ'!A$2:D$14727,4,0)</f>
        <v>4693.57</v>
      </c>
      <c r="H217" s="70">
        <f>C217-F217</f>
        <v>371.69</v>
      </c>
      <c r="I217" s="14">
        <f>VLOOKUP(A$2:A$2977,'DNEVNI IZVESTAJ'!A$2:BF$14727,6,0)</f>
        <v>0</v>
      </c>
      <c r="J217" s="18">
        <f ca="1">SUM(I217+UNOS!J$9)</f>
        <v>11</v>
      </c>
      <c r="K217" s="14" t="str">
        <f>VLOOKUP(A$2:A$2977,'DNEVNI IZVESTAJ'!A$2:BH$14727,7,0)</f>
        <v>SME</v>
      </c>
      <c r="L217" s="14" t="str">
        <f>VLOOKUP(A$2:A$2977,'DNEVNI IZVESTAJ'!A$2:BI$14727,8,0)</f>
        <v>Current</v>
      </c>
      <c r="M217" s="238">
        <f>VLOOKUP(A$2:A$2977,'DNEVNI IZVESTAJ'!A$2:BJ$14727,9,0)</f>
        <v>0</v>
      </c>
      <c r="N217" s="238">
        <f>VLOOKUP(A$2:A$2977,'DNEVNI IZVESTAJ'!A$2:BK$14727,10,0)</f>
        <v>0</v>
      </c>
      <c r="O217" s="238">
        <f>VLOOKUP(A$2:A$2977,'DNEVNI IZVESTAJ'!A$2:BL$14727,11,0)</f>
        <v>0</v>
      </c>
      <c r="P217" s="238">
        <f>VLOOKUP(A$2:A$2977,'DNEVNI IZVESTAJ'!A$2:BM$14727,12,0)</f>
        <v>0</v>
      </c>
      <c r="Q217" s="238">
        <f>VLOOKUP(A$2:A$2977,'DNEVNI IZVESTAJ'!A$2:BN$14727,13,0)</f>
        <v>0</v>
      </c>
      <c r="R217" s="238">
        <f>VLOOKUP(A$2:A$2977,'DNEVNI IZVESTAJ'!A$2:BO$14727,14,0)</f>
        <v>0</v>
      </c>
      <c r="S217" s="238">
        <f>VLOOKUP(A$2:A$2977,'DNEVNI IZVESTAJ'!A$2:BP$14727,15,0)</f>
        <v>0</v>
      </c>
      <c r="T217" s="14"/>
      <c r="BF217" s="14"/>
    </row>
    <row r="218" spans="1:58">
      <c r="A218" s="245" t="s">
        <v>14577</v>
      </c>
      <c r="B218" s="245" t="s">
        <v>856</v>
      </c>
      <c r="C218" s="245">
        <v>0</v>
      </c>
      <c r="D218" s="245">
        <v>7958.61</v>
      </c>
      <c r="E218" s="245" t="s">
        <v>14822</v>
      </c>
      <c r="F218" s="241">
        <f>VLOOKUP(A$2:A$2977,'DNEVNI IZVESTAJ'!A$2:C$14727,3,0)</f>
        <v>0</v>
      </c>
      <c r="G218" s="238">
        <f>VLOOKUP(A$2:A$2977,'DNEVNI IZVESTAJ'!A$2:D$14727,4,0)</f>
        <v>6922.63</v>
      </c>
      <c r="H218" s="70">
        <f>C218-F218</f>
        <v>0</v>
      </c>
      <c r="I218" s="14">
        <f>VLOOKUP(A$2:A$2977,'DNEVNI IZVESTAJ'!A$2:BF$14727,6,0)</f>
        <v>0</v>
      </c>
      <c r="J218" s="18">
        <f ca="1">SUM(I218+UNOS!J$9)</f>
        <v>11</v>
      </c>
      <c r="K218" s="14" t="str">
        <f>VLOOKUP(A$2:A$2977,'DNEVNI IZVESTAJ'!A$2:BH$14727,7,0)</f>
        <v>SME</v>
      </c>
      <c r="L218" s="14" t="str">
        <f>VLOOKUP(A$2:A$2977,'DNEVNI IZVESTAJ'!A$2:BI$14727,8,0)</f>
        <v>Current</v>
      </c>
      <c r="M218" s="238">
        <f>VLOOKUP(A$2:A$2977,'DNEVNI IZVESTAJ'!A$2:BJ$14727,9,0)</f>
        <v>0</v>
      </c>
      <c r="N218" s="238">
        <f>VLOOKUP(A$2:A$2977,'DNEVNI IZVESTAJ'!A$2:BK$14727,10,0)</f>
        <v>0</v>
      </c>
      <c r="O218" s="238">
        <f>VLOOKUP(A$2:A$2977,'DNEVNI IZVESTAJ'!A$2:BL$14727,11,0)</f>
        <v>0</v>
      </c>
      <c r="P218" s="238">
        <f>VLOOKUP(A$2:A$2977,'DNEVNI IZVESTAJ'!A$2:BM$14727,12,0)</f>
        <v>0</v>
      </c>
      <c r="Q218" s="238">
        <f>VLOOKUP(A$2:A$2977,'DNEVNI IZVESTAJ'!A$2:BN$14727,13,0)</f>
        <v>0</v>
      </c>
      <c r="R218" s="238">
        <f>VLOOKUP(A$2:A$2977,'DNEVNI IZVESTAJ'!A$2:BO$14727,14,0)</f>
        <v>0</v>
      </c>
      <c r="S218" s="238">
        <f>VLOOKUP(A$2:A$2977,'DNEVNI IZVESTAJ'!A$2:BP$14727,15,0)</f>
        <v>0</v>
      </c>
      <c r="T218" s="14"/>
      <c r="BF218" s="14"/>
    </row>
    <row r="219" spans="1:58">
      <c r="A219" s="245" t="s">
        <v>864</v>
      </c>
      <c r="B219" s="245" t="s">
        <v>856</v>
      </c>
      <c r="C219" s="245">
        <v>445.76</v>
      </c>
      <c r="D219" s="245">
        <v>7294.88</v>
      </c>
      <c r="E219" s="245" t="s">
        <v>865</v>
      </c>
      <c r="F219" s="241">
        <f>VLOOKUP(A$2:A$2977,'DNEVNI IZVESTAJ'!A$2:C$14727,3,0)</f>
        <v>0</v>
      </c>
      <c r="G219" s="238">
        <f>VLOOKUP(A$2:A$2977,'DNEVNI IZVESTAJ'!A$2:D$14727,4,0)</f>
        <v>5624.64</v>
      </c>
      <c r="H219" s="70">
        <f>C219-F219</f>
        <v>445.76</v>
      </c>
      <c r="I219" s="14">
        <f>VLOOKUP(A$2:A$2977,'DNEVNI IZVESTAJ'!A$2:BF$14727,6,0)</f>
        <v>0</v>
      </c>
      <c r="J219" s="18">
        <f ca="1">SUM(I219+UNOS!J$9)</f>
        <v>11</v>
      </c>
      <c r="K219" s="14" t="str">
        <f>VLOOKUP(A$2:A$2977,'DNEVNI IZVESTAJ'!A$2:BH$14727,7,0)</f>
        <v>SME</v>
      </c>
      <c r="L219" s="14" t="str">
        <f>VLOOKUP(A$2:A$2977,'DNEVNI IZVESTAJ'!A$2:BI$14727,8,0)</f>
        <v>Current</v>
      </c>
      <c r="M219" s="238">
        <f>VLOOKUP(A$2:A$2977,'DNEVNI IZVESTAJ'!A$2:BJ$14727,9,0)</f>
        <v>0</v>
      </c>
      <c r="N219" s="238">
        <f>VLOOKUP(A$2:A$2977,'DNEVNI IZVESTAJ'!A$2:BK$14727,10,0)</f>
        <v>0</v>
      </c>
      <c r="O219" s="238">
        <f>VLOOKUP(A$2:A$2977,'DNEVNI IZVESTAJ'!A$2:BL$14727,11,0)</f>
        <v>0</v>
      </c>
      <c r="P219" s="238">
        <f>VLOOKUP(A$2:A$2977,'DNEVNI IZVESTAJ'!A$2:BM$14727,12,0)</f>
        <v>0</v>
      </c>
      <c r="Q219" s="238">
        <f>VLOOKUP(A$2:A$2977,'DNEVNI IZVESTAJ'!A$2:BN$14727,13,0)</f>
        <v>0</v>
      </c>
      <c r="R219" s="238">
        <f>VLOOKUP(A$2:A$2977,'DNEVNI IZVESTAJ'!A$2:BO$14727,14,0)</f>
        <v>0</v>
      </c>
      <c r="S219" s="238">
        <f>VLOOKUP(A$2:A$2977,'DNEVNI IZVESTAJ'!A$2:BP$14727,15,0)</f>
        <v>0</v>
      </c>
      <c r="T219" s="14"/>
      <c r="BF219" s="14"/>
    </row>
    <row r="220" spans="1:58">
      <c r="A220" s="245" t="s">
        <v>866</v>
      </c>
      <c r="B220" s="245" t="s">
        <v>856</v>
      </c>
      <c r="C220" s="245">
        <v>445.76</v>
      </c>
      <c r="D220" s="245">
        <v>7294.88</v>
      </c>
      <c r="E220" s="245" t="s">
        <v>867</v>
      </c>
      <c r="F220" s="241">
        <f>VLOOKUP(A$2:A$2977,'DNEVNI IZVESTAJ'!A$2:C$14727,3,0)</f>
        <v>0</v>
      </c>
      <c r="G220" s="238">
        <f>VLOOKUP(A$2:A$2977,'DNEVNI IZVESTAJ'!A$2:D$14727,4,0)</f>
        <v>5624.64</v>
      </c>
      <c r="H220" s="70">
        <f>C220-F220</f>
        <v>445.76</v>
      </c>
      <c r="I220" s="14">
        <f>VLOOKUP(A$2:A$2977,'DNEVNI IZVESTAJ'!A$2:BF$14727,6,0)</f>
        <v>0</v>
      </c>
      <c r="J220" s="18">
        <f ca="1">SUM(I220+UNOS!J$9)</f>
        <v>11</v>
      </c>
      <c r="K220" s="14" t="str">
        <f>VLOOKUP(A$2:A$2977,'DNEVNI IZVESTAJ'!A$2:BH$14727,7,0)</f>
        <v>SME</v>
      </c>
      <c r="L220" s="14" t="str">
        <f>VLOOKUP(A$2:A$2977,'DNEVNI IZVESTAJ'!A$2:BI$14727,8,0)</f>
        <v>Current</v>
      </c>
      <c r="M220" s="238">
        <f>VLOOKUP(A$2:A$2977,'DNEVNI IZVESTAJ'!A$2:BJ$14727,9,0)</f>
        <v>0</v>
      </c>
      <c r="N220" s="238">
        <f>VLOOKUP(A$2:A$2977,'DNEVNI IZVESTAJ'!A$2:BK$14727,10,0)</f>
        <v>0</v>
      </c>
      <c r="O220" s="238">
        <f>VLOOKUP(A$2:A$2977,'DNEVNI IZVESTAJ'!A$2:BL$14727,11,0)</f>
        <v>0</v>
      </c>
      <c r="P220" s="238">
        <f>VLOOKUP(A$2:A$2977,'DNEVNI IZVESTAJ'!A$2:BM$14727,12,0)</f>
        <v>0</v>
      </c>
      <c r="Q220" s="238">
        <f>VLOOKUP(A$2:A$2977,'DNEVNI IZVESTAJ'!A$2:BN$14727,13,0)</f>
        <v>0</v>
      </c>
      <c r="R220" s="238">
        <f>VLOOKUP(A$2:A$2977,'DNEVNI IZVESTAJ'!A$2:BO$14727,14,0)</f>
        <v>0</v>
      </c>
      <c r="S220" s="238">
        <f>VLOOKUP(A$2:A$2977,'DNEVNI IZVESTAJ'!A$2:BP$14727,15,0)</f>
        <v>0</v>
      </c>
      <c r="T220" s="14"/>
      <c r="BF220" s="14"/>
    </row>
    <row r="221" spans="1:58">
      <c r="A221" s="245" t="s">
        <v>15992</v>
      </c>
      <c r="B221" s="245" t="s">
        <v>2904</v>
      </c>
      <c r="C221" s="245">
        <v>0</v>
      </c>
      <c r="D221" s="245">
        <v>9096.84</v>
      </c>
      <c r="E221" s="245" t="s">
        <v>15993</v>
      </c>
      <c r="F221" s="241">
        <f>VLOOKUP(A$2:A$2977,'DNEVNI IZVESTAJ'!A$2:C$14727,3,0)</f>
        <v>0</v>
      </c>
      <c r="G221" s="238">
        <f>VLOOKUP(A$2:A$2977,'DNEVNI IZVESTAJ'!A$2:D$14727,4,0)</f>
        <v>8019.18</v>
      </c>
      <c r="H221" s="70">
        <f>C221-F221</f>
        <v>0</v>
      </c>
      <c r="I221" s="14">
        <f>VLOOKUP(A$2:A$2977,'DNEVNI IZVESTAJ'!A$2:BF$14727,6,0)</f>
        <v>0</v>
      </c>
      <c r="J221" s="18">
        <f ca="1">SUM(I221+UNOS!J$9)</f>
        <v>11</v>
      </c>
      <c r="K221" s="14" t="str">
        <f>VLOOKUP(A$2:A$2977,'DNEVNI IZVESTAJ'!A$2:BH$14727,7,0)</f>
        <v>SME</v>
      </c>
      <c r="L221" s="14" t="str">
        <f>VLOOKUP(A$2:A$2977,'DNEVNI IZVESTAJ'!A$2:BI$14727,8,0)</f>
        <v>Current</v>
      </c>
      <c r="M221" s="238">
        <f>VLOOKUP(A$2:A$2977,'DNEVNI IZVESTAJ'!A$2:BJ$14727,9,0)</f>
        <v>0</v>
      </c>
      <c r="N221" s="238">
        <f>VLOOKUP(A$2:A$2977,'DNEVNI IZVESTAJ'!A$2:BK$14727,10,0)</f>
        <v>0</v>
      </c>
      <c r="O221" s="238">
        <f>VLOOKUP(A$2:A$2977,'DNEVNI IZVESTAJ'!A$2:BL$14727,11,0)</f>
        <v>0</v>
      </c>
      <c r="P221" s="238">
        <f>VLOOKUP(A$2:A$2977,'DNEVNI IZVESTAJ'!A$2:BM$14727,12,0)</f>
        <v>0</v>
      </c>
      <c r="Q221" s="238">
        <f>VLOOKUP(A$2:A$2977,'DNEVNI IZVESTAJ'!A$2:BN$14727,13,0)</f>
        <v>0</v>
      </c>
      <c r="R221" s="238">
        <f>VLOOKUP(A$2:A$2977,'DNEVNI IZVESTAJ'!A$2:BO$14727,14,0)</f>
        <v>0</v>
      </c>
      <c r="S221" s="238">
        <f>VLOOKUP(A$2:A$2977,'DNEVNI IZVESTAJ'!A$2:BP$14727,15,0)</f>
        <v>0</v>
      </c>
      <c r="T221" s="14"/>
      <c r="BF221" s="14"/>
    </row>
    <row r="222" spans="1:58">
      <c r="A222" s="245" t="s">
        <v>14575</v>
      </c>
      <c r="B222" s="245" t="s">
        <v>856</v>
      </c>
      <c r="C222" s="245">
        <v>0</v>
      </c>
      <c r="D222" s="245">
        <v>9124.82</v>
      </c>
      <c r="E222" s="245" t="s">
        <v>14782</v>
      </c>
      <c r="F222" s="241">
        <f>VLOOKUP(A$2:A$2977,'DNEVNI IZVESTAJ'!A$2:C$14727,3,0)</f>
        <v>0</v>
      </c>
      <c r="G222" s="238">
        <f>VLOOKUP(A$2:A$2977,'DNEVNI IZVESTAJ'!A$2:D$14727,4,0)</f>
        <v>7936.04</v>
      </c>
      <c r="H222" s="70">
        <f>C222-F222</f>
        <v>0</v>
      </c>
      <c r="I222" s="14">
        <f>VLOOKUP(A$2:A$2977,'DNEVNI IZVESTAJ'!A$2:BF$14727,6,0)</f>
        <v>0</v>
      </c>
      <c r="J222" s="18">
        <f ca="1">SUM(I222+UNOS!J$9)</f>
        <v>11</v>
      </c>
      <c r="K222" s="14" t="str">
        <f>VLOOKUP(A$2:A$2977,'DNEVNI IZVESTAJ'!A$2:BH$14727,7,0)</f>
        <v>SME</v>
      </c>
      <c r="L222" s="14" t="str">
        <f>VLOOKUP(A$2:A$2977,'DNEVNI IZVESTAJ'!A$2:BI$14727,8,0)</f>
        <v>Current</v>
      </c>
      <c r="M222" s="238">
        <f>VLOOKUP(A$2:A$2977,'DNEVNI IZVESTAJ'!A$2:BJ$14727,9,0)</f>
        <v>0</v>
      </c>
      <c r="N222" s="238">
        <f>VLOOKUP(A$2:A$2977,'DNEVNI IZVESTAJ'!A$2:BK$14727,10,0)</f>
        <v>0</v>
      </c>
      <c r="O222" s="238">
        <f>VLOOKUP(A$2:A$2977,'DNEVNI IZVESTAJ'!A$2:BL$14727,11,0)</f>
        <v>0</v>
      </c>
      <c r="P222" s="238">
        <f>VLOOKUP(A$2:A$2977,'DNEVNI IZVESTAJ'!A$2:BM$14727,12,0)</f>
        <v>0</v>
      </c>
      <c r="Q222" s="238">
        <f>VLOOKUP(A$2:A$2977,'DNEVNI IZVESTAJ'!A$2:BN$14727,13,0)</f>
        <v>0</v>
      </c>
      <c r="R222" s="238">
        <f>VLOOKUP(A$2:A$2977,'DNEVNI IZVESTAJ'!A$2:BO$14727,14,0)</f>
        <v>0</v>
      </c>
      <c r="S222" s="238">
        <f>VLOOKUP(A$2:A$2977,'DNEVNI IZVESTAJ'!A$2:BP$14727,15,0)</f>
        <v>0</v>
      </c>
      <c r="T222" s="14"/>
      <c r="BF222" s="14"/>
    </row>
    <row r="223" spans="1:58">
      <c r="A223" s="245" t="s">
        <v>5723</v>
      </c>
      <c r="B223" s="245" t="s">
        <v>5719</v>
      </c>
      <c r="C223" s="245">
        <v>610.69000000000005</v>
      </c>
      <c r="D223" s="245">
        <v>7615.34</v>
      </c>
      <c r="E223" s="245" t="s">
        <v>5724</v>
      </c>
      <c r="F223" s="241">
        <f>VLOOKUP(A$2:A$2977,'DNEVNI IZVESTAJ'!A$2:C$14727,3,0)</f>
        <v>0</v>
      </c>
      <c r="G223" s="238">
        <f>VLOOKUP(A$2:A$2977,'DNEVNI IZVESTAJ'!A$2:D$14727,4,0)</f>
        <v>5334.81</v>
      </c>
      <c r="H223" s="70">
        <f>C223-F223</f>
        <v>610.69000000000005</v>
      </c>
      <c r="I223" s="14">
        <f>VLOOKUP(A$2:A$2977,'DNEVNI IZVESTAJ'!A$2:BF$14727,6,0)</f>
        <v>0</v>
      </c>
      <c r="J223" s="18">
        <f ca="1">SUM(I223+UNOS!J$9)</f>
        <v>11</v>
      </c>
      <c r="K223" s="14" t="str">
        <f>VLOOKUP(A$2:A$2977,'DNEVNI IZVESTAJ'!A$2:BH$14727,7,0)</f>
        <v>SME</v>
      </c>
      <c r="L223" s="14" t="str">
        <f>VLOOKUP(A$2:A$2977,'DNEVNI IZVESTAJ'!A$2:BI$14727,8,0)</f>
        <v>Current</v>
      </c>
      <c r="M223" s="238">
        <f>VLOOKUP(A$2:A$2977,'DNEVNI IZVESTAJ'!A$2:BJ$14727,9,0)</f>
        <v>0</v>
      </c>
      <c r="N223" s="238">
        <f>VLOOKUP(A$2:A$2977,'DNEVNI IZVESTAJ'!A$2:BK$14727,10,0)</f>
        <v>0</v>
      </c>
      <c r="O223" s="238">
        <f>VLOOKUP(A$2:A$2977,'DNEVNI IZVESTAJ'!A$2:BL$14727,11,0)</f>
        <v>0</v>
      </c>
      <c r="P223" s="238">
        <f>VLOOKUP(A$2:A$2977,'DNEVNI IZVESTAJ'!A$2:BM$14727,12,0)</f>
        <v>0</v>
      </c>
      <c r="Q223" s="238">
        <f>VLOOKUP(A$2:A$2977,'DNEVNI IZVESTAJ'!A$2:BN$14727,13,0)</f>
        <v>0</v>
      </c>
      <c r="R223" s="238">
        <f>VLOOKUP(A$2:A$2977,'DNEVNI IZVESTAJ'!A$2:BO$14727,14,0)</f>
        <v>0</v>
      </c>
      <c r="S223" s="238">
        <f>VLOOKUP(A$2:A$2977,'DNEVNI IZVESTAJ'!A$2:BP$14727,15,0)</f>
        <v>0</v>
      </c>
      <c r="T223" s="14"/>
      <c r="BF223" s="14"/>
    </row>
    <row r="224" spans="1:58">
      <c r="A224" s="245" t="s">
        <v>855</v>
      </c>
      <c r="B224" s="245" t="s">
        <v>856</v>
      </c>
      <c r="C224" s="245">
        <v>508.82</v>
      </c>
      <c r="D224" s="245">
        <v>8326.8700000000008</v>
      </c>
      <c r="E224" s="245" t="s">
        <v>857</v>
      </c>
      <c r="F224" s="241">
        <f>VLOOKUP(A$2:A$2977,'DNEVNI IZVESTAJ'!A$2:C$14727,3,0)</f>
        <v>0</v>
      </c>
      <c r="G224" s="238">
        <f>VLOOKUP(A$2:A$2977,'DNEVNI IZVESTAJ'!A$2:D$14727,4,0)</f>
        <v>6420.31</v>
      </c>
      <c r="H224" s="70">
        <f>C224-F224</f>
        <v>508.82</v>
      </c>
      <c r="I224" s="14">
        <f>VLOOKUP(A$2:A$2977,'DNEVNI IZVESTAJ'!A$2:BF$14727,6,0)</f>
        <v>0</v>
      </c>
      <c r="J224" s="18">
        <f ca="1">SUM(I224+UNOS!J$9)</f>
        <v>11</v>
      </c>
      <c r="K224" s="14" t="str">
        <f>VLOOKUP(A$2:A$2977,'DNEVNI IZVESTAJ'!A$2:BH$14727,7,0)</f>
        <v>SME</v>
      </c>
      <c r="L224" s="14" t="str">
        <f>VLOOKUP(A$2:A$2977,'DNEVNI IZVESTAJ'!A$2:BI$14727,8,0)</f>
        <v>Current</v>
      </c>
      <c r="M224" s="238">
        <f>VLOOKUP(A$2:A$2977,'DNEVNI IZVESTAJ'!A$2:BJ$14727,9,0)</f>
        <v>0</v>
      </c>
      <c r="N224" s="238">
        <f>VLOOKUP(A$2:A$2977,'DNEVNI IZVESTAJ'!A$2:BK$14727,10,0)</f>
        <v>0</v>
      </c>
      <c r="O224" s="238">
        <f>VLOOKUP(A$2:A$2977,'DNEVNI IZVESTAJ'!A$2:BL$14727,11,0)</f>
        <v>0</v>
      </c>
      <c r="P224" s="238">
        <f>VLOOKUP(A$2:A$2977,'DNEVNI IZVESTAJ'!A$2:BM$14727,12,0)</f>
        <v>0</v>
      </c>
      <c r="Q224" s="238">
        <f>VLOOKUP(A$2:A$2977,'DNEVNI IZVESTAJ'!A$2:BN$14727,13,0)</f>
        <v>0</v>
      </c>
      <c r="R224" s="238">
        <f>VLOOKUP(A$2:A$2977,'DNEVNI IZVESTAJ'!A$2:BO$14727,14,0)</f>
        <v>0</v>
      </c>
      <c r="S224" s="238">
        <f>VLOOKUP(A$2:A$2977,'DNEVNI IZVESTAJ'!A$2:BP$14727,15,0)</f>
        <v>0</v>
      </c>
      <c r="T224" s="14"/>
      <c r="BF224" s="14"/>
    </row>
    <row r="225" spans="1:58">
      <c r="A225" s="245" t="s">
        <v>868</v>
      </c>
      <c r="B225" s="245" t="s">
        <v>856</v>
      </c>
      <c r="C225" s="245">
        <v>508.82</v>
      </c>
      <c r="D225" s="245">
        <v>8326.8700000000008</v>
      </c>
      <c r="E225" s="245" t="s">
        <v>869</v>
      </c>
      <c r="F225" s="241">
        <f>VLOOKUP(A$2:A$2977,'DNEVNI IZVESTAJ'!A$2:C$14727,3,0)</f>
        <v>0</v>
      </c>
      <c r="G225" s="238">
        <f>VLOOKUP(A$2:A$2977,'DNEVNI IZVESTAJ'!A$2:D$14727,4,0)</f>
        <v>6420.31</v>
      </c>
      <c r="H225" s="70">
        <f>C225-F225</f>
        <v>508.82</v>
      </c>
      <c r="I225" s="14">
        <f>VLOOKUP(A$2:A$2977,'DNEVNI IZVESTAJ'!A$2:BF$14727,6,0)</f>
        <v>0</v>
      </c>
      <c r="J225" s="18">
        <f ca="1">SUM(I225+UNOS!J$9)</f>
        <v>11</v>
      </c>
      <c r="K225" s="14" t="str">
        <f>VLOOKUP(A$2:A$2977,'DNEVNI IZVESTAJ'!A$2:BH$14727,7,0)</f>
        <v>SME</v>
      </c>
      <c r="L225" s="14" t="str">
        <f>VLOOKUP(A$2:A$2977,'DNEVNI IZVESTAJ'!A$2:BI$14727,8,0)</f>
        <v>Current</v>
      </c>
      <c r="M225" s="238">
        <f>VLOOKUP(A$2:A$2977,'DNEVNI IZVESTAJ'!A$2:BJ$14727,9,0)</f>
        <v>0</v>
      </c>
      <c r="N225" s="238">
        <f>VLOOKUP(A$2:A$2977,'DNEVNI IZVESTAJ'!A$2:BK$14727,10,0)</f>
        <v>0</v>
      </c>
      <c r="O225" s="238">
        <f>VLOOKUP(A$2:A$2977,'DNEVNI IZVESTAJ'!A$2:BL$14727,11,0)</f>
        <v>0</v>
      </c>
      <c r="P225" s="238">
        <f>VLOOKUP(A$2:A$2977,'DNEVNI IZVESTAJ'!A$2:BM$14727,12,0)</f>
        <v>0</v>
      </c>
      <c r="Q225" s="238">
        <f>VLOOKUP(A$2:A$2977,'DNEVNI IZVESTAJ'!A$2:BN$14727,13,0)</f>
        <v>0</v>
      </c>
      <c r="R225" s="238">
        <f>VLOOKUP(A$2:A$2977,'DNEVNI IZVESTAJ'!A$2:BO$14727,14,0)</f>
        <v>0</v>
      </c>
      <c r="S225" s="238">
        <f>VLOOKUP(A$2:A$2977,'DNEVNI IZVESTAJ'!A$2:BP$14727,15,0)</f>
        <v>0</v>
      </c>
      <c r="T225" s="14"/>
      <c r="BF225" s="14"/>
    </row>
    <row r="226" spans="1:58">
      <c r="A226" s="245" t="s">
        <v>15477</v>
      </c>
      <c r="B226" s="245" t="s">
        <v>2904</v>
      </c>
      <c r="C226" s="245">
        <v>0</v>
      </c>
      <c r="D226" s="245">
        <v>10988.77</v>
      </c>
      <c r="E226" s="245" t="s">
        <v>15478</v>
      </c>
      <c r="F226" s="241">
        <f>VLOOKUP(A$2:A$2977,'DNEVNI IZVESTAJ'!A$2:C$14727,3,0)</f>
        <v>0</v>
      </c>
      <c r="G226" s="238">
        <f>VLOOKUP(A$2:A$2977,'DNEVNI IZVESTAJ'!A$2:D$14727,4,0)</f>
        <v>9903.2199999999993</v>
      </c>
      <c r="H226" s="70">
        <f>C226-F226</f>
        <v>0</v>
      </c>
      <c r="I226" s="14">
        <f>VLOOKUP(A$2:A$2977,'DNEVNI IZVESTAJ'!A$2:BF$14727,6,0)</f>
        <v>0</v>
      </c>
      <c r="J226" s="18">
        <f ca="1">SUM(I226+UNOS!J$9)</f>
        <v>11</v>
      </c>
      <c r="K226" s="14" t="str">
        <f>VLOOKUP(A$2:A$2977,'DNEVNI IZVESTAJ'!A$2:BH$14727,7,0)</f>
        <v>SME</v>
      </c>
      <c r="L226" s="14" t="str">
        <f>VLOOKUP(A$2:A$2977,'DNEVNI IZVESTAJ'!A$2:BI$14727,8,0)</f>
        <v>Current</v>
      </c>
      <c r="M226" s="238">
        <f>VLOOKUP(A$2:A$2977,'DNEVNI IZVESTAJ'!A$2:BJ$14727,9,0)</f>
        <v>0</v>
      </c>
      <c r="N226" s="238">
        <f>VLOOKUP(A$2:A$2977,'DNEVNI IZVESTAJ'!A$2:BK$14727,10,0)</f>
        <v>0</v>
      </c>
      <c r="O226" s="238">
        <f>VLOOKUP(A$2:A$2977,'DNEVNI IZVESTAJ'!A$2:BL$14727,11,0)</f>
        <v>0</v>
      </c>
      <c r="P226" s="238">
        <f>VLOOKUP(A$2:A$2977,'DNEVNI IZVESTAJ'!A$2:BM$14727,12,0)</f>
        <v>0</v>
      </c>
      <c r="Q226" s="238">
        <f>VLOOKUP(A$2:A$2977,'DNEVNI IZVESTAJ'!A$2:BN$14727,13,0)</f>
        <v>0</v>
      </c>
      <c r="R226" s="238">
        <f>VLOOKUP(A$2:A$2977,'DNEVNI IZVESTAJ'!A$2:BO$14727,14,0)</f>
        <v>0</v>
      </c>
      <c r="S226" s="238">
        <f>VLOOKUP(A$2:A$2977,'DNEVNI IZVESTAJ'!A$2:BP$14727,15,0)</f>
        <v>0</v>
      </c>
      <c r="T226" s="14"/>
      <c r="BF226" s="14"/>
    </row>
    <row r="227" spans="1:58">
      <c r="A227" s="245" t="s">
        <v>858</v>
      </c>
      <c r="B227" s="245" t="s">
        <v>856</v>
      </c>
      <c r="C227" s="245">
        <v>782.4</v>
      </c>
      <c r="D227" s="245">
        <v>12803.93</v>
      </c>
      <c r="E227" s="245" t="s">
        <v>859</v>
      </c>
      <c r="F227" s="241">
        <f>VLOOKUP(A$2:A$2977,'DNEVNI IZVESTAJ'!A$2:C$14727,3,0)</f>
        <v>0</v>
      </c>
      <c r="G227" s="238">
        <f>VLOOKUP(A$2:A$2977,'DNEVNI IZVESTAJ'!A$2:D$14727,4,0)</f>
        <v>9872.31</v>
      </c>
      <c r="H227" s="70">
        <f>C227-F227</f>
        <v>782.4</v>
      </c>
      <c r="I227" s="14">
        <f>VLOOKUP(A$2:A$2977,'DNEVNI IZVESTAJ'!A$2:BF$14727,6,0)</f>
        <v>0</v>
      </c>
      <c r="J227" s="18">
        <f ca="1">SUM(I227+UNOS!J$9)</f>
        <v>11</v>
      </c>
      <c r="K227" s="14" t="str">
        <f>VLOOKUP(A$2:A$2977,'DNEVNI IZVESTAJ'!A$2:BH$14727,7,0)</f>
        <v>SME</v>
      </c>
      <c r="L227" s="14" t="str">
        <f>VLOOKUP(A$2:A$2977,'DNEVNI IZVESTAJ'!A$2:BI$14727,8,0)</f>
        <v>Current</v>
      </c>
      <c r="M227" s="238">
        <f>VLOOKUP(A$2:A$2977,'DNEVNI IZVESTAJ'!A$2:BJ$14727,9,0)</f>
        <v>0</v>
      </c>
      <c r="N227" s="238">
        <f>VLOOKUP(A$2:A$2977,'DNEVNI IZVESTAJ'!A$2:BK$14727,10,0)</f>
        <v>0</v>
      </c>
      <c r="O227" s="238">
        <f>VLOOKUP(A$2:A$2977,'DNEVNI IZVESTAJ'!A$2:BL$14727,11,0)</f>
        <v>0</v>
      </c>
      <c r="P227" s="238">
        <f>VLOOKUP(A$2:A$2977,'DNEVNI IZVESTAJ'!A$2:BM$14727,12,0)</f>
        <v>0</v>
      </c>
      <c r="Q227" s="238">
        <f>VLOOKUP(A$2:A$2977,'DNEVNI IZVESTAJ'!A$2:BN$14727,13,0)</f>
        <v>0</v>
      </c>
      <c r="R227" s="238">
        <f>VLOOKUP(A$2:A$2977,'DNEVNI IZVESTAJ'!A$2:BO$14727,14,0)</f>
        <v>0</v>
      </c>
      <c r="S227" s="238">
        <f>VLOOKUP(A$2:A$2977,'DNEVNI IZVESTAJ'!A$2:BP$14727,15,0)</f>
        <v>0</v>
      </c>
      <c r="T227" s="14"/>
      <c r="BF227" s="14"/>
    </row>
    <row r="228" spans="1:58">
      <c r="A228" s="245" t="s">
        <v>862</v>
      </c>
      <c r="B228" s="245" t="s">
        <v>856</v>
      </c>
      <c r="C228" s="245">
        <v>782.61</v>
      </c>
      <c r="D228" s="245">
        <v>12807.28</v>
      </c>
      <c r="E228" s="245" t="s">
        <v>863</v>
      </c>
      <c r="F228" s="241">
        <f>VLOOKUP(A$2:A$2977,'DNEVNI IZVESTAJ'!A$2:C$14727,3,0)</f>
        <v>0</v>
      </c>
      <c r="G228" s="238">
        <f>VLOOKUP(A$2:A$2977,'DNEVNI IZVESTAJ'!A$2:D$14727,4,0)</f>
        <v>9874.9</v>
      </c>
      <c r="H228" s="70">
        <f>C228-F228</f>
        <v>782.61</v>
      </c>
      <c r="I228" s="14">
        <f>VLOOKUP(A$2:A$2977,'DNEVNI IZVESTAJ'!A$2:BF$14727,6,0)</f>
        <v>0</v>
      </c>
      <c r="J228" s="18">
        <f ca="1">SUM(I228+UNOS!J$9)</f>
        <v>11</v>
      </c>
      <c r="K228" s="14" t="str">
        <f>VLOOKUP(A$2:A$2977,'DNEVNI IZVESTAJ'!A$2:BH$14727,7,0)</f>
        <v>SME</v>
      </c>
      <c r="L228" s="14" t="str">
        <f>VLOOKUP(A$2:A$2977,'DNEVNI IZVESTAJ'!A$2:BI$14727,8,0)</f>
        <v>Current</v>
      </c>
      <c r="M228" s="238">
        <f>VLOOKUP(A$2:A$2977,'DNEVNI IZVESTAJ'!A$2:BJ$14727,9,0)</f>
        <v>0</v>
      </c>
      <c r="N228" s="238">
        <f>VLOOKUP(A$2:A$2977,'DNEVNI IZVESTAJ'!A$2:BK$14727,10,0)</f>
        <v>0</v>
      </c>
      <c r="O228" s="238">
        <f>VLOOKUP(A$2:A$2977,'DNEVNI IZVESTAJ'!A$2:BL$14727,11,0)</f>
        <v>0</v>
      </c>
      <c r="P228" s="238">
        <f>VLOOKUP(A$2:A$2977,'DNEVNI IZVESTAJ'!A$2:BM$14727,12,0)</f>
        <v>0</v>
      </c>
      <c r="Q228" s="238">
        <f>VLOOKUP(A$2:A$2977,'DNEVNI IZVESTAJ'!A$2:BN$14727,13,0)</f>
        <v>0</v>
      </c>
      <c r="R228" s="238">
        <f>VLOOKUP(A$2:A$2977,'DNEVNI IZVESTAJ'!A$2:BO$14727,14,0)</f>
        <v>0</v>
      </c>
      <c r="S228" s="238">
        <f>VLOOKUP(A$2:A$2977,'DNEVNI IZVESTAJ'!A$2:BP$14727,15,0)</f>
        <v>0</v>
      </c>
      <c r="T228" s="14"/>
      <c r="BF228" s="14"/>
    </row>
    <row r="229" spans="1:58">
      <c r="A229" s="245" t="s">
        <v>14335</v>
      </c>
      <c r="B229" s="245" t="s">
        <v>846</v>
      </c>
      <c r="C229" s="245">
        <v>513.79999999999995</v>
      </c>
      <c r="D229" s="245">
        <v>15309.46</v>
      </c>
      <c r="E229" s="245" t="s">
        <v>14336</v>
      </c>
      <c r="F229" s="241">
        <f>VLOOKUP(A$2:A$2977,'DNEVNI IZVESTAJ'!A$2:C$14727,3,0)</f>
        <v>0</v>
      </c>
      <c r="G229" s="238">
        <f>VLOOKUP(A$2:A$2977,'DNEVNI IZVESTAJ'!A$2:D$14727,4,0)</f>
        <v>13613.84</v>
      </c>
      <c r="H229" s="70">
        <f>C229-F229</f>
        <v>513.79999999999995</v>
      </c>
      <c r="I229" s="14">
        <f>VLOOKUP(A$2:A$2977,'DNEVNI IZVESTAJ'!A$2:BF$14727,6,0)</f>
        <v>0</v>
      </c>
      <c r="J229" s="18">
        <f ca="1">SUM(I229+UNOS!J$9)</f>
        <v>11</v>
      </c>
      <c r="K229" s="14" t="str">
        <f>VLOOKUP(A$2:A$2977,'DNEVNI IZVESTAJ'!A$2:BH$14727,7,0)</f>
        <v>SME</v>
      </c>
      <c r="L229" s="14" t="str">
        <f>VLOOKUP(A$2:A$2977,'DNEVNI IZVESTAJ'!A$2:BI$14727,8,0)</f>
        <v>Current</v>
      </c>
      <c r="M229" s="238">
        <f>VLOOKUP(A$2:A$2977,'DNEVNI IZVESTAJ'!A$2:BJ$14727,9,0)</f>
        <v>0</v>
      </c>
      <c r="N229" s="238">
        <f>VLOOKUP(A$2:A$2977,'DNEVNI IZVESTAJ'!A$2:BK$14727,10,0)</f>
        <v>0</v>
      </c>
      <c r="O229" s="238">
        <f>VLOOKUP(A$2:A$2977,'DNEVNI IZVESTAJ'!A$2:BL$14727,11,0)</f>
        <v>0</v>
      </c>
      <c r="P229" s="238">
        <f>VLOOKUP(A$2:A$2977,'DNEVNI IZVESTAJ'!A$2:BM$14727,12,0)</f>
        <v>0</v>
      </c>
      <c r="Q229" s="238">
        <f>VLOOKUP(A$2:A$2977,'DNEVNI IZVESTAJ'!A$2:BN$14727,13,0)</f>
        <v>0</v>
      </c>
      <c r="R229" s="238">
        <f>VLOOKUP(A$2:A$2977,'DNEVNI IZVESTAJ'!A$2:BO$14727,14,0)</f>
        <v>0</v>
      </c>
      <c r="S229" s="238">
        <f>VLOOKUP(A$2:A$2977,'DNEVNI IZVESTAJ'!A$2:BP$14727,15,0)</f>
        <v>0</v>
      </c>
      <c r="T229" s="14"/>
      <c r="BF229" s="14"/>
    </row>
    <row r="230" spans="1:58">
      <c r="A230" s="245" t="s">
        <v>14692</v>
      </c>
      <c r="B230" s="245" t="s">
        <v>14679</v>
      </c>
      <c r="C230" s="245">
        <v>0</v>
      </c>
      <c r="D230" s="245">
        <v>21046.16</v>
      </c>
      <c r="E230" s="245" t="s">
        <v>14693</v>
      </c>
      <c r="F230" s="241">
        <f>VLOOKUP(A$2:A$2977,'DNEVNI IZVESTAJ'!A$2:C$14727,3,0)</f>
        <v>0</v>
      </c>
      <c r="G230" s="238">
        <f>VLOOKUP(A$2:A$2977,'DNEVNI IZVESTAJ'!A$2:D$14727,4,0)</f>
        <v>18343.27</v>
      </c>
      <c r="H230" s="70">
        <f>C230-F230</f>
        <v>0</v>
      </c>
      <c r="I230" s="14">
        <f>VLOOKUP(A$2:A$2977,'DNEVNI IZVESTAJ'!A$2:BF$14727,6,0)</f>
        <v>0</v>
      </c>
      <c r="J230" s="18">
        <f ca="1">SUM(I230+UNOS!J$9)</f>
        <v>11</v>
      </c>
      <c r="K230" s="14" t="str">
        <f>VLOOKUP(A$2:A$2977,'DNEVNI IZVESTAJ'!A$2:BH$14727,7,0)</f>
        <v>SME</v>
      </c>
      <c r="L230" s="14" t="str">
        <f>VLOOKUP(A$2:A$2977,'DNEVNI IZVESTAJ'!A$2:BI$14727,8,0)</f>
        <v>Current</v>
      </c>
      <c r="M230" s="238">
        <f>VLOOKUP(A$2:A$2977,'DNEVNI IZVESTAJ'!A$2:BJ$14727,9,0)</f>
        <v>0</v>
      </c>
      <c r="N230" s="238">
        <f>VLOOKUP(A$2:A$2977,'DNEVNI IZVESTAJ'!A$2:BK$14727,10,0)</f>
        <v>0</v>
      </c>
      <c r="O230" s="238">
        <f>VLOOKUP(A$2:A$2977,'DNEVNI IZVESTAJ'!A$2:BL$14727,11,0)</f>
        <v>0</v>
      </c>
      <c r="P230" s="238">
        <f>VLOOKUP(A$2:A$2977,'DNEVNI IZVESTAJ'!A$2:BM$14727,12,0)</f>
        <v>0</v>
      </c>
      <c r="Q230" s="238">
        <f>VLOOKUP(A$2:A$2977,'DNEVNI IZVESTAJ'!A$2:BN$14727,13,0)</f>
        <v>0</v>
      </c>
      <c r="R230" s="238">
        <f>VLOOKUP(A$2:A$2977,'DNEVNI IZVESTAJ'!A$2:BO$14727,14,0)</f>
        <v>0</v>
      </c>
      <c r="S230" s="238">
        <f>VLOOKUP(A$2:A$2977,'DNEVNI IZVESTAJ'!A$2:BP$14727,15,0)</f>
        <v>0</v>
      </c>
      <c r="T230" s="14"/>
      <c r="BF230" s="14"/>
    </row>
    <row r="231" spans="1:58">
      <c r="A231" s="245" t="s">
        <v>15675</v>
      </c>
      <c r="B231" s="245" t="s">
        <v>15667</v>
      </c>
      <c r="C231" s="245">
        <v>509.86</v>
      </c>
      <c r="D231" s="245">
        <v>22049.33</v>
      </c>
      <c r="E231" s="245" t="s">
        <v>15676</v>
      </c>
      <c r="F231" s="241">
        <f>VLOOKUP(A$2:A$2977,'DNEVNI IZVESTAJ'!A$2:C$14727,3,0)</f>
        <v>0</v>
      </c>
      <c r="G231" s="238">
        <f>VLOOKUP(A$2:A$2977,'DNEVNI IZVESTAJ'!A$2:D$14727,4,0)</f>
        <v>20311.37</v>
      </c>
      <c r="H231" s="70">
        <f>C231-F231</f>
        <v>509.86</v>
      </c>
      <c r="I231" s="14">
        <f>VLOOKUP(A$2:A$2977,'DNEVNI IZVESTAJ'!A$2:BF$14727,6,0)</f>
        <v>0</v>
      </c>
      <c r="J231" s="18">
        <f ca="1">SUM(I231+UNOS!J$9)</f>
        <v>11</v>
      </c>
      <c r="K231" s="14" t="str">
        <f>VLOOKUP(A$2:A$2977,'DNEVNI IZVESTAJ'!A$2:BH$14727,7,0)</f>
        <v>SME</v>
      </c>
      <c r="L231" s="14" t="str">
        <f>VLOOKUP(A$2:A$2977,'DNEVNI IZVESTAJ'!A$2:BI$14727,8,0)</f>
        <v>Current</v>
      </c>
      <c r="M231" s="238">
        <f>VLOOKUP(A$2:A$2977,'DNEVNI IZVESTAJ'!A$2:BJ$14727,9,0)</f>
        <v>0</v>
      </c>
      <c r="N231" s="238">
        <f>VLOOKUP(A$2:A$2977,'DNEVNI IZVESTAJ'!A$2:BK$14727,10,0)</f>
        <v>0</v>
      </c>
      <c r="O231" s="238">
        <f>VLOOKUP(A$2:A$2977,'DNEVNI IZVESTAJ'!A$2:BL$14727,11,0)</f>
        <v>0</v>
      </c>
      <c r="P231" s="238">
        <f>VLOOKUP(A$2:A$2977,'DNEVNI IZVESTAJ'!A$2:BM$14727,12,0)</f>
        <v>0</v>
      </c>
      <c r="Q231" s="238">
        <f>VLOOKUP(A$2:A$2977,'DNEVNI IZVESTAJ'!A$2:BN$14727,13,0)</f>
        <v>0</v>
      </c>
      <c r="R231" s="238">
        <f>VLOOKUP(A$2:A$2977,'DNEVNI IZVESTAJ'!A$2:BO$14727,14,0)</f>
        <v>0</v>
      </c>
      <c r="S231" s="238">
        <f>VLOOKUP(A$2:A$2977,'DNEVNI IZVESTAJ'!A$2:BP$14727,15,0)</f>
        <v>0</v>
      </c>
      <c r="T231" s="14"/>
      <c r="BF231" s="14"/>
    </row>
    <row r="232" spans="1:58">
      <c r="A232" s="245" t="s">
        <v>14496</v>
      </c>
      <c r="B232" s="245" t="s">
        <v>2458</v>
      </c>
      <c r="C232" s="245">
        <v>0</v>
      </c>
      <c r="D232" s="245">
        <v>20020.39</v>
      </c>
      <c r="E232" s="245" t="s">
        <v>14476</v>
      </c>
      <c r="F232" s="241">
        <f>VLOOKUP(A$2:A$2977,'DNEVNI IZVESTAJ'!A$2:C$14727,3,0)</f>
        <v>0</v>
      </c>
      <c r="G232" s="238">
        <f>VLOOKUP(A$2:A$2977,'DNEVNI IZVESTAJ'!A$2:D$14727,4,0)</f>
        <v>11804.71</v>
      </c>
      <c r="H232" s="70">
        <f>C232-F232</f>
        <v>0</v>
      </c>
      <c r="I232" s="14">
        <f>VLOOKUP(A$2:A$2977,'DNEVNI IZVESTAJ'!A$2:BF$14727,6,0)</f>
        <v>0</v>
      </c>
      <c r="J232" s="18">
        <f ca="1">SUM(I232+UNOS!J$9)</f>
        <v>11</v>
      </c>
      <c r="K232" s="14" t="str">
        <f>VLOOKUP(A$2:A$2977,'DNEVNI IZVESTAJ'!A$2:BH$14727,7,0)</f>
        <v>SME</v>
      </c>
      <c r="L232" s="14" t="str">
        <f>VLOOKUP(A$2:A$2977,'DNEVNI IZVESTAJ'!A$2:BI$14727,8,0)</f>
        <v>Current</v>
      </c>
      <c r="M232" s="238">
        <f>VLOOKUP(A$2:A$2977,'DNEVNI IZVESTAJ'!A$2:BJ$14727,9,0)</f>
        <v>0</v>
      </c>
      <c r="N232" s="238">
        <f>VLOOKUP(A$2:A$2977,'DNEVNI IZVESTAJ'!A$2:BK$14727,10,0)</f>
        <v>0</v>
      </c>
      <c r="O232" s="238">
        <f>VLOOKUP(A$2:A$2977,'DNEVNI IZVESTAJ'!A$2:BL$14727,11,0)</f>
        <v>0</v>
      </c>
      <c r="P232" s="238">
        <f>VLOOKUP(A$2:A$2977,'DNEVNI IZVESTAJ'!A$2:BM$14727,12,0)</f>
        <v>0</v>
      </c>
      <c r="Q232" s="238">
        <f>VLOOKUP(A$2:A$2977,'DNEVNI IZVESTAJ'!A$2:BN$14727,13,0)</f>
        <v>0</v>
      </c>
      <c r="R232" s="238">
        <f>VLOOKUP(A$2:A$2977,'DNEVNI IZVESTAJ'!A$2:BO$14727,14,0)</f>
        <v>0</v>
      </c>
      <c r="S232" s="238">
        <f>VLOOKUP(A$2:A$2977,'DNEVNI IZVESTAJ'!A$2:BP$14727,15,0)</f>
        <v>0</v>
      </c>
      <c r="T232" s="14"/>
      <c r="BF232" s="14"/>
    </row>
    <row r="233" spans="1:58">
      <c r="A233" s="245" t="s">
        <v>15280</v>
      </c>
      <c r="B233" s="245" t="s">
        <v>2458</v>
      </c>
      <c r="C233" s="245">
        <v>0</v>
      </c>
      <c r="D233" s="245">
        <v>23891.279999999999</v>
      </c>
      <c r="E233" s="245" t="s">
        <v>15281</v>
      </c>
      <c r="F233" s="241">
        <f>VLOOKUP(A$2:A$2977,'DNEVNI IZVESTAJ'!A$2:C$14727,3,0)</f>
        <v>0</v>
      </c>
      <c r="G233" s="238">
        <f>VLOOKUP(A$2:A$2977,'DNEVNI IZVESTAJ'!A$2:D$14727,4,0)</f>
        <v>18074.78</v>
      </c>
      <c r="H233" s="70">
        <f>C233-F233</f>
        <v>0</v>
      </c>
      <c r="I233" s="14">
        <f>VLOOKUP(A$2:A$2977,'DNEVNI IZVESTAJ'!A$2:BF$14727,6,0)</f>
        <v>0</v>
      </c>
      <c r="J233" s="18">
        <f ca="1">SUM(I233+UNOS!J$9)</f>
        <v>11</v>
      </c>
      <c r="K233" s="14" t="str">
        <f>VLOOKUP(A$2:A$2977,'DNEVNI IZVESTAJ'!A$2:BH$14727,7,0)</f>
        <v>SME</v>
      </c>
      <c r="L233" s="14" t="str">
        <f>VLOOKUP(A$2:A$2977,'DNEVNI IZVESTAJ'!A$2:BI$14727,8,0)</f>
        <v>Current</v>
      </c>
      <c r="M233" s="238">
        <f>VLOOKUP(A$2:A$2977,'DNEVNI IZVESTAJ'!A$2:BJ$14727,9,0)</f>
        <v>0</v>
      </c>
      <c r="N233" s="238">
        <f>VLOOKUP(A$2:A$2977,'DNEVNI IZVESTAJ'!A$2:BK$14727,10,0)</f>
        <v>0</v>
      </c>
      <c r="O233" s="238">
        <f>VLOOKUP(A$2:A$2977,'DNEVNI IZVESTAJ'!A$2:BL$14727,11,0)</f>
        <v>0</v>
      </c>
      <c r="P233" s="238">
        <f>VLOOKUP(A$2:A$2977,'DNEVNI IZVESTAJ'!A$2:BM$14727,12,0)</f>
        <v>0</v>
      </c>
      <c r="Q233" s="238">
        <f>VLOOKUP(A$2:A$2977,'DNEVNI IZVESTAJ'!A$2:BN$14727,13,0)</f>
        <v>0</v>
      </c>
      <c r="R233" s="238">
        <f>VLOOKUP(A$2:A$2977,'DNEVNI IZVESTAJ'!A$2:BO$14727,14,0)</f>
        <v>0</v>
      </c>
      <c r="S233" s="238">
        <f>VLOOKUP(A$2:A$2977,'DNEVNI IZVESTAJ'!A$2:BP$14727,15,0)</f>
        <v>0</v>
      </c>
      <c r="T233" s="14"/>
      <c r="BF233" s="14"/>
    </row>
    <row r="234" spans="1:58">
      <c r="A234" s="245" t="s">
        <v>15283</v>
      </c>
      <c r="B234" s="245" t="s">
        <v>2458</v>
      </c>
      <c r="C234" s="245">
        <v>0</v>
      </c>
      <c r="D234" s="245">
        <v>23891.279999999999</v>
      </c>
      <c r="E234" s="245" t="s">
        <v>15281</v>
      </c>
      <c r="F234" s="241">
        <f>VLOOKUP(A$2:A$2977,'DNEVNI IZVESTAJ'!A$2:C$14727,3,0)</f>
        <v>0</v>
      </c>
      <c r="G234" s="238">
        <f>VLOOKUP(A$2:A$2977,'DNEVNI IZVESTAJ'!A$2:D$14727,4,0)</f>
        <v>18074.78</v>
      </c>
      <c r="H234" s="70">
        <f>C234-F234</f>
        <v>0</v>
      </c>
      <c r="I234" s="14">
        <f>VLOOKUP(A$2:A$2977,'DNEVNI IZVESTAJ'!A$2:BF$14727,6,0)</f>
        <v>0</v>
      </c>
      <c r="J234" s="18">
        <f ca="1">SUM(I234+UNOS!J$9)</f>
        <v>11</v>
      </c>
      <c r="K234" s="14" t="str">
        <f>VLOOKUP(A$2:A$2977,'DNEVNI IZVESTAJ'!A$2:BH$14727,7,0)</f>
        <v>SME</v>
      </c>
      <c r="L234" s="14" t="str">
        <f>VLOOKUP(A$2:A$2977,'DNEVNI IZVESTAJ'!A$2:BI$14727,8,0)</f>
        <v>Current</v>
      </c>
      <c r="M234" s="238">
        <f>VLOOKUP(A$2:A$2977,'DNEVNI IZVESTAJ'!A$2:BJ$14727,9,0)</f>
        <v>0</v>
      </c>
      <c r="N234" s="238">
        <f>VLOOKUP(A$2:A$2977,'DNEVNI IZVESTAJ'!A$2:BK$14727,10,0)</f>
        <v>0</v>
      </c>
      <c r="O234" s="238">
        <f>VLOOKUP(A$2:A$2977,'DNEVNI IZVESTAJ'!A$2:BL$14727,11,0)</f>
        <v>0</v>
      </c>
      <c r="P234" s="238">
        <f>VLOOKUP(A$2:A$2977,'DNEVNI IZVESTAJ'!A$2:BM$14727,12,0)</f>
        <v>0</v>
      </c>
      <c r="Q234" s="238">
        <f>VLOOKUP(A$2:A$2977,'DNEVNI IZVESTAJ'!A$2:BN$14727,13,0)</f>
        <v>0</v>
      </c>
      <c r="R234" s="238">
        <f>VLOOKUP(A$2:A$2977,'DNEVNI IZVESTAJ'!A$2:BO$14727,14,0)</f>
        <v>0</v>
      </c>
      <c r="S234" s="238">
        <f>VLOOKUP(A$2:A$2977,'DNEVNI IZVESTAJ'!A$2:BP$14727,15,0)</f>
        <v>0</v>
      </c>
      <c r="T234" s="14"/>
      <c r="BF234" s="14"/>
    </row>
    <row r="235" spans="1:58">
      <c r="A235" s="245" t="s">
        <v>15285</v>
      </c>
      <c r="B235" s="245" t="s">
        <v>2458</v>
      </c>
      <c r="C235" s="245">
        <v>0</v>
      </c>
      <c r="D235" s="245">
        <v>23891.279999999999</v>
      </c>
      <c r="E235" s="245" t="s">
        <v>15286</v>
      </c>
      <c r="F235" s="241">
        <f>VLOOKUP(A$2:A$2977,'DNEVNI IZVESTAJ'!A$2:C$14727,3,0)</f>
        <v>0</v>
      </c>
      <c r="G235" s="238">
        <f>VLOOKUP(A$2:A$2977,'DNEVNI IZVESTAJ'!A$2:D$14727,4,0)</f>
        <v>18074.78</v>
      </c>
      <c r="H235" s="70">
        <f>C235-F235</f>
        <v>0</v>
      </c>
      <c r="I235" s="14">
        <f>VLOOKUP(A$2:A$2977,'DNEVNI IZVESTAJ'!A$2:BF$14727,6,0)</f>
        <v>0</v>
      </c>
      <c r="J235" s="18">
        <f ca="1">SUM(I235+UNOS!J$9)</f>
        <v>11</v>
      </c>
      <c r="K235" s="14" t="str">
        <f>VLOOKUP(A$2:A$2977,'DNEVNI IZVESTAJ'!A$2:BH$14727,7,0)</f>
        <v>SME</v>
      </c>
      <c r="L235" s="14" t="str">
        <f>VLOOKUP(A$2:A$2977,'DNEVNI IZVESTAJ'!A$2:BI$14727,8,0)</f>
        <v>Current</v>
      </c>
      <c r="M235" s="238">
        <f>VLOOKUP(A$2:A$2977,'DNEVNI IZVESTAJ'!A$2:BJ$14727,9,0)</f>
        <v>0</v>
      </c>
      <c r="N235" s="238">
        <f>VLOOKUP(A$2:A$2977,'DNEVNI IZVESTAJ'!A$2:BK$14727,10,0)</f>
        <v>0</v>
      </c>
      <c r="O235" s="238">
        <f>VLOOKUP(A$2:A$2977,'DNEVNI IZVESTAJ'!A$2:BL$14727,11,0)</f>
        <v>0</v>
      </c>
      <c r="P235" s="238">
        <f>VLOOKUP(A$2:A$2977,'DNEVNI IZVESTAJ'!A$2:BM$14727,12,0)</f>
        <v>0</v>
      </c>
      <c r="Q235" s="238">
        <f>VLOOKUP(A$2:A$2977,'DNEVNI IZVESTAJ'!A$2:BN$14727,13,0)</f>
        <v>0</v>
      </c>
      <c r="R235" s="238">
        <f>VLOOKUP(A$2:A$2977,'DNEVNI IZVESTAJ'!A$2:BO$14727,14,0)</f>
        <v>0</v>
      </c>
      <c r="S235" s="238">
        <f>VLOOKUP(A$2:A$2977,'DNEVNI IZVESTAJ'!A$2:BP$14727,15,0)</f>
        <v>0</v>
      </c>
      <c r="T235" s="14"/>
      <c r="BF235" s="14"/>
    </row>
    <row r="236" spans="1:58">
      <c r="A236" s="245" t="s">
        <v>15326</v>
      </c>
      <c r="B236" s="245" t="s">
        <v>2458</v>
      </c>
      <c r="C236" s="245">
        <v>0</v>
      </c>
      <c r="D236" s="245">
        <v>23891.4</v>
      </c>
      <c r="E236" s="245" t="s">
        <v>15286</v>
      </c>
      <c r="F236" s="241">
        <f>VLOOKUP(A$2:A$2977,'DNEVNI IZVESTAJ'!A$2:C$14727,3,0)</f>
        <v>0</v>
      </c>
      <c r="G236" s="238">
        <f>VLOOKUP(A$2:A$2977,'DNEVNI IZVESTAJ'!A$2:D$14727,4,0)</f>
        <v>18074.900000000001</v>
      </c>
      <c r="H236" s="70">
        <f>C236-F236</f>
        <v>0</v>
      </c>
      <c r="I236" s="14">
        <f>VLOOKUP(A$2:A$2977,'DNEVNI IZVESTAJ'!A$2:BF$14727,6,0)</f>
        <v>0</v>
      </c>
      <c r="J236" s="18">
        <f ca="1">SUM(I236+UNOS!J$9)</f>
        <v>11</v>
      </c>
      <c r="K236" s="14" t="str">
        <f>VLOOKUP(A$2:A$2977,'DNEVNI IZVESTAJ'!A$2:BH$14727,7,0)</f>
        <v>SME</v>
      </c>
      <c r="L236" s="14" t="str">
        <f>VLOOKUP(A$2:A$2977,'DNEVNI IZVESTAJ'!A$2:BI$14727,8,0)</f>
        <v>Current</v>
      </c>
      <c r="M236" s="238">
        <f>VLOOKUP(A$2:A$2977,'DNEVNI IZVESTAJ'!A$2:BJ$14727,9,0)</f>
        <v>0</v>
      </c>
      <c r="N236" s="238">
        <f>VLOOKUP(A$2:A$2977,'DNEVNI IZVESTAJ'!A$2:BK$14727,10,0)</f>
        <v>0</v>
      </c>
      <c r="O236" s="238">
        <f>VLOOKUP(A$2:A$2977,'DNEVNI IZVESTAJ'!A$2:BL$14727,11,0)</f>
        <v>0</v>
      </c>
      <c r="P236" s="238">
        <f>VLOOKUP(A$2:A$2977,'DNEVNI IZVESTAJ'!A$2:BM$14727,12,0)</f>
        <v>0</v>
      </c>
      <c r="Q236" s="238">
        <f>VLOOKUP(A$2:A$2977,'DNEVNI IZVESTAJ'!A$2:BN$14727,13,0)</f>
        <v>0</v>
      </c>
      <c r="R236" s="238">
        <f>VLOOKUP(A$2:A$2977,'DNEVNI IZVESTAJ'!A$2:BO$14727,14,0)</f>
        <v>0</v>
      </c>
      <c r="S236" s="238">
        <f>VLOOKUP(A$2:A$2977,'DNEVNI IZVESTAJ'!A$2:BP$14727,15,0)</f>
        <v>0</v>
      </c>
      <c r="T236" s="14"/>
      <c r="BF236" s="14"/>
    </row>
    <row r="237" spans="1:58">
      <c r="A237" s="245" t="s">
        <v>15328</v>
      </c>
      <c r="B237" s="245" t="s">
        <v>2458</v>
      </c>
      <c r="C237" s="245">
        <v>0</v>
      </c>
      <c r="D237" s="245">
        <v>23891.4</v>
      </c>
      <c r="E237" s="245" t="s">
        <v>15329</v>
      </c>
      <c r="F237" s="241">
        <f>VLOOKUP(A$2:A$2977,'DNEVNI IZVESTAJ'!A$2:C$14727,3,0)</f>
        <v>0</v>
      </c>
      <c r="G237" s="238">
        <f>VLOOKUP(A$2:A$2977,'DNEVNI IZVESTAJ'!A$2:D$14727,4,0)</f>
        <v>18074.900000000001</v>
      </c>
      <c r="H237" s="70">
        <f>C237-F237</f>
        <v>0</v>
      </c>
      <c r="I237" s="14">
        <f>VLOOKUP(A$2:A$2977,'DNEVNI IZVESTAJ'!A$2:BF$14727,6,0)</f>
        <v>0</v>
      </c>
      <c r="J237" s="18">
        <f ca="1">SUM(I237+UNOS!J$9)</f>
        <v>11</v>
      </c>
      <c r="K237" s="14" t="str">
        <f>VLOOKUP(A$2:A$2977,'DNEVNI IZVESTAJ'!A$2:BH$14727,7,0)</f>
        <v>SME</v>
      </c>
      <c r="L237" s="14" t="str">
        <f>VLOOKUP(A$2:A$2977,'DNEVNI IZVESTAJ'!A$2:BI$14727,8,0)</f>
        <v>Current</v>
      </c>
      <c r="M237" s="238">
        <f>VLOOKUP(A$2:A$2977,'DNEVNI IZVESTAJ'!A$2:BJ$14727,9,0)</f>
        <v>0</v>
      </c>
      <c r="N237" s="238">
        <f>VLOOKUP(A$2:A$2977,'DNEVNI IZVESTAJ'!A$2:BK$14727,10,0)</f>
        <v>0</v>
      </c>
      <c r="O237" s="238">
        <f>VLOOKUP(A$2:A$2977,'DNEVNI IZVESTAJ'!A$2:BL$14727,11,0)</f>
        <v>0</v>
      </c>
      <c r="P237" s="238">
        <f>VLOOKUP(A$2:A$2977,'DNEVNI IZVESTAJ'!A$2:BM$14727,12,0)</f>
        <v>0</v>
      </c>
      <c r="Q237" s="238">
        <f>VLOOKUP(A$2:A$2977,'DNEVNI IZVESTAJ'!A$2:BN$14727,13,0)</f>
        <v>0</v>
      </c>
      <c r="R237" s="238">
        <f>VLOOKUP(A$2:A$2977,'DNEVNI IZVESTAJ'!A$2:BO$14727,14,0)</f>
        <v>0</v>
      </c>
      <c r="S237" s="238">
        <f>VLOOKUP(A$2:A$2977,'DNEVNI IZVESTAJ'!A$2:BP$14727,15,0)</f>
        <v>0</v>
      </c>
      <c r="T237" s="14"/>
      <c r="BF237" s="14"/>
    </row>
    <row r="238" spans="1:58">
      <c r="A238" s="245" t="s">
        <v>14475</v>
      </c>
      <c r="B238" s="245" t="s">
        <v>2458</v>
      </c>
      <c r="C238" s="245">
        <v>0</v>
      </c>
      <c r="D238" s="245">
        <v>22246.63</v>
      </c>
      <c r="E238" s="245" t="s">
        <v>14476</v>
      </c>
      <c r="F238" s="241">
        <f>VLOOKUP(A$2:A$2977,'DNEVNI IZVESTAJ'!A$2:C$14727,3,0)</f>
        <v>0</v>
      </c>
      <c r="G238" s="238">
        <f>VLOOKUP(A$2:A$2977,'DNEVNI IZVESTAJ'!A$2:D$14727,4,0)</f>
        <v>13117.62</v>
      </c>
      <c r="H238" s="70">
        <f>C238-F238</f>
        <v>0</v>
      </c>
      <c r="I238" s="14">
        <f>VLOOKUP(A$2:A$2977,'DNEVNI IZVESTAJ'!A$2:BF$14727,6,0)</f>
        <v>0</v>
      </c>
      <c r="J238" s="18">
        <f ca="1">SUM(I238+UNOS!J$9)</f>
        <v>11</v>
      </c>
      <c r="K238" s="14" t="str">
        <f>VLOOKUP(A$2:A$2977,'DNEVNI IZVESTAJ'!A$2:BH$14727,7,0)</f>
        <v>SME</v>
      </c>
      <c r="L238" s="14" t="str">
        <f>VLOOKUP(A$2:A$2977,'DNEVNI IZVESTAJ'!A$2:BI$14727,8,0)</f>
        <v>Current</v>
      </c>
      <c r="M238" s="238">
        <f>VLOOKUP(A$2:A$2977,'DNEVNI IZVESTAJ'!A$2:BJ$14727,9,0)</f>
        <v>0</v>
      </c>
      <c r="N238" s="238">
        <f>VLOOKUP(A$2:A$2977,'DNEVNI IZVESTAJ'!A$2:BK$14727,10,0)</f>
        <v>0</v>
      </c>
      <c r="O238" s="238">
        <f>VLOOKUP(A$2:A$2977,'DNEVNI IZVESTAJ'!A$2:BL$14727,11,0)</f>
        <v>0</v>
      </c>
      <c r="P238" s="238">
        <f>VLOOKUP(A$2:A$2977,'DNEVNI IZVESTAJ'!A$2:BM$14727,12,0)</f>
        <v>0</v>
      </c>
      <c r="Q238" s="238">
        <f>VLOOKUP(A$2:A$2977,'DNEVNI IZVESTAJ'!A$2:BN$14727,13,0)</f>
        <v>0</v>
      </c>
      <c r="R238" s="238">
        <f>VLOOKUP(A$2:A$2977,'DNEVNI IZVESTAJ'!A$2:BO$14727,14,0)</f>
        <v>0</v>
      </c>
      <c r="S238" s="238">
        <f>VLOOKUP(A$2:A$2977,'DNEVNI IZVESTAJ'!A$2:BP$14727,15,0)</f>
        <v>0</v>
      </c>
      <c r="T238" s="14"/>
      <c r="BF238" s="14"/>
    </row>
    <row r="239" spans="1:58">
      <c r="A239" s="245" t="s">
        <v>14478</v>
      </c>
      <c r="B239" s="245" t="s">
        <v>2458</v>
      </c>
      <c r="C239" s="245">
        <v>0</v>
      </c>
      <c r="D239" s="245">
        <v>22246.63</v>
      </c>
      <c r="E239" s="245" t="s">
        <v>14476</v>
      </c>
      <c r="F239" s="241">
        <f>VLOOKUP(A$2:A$2977,'DNEVNI IZVESTAJ'!A$2:C$14727,3,0)</f>
        <v>0</v>
      </c>
      <c r="G239" s="238">
        <f>VLOOKUP(A$2:A$2977,'DNEVNI IZVESTAJ'!A$2:D$14727,4,0)</f>
        <v>13117.62</v>
      </c>
      <c r="H239" s="70">
        <f>C239-F239</f>
        <v>0</v>
      </c>
      <c r="I239" s="14">
        <f>VLOOKUP(A$2:A$2977,'DNEVNI IZVESTAJ'!A$2:BF$14727,6,0)</f>
        <v>0</v>
      </c>
      <c r="J239" s="18">
        <f ca="1">SUM(I239+UNOS!J$9)</f>
        <v>11</v>
      </c>
      <c r="K239" s="14" t="str">
        <f>VLOOKUP(A$2:A$2977,'DNEVNI IZVESTAJ'!A$2:BH$14727,7,0)</f>
        <v>SME</v>
      </c>
      <c r="L239" s="14" t="str">
        <f>VLOOKUP(A$2:A$2977,'DNEVNI IZVESTAJ'!A$2:BI$14727,8,0)</f>
        <v>Current</v>
      </c>
      <c r="M239" s="238">
        <f>VLOOKUP(A$2:A$2977,'DNEVNI IZVESTAJ'!A$2:BJ$14727,9,0)</f>
        <v>0</v>
      </c>
      <c r="N239" s="238">
        <f>VLOOKUP(A$2:A$2977,'DNEVNI IZVESTAJ'!A$2:BK$14727,10,0)</f>
        <v>0</v>
      </c>
      <c r="O239" s="238">
        <f>VLOOKUP(A$2:A$2977,'DNEVNI IZVESTAJ'!A$2:BL$14727,11,0)</f>
        <v>0</v>
      </c>
      <c r="P239" s="238">
        <f>VLOOKUP(A$2:A$2977,'DNEVNI IZVESTAJ'!A$2:BM$14727,12,0)</f>
        <v>0</v>
      </c>
      <c r="Q239" s="238">
        <f>VLOOKUP(A$2:A$2977,'DNEVNI IZVESTAJ'!A$2:BN$14727,13,0)</f>
        <v>0</v>
      </c>
      <c r="R239" s="238">
        <f>VLOOKUP(A$2:A$2977,'DNEVNI IZVESTAJ'!A$2:BO$14727,14,0)</f>
        <v>0</v>
      </c>
      <c r="S239" s="238">
        <f>VLOOKUP(A$2:A$2977,'DNEVNI IZVESTAJ'!A$2:BP$14727,15,0)</f>
        <v>0</v>
      </c>
      <c r="T239" s="14"/>
      <c r="BF239" s="14"/>
    </row>
    <row r="240" spans="1:58">
      <c r="A240" s="245" t="s">
        <v>14576</v>
      </c>
      <c r="B240" s="245" t="s">
        <v>856</v>
      </c>
      <c r="C240" s="245">
        <v>1027.3800000000001</v>
      </c>
      <c r="D240" s="245">
        <v>35167.08</v>
      </c>
      <c r="E240" s="245" t="s">
        <v>14846</v>
      </c>
      <c r="F240" s="241">
        <f>VLOOKUP(A$2:A$2977,'DNEVNI IZVESTAJ'!A$2:C$14727,3,0)</f>
        <v>0</v>
      </c>
      <c r="G240" s="238">
        <f>VLOOKUP(A$2:A$2977,'DNEVNI IZVESTAJ'!A$2:D$14727,4,0)</f>
        <v>31614.81</v>
      </c>
      <c r="H240" s="70">
        <f>C240-F240</f>
        <v>1027.3800000000001</v>
      </c>
      <c r="I240" s="14">
        <f>VLOOKUP(A$2:A$2977,'DNEVNI IZVESTAJ'!A$2:BF$14727,6,0)</f>
        <v>0</v>
      </c>
      <c r="J240" s="18">
        <f ca="1">SUM(I240+UNOS!J$9)</f>
        <v>11</v>
      </c>
      <c r="K240" s="14" t="str">
        <f>VLOOKUP(A$2:A$2977,'DNEVNI IZVESTAJ'!A$2:BH$14727,7,0)</f>
        <v>SME</v>
      </c>
      <c r="L240" s="14" t="str">
        <f>VLOOKUP(A$2:A$2977,'DNEVNI IZVESTAJ'!A$2:BI$14727,8,0)</f>
        <v>Current</v>
      </c>
      <c r="M240" s="238">
        <f>VLOOKUP(A$2:A$2977,'DNEVNI IZVESTAJ'!A$2:BJ$14727,9,0)</f>
        <v>0</v>
      </c>
      <c r="N240" s="238">
        <f>VLOOKUP(A$2:A$2977,'DNEVNI IZVESTAJ'!A$2:BK$14727,10,0)</f>
        <v>0</v>
      </c>
      <c r="O240" s="238">
        <f>VLOOKUP(A$2:A$2977,'DNEVNI IZVESTAJ'!A$2:BL$14727,11,0)</f>
        <v>0</v>
      </c>
      <c r="P240" s="238">
        <f>VLOOKUP(A$2:A$2977,'DNEVNI IZVESTAJ'!A$2:BM$14727,12,0)</f>
        <v>0</v>
      </c>
      <c r="Q240" s="238">
        <f>VLOOKUP(A$2:A$2977,'DNEVNI IZVESTAJ'!A$2:BN$14727,13,0)</f>
        <v>0</v>
      </c>
      <c r="R240" s="238">
        <f>VLOOKUP(A$2:A$2977,'DNEVNI IZVESTAJ'!A$2:BO$14727,14,0)</f>
        <v>0</v>
      </c>
      <c r="S240" s="238">
        <f>VLOOKUP(A$2:A$2977,'DNEVNI IZVESTAJ'!A$2:BP$14727,15,0)</f>
        <v>0</v>
      </c>
      <c r="T240" s="14"/>
      <c r="BF240" s="14"/>
    </row>
    <row r="241" spans="1:58">
      <c r="A241" s="245" t="s">
        <v>15999</v>
      </c>
      <c r="B241" s="245" t="s">
        <v>2904</v>
      </c>
      <c r="C241" s="245">
        <v>0</v>
      </c>
      <c r="D241" s="245">
        <v>76177.960000000006</v>
      </c>
      <c r="E241" s="245" t="s">
        <v>16000</v>
      </c>
      <c r="F241" s="241">
        <f>VLOOKUP(A$2:A$2977,'DNEVNI IZVESTAJ'!A$2:C$14727,3,0)</f>
        <v>0</v>
      </c>
      <c r="G241" s="238">
        <f>VLOOKUP(A$2:A$2977,'DNEVNI IZVESTAJ'!A$2:D$14727,4,0)</f>
        <v>69700.990000000005</v>
      </c>
      <c r="H241" s="70">
        <f>C241-F241</f>
        <v>0</v>
      </c>
      <c r="I241" s="14">
        <f>VLOOKUP(A$2:A$2977,'DNEVNI IZVESTAJ'!A$2:BF$14727,6,0)</f>
        <v>0</v>
      </c>
      <c r="J241" s="18">
        <f ca="1">SUM(I241+UNOS!J$9)</f>
        <v>11</v>
      </c>
      <c r="K241" s="14" t="str">
        <f>VLOOKUP(A$2:A$2977,'DNEVNI IZVESTAJ'!A$2:BH$14727,7,0)</f>
        <v>SME</v>
      </c>
      <c r="L241" s="14" t="str">
        <f>VLOOKUP(A$2:A$2977,'DNEVNI IZVESTAJ'!A$2:BI$14727,8,0)</f>
        <v>Current</v>
      </c>
      <c r="M241" s="238">
        <f>VLOOKUP(A$2:A$2977,'DNEVNI IZVESTAJ'!A$2:BJ$14727,9,0)</f>
        <v>0</v>
      </c>
      <c r="N241" s="238">
        <f>VLOOKUP(A$2:A$2977,'DNEVNI IZVESTAJ'!A$2:BK$14727,10,0)</f>
        <v>0</v>
      </c>
      <c r="O241" s="238">
        <f>VLOOKUP(A$2:A$2977,'DNEVNI IZVESTAJ'!A$2:BL$14727,11,0)</f>
        <v>0</v>
      </c>
      <c r="P241" s="238">
        <f>VLOOKUP(A$2:A$2977,'DNEVNI IZVESTAJ'!A$2:BM$14727,12,0)</f>
        <v>0</v>
      </c>
      <c r="Q241" s="238">
        <f>VLOOKUP(A$2:A$2977,'DNEVNI IZVESTAJ'!A$2:BN$14727,13,0)</f>
        <v>0</v>
      </c>
      <c r="R241" s="238">
        <f>VLOOKUP(A$2:A$2977,'DNEVNI IZVESTAJ'!A$2:BO$14727,14,0)</f>
        <v>0</v>
      </c>
      <c r="S241" s="238">
        <f>VLOOKUP(A$2:A$2977,'DNEVNI IZVESTAJ'!A$2:BP$14727,15,0)</f>
        <v>0</v>
      </c>
      <c r="T241" s="14"/>
      <c r="BF241" s="14"/>
    </row>
    <row r="242" spans="1:58">
      <c r="A242" s="245" t="s">
        <v>15666</v>
      </c>
      <c r="B242" s="245" t="s">
        <v>15667</v>
      </c>
      <c r="C242" s="245">
        <v>2729.27</v>
      </c>
      <c r="D242" s="245">
        <v>118028.66</v>
      </c>
      <c r="E242" s="245" t="s">
        <v>15668</v>
      </c>
      <c r="F242" s="241">
        <f>VLOOKUP(A$2:A$2977,'DNEVNI IZVESTAJ'!A$2:C$14727,3,0)</f>
        <v>0</v>
      </c>
      <c r="G242" s="238">
        <f>VLOOKUP(A$2:A$2977,'DNEVNI IZVESTAJ'!A$2:D$14727,4,0)</f>
        <v>108725.6</v>
      </c>
      <c r="H242" s="70">
        <f>C242-F242</f>
        <v>2729.27</v>
      </c>
      <c r="I242" s="14">
        <f>VLOOKUP(A$2:A$2977,'DNEVNI IZVESTAJ'!A$2:BF$14727,6,0)</f>
        <v>0</v>
      </c>
      <c r="J242" s="18">
        <f ca="1">SUM(I242+UNOS!J$9)</f>
        <v>11</v>
      </c>
      <c r="K242" s="14" t="str">
        <f>VLOOKUP(A$2:A$2977,'DNEVNI IZVESTAJ'!A$2:BH$14727,7,0)</f>
        <v>SME</v>
      </c>
      <c r="L242" s="14" t="str">
        <f>VLOOKUP(A$2:A$2977,'DNEVNI IZVESTAJ'!A$2:BI$14727,8,0)</f>
        <v>Current</v>
      </c>
      <c r="M242" s="238">
        <f>VLOOKUP(A$2:A$2977,'DNEVNI IZVESTAJ'!A$2:BJ$14727,9,0)</f>
        <v>0</v>
      </c>
      <c r="N242" s="238">
        <f>VLOOKUP(A$2:A$2977,'DNEVNI IZVESTAJ'!A$2:BK$14727,10,0)</f>
        <v>0</v>
      </c>
      <c r="O242" s="238">
        <f>VLOOKUP(A$2:A$2977,'DNEVNI IZVESTAJ'!A$2:BL$14727,11,0)</f>
        <v>0</v>
      </c>
      <c r="P242" s="238">
        <f>VLOOKUP(A$2:A$2977,'DNEVNI IZVESTAJ'!A$2:BM$14727,12,0)</f>
        <v>0</v>
      </c>
      <c r="Q242" s="238">
        <f>VLOOKUP(A$2:A$2977,'DNEVNI IZVESTAJ'!A$2:BN$14727,13,0)</f>
        <v>0</v>
      </c>
      <c r="R242" s="238">
        <f>VLOOKUP(A$2:A$2977,'DNEVNI IZVESTAJ'!A$2:BO$14727,14,0)</f>
        <v>0</v>
      </c>
      <c r="S242" s="238">
        <f>VLOOKUP(A$2:A$2977,'DNEVNI IZVESTAJ'!A$2:BP$14727,15,0)</f>
        <v>0</v>
      </c>
    </row>
  </sheetData>
  <sheetProtection selectLockedCells="1"/>
  <autoFilter ref="A1:S242">
    <sortState ref="A2:S242">
      <sortCondition descending="1" ref="J1:J242"/>
    </sortState>
  </autoFilter>
  <phoneticPr fontId="1" type="noConversion"/>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sheetPr codeName="Sheet7">
    <tabColor theme="5" tint="0.39997558519241921"/>
  </sheetPr>
  <dimension ref="A1:BF115"/>
  <sheetViews>
    <sheetView zoomScale="85" zoomScaleNormal="85" workbookViewId="0">
      <pane xSplit="2" ySplit="1" topLeftCell="E2" activePane="bottomRight" state="frozen"/>
      <selection activeCell="F77" sqref="F77:H100"/>
      <selection pane="topRight" activeCell="F77" sqref="F77:H100"/>
      <selection pane="bottomLeft" activeCell="F77" sqref="F77:H100"/>
      <selection pane="bottomRight" activeCell="G5" sqref="G5"/>
    </sheetView>
  </sheetViews>
  <sheetFormatPr defaultRowHeight="10.5"/>
  <cols>
    <col min="1" max="1" width="9.140625" style="329"/>
    <col min="2" max="2" width="22.7109375" style="329" customWidth="1"/>
    <col min="3" max="3" width="11.85546875" style="329" hidden="1" customWidth="1"/>
    <col min="4" max="4" width="14.5703125" style="329" hidden="1" customWidth="1"/>
    <col min="5" max="5" width="18.42578125" style="329" customWidth="1"/>
    <col min="6" max="6" width="10" style="330" bestFit="1" customWidth="1"/>
    <col min="7" max="7" width="13.28515625" style="320" customWidth="1"/>
    <col min="8" max="8" width="15.42578125" style="331" customWidth="1"/>
    <col min="9" max="9" width="10" style="320" customWidth="1"/>
    <col min="10" max="10" width="13.7109375" style="332" customWidth="1"/>
    <col min="11" max="12" width="9.140625" style="320"/>
    <col min="13" max="14" width="9.28515625" style="320" bestFit="1" customWidth="1"/>
    <col min="15" max="15" width="10" style="320" bestFit="1" customWidth="1"/>
    <col min="16" max="19" width="9.28515625" style="320" bestFit="1" customWidth="1"/>
    <col min="20" max="20" width="25.140625" style="328" customWidth="1"/>
    <col min="21" max="57" width="9.140625" style="320"/>
    <col min="58" max="58" width="10.140625" style="321" bestFit="1" customWidth="1"/>
    <col min="59" max="59" width="10.140625" style="320" bestFit="1" customWidth="1"/>
    <col min="60" max="16384" width="9.140625" style="320"/>
  </cols>
  <sheetData>
    <row r="1" spans="1:20" ht="51" customHeight="1">
      <c r="A1" s="311" t="s">
        <v>4053</v>
      </c>
      <c r="B1" s="311" t="s">
        <v>4054</v>
      </c>
      <c r="C1" s="312" t="s">
        <v>3728</v>
      </c>
      <c r="D1" s="313" t="s">
        <v>4057</v>
      </c>
      <c r="E1" s="311" t="s">
        <v>4058</v>
      </c>
      <c r="F1" s="314" t="s">
        <v>6936</v>
      </c>
      <c r="G1" s="315" t="s">
        <v>4057</v>
      </c>
      <c r="H1" s="69" t="s">
        <v>16224</v>
      </c>
      <c r="I1" s="315" t="s">
        <v>3729</v>
      </c>
      <c r="J1" s="316" t="s">
        <v>3669</v>
      </c>
      <c r="K1" s="315" t="s">
        <v>3730</v>
      </c>
      <c r="L1" s="317" t="s">
        <v>4062</v>
      </c>
      <c r="M1" s="317" t="s">
        <v>4063</v>
      </c>
      <c r="N1" s="318" t="s">
        <v>3731</v>
      </c>
      <c r="O1" s="318" t="s">
        <v>3732</v>
      </c>
      <c r="P1" s="318" t="s">
        <v>3733</v>
      </c>
      <c r="Q1" s="318" t="s">
        <v>3734</v>
      </c>
      <c r="R1" s="318" t="s">
        <v>3735</v>
      </c>
      <c r="S1" s="318" t="s">
        <v>3736</v>
      </c>
      <c r="T1" s="319" t="s">
        <v>5884</v>
      </c>
    </row>
    <row r="2" spans="1:20">
      <c r="A2" s="149" t="s">
        <v>14280</v>
      </c>
      <c r="B2" s="149" t="s">
        <v>4435</v>
      </c>
      <c r="C2" s="149">
        <v>15493.84</v>
      </c>
      <c r="D2" s="149">
        <v>95709.64</v>
      </c>
      <c r="E2" s="149" t="s">
        <v>14275</v>
      </c>
      <c r="F2" s="322">
        <f>VLOOKUP(A$2:A$1449,'DNEVNI IZVESTAJ'!A$2:C$14727,3,0)</f>
        <v>25697.13</v>
      </c>
      <c r="G2" s="323">
        <f>VLOOKUP(A$2:A$1449,'DNEVNI IZVESTAJ'!A$2:D$14727,4,0)</f>
        <v>77403.38</v>
      </c>
      <c r="H2" s="324">
        <f>C2-F2</f>
        <v>-10203.290000000001</v>
      </c>
      <c r="I2" s="320">
        <f>VLOOKUP(A$2:A$1449,'DNEVNI IZVESTAJ'!A$2:BF$14727,6,0)</f>
        <v>137</v>
      </c>
      <c r="J2" s="325">
        <f ca="1">SUM(I2+UNOS!J$9)</f>
        <v>148</v>
      </c>
      <c r="K2" s="320" t="str">
        <f>VLOOKUP(A$2:A$1449,'DNEVNI IZVESTAJ'!A$2:BH$14727,7,0)</f>
        <v>L CORP</v>
      </c>
      <c r="L2" s="320" t="str">
        <f>VLOOKUP(A$2:A$1449,'DNEVNI IZVESTAJ'!A$2:BI$14727,8,0)</f>
        <v>90-179</v>
      </c>
      <c r="M2" s="323">
        <f>VLOOKUP(A$2:A$1449,'DNEVNI IZVESTAJ'!A$2:BJ$14727,9,0)</f>
        <v>0</v>
      </c>
      <c r="N2" s="323">
        <f>VLOOKUP(A$2:A$1449,'DNEVNI IZVESTAJ'!A$2:BK$14727,10,0)</f>
        <v>5190.25</v>
      </c>
      <c r="O2" s="323">
        <f>VLOOKUP(A$2:A$1449,'DNEVNI IZVESTAJ'!A$2:BL$14727,11,0)</f>
        <v>5163.42</v>
      </c>
      <c r="P2" s="326">
        <f>VLOOKUP(A$2:A$1449,'DNEVNI IZVESTAJ'!A$2:BM$14727,12,0)</f>
        <v>5136.29</v>
      </c>
      <c r="Q2" s="327">
        <f>VLOOKUP(A$2:A$1449,'DNEVNI IZVESTAJ'!A$2:BN$14727,13,0)</f>
        <v>10207.16</v>
      </c>
      <c r="R2" s="323">
        <f>VLOOKUP(A$2:A$1449,'DNEVNI IZVESTAJ'!A$2:BO$14727,14,0)</f>
        <v>0</v>
      </c>
      <c r="S2" s="323">
        <f>VLOOKUP(A$2:A$1449,'DNEVNI IZVESTAJ'!A$2:BP$14727,15,0)</f>
        <v>0</v>
      </c>
    </row>
    <row r="3" spans="1:20">
      <c r="A3" s="149" t="s">
        <v>14277</v>
      </c>
      <c r="B3" s="149" t="s">
        <v>4435</v>
      </c>
      <c r="C3" s="149">
        <v>15493.84</v>
      </c>
      <c r="D3" s="149">
        <v>95709.64</v>
      </c>
      <c r="E3" s="149" t="s">
        <v>14278</v>
      </c>
      <c r="F3" s="322">
        <f>VLOOKUP(A$2:A$1449,'DNEVNI IZVESTAJ'!A$2:C$14727,3,0)</f>
        <v>25723.360000000001</v>
      </c>
      <c r="G3" s="323">
        <f>VLOOKUP(A$2:A$1449,'DNEVNI IZVESTAJ'!A$2:D$14727,4,0)</f>
        <v>77403.38</v>
      </c>
      <c r="H3" s="324">
        <f>C3-F3</f>
        <v>-10229.52</v>
      </c>
      <c r="I3" s="320">
        <f>VLOOKUP(A$2:A$1449,'DNEVNI IZVESTAJ'!A$2:BF$14727,6,0)</f>
        <v>137</v>
      </c>
      <c r="J3" s="325">
        <f ca="1">SUM(I3+UNOS!J$9)</f>
        <v>148</v>
      </c>
      <c r="K3" s="320" t="str">
        <f>VLOOKUP(A$2:A$1449,'DNEVNI IZVESTAJ'!A$2:BH$14727,7,0)</f>
        <v>L CORP</v>
      </c>
      <c r="L3" s="320" t="str">
        <f>VLOOKUP(A$2:A$1449,'DNEVNI IZVESTAJ'!A$2:BI$14727,8,0)</f>
        <v>90-179</v>
      </c>
      <c r="M3" s="323">
        <f>VLOOKUP(A$2:A$1449,'DNEVNI IZVESTAJ'!A$2:BJ$14727,9,0)</f>
        <v>0</v>
      </c>
      <c r="N3" s="323">
        <f>VLOOKUP(A$2:A$1449,'DNEVNI IZVESTAJ'!A$2:BK$14727,10,0)</f>
        <v>5190.26</v>
      </c>
      <c r="O3" s="323">
        <f>VLOOKUP(A$2:A$1449,'DNEVNI IZVESTAJ'!A$2:BL$14727,11,0)</f>
        <v>5163.42</v>
      </c>
      <c r="P3" s="326">
        <f>VLOOKUP(A$2:A$1449,'DNEVNI IZVESTAJ'!A$2:BM$14727,12,0)</f>
        <v>5161.2</v>
      </c>
      <c r="Q3" s="327">
        <f>VLOOKUP(A$2:A$1449,'DNEVNI IZVESTAJ'!A$2:BN$14727,13,0)</f>
        <v>10208.469999999999</v>
      </c>
      <c r="R3" s="323">
        <f>VLOOKUP(A$2:A$1449,'DNEVNI IZVESTAJ'!A$2:BO$14727,14,0)</f>
        <v>0</v>
      </c>
      <c r="S3" s="323">
        <f>VLOOKUP(A$2:A$1449,'DNEVNI IZVESTAJ'!A$2:BP$14727,15,0)</f>
        <v>0</v>
      </c>
    </row>
    <row r="4" spans="1:20">
      <c r="A4" s="149" t="s">
        <v>14274</v>
      </c>
      <c r="B4" s="149" t="s">
        <v>4435</v>
      </c>
      <c r="C4" s="149">
        <v>15493.84</v>
      </c>
      <c r="D4" s="149">
        <v>95709.64</v>
      </c>
      <c r="E4" s="149" t="s">
        <v>14275</v>
      </c>
      <c r="F4" s="322">
        <f>VLOOKUP(A$2:A$1449,'DNEVNI IZVESTAJ'!A$2:C$14727,3,0)</f>
        <v>25723.360000000001</v>
      </c>
      <c r="G4" s="323">
        <f>VLOOKUP(A$2:A$1449,'DNEVNI IZVESTAJ'!A$2:D$14727,4,0)</f>
        <v>77403.38</v>
      </c>
      <c r="H4" s="324">
        <f>C4-F4</f>
        <v>-10229.52</v>
      </c>
      <c r="I4" s="320">
        <f>VLOOKUP(A$2:A$1449,'DNEVNI IZVESTAJ'!A$2:BF$14727,6,0)</f>
        <v>137</v>
      </c>
      <c r="J4" s="325">
        <f ca="1">SUM(I4+UNOS!J$9)</f>
        <v>148</v>
      </c>
      <c r="K4" s="320" t="str">
        <f>VLOOKUP(A$2:A$1449,'DNEVNI IZVESTAJ'!A$2:BH$14727,7,0)</f>
        <v>L CORP</v>
      </c>
      <c r="L4" s="320" t="str">
        <f>VLOOKUP(A$2:A$1449,'DNEVNI IZVESTAJ'!A$2:BI$14727,8,0)</f>
        <v>90-179</v>
      </c>
      <c r="M4" s="323">
        <f>VLOOKUP(A$2:A$1449,'DNEVNI IZVESTAJ'!A$2:BJ$14727,9,0)</f>
        <v>0</v>
      </c>
      <c r="N4" s="323">
        <f>VLOOKUP(A$2:A$1449,'DNEVNI IZVESTAJ'!A$2:BK$14727,10,0)</f>
        <v>5190.26</v>
      </c>
      <c r="O4" s="323">
        <f>VLOOKUP(A$2:A$1449,'DNEVNI IZVESTAJ'!A$2:BL$14727,11,0)</f>
        <v>5163.42</v>
      </c>
      <c r="P4" s="326">
        <f>VLOOKUP(A$2:A$1449,'DNEVNI IZVESTAJ'!A$2:BM$14727,12,0)</f>
        <v>5161.2</v>
      </c>
      <c r="Q4" s="327">
        <f>VLOOKUP(A$2:A$1449,'DNEVNI IZVESTAJ'!A$2:BN$14727,13,0)</f>
        <v>10208.469999999999</v>
      </c>
      <c r="R4" s="323">
        <f>VLOOKUP(A$2:A$1449,'DNEVNI IZVESTAJ'!A$2:BO$14727,14,0)</f>
        <v>0</v>
      </c>
      <c r="S4" s="323">
        <f>VLOOKUP(A$2:A$1449,'DNEVNI IZVESTAJ'!A$2:BP$14727,15,0)</f>
        <v>0</v>
      </c>
    </row>
    <row r="5" spans="1:20">
      <c r="A5" s="149" t="s">
        <v>14163</v>
      </c>
      <c r="B5" s="149" t="s">
        <v>4435</v>
      </c>
      <c r="C5" s="149">
        <v>12377.34</v>
      </c>
      <c r="D5" s="149">
        <v>112935.52</v>
      </c>
      <c r="E5" s="149" t="s">
        <v>14164</v>
      </c>
      <c r="F5" s="322">
        <f>VLOOKUP(A$2:A$1449,'DNEVNI IZVESTAJ'!A$2:C$14727,3,0)</f>
        <v>30285.21</v>
      </c>
      <c r="G5" s="323">
        <f>VLOOKUP(A$2:A$1449,'DNEVNI IZVESTAJ'!A$2:D$14727,4,0)</f>
        <v>85861.59</v>
      </c>
      <c r="H5" s="324">
        <f>C5-F5</f>
        <v>-17907.87</v>
      </c>
      <c r="I5" s="320">
        <f>VLOOKUP(A$2:A$1449,'DNEVNI IZVESTAJ'!A$2:BF$14727,6,0)</f>
        <v>133</v>
      </c>
      <c r="J5" s="325">
        <f ca="1">SUM(I5+UNOS!J$9)</f>
        <v>144</v>
      </c>
      <c r="K5" s="320" t="str">
        <f>VLOOKUP(A$2:A$1449,'DNEVNI IZVESTAJ'!A$2:BH$14727,7,0)</f>
        <v>L CORP</v>
      </c>
      <c r="L5" s="320" t="str">
        <f>VLOOKUP(A$2:A$1449,'DNEVNI IZVESTAJ'!A$2:BI$14727,8,0)</f>
        <v>90-179</v>
      </c>
      <c r="M5" s="323">
        <f>VLOOKUP(A$2:A$1449,'DNEVNI IZVESTAJ'!A$2:BJ$14727,9,0)</f>
        <v>0</v>
      </c>
      <c r="N5" s="323">
        <f>VLOOKUP(A$2:A$1449,'DNEVNI IZVESTAJ'!A$2:BK$14727,10,0)</f>
        <v>12085.28</v>
      </c>
      <c r="O5" s="323">
        <f>VLOOKUP(A$2:A$1449,'DNEVNI IZVESTAJ'!A$2:BL$14727,11,0)</f>
        <v>98.93</v>
      </c>
      <c r="P5" s="326">
        <f>VLOOKUP(A$2:A$1449,'DNEVNI IZVESTAJ'!A$2:BM$14727,12,0)</f>
        <v>6072.31</v>
      </c>
      <c r="Q5" s="327">
        <f>VLOOKUP(A$2:A$1449,'DNEVNI IZVESTAJ'!A$2:BN$14727,13,0)</f>
        <v>12028.66</v>
      </c>
      <c r="R5" s="323">
        <f>VLOOKUP(A$2:A$1449,'DNEVNI IZVESTAJ'!A$2:BO$14727,14,0)</f>
        <v>0</v>
      </c>
      <c r="S5" s="323">
        <f>VLOOKUP(A$2:A$1449,'DNEVNI IZVESTAJ'!A$2:BP$14727,15,0)</f>
        <v>0</v>
      </c>
    </row>
    <row r="6" spans="1:20">
      <c r="A6" s="149" t="s">
        <v>2432</v>
      </c>
      <c r="B6" s="149" t="s">
        <v>2418</v>
      </c>
      <c r="C6" s="149">
        <v>0</v>
      </c>
      <c r="D6" s="149">
        <v>3144.12</v>
      </c>
      <c r="E6" s="149" t="s">
        <v>2433</v>
      </c>
      <c r="F6" s="322">
        <f>VLOOKUP(A$2:A$1449,'DNEVNI IZVESTAJ'!A$2:C$14727,3,0)</f>
        <v>2715.52</v>
      </c>
      <c r="G6" s="323">
        <f>VLOOKUP(A$2:A$1449,'DNEVNI IZVESTAJ'!A$2:D$14727,4,0)</f>
        <v>532.16999999999996</v>
      </c>
      <c r="H6" s="324">
        <f>C6-F6</f>
        <v>-2715.52</v>
      </c>
      <c r="I6" s="320">
        <f>VLOOKUP(A$2:A$1449,'DNEVNI IZVESTAJ'!A$2:BF$14727,6,0)</f>
        <v>123</v>
      </c>
      <c r="J6" s="325">
        <f ca="1">SUM(I6+UNOS!J$9)</f>
        <v>134</v>
      </c>
      <c r="K6" s="320" t="str">
        <f>VLOOKUP(A$2:A$1449,'DNEVNI IZVESTAJ'!A$2:BH$14727,7,0)</f>
        <v>L CORP</v>
      </c>
      <c r="L6" s="320" t="str">
        <f>VLOOKUP(A$2:A$1449,'DNEVNI IZVESTAJ'!A$2:BI$14727,8,0)</f>
        <v>90-179</v>
      </c>
      <c r="M6" s="323">
        <f>VLOOKUP(A$2:A$1449,'DNEVNI IZVESTAJ'!A$2:BJ$14727,9,0)</f>
        <v>0</v>
      </c>
      <c r="N6" s="323">
        <f>VLOOKUP(A$2:A$1449,'DNEVNI IZVESTAJ'!A$2:BK$14727,10,0)</f>
        <v>1078.3399999999999</v>
      </c>
      <c r="O6" s="323">
        <f>VLOOKUP(A$2:A$1449,'DNEVNI IZVESTAJ'!A$2:BL$14727,11,0)</f>
        <v>20.420000000000002</v>
      </c>
      <c r="P6" s="323">
        <f>VLOOKUP(A$2:A$1449,'DNEVNI IZVESTAJ'!A$2:BM$14727,12,0)</f>
        <v>540.23</v>
      </c>
      <c r="Q6" s="323">
        <f>VLOOKUP(A$2:A$1449,'DNEVNI IZVESTAJ'!A$2:BN$14727,13,0)</f>
        <v>1070.08</v>
      </c>
      <c r="R6" s="323">
        <f>VLOOKUP(A$2:A$1449,'DNEVNI IZVESTAJ'!A$2:BO$14727,14,0)</f>
        <v>0</v>
      </c>
      <c r="S6" s="323">
        <f>VLOOKUP(A$2:A$1449,'DNEVNI IZVESTAJ'!A$2:BP$14727,15,0)</f>
        <v>0</v>
      </c>
    </row>
    <row r="7" spans="1:20">
      <c r="A7" s="149" t="s">
        <v>2439</v>
      </c>
      <c r="B7" s="149" t="s">
        <v>2418</v>
      </c>
      <c r="C7" s="149">
        <v>0</v>
      </c>
      <c r="D7" s="149">
        <v>1973.15</v>
      </c>
      <c r="E7" s="149" t="s">
        <v>2437</v>
      </c>
      <c r="F7" s="322">
        <f>VLOOKUP(A$2:A$1449,'DNEVNI IZVESTAJ'!A$2:C$14727,3,0)</f>
        <v>1029.1099999999999</v>
      </c>
      <c r="G7" s="323">
        <f>VLOOKUP(A$2:A$1449,'DNEVNI IZVESTAJ'!A$2:D$14727,4,0)</f>
        <v>998.85</v>
      </c>
      <c r="H7" s="324">
        <f>C7-F7</f>
        <v>-1029.1099999999999</v>
      </c>
      <c r="I7" s="320">
        <f>VLOOKUP(A$2:A$1449,'DNEVNI IZVESTAJ'!A$2:BF$14727,6,0)</f>
        <v>109</v>
      </c>
      <c r="J7" s="325">
        <f ca="1">SUM(I7+UNOS!J$9)</f>
        <v>120</v>
      </c>
      <c r="K7" s="320" t="str">
        <f>VLOOKUP(A$2:A$1449,'DNEVNI IZVESTAJ'!A$2:BH$14727,7,0)</f>
        <v>L CORP</v>
      </c>
      <c r="L7" s="320" t="str">
        <f>VLOOKUP(A$2:A$1449,'DNEVNI IZVESTAJ'!A$2:BI$14727,8,0)</f>
        <v>90-179</v>
      </c>
      <c r="M7" s="323">
        <f>VLOOKUP(A$2:A$1449,'DNEVNI IZVESTAJ'!A$2:BJ$14727,9,0)</f>
        <v>0</v>
      </c>
      <c r="N7" s="323">
        <f>VLOOKUP(A$2:A$1449,'DNEVNI IZVESTAJ'!A$2:BK$14727,10,0)</f>
        <v>253.53</v>
      </c>
      <c r="O7" s="323">
        <f>VLOOKUP(A$2:A$1449,'DNEVNI IZVESTAJ'!A$2:BL$14727,11,0)</f>
        <v>268.52</v>
      </c>
      <c r="P7" s="323">
        <f>VLOOKUP(A$2:A$1449,'DNEVNI IZVESTAJ'!A$2:BM$14727,12,0)</f>
        <v>253.53</v>
      </c>
      <c r="Q7" s="323">
        <f>VLOOKUP(A$2:A$1449,'DNEVNI IZVESTAJ'!A$2:BN$14727,13,0)</f>
        <v>253.53</v>
      </c>
      <c r="R7" s="323">
        <f>VLOOKUP(A$2:A$1449,'DNEVNI IZVESTAJ'!A$2:BO$14727,14,0)</f>
        <v>0</v>
      </c>
      <c r="S7" s="323">
        <f>VLOOKUP(A$2:A$1449,'DNEVNI IZVESTAJ'!A$2:BP$14727,15,0)</f>
        <v>0</v>
      </c>
    </row>
    <row r="8" spans="1:20">
      <c r="A8" s="149" t="s">
        <v>2438</v>
      </c>
      <c r="B8" s="149" t="s">
        <v>2418</v>
      </c>
      <c r="C8" s="149">
        <v>0</v>
      </c>
      <c r="D8" s="149">
        <v>2091.35</v>
      </c>
      <c r="E8" s="149" t="s">
        <v>2437</v>
      </c>
      <c r="F8" s="322">
        <f>VLOOKUP(A$2:A$1449,'DNEVNI IZVESTAJ'!A$2:C$14727,3,0)</f>
        <v>1090.3399999999999</v>
      </c>
      <c r="G8" s="323">
        <f>VLOOKUP(A$2:A$1449,'DNEVNI IZVESTAJ'!A$2:D$14727,4,0)</f>
        <v>1058.3900000000001</v>
      </c>
      <c r="H8" s="324">
        <f>C8-F8</f>
        <v>-1090.3399999999999</v>
      </c>
      <c r="I8" s="320">
        <f>VLOOKUP(A$2:A$1449,'DNEVNI IZVESTAJ'!A$2:BF$14727,6,0)</f>
        <v>109</v>
      </c>
      <c r="J8" s="325">
        <f ca="1">SUM(I8+UNOS!J$9)</f>
        <v>120</v>
      </c>
      <c r="K8" s="320" t="str">
        <f>VLOOKUP(A$2:A$1449,'DNEVNI IZVESTAJ'!A$2:BH$14727,7,0)</f>
        <v>L CORP</v>
      </c>
      <c r="L8" s="320" t="str">
        <f>VLOOKUP(A$2:A$1449,'DNEVNI IZVESTAJ'!A$2:BI$14727,8,0)</f>
        <v>90-179</v>
      </c>
      <c r="M8" s="323">
        <f>VLOOKUP(A$2:A$1449,'DNEVNI IZVESTAJ'!A$2:BJ$14727,9,0)</f>
        <v>0</v>
      </c>
      <c r="N8" s="323">
        <f>VLOOKUP(A$2:A$1449,'DNEVNI IZVESTAJ'!A$2:BK$14727,10,0)</f>
        <v>268.79000000000002</v>
      </c>
      <c r="O8" s="323">
        <f>VLOOKUP(A$2:A$1449,'DNEVNI IZVESTAJ'!A$2:BL$14727,11,0)</f>
        <v>283.97000000000003</v>
      </c>
      <c r="P8" s="323">
        <f>VLOOKUP(A$2:A$1449,'DNEVNI IZVESTAJ'!A$2:BM$14727,12,0)</f>
        <v>268.79000000000002</v>
      </c>
      <c r="Q8" s="323">
        <f>VLOOKUP(A$2:A$1449,'DNEVNI IZVESTAJ'!A$2:BN$14727,13,0)</f>
        <v>268.79000000000002</v>
      </c>
      <c r="R8" s="323">
        <f>VLOOKUP(A$2:A$1449,'DNEVNI IZVESTAJ'!A$2:BO$14727,14,0)</f>
        <v>0</v>
      </c>
      <c r="S8" s="323">
        <f>VLOOKUP(A$2:A$1449,'DNEVNI IZVESTAJ'!A$2:BP$14727,15,0)</f>
        <v>0</v>
      </c>
    </row>
    <row r="9" spans="1:20">
      <c r="A9" s="149" t="s">
        <v>2434</v>
      </c>
      <c r="B9" s="149" t="s">
        <v>2418</v>
      </c>
      <c r="C9" s="149">
        <v>0</v>
      </c>
      <c r="D9" s="149">
        <v>2586.31</v>
      </c>
      <c r="E9" s="149" t="s">
        <v>2435</v>
      </c>
      <c r="F9" s="322">
        <f>VLOOKUP(A$2:A$1449,'DNEVNI IZVESTAJ'!A$2:C$14727,3,0)</f>
        <v>1787.05</v>
      </c>
      <c r="G9" s="323">
        <f>VLOOKUP(A$2:A$1449,'DNEVNI IZVESTAJ'!A$2:D$14727,4,0)</f>
        <v>872.7</v>
      </c>
      <c r="H9" s="324">
        <f>C9-F9</f>
        <v>-1787.05</v>
      </c>
      <c r="I9" s="320">
        <f>VLOOKUP(A$2:A$1449,'DNEVNI IZVESTAJ'!A$2:BF$14727,6,0)</f>
        <v>109</v>
      </c>
      <c r="J9" s="325">
        <f ca="1">SUM(I9+UNOS!J$9)</f>
        <v>120</v>
      </c>
      <c r="K9" s="320" t="str">
        <f>VLOOKUP(A$2:A$1449,'DNEVNI IZVESTAJ'!A$2:BH$14727,7,0)</f>
        <v>L CORP</v>
      </c>
      <c r="L9" s="320" t="str">
        <f>VLOOKUP(A$2:A$1449,'DNEVNI IZVESTAJ'!A$2:BI$14727,8,0)</f>
        <v>90-179</v>
      </c>
      <c r="M9" s="323">
        <f>VLOOKUP(A$2:A$1449,'DNEVNI IZVESTAJ'!A$2:BJ$14727,9,0)</f>
        <v>0</v>
      </c>
      <c r="N9" s="323">
        <f>VLOOKUP(A$2:A$1449,'DNEVNI IZVESTAJ'!A$2:BK$14727,10,0)</f>
        <v>444.89</v>
      </c>
      <c r="O9" s="323">
        <f>VLOOKUP(A$2:A$1449,'DNEVNI IZVESTAJ'!A$2:BL$14727,11,0)</f>
        <v>457.46</v>
      </c>
      <c r="P9" s="323">
        <f>VLOOKUP(A$2:A$1449,'DNEVNI IZVESTAJ'!A$2:BM$14727,12,0)</f>
        <v>440.13</v>
      </c>
      <c r="Q9" s="323">
        <f>VLOOKUP(A$2:A$1449,'DNEVNI IZVESTAJ'!A$2:BN$14727,13,0)</f>
        <v>440.13</v>
      </c>
      <c r="R9" s="323">
        <f>VLOOKUP(A$2:A$1449,'DNEVNI IZVESTAJ'!A$2:BO$14727,14,0)</f>
        <v>0</v>
      </c>
      <c r="S9" s="323">
        <f>VLOOKUP(A$2:A$1449,'DNEVNI IZVESTAJ'!A$2:BP$14727,15,0)</f>
        <v>0</v>
      </c>
    </row>
    <row r="10" spans="1:20">
      <c r="A10" s="149" t="s">
        <v>2436</v>
      </c>
      <c r="B10" s="149" t="s">
        <v>2418</v>
      </c>
      <c r="C10" s="149">
        <v>0</v>
      </c>
      <c r="D10" s="149">
        <v>1256.45</v>
      </c>
      <c r="E10" s="149" t="s">
        <v>2437</v>
      </c>
      <c r="F10" s="322">
        <f>VLOOKUP(A$2:A$1449,'DNEVNI IZVESTAJ'!A$2:C$14727,3,0)</f>
        <v>657.72</v>
      </c>
      <c r="G10" s="323">
        <f>VLOOKUP(A$2:A$1449,'DNEVNI IZVESTAJ'!A$2:D$14727,4,0)</f>
        <v>635.88</v>
      </c>
      <c r="H10" s="324">
        <f>C10-F10</f>
        <v>-657.72</v>
      </c>
      <c r="I10" s="320">
        <f>VLOOKUP(A$2:A$1449,'DNEVNI IZVESTAJ'!A$2:BF$14727,6,0)</f>
        <v>109</v>
      </c>
      <c r="J10" s="325">
        <f ca="1">SUM(I10+UNOS!J$9)</f>
        <v>120</v>
      </c>
      <c r="K10" s="320" t="str">
        <f>VLOOKUP(A$2:A$1449,'DNEVNI IZVESTAJ'!A$2:BH$14727,7,0)</f>
        <v>L CORP</v>
      </c>
      <c r="L10" s="320" t="str">
        <f>VLOOKUP(A$2:A$1449,'DNEVNI IZVESTAJ'!A$2:BI$14727,8,0)</f>
        <v>90-179</v>
      </c>
      <c r="M10" s="323">
        <f>VLOOKUP(A$2:A$1449,'DNEVNI IZVESTAJ'!A$2:BJ$14727,9,0)</f>
        <v>0</v>
      </c>
      <c r="N10" s="323">
        <f>VLOOKUP(A$2:A$1449,'DNEVNI IZVESTAJ'!A$2:BK$14727,10,0)</f>
        <v>161.47999999999999</v>
      </c>
      <c r="O10" s="323">
        <f>VLOOKUP(A$2:A$1449,'DNEVNI IZVESTAJ'!A$2:BL$14727,11,0)</f>
        <v>173.28</v>
      </c>
      <c r="P10" s="323">
        <f>VLOOKUP(A$2:A$1449,'DNEVNI IZVESTAJ'!A$2:BM$14727,12,0)</f>
        <v>161.47999999999999</v>
      </c>
      <c r="Q10" s="323">
        <f>VLOOKUP(A$2:A$1449,'DNEVNI IZVESTAJ'!A$2:BN$14727,13,0)</f>
        <v>161.47999999999999</v>
      </c>
      <c r="R10" s="323">
        <f>VLOOKUP(A$2:A$1449,'DNEVNI IZVESTAJ'!A$2:BO$14727,14,0)</f>
        <v>0</v>
      </c>
      <c r="S10" s="323">
        <f>VLOOKUP(A$2:A$1449,'DNEVNI IZVESTAJ'!A$2:BP$14727,15,0)</f>
        <v>0</v>
      </c>
    </row>
    <row r="11" spans="1:20">
      <c r="A11" s="149" t="s">
        <v>15106</v>
      </c>
      <c r="B11" s="149" t="s">
        <v>962</v>
      </c>
      <c r="C11" s="149">
        <v>4.95</v>
      </c>
      <c r="D11" s="149">
        <v>1524877.86</v>
      </c>
      <c r="E11" s="149" t="s">
        <v>15107</v>
      </c>
      <c r="F11" s="322">
        <f>VLOOKUP(A$2:A$1449,'DNEVNI IZVESTAJ'!A$2:C$14727,3,0)</f>
        <v>5.14</v>
      </c>
      <c r="G11" s="323">
        <f>VLOOKUP(A$2:A$1449,'DNEVNI IZVESTAJ'!A$2:D$14727,4,0)</f>
        <v>1358870.1</v>
      </c>
      <c r="H11" s="324">
        <f>C11-F11</f>
        <v>-0.1899999999999995</v>
      </c>
      <c r="I11" s="320">
        <f>VLOOKUP(A$2:A$1449,'DNEVNI IZVESTAJ'!A$2:BF$14727,6,0)</f>
        <v>4</v>
      </c>
      <c r="J11" s="325">
        <f ca="1">SUM(I11+UNOS!J$9)</f>
        <v>15</v>
      </c>
      <c r="K11" s="320" t="str">
        <f>VLOOKUP(A$2:A$1449,'DNEVNI IZVESTAJ'!A$2:BH$14727,7,0)</f>
        <v>L CORP</v>
      </c>
      <c r="L11" s="320" t="str">
        <f>VLOOKUP(A$2:A$1449,'DNEVNI IZVESTAJ'!A$2:BI$14727,8,0)</f>
        <v>1-29</v>
      </c>
      <c r="M11" s="323">
        <f>VLOOKUP(A$2:A$1449,'DNEVNI IZVESTAJ'!A$2:BJ$14727,9,0)</f>
        <v>0</v>
      </c>
      <c r="N11" s="323">
        <f>VLOOKUP(A$2:A$1449,'DNEVNI IZVESTAJ'!A$2:BK$14727,10,0)</f>
        <v>5.14</v>
      </c>
      <c r="O11" s="323">
        <f>VLOOKUP(A$2:A$1449,'DNEVNI IZVESTAJ'!A$2:BL$14727,11,0)</f>
        <v>0</v>
      </c>
      <c r="P11" s="323">
        <f>VLOOKUP(A$2:A$1449,'DNEVNI IZVESTAJ'!A$2:BM$14727,12,0)</f>
        <v>0</v>
      </c>
      <c r="Q11" s="323">
        <f>VLOOKUP(A$2:A$1449,'DNEVNI IZVESTAJ'!A$2:BN$14727,13,0)</f>
        <v>0</v>
      </c>
      <c r="R11" s="323">
        <f>VLOOKUP(A$2:A$1449,'DNEVNI IZVESTAJ'!A$2:BO$14727,14,0)</f>
        <v>0</v>
      </c>
      <c r="S11" s="323">
        <f>VLOOKUP(A$2:A$1449,'DNEVNI IZVESTAJ'!A$2:BP$14727,15,0)</f>
        <v>0</v>
      </c>
    </row>
    <row r="12" spans="1:20">
      <c r="A12" s="149" t="s">
        <v>14596</v>
      </c>
      <c r="B12" s="149" t="s">
        <v>2766</v>
      </c>
      <c r="C12" s="149">
        <v>111.66</v>
      </c>
      <c r="D12" s="149">
        <v>5596.81</v>
      </c>
      <c r="E12" s="149" t="s">
        <v>14647</v>
      </c>
      <c r="F12" s="322">
        <f>VLOOKUP(A$2:A$1449,'DNEVNI IZVESTAJ'!A$2:C$14727,3,0)</f>
        <v>0</v>
      </c>
      <c r="G12" s="323">
        <f>VLOOKUP(A$2:A$1449,'DNEVNI IZVESTAJ'!A$2:D$14727,4,0)</f>
        <v>3306.16</v>
      </c>
      <c r="H12" s="324">
        <f>C12-F12</f>
        <v>111.66</v>
      </c>
      <c r="I12" s="320">
        <f>VLOOKUP(A$2:A$1449,'DNEVNI IZVESTAJ'!A$2:BF$14727,6,0)</f>
        <v>0</v>
      </c>
      <c r="J12" s="325">
        <f ca="1">SUM(I12+UNOS!J$9)</f>
        <v>11</v>
      </c>
      <c r="K12" s="320" t="str">
        <f>VLOOKUP(A$2:A$1449,'DNEVNI IZVESTAJ'!A$2:BH$14727,7,0)</f>
        <v>L CORP</v>
      </c>
      <c r="L12" s="320" t="str">
        <f>VLOOKUP(A$2:A$1449,'DNEVNI IZVESTAJ'!A$2:BI$14727,8,0)</f>
        <v>Current</v>
      </c>
      <c r="M12" s="323">
        <f>VLOOKUP(A$2:A$1449,'DNEVNI IZVESTAJ'!A$2:BJ$14727,9,0)</f>
        <v>0</v>
      </c>
      <c r="N12" s="323">
        <f>VLOOKUP(A$2:A$1449,'DNEVNI IZVESTAJ'!A$2:BK$14727,10,0)</f>
        <v>0</v>
      </c>
      <c r="O12" s="323">
        <f>VLOOKUP(A$2:A$1449,'DNEVNI IZVESTAJ'!A$2:BL$14727,11,0)</f>
        <v>0</v>
      </c>
      <c r="P12" s="323">
        <f>VLOOKUP(A$2:A$1449,'DNEVNI IZVESTAJ'!A$2:BM$14727,12,0)</f>
        <v>0</v>
      </c>
      <c r="Q12" s="323">
        <f>VLOOKUP(A$2:A$1449,'DNEVNI IZVESTAJ'!A$2:BN$14727,13,0)</f>
        <v>0</v>
      </c>
      <c r="R12" s="323">
        <f>VLOOKUP(A$2:A$1449,'DNEVNI IZVESTAJ'!A$2:BO$14727,14,0)</f>
        <v>0</v>
      </c>
      <c r="S12" s="323">
        <f>VLOOKUP(A$2:A$1449,'DNEVNI IZVESTAJ'!A$2:BP$14727,15,0)</f>
        <v>0</v>
      </c>
    </row>
    <row r="13" spans="1:20">
      <c r="A13" s="149" t="s">
        <v>12935</v>
      </c>
      <c r="B13" s="149" t="s">
        <v>12936</v>
      </c>
      <c r="C13" s="149">
        <v>0</v>
      </c>
      <c r="D13" s="149">
        <v>4648.78</v>
      </c>
      <c r="E13" s="149" t="s">
        <v>5604</v>
      </c>
      <c r="F13" s="322">
        <f>VLOOKUP(A$2:A$1449,'DNEVNI IZVESTAJ'!A$2:C$14727,3,0)</f>
        <v>0</v>
      </c>
      <c r="G13" s="323">
        <f>VLOOKUP(A$2:A$1449,'DNEVNI IZVESTAJ'!A$2:D$14727,4,0)</f>
        <v>2942.84</v>
      </c>
      <c r="H13" s="324">
        <f>C13-F13</f>
        <v>0</v>
      </c>
      <c r="I13" s="320">
        <f>VLOOKUP(A$2:A$1449,'DNEVNI IZVESTAJ'!A$2:BF$14727,6,0)</f>
        <v>0</v>
      </c>
      <c r="J13" s="325">
        <f ca="1">SUM(I13+UNOS!J$9)</f>
        <v>11</v>
      </c>
      <c r="K13" s="320" t="str">
        <f>VLOOKUP(A$2:A$1449,'DNEVNI IZVESTAJ'!A$2:BH$14727,7,0)</f>
        <v>L CORP</v>
      </c>
      <c r="L13" s="320" t="str">
        <f>VLOOKUP(A$2:A$1449,'DNEVNI IZVESTAJ'!A$2:BI$14727,8,0)</f>
        <v>Current</v>
      </c>
      <c r="M13" s="323">
        <f>VLOOKUP(A$2:A$1449,'DNEVNI IZVESTAJ'!A$2:BJ$14727,9,0)</f>
        <v>0</v>
      </c>
      <c r="N13" s="323">
        <f>VLOOKUP(A$2:A$1449,'DNEVNI IZVESTAJ'!A$2:BK$14727,10,0)</f>
        <v>0</v>
      </c>
      <c r="O13" s="323">
        <f>VLOOKUP(A$2:A$1449,'DNEVNI IZVESTAJ'!A$2:BL$14727,11,0)</f>
        <v>0</v>
      </c>
      <c r="P13" s="323">
        <f>VLOOKUP(A$2:A$1449,'DNEVNI IZVESTAJ'!A$2:BM$14727,12,0)</f>
        <v>0</v>
      </c>
      <c r="Q13" s="323">
        <f>VLOOKUP(A$2:A$1449,'DNEVNI IZVESTAJ'!A$2:BN$14727,13,0)</f>
        <v>0</v>
      </c>
      <c r="R13" s="323">
        <f>VLOOKUP(A$2:A$1449,'DNEVNI IZVESTAJ'!A$2:BO$14727,14,0)</f>
        <v>0</v>
      </c>
      <c r="S13" s="323">
        <f>VLOOKUP(A$2:A$1449,'DNEVNI IZVESTAJ'!A$2:BP$14727,15,0)</f>
        <v>0</v>
      </c>
    </row>
    <row r="14" spans="1:20">
      <c r="A14" s="149" t="s">
        <v>1695</v>
      </c>
      <c r="B14" s="149" t="s">
        <v>962</v>
      </c>
      <c r="C14" s="149">
        <v>1100.03</v>
      </c>
      <c r="D14" s="149">
        <v>9676</v>
      </c>
      <c r="E14" s="149" t="s">
        <v>1692</v>
      </c>
      <c r="F14" s="322">
        <f>VLOOKUP(A$2:A$1449,'DNEVNI IZVESTAJ'!A$2:C$14727,3,0)</f>
        <v>0</v>
      </c>
      <c r="G14" s="323">
        <f>VLOOKUP(A$2:A$1449,'DNEVNI IZVESTAJ'!A$2:D$14727,4,0)</f>
        <v>5425.1</v>
      </c>
      <c r="H14" s="324">
        <f>C14-F14</f>
        <v>1100.03</v>
      </c>
      <c r="I14" s="320">
        <f>VLOOKUP(A$2:A$1449,'DNEVNI IZVESTAJ'!A$2:BF$14727,6,0)</f>
        <v>0</v>
      </c>
      <c r="J14" s="325">
        <f ca="1">SUM(I14+UNOS!J$9)</f>
        <v>11</v>
      </c>
      <c r="K14" s="320" t="str">
        <f>VLOOKUP(A$2:A$1449,'DNEVNI IZVESTAJ'!A$2:BH$14727,7,0)</f>
        <v>L CORP</v>
      </c>
      <c r="L14" s="320" t="str">
        <f>VLOOKUP(A$2:A$1449,'DNEVNI IZVESTAJ'!A$2:BI$14727,8,0)</f>
        <v>Current</v>
      </c>
      <c r="M14" s="323">
        <f>VLOOKUP(A$2:A$1449,'DNEVNI IZVESTAJ'!A$2:BJ$14727,9,0)</f>
        <v>0</v>
      </c>
      <c r="N14" s="323">
        <f>VLOOKUP(A$2:A$1449,'DNEVNI IZVESTAJ'!A$2:BK$14727,10,0)</f>
        <v>0</v>
      </c>
      <c r="O14" s="323">
        <f>VLOOKUP(A$2:A$1449,'DNEVNI IZVESTAJ'!A$2:BL$14727,11,0)</f>
        <v>0</v>
      </c>
      <c r="P14" s="323">
        <f>VLOOKUP(A$2:A$1449,'DNEVNI IZVESTAJ'!A$2:BM$14727,12,0)</f>
        <v>0</v>
      </c>
      <c r="Q14" s="323">
        <f>VLOOKUP(A$2:A$1449,'DNEVNI IZVESTAJ'!A$2:BN$14727,13,0)</f>
        <v>0</v>
      </c>
      <c r="R14" s="323">
        <f>VLOOKUP(A$2:A$1449,'DNEVNI IZVESTAJ'!A$2:BO$14727,14,0)</f>
        <v>0</v>
      </c>
      <c r="S14" s="323">
        <f>VLOOKUP(A$2:A$1449,'DNEVNI IZVESTAJ'!A$2:BP$14727,15,0)</f>
        <v>0</v>
      </c>
    </row>
    <row r="15" spans="1:20">
      <c r="A15" s="149" t="s">
        <v>14530</v>
      </c>
      <c r="B15" s="149" t="s">
        <v>2766</v>
      </c>
      <c r="C15" s="149">
        <v>289.88</v>
      </c>
      <c r="D15" s="149">
        <v>3093.41</v>
      </c>
      <c r="E15" s="149" t="s">
        <v>14531</v>
      </c>
      <c r="F15" s="322">
        <f>VLOOKUP(A$2:A$1449,'DNEVNI IZVESTAJ'!A$2:C$14727,3,0)</f>
        <v>0</v>
      </c>
      <c r="G15" s="323">
        <f>VLOOKUP(A$2:A$1449,'DNEVNI IZVESTAJ'!A$2:D$14727,4,0)</f>
        <v>1988.53</v>
      </c>
      <c r="H15" s="324">
        <f>C15-F15</f>
        <v>289.88</v>
      </c>
      <c r="I15" s="320">
        <f>VLOOKUP(A$2:A$1449,'DNEVNI IZVESTAJ'!A$2:BF$14727,6,0)</f>
        <v>0</v>
      </c>
      <c r="J15" s="325">
        <f ca="1">SUM(I15+UNOS!J$9)</f>
        <v>11</v>
      </c>
      <c r="K15" s="320" t="str">
        <f>VLOOKUP(A$2:A$1449,'DNEVNI IZVESTAJ'!A$2:BH$14727,7,0)</f>
        <v>L CORP</v>
      </c>
      <c r="L15" s="320" t="str">
        <f>VLOOKUP(A$2:A$1449,'DNEVNI IZVESTAJ'!A$2:BI$14727,8,0)</f>
        <v>Current</v>
      </c>
      <c r="M15" s="323">
        <f>VLOOKUP(A$2:A$1449,'DNEVNI IZVESTAJ'!A$2:BJ$14727,9,0)</f>
        <v>0</v>
      </c>
      <c r="N15" s="323">
        <f>VLOOKUP(A$2:A$1449,'DNEVNI IZVESTAJ'!A$2:BK$14727,10,0)</f>
        <v>0</v>
      </c>
      <c r="O15" s="323">
        <f>VLOOKUP(A$2:A$1449,'DNEVNI IZVESTAJ'!A$2:BL$14727,11,0)</f>
        <v>0</v>
      </c>
      <c r="P15" s="323">
        <f>VLOOKUP(A$2:A$1449,'DNEVNI IZVESTAJ'!A$2:BM$14727,12,0)</f>
        <v>0</v>
      </c>
      <c r="Q15" s="323">
        <f>VLOOKUP(A$2:A$1449,'DNEVNI IZVESTAJ'!A$2:BN$14727,13,0)</f>
        <v>0</v>
      </c>
      <c r="R15" s="323">
        <f>VLOOKUP(A$2:A$1449,'DNEVNI IZVESTAJ'!A$2:BO$14727,14,0)</f>
        <v>0</v>
      </c>
      <c r="S15" s="323">
        <f>VLOOKUP(A$2:A$1449,'DNEVNI IZVESTAJ'!A$2:BP$14727,15,0)</f>
        <v>0</v>
      </c>
    </row>
    <row r="16" spans="1:20">
      <c r="A16" s="149" t="s">
        <v>14527</v>
      </c>
      <c r="B16" s="149" t="s">
        <v>2766</v>
      </c>
      <c r="C16" s="149">
        <v>279.3</v>
      </c>
      <c r="D16" s="149">
        <v>2980.19</v>
      </c>
      <c r="E16" s="149" t="s">
        <v>14528</v>
      </c>
      <c r="F16" s="322">
        <f>VLOOKUP(A$2:A$1449,'DNEVNI IZVESTAJ'!A$2:C$14727,3,0)</f>
        <v>0</v>
      </c>
      <c r="G16" s="323">
        <f>VLOOKUP(A$2:A$1449,'DNEVNI IZVESTAJ'!A$2:D$14727,4,0)</f>
        <v>1915.65</v>
      </c>
      <c r="H16" s="324">
        <f>C16-F16</f>
        <v>279.3</v>
      </c>
      <c r="I16" s="320">
        <f>VLOOKUP(A$2:A$1449,'DNEVNI IZVESTAJ'!A$2:BF$14727,6,0)</f>
        <v>0</v>
      </c>
      <c r="J16" s="325">
        <f ca="1">SUM(I16+UNOS!J$9)</f>
        <v>11</v>
      </c>
      <c r="K16" s="320" t="str">
        <f>VLOOKUP(A$2:A$1449,'DNEVNI IZVESTAJ'!A$2:BH$14727,7,0)</f>
        <v>L CORP</v>
      </c>
      <c r="L16" s="320" t="str">
        <f>VLOOKUP(A$2:A$1449,'DNEVNI IZVESTAJ'!A$2:BI$14727,8,0)</f>
        <v>Current</v>
      </c>
      <c r="M16" s="323">
        <f>VLOOKUP(A$2:A$1449,'DNEVNI IZVESTAJ'!A$2:BJ$14727,9,0)</f>
        <v>0</v>
      </c>
      <c r="N16" s="323">
        <f>VLOOKUP(A$2:A$1449,'DNEVNI IZVESTAJ'!A$2:BK$14727,10,0)</f>
        <v>0</v>
      </c>
      <c r="O16" s="323">
        <f>VLOOKUP(A$2:A$1449,'DNEVNI IZVESTAJ'!A$2:BL$14727,11,0)</f>
        <v>0</v>
      </c>
      <c r="P16" s="323">
        <f>VLOOKUP(A$2:A$1449,'DNEVNI IZVESTAJ'!A$2:BM$14727,12,0)</f>
        <v>0</v>
      </c>
      <c r="Q16" s="323">
        <f>VLOOKUP(A$2:A$1449,'DNEVNI IZVESTAJ'!A$2:BN$14727,13,0)</f>
        <v>0</v>
      </c>
      <c r="R16" s="323">
        <f>VLOOKUP(A$2:A$1449,'DNEVNI IZVESTAJ'!A$2:BO$14727,14,0)</f>
        <v>0</v>
      </c>
      <c r="S16" s="323">
        <f>VLOOKUP(A$2:A$1449,'DNEVNI IZVESTAJ'!A$2:BP$14727,15,0)</f>
        <v>0</v>
      </c>
    </row>
    <row r="17" spans="1:19">
      <c r="A17" s="149" t="s">
        <v>14567</v>
      </c>
      <c r="B17" s="149" t="s">
        <v>2766</v>
      </c>
      <c r="C17" s="149">
        <v>175.41</v>
      </c>
      <c r="D17" s="149">
        <v>1872.08</v>
      </c>
      <c r="E17" s="149" t="s">
        <v>14607</v>
      </c>
      <c r="F17" s="322">
        <f>VLOOKUP(A$2:A$1449,'DNEVNI IZVESTAJ'!A$2:C$14727,3,0)</f>
        <v>0</v>
      </c>
      <c r="G17" s="323">
        <f>VLOOKUP(A$2:A$1449,'DNEVNI IZVESTAJ'!A$2:D$14727,4,0)</f>
        <v>1203.44</v>
      </c>
      <c r="H17" s="324">
        <f>C17-F17</f>
        <v>175.41</v>
      </c>
      <c r="I17" s="320">
        <f>VLOOKUP(A$2:A$1449,'DNEVNI IZVESTAJ'!A$2:BF$14727,6,0)</f>
        <v>0</v>
      </c>
      <c r="J17" s="325">
        <f ca="1">SUM(I17+UNOS!J$9)</f>
        <v>11</v>
      </c>
      <c r="K17" s="320" t="str">
        <f>VLOOKUP(A$2:A$1449,'DNEVNI IZVESTAJ'!A$2:BH$14727,7,0)</f>
        <v>L CORP</v>
      </c>
      <c r="L17" s="320" t="str">
        <f>VLOOKUP(A$2:A$1449,'DNEVNI IZVESTAJ'!A$2:BI$14727,8,0)</f>
        <v>Current</v>
      </c>
      <c r="M17" s="323">
        <f>VLOOKUP(A$2:A$1449,'DNEVNI IZVESTAJ'!A$2:BJ$14727,9,0)</f>
        <v>0</v>
      </c>
      <c r="N17" s="323">
        <f>VLOOKUP(A$2:A$1449,'DNEVNI IZVESTAJ'!A$2:BK$14727,10,0)</f>
        <v>0</v>
      </c>
      <c r="O17" s="323">
        <f>VLOOKUP(A$2:A$1449,'DNEVNI IZVESTAJ'!A$2:BL$14727,11,0)</f>
        <v>0</v>
      </c>
      <c r="P17" s="323">
        <f>VLOOKUP(A$2:A$1449,'DNEVNI IZVESTAJ'!A$2:BM$14727,12,0)</f>
        <v>0</v>
      </c>
      <c r="Q17" s="323">
        <f>VLOOKUP(A$2:A$1449,'DNEVNI IZVESTAJ'!A$2:BN$14727,13,0)</f>
        <v>0</v>
      </c>
      <c r="R17" s="323">
        <f>VLOOKUP(A$2:A$1449,'DNEVNI IZVESTAJ'!A$2:BO$14727,14,0)</f>
        <v>0</v>
      </c>
      <c r="S17" s="323">
        <f>VLOOKUP(A$2:A$1449,'DNEVNI IZVESTAJ'!A$2:BP$14727,15,0)</f>
        <v>0</v>
      </c>
    </row>
    <row r="18" spans="1:19">
      <c r="A18" s="149" t="s">
        <v>14574</v>
      </c>
      <c r="B18" s="149" t="s">
        <v>2766</v>
      </c>
      <c r="C18" s="149">
        <v>175.41</v>
      </c>
      <c r="D18" s="149">
        <v>1872.08</v>
      </c>
      <c r="E18" s="149" t="s">
        <v>14607</v>
      </c>
      <c r="F18" s="322">
        <f>VLOOKUP(A$2:A$1449,'DNEVNI IZVESTAJ'!A$2:C$14727,3,0)</f>
        <v>0</v>
      </c>
      <c r="G18" s="323">
        <f>VLOOKUP(A$2:A$1449,'DNEVNI IZVESTAJ'!A$2:D$14727,4,0)</f>
        <v>1203.44</v>
      </c>
      <c r="H18" s="324">
        <f>C18-F18</f>
        <v>175.41</v>
      </c>
      <c r="I18" s="320">
        <f>VLOOKUP(A$2:A$1449,'DNEVNI IZVESTAJ'!A$2:BF$14727,6,0)</f>
        <v>0</v>
      </c>
      <c r="J18" s="325">
        <f ca="1">SUM(I18+UNOS!J$9)</f>
        <v>11</v>
      </c>
      <c r="K18" s="320" t="str">
        <f>VLOOKUP(A$2:A$1449,'DNEVNI IZVESTAJ'!A$2:BH$14727,7,0)</f>
        <v>L CORP</v>
      </c>
      <c r="L18" s="320" t="str">
        <f>VLOOKUP(A$2:A$1449,'DNEVNI IZVESTAJ'!A$2:BI$14727,8,0)</f>
        <v>Current</v>
      </c>
      <c r="M18" s="323">
        <f>VLOOKUP(A$2:A$1449,'DNEVNI IZVESTAJ'!A$2:BJ$14727,9,0)</f>
        <v>0</v>
      </c>
      <c r="N18" s="323">
        <f>VLOOKUP(A$2:A$1449,'DNEVNI IZVESTAJ'!A$2:BK$14727,10,0)</f>
        <v>0</v>
      </c>
      <c r="O18" s="323">
        <f>VLOOKUP(A$2:A$1449,'DNEVNI IZVESTAJ'!A$2:BL$14727,11,0)</f>
        <v>0</v>
      </c>
      <c r="P18" s="323">
        <f>VLOOKUP(A$2:A$1449,'DNEVNI IZVESTAJ'!A$2:BM$14727,12,0)</f>
        <v>0</v>
      </c>
      <c r="Q18" s="323">
        <f>VLOOKUP(A$2:A$1449,'DNEVNI IZVESTAJ'!A$2:BN$14727,13,0)</f>
        <v>0</v>
      </c>
      <c r="R18" s="323">
        <f>VLOOKUP(A$2:A$1449,'DNEVNI IZVESTAJ'!A$2:BO$14727,14,0)</f>
        <v>0</v>
      </c>
      <c r="S18" s="323">
        <f>VLOOKUP(A$2:A$1449,'DNEVNI IZVESTAJ'!A$2:BP$14727,15,0)</f>
        <v>0</v>
      </c>
    </row>
    <row r="19" spans="1:19">
      <c r="A19" s="149" t="s">
        <v>14564</v>
      </c>
      <c r="B19" s="149" t="s">
        <v>2766</v>
      </c>
      <c r="C19" s="149">
        <v>175.41</v>
      </c>
      <c r="D19" s="149">
        <v>1872.08</v>
      </c>
      <c r="E19" s="149" t="s">
        <v>14603</v>
      </c>
      <c r="F19" s="322">
        <f>VLOOKUP(A$2:A$1449,'DNEVNI IZVESTAJ'!A$2:C$14727,3,0)</f>
        <v>0</v>
      </c>
      <c r="G19" s="323">
        <f>VLOOKUP(A$2:A$1449,'DNEVNI IZVESTAJ'!A$2:D$14727,4,0)</f>
        <v>1203.44</v>
      </c>
      <c r="H19" s="324">
        <f>C19-F19</f>
        <v>175.41</v>
      </c>
      <c r="I19" s="320">
        <f>VLOOKUP(A$2:A$1449,'DNEVNI IZVESTAJ'!A$2:BF$14727,6,0)</f>
        <v>0</v>
      </c>
      <c r="J19" s="325">
        <f ca="1">SUM(I19+UNOS!J$9)</f>
        <v>11</v>
      </c>
      <c r="K19" s="320" t="str">
        <f>VLOOKUP(A$2:A$1449,'DNEVNI IZVESTAJ'!A$2:BH$14727,7,0)</f>
        <v>L CORP</v>
      </c>
      <c r="L19" s="320" t="str">
        <f>VLOOKUP(A$2:A$1449,'DNEVNI IZVESTAJ'!A$2:BI$14727,8,0)</f>
        <v>Current</v>
      </c>
      <c r="M19" s="323">
        <f>VLOOKUP(A$2:A$1449,'DNEVNI IZVESTAJ'!A$2:BJ$14727,9,0)</f>
        <v>0</v>
      </c>
      <c r="N19" s="323">
        <f>VLOOKUP(A$2:A$1449,'DNEVNI IZVESTAJ'!A$2:BK$14727,10,0)</f>
        <v>0</v>
      </c>
      <c r="O19" s="323">
        <f>VLOOKUP(A$2:A$1449,'DNEVNI IZVESTAJ'!A$2:BL$14727,11,0)</f>
        <v>0</v>
      </c>
      <c r="P19" s="323">
        <f>VLOOKUP(A$2:A$1449,'DNEVNI IZVESTAJ'!A$2:BM$14727,12,0)</f>
        <v>0</v>
      </c>
      <c r="Q19" s="323">
        <f>VLOOKUP(A$2:A$1449,'DNEVNI IZVESTAJ'!A$2:BN$14727,13,0)</f>
        <v>0</v>
      </c>
      <c r="R19" s="323">
        <f>VLOOKUP(A$2:A$1449,'DNEVNI IZVESTAJ'!A$2:BO$14727,14,0)</f>
        <v>0</v>
      </c>
      <c r="S19" s="323">
        <f>VLOOKUP(A$2:A$1449,'DNEVNI IZVESTAJ'!A$2:BP$14727,15,0)</f>
        <v>0</v>
      </c>
    </row>
    <row r="20" spans="1:19">
      <c r="A20" s="149" t="s">
        <v>14565</v>
      </c>
      <c r="B20" s="149" t="s">
        <v>2766</v>
      </c>
      <c r="C20" s="149">
        <v>175.41</v>
      </c>
      <c r="D20" s="149">
        <v>1872.08</v>
      </c>
      <c r="E20" s="149" t="s">
        <v>14603</v>
      </c>
      <c r="F20" s="322">
        <f>VLOOKUP(A$2:A$1449,'DNEVNI IZVESTAJ'!A$2:C$14727,3,0)</f>
        <v>0</v>
      </c>
      <c r="G20" s="323">
        <f>VLOOKUP(A$2:A$1449,'DNEVNI IZVESTAJ'!A$2:D$14727,4,0)</f>
        <v>1203.44</v>
      </c>
      <c r="H20" s="324">
        <f>C20-F20</f>
        <v>175.41</v>
      </c>
      <c r="I20" s="320">
        <f>VLOOKUP(A$2:A$1449,'DNEVNI IZVESTAJ'!A$2:BF$14727,6,0)</f>
        <v>0</v>
      </c>
      <c r="J20" s="325">
        <f ca="1">SUM(I20+UNOS!J$9)</f>
        <v>11</v>
      </c>
      <c r="K20" s="320" t="str">
        <f>VLOOKUP(A$2:A$1449,'DNEVNI IZVESTAJ'!A$2:BH$14727,7,0)</f>
        <v>L CORP</v>
      </c>
      <c r="L20" s="320" t="str">
        <f>VLOOKUP(A$2:A$1449,'DNEVNI IZVESTAJ'!A$2:BI$14727,8,0)</f>
        <v>Current</v>
      </c>
      <c r="M20" s="323">
        <f>VLOOKUP(A$2:A$1449,'DNEVNI IZVESTAJ'!A$2:BJ$14727,9,0)</f>
        <v>0</v>
      </c>
      <c r="N20" s="323">
        <f>VLOOKUP(A$2:A$1449,'DNEVNI IZVESTAJ'!A$2:BK$14727,10,0)</f>
        <v>0</v>
      </c>
      <c r="O20" s="323">
        <f>VLOOKUP(A$2:A$1449,'DNEVNI IZVESTAJ'!A$2:BL$14727,11,0)</f>
        <v>0</v>
      </c>
      <c r="P20" s="323">
        <f>VLOOKUP(A$2:A$1449,'DNEVNI IZVESTAJ'!A$2:BM$14727,12,0)</f>
        <v>0</v>
      </c>
      <c r="Q20" s="323">
        <f>VLOOKUP(A$2:A$1449,'DNEVNI IZVESTAJ'!A$2:BN$14727,13,0)</f>
        <v>0</v>
      </c>
      <c r="R20" s="323">
        <f>VLOOKUP(A$2:A$1449,'DNEVNI IZVESTAJ'!A$2:BO$14727,14,0)</f>
        <v>0</v>
      </c>
      <c r="S20" s="323">
        <f>VLOOKUP(A$2:A$1449,'DNEVNI IZVESTAJ'!A$2:BP$14727,15,0)</f>
        <v>0</v>
      </c>
    </row>
    <row r="21" spans="1:19">
      <c r="A21" s="149" t="s">
        <v>14566</v>
      </c>
      <c r="B21" s="149" t="s">
        <v>2766</v>
      </c>
      <c r="C21" s="149">
        <v>175.41</v>
      </c>
      <c r="D21" s="149">
        <v>1872.08</v>
      </c>
      <c r="E21" s="149" t="s">
        <v>14607</v>
      </c>
      <c r="F21" s="322">
        <f>VLOOKUP(A$2:A$1449,'DNEVNI IZVESTAJ'!A$2:C$14727,3,0)</f>
        <v>0</v>
      </c>
      <c r="G21" s="323">
        <f>VLOOKUP(A$2:A$1449,'DNEVNI IZVESTAJ'!A$2:D$14727,4,0)</f>
        <v>1203.44</v>
      </c>
      <c r="H21" s="324">
        <f>C21-F21</f>
        <v>175.41</v>
      </c>
      <c r="I21" s="320">
        <f>VLOOKUP(A$2:A$1449,'DNEVNI IZVESTAJ'!A$2:BF$14727,6,0)</f>
        <v>0</v>
      </c>
      <c r="J21" s="325">
        <f ca="1">SUM(I21+UNOS!J$9)</f>
        <v>11</v>
      </c>
      <c r="K21" s="320" t="str">
        <f>VLOOKUP(A$2:A$1449,'DNEVNI IZVESTAJ'!A$2:BH$14727,7,0)</f>
        <v>L CORP</v>
      </c>
      <c r="L21" s="320" t="str">
        <f>VLOOKUP(A$2:A$1449,'DNEVNI IZVESTAJ'!A$2:BI$14727,8,0)</f>
        <v>Current</v>
      </c>
      <c r="M21" s="323">
        <f>VLOOKUP(A$2:A$1449,'DNEVNI IZVESTAJ'!A$2:BJ$14727,9,0)</f>
        <v>0</v>
      </c>
      <c r="N21" s="323">
        <f>VLOOKUP(A$2:A$1449,'DNEVNI IZVESTAJ'!A$2:BK$14727,10,0)</f>
        <v>0</v>
      </c>
      <c r="O21" s="323">
        <f>VLOOKUP(A$2:A$1449,'DNEVNI IZVESTAJ'!A$2:BL$14727,11,0)</f>
        <v>0</v>
      </c>
      <c r="P21" s="323">
        <f>VLOOKUP(A$2:A$1449,'DNEVNI IZVESTAJ'!A$2:BM$14727,12,0)</f>
        <v>0</v>
      </c>
      <c r="Q21" s="323">
        <f>VLOOKUP(A$2:A$1449,'DNEVNI IZVESTAJ'!A$2:BN$14727,13,0)</f>
        <v>0</v>
      </c>
      <c r="R21" s="323">
        <f>VLOOKUP(A$2:A$1449,'DNEVNI IZVESTAJ'!A$2:BO$14727,14,0)</f>
        <v>0</v>
      </c>
      <c r="S21" s="323">
        <f>VLOOKUP(A$2:A$1449,'DNEVNI IZVESTAJ'!A$2:BP$14727,15,0)</f>
        <v>0</v>
      </c>
    </row>
    <row r="22" spans="1:19">
      <c r="A22" s="149" t="s">
        <v>14536</v>
      </c>
      <c r="B22" s="149" t="s">
        <v>2766</v>
      </c>
      <c r="C22" s="149">
        <v>165.68</v>
      </c>
      <c r="D22" s="149">
        <v>1768.01</v>
      </c>
      <c r="E22" s="149" t="s">
        <v>14537</v>
      </c>
      <c r="F22" s="322">
        <f>VLOOKUP(A$2:A$1449,'DNEVNI IZVESTAJ'!A$2:C$14727,3,0)</f>
        <v>0</v>
      </c>
      <c r="G22" s="323">
        <f>VLOOKUP(A$2:A$1449,'DNEVNI IZVESTAJ'!A$2:D$14727,4,0)</f>
        <v>1136.56</v>
      </c>
      <c r="H22" s="324">
        <f>C22-F22</f>
        <v>165.68</v>
      </c>
      <c r="I22" s="320">
        <f>VLOOKUP(A$2:A$1449,'DNEVNI IZVESTAJ'!A$2:BF$14727,6,0)</f>
        <v>0</v>
      </c>
      <c r="J22" s="325">
        <f ca="1">SUM(I22+UNOS!J$9)</f>
        <v>11</v>
      </c>
      <c r="K22" s="320" t="str">
        <f>VLOOKUP(A$2:A$1449,'DNEVNI IZVESTAJ'!A$2:BH$14727,7,0)</f>
        <v>L CORP</v>
      </c>
      <c r="L22" s="320" t="str">
        <f>VLOOKUP(A$2:A$1449,'DNEVNI IZVESTAJ'!A$2:BI$14727,8,0)</f>
        <v>Current</v>
      </c>
      <c r="M22" s="323">
        <f>VLOOKUP(A$2:A$1449,'DNEVNI IZVESTAJ'!A$2:BJ$14727,9,0)</f>
        <v>0</v>
      </c>
      <c r="N22" s="323">
        <f>VLOOKUP(A$2:A$1449,'DNEVNI IZVESTAJ'!A$2:BK$14727,10,0)</f>
        <v>0</v>
      </c>
      <c r="O22" s="323">
        <f>VLOOKUP(A$2:A$1449,'DNEVNI IZVESTAJ'!A$2:BL$14727,11,0)</f>
        <v>0</v>
      </c>
      <c r="P22" s="323">
        <f>VLOOKUP(A$2:A$1449,'DNEVNI IZVESTAJ'!A$2:BM$14727,12,0)</f>
        <v>0</v>
      </c>
      <c r="Q22" s="323">
        <f>VLOOKUP(A$2:A$1449,'DNEVNI IZVESTAJ'!A$2:BN$14727,13,0)</f>
        <v>0</v>
      </c>
      <c r="R22" s="323">
        <f>VLOOKUP(A$2:A$1449,'DNEVNI IZVESTAJ'!A$2:BO$14727,14,0)</f>
        <v>0</v>
      </c>
      <c r="S22" s="323">
        <f>VLOOKUP(A$2:A$1449,'DNEVNI IZVESTAJ'!A$2:BP$14727,15,0)</f>
        <v>0</v>
      </c>
    </row>
    <row r="23" spans="1:19">
      <c r="A23" s="149" t="s">
        <v>14539</v>
      </c>
      <c r="B23" s="149" t="s">
        <v>2766</v>
      </c>
      <c r="C23" s="149">
        <v>165.68</v>
      </c>
      <c r="D23" s="149">
        <v>1767.89</v>
      </c>
      <c r="E23" s="149" t="s">
        <v>14540</v>
      </c>
      <c r="F23" s="322">
        <f>VLOOKUP(A$2:A$1449,'DNEVNI IZVESTAJ'!A$2:C$14727,3,0)</f>
        <v>0</v>
      </c>
      <c r="G23" s="323">
        <f>VLOOKUP(A$2:A$1449,'DNEVNI IZVESTAJ'!A$2:D$14727,4,0)</f>
        <v>1136.43</v>
      </c>
      <c r="H23" s="324">
        <f>C23-F23</f>
        <v>165.68</v>
      </c>
      <c r="I23" s="320">
        <f>VLOOKUP(A$2:A$1449,'DNEVNI IZVESTAJ'!A$2:BF$14727,6,0)</f>
        <v>0</v>
      </c>
      <c r="J23" s="325">
        <f ca="1">SUM(I23+UNOS!J$9)</f>
        <v>11</v>
      </c>
      <c r="K23" s="320" t="str">
        <f>VLOOKUP(A$2:A$1449,'DNEVNI IZVESTAJ'!A$2:BH$14727,7,0)</f>
        <v>L CORP</v>
      </c>
      <c r="L23" s="320" t="str">
        <f>VLOOKUP(A$2:A$1449,'DNEVNI IZVESTAJ'!A$2:BI$14727,8,0)</f>
        <v>Current</v>
      </c>
      <c r="M23" s="323">
        <f>VLOOKUP(A$2:A$1449,'DNEVNI IZVESTAJ'!A$2:BJ$14727,9,0)</f>
        <v>0</v>
      </c>
      <c r="N23" s="323">
        <f>VLOOKUP(A$2:A$1449,'DNEVNI IZVESTAJ'!A$2:BK$14727,10,0)</f>
        <v>0</v>
      </c>
      <c r="O23" s="323">
        <f>VLOOKUP(A$2:A$1449,'DNEVNI IZVESTAJ'!A$2:BL$14727,11,0)</f>
        <v>0</v>
      </c>
      <c r="P23" s="323">
        <f>VLOOKUP(A$2:A$1449,'DNEVNI IZVESTAJ'!A$2:BM$14727,12,0)</f>
        <v>0</v>
      </c>
      <c r="Q23" s="323">
        <f>VLOOKUP(A$2:A$1449,'DNEVNI IZVESTAJ'!A$2:BN$14727,13,0)</f>
        <v>0</v>
      </c>
      <c r="R23" s="323">
        <f>VLOOKUP(A$2:A$1449,'DNEVNI IZVESTAJ'!A$2:BO$14727,14,0)</f>
        <v>0</v>
      </c>
      <c r="S23" s="323">
        <f>VLOOKUP(A$2:A$1449,'DNEVNI IZVESTAJ'!A$2:BP$14727,15,0)</f>
        <v>0</v>
      </c>
    </row>
    <row r="24" spans="1:19">
      <c r="A24" s="149" t="s">
        <v>14542</v>
      </c>
      <c r="B24" s="149" t="s">
        <v>2766</v>
      </c>
      <c r="C24" s="149">
        <v>165.68</v>
      </c>
      <c r="D24" s="149">
        <v>1767.89</v>
      </c>
      <c r="E24" s="149" t="s">
        <v>14540</v>
      </c>
      <c r="F24" s="322">
        <f>VLOOKUP(A$2:A$1449,'DNEVNI IZVESTAJ'!A$2:C$14727,3,0)</f>
        <v>0</v>
      </c>
      <c r="G24" s="323">
        <f>VLOOKUP(A$2:A$1449,'DNEVNI IZVESTAJ'!A$2:D$14727,4,0)</f>
        <v>1136.43</v>
      </c>
      <c r="H24" s="324">
        <f>C24-F24</f>
        <v>165.68</v>
      </c>
      <c r="I24" s="320">
        <f>VLOOKUP(A$2:A$1449,'DNEVNI IZVESTAJ'!A$2:BF$14727,6,0)</f>
        <v>0</v>
      </c>
      <c r="J24" s="325">
        <f ca="1">SUM(I24+UNOS!J$9)</f>
        <v>11</v>
      </c>
      <c r="K24" s="320" t="str">
        <f>VLOOKUP(A$2:A$1449,'DNEVNI IZVESTAJ'!A$2:BH$14727,7,0)</f>
        <v>L CORP</v>
      </c>
      <c r="L24" s="320" t="str">
        <f>VLOOKUP(A$2:A$1449,'DNEVNI IZVESTAJ'!A$2:BI$14727,8,0)</f>
        <v>Current</v>
      </c>
      <c r="M24" s="323">
        <f>VLOOKUP(A$2:A$1449,'DNEVNI IZVESTAJ'!A$2:BJ$14727,9,0)</f>
        <v>0</v>
      </c>
      <c r="N24" s="323">
        <f>VLOOKUP(A$2:A$1449,'DNEVNI IZVESTAJ'!A$2:BK$14727,10,0)</f>
        <v>0</v>
      </c>
      <c r="O24" s="323">
        <f>VLOOKUP(A$2:A$1449,'DNEVNI IZVESTAJ'!A$2:BL$14727,11,0)</f>
        <v>0</v>
      </c>
      <c r="P24" s="323">
        <f>VLOOKUP(A$2:A$1449,'DNEVNI IZVESTAJ'!A$2:BM$14727,12,0)</f>
        <v>0</v>
      </c>
      <c r="Q24" s="323">
        <f>VLOOKUP(A$2:A$1449,'DNEVNI IZVESTAJ'!A$2:BN$14727,13,0)</f>
        <v>0</v>
      </c>
      <c r="R24" s="323">
        <f>VLOOKUP(A$2:A$1449,'DNEVNI IZVESTAJ'!A$2:BO$14727,14,0)</f>
        <v>0</v>
      </c>
      <c r="S24" s="323">
        <f>VLOOKUP(A$2:A$1449,'DNEVNI IZVESTAJ'!A$2:BP$14727,15,0)</f>
        <v>0</v>
      </c>
    </row>
    <row r="25" spans="1:19">
      <c r="A25" s="149" t="s">
        <v>14520</v>
      </c>
      <c r="B25" s="149" t="s">
        <v>2766</v>
      </c>
      <c r="C25" s="149">
        <v>443.61</v>
      </c>
      <c r="D25" s="149">
        <v>4733.83</v>
      </c>
      <c r="E25" s="149" t="s">
        <v>14518</v>
      </c>
      <c r="F25" s="322">
        <f>VLOOKUP(A$2:A$1449,'DNEVNI IZVESTAJ'!A$2:C$14727,3,0)</f>
        <v>0</v>
      </c>
      <c r="G25" s="323">
        <f>VLOOKUP(A$2:A$1449,'DNEVNI IZVESTAJ'!A$2:D$14727,4,0)</f>
        <v>3043.06</v>
      </c>
      <c r="H25" s="324">
        <f>C25-F25</f>
        <v>443.61</v>
      </c>
      <c r="I25" s="320">
        <f>VLOOKUP(A$2:A$1449,'DNEVNI IZVESTAJ'!A$2:BF$14727,6,0)</f>
        <v>0</v>
      </c>
      <c r="J25" s="325">
        <f ca="1">SUM(I25+UNOS!J$9)</f>
        <v>11</v>
      </c>
      <c r="K25" s="320" t="str">
        <f>VLOOKUP(A$2:A$1449,'DNEVNI IZVESTAJ'!A$2:BH$14727,7,0)</f>
        <v>L CORP</v>
      </c>
      <c r="L25" s="320" t="str">
        <f>VLOOKUP(A$2:A$1449,'DNEVNI IZVESTAJ'!A$2:BI$14727,8,0)</f>
        <v>Current</v>
      </c>
      <c r="M25" s="323">
        <f>VLOOKUP(A$2:A$1449,'DNEVNI IZVESTAJ'!A$2:BJ$14727,9,0)</f>
        <v>0</v>
      </c>
      <c r="N25" s="323">
        <f>VLOOKUP(A$2:A$1449,'DNEVNI IZVESTAJ'!A$2:BK$14727,10,0)</f>
        <v>0</v>
      </c>
      <c r="O25" s="323">
        <f>VLOOKUP(A$2:A$1449,'DNEVNI IZVESTAJ'!A$2:BL$14727,11,0)</f>
        <v>0</v>
      </c>
      <c r="P25" s="323">
        <f>VLOOKUP(A$2:A$1449,'DNEVNI IZVESTAJ'!A$2:BM$14727,12,0)</f>
        <v>0</v>
      </c>
      <c r="Q25" s="323">
        <f>VLOOKUP(A$2:A$1449,'DNEVNI IZVESTAJ'!A$2:BN$14727,13,0)</f>
        <v>0</v>
      </c>
      <c r="R25" s="323">
        <f>VLOOKUP(A$2:A$1449,'DNEVNI IZVESTAJ'!A$2:BO$14727,14,0)</f>
        <v>0</v>
      </c>
      <c r="S25" s="323">
        <f>VLOOKUP(A$2:A$1449,'DNEVNI IZVESTAJ'!A$2:BP$14727,15,0)</f>
        <v>0</v>
      </c>
    </row>
    <row r="26" spans="1:19">
      <c r="A26" s="149" t="s">
        <v>14524</v>
      </c>
      <c r="B26" s="149" t="s">
        <v>2766</v>
      </c>
      <c r="C26" s="149">
        <v>331.4</v>
      </c>
      <c r="D26" s="149">
        <v>3536.28</v>
      </c>
      <c r="E26" s="149" t="s">
        <v>14525</v>
      </c>
      <c r="F26" s="322">
        <f>VLOOKUP(A$2:A$1449,'DNEVNI IZVESTAJ'!A$2:C$14727,3,0)</f>
        <v>0</v>
      </c>
      <c r="G26" s="323">
        <f>VLOOKUP(A$2:A$1449,'DNEVNI IZVESTAJ'!A$2:D$14727,4,0)</f>
        <v>2273.16</v>
      </c>
      <c r="H26" s="324">
        <f>C26-F26</f>
        <v>331.4</v>
      </c>
      <c r="I26" s="320">
        <f>VLOOKUP(A$2:A$1449,'DNEVNI IZVESTAJ'!A$2:BF$14727,6,0)</f>
        <v>0</v>
      </c>
      <c r="J26" s="325">
        <f ca="1">SUM(I26+UNOS!J$9)</f>
        <v>11</v>
      </c>
      <c r="K26" s="320" t="str">
        <f>VLOOKUP(A$2:A$1449,'DNEVNI IZVESTAJ'!A$2:BH$14727,7,0)</f>
        <v>L CORP</v>
      </c>
      <c r="L26" s="320" t="str">
        <f>VLOOKUP(A$2:A$1449,'DNEVNI IZVESTAJ'!A$2:BI$14727,8,0)</f>
        <v>Current</v>
      </c>
      <c r="M26" s="323">
        <f>VLOOKUP(A$2:A$1449,'DNEVNI IZVESTAJ'!A$2:BJ$14727,9,0)</f>
        <v>0</v>
      </c>
      <c r="N26" s="323">
        <f>VLOOKUP(A$2:A$1449,'DNEVNI IZVESTAJ'!A$2:BK$14727,10,0)</f>
        <v>0</v>
      </c>
      <c r="O26" s="323">
        <f>VLOOKUP(A$2:A$1449,'DNEVNI IZVESTAJ'!A$2:BL$14727,11,0)</f>
        <v>0</v>
      </c>
      <c r="P26" s="323">
        <f>VLOOKUP(A$2:A$1449,'DNEVNI IZVESTAJ'!A$2:BM$14727,12,0)</f>
        <v>0</v>
      </c>
      <c r="Q26" s="323">
        <f>VLOOKUP(A$2:A$1449,'DNEVNI IZVESTAJ'!A$2:BN$14727,13,0)</f>
        <v>0</v>
      </c>
      <c r="R26" s="323">
        <f>VLOOKUP(A$2:A$1449,'DNEVNI IZVESTAJ'!A$2:BO$14727,14,0)</f>
        <v>0</v>
      </c>
      <c r="S26" s="323">
        <f>VLOOKUP(A$2:A$1449,'DNEVNI IZVESTAJ'!A$2:BP$14727,15,0)</f>
        <v>0</v>
      </c>
    </row>
    <row r="27" spans="1:19">
      <c r="A27" s="149" t="s">
        <v>14498</v>
      </c>
      <c r="B27" s="149" t="s">
        <v>2766</v>
      </c>
      <c r="C27" s="149">
        <v>163.69999999999999</v>
      </c>
      <c r="D27" s="149">
        <v>1746.91</v>
      </c>
      <c r="E27" s="149" t="s">
        <v>14499</v>
      </c>
      <c r="F27" s="322">
        <f>VLOOKUP(A$2:A$1449,'DNEVNI IZVESTAJ'!A$2:C$14727,3,0)</f>
        <v>0</v>
      </c>
      <c r="G27" s="323">
        <f>VLOOKUP(A$2:A$1449,'DNEVNI IZVESTAJ'!A$2:D$14727,4,0)</f>
        <v>1123</v>
      </c>
      <c r="H27" s="324">
        <f>C27-F27</f>
        <v>163.69999999999999</v>
      </c>
      <c r="I27" s="320">
        <f>VLOOKUP(A$2:A$1449,'DNEVNI IZVESTAJ'!A$2:BF$14727,6,0)</f>
        <v>0</v>
      </c>
      <c r="J27" s="325">
        <f ca="1">SUM(I27+UNOS!J$9)</f>
        <v>11</v>
      </c>
      <c r="K27" s="320" t="str">
        <f>VLOOKUP(A$2:A$1449,'DNEVNI IZVESTAJ'!A$2:BH$14727,7,0)</f>
        <v>L CORP</v>
      </c>
      <c r="L27" s="320" t="str">
        <f>VLOOKUP(A$2:A$1449,'DNEVNI IZVESTAJ'!A$2:BI$14727,8,0)</f>
        <v>Current</v>
      </c>
      <c r="M27" s="323">
        <f>VLOOKUP(A$2:A$1449,'DNEVNI IZVESTAJ'!A$2:BJ$14727,9,0)</f>
        <v>0</v>
      </c>
      <c r="N27" s="323">
        <f>VLOOKUP(A$2:A$1449,'DNEVNI IZVESTAJ'!A$2:BK$14727,10,0)</f>
        <v>0</v>
      </c>
      <c r="O27" s="323">
        <f>VLOOKUP(A$2:A$1449,'DNEVNI IZVESTAJ'!A$2:BL$14727,11,0)</f>
        <v>0</v>
      </c>
      <c r="P27" s="323">
        <f>VLOOKUP(A$2:A$1449,'DNEVNI IZVESTAJ'!A$2:BM$14727,12,0)</f>
        <v>0</v>
      </c>
      <c r="Q27" s="323">
        <f>VLOOKUP(A$2:A$1449,'DNEVNI IZVESTAJ'!A$2:BN$14727,13,0)</f>
        <v>0</v>
      </c>
      <c r="R27" s="323">
        <f>VLOOKUP(A$2:A$1449,'DNEVNI IZVESTAJ'!A$2:BO$14727,14,0)</f>
        <v>0</v>
      </c>
      <c r="S27" s="323">
        <f>VLOOKUP(A$2:A$1449,'DNEVNI IZVESTAJ'!A$2:BP$14727,15,0)</f>
        <v>0</v>
      </c>
    </row>
    <row r="28" spans="1:19">
      <c r="A28" s="149" t="s">
        <v>96</v>
      </c>
      <c r="B28" s="149" t="s">
        <v>97</v>
      </c>
      <c r="C28" s="149">
        <v>0</v>
      </c>
      <c r="D28" s="149">
        <v>5041.38</v>
      </c>
      <c r="E28" s="149" t="s">
        <v>98</v>
      </c>
      <c r="F28" s="322">
        <f>VLOOKUP(A$2:A$1449,'DNEVNI IZVESTAJ'!A$2:C$14727,3,0)</f>
        <v>0</v>
      </c>
      <c r="G28" s="323">
        <f>VLOOKUP(A$2:A$1449,'DNEVNI IZVESTAJ'!A$2:D$14727,4,0)</f>
        <v>3532.01</v>
      </c>
      <c r="H28" s="324">
        <f>C28-F28</f>
        <v>0</v>
      </c>
      <c r="I28" s="320">
        <f>VLOOKUP(A$2:A$1449,'DNEVNI IZVESTAJ'!A$2:BF$14727,6,0)</f>
        <v>0</v>
      </c>
      <c r="J28" s="325">
        <f ca="1">SUM(I28+UNOS!J$9)</f>
        <v>11</v>
      </c>
      <c r="K28" s="320" t="str">
        <f>VLOOKUP(A$2:A$1449,'DNEVNI IZVESTAJ'!A$2:BH$14727,7,0)</f>
        <v>L CORP</v>
      </c>
      <c r="L28" s="320" t="str">
        <f>VLOOKUP(A$2:A$1449,'DNEVNI IZVESTAJ'!A$2:BI$14727,8,0)</f>
        <v>Current</v>
      </c>
      <c r="M28" s="323">
        <f>VLOOKUP(A$2:A$1449,'DNEVNI IZVESTAJ'!A$2:BJ$14727,9,0)</f>
        <v>0</v>
      </c>
      <c r="N28" s="323">
        <f>VLOOKUP(A$2:A$1449,'DNEVNI IZVESTAJ'!A$2:BK$14727,10,0)</f>
        <v>0</v>
      </c>
      <c r="O28" s="323">
        <f>VLOOKUP(A$2:A$1449,'DNEVNI IZVESTAJ'!A$2:BL$14727,11,0)</f>
        <v>0</v>
      </c>
      <c r="P28" s="323">
        <f>VLOOKUP(A$2:A$1449,'DNEVNI IZVESTAJ'!A$2:BM$14727,12,0)</f>
        <v>0</v>
      </c>
      <c r="Q28" s="323">
        <f>VLOOKUP(A$2:A$1449,'DNEVNI IZVESTAJ'!A$2:BN$14727,13,0)</f>
        <v>0</v>
      </c>
      <c r="R28" s="323">
        <f>VLOOKUP(A$2:A$1449,'DNEVNI IZVESTAJ'!A$2:BO$14727,14,0)</f>
        <v>0</v>
      </c>
      <c r="S28" s="323">
        <f>VLOOKUP(A$2:A$1449,'DNEVNI IZVESTAJ'!A$2:BP$14727,15,0)</f>
        <v>0</v>
      </c>
    </row>
    <row r="29" spans="1:19">
      <c r="A29" s="149" t="s">
        <v>103</v>
      </c>
      <c r="B29" s="149" t="s">
        <v>97</v>
      </c>
      <c r="C29" s="149">
        <v>0</v>
      </c>
      <c r="D29" s="149">
        <v>1647.51</v>
      </c>
      <c r="E29" s="149" t="s">
        <v>104</v>
      </c>
      <c r="F29" s="322">
        <f>VLOOKUP(A$2:A$1449,'DNEVNI IZVESTAJ'!A$2:C$14727,3,0)</f>
        <v>0</v>
      </c>
      <c r="G29" s="323">
        <f>VLOOKUP(A$2:A$1449,'DNEVNI IZVESTAJ'!A$2:D$14727,4,0)</f>
        <v>1153.02</v>
      </c>
      <c r="H29" s="324">
        <f>C29-F29</f>
        <v>0</v>
      </c>
      <c r="I29" s="320">
        <f>VLOOKUP(A$2:A$1449,'DNEVNI IZVESTAJ'!A$2:BF$14727,6,0)</f>
        <v>0</v>
      </c>
      <c r="J29" s="325">
        <f ca="1">SUM(I29+UNOS!J$9)</f>
        <v>11</v>
      </c>
      <c r="K29" s="320" t="str">
        <f>VLOOKUP(A$2:A$1449,'DNEVNI IZVESTAJ'!A$2:BH$14727,7,0)</f>
        <v>L CORP</v>
      </c>
      <c r="L29" s="320" t="str">
        <f>VLOOKUP(A$2:A$1449,'DNEVNI IZVESTAJ'!A$2:BI$14727,8,0)</f>
        <v>Current</v>
      </c>
      <c r="M29" s="323">
        <f>VLOOKUP(A$2:A$1449,'DNEVNI IZVESTAJ'!A$2:BJ$14727,9,0)</f>
        <v>0</v>
      </c>
      <c r="N29" s="323">
        <f>VLOOKUP(A$2:A$1449,'DNEVNI IZVESTAJ'!A$2:BK$14727,10,0)</f>
        <v>0</v>
      </c>
      <c r="O29" s="323">
        <f>VLOOKUP(A$2:A$1449,'DNEVNI IZVESTAJ'!A$2:BL$14727,11,0)</f>
        <v>0</v>
      </c>
      <c r="P29" s="323">
        <f>VLOOKUP(A$2:A$1449,'DNEVNI IZVESTAJ'!A$2:BM$14727,12,0)</f>
        <v>0</v>
      </c>
      <c r="Q29" s="323">
        <f>VLOOKUP(A$2:A$1449,'DNEVNI IZVESTAJ'!A$2:BN$14727,13,0)</f>
        <v>0</v>
      </c>
      <c r="R29" s="323">
        <f>VLOOKUP(A$2:A$1449,'DNEVNI IZVESTAJ'!A$2:BO$14727,14,0)</f>
        <v>0</v>
      </c>
      <c r="S29" s="323">
        <f>VLOOKUP(A$2:A$1449,'DNEVNI IZVESTAJ'!A$2:BP$14727,15,0)</f>
        <v>0</v>
      </c>
    </row>
    <row r="30" spans="1:19">
      <c r="A30" s="149" t="s">
        <v>107</v>
      </c>
      <c r="B30" s="149" t="s">
        <v>97</v>
      </c>
      <c r="C30" s="149">
        <v>0</v>
      </c>
      <c r="D30" s="149">
        <v>1907.9</v>
      </c>
      <c r="E30" s="149" t="s">
        <v>108</v>
      </c>
      <c r="F30" s="322">
        <f>VLOOKUP(A$2:A$1449,'DNEVNI IZVESTAJ'!A$2:C$14727,3,0)</f>
        <v>0</v>
      </c>
      <c r="G30" s="323">
        <f>VLOOKUP(A$2:A$1449,'DNEVNI IZVESTAJ'!A$2:D$14727,4,0)</f>
        <v>1335.19</v>
      </c>
      <c r="H30" s="324">
        <f>C30-F30</f>
        <v>0</v>
      </c>
      <c r="I30" s="320">
        <f>VLOOKUP(A$2:A$1449,'DNEVNI IZVESTAJ'!A$2:BF$14727,6,0)</f>
        <v>0</v>
      </c>
      <c r="J30" s="325">
        <f ca="1">SUM(I30+UNOS!J$9)</f>
        <v>11</v>
      </c>
      <c r="K30" s="320" t="str">
        <f>VLOOKUP(A$2:A$1449,'DNEVNI IZVESTAJ'!A$2:BH$14727,7,0)</f>
        <v>L CORP</v>
      </c>
      <c r="L30" s="320" t="str">
        <f>VLOOKUP(A$2:A$1449,'DNEVNI IZVESTAJ'!A$2:BI$14727,8,0)</f>
        <v>Current</v>
      </c>
      <c r="M30" s="323">
        <f>VLOOKUP(A$2:A$1449,'DNEVNI IZVESTAJ'!A$2:BJ$14727,9,0)</f>
        <v>0</v>
      </c>
      <c r="N30" s="323">
        <f>VLOOKUP(A$2:A$1449,'DNEVNI IZVESTAJ'!A$2:BK$14727,10,0)</f>
        <v>0</v>
      </c>
      <c r="O30" s="323">
        <f>VLOOKUP(A$2:A$1449,'DNEVNI IZVESTAJ'!A$2:BL$14727,11,0)</f>
        <v>0</v>
      </c>
      <c r="P30" s="323">
        <f>VLOOKUP(A$2:A$1449,'DNEVNI IZVESTAJ'!A$2:BM$14727,12,0)</f>
        <v>0</v>
      </c>
      <c r="Q30" s="323">
        <f>VLOOKUP(A$2:A$1449,'DNEVNI IZVESTAJ'!A$2:BN$14727,13,0)</f>
        <v>0</v>
      </c>
      <c r="R30" s="323">
        <f>VLOOKUP(A$2:A$1449,'DNEVNI IZVESTAJ'!A$2:BO$14727,14,0)</f>
        <v>0</v>
      </c>
      <c r="S30" s="323">
        <f>VLOOKUP(A$2:A$1449,'DNEVNI IZVESTAJ'!A$2:BP$14727,15,0)</f>
        <v>0</v>
      </c>
    </row>
    <row r="31" spans="1:19">
      <c r="A31" s="149" t="s">
        <v>113</v>
      </c>
      <c r="B31" s="149" t="s">
        <v>97</v>
      </c>
      <c r="C31" s="149">
        <v>0</v>
      </c>
      <c r="D31" s="149">
        <v>2649.45</v>
      </c>
      <c r="E31" s="149" t="s">
        <v>114</v>
      </c>
      <c r="F31" s="322">
        <f>VLOOKUP(A$2:A$1449,'DNEVNI IZVESTAJ'!A$2:C$14727,3,0)</f>
        <v>0</v>
      </c>
      <c r="G31" s="323">
        <f>VLOOKUP(A$2:A$1449,'DNEVNI IZVESTAJ'!A$2:D$14727,4,0)</f>
        <v>1792.79</v>
      </c>
      <c r="H31" s="324">
        <f>C31-F31</f>
        <v>0</v>
      </c>
      <c r="I31" s="320">
        <f>VLOOKUP(A$2:A$1449,'DNEVNI IZVESTAJ'!A$2:BF$14727,6,0)</f>
        <v>0</v>
      </c>
      <c r="J31" s="325">
        <f ca="1">SUM(I31+UNOS!J$9)</f>
        <v>11</v>
      </c>
      <c r="K31" s="320" t="str">
        <f>VLOOKUP(A$2:A$1449,'DNEVNI IZVESTAJ'!A$2:BH$14727,7,0)</f>
        <v>L CORP</v>
      </c>
      <c r="L31" s="320" t="str">
        <f>VLOOKUP(A$2:A$1449,'DNEVNI IZVESTAJ'!A$2:BI$14727,8,0)</f>
        <v>Current</v>
      </c>
      <c r="M31" s="323">
        <f>VLOOKUP(A$2:A$1449,'DNEVNI IZVESTAJ'!A$2:BJ$14727,9,0)</f>
        <v>0</v>
      </c>
      <c r="N31" s="323">
        <f>VLOOKUP(A$2:A$1449,'DNEVNI IZVESTAJ'!A$2:BK$14727,10,0)</f>
        <v>0</v>
      </c>
      <c r="O31" s="323">
        <f>VLOOKUP(A$2:A$1449,'DNEVNI IZVESTAJ'!A$2:BL$14727,11,0)</f>
        <v>0</v>
      </c>
      <c r="P31" s="323">
        <f>VLOOKUP(A$2:A$1449,'DNEVNI IZVESTAJ'!A$2:BM$14727,12,0)</f>
        <v>0</v>
      </c>
      <c r="Q31" s="323">
        <f>VLOOKUP(A$2:A$1449,'DNEVNI IZVESTAJ'!A$2:BN$14727,13,0)</f>
        <v>0</v>
      </c>
      <c r="R31" s="323">
        <f>VLOOKUP(A$2:A$1449,'DNEVNI IZVESTAJ'!A$2:BO$14727,14,0)</f>
        <v>0</v>
      </c>
      <c r="S31" s="323">
        <f>VLOOKUP(A$2:A$1449,'DNEVNI IZVESTAJ'!A$2:BP$14727,15,0)</f>
        <v>0</v>
      </c>
    </row>
    <row r="32" spans="1:19">
      <c r="A32" s="149" t="s">
        <v>111</v>
      </c>
      <c r="B32" s="149" t="s">
        <v>97</v>
      </c>
      <c r="C32" s="149">
        <v>0</v>
      </c>
      <c r="D32" s="149">
        <v>2039.5</v>
      </c>
      <c r="E32" s="149" t="s">
        <v>112</v>
      </c>
      <c r="F32" s="322">
        <f>VLOOKUP(A$2:A$1449,'DNEVNI IZVESTAJ'!A$2:C$14727,3,0)</f>
        <v>0</v>
      </c>
      <c r="G32" s="323">
        <f>VLOOKUP(A$2:A$1449,'DNEVNI IZVESTAJ'!A$2:D$14727,4,0)</f>
        <v>1376.78</v>
      </c>
      <c r="H32" s="324">
        <f>C32-F32</f>
        <v>0</v>
      </c>
      <c r="I32" s="320">
        <f>VLOOKUP(A$2:A$1449,'DNEVNI IZVESTAJ'!A$2:BF$14727,6,0)</f>
        <v>0</v>
      </c>
      <c r="J32" s="325">
        <f ca="1">SUM(I32+UNOS!J$9)</f>
        <v>11</v>
      </c>
      <c r="K32" s="320" t="str">
        <f>VLOOKUP(A$2:A$1449,'DNEVNI IZVESTAJ'!A$2:BH$14727,7,0)</f>
        <v>L CORP</v>
      </c>
      <c r="L32" s="320" t="str">
        <f>VLOOKUP(A$2:A$1449,'DNEVNI IZVESTAJ'!A$2:BI$14727,8,0)</f>
        <v>Current</v>
      </c>
      <c r="M32" s="323">
        <f>VLOOKUP(A$2:A$1449,'DNEVNI IZVESTAJ'!A$2:BJ$14727,9,0)</f>
        <v>0</v>
      </c>
      <c r="N32" s="323">
        <f>VLOOKUP(A$2:A$1449,'DNEVNI IZVESTAJ'!A$2:BK$14727,10,0)</f>
        <v>0</v>
      </c>
      <c r="O32" s="323">
        <f>VLOOKUP(A$2:A$1449,'DNEVNI IZVESTAJ'!A$2:BL$14727,11,0)</f>
        <v>0</v>
      </c>
      <c r="P32" s="323">
        <f>VLOOKUP(A$2:A$1449,'DNEVNI IZVESTAJ'!A$2:BM$14727,12,0)</f>
        <v>0</v>
      </c>
      <c r="Q32" s="323">
        <f>VLOOKUP(A$2:A$1449,'DNEVNI IZVESTAJ'!A$2:BN$14727,13,0)</f>
        <v>0</v>
      </c>
      <c r="R32" s="323">
        <f>VLOOKUP(A$2:A$1449,'DNEVNI IZVESTAJ'!A$2:BO$14727,14,0)</f>
        <v>0</v>
      </c>
      <c r="S32" s="323">
        <f>VLOOKUP(A$2:A$1449,'DNEVNI IZVESTAJ'!A$2:BP$14727,15,0)</f>
        <v>0</v>
      </c>
    </row>
    <row r="33" spans="1:19">
      <c r="A33" s="149" t="s">
        <v>115</v>
      </c>
      <c r="B33" s="149" t="s">
        <v>97</v>
      </c>
      <c r="C33" s="149">
        <v>0</v>
      </c>
      <c r="D33" s="149">
        <v>58649.93</v>
      </c>
      <c r="E33" s="149" t="s">
        <v>116</v>
      </c>
      <c r="F33" s="322">
        <f>VLOOKUP(A$2:A$1449,'DNEVNI IZVESTAJ'!A$2:C$14727,3,0)</f>
        <v>0</v>
      </c>
      <c r="G33" s="323">
        <f>VLOOKUP(A$2:A$1449,'DNEVNI IZVESTAJ'!A$2:D$14727,4,0)</f>
        <v>39686.239999999998</v>
      </c>
      <c r="H33" s="324">
        <f>C33-F33</f>
        <v>0</v>
      </c>
      <c r="I33" s="320">
        <f>VLOOKUP(A$2:A$1449,'DNEVNI IZVESTAJ'!A$2:BF$14727,6,0)</f>
        <v>0</v>
      </c>
      <c r="J33" s="325">
        <f ca="1">SUM(I33+UNOS!J$9)</f>
        <v>11</v>
      </c>
      <c r="K33" s="320" t="str">
        <f>VLOOKUP(A$2:A$1449,'DNEVNI IZVESTAJ'!A$2:BH$14727,7,0)</f>
        <v>L CORP</v>
      </c>
      <c r="L33" s="320" t="str">
        <f>VLOOKUP(A$2:A$1449,'DNEVNI IZVESTAJ'!A$2:BI$14727,8,0)</f>
        <v>Current</v>
      </c>
      <c r="M33" s="323">
        <f>VLOOKUP(A$2:A$1449,'DNEVNI IZVESTAJ'!A$2:BJ$14727,9,0)</f>
        <v>0</v>
      </c>
      <c r="N33" s="323">
        <f>VLOOKUP(A$2:A$1449,'DNEVNI IZVESTAJ'!A$2:BK$14727,10,0)</f>
        <v>0</v>
      </c>
      <c r="O33" s="323">
        <f>VLOOKUP(A$2:A$1449,'DNEVNI IZVESTAJ'!A$2:BL$14727,11,0)</f>
        <v>0</v>
      </c>
      <c r="P33" s="323">
        <f>VLOOKUP(A$2:A$1449,'DNEVNI IZVESTAJ'!A$2:BM$14727,12,0)</f>
        <v>0</v>
      </c>
      <c r="Q33" s="323">
        <f>VLOOKUP(A$2:A$1449,'DNEVNI IZVESTAJ'!A$2:BN$14727,13,0)</f>
        <v>0</v>
      </c>
      <c r="R33" s="323">
        <f>VLOOKUP(A$2:A$1449,'DNEVNI IZVESTAJ'!A$2:BO$14727,14,0)</f>
        <v>0</v>
      </c>
      <c r="S33" s="323">
        <f>VLOOKUP(A$2:A$1449,'DNEVNI IZVESTAJ'!A$2:BP$14727,15,0)</f>
        <v>0</v>
      </c>
    </row>
    <row r="34" spans="1:19">
      <c r="A34" s="149" t="s">
        <v>105</v>
      </c>
      <c r="B34" s="149" t="s">
        <v>97</v>
      </c>
      <c r="C34" s="149">
        <v>0</v>
      </c>
      <c r="D34" s="149">
        <v>1501.92</v>
      </c>
      <c r="E34" s="149" t="s">
        <v>106</v>
      </c>
      <c r="F34" s="322">
        <f>VLOOKUP(A$2:A$1449,'DNEVNI IZVESTAJ'!A$2:C$14727,3,0)</f>
        <v>0</v>
      </c>
      <c r="G34" s="323">
        <f>VLOOKUP(A$2:A$1449,'DNEVNI IZVESTAJ'!A$2:D$14727,4,0)</f>
        <v>1051.1199999999999</v>
      </c>
      <c r="H34" s="324">
        <f>C34-F34</f>
        <v>0</v>
      </c>
      <c r="I34" s="320">
        <f>VLOOKUP(A$2:A$1449,'DNEVNI IZVESTAJ'!A$2:BF$14727,6,0)</f>
        <v>0</v>
      </c>
      <c r="J34" s="325">
        <f ca="1">SUM(I34+UNOS!J$9)</f>
        <v>11</v>
      </c>
      <c r="K34" s="320" t="str">
        <f>VLOOKUP(A$2:A$1449,'DNEVNI IZVESTAJ'!A$2:BH$14727,7,0)</f>
        <v>L CORP</v>
      </c>
      <c r="L34" s="320" t="str">
        <f>VLOOKUP(A$2:A$1449,'DNEVNI IZVESTAJ'!A$2:BI$14727,8,0)</f>
        <v>Current</v>
      </c>
      <c r="M34" s="323">
        <f>VLOOKUP(A$2:A$1449,'DNEVNI IZVESTAJ'!A$2:BJ$14727,9,0)</f>
        <v>0</v>
      </c>
      <c r="N34" s="323">
        <f>VLOOKUP(A$2:A$1449,'DNEVNI IZVESTAJ'!A$2:BK$14727,10,0)</f>
        <v>0</v>
      </c>
      <c r="O34" s="323">
        <f>VLOOKUP(A$2:A$1449,'DNEVNI IZVESTAJ'!A$2:BL$14727,11,0)</f>
        <v>0</v>
      </c>
      <c r="P34" s="323">
        <f>VLOOKUP(A$2:A$1449,'DNEVNI IZVESTAJ'!A$2:BM$14727,12,0)</f>
        <v>0</v>
      </c>
      <c r="Q34" s="323">
        <f>VLOOKUP(A$2:A$1449,'DNEVNI IZVESTAJ'!A$2:BN$14727,13,0)</f>
        <v>0</v>
      </c>
      <c r="R34" s="323">
        <f>VLOOKUP(A$2:A$1449,'DNEVNI IZVESTAJ'!A$2:BO$14727,14,0)</f>
        <v>0</v>
      </c>
      <c r="S34" s="323">
        <f>VLOOKUP(A$2:A$1449,'DNEVNI IZVESTAJ'!A$2:BP$14727,15,0)</f>
        <v>0</v>
      </c>
    </row>
    <row r="35" spans="1:19">
      <c r="A35" s="149" t="s">
        <v>14429</v>
      </c>
      <c r="B35" s="149" t="s">
        <v>14430</v>
      </c>
      <c r="C35" s="149">
        <v>3945.24</v>
      </c>
      <c r="D35" s="149">
        <v>38466.959999999999</v>
      </c>
      <c r="E35" s="149" t="s">
        <v>14431</v>
      </c>
      <c r="F35" s="322">
        <f>VLOOKUP(A$2:A$1449,'DNEVNI IZVESTAJ'!A$2:C$14727,3,0)</f>
        <v>0</v>
      </c>
      <c r="G35" s="323">
        <f>VLOOKUP(A$2:A$1449,'DNEVNI IZVESTAJ'!A$2:D$14727,4,0)</f>
        <v>23292.89</v>
      </c>
      <c r="H35" s="324">
        <f>C35-F35</f>
        <v>3945.24</v>
      </c>
      <c r="I35" s="320">
        <f>VLOOKUP(A$2:A$1449,'DNEVNI IZVESTAJ'!A$2:BF$14727,6,0)</f>
        <v>0</v>
      </c>
      <c r="J35" s="325">
        <f ca="1">SUM(I35+UNOS!J$9)</f>
        <v>11</v>
      </c>
      <c r="K35" s="320" t="str">
        <f>VLOOKUP(A$2:A$1449,'DNEVNI IZVESTAJ'!A$2:BH$14727,7,0)</f>
        <v>L CORP</v>
      </c>
      <c r="L35" s="320" t="str">
        <f>VLOOKUP(A$2:A$1449,'DNEVNI IZVESTAJ'!A$2:BI$14727,8,0)</f>
        <v>Current</v>
      </c>
      <c r="M35" s="323">
        <f>VLOOKUP(A$2:A$1449,'DNEVNI IZVESTAJ'!A$2:BJ$14727,9,0)</f>
        <v>0</v>
      </c>
      <c r="N35" s="323">
        <f>VLOOKUP(A$2:A$1449,'DNEVNI IZVESTAJ'!A$2:BK$14727,10,0)</f>
        <v>0</v>
      </c>
      <c r="O35" s="323">
        <f>VLOOKUP(A$2:A$1449,'DNEVNI IZVESTAJ'!A$2:BL$14727,11,0)</f>
        <v>0</v>
      </c>
      <c r="P35" s="323">
        <f>VLOOKUP(A$2:A$1449,'DNEVNI IZVESTAJ'!A$2:BM$14727,12,0)</f>
        <v>0</v>
      </c>
      <c r="Q35" s="323">
        <f>VLOOKUP(A$2:A$1449,'DNEVNI IZVESTAJ'!A$2:BN$14727,13,0)</f>
        <v>0</v>
      </c>
      <c r="R35" s="323">
        <f>VLOOKUP(A$2:A$1449,'DNEVNI IZVESTAJ'!A$2:BO$14727,14,0)</f>
        <v>0</v>
      </c>
      <c r="S35" s="323">
        <f>VLOOKUP(A$2:A$1449,'DNEVNI IZVESTAJ'!A$2:BP$14727,15,0)</f>
        <v>0</v>
      </c>
    </row>
    <row r="36" spans="1:19">
      <c r="A36" s="149" t="s">
        <v>14839</v>
      </c>
      <c r="B36" s="149" t="s">
        <v>14430</v>
      </c>
      <c r="C36" s="149">
        <v>2321.8000000000002</v>
      </c>
      <c r="D36" s="149">
        <v>27013.52</v>
      </c>
      <c r="E36" s="149" t="s">
        <v>14840</v>
      </c>
      <c r="F36" s="322">
        <f>VLOOKUP(A$2:A$1449,'DNEVNI IZVESTAJ'!A$2:C$14727,3,0)</f>
        <v>0</v>
      </c>
      <c r="G36" s="323">
        <f>VLOOKUP(A$2:A$1449,'DNEVNI IZVESTAJ'!A$2:D$14727,4,0)</f>
        <v>18180.41</v>
      </c>
      <c r="H36" s="324">
        <f>C36-F36</f>
        <v>2321.8000000000002</v>
      </c>
      <c r="I36" s="320">
        <f>VLOOKUP(A$2:A$1449,'DNEVNI IZVESTAJ'!A$2:BF$14727,6,0)</f>
        <v>0</v>
      </c>
      <c r="J36" s="325">
        <f ca="1">SUM(I36+UNOS!J$9)</f>
        <v>11</v>
      </c>
      <c r="K36" s="320" t="str">
        <f>VLOOKUP(A$2:A$1449,'DNEVNI IZVESTAJ'!A$2:BH$14727,7,0)</f>
        <v>L CORP</v>
      </c>
      <c r="L36" s="320" t="str">
        <f>VLOOKUP(A$2:A$1449,'DNEVNI IZVESTAJ'!A$2:BI$14727,8,0)</f>
        <v>Current</v>
      </c>
      <c r="M36" s="323">
        <f>VLOOKUP(A$2:A$1449,'DNEVNI IZVESTAJ'!A$2:BJ$14727,9,0)</f>
        <v>0</v>
      </c>
      <c r="N36" s="323">
        <f>VLOOKUP(A$2:A$1449,'DNEVNI IZVESTAJ'!A$2:BK$14727,10,0)</f>
        <v>0</v>
      </c>
      <c r="O36" s="323">
        <f>VLOOKUP(A$2:A$1449,'DNEVNI IZVESTAJ'!A$2:BL$14727,11,0)</f>
        <v>0</v>
      </c>
      <c r="P36" s="323">
        <f>VLOOKUP(A$2:A$1449,'DNEVNI IZVESTAJ'!A$2:BM$14727,12,0)</f>
        <v>0</v>
      </c>
      <c r="Q36" s="323">
        <f>VLOOKUP(A$2:A$1449,'DNEVNI IZVESTAJ'!A$2:BN$14727,13,0)</f>
        <v>0</v>
      </c>
      <c r="R36" s="323">
        <f>VLOOKUP(A$2:A$1449,'DNEVNI IZVESTAJ'!A$2:BO$14727,14,0)</f>
        <v>0</v>
      </c>
      <c r="S36" s="323">
        <f>VLOOKUP(A$2:A$1449,'DNEVNI IZVESTAJ'!A$2:BP$14727,15,0)</f>
        <v>0</v>
      </c>
    </row>
    <row r="37" spans="1:19">
      <c r="A37" s="149" t="s">
        <v>1689</v>
      </c>
      <c r="B37" s="149" t="s">
        <v>962</v>
      </c>
      <c r="C37" s="149">
        <v>1100.03</v>
      </c>
      <c r="D37" s="149">
        <v>9676</v>
      </c>
      <c r="E37" s="149" t="s">
        <v>1690</v>
      </c>
      <c r="F37" s="322">
        <f>VLOOKUP(A$2:A$1449,'DNEVNI IZVESTAJ'!A$2:C$14727,3,0)</f>
        <v>0</v>
      </c>
      <c r="G37" s="323">
        <f>VLOOKUP(A$2:A$1449,'DNEVNI IZVESTAJ'!A$2:D$14727,4,0)</f>
        <v>5425.1</v>
      </c>
      <c r="H37" s="324">
        <f>C37-F37</f>
        <v>1100.03</v>
      </c>
      <c r="I37" s="320">
        <f>VLOOKUP(A$2:A$1449,'DNEVNI IZVESTAJ'!A$2:BF$14727,6,0)</f>
        <v>0</v>
      </c>
      <c r="J37" s="325">
        <f ca="1">SUM(I37+UNOS!J$9)</f>
        <v>11</v>
      </c>
      <c r="K37" s="320" t="str">
        <f>VLOOKUP(A$2:A$1449,'DNEVNI IZVESTAJ'!A$2:BH$14727,7,0)</f>
        <v>L CORP</v>
      </c>
      <c r="L37" s="320" t="str">
        <f>VLOOKUP(A$2:A$1449,'DNEVNI IZVESTAJ'!A$2:BI$14727,8,0)</f>
        <v>Current</v>
      </c>
      <c r="M37" s="323">
        <f>VLOOKUP(A$2:A$1449,'DNEVNI IZVESTAJ'!A$2:BJ$14727,9,0)</f>
        <v>0</v>
      </c>
      <c r="N37" s="323">
        <f>VLOOKUP(A$2:A$1449,'DNEVNI IZVESTAJ'!A$2:BK$14727,10,0)</f>
        <v>0</v>
      </c>
      <c r="O37" s="323">
        <f>VLOOKUP(A$2:A$1449,'DNEVNI IZVESTAJ'!A$2:BL$14727,11,0)</f>
        <v>0</v>
      </c>
      <c r="P37" s="323">
        <f>VLOOKUP(A$2:A$1449,'DNEVNI IZVESTAJ'!A$2:BM$14727,12,0)</f>
        <v>0</v>
      </c>
      <c r="Q37" s="323">
        <f>VLOOKUP(A$2:A$1449,'DNEVNI IZVESTAJ'!A$2:BN$14727,13,0)</f>
        <v>0</v>
      </c>
      <c r="R37" s="323">
        <f>VLOOKUP(A$2:A$1449,'DNEVNI IZVESTAJ'!A$2:BO$14727,14,0)</f>
        <v>0</v>
      </c>
      <c r="S37" s="323">
        <f>VLOOKUP(A$2:A$1449,'DNEVNI IZVESTAJ'!A$2:BP$14727,15,0)</f>
        <v>0</v>
      </c>
    </row>
    <row r="38" spans="1:19">
      <c r="A38" s="149" t="s">
        <v>1691</v>
      </c>
      <c r="B38" s="149" t="s">
        <v>962</v>
      </c>
      <c r="C38" s="149">
        <v>1100.03</v>
      </c>
      <c r="D38" s="149">
        <v>9676</v>
      </c>
      <c r="E38" s="149" t="s">
        <v>1692</v>
      </c>
      <c r="F38" s="322">
        <f>VLOOKUP(A$2:A$1449,'DNEVNI IZVESTAJ'!A$2:C$14727,3,0)</f>
        <v>0</v>
      </c>
      <c r="G38" s="323">
        <f>VLOOKUP(A$2:A$1449,'DNEVNI IZVESTAJ'!A$2:D$14727,4,0)</f>
        <v>5425.1</v>
      </c>
      <c r="H38" s="324">
        <f>C38-F38</f>
        <v>1100.03</v>
      </c>
      <c r="I38" s="320">
        <f>VLOOKUP(A$2:A$1449,'DNEVNI IZVESTAJ'!A$2:BF$14727,6,0)</f>
        <v>0</v>
      </c>
      <c r="J38" s="325">
        <f ca="1">SUM(I38+UNOS!J$9)</f>
        <v>11</v>
      </c>
      <c r="K38" s="320" t="str">
        <f>VLOOKUP(A$2:A$1449,'DNEVNI IZVESTAJ'!A$2:BH$14727,7,0)</f>
        <v>L CORP</v>
      </c>
      <c r="L38" s="320" t="str">
        <f>VLOOKUP(A$2:A$1449,'DNEVNI IZVESTAJ'!A$2:BI$14727,8,0)</f>
        <v>Current</v>
      </c>
      <c r="M38" s="323">
        <f>VLOOKUP(A$2:A$1449,'DNEVNI IZVESTAJ'!A$2:BJ$14727,9,0)</f>
        <v>0</v>
      </c>
      <c r="N38" s="323">
        <f>VLOOKUP(A$2:A$1449,'DNEVNI IZVESTAJ'!A$2:BK$14727,10,0)</f>
        <v>0</v>
      </c>
      <c r="O38" s="323">
        <f>VLOOKUP(A$2:A$1449,'DNEVNI IZVESTAJ'!A$2:BL$14727,11,0)</f>
        <v>0</v>
      </c>
      <c r="P38" s="323">
        <f>VLOOKUP(A$2:A$1449,'DNEVNI IZVESTAJ'!A$2:BM$14727,12,0)</f>
        <v>0</v>
      </c>
      <c r="Q38" s="323">
        <f>VLOOKUP(A$2:A$1449,'DNEVNI IZVESTAJ'!A$2:BN$14727,13,0)</f>
        <v>0</v>
      </c>
      <c r="R38" s="323">
        <f>VLOOKUP(A$2:A$1449,'DNEVNI IZVESTAJ'!A$2:BO$14727,14,0)</f>
        <v>0</v>
      </c>
      <c r="S38" s="323">
        <f>VLOOKUP(A$2:A$1449,'DNEVNI IZVESTAJ'!A$2:BP$14727,15,0)</f>
        <v>0</v>
      </c>
    </row>
    <row r="39" spans="1:19">
      <c r="A39" s="149" t="s">
        <v>1687</v>
      </c>
      <c r="B39" s="149" t="s">
        <v>962</v>
      </c>
      <c r="C39" s="149">
        <v>707.2</v>
      </c>
      <c r="D39" s="149">
        <v>6220.24</v>
      </c>
      <c r="E39" s="149" t="s">
        <v>1688</v>
      </c>
      <c r="F39" s="322">
        <f>VLOOKUP(A$2:A$1449,'DNEVNI IZVESTAJ'!A$2:C$14727,3,0)</f>
        <v>0</v>
      </c>
      <c r="G39" s="323">
        <f>VLOOKUP(A$2:A$1449,'DNEVNI IZVESTAJ'!A$2:D$14727,4,0)</f>
        <v>3487.37</v>
      </c>
      <c r="H39" s="324">
        <f>C39-F39</f>
        <v>707.2</v>
      </c>
      <c r="I39" s="320">
        <f>VLOOKUP(A$2:A$1449,'DNEVNI IZVESTAJ'!A$2:BF$14727,6,0)</f>
        <v>0</v>
      </c>
      <c r="J39" s="325">
        <f ca="1">SUM(I39+UNOS!J$9)</f>
        <v>11</v>
      </c>
      <c r="K39" s="320" t="str">
        <f>VLOOKUP(A$2:A$1449,'DNEVNI IZVESTAJ'!A$2:BH$14727,7,0)</f>
        <v>L CORP</v>
      </c>
      <c r="L39" s="320" t="str">
        <f>VLOOKUP(A$2:A$1449,'DNEVNI IZVESTAJ'!A$2:BI$14727,8,0)</f>
        <v>Current</v>
      </c>
      <c r="M39" s="323">
        <f>VLOOKUP(A$2:A$1449,'DNEVNI IZVESTAJ'!A$2:BJ$14727,9,0)</f>
        <v>0</v>
      </c>
      <c r="N39" s="323">
        <f>VLOOKUP(A$2:A$1449,'DNEVNI IZVESTAJ'!A$2:BK$14727,10,0)</f>
        <v>0</v>
      </c>
      <c r="O39" s="323">
        <f>VLOOKUP(A$2:A$1449,'DNEVNI IZVESTAJ'!A$2:BL$14727,11,0)</f>
        <v>0</v>
      </c>
      <c r="P39" s="323">
        <f>VLOOKUP(A$2:A$1449,'DNEVNI IZVESTAJ'!A$2:BM$14727,12,0)</f>
        <v>0</v>
      </c>
      <c r="Q39" s="323">
        <f>VLOOKUP(A$2:A$1449,'DNEVNI IZVESTAJ'!A$2:BN$14727,13,0)</f>
        <v>0</v>
      </c>
      <c r="R39" s="323">
        <f>VLOOKUP(A$2:A$1449,'DNEVNI IZVESTAJ'!A$2:BO$14727,14,0)</f>
        <v>0</v>
      </c>
      <c r="S39" s="323">
        <f>VLOOKUP(A$2:A$1449,'DNEVNI IZVESTAJ'!A$2:BP$14727,15,0)</f>
        <v>0</v>
      </c>
    </row>
    <row r="40" spans="1:19">
      <c r="A40" s="149" t="s">
        <v>1693</v>
      </c>
      <c r="B40" s="149" t="s">
        <v>962</v>
      </c>
      <c r="C40" s="149">
        <v>707.2</v>
      </c>
      <c r="D40" s="149">
        <v>6220.24</v>
      </c>
      <c r="E40" s="149" t="s">
        <v>1688</v>
      </c>
      <c r="F40" s="322">
        <f>VLOOKUP(A$2:A$1449,'DNEVNI IZVESTAJ'!A$2:C$14727,3,0)</f>
        <v>0</v>
      </c>
      <c r="G40" s="323">
        <f>VLOOKUP(A$2:A$1449,'DNEVNI IZVESTAJ'!A$2:D$14727,4,0)</f>
        <v>3487.37</v>
      </c>
      <c r="H40" s="324">
        <f>C40-F40</f>
        <v>707.2</v>
      </c>
      <c r="I40" s="320">
        <f>VLOOKUP(A$2:A$1449,'DNEVNI IZVESTAJ'!A$2:BF$14727,6,0)</f>
        <v>0</v>
      </c>
      <c r="J40" s="325">
        <f ca="1">SUM(I40+UNOS!J$9)</f>
        <v>11</v>
      </c>
      <c r="K40" s="320" t="str">
        <f>VLOOKUP(A$2:A$1449,'DNEVNI IZVESTAJ'!A$2:BH$14727,7,0)</f>
        <v>L CORP</v>
      </c>
      <c r="L40" s="320" t="str">
        <f>VLOOKUP(A$2:A$1449,'DNEVNI IZVESTAJ'!A$2:BI$14727,8,0)</f>
        <v>Current</v>
      </c>
      <c r="M40" s="323">
        <f>VLOOKUP(A$2:A$1449,'DNEVNI IZVESTAJ'!A$2:BJ$14727,9,0)</f>
        <v>0</v>
      </c>
      <c r="N40" s="323">
        <f>VLOOKUP(A$2:A$1449,'DNEVNI IZVESTAJ'!A$2:BK$14727,10,0)</f>
        <v>0</v>
      </c>
      <c r="O40" s="323">
        <f>VLOOKUP(A$2:A$1449,'DNEVNI IZVESTAJ'!A$2:BL$14727,11,0)</f>
        <v>0</v>
      </c>
      <c r="P40" s="323">
        <f>VLOOKUP(A$2:A$1449,'DNEVNI IZVESTAJ'!A$2:BM$14727,12,0)</f>
        <v>0</v>
      </c>
      <c r="Q40" s="323">
        <f>VLOOKUP(A$2:A$1449,'DNEVNI IZVESTAJ'!A$2:BN$14727,13,0)</f>
        <v>0</v>
      </c>
      <c r="R40" s="323">
        <f>VLOOKUP(A$2:A$1449,'DNEVNI IZVESTAJ'!A$2:BO$14727,14,0)</f>
        <v>0</v>
      </c>
      <c r="S40" s="323">
        <f>VLOOKUP(A$2:A$1449,'DNEVNI IZVESTAJ'!A$2:BP$14727,15,0)</f>
        <v>0</v>
      </c>
    </row>
    <row r="41" spans="1:19">
      <c r="A41" s="149" t="s">
        <v>1694</v>
      </c>
      <c r="B41" s="149" t="s">
        <v>962</v>
      </c>
      <c r="C41" s="149">
        <v>707.2</v>
      </c>
      <c r="D41" s="149">
        <v>6220.24</v>
      </c>
      <c r="E41" s="149" t="s">
        <v>1688</v>
      </c>
      <c r="F41" s="322">
        <f>VLOOKUP(A$2:A$1449,'DNEVNI IZVESTAJ'!A$2:C$14727,3,0)</f>
        <v>0</v>
      </c>
      <c r="G41" s="323">
        <f>VLOOKUP(A$2:A$1449,'DNEVNI IZVESTAJ'!A$2:D$14727,4,0)</f>
        <v>3487.37</v>
      </c>
      <c r="H41" s="324">
        <f>C41-F41</f>
        <v>707.2</v>
      </c>
      <c r="I41" s="320">
        <f>VLOOKUP(A$2:A$1449,'DNEVNI IZVESTAJ'!A$2:BF$14727,6,0)</f>
        <v>0</v>
      </c>
      <c r="J41" s="325">
        <f ca="1">SUM(I41+UNOS!J$9)</f>
        <v>11</v>
      </c>
      <c r="K41" s="320" t="str">
        <f>VLOOKUP(A$2:A$1449,'DNEVNI IZVESTAJ'!A$2:BH$14727,7,0)</f>
        <v>L CORP</v>
      </c>
      <c r="L41" s="320" t="str">
        <f>VLOOKUP(A$2:A$1449,'DNEVNI IZVESTAJ'!A$2:BI$14727,8,0)</f>
        <v>Current</v>
      </c>
      <c r="M41" s="323">
        <f>VLOOKUP(A$2:A$1449,'DNEVNI IZVESTAJ'!A$2:BJ$14727,9,0)</f>
        <v>0</v>
      </c>
      <c r="N41" s="323">
        <f>VLOOKUP(A$2:A$1449,'DNEVNI IZVESTAJ'!A$2:BK$14727,10,0)</f>
        <v>0</v>
      </c>
      <c r="O41" s="323">
        <f>VLOOKUP(A$2:A$1449,'DNEVNI IZVESTAJ'!A$2:BL$14727,11,0)</f>
        <v>0</v>
      </c>
      <c r="P41" s="323">
        <f>VLOOKUP(A$2:A$1449,'DNEVNI IZVESTAJ'!A$2:BM$14727,12,0)</f>
        <v>0</v>
      </c>
      <c r="Q41" s="323">
        <f>VLOOKUP(A$2:A$1449,'DNEVNI IZVESTAJ'!A$2:BN$14727,13,0)</f>
        <v>0</v>
      </c>
      <c r="R41" s="323">
        <f>VLOOKUP(A$2:A$1449,'DNEVNI IZVESTAJ'!A$2:BO$14727,14,0)</f>
        <v>0</v>
      </c>
      <c r="S41" s="323">
        <f>VLOOKUP(A$2:A$1449,'DNEVNI IZVESTAJ'!A$2:BP$14727,15,0)</f>
        <v>0</v>
      </c>
    </row>
    <row r="42" spans="1:19">
      <c r="A42" s="149" t="s">
        <v>1681</v>
      </c>
      <c r="B42" s="149" t="s">
        <v>962</v>
      </c>
      <c r="C42" s="149">
        <v>448.11</v>
      </c>
      <c r="D42" s="149">
        <v>3079.73</v>
      </c>
      <c r="E42" s="149" t="s">
        <v>1682</v>
      </c>
      <c r="F42" s="322">
        <f>VLOOKUP(A$2:A$1449,'DNEVNI IZVESTAJ'!A$2:C$14727,3,0)</f>
        <v>0</v>
      </c>
      <c r="G42" s="323">
        <f>VLOOKUP(A$2:A$1449,'DNEVNI IZVESTAJ'!A$2:D$14727,4,0)</f>
        <v>1332.05</v>
      </c>
      <c r="H42" s="324">
        <f>C42-F42</f>
        <v>448.11</v>
      </c>
      <c r="I42" s="320">
        <f>VLOOKUP(A$2:A$1449,'DNEVNI IZVESTAJ'!A$2:BF$14727,6,0)</f>
        <v>0</v>
      </c>
      <c r="J42" s="325">
        <f ca="1">SUM(I42+UNOS!J$9)</f>
        <v>11</v>
      </c>
      <c r="K42" s="320" t="str">
        <f>VLOOKUP(A$2:A$1449,'DNEVNI IZVESTAJ'!A$2:BH$14727,7,0)</f>
        <v>L CORP</v>
      </c>
      <c r="L42" s="320" t="str">
        <f>VLOOKUP(A$2:A$1449,'DNEVNI IZVESTAJ'!A$2:BI$14727,8,0)</f>
        <v>Current</v>
      </c>
      <c r="M42" s="323">
        <f>VLOOKUP(A$2:A$1449,'DNEVNI IZVESTAJ'!A$2:BJ$14727,9,0)</f>
        <v>0</v>
      </c>
      <c r="N42" s="323">
        <f>VLOOKUP(A$2:A$1449,'DNEVNI IZVESTAJ'!A$2:BK$14727,10,0)</f>
        <v>0</v>
      </c>
      <c r="O42" s="323">
        <f>VLOOKUP(A$2:A$1449,'DNEVNI IZVESTAJ'!A$2:BL$14727,11,0)</f>
        <v>0</v>
      </c>
      <c r="P42" s="323">
        <f>VLOOKUP(A$2:A$1449,'DNEVNI IZVESTAJ'!A$2:BM$14727,12,0)</f>
        <v>0</v>
      </c>
      <c r="Q42" s="323">
        <f>VLOOKUP(A$2:A$1449,'DNEVNI IZVESTAJ'!A$2:BN$14727,13,0)</f>
        <v>0</v>
      </c>
      <c r="R42" s="323">
        <f>VLOOKUP(A$2:A$1449,'DNEVNI IZVESTAJ'!A$2:BO$14727,14,0)</f>
        <v>0</v>
      </c>
      <c r="S42" s="323">
        <f>VLOOKUP(A$2:A$1449,'DNEVNI IZVESTAJ'!A$2:BP$14727,15,0)</f>
        <v>0</v>
      </c>
    </row>
    <row r="43" spans="1:19">
      <c r="A43" s="149" t="s">
        <v>1683</v>
      </c>
      <c r="B43" s="149" t="s">
        <v>962</v>
      </c>
      <c r="C43" s="149">
        <v>448.11</v>
      </c>
      <c r="D43" s="149">
        <v>3079.73</v>
      </c>
      <c r="E43" s="149" t="s">
        <v>1682</v>
      </c>
      <c r="F43" s="322">
        <f>VLOOKUP(A$2:A$1449,'DNEVNI IZVESTAJ'!A$2:C$14727,3,0)</f>
        <v>0</v>
      </c>
      <c r="G43" s="323">
        <f>VLOOKUP(A$2:A$1449,'DNEVNI IZVESTAJ'!A$2:D$14727,4,0)</f>
        <v>1332.05</v>
      </c>
      <c r="H43" s="324">
        <f>C43-F43</f>
        <v>448.11</v>
      </c>
      <c r="I43" s="320">
        <f>VLOOKUP(A$2:A$1449,'DNEVNI IZVESTAJ'!A$2:BF$14727,6,0)</f>
        <v>0</v>
      </c>
      <c r="J43" s="325">
        <f ca="1">SUM(I43+UNOS!J$9)</f>
        <v>11</v>
      </c>
      <c r="K43" s="320" t="str">
        <f>VLOOKUP(A$2:A$1449,'DNEVNI IZVESTAJ'!A$2:BH$14727,7,0)</f>
        <v>L CORP</v>
      </c>
      <c r="L43" s="320" t="str">
        <f>VLOOKUP(A$2:A$1449,'DNEVNI IZVESTAJ'!A$2:BI$14727,8,0)</f>
        <v>Current</v>
      </c>
      <c r="M43" s="323">
        <f>VLOOKUP(A$2:A$1449,'DNEVNI IZVESTAJ'!A$2:BJ$14727,9,0)</f>
        <v>0</v>
      </c>
      <c r="N43" s="323">
        <f>VLOOKUP(A$2:A$1449,'DNEVNI IZVESTAJ'!A$2:BK$14727,10,0)</f>
        <v>0</v>
      </c>
      <c r="O43" s="323">
        <f>VLOOKUP(A$2:A$1449,'DNEVNI IZVESTAJ'!A$2:BL$14727,11,0)</f>
        <v>0</v>
      </c>
      <c r="P43" s="323">
        <f>VLOOKUP(A$2:A$1449,'DNEVNI IZVESTAJ'!A$2:BM$14727,12,0)</f>
        <v>0</v>
      </c>
      <c r="Q43" s="323">
        <f>VLOOKUP(A$2:A$1449,'DNEVNI IZVESTAJ'!A$2:BN$14727,13,0)</f>
        <v>0</v>
      </c>
      <c r="R43" s="323">
        <f>VLOOKUP(A$2:A$1449,'DNEVNI IZVESTAJ'!A$2:BO$14727,14,0)</f>
        <v>0</v>
      </c>
      <c r="S43" s="323">
        <f>VLOOKUP(A$2:A$1449,'DNEVNI IZVESTAJ'!A$2:BP$14727,15,0)</f>
        <v>0</v>
      </c>
    </row>
    <row r="44" spans="1:19">
      <c r="A44" s="149" t="s">
        <v>1684</v>
      </c>
      <c r="B44" s="149" t="s">
        <v>962</v>
      </c>
      <c r="C44" s="149">
        <v>448.11</v>
      </c>
      <c r="D44" s="149">
        <v>3079.73</v>
      </c>
      <c r="E44" s="149" t="s">
        <v>1682</v>
      </c>
      <c r="F44" s="322">
        <f>VLOOKUP(A$2:A$1449,'DNEVNI IZVESTAJ'!A$2:C$14727,3,0)</f>
        <v>0</v>
      </c>
      <c r="G44" s="323">
        <f>VLOOKUP(A$2:A$1449,'DNEVNI IZVESTAJ'!A$2:D$14727,4,0)</f>
        <v>1332.05</v>
      </c>
      <c r="H44" s="324">
        <f>C44-F44</f>
        <v>448.11</v>
      </c>
      <c r="I44" s="320">
        <f>VLOOKUP(A$2:A$1449,'DNEVNI IZVESTAJ'!A$2:BF$14727,6,0)</f>
        <v>0</v>
      </c>
      <c r="J44" s="325">
        <f ca="1">SUM(I44+UNOS!J$9)</f>
        <v>11</v>
      </c>
      <c r="K44" s="320" t="str">
        <f>VLOOKUP(A$2:A$1449,'DNEVNI IZVESTAJ'!A$2:BH$14727,7,0)</f>
        <v>L CORP</v>
      </c>
      <c r="L44" s="320" t="str">
        <f>VLOOKUP(A$2:A$1449,'DNEVNI IZVESTAJ'!A$2:BI$14727,8,0)</f>
        <v>Current</v>
      </c>
      <c r="M44" s="323">
        <f>VLOOKUP(A$2:A$1449,'DNEVNI IZVESTAJ'!A$2:BJ$14727,9,0)</f>
        <v>0</v>
      </c>
      <c r="N44" s="323">
        <f>VLOOKUP(A$2:A$1449,'DNEVNI IZVESTAJ'!A$2:BK$14727,10,0)</f>
        <v>0</v>
      </c>
      <c r="O44" s="323">
        <f>VLOOKUP(A$2:A$1449,'DNEVNI IZVESTAJ'!A$2:BL$14727,11,0)</f>
        <v>0</v>
      </c>
      <c r="P44" s="323">
        <f>VLOOKUP(A$2:A$1449,'DNEVNI IZVESTAJ'!A$2:BM$14727,12,0)</f>
        <v>0</v>
      </c>
      <c r="Q44" s="323">
        <f>VLOOKUP(A$2:A$1449,'DNEVNI IZVESTAJ'!A$2:BN$14727,13,0)</f>
        <v>0</v>
      </c>
      <c r="R44" s="323">
        <f>VLOOKUP(A$2:A$1449,'DNEVNI IZVESTAJ'!A$2:BO$14727,14,0)</f>
        <v>0</v>
      </c>
      <c r="S44" s="323">
        <f>VLOOKUP(A$2:A$1449,'DNEVNI IZVESTAJ'!A$2:BP$14727,15,0)</f>
        <v>0</v>
      </c>
    </row>
    <row r="45" spans="1:19">
      <c r="A45" s="149" t="s">
        <v>1701</v>
      </c>
      <c r="B45" s="149" t="s">
        <v>962</v>
      </c>
      <c r="C45" s="149">
        <v>448.11</v>
      </c>
      <c r="D45" s="149">
        <v>4369.55</v>
      </c>
      <c r="E45" s="149" t="s">
        <v>1697</v>
      </c>
      <c r="F45" s="322">
        <f>VLOOKUP(A$2:A$1449,'DNEVNI IZVESTAJ'!A$2:C$14727,3,0)</f>
        <v>0</v>
      </c>
      <c r="G45" s="323">
        <f>VLOOKUP(A$2:A$1449,'DNEVNI IZVESTAJ'!A$2:D$14727,4,0)</f>
        <v>2645.85</v>
      </c>
      <c r="H45" s="324">
        <f>C45-F45</f>
        <v>448.11</v>
      </c>
      <c r="I45" s="320">
        <f>VLOOKUP(A$2:A$1449,'DNEVNI IZVESTAJ'!A$2:BF$14727,6,0)</f>
        <v>0</v>
      </c>
      <c r="J45" s="325">
        <f ca="1">SUM(I45+UNOS!J$9)</f>
        <v>11</v>
      </c>
      <c r="K45" s="320" t="str">
        <f>VLOOKUP(A$2:A$1449,'DNEVNI IZVESTAJ'!A$2:BH$14727,7,0)</f>
        <v>L CORP</v>
      </c>
      <c r="L45" s="320" t="str">
        <f>VLOOKUP(A$2:A$1449,'DNEVNI IZVESTAJ'!A$2:BI$14727,8,0)</f>
        <v>Current</v>
      </c>
      <c r="M45" s="323">
        <f>VLOOKUP(A$2:A$1449,'DNEVNI IZVESTAJ'!A$2:BJ$14727,9,0)</f>
        <v>0</v>
      </c>
      <c r="N45" s="323">
        <f>VLOOKUP(A$2:A$1449,'DNEVNI IZVESTAJ'!A$2:BK$14727,10,0)</f>
        <v>0</v>
      </c>
      <c r="O45" s="323">
        <f>VLOOKUP(A$2:A$1449,'DNEVNI IZVESTAJ'!A$2:BL$14727,11,0)</f>
        <v>0</v>
      </c>
      <c r="P45" s="323">
        <f>VLOOKUP(A$2:A$1449,'DNEVNI IZVESTAJ'!A$2:BM$14727,12,0)</f>
        <v>0</v>
      </c>
      <c r="Q45" s="323">
        <f>VLOOKUP(A$2:A$1449,'DNEVNI IZVESTAJ'!A$2:BN$14727,13,0)</f>
        <v>0</v>
      </c>
      <c r="R45" s="323">
        <f>VLOOKUP(A$2:A$1449,'DNEVNI IZVESTAJ'!A$2:BO$14727,14,0)</f>
        <v>0</v>
      </c>
      <c r="S45" s="323">
        <f>VLOOKUP(A$2:A$1449,'DNEVNI IZVESTAJ'!A$2:BP$14727,15,0)</f>
        <v>0</v>
      </c>
    </row>
    <row r="46" spans="1:19">
      <c r="A46" s="149" t="s">
        <v>1702</v>
      </c>
      <c r="B46" s="149" t="s">
        <v>962</v>
      </c>
      <c r="C46" s="149">
        <v>448.11</v>
      </c>
      <c r="D46" s="149">
        <v>4369.55</v>
      </c>
      <c r="E46" s="149" t="s">
        <v>1686</v>
      </c>
      <c r="F46" s="322">
        <f>VLOOKUP(A$2:A$1449,'DNEVNI IZVESTAJ'!A$2:C$14727,3,0)</f>
        <v>0</v>
      </c>
      <c r="G46" s="323">
        <f>VLOOKUP(A$2:A$1449,'DNEVNI IZVESTAJ'!A$2:D$14727,4,0)</f>
        <v>2645.85</v>
      </c>
      <c r="H46" s="324">
        <f>C46-F46</f>
        <v>448.11</v>
      </c>
      <c r="I46" s="320">
        <f>VLOOKUP(A$2:A$1449,'DNEVNI IZVESTAJ'!A$2:BF$14727,6,0)</f>
        <v>0</v>
      </c>
      <c r="J46" s="325">
        <f ca="1">SUM(I46+UNOS!J$9)</f>
        <v>11</v>
      </c>
      <c r="K46" s="320" t="str">
        <f>VLOOKUP(A$2:A$1449,'DNEVNI IZVESTAJ'!A$2:BH$14727,7,0)</f>
        <v>L CORP</v>
      </c>
      <c r="L46" s="320" t="str">
        <f>VLOOKUP(A$2:A$1449,'DNEVNI IZVESTAJ'!A$2:BI$14727,8,0)</f>
        <v>Current</v>
      </c>
      <c r="M46" s="323">
        <f>VLOOKUP(A$2:A$1449,'DNEVNI IZVESTAJ'!A$2:BJ$14727,9,0)</f>
        <v>0</v>
      </c>
      <c r="N46" s="323">
        <f>VLOOKUP(A$2:A$1449,'DNEVNI IZVESTAJ'!A$2:BK$14727,10,0)</f>
        <v>0</v>
      </c>
      <c r="O46" s="323">
        <f>VLOOKUP(A$2:A$1449,'DNEVNI IZVESTAJ'!A$2:BL$14727,11,0)</f>
        <v>0</v>
      </c>
      <c r="P46" s="323">
        <f>VLOOKUP(A$2:A$1449,'DNEVNI IZVESTAJ'!A$2:BM$14727,12,0)</f>
        <v>0</v>
      </c>
      <c r="Q46" s="323">
        <f>VLOOKUP(A$2:A$1449,'DNEVNI IZVESTAJ'!A$2:BN$14727,13,0)</f>
        <v>0</v>
      </c>
      <c r="R46" s="323">
        <f>VLOOKUP(A$2:A$1449,'DNEVNI IZVESTAJ'!A$2:BO$14727,14,0)</f>
        <v>0</v>
      </c>
      <c r="S46" s="323">
        <f>VLOOKUP(A$2:A$1449,'DNEVNI IZVESTAJ'!A$2:BP$14727,15,0)</f>
        <v>0</v>
      </c>
    </row>
    <row r="47" spans="1:19">
      <c r="A47" s="149" t="s">
        <v>1703</v>
      </c>
      <c r="B47" s="149" t="s">
        <v>962</v>
      </c>
      <c r="C47" s="149">
        <v>448.11</v>
      </c>
      <c r="D47" s="149">
        <v>4369.55</v>
      </c>
      <c r="E47" s="149" t="s">
        <v>1697</v>
      </c>
      <c r="F47" s="322">
        <f>VLOOKUP(A$2:A$1449,'DNEVNI IZVESTAJ'!A$2:C$14727,3,0)</f>
        <v>0</v>
      </c>
      <c r="G47" s="323">
        <f>VLOOKUP(A$2:A$1449,'DNEVNI IZVESTAJ'!A$2:D$14727,4,0)</f>
        <v>2645.85</v>
      </c>
      <c r="H47" s="324">
        <f>C47-F47</f>
        <v>448.11</v>
      </c>
      <c r="I47" s="320">
        <f>VLOOKUP(A$2:A$1449,'DNEVNI IZVESTAJ'!A$2:BF$14727,6,0)</f>
        <v>0</v>
      </c>
      <c r="J47" s="325">
        <f ca="1">SUM(I47+UNOS!J$9)</f>
        <v>11</v>
      </c>
      <c r="K47" s="320" t="str">
        <f>VLOOKUP(A$2:A$1449,'DNEVNI IZVESTAJ'!A$2:BH$14727,7,0)</f>
        <v>L CORP</v>
      </c>
      <c r="L47" s="320" t="str">
        <f>VLOOKUP(A$2:A$1449,'DNEVNI IZVESTAJ'!A$2:BI$14727,8,0)</f>
        <v>Current</v>
      </c>
      <c r="M47" s="323">
        <f>VLOOKUP(A$2:A$1449,'DNEVNI IZVESTAJ'!A$2:BJ$14727,9,0)</f>
        <v>0</v>
      </c>
      <c r="N47" s="323">
        <f>VLOOKUP(A$2:A$1449,'DNEVNI IZVESTAJ'!A$2:BK$14727,10,0)</f>
        <v>0</v>
      </c>
      <c r="O47" s="323">
        <f>VLOOKUP(A$2:A$1449,'DNEVNI IZVESTAJ'!A$2:BL$14727,11,0)</f>
        <v>0</v>
      </c>
      <c r="P47" s="323">
        <f>VLOOKUP(A$2:A$1449,'DNEVNI IZVESTAJ'!A$2:BM$14727,12,0)</f>
        <v>0</v>
      </c>
      <c r="Q47" s="323">
        <f>VLOOKUP(A$2:A$1449,'DNEVNI IZVESTAJ'!A$2:BN$14727,13,0)</f>
        <v>0</v>
      </c>
      <c r="R47" s="323">
        <f>VLOOKUP(A$2:A$1449,'DNEVNI IZVESTAJ'!A$2:BO$14727,14,0)</f>
        <v>0</v>
      </c>
      <c r="S47" s="323">
        <f>VLOOKUP(A$2:A$1449,'DNEVNI IZVESTAJ'!A$2:BP$14727,15,0)</f>
        <v>0</v>
      </c>
    </row>
    <row r="48" spans="1:19">
      <c r="A48" s="149" t="s">
        <v>1704</v>
      </c>
      <c r="B48" s="149" t="s">
        <v>962</v>
      </c>
      <c r="C48" s="149">
        <v>448.11</v>
      </c>
      <c r="D48" s="149">
        <v>4369.55</v>
      </c>
      <c r="E48" s="149" t="s">
        <v>1686</v>
      </c>
      <c r="F48" s="322">
        <f>VLOOKUP(A$2:A$1449,'DNEVNI IZVESTAJ'!A$2:C$14727,3,0)</f>
        <v>0</v>
      </c>
      <c r="G48" s="323">
        <f>VLOOKUP(A$2:A$1449,'DNEVNI IZVESTAJ'!A$2:D$14727,4,0)</f>
        <v>2645.85</v>
      </c>
      <c r="H48" s="324">
        <f>C48-F48</f>
        <v>448.11</v>
      </c>
      <c r="I48" s="320">
        <f>VLOOKUP(A$2:A$1449,'DNEVNI IZVESTAJ'!A$2:BF$14727,6,0)</f>
        <v>0</v>
      </c>
      <c r="J48" s="325">
        <f ca="1">SUM(I48+UNOS!J$9)</f>
        <v>11</v>
      </c>
      <c r="K48" s="320" t="str">
        <f>VLOOKUP(A$2:A$1449,'DNEVNI IZVESTAJ'!A$2:BH$14727,7,0)</f>
        <v>L CORP</v>
      </c>
      <c r="L48" s="320" t="str">
        <f>VLOOKUP(A$2:A$1449,'DNEVNI IZVESTAJ'!A$2:BI$14727,8,0)</f>
        <v>Current</v>
      </c>
      <c r="M48" s="323">
        <f>VLOOKUP(A$2:A$1449,'DNEVNI IZVESTAJ'!A$2:BJ$14727,9,0)</f>
        <v>0</v>
      </c>
      <c r="N48" s="323">
        <f>VLOOKUP(A$2:A$1449,'DNEVNI IZVESTAJ'!A$2:BK$14727,10,0)</f>
        <v>0</v>
      </c>
      <c r="O48" s="323">
        <f>VLOOKUP(A$2:A$1449,'DNEVNI IZVESTAJ'!A$2:BL$14727,11,0)</f>
        <v>0</v>
      </c>
      <c r="P48" s="323">
        <f>VLOOKUP(A$2:A$1449,'DNEVNI IZVESTAJ'!A$2:BM$14727,12,0)</f>
        <v>0</v>
      </c>
      <c r="Q48" s="323">
        <f>VLOOKUP(A$2:A$1449,'DNEVNI IZVESTAJ'!A$2:BN$14727,13,0)</f>
        <v>0</v>
      </c>
      <c r="R48" s="323">
        <f>VLOOKUP(A$2:A$1449,'DNEVNI IZVESTAJ'!A$2:BO$14727,14,0)</f>
        <v>0</v>
      </c>
      <c r="S48" s="323">
        <f>VLOOKUP(A$2:A$1449,'DNEVNI IZVESTAJ'!A$2:BP$14727,15,0)</f>
        <v>0</v>
      </c>
    </row>
    <row r="49" spans="1:19">
      <c r="A49" s="149" t="s">
        <v>1705</v>
      </c>
      <c r="B49" s="149" t="s">
        <v>962</v>
      </c>
      <c r="C49" s="149">
        <v>448.11</v>
      </c>
      <c r="D49" s="149">
        <v>4369.55</v>
      </c>
      <c r="E49" s="149" t="s">
        <v>1686</v>
      </c>
      <c r="F49" s="322">
        <f>VLOOKUP(A$2:A$1449,'DNEVNI IZVESTAJ'!A$2:C$14727,3,0)</f>
        <v>0</v>
      </c>
      <c r="G49" s="323">
        <f>VLOOKUP(A$2:A$1449,'DNEVNI IZVESTAJ'!A$2:D$14727,4,0)</f>
        <v>2645.85</v>
      </c>
      <c r="H49" s="324">
        <f>C49-F49</f>
        <v>448.11</v>
      </c>
      <c r="I49" s="320">
        <f>VLOOKUP(A$2:A$1449,'DNEVNI IZVESTAJ'!A$2:BF$14727,6,0)</f>
        <v>0</v>
      </c>
      <c r="J49" s="325">
        <f ca="1">SUM(I49+UNOS!J$9)</f>
        <v>11</v>
      </c>
      <c r="K49" s="320" t="str">
        <f>VLOOKUP(A$2:A$1449,'DNEVNI IZVESTAJ'!A$2:BH$14727,7,0)</f>
        <v>L CORP</v>
      </c>
      <c r="L49" s="320" t="str">
        <f>VLOOKUP(A$2:A$1449,'DNEVNI IZVESTAJ'!A$2:BI$14727,8,0)</f>
        <v>Current</v>
      </c>
      <c r="M49" s="323">
        <f>VLOOKUP(A$2:A$1449,'DNEVNI IZVESTAJ'!A$2:BJ$14727,9,0)</f>
        <v>0</v>
      </c>
      <c r="N49" s="323">
        <f>VLOOKUP(A$2:A$1449,'DNEVNI IZVESTAJ'!A$2:BK$14727,10,0)</f>
        <v>0</v>
      </c>
      <c r="O49" s="323">
        <f>VLOOKUP(A$2:A$1449,'DNEVNI IZVESTAJ'!A$2:BL$14727,11,0)</f>
        <v>0</v>
      </c>
      <c r="P49" s="323">
        <f>VLOOKUP(A$2:A$1449,'DNEVNI IZVESTAJ'!A$2:BM$14727,12,0)</f>
        <v>0</v>
      </c>
      <c r="Q49" s="323">
        <f>VLOOKUP(A$2:A$1449,'DNEVNI IZVESTAJ'!A$2:BN$14727,13,0)</f>
        <v>0</v>
      </c>
      <c r="R49" s="323">
        <f>VLOOKUP(A$2:A$1449,'DNEVNI IZVESTAJ'!A$2:BO$14727,14,0)</f>
        <v>0</v>
      </c>
      <c r="S49" s="323">
        <f>VLOOKUP(A$2:A$1449,'DNEVNI IZVESTAJ'!A$2:BP$14727,15,0)</f>
        <v>0</v>
      </c>
    </row>
    <row r="50" spans="1:19">
      <c r="A50" s="149" t="s">
        <v>1706</v>
      </c>
      <c r="B50" s="149" t="s">
        <v>962</v>
      </c>
      <c r="C50" s="149">
        <v>448.11</v>
      </c>
      <c r="D50" s="149">
        <v>4369.55</v>
      </c>
      <c r="E50" s="149" t="s">
        <v>1686</v>
      </c>
      <c r="F50" s="322">
        <f>VLOOKUP(A$2:A$1449,'DNEVNI IZVESTAJ'!A$2:C$14727,3,0)</f>
        <v>0</v>
      </c>
      <c r="G50" s="323">
        <f>VLOOKUP(A$2:A$1449,'DNEVNI IZVESTAJ'!A$2:D$14727,4,0)</f>
        <v>2645.85</v>
      </c>
      <c r="H50" s="324">
        <f>C50-F50</f>
        <v>448.11</v>
      </c>
      <c r="I50" s="320">
        <f>VLOOKUP(A$2:A$1449,'DNEVNI IZVESTAJ'!A$2:BF$14727,6,0)</f>
        <v>0</v>
      </c>
      <c r="J50" s="325">
        <f ca="1">SUM(I50+UNOS!J$9)</f>
        <v>11</v>
      </c>
      <c r="K50" s="320" t="str">
        <f>VLOOKUP(A$2:A$1449,'DNEVNI IZVESTAJ'!A$2:BH$14727,7,0)</f>
        <v>L CORP</v>
      </c>
      <c r="L50" s="320" t="str">
        <f>VLOOKUP(A$2:A$1449,'DNEVNI IZVESTAJ'!A$2:BI$14727,8,0)</f>
        <v>Current</v>
      </c>
      <c r="M50" s="323">
        <f>VLOOKUP(A$2:A$1449,'DNEVNI IZVESTAJ'!A$2:BJ$14727,9,0)</f>
        <v>0</v>
      </c>
      <c r="N50" s="323">
        <f>VLOOKUP(A$2:A$1449,'DNEVNI IZVESTAJ'!A$2:BK$14727,10,0)</f>
        <v>0</v>
      </c>
      <c r="O50" s="323">
        <f>VLOOKUP(A$2:A$1449,'DNEVNI IZVESTAJ'!A$2:BL$14727,11,0)</f>
        <v>0</v>
      </c>
      <c r="P50" s="323">
        <f>VLOOKUP(A$2:A$1449,'DNEVNI IZVESTAJ'!A$2:BM$14727,12,0)</f>
        <v>0</v>
      </c>
      <c r="Q50" s="323">
        <f>VLOOKUP(A$2:A$1449,'DNEVNI IZVESTAJ'!A$2:BN$14727,13,0)</f>
        <v>0</v>
      </c>
      <c r="R50" s="323">
        <f>VLOOKUP(A$2:A$1449,'DNEVNI IZVESTAJ'!A$2:BO$14727,14,0)</f>
        <v>0</v>
      </c>
      <c r="S50" s="323">
        <f>VLOOKUP(A$2:A$1449,'DNEVNI IZVESTAJ'!A$2:BP$14727,15,0)</f>
        <v>0</v>
      </c>
    </row>
    <row r="51" spans="1:19">
      <c r="A51" s="149" t="s">
        <v>1707</v>
      </c>
      <c r="B51" s="149" t="s">
        <v>962</v>
      </c>
      <c r="C51" s="149">
        <v>448.11</v>
      </c>
      <c r="D51" s="149">
        <v>4369.55</v>
      </c>
      <c r="E51" s="149" t="s">
        <v>1686</v>
      </c>
      <c r="F51" s="322">
        <f>VLOOKUP(A$2:A$1449,'DNEVNI IZVESTAJ'!A$2:C$14727,3,0)</f>
        <v>0</v>
      </c>
      <c r="G51" s="323">
        <f>VLOOKUP(A$2:A$1449,'DNEVNI IZVESTAJ'!A$2:D$14727,4,0)</f>
        <v>2645.85</v>
      </c>
      <c r="H51" s="324">
        <f>C51-F51</f>
        <v>448.11</v>
      </c>
      <c r="I51" s="320">
        <f>VLOOKUP(A$2:A$1449,'DNEVNI IZVESTAJ'!A$2:BF$14727,6,0)</f>
        <v>0</v>
      </c>
      <c r="J51" s="325">
        <f ca="1">SUM(I51+UNOS!J$9)</f>
        <v>11</v>
      </c>
      <c r="K51" s="320" t="str">
        <f>VLOOKUP(A$2:A$1449,'DNEVNI IZVESTAJ'!A$2:BH$14727,7,0)</f>
        <v>L CORP</v>
      </c>
      <c r="L51" s="320" t="str">
        <f>VLOOKUP(A$2:A$1449,'DNEVNI IZVESTAJ'!A$2:BI$14727,8,0)</f>
        <v>Current</v>
      </c>
      <c r="M51" s="323">
        <f>VLOOKUP(A$2:A$1449,'DNEVNI IZVESTAJ'!A$2:BJ$14727,9,0)</f>
        <v>0</v>
      </c>
      <c r="N51" s="323">
        <f>VLOOKUP(A$2:A$1449,'DNEVNI IZVESTAJ'!A$2:BK$14727,10,0)</f>
        <v>0</v>
      </c>
      <c r="O51" s="323">
        <f>VLOOKUP(A$2:A$1449,'DNEVNI IZVESTAJ'!A$2:BL$14727,11,0)</f>
        <v>0</v>
      </c>
      <c r="P51" s="323">
        <f>VLOOKUP(A$2:A$1449,'DNEVNI IZVESTAJ'!A$2:BM$14727,12,0)</f>
        <v>0</v>
      </c>
      <c r="Q51" s="323">
        <f>VLOOKUP(A$2:A$1449,'DNEVNI IZVESTAJ'!A$2:BN$14727,13,0)</f>
        <v>0</v>
      </c>
      <c r="R51" s="323">
        <f>VLOOKUP(A$2:A$1449,'DNEVNI IZVESTAJ'!A$2:BO$14727,14,0)</f>
        <v>0</v>
      </c>
      <c r="S51" s="323">
        <f>VLOOKUP(A$2:A$1449,'DNEVNI IZVESTAJ'!A$2:BP$14727,15,0)</f>
        <v>0</v>
      </c>
    </row>
    <row r="52" spans="1:19">
      <c r="A52" s="149" t="s">
        <v>1708</v>
      </c>
      <c r="B52" s="149" t="s">
        <v>962</v>
      </c>
      <c r="C52" s="149">
        <v>448.11</v>
      </c>
      <c r="D52" s="149">
        <v>4369.55</v>
      </c>
      <c r="E52" s="149" t="s">
        <v>1686</v>
      </c>
      <c r="F52" s="322">
        <f>VLOOKUP(A$2:A$1449,'DNEVNI IZVESTAJ'!A$2:C$14727,3,0)</f>
        <v>0</v>
      </c>
      <c r="G52" s="323">
        <f>VLOOKUP(A$2:A$1449,'DNEVNI IZVESTAJ'!A$2:D$14727,4,0)</f>
        <v>2645.85</v>
      </c>
      <c r="H52" s="324">
        <f>C52-F52</f>
        <v>448.11</v>
      </c>
      <c r="I52" s="320">
        <f>VLOOKUP(A$2:A$1449,'DNEVNI IZVESTAJ'!A$2:BF$14727,6,0)</f>
        <v>0</v>
      </c>
      <c r="J52" s="325">
        <f ca="1">SUM(I52+UNOS!J$9)</f>
        <v>11</v>
      </c>
      <c r="K52" s="320" t="str">
        <f>VLOOKUP(A$2:A$1449,'DNEVNI IZVESTAJ'!A$2:BH$14727,7,0)</f>
        <v>L CORP</v>
      </c>
      <c r="L52" s="320" t="str">
        <f>VLOOKUP(A$2:A$1449,'DNEVNI IZVESTAJ'!A$2:BI$14727,8,0)</f>
        <v>Current</v>
      </c>
      <c r="M52" s="323">
        <f>VLOOKUP(A$2:A$1449,'DNEVNI IZVESTAJ'!A$2:BJ$14727,9,0)</f>
        <v>0</v>
      </c>
      <c r="N52" s="323">
        <f>VLOOKUP(A$2:A$1449,'DNEVNI IZVESTAJ'!A$2:BK$14727,10,0)</f>
        <v>0</v>
      </c>
      <c r="O52" s="323">
        <f>VLOOKUP(A$2:A$1449,'DNEVNI IZVESTAJ'!A$2:BL$14727,11,0)</f>
        <v>0</v>
      </c>
      <c r="P52" s="323">
        <f>VLOOKUP(A$2:A$1449,'DNEVNI IZVESTAJ'!A$2:BM$14727,12,0)</f>
        <v>0</v>
      </c>
      <c r="Q52" s="323">
        <f>VLOOKUP(A$2:A$1449,'DNEVNI IZVESTAJ'!A$2:BN$14727,13,0)</f>
        <v>0</v>
      </c>
      <c r="R52" s="323">
        <f>VLOOKUP(A$2:A$1449,'DNEVNI IZVESTAJ'!A$2:BO$14727,14,0)</f>
        <v>0</v>
      </c>
      <c r="S52" s="323">
        <f>VLOOKUP(A$2:A$1449,'DNEVNI IZVESTAJ'!A$2:BP$14727,15,0)</f>
        <v>0</v>
      </c>
    </row>
    <row r="53" spans="1:19">
      <c r="A53" s="149" t="s">
        <v>1696</v>
      </c>
      <c r="B53" s="149" t="s">
        <v>962</v>
      </c>
      <c r="C53" s="149">
        <v>448.08</v>
      </c>
      <c r="D53" s="149">
        <v>4369.38</v>
      </c>
      <c r="E53" s="149" t="s">
        <v>1697</v>
      </c>
      <c r="F53" s="322">
        <f>VLOOKUP(A$2:A$1449,'DNEVNI IZVESTAJ'!A$2:C$14727,3,0)</f>
        <v>0</v>
      </c>
      <c r="G53" s="323">
        <f>VLOOKUP(A$2:A$1449,'DNEVNI IZVESTAJ'!A$2:D$14727,4,0)</f>
        <v>2645.8</v>
      </c>
      <c r="H53" s="324">
        <f>C53-F53</f>
        <v>448.08</v>
      </c>
      <c r="I53" s="320">
        <f>VLOOKUP(A$2:A$1449,'DNEVNI IZVESTAJ'!A$2:BF$14727,6,0)</f>
        <v>0</v>
      </c>
      <c r="J53" s="325">
        <f ca="1">SUM(I53+UNOS!J$9)</f>
        <v>11</v>
      </c>
      <c r="K53" s="320" t="str">
        <f>VLOOKUP(A$2:A$1449,'DNEVNI IZVESTAJ'!A$2:BH$14727,7,0)</f>
        <v>L CORP</v>
      </c>
      <c r="L53" s="320" t="str">
        <f>VLOOKUP(A$2:A$1449,'DNEVNI IZVESTAJ'!A$2:BI$14727,8,0)</f>
        <v>Current</v>
      </c>
      <c r="M53" s="323">
        <f>VLOOKUP(A$2:A$1449,'DNEVNI IZVESTAJ'!A$2:BJ$14727,9,0)</f>
        <v>0</v>
      </c>
      <c r="N53" s="323">
        <f>VLOOKUP(A$2:A$1449,'DNEVNI IZVESTAJ'!A$2:BK$14727,10,0)</f>
        <v>0</v>
      </c>
      <c r="O53" s="323">
        <f>VLOOKUP(A$2:A$1449,'DNEVNI IZVESTAJ'!A$2:BL$14727,11,0)</f>
        <v>0</v>
      </c>
      <c r="P53" s="323">
        <f>VLOOKUP(A$2:A$1449,'DNEVNI IZVESTAJ'!A$2:BM$14727,12,0)</f>
        <v>0</v>
      </c>
      <c r="Q53" s="323">
        <f>VLOOKUP(A$2:A$1449,'DNEVNI IZVESTAJ'!A$2:BN$14727,13,0)</f>
        <v>0</v>
      </c>
      <c r="R53" s="323">
        <f>VLOOKUP(A$2:A$1449,'DNEVNI IZVESTAJ'!A$2:BO$14727,14,0)</f>
        <v>0</v>
      </c>
      <c r="S53" s="323">
        <f>VLOOKUP(A$2:A$1449,'DNEVNI IZVESTAJ'!A$2:BP$14727,15,0)</f>
        <v>0</v>
      </c>
    </row>
    <row r="54" spans="1:19">
      <c r="A54" s="149" t="s">
        <v>1698</v>
      </c>
      <c r="B54" s="149" t="s">
        <v>962</v>
      </c>
      <c r="C54" s="149">
        <v>448.08</v>
      </c>
      <c r="D54" s="149">
        <v>4369.38</v>
      </c>
      <c r="E54" s="149" t="s">
        <v>1697</v>
      </c>
      <c r="F54" s="322">
        <f>VLOOKUP(A$2:A$1449,'DNEVNI IZVESTAJ'!A$2:C$14727,3,0)</f>
        <v>0</v>
      </c>
      <c r="G54" s="323">
        <f>VLOOKUP(A$2:A$1449,'DNEVNI IZVESTAJ'!A$2:D$14727,4,0)</f>
        <v>2645.8</v>
      </c>
      <c r="H54" s="324">
        <f>C54-F54</f>
        <v>448.08</v>
      </c>
      <c r="I54" s="320">
        <f>VLOOKUP(A$2:A$1449,'DNEVNI IZVESTAJ'!A$2:BF$14727,6,0)</f>
        <v>0</v>
      </c>
      <c r="J54" s="325">
        <f ca="1">SUM(I54+UNOS!J$9)</f>
        <v>11</v>
      </c>
      <c r="K54" s="320" t="str">
        <f>VLOOKUP(A$2:A$1449,'DNEVNI IZVESTAJ'!A$2:BH$14727,7,0)</f>
        <v>L CORP</v>
      </c>
      <c r="L54" s="320" t="str">
        <f>VLOOKUP(A$2:A$1449,'DNEVNI IZVESTAJ'!A$2:BI$14727,8,0)</f>
        <v>Current</v>
      </c>
      <c r="M54" s="323">
        <f>VLOOKUP(A$2:A$1449,'DNEVNI IZVESTAJ'!A$2:BJ$14727,9,0)</f>
        <v>0</v>
      </c>
      <c r="N54" s="323">
        <f>VLOOKUP(A$2:A$1449,'DNEVNI IZVESTAJ'!A$2:BK$14727,10,0)</f>
        <v>0</v>
      </c>
      <c r="O54" s="323">
        <f>VLOOKUP(A$2:A$1449,'DNEVNI IZVESTAJ'!A$2:BL$14727,11,0)</f>
        <v>0</v>
      </c>
      <c r="P54" s="323">
        <f>VLOOKUP(A$2:A$1449,'DNEVNI IZVESTAJ'!A$2:BM$14727,12,0)</f>
        <v>0</v>
      </c>
      <c r="Q54" s="323">
        <f>VLOOKUP(A$2:A$1449,'DNEVNI IZVESTAJ'!A$2:BN$14727,13,0)</f>
        <v>0</v>
      </c>
      <c r="R54" s="323">
        <f>VLOOKUP(A$2:A$1449,'DNEVNI IZVESTAJ'!A$2:BO$14727,14,0)</f>
        <v>0</v>
      </c>
      <c r="S54" s="323">
        <f>VLOOKUP(A$2:A$1449,'DNEVNI IZVESTAJ'!A$2:BP$14727,15,0)</f>
        <v>0</v>
      </c>
    </row>
    <row r="55" spans="1:19">
      <c r="A55" s="149" t="s">
        <v>1699</v>
      </c>
      <c r="B55" s="149" t="s">
        <v>962</v>
      </c>
      <c r="C55" s="149">
        <v>448.08</v>
      </c>
      <c r="D55" s="149">
        <v>4369.38</v>
      </c>
      <c r="E55" s="149" t="s">
        <v>1697</v>
      </c>
      <c r="F55" s="322">
        <f>VLOOKUP(A$2:A$1449,'DNEVNI IZVESTAJ'!A$2:C$14727,3,0)</f>
        <v>0</v>
      </c>
      <c r="G55" s="323">
        <f>VLOOKUP(A$2:A$1449,'DNEVNI IZVESTAJ'!A$2:D$14727,4,0)</f>
        <v>2645.8</v>
      </c>
      <c r="H55" s="324">
        <f>C55-F55</f>
        <v>448.08</v>
      </c>
      <c r="I55" s="320">
        <f>VLOOKUP(A$2:A$1449,'DNEVNI IZVESTAJ'!A$2:BF$14727,6,0)</f>
        <v>0</v>
      </c>
      <c r="J55" s="325">
        <f ca="1">SUM(I55+UNOS!J$9)</f>
        <v>11</v>
      </c>
      <c r="K55" s="320" t="str">
        <f>VLOOKUP(A$2:A$1449,'DNEVNI IZVESTAJ'!A$2:BH$14727,7,0)</f>
        <v>L CORP</v>
      </c>
      <c r="L55" s="320" t="str">
        <f>VLOOKUP(A$2:A$1449,'DNEVNI IZVESTAJ'!A$2:BI$14727,8,0)</f>
        <v>Current</v>
      </c>
      <c r="M55" s="323">
        <f>VLOOKUP(A$2:A$1449,'DNEVNI IZVESTAJ'!A$2:BJ$14727,9,0)</f>
        <v>0</v>
      </c>
      <c r="N55" s="323">
        <f>VLOOKUP(A$2:A$1449,'DNEVNI IZVESTAJ'!A$2:BK$14727,10,0)</f>
        <v>0</v>
      </c>
      <c r="O55" s="323">
        <f>VLOOKUP(A$2:A$1449,'DNEVNI IZVESTAJ'!A$2:BL$14727,11,0)</f>
        <v>0</v>
      </c>
      <c r="P55" s="323">
        <f>VLOOKUP(A$2:A$1449,'DNEVNI IZVESTAJ'!A$2:BM$14727,12,0)</f>
        <v>0</v>
      </c>
      <c r="Q55" s="323">
        <f>VLOOKUP(A$2:A$1449,'DNEVNI IZVESTAJ'!A$2:BN$14727,13,0)</f>
        <v>0</v>
      </c>
      <c r="R55" s="323">
        <f>VLOOKUP(A$2:A$1449,'DNEVNI IZVESTAJ'!A$2:BO$14727,14,0)</f>
        <v>0</v>
      </c>
      <c r="S55" s="323">
        <f>VLOOKUP(A$2:A$1449,'DNEVNI IZVESTAJ'!A$2:BP$14727,15,0)</f>
        <v>0</v>
      </c>
    </row>
    <row r="56" spans="1:19">
      <c r="A56" s="149" t="s">
        <v>1700</v>
      </c>
      <c r="B56" s="149" t="s">
        <v>962</v>
      </c>
      <c r="C56" s="149">
        <v>448.08</v>
      </c>
      <c r="D56" s="149">
        <v>4369.38</v>
      </c>
      <c r="E56" s="149" t="s">
        <v>1697</v>
      </c>
      <c r="F56" s="322">
        <f>VLOOKUP(A$2:A$1449,'DNEVNI IZVESTAJ'!A$2:C$14727,3,0)</f>
        <v>0</v>
      </c>
      <c r="G56" s="323">
        <f>VLOOKUP(A$2:A$1449,'DNEVNI IZVESTAJ'!A$2:D$14727,4,0)</f>
        <v>2645.8</v>
      </c>
      <c r="H56" s="324">
        <f>C56-F56</f>
        <v>448.08</v>
      </c>
      <c r="I56" s="320">
        <f>VLOOKUP(A$2:A$1449,'DNEVNI IZVESTAJ'!A$2:BF$14727,6,0)</f>
        <v>0</v>
      </c>
      <c r="J56" s="325">
        <f ca="1">SUM(I56+UNOS!J$9)</f>
        <v>11</v>
      </c>
      <c r="K56" s="320" t="str">
        <f>VLOOKUP(A$2:A$1449,'DNEVNI IZVESTAJ'!A$2:BH$14727,7,0)</f>
        <v>L CORP</v>
      </c>
      <c r="L56" s="320" t="str">
        <f>VLOOKUP(A$2:A$1449,'DNEVNI IZVESTAJ'!A$2:BI$14727,8,0)</f>
        <v>Current</v>
      </c>
      <c r="M56" s="323">
        <f>VLOOKUP(A$2:A$1449,'DNEVNI IZVESTAJ'!A$2:BJ$14727,9,0)</f>
        <v>0</v>
      </c>
      <c r="N56" s="323">
        <f>VLOOKUP(A$2:A$1449,'DNEVNI IZVESTAJ'!A$2:BK$14727,10,0)</f>
        <v>0</v>
      </c>
      <c r="O56" s="323">
        <f>VLOOKUP(A$2:A$1449,'DNEVNI IZVESTAJ'!A$2:BL$14727,11,0)</f>
        <v>0</v>
      </c>
      <c r="P56" s="323">
        <f>VLOOKUP(A$2:A$1449,'DNEVNI IZVESTAJ'!A$2:BM$14727,12,0)</f>
        <v>0</v>
      </c>
      <c r="Q56" s="323">
        <f>VLOOKUP(A$2:A$1449,'DNEVNI IZVESTAJ'!A$2:BN$14727,13,0)</f>
        <v>0</v>
      </c>
      <c r="R56" s="323">
        <f>VLOOKUP(A$2:A$1449,'DNEVNI IZVESTAJ'!A$2:BO$14727,14,0)</f>
        <v>0</v>
      </c>
      <c r="S56" s="323">
        <f>VLOOKUP(A$2:A$1449,'DNEVNI IZVESTAJ'!A$2:BP$14727,15,0)</f>
        <v>0</v>
      </c>
    </row>
    <row r="57" spans="1:19">
      <c r="A57" s="149" t="s">
        <v>1685</v>
      </c>
      <c r="B57" s="149" t="s">
        <v>962</v>
      </c>
      <c r="C57" s="149">
        <v>447.96</v>
      </c>
      <c r="D57" s="149">
        <v>3510.73</v>
      </c>
      <c r="E57" s="149" t="s">
        <v>1686</v>
      </c>
      <c r="F57" s="322">
        <f>VLOOKUP(A$2:A$1449,'DNEVNI IZVESTAJ'!A$2:C$14727,3,0)</f>
        <v>0</v>
      </c>
      <c r="G57" s="323">
        <f>VLOOKUP(A$2:A$1449,'DNEVNI IZVESTAJ'!A$2:D$14727,4,0)</f>
        <v>1771.62</v>
      </c>
      <c r="H57" s="324">
        <f>C57-F57</f>
        <v>447.96</v>
      </c>
      <c r="I57" s="320">
        <f>VLOOKUP(A$2:A$1449,'DNEVNI IZVESTAJ'!A$2:BF$14727,6,0)</f>
        <v>0</v>
      </c>
      <c r="J57" s="325">
        <f ca="1">SUM(I57+UNOS!J$9)</f>
        <v>11</v>
      </c>
      <c r="K57" s="320" t="str">
        <f>VLOOKUP(A$2:A$1449,'DNEVNI IZVESTAJ'!A$2:BH$14727,7,0)</f>
        <v>L CORP</v>
      </c>
      <c r="L57" s="320" t="str">
        <f>VLOOKUP(A$2:A$1449,'DNEVNI IZVESTAJ'!A$2:BI$14727,8,0)</f>
        <v>Current</v>
      </c>
      <c r="M57" s="323">
        <f>VLOOKUP(A$2:A$1449,'DNEVNI IZVESTAJ'!A$2:BJ$14727,9,0)</f>
        <v>0</v>
      </c>
      <c r="N57" s="323">
        <f>VLOOKUP(A$2:A$1449,'DNEVNI IZVESTAJ'!A$2:BK$14727,10,0)</f>
        <v>0</v>
      </c>
      <c r="O57" s="323">
        <f>VLOOKUP(A$2:A$1449,'DNEVNI IZVESTAJ'!A$2:BL$14727,11,0)</f>
        <v>0</v>
      </c>
      <c r="P57" s="323">
        <f>VLOOKUP(A$2:A$1449,'DNEVNI IZVESTAJ'!A$2:BM$14727,12,0)</f>
        <v>0</v>
      </c>
      <c r="Q57" s="323">
        <f>VLOOKUP(A$2:A$1449,'DNEVNI IZVESTAJ'!A$2:BN$14727,13,0)</f>
        <v>0</v>
      </c>
      <c r="R57" s="323">
        <f>VLOOKUP(A$2:A$1449,'DNEVNI IZVESTAJ'!A$2:BO$14727,14,0)</f>
        <v>0</v>
      </c>
      <c r="S57" s="323">
        <f>VLOOKUP(A$2:A$1449,'DNEVNI IZVESTAJ'!A$2:BP$14727,15,0)</f>
        <v>0</v>
      </c>
    </row>
    <row r="58" spans="1:19">
      <c r="A58" s="149" t="s">
        <v>16150</v>
      </c>
      <c r="B58" s="149" t="s">
        <v>962</v>
      </c>
      <c r="C58" s="329">
        <v>160.91</v>
      </c>
      <c r="D58" s="329">
        <v>8003.56</v>
      </c>
      <c r="E58" s="149" t="s">
        <v>16151</v>
      </c>
      <c r="F58" s="322">
        <f>VLOOKUP(A$2:A$1449,'DNEVNI IZVESTAJ'!A$2:C$14727,3,0)</f>
        <v>0</v>
      </c>
      <c r="G58" s="323">
        <f>VLOOKUP(A$2:A$1449,'DNEVNI IZVESTAJ'!A$2:D$14727,4,0)</f>
        <v>7492.77</v>
      </c>
      <c r="H58" s="324">
        <f>C58-F58</f>
        <v>160.91</v>
      </c>
      <c r="I58" s="320">
        <f>VLOOKUP(A$2:A$1449,'DNEVNI IZVESTAJ'!A$2:BF$14727,6,0)</f>
        <v>0</v>
      </c>
      <c r="J58" s="325">
        <f ca="1">SUM(I58+UNOS!J$9)</f>
        <v>11</v>
      </c>
      <c r="K58" s="320" t="str">
        <f>VLOOKUP(A$2:A$1449,'DNEVNI IZVESTAJ'!A$2:BH$14727,7,0)</f>
        <v>L CORP</v>
      </c>
      <c r="L58" s="320" t="str">
        <f>VLOOKUP(A$2:A$1449,'DNEVNI IZVESTAJ'!A$2:BI$14727,8,0)</f>
        <v>Current</v>
      </c>
      <c r="M58" s="323">
        <f>VLOOKUP(A$2:A$1449,'DNEVNI IZVESTAJ'!A$2:BJ$14727,9,0)</f>
        <v>0</v>
      </c>
      <c r="N58" s="323">
        <f>VLOOKUP(A$2:A$1449,'DNEVNI IZVESTAJ'!A$2:BK$14727,10,0)</f>
        <v>0</v>
      </c>
      <c r="O58" s="323">
        <f>VLOOKUP(A$2:A$1449,'DNEVNI IZVESTAJ'!A$2:BL$14727,11,0)</f>
        <v>0</v>
      </c>
      <c r="P58" s="323">
        <f>VLOOKUP(A$2:A$1449,'DNEVNI IZVESTAJ'!A$2:BM$14727,12,0)</f>
        <v>0</v>
      </c>
      <c r="Q58" s="323">
        <f>VLOOKUP(A$2:A$1449,'DNEVNI IZVESTAJ'!A$2:BN$14727,13,0)</f>
        <v>0</v>
      </c>
      <c r="R58" s="323">
        <f>VLOOKUP(A$2:A$1449,'DNEVNI IZVESTAJ'!A$2:BO$14727,14,0)</f>
        <v>0</v>
      </c>
      <c r="S58" s="323">
        <f>VLOOKUP(A$2:A$1449,'DNEVNI IZVESTAJ'!A$2:BP$14727,15,0)</f>
        <v>0</v>
      </c>
    </row>
    <row r="59" spans="1:19">
      <c r="A59" s="149" t="s">
        <v>16153</v>
      </c>
      <c r="B59" s="149" t="s">
        <v>962</v>
      </c>
      <c r="C59" s="329">
        <v>160.91</v>
      </c>
      <c r="D59" s="329">
        <v>8003.56</v>
      </c>
      <c r="E59" s="149" t="s">
        <v>16151</v>
      </c>
      <c r="F59" s="322">
        <f>VLOOKUP(A$2:A$1449,'DNEVNI IZVESTAJ'!A$2:C$14727,3,0)</f>
        <v>0</v>
      </c>
      <c r="G59" s="323">
        <f>VLOOKUP(A$2:A$1449,'DNEVNI IZVESTAJ'!A$2:D$14727,4,0)</f>
        <v>7492.77</v>
      </c>
      <c r="H59" s="324">
        <f>C59-F59</f>
        <v>160.91</v>
      </c>
      <c r="I59" s="320">
        <f>VLOOKUP(A$2:A$1449,'DNEVNI IZVESTAJ'!A$2:BF$14727,6,0)</f>
        <v>0</v>
      </c>
      <c r="J59" s="325">
        <f ca="1">SUM(I59+UNOS!J$9)</f>
        <v>11</v>
      </c>
      <c r="K59" s="320" t="str">
        <f>VLOOKUP(A$2:A$1449,'DNEVNI IZVESTAJ'!A$2:BH$14727,7,0)</f>
        <v>L CORP</v>
      </c>
      <c r="L59" s="320" t="str">
        <f>VLOOKUP(A$2:A$1449,'DNEVNI IZVESTAJ'!A$2:BI$14727,8,0)</f>
        <v>Current</v>
      </c>
      <c r="M59" s="323">
        <f>VLOOKUP(A$2:A$1449,'DNEVNI IZVESTAJ'!A$2:BJ$14727,9,0)</f>
        <v>0</v>
      </c>
      <c r="N59" s="323">
        <f>VLOOKUP(A$2:A$1449,'DNEVNI IZVESTAJ'!A$2:BK$14727,10,0)</f>
        <v>0</v>
      </c>
      <c r="O59" s="323">
        <f>VLOOKUP(A$2:A$1449,'DNEVNI IZVESTAJ'!A$2:BL$14727,11,0)</f>
        <v>0</v>
      </c>
      <c r="P59" s="323">
        <f>VLOOKUP(A$2:A$1449,'DNEVNI IZVESTAJ'!A$2:BM$14727,12,0)</f>
        <v>0</v>
      </c>
      <c r="Q59" s="323">
        <f>VLOOKUP(A$2:A$1449,'DNEVNI IZVESTAJ'!A$2:BN$14727,13,0)</f>
        <v>0</v>
      </c>
      <c r="R59" s="323">
        <f>VLOOKUP(A$2:A$1449,'DNEVNI IZVESTAJ'!A$2:BO$14727,14,0)</f>
        <v>0</v>
      </c>
      <c r="S59" s="323">
        <f>VLOOKUP(A$2:A$1449,'DNEVNI IZVESTAJ'!A$2:BP$14727,15,0)</f>
        <v>0</v>
      </c>
    </row>
    <row r="60" spans="1:19">
      <c r="A60" s="149" t="s">
        <v>16183</v>
      </c>
      <c r="B60" s="149" t="s">
        <v>962</v>
      </c>
      <c r="C60" s="329">
        <v>160.91</v>
      </c>
      <c r="D60" s="329">
        <v>8003.56</v>
      </c>
      <c r="E60" s="149" t="s">
        <v>16151</v>
      </c>
      <c r="F60" s="322">
        <f>VLOOKUP(A$2:A$1449,'DNEVNI IZVESTAJ'!A$2:C$14727,3,0)</f>
        <v>0</v>
      </c>
      <c r="G60" s="323">
        <f>VLOOKUP(A$2:A$1449,'DNEVNI IZVESTAJ'!A$2:D$14727,4,0)</f>
        <v>7492.77</v>
      </c>
      <c r="H60" s="324">
        <f>C60-F60</f>
        <v>160.91</v>
      </c>
      <c r="I60" s="320">
        <f>VLOOKUP(A$2:A$1449,'DNEVNI IZVESTAJ'!A$2:BF$14727,6,0)</f>
        <v>0</v>
      </c>
      <c r="J60" s="325">
        <f ca="1">SUM(I60+UNOS!J$9)</f>
        <v>11</v>
      </c>
      <c r="K60" s="320" t="str">
        <f>VLOOKUP(A$2:A$1449,'DNEVNI IZVESTAJ'!A$2:BH$14727,7,0)</f>
        <v>L CORP</v>
      </c>
      <c r="L60" s="320" t="str">
        <f>VLOOKUP(A$2:A$1449,'DNEVNI IZVESTAJ'!A$2:BI$14727,8,0)</f>
        <v>Current</v>
      </c>
      <c r="M60" s="323">
        <f>VLOOKUP(A$2:A$1449,'DNEVNI IZVESTAJ'!A$2:BJ$14727,9,0)</f>
        <v>0</v>
      </c>
      <c r="N60" s="323">
        <f>VLOOKUP(A$2:A$1449,'DNEVNI IZVESTAJ'!A$2:BK$14727,10,0)</f>
        <v>0</v>
      </c>
      <c r="O60" s="323">
        <f>VLOOKUP(A$2:A$1449,'DNEVNI IZVESTAJ'!A$2:BL$14727,11,0)</f>
        <v>0</v>
      </c>
      <c r="P60" s="323">
        <f>VLOOKUP(A$2:A$1449,'DNEVNI IZVESTAJ'!A$2:BM$14727,12,0)</f>
        <v>0</v>
      </c>
      <c r="Q60" s="323">
        <f>VLOOKUP(A$2:A$1449,'DNEVNI IZVESTAJ'!A$2:BN$14727,13,0)</f>
        <v>0</v>
      </c>
      <c r="R60" s="323">
        <f>VLOOKUP(A$2:A$1449,'DNEVNI IZVESTAJ'!A$2:BO$14727,14,0)</f>
        <v>0</v>
      </c>
      <c r="S60" s="323">
        <f>VLOOKUP(A$2:A$1449,'DNEVNI IZVESTAJ'!A$2:BP$14727,15,0)</f>
        <v>0</v>
      </c>
    </row>
    <row r="61" spans="1:19">
      <c r="A61" s="149" t="s">
        <v>16155</v>
      </c>
      <c r="B61" s="149" t="s">
        <v>962</v>
      </c>
      <c r="C61" s="329">
        <v>160.91</v>
      </c>
      <c r="D61" s="329">
        <v>8003.56</v>
      </c>
      <c r="E61" s="149" t="s">
        <v>16151</v>
      </c>
      <c r="F61" s="322">
        <f>VLOOKUP(A$2:A$1449,'DNEVNI IZVESTAJ'!A$2:C$14727,3,0)</f>
        <v>0</v>
      </c>
      <c r="G61" s="323">
        <f>VLOOKUP(A$2:A$1449,'DNEVNI IZVESTAJ'!A$2:D$14727,4,0)</f>
        <v>7492.77</v>
      </c>
      <c r="H61" s="324">
        <f>C61-F61</f>
        <v>160.91</v>
      </c>
      <c r="I61" s="320">
        <f>VLOOKUP(A$2:A$1449,'DNEVNI IZVESTAJ'!A$2:BF$14727,6,0)</f>
        <v>0</v>
      </c>
      <c r="J61" s="325">
        <f ca="1">SUM(I61+UNOS!J$9)</f>
        <v>11</v>
      </c>
      <c r="K61" s="320" t="str">
        <f>VLOOKUP(A$2:A$1449,'DNEVNI IZVESTAJ'!A$2:BH$14727,7,0)</f>
        <v>L CORP</v>
      </c>
      <c r="L61" s="320" t="str">
        <f>VLOOKUP(A$2:A$1449,'DNEVNI IZVESTAJ'!A$2:BI$14727,8,0)</f>
        <v>Current</v>
      </c>
      <c r="M61" s="323">
        <f>VLOOKUP(A$2:A$1449,'DNEVNI IZVESTAJ'!A$2:BJ$14727,9,0)</f>
        <v>0</v>
      </c>
      <c r="N61" s="323">
        <f>VLOOKUP(A$2:A$1449,'DNEVNI IZVESTAJ'!A$2:BK$14727,10,0)</f>
        <v>0</v>
      </c>
      <c r="O61" s="323">
        <f>VLOOKUP(A$2:A$1449,'DNEVNI IZVESTAJ'!A$2:BL$14727,11,0)</f>
        <v>0</v>
      </c>
      <c r="P61" s="323">
        <f>VLOOKUP(A$2:A$1449,'DNEVNI IZVESTAJ'!A$2:BM$14727,12,0)</f>
        <v>0</v>
      </c>
      <c r="Q61" s="323">
        <f>VLOOKUP(A$2:A$1449,'DNEVNI IZVESTAJ'!A$2:BN$14727,13,0)</f>
        <v>0</v>
      </c>
      <c r="R61" s="323">
        <f>VLOOKUP(A$2:A$1449,'DNEVNI IZVESTAJ'!A$2:BO$14727,14,0)</f>
        <v>0</v>
      </c>
      <c r="S61" s="323">
        <f>VLOOKUP(A$2:A$1449,'DNEVNI IZVESTAJ'!A$2:BP$14727,15,0)</f>
        <v>0</v>
      </c>
    </row>
    <row r="62" spans="1:19">
      <c r="A62" s="149" t="s">
        <v>16185</v>
      </c>
      <c r="B62" s="149" t="s">
        <v>962</v>
      </c>
      <c r="C62" s="329">
        <v>160.91</v>
      </c>
      <c r="D62" s="329">
        <v>8003.56</v>
      </c>
      <c r="E62" s="149" t="s">
        <v>16151</v>
      </c>
      <c r="F62" s="322">
        <f>VLOOKUP(A$2:A$1449,'DNEVNI IZVESTAJ'!A$2:C$14727,3,0)</f>
        <v>0</v>
      </c>
      <c r="G62" s="323">
        <f>VLOOKUP(A$2:A$1449,'DNEVNI IZVESTAJ'!A$2:D$14727,4,0)</f>
        <v>7492.77</v>
      </c>
      <c r="H62" s="324">
        <f>C62-F62</f>
        <v>160.91</v>
      </c>
      <c r="I62" s="320">
        <f>VLOOKUP(A$2:A$1449,'DNEVNI IZVESTAJ'!A$2:BF$14727,6,0)</f>
        <v>0</v>
      </c>
      <c r="J62" s="325">
        <f ca="1">SUM(I62+UNOS!J$9)</f>
        <v>11</v>
      </c>
      <c r="K62" s="320" t="str">
        <f>VLOOKUP(A$2:A$1449,'DNEVNI IZVESTAJ'!A$2:BH$14727,7,0)</f>
        <v>L CORP</v>
      </c>
      <c r="L62" s="320" t="str">
        <f>VLOOKUP(A$2:A$1449,'DNEVNI IZVESTAJ'!A$2:BI$14727,8,0)</f>
        <v>Current</v>
      </c>
      <c r="M62" s="323">
        <f>VLOOKUP(A$2:A$1449,'DNEVNI IZVESTAJ'!A$2:BJ$14727,9,0)</f>
        <v>0</v>
      </c>
      <c r="N62" s="323">
        <f>VLOOKUP(A$2:A$1449,'DNEVNI IZVESTAJ'!A$2:BK$14727,10,0)</f>
        <v>0</v>
      </c>
      <c r="O62" s="323">
        <f>VLOOKUP(A$2:A$1449,'DNEVNI IZVESTAJ'!A$2:BL$14727,11,0)</f>
        <v>0</v>
      </c>
      <c r="P62" s="323">
        <f>VLOOKUP(A$2:A$1449,'DNEVNI IZVESTAJ'!A$2:BM$14727,12,0)</f>
        <v>0</v>
      </c>
      <c r="Q62" s="323">
        <f>VLOOKUP(A$2:A$1449,'DNEVNI IZVESTAJ'!A$2:BN$14727,13,0)</f>
        <v>0</v>
      </c>
      <c r="R62" s="323">
        <f>VLOOKUP(A$2:A$1449,'DNEVNI IZVESTAJ'!A$2:BO$14727,14,0)</f>
        <v>0</v>
      </c>
      <c r="S62" s="323">
        <f>VLOOKUP(A$2:A$1449,'DNEVNI IZVESTAJ'!A$2:BP$14727,15,0)</f>
        <v>0</v>
      </c>
    </row>
    <row r="63" spans="1:19">
      <c r="A63" s="149" t="s">
        <v>16157</v>
      </c>
      <c r="B63" s="149" t="s">
        <v>962</v>
      </c>
      <c r="C63" s="329">
        <v>160.91</v>
      </c>
      <c r="D63" s="329">
        <v>8003.56</v>
      </c>
      <c r="E63" s="149" t="s">
        <v>16151</v>
      </c>
      <c r="F63" s="322">
        <f>VLOOKUP(A$2:A$1449,'DNEVNI IZVESTAJ'!A$2:C$14727,3,0)</f>
        <v>0</v>
      </c>
      <c r="G63" s="323">
        <f>VLOOKUP(A$2:A$1449,'DNEVNI IZVESTAJ'!A$2:D$14727,4,0)</f>
        <v>7492.77</v>
      </c>
      <c r="H63" s="324">
        <f>C63-F63</f>
        <v>160.91</v>
      </c>
      <c r="I63" s="320">
        <f>VLOOKUP(A$2:A$1449,'DNEVNI IZVESTAJ'!A$2:BF$14727,6,0)</f>
        <v>0</v>
      </c>
      <c r="J63" s="325">
        <f ca="1">SUM(I63+UNOS!J$9)</f>
        <v>11</v>
      </c>
      <c r="K63" s="320" t="str">
        <f>VLOOKUP(A$2:A$1449,'DNEVNI IZVESTAJ'!A$2:BH$14727,7,0)</f>
        <v>L CORP</v>
      </c>
      <c r="L63" s="320" t="str">
        <f>VLOOKUP(A$2:A$1449,'DNEVNI IZVESTAJ'!A$2:BI$14727,8,0)</f>
        <v>Current</v>
      </c>
      <c r="M63" s="323">
        <f>VLOOKUP(A$2:A$1449,'DNEVNI IZVESTAJ'!A$2:BJ$14727,9,0)</f>
        <v>0</v>
      </c>
      <c r="N63" s="323">
        <f>VLOOKUP(A$2:A$1449,'DNEVNI IZVESTAJ'!A$2:BK$14727,10,0)</f>
        <v>0</v>
      </c>
      <c r="O63" s="323">
        <f>VLOOKUP(A$2:A$1449,'DNEVNI IZVESTAJ'!A$2:BL$14727,11,0)</f>
        <v>0</v>
      </c>
      <c r="P63" s="323">
        <f>VLOOKUP(A$2:A$1449,'DNEVNI IZVESTAJ'!A$2:BM$14727,12,0)</f>
        <v>0</v>
      </c>
      <c r="Q63" s="323">
        <f>VLOOKUP(A$2:A$1449,'DNEVNI IZVESTAJ'!A$2:BN$14727,13,0)</f>
        <v>0</v>
      </c>
      <c r="R63" s="323">
        <f>VLOOKUP(A$2:A$1449,'DNEVNI IZVESTAJ'!A$2:BO$14727,14,0)</f>
        <v>0</v>
      </c>
      <c r="S63" s="323">
        <f>VLOOKUP(A$2:A$1449,'DNEVNI IZVESTAJ'!A$2:BP$14727,15,0)</f>
        <v>0</v>
      </c>
    </row>
    <row r="64" spans="1:19">
      <c r="A64" s="149" t="s">
        <v>16159</v>
      </c>
      <c r="B64" s="149" t="s">
        <v>962</v>
      </c>
      <c r="C64" s="329">
        <v>160.91</v>
      </c>
      <c r="D64" s="329">
        <v>8003.56</v>
      </c>
      <c r="E64" s="149" t="s">
        <v>16151</v>
      </c>
      <c r="F64" s="322">
        <f>VLOOKUP(A$2:A$1449,'DNEVNI IZVESTAJ'!A$2:C$14727,3,0)</f>
        <v>0</v>
      </c>
      <c r="G64" s="323">
        <f>VLOOKUP(A$2:A$1449,'DNEVNI IZVESTAJ'!A$2:D$14727,4,0)</f>
        <v>7492.77</v>
      </c>
      <c r="H64" s="324">
        <f>C64-F64</f>
        <v>160.91</v>
      </c>
      <c r="I64" s="320">
        <f>VLOOKUP(A$2:A$1449,'DNEVNI IZVESTAJ'!A$2:BF$14727,6,0)</f>
        <v>0</v>
      </c>
      <c r="J64" s="325">
        <f ca="1">SUM(I64+UNOS!J$9)</f>
        <v>11</v>
      </c>
      <c r="K64" s="320" t="str">
        <f>VLOOKUP(A$2:A$1449,'DNEVNI IZVESTAJ'!A$2:BH$14727,7,0)</f>
        <v>L CORP</v>
      </c>
      <c r="L64" s="320" t="str">
        <f>VLOOKUP(A$2:A$1449,'DNEVNI IZVESTAJ'!A$2:BI$14727,8,0)</f>
        <v>Current</v>
      </c>
      <c r="M64" s="323">
        <f>VLOOKUP(A$2:A$1449,'DNEVNI IZVESTAJ'!A$2:BJ$14727,9,0)</f>
        <v>0</v>
      </c>
      <c r="N64" s="323">
        <f>VLOOKUP(A$2:A$1449,'DNEVNI IZVESTAJ'!A$2:BK$14727,10,0)</f>
        <v>0</v>
      </c>
      <c r="O64" s="323">
        <f>VLOOKUP(A$2:A$1449,'DNEVNI IZVESTAJ'!A$2:BL$14727,11,0)</f>
        <v>0</v>
      </c>
      <c r="P64" s="323">
        <f>VLOOKUP(A$2:A$1449,'DNEVNI IZVESTAJ'!A$2:BM$14727,12,0)</f>
        <v>0</v>
      </c>
      <c r="Q64" s="323">
        <f>VLOOKUP(A$2:A$1449,'DNEVNI IZVESTAJ'!A$2:BN$14727,13,0)</f>
        <v>0</v>
      </c>
      <c r="R64" s="323">
        <f>VLOOKUP(A$2:A$1449,'DNEVNI IZVESTAJ'!A$2:BO$14727,14,0)</f>
        <v>0</v>
      </c>
      <c r="S64" s="323">
        <f>VLOOKUP(A$2:A$1449,'DNEVNI IZVESTAJ'!A$2:BP$14727,15,0)</f>
        <v>0</v>
      </c>
    </row>
    <row r="65" spans="1:19">
      <c r="A65" s="149" t="s">
        <v>16161</v>
      </c>
      <c r="B65" s="149" t="s">
        <v>962</v>
      </c>
      <c r="C65" s="329">
        <v>160.91</v>
      </c>
      <c r="D65" s="329">
        <v>8003.56</v>
      </c>
      <c r="E65" s="149" t="s">
        <v>16151</v>
      </c>
      <c r="F65" s="322">
        <f>VLOOKUP(A$2:A$1449,'DNEVNI IZVESTAJ'!A$2:C$14727,3,0)</f>
        <v>0</v>
      </c>
      <c r="G65" s="323">
        <f>VLOOKUP(A$2:A$1449,'DNEVNI IZVESTAJ'!A$2:D$14727,4,0)</f>
        <v>7492.77</v>
      </c>
      <c r="H65" s="324">
        <f>C65-F65</f>
        <v>160.91</v>
      </c>
      <c r="I65" s="320">
        <f>VLOOKUP(A$2:A$1449,'DNEVNI IZVESTAJ'!A$2:BF$14727,6,0)</f>
        <v>0</v>
      </c>
      <c r="J65" s="325">
        <f ca="1">SUM(I65+UNOS!J$9)</f>
        <v>11</v>
      </c>
      <c r="K65" s="320" t="str">
        <f>VLOOKUP(A$2:A$1449,'DNEVNI IZVESTAJ'!A$2:BH$14727,7,0)</f>
        <v>L CORP</v>
      </c>
      <c r="L65" s="320" t="str">
        <f>VLOOKUP(A$2:A$1449,'DNEVNI IZVESTAJ'!A$2:BI$14727,8,0)</f>
        <v>Current</v>
      </c>
      <c r="M65" s="323">
        <f>VLOOKUP(A$2:A$1449,'DNEVNI IZVESTAJ'!A$2:BJ$14727,9,0)</f>
        <v>0</v>
      </c>
      <c r="N65" s="323">
        <f>VLOOKUP(A$2:A$1449,'DNEVNI IZVESTAJ'!A$2:BK$14727,10,0)</f>
        <v>0</v>
      </c>
      <c r="O65" s="323">
        <f>VLOOKUP(A$2:A$1449,'DNEVNI IZVESTAJ'!A$2:BL$14727,11,0)</f>
        <v>0</v>
      </c>
      <c r="P65" s="323">
        <f>VLOOKUP(A$2:A$1449,'DNEVNI IZVESTAJ'!A$2:BM$14727,12,0)</f>
        <v>0</v>
      </c>
      <c r="Q65" s="323">
        <f>VLOOKUP(A$2:A$1449,'DNEVNI IZVESTAJ'!A$2:BN$14727,13,0)</f>
        <v>0</v>
      </c>
      <c r="R65" s="323">
        <f>VLOOKUP(A$2:A$1449,'DNEVNI IZVESTAJ'!A$2:BO$14727,14,0)</f>
        <v>0</v>
      </c>
      <c r="S65" s="323">
        <f>VLOOKUP(A$2:A$1449,'DNEVNI IZVESTAJ'!A$2:BP$14727,15,0)</f>
        <v>0</v>
      </c>
    </row>
    <row r="66" spans="1:19">
      <c r="A66" s="149" t="s">
        <v>16163</v>
      </c>
      <c r="B66" s="149" t="s">
        <v>962</v>
      </c>
      <c r="C66" s="329">
        <v>160.91</v>
      </c>
      <c r="D66" s="329">
        <v>8003.56</v>
      </c>
      <c r="E66" s="149" t="s">
        <v>16151</v>
      </c>
      <c r="F66" s="322">
        <f>VLOOKUP(A$2:A$1449,'DNEVNI IZVESTAJ'!A$2:C$14727,3,0)</f>
        <v>0</v>
      </c>
      <c r="G66" s="323">
        <f>VLOOKUP(A$2:A$1449,'DNEVNI IZVESTAJ'!A$2:D$14727,4,0)</f>
        <v>7492.77</v>
      </c>
      <c r="H66" s="324">
        <f>C66-F66</f>
        <v>160.91</v>
      </c>
      <c r="I66" s="320">
        <f>VLOOKUP(A$2:A$1449,'DNEVNI IZVESTAJ'!A$2:BF$14727,6,0)</f>
        <v>0</v>
      </c>
      <c r="J66" s="325">
        <f ca="1">SUM(I66+UNOS!J$9)</f>
        <v>11</v>
      </c>
      <c r="K66" s="320" t="str">
        <f>VLOOKUP(A$2:A$1449,'DNEVNI IZVESTAJ'!A$2:BH$14727,7,0)</f>
        <v>L CORP</v>
      </c>
      <c r="L66" s="320" t="str">
        <f>VLOOKUP(A$2:A$1449,'DNEVNI IZVESTAJ'!A$2:BI$14727,8,0)</f>
        <v>Current</v>
      </c>
      <c r="M66" s="323">
        <f>VLOOKUP(A$2:A$1449,'DNEVNI IZVESTAJ'!A$2:BJ$14727,9,0)</f>
        <v>0</v>
      </c>
      <c r="N66" s="323">
        <f>VLOOKUP(A$2:A$1449,'DNEVNI IZVESTAJ'!A$2:BK$14727,10,0)</f>
        <v>0</v>
      </c>
      <c r="O66" s="323">
        <f>VLOOKUP(A$2:A$1449,'DNEVNI IZVESTAJ'!A$2:BL$14727,11,0)</f>
        <v>0</v>
      </c>
      <c r="P66" s="323">
        <f>VLOOKUP(A$2:A$1449,'DNEVNI IZVESTAJ'!A$2:BM$14727,12,0)</f>
        <v>0</v>
      </c>
      <c r="Q66" s="323">
        <f>VLOOKUP(A$2:A$1449,'DNEVNI IZVESTAJ'!A$2:BN$14727,13,0)</f>
        <v>0</v>
      </c>
      <c r="R66" s="323">
        <f>VLOOKUP(A$2:A$1449,'DNEVNI IZVESTAJ'!A$2:BO$14727,14,0)</f>
        <v>0</v>
      </c>
      <c r="S66" s="323">
        <f>VLOOKUP(A$2:A$1449,'DNEVNI IZVESTAJ'!A$2:BP$14727,15,0)</f>
        <v>0</v>
      </c>
    </row>
    <row r="67" spans="1:19">
      <c r="A67" s="149" t="s">
        <v>16168</v>
      </c>
      <c r="B67" s="149" t="s">
        <v>962</v>
      </c>
      <c r="C67" s="329">
        <v>132.88999999999999</v>
      </c>
      <c r="D67" s="329">
        <v>6609.66</v>
      </c>
      <c r="E67" s="149" t="s">
        <v>16169</v>
      </c>
      <c r="F67" s="322">
        <f>VLOOKUP(A$2:A$1449,'DNEVNI IZVESTAJ'!A$2:C$14727,3,0)</f>
        <v>0</v>
      </c>
      <c r="G67" s="323">
        <f>VLOOKUP(A$2:A$1449,'DNEVNI IZVESTAJ'!A$2:D$14727,4,0)</f>
        <v>6187.8</v>
      </c>
      <c r="H67" s="324">
        <f>C67-F67</f>
        <v>132.88999999999999</v>
      </c>
      <c r="I67" s="320">
        <f>VLOOKUP(A$2:A$1449,'DNEVNI IZVESTAJ'!A$2:BF$14727,6,0)</f>
        <v>0</v>
      </c>
      <c r="J67" s="325">
        <f ca="1">SUM(I67+UNOS!J$9)</f>
        <v>11</v>
      </c>
      <c r="K67" s="320" t="str">
        <f>VLOOKUP(A$2:A$1449,'DNEVNI IZVESTAJ'!A$2:BH$14727,7,0)</f>
        <v>L CORP</v>
      </c>
      <c r="L67" s="320" t="str">
        <f>VLOOKUP(A$2:A$1449,'DNEVNI IZVESTAJ'!A$2:BI$14727,8,0)</f>
        <v>Current</v>
      </c>
      <c r="M67" s="323">
        <f>VLOOKUP(A$2:A$1449,'DNEVNI IZVESTAJ'!A$2:BJ$14727,9,0)</f>
        <v>0</v>
      </c>
      <c r="N67" s="323">
        <f>VLOOKUP(A$2:A$1449,'DNEVNI IZVESTAJ'!A$2:BK$14727,10,0)</f>
        <v>0</v>
      </c>
      <c r="O67" s="323">
        <f>VLOOKUP(A$2:A$1449,'DNEVNI IZVESTAJ'!A$2:BL$14727,11,0)</f>
        <v>0</v>
      </c>
      <c r="P67" s="323">
        <f>VLOOKUP(A$2:A$1449,'DNEVNI IZVESTAJ'!A$2:BM$14727,12,0)</f>
        <v>0</v>
      </c>
      <c r="Q67" s="323">
        <f>VLOOKUP(A$2:A$1449,'DNEVNI IZVESTAJ'!A$2:BN$14727,13,0)</f>
        <v>0</v>
      </c>
      <c r="R67" s="323">
        <f>VLOOKUP(A$2:A$1449,'DNEVNI IZVESTAJ'!A$2:BO$14727,14,0)</f>
        <v>0</v>
      </c>
      <c r="S67" s="323">
        <f>VLOOKUP(A$2:A$1449,'DNEVNI IZVESTAJ'!A$2:BP$14727,15,0)</f>
        <v>0</v>
      </c>
    </row>
    <row r="68" spans="1:19">
      <c r="A68" s="149" t="s">
        <v>16171</v>
      </c>
      <c r="B68" s="149" t="s">
        <v>962</v>
      </c>
      <c r="C68" s="329">
        <v>132.88999999999999</v>
      </c>
      <c r="D68" s="329">
        <v>6609.66</v>
      </c>
      <c r="E68" s="149" t="s">
        <v>16169</v>
      </c>
      <c r="F68" s="322">
        <f>VLOOKUP(A$2:A$1449,'DNEVNI IZVESTAJ'!A$2:C$14727,3,0)</f>
        <v>0</v>
      </c>
      <c r="G68" s="323">
        <f>VLOOKUP(A$2:A$1449,'DNEVNI IZVESTAJ'!A$2:D$14727,4,0)</f>
        <v>6187.8</v>
      </c>
      <c r="H68" s="324">
        <f>C68-F68</f>
        <v>132.88999999999999</v>
      </c>
      <c r="I68" s="320">
        <f>VLOOKUP(A$2:A$1449,'DNEVNI IZVESTAJ'!A$2:BF$14727,6,0)</f>
        <v>0</v>
      </c>
      <c r="J68" s="325">
        <f ca="1">SUM(I68+UNOS!J$9)</f>
        <v>11</v>
      </c>
      <c r="K68" s="320" t="str">
        <f>VLOOKUP(A$2:A$1449,'DNEVNI IZVESTAJ'!A$2:BH$14727,7,0)</f>
        <v>L CORP</v>
      </c>
      <c r="L68" s="320" t="str">
        <f>VLOOKUP(A$2:A$1449,'DNEVNI IZVESTAJ'!A$2:BI$14727,8,0)</f>
        <v>Current</v>
      </c>
      <c r="M68" s="323">
        <f>VLOOKUP(A$2:A$1449,'DNEVNI IZVESTAJ'!A$2:BJ$14727,9,0)</f>
        <v>0</v>
      </c>
      <c r="N68" s="323">
        <f>VLOOKUP(A$2:A$1449,'DNEVNI IZVESTAJ'!A$2:BK$14727,10,0)</f>
        <v>0</v>
      </c>
      <c r="O68" s="323">
        <f>VLOOKUP(A$2:A$1449,'DNEVNI IZVESTAJ'!A$2:BL$14727,11,0)</f>
        <v>0</v>
      </c>
      <c r="P68" s="323">
        <f>VLOOKUP(A$2:A$1449,'DNEVNI IZVESTAJ'!A$2:BM$14727,12,0)</f>
        <v>0</v>
      </c>
      <c r="Q68" s="323">
        <f>VLOOKUP(A$2:A$1449,'DNEVNI IZVESTAJ'!A$2:BN$14727,13,0)</f>
        <v>0</v>
      </c>
      <c r="R68" s="323">
        <f>VLOOKUP(A$2:A$1449,'DNEVNI IZVESTAJ'!A$2:BO$14727,14,0)</f>
        <v>0</v>
      </c>
      <c r="S68" s="323">
        <f>VLOOKUP(A$2:A$1449,'DNEVNI IZVESTAJ'!A$2:BP$14727,15,0)</f>
        <v>0</v>
      </c>
    </row>
    <row r="69" spans="1:19">
      <c r="A69" s="149" t="s">
        <v>16173</v>
      </c>
      <c r="B69" s="149" t="s">
        <v>962</v>
      </c>
      <c r="C69" s="329">
        <v>132.88999999999999</v>
      </c>
      <c r="D69" s="329">
        <v>6609.66</v>
      </c>
      <c r="E69" s="149" t="s">
        <v>16169</v>
      </c>
      <c r="F69" s="322">
        <f>VLOOKUP(A$2:A$1449,'DNEVNI IZVESTAJ'!A$2:C$14727,3,0)</f>
        <v>0</v>
      </c>
      <c r="G69" s="323">
        <f>VLOOKUP(A$2:A$1449,'DNEVNI IZVESTAJ'!A$2:D$14727,4,0)</f>
        <v>6187.8</v>
      </c>
      <c r="H69" s="324">
        <f>C69-F69</f>
        <v>132.88999999999999</v>
      </c>
      <c r="I69" s="320">
        <f>VLOOKUP(A$2:A$1449,'DNEVNI IZVESTAJ'!A$2:BF$14727,6,0)</f>
        <v>0</v>
      </c>
      <c r="J69" s="325">
        <f ca="1">SUM(I69+UNOS!J$9)</f>
        <v>11</v>
      </c>
      <c r="K69" s="320" t="str">
        <f>VLOOKUP(A$2:A$1449,'DNEVNI IZVESTAJ'!A$2:BH$14727,7,0)</f>
        <v>L CORP</v>
      </c>
      <c r="L69" s="320" t="str">
        <f>VLOOKUP(A$2:A$1449,'DNEVNI IZVESTAJ'!A$2:BI$14727,8,0)</f>
        <v>Current</v>
      </c>
      <c r="M69" s="323">
        <f>VLOOKUP(A$2:A$1449,'DNEVNI IZVESTAJ'!A$2:BJ$14727,9,0)</f>
        <v>0</v>
      </c>
      <c r="N69" s="323">
        <f>VLOOKUP(A$2:A$1449,'DNEVNI IZVESTAJ'!A$2:BK$14727,10,0)</f>
        <v>0</v>
      </c>
      <c r="O69" s="323">
        <f>VLOOKUP(A$2:A$1449,'DNEVNI IZVESTAJ'!A$2:BL$14727,11,0)</f>
        <v>0</v>
      </c>
      <c r="P69" s="323">
        <f>VLOOKUP(A$2:A$1449,'DNEVNI IZVESTAJ'!A$2:BM$14727,12,0)</f>
        <v>0</v>
      </c>
      <c r="Q69" s="323">
        <f>VLOOKUP(A$2:A$1449,'DNEVNI IZVESTAJ'!A$2:BN$14727,13,0)</f>
        <v>0</v>
      </c>
      <c r="R69" s="323">
        <f>VLOOKUP(A$2:A$1449,'DNEVNI IZVESTAJ'!A$2:BO$14727,14,0)</f>
        <v>0</v>
      </c>
      <c r="S69" s="323">
        <f>VLOOKUP(A$2:A$1449,'DNEVNI IZVESTAJ'!A$2:BP$14727,15,0)</f>
        <v>0</v>
      </c>
    </row>
    <row r="70" spans="1:19">
      <c r="A70" s="149" t="s">
        <v>16175</v>
      </c>
      <c r="B70" s="149" t="s">
        <v>962</v>
      </c>
      <c r="C70" s="329">
        <v>132.88999999999999</v>
      </c>
      <c r="D70" s="329">
        <v>6609.66</v>
      </c>
      <c r="E70" s="149" t="s">
        <v>16169</v>
      </c>
      <c r="F70" s="322">
        <f>VLOOKUP(A$2:A$1449,'DNEVNI IZVESTAJ'!A$2:C$14727,3,0)</f>
        <v>0</v>
      </c>
      <c r="G70" s="323">
        <f>VLOOKUP(A$2:A$1449,'DNEVNI IZVESTAJ'!A$2:D$14727,4,0)</f>
        <v>6187.8</v>
      </c>
      <c r="H70" s="324">
        <f>C70-F70</f>
        <v>132.88999999999999</v>
      </c>
      <c r="I70" s="320">
        <f>VLOOKUP(A$2:A$1449,'DNEVNI IZVESTAJ'!A$2:BF$14727,6,0)</f>
        <v>0</v>
      </c>
      <c r="J70" s="325">
        <f ca="1">SUM(I70+UNOS!J$9)</f>
        <v>11</v>
      </c>
      <c r="K70" s="320" t="str">
        <f>VLOOKUP(A$2:A$1449,'DNEVNI IZVESTAJ'!A$2:BH$14727,7,0)</f>
        <v>L CORP</v>
      </c>
      <c r="L70" s="320" t="str">
        <f>VLOOKUP(A$2:A$1449,'DNEVNI IZVESTAJ'!A$2:BI$14727,8,0)</f>
        <v>Current</v>
      </c>
      <c r="M70" s="323">
        <f>VLOOKUP(A$2:A$1449,'DNEVNI IZVESTAJ'!A$2:BJ$14727,9,0)</f>
        <v>0</v>
      </c>
      <c r="N70" s="323">
        <f>VLOOKUP(A$2:A$1449,'DNEVNI IZVESTAJ'!A$2:BK$14727,10,0)</f>
        <v>0</v>
      </c>
      <c r="O70" s="323">
        <f>VLOOKUP(A$2:A$1449,'DNEVNI IZVESTAJ'!A$2:BL$14727,11,0)</f>
        <v>0</v>
      </c>
      <c r="P70" s="323">
        <f>VLOOKUP(A$2:A$1449,'DNEVNI IZVESTAJ'!A$2:BM$14727,12,0)</f>
        <v>0</v>
      </c>
      <c r="Q70" s="323">
        <f>VLOOKUP(A$2:A$1449,'DNEVNI IZVESTAJ'!A$2:BN$14727,13,0)</f>
        <v>0</v>
      </c>
      <c r="R70" s="323">
        <f>VLOOKUP(A$2:A$1449,'DNEVNI IZVESTAJ'!A$2:BO$14727,14,0)</f>
        <v>0</v>
      </c>
      <c r="S70" s="323">
        <f>VLOOKUP(A$2:A$1449,'DNEVNI IZVESTAJ'!A$2:BP$14727,15,0)</f>
        <v>0</v>
      </c>
    </row>
    <row r="71" spans="1:19">
      <c r="A71" s="149" t="s">
        <v>16177</v>
      </c>
      <c r="B71" s="149" t="s">
        <v>962</v>
      </c>
      <c r="C71" s="329">
        <v>132.88999999999999</v>
      </c>
      <c r="D71" s="329">
        <v>6609.66</v>
      </c>
      <c r="E71" s="149" t="s">
        <v>16169</v>
      </c>
      <c r="F71" s="322">
        <f>VLOOKUP(A$2:A$1449,'DNEVNI IZVESTAJ'!A$2:C$14727,3,0)</f>
        <v>0</v>
      </c>
      <c r="G71" s="323">
        <f>VLOOKUP(A$2:A$1449,'DNEVNI IZVESTAJ'!A$2:D$14727,4,0)</f>
        <v>6187.8</v>
      </c>
      <c r="H71" s="324">
        <f>C71-F71</f>
        <v>132.88999999999999</v>
      </c>
      <c r="I71" s="320">
        <f>VLOOKUP(A$2:A$1449,'DNEVNI IZVESTAJ'!A$2:BF$14727,6,0)</f>
        <v>0</v>
      </c>
      <c r="J71" s="325">
        <f ca="1">SUM(I71+UNOS!J$9)</f>
        <v>11</v>
      </c>
      <c r="K71" s="320" t="str">
        <f>VLOOKUP(A$2:A$1449,'DNEVNI IZVESTAJ'!A$2:BH$14727,7,0)</f>
        <v>L CORP</v>
      </c>
      <c r="L71" s="320" t="str">
        <f>VLOOKUP(A$2:A$1449,'DNEVNI IZVESTAJ'!A$2:BI$14727,8,0)</f>
        <v>Current</v>
      </c>
      <c r="M71" s="323">
        <f>VLOOKUP(A$2:A$1449,'DNEVNI IZVESTAJ'!A$2:BJ$14727,9,0)</f>
        <v>0</v>
      </c>
      <c r="N71" s="323">
        <f>VLOOKUP(A$2:A$1449,'DNEVNI IZVESTAJ'!A$2:BK$14727,10,0)</f>
        <v>0</v>
      </c>
      <c r="O71" s="323">
        <f>VLOOKUP(A$2:A$1449,'DNEVNI IZVESTAJ'!A$2:BL$14727,11,0)</f>
        <v>0</v>
      </c>
      <c r="P71" s="323">
        <f>VLOOKUP(A$2:A$1449,'DNEVNI IZVESTAJ'!A$2:BM$14727,12,0)</f>
        <v>0</v>
      </c>
      <c r="Q71" s="323">
        <f>VLOOKUP(A$2:A$1449,'DNEVNI IZVESTAJ'!A$2:BN$14727,13,0)</f>
        <v>0</v>
      </c>
      <c r="R71" s="323">
        <f>VLOOKUP(A$2:A$1449,'DNEVNI IZVESTAJ'!A$2:BO$14727,14,0)</f>
        <v>0</v>
      </c>
      <c r="S71" s="323">
        <f>VLOOKUP(A$2:A$1449,'DNEVNI IZVESTAJ'!A$2:BP$14727,15,0)</f>
        <v>0</v>
      </c>
    </row>
    <row r="72" spans="1:19">
      <c r="A72" s="149" t="s">
        <v>16179</v>
      </c>
      <c r="B72" s="149" t="s">
        <v>962</v>
      </c>
      <c r="C72" s="329">
        <v>132.88999999999999</v>
      </c>
      <c r="D72" s="329">
        <v>6609.66</v>
      </c>
      <c r="E72" s="149" t="s">
        <v>16169</v>
      </c>
      <c r="F72" s="322">
        <f>VLOOKUP(A$2:A$1449,'DNEVNI IZVESTAJ'!A$2:C$14727,3,0)</f>
        <v>0</v>
      </c>
      <c r="G72" s="323">
        <f>VLOOKUP(A$2:A$1449,'DNEVNI IZVESTAJ'!A$2:D$14727,4,0)</f>
        <v>6187.8</v>
      </c>
      <c r="H72" s="324">
        <f>C72-F72</f>
        <v>132.88999999999999</v>
      </c>
      <c r="I72" s="320">
        <f>VLOOKUP(A$2:A$1449,'DNEVNI IZVESTAJ'!A$2:BF$14727,6,0)</f>
        <v>0</v>
      </c>
      <c r="J72" s="325">
        <f ca="1">SUM(I72+UNOS!J$9)</f>
        <v>11</v>
      </c>
      <c r="K72" s="320" t="str">
        <f>VLOOKUP(A$2:A$1449,'DNEVNI IZVESTAJ'!A$2:BH$14727,7,0)</f>
        <v>L CORP</v>
      </c>
      <c r="L72" s="320" t="str">
        <f>VLOOKUP(A$2:A$1449,'DNEVNI IZVESTAJ'!A$2:BI$14727,8,0)</f>
        <v>Current</v>
      </c>
      <c r="M72" s="323">
        <f>VLOOKUP(A$2:A$1449,'DNEVNI IZVESTAJ'!A$2:BJ$14727,9,0)</f>
        <v>0</v>
      </c>
      <c r="N72" s="323">
        <f>VLOOKUP(A$2:A$1449,'DNEVNI IZVESTAJ'!A$2:BK$14727,10,0)</f>
        <v>0</v>
      </c>
      <c r="O72" s="323">
        <f>VLOOKUP(A$2:A$1449,'DNEVNI IZVESTAJ'!A$2:BL$14727,11,0)</f>
        <v>0</v>
      </c>
      <c r="P72" s="323">
        <f>VLOOKUP(A$2:A$1449,'DNEVNI IZVESTAJ'!A$2:BM$14727,12,0)</f>
        <v>0</v>
      </c>
      <c r="Q72" s="323">
        <f>VLOOKUP(A$2:A$1449,'DNEVNI IZVESTAJ'!A$2:BN$14727,13,0)</f>
        <v>0</v>
      </c>
      <c r="R72" s="323">
        <f>VLOOKUP(A$2:A$1449,'DNEVNI IZVESTAJ'!A$2:BO$14727,14,0)</f>
        <v>0</v>
      </c>
      <c r="S72" s="323">
        <f>VLOOKUP(A$2:A$1449,'DNEVNI IZVESTAJ'!A$2:BP$14727,15,0)</f>
        <v>0</v>
      </c>
    </row>
    <row r="73" spans="1:19">
      <c r="A73" s="149" t="s">
        <v>16181</v>
      </c>
      <c r="B73" s="149" t="s">
        <v>962</v>
      </c>
      <c r="C73" s="329">
        <v>132.88999999999999</v>
      </c>
      <c r="D73" s="329">
        <v>6609.66</v>
      </c>
      <c r="E73" s="149" t="s">
        <v>16169</v>
      </c>
      <c r="F73" s="322">
        <f>VLOOKUP(A$2:A$1449,'DNEVNI IZVESTAJ'!A$2:C$14727,3,0)</f>
        <v>0</v>
      </c>
      <c r="G73" s="323">
        <f>VLOOKUP(A$2:A$1449,'DNEVNI IZVESTAJ'!A$2:D$14727,4,0)</f>
        <v>6187.8</v>
      </c>
      <c r="H73" s="324">
        <f>C73-F73</f>
        <v>132.88999999999999</v>
      </c>
      <c r="I73" s="320">
        <f>VLOOKUP(A$2:A$1449,'DNEVNI IZVESTAJ'!A$2:BF$14727,6,0)</f>
        <v>0</v>
      </c>
      <c r="J73" s="325">
        <f ca="1">SUM(I73+UNOS!J$9)</f>
        <v>11</v>
      </c>
      <c r="K73" s="320" t="str">
        <f>VLOOKUP(A$2:A$1449,'DNEVNI IZVESTAJ'!A$2:BH$14727,7,0)</f>
        <v>L CORP</v>
      </c>
      <c r="L73" s="320" t="str">
        <f>VLOOKUP(A$2:A$1449,'DNEVNI IZVESTAJ'!A$2:BI$14727,8,0)</f>
        <v>Current</v>
      </c>
      <c r="M73" s="323">
        <f>VLOOKUP(A$2:A$1449,'DNEVNI IZVESTAJ'!A$2:BJ$14727,9,0)</f>
        <v>0</v>
      </c>
      <c r="N73" s="323">
        <f>VLOOKUP(A$2:A$1449,'DNEVNI IZVESTAJ'!A$2:BK$14727,10,0)</f>
        <v>0</v>
      </c>
      <c r="O73" s="323">
        <f>VLOOKUP(A$2:A$1449,'DNEVNI IZVESTAJ'!A$2:BL$14727,11,0)</f>
        <v>0</v>
      </c>
      <c r="P73" s="323">
        <f>VLOOKUP(A$2:A$1449,'DNEVNI IZVESTAJ'!A$2:BM$14727,12,0)</f>
        <v>0</v>
      </c>
      <c r="Q73" s="323">
        <f>VLOOKUP(A$2:A$1449,'DNEVNI IZVESTAJ'!A$2:BN$14727,13,0)</f>
        <v>0</v>
      </c>
      <c r="R73" s="323">
        <f>VLOOKUP(A$2:A$1449,'DNEVNI IZVESTAJ'!A$2:BO$14727,14,0)</f>
        <v>0</v>
      </c>
      <c r="S73" s="323">
        <f>VLOOKUP(A$2:A$1449,'DNEVNI IZVESTAJ'!A$2:BP$14727,15,0)</f>
        <v>0</v>
      </c>
    </row>
    <row r="74" spans="1:19">
      <c r="A74" s="149" t="s">
        <v>16187</v>
      </c>
      <c r="B74" s="149" t="s">
        <v>962</v>
      </c>
      <c r="C74" s="329">
        <v>132.88999999999999</v>
      </c>
      <c r="D74" s="329">
        <v>6609.66</v>
      </c>
      <c r="E74" s="149" t="s">
        <v>16169</v>
      </c>
      <c r="F74" s="322">
        <f>VLOOKUP(A$2:A$1449,'DNEVNI IZVESTAJ'!A$2:C$14727,3,0)</f>
        <v>0</v>
      </c>
      <c r="G74" s="323">
        <f>VLOOKUP(A$2:A$1449,'DNEVNI IZVESTAJ'!A$2:D$14727,4,0)</f>
        <v>6187.8</v>
      </c>
      <c r="H74" s="324">
        <f>C74-F74</f>
        <v>132.88999999999999</v>
      </c>
      <c r="I74" s="320">
        <f>VLOOKUP(A$2:A$1449,'DNEVNI IZVESTAJ'!A$2:BF$14727,6,0)</f>
        <v>0</v>
      </c>
      <c r="J74" s="325">
        <f ca="1">SUM(I74+UNOS!J$9)</f>
        <v>11</v>
      </c>
      <c r="K74" s="320" t="str">
        <f>VLOOKUP(A$2:A$1449,'DNEVNI IZVESTAJ'!A$2:BH$14727,7,0)</f>
        <v>L CORP</v>
      </c>
      <c r="L74" s="320" t="str">
        <f>VLOOKUP(A$2:A$1449,'DNEVNI IZVESTAJ'!A$2:BI$14727,8,0)</f>
        <v>Current</v>
      </c>
      <c r="M74" s="323">
        <f>VLOOKUP(A$2:A$1449,'DNEVNI IZVESTAJ'!A$2:BJ$14727,9,0)</f>
        <v>0</v>
      </c>
      <c r="N74" s="323">
        <f>VLOOKUP(A$2:A$1449,'DNEVNI IZVESTAJ'!A$2:BK$14727,10,0)</f>
        <v>0</v>
      </c>
      <c r="O74" s="323">
        <f>VLOOKUP(A$2:A$1449,'DNEVNI IZVESTAJ'!A$2:BL$14727,11,0)</f>
        <v>0</v>
      </c>
      <c r="P74" s="323">
        <f>VLOOKUP(A$2:A$1449,'DNEVNI IZVESTAJ'!A$2:BM$14727,12,0)</f>
        <v>0</v>
      </c>
      <c r="Q74" s="323">
        <f>VLOOKUP(A$2:A$1449,'DNEVNI IZVESTAJ'!A$2:BN$14727,13,0)</f>
        <v>0</v>
      </c>
      <c r="R74" s="323">
        <f>VLOOKUP(A$2:A$1449,'DNEVNI IZVESTAJ'!A$2:BO$14727,14,0)</f>
        <v>0</v>
      </c>
      <c r="S74" s="323">
        <f>VLOOKUP(A$2:A$1449,'DNEVNI IZVESTAJ'!A$2:BP$14727,15,0)</f>
        <v>0</v>
      </c>
    </row>
    <row r="75" spans="1:19">
      <c r="A75" s="149" t="s">
        <v>16189</v>
      </c>
      <c r="B75" s="149" t="s">
        <v>962</v>
      </c>
      <c r="C75" s="329">
        <v>132.88999999999999</v>
      </c>
      <c r="D75" s="329">
        <v>6609.66</v>
      </c>
      <c r="E75" s="149" t="s">
        <v>16169</v>
      </c>
      <c r="F75" s="322">
        <f>VLOOKUP(A$2:A$1449,'DNEVNI IZVESTAJ'!A$2:C$14727,3,0)</f>
        <v>0</v>
      </c>
      <c r="G75" s="323">
        <f>VLOOKUP(A$2:A$1449,'DNEVNI IZVESTAJ'!A$2:D$14727,4,0)</f>
        <v>6187.8</v>
      </c>
      <c r="H75" s="324">
        <f>C75-F75</f>
        <v>132.88999999999999</v>
      </c>
      <c r="I75" s="320">
        <f>VLOOKUP(A$2:A$1449,'DNEVNI IZVESTAJ'!A$2:BF$14727,6,0)</f>
        <v>0</v>
      </c>
      <c r="J75" s="325">
        <f ca="1">SUM(I75+UNOS!J$9)</f>
        <v>11</v>
      </c>
      <c r="K75" s="320" t="str">
        <f>VLOOKUP(A$2:A$1449,'DNEVNI IZVESTAJ'!A$2:BH$14727,7,0)</f>
        <v>L CORP</v>
      </c>
      <c r="L75" s="320" t="str">
        <f>VLOOKUP(A$2:A$1449,'DNEVNI IZVESTAJ'!A$2:BI$14727,8,0)</f>
        <v>Current</v>
      </c>
      <c r="M75" s="323">
        <f>VLOOKUP(A$2:A$1449,'DNEVNI IZVESTAJ'!A$2:BJ$14727,9,0)</f>
        <v>0</v>
      </c>
      <c r="N75" s="323">
        <f>VLOOKUP(A$2:A$1449,'DNEVNI IZVESTAJ'!A$2:BK$14727,10,0)</f>
        <v>0</v>
      </c>
      <c r="O75" s="323">
        <f>VLOOKUP(A$2:A$1449,'DNEVNI IZVESTAJ'!A$2:BL$14727,11,0)</f>
        <v>0</v>
      </c>
      <c r="P75" s="323">
        <f>VLOOKUP(A$2:A$1449,'DNEVNI IZVESTAJ'!A$2:BM$14727,12,0)</f>
        <v>0</v>
      </c>
      <c r="Q75" s="323">
        <f>VLOOKUP(A$2:A$1449,'DNEVNI IZVESTAJ'!A$2:BN$14727,13,0)</f>
        <v>0</v>
      </c>
      <c r="R75" s="323">
        <f>VLOOKUP(A$2:A$1449,'DNEVNI IZVESTAJ'!A$2:BO$14727,14,0)</f>
        <v>0</v>
      </c>
      <c r="S75" s="323">
        <f>VLOOKUP(A$2:A$1449,'DNEVNI IZVESTAJ'!A$2:BP$14727,15,0)</f>
        <v>0</v>
      </c>
    </row>
    <row r="76" spans="1:19">
      <c r="A76" s="149" t="s">
        <v>16193</v>
      </c>
      <c r="B76" s="149" t="s">
        <v>962</v>
      </c>
      <c r="C76" s="329">
        <v>132.88999999999999</v>
      </c>
      <c r="D76" s="329">
        <v>6609.66</v>
      </c>
      <c r="E76" s="149" t="s">
        <v>16169</v>
      </c>
      <c r="F76" s="322">
        <f>VLOOKUP(A$2:A$1449,'DNEVNI IZVESTAJ'!A$2:C$14727,3,0)</f>
        <v>0</v>
      </c>
      <c r="G76" s="323">
        <f>VLOOKUP(A$2:A$1449,'DNEVNI IZVESTAJ'!A$2:D$14727,4,0)</f>
        <v>6187.8</v>
      </c>
      <c r="H76" s="324">
        <f>C76-F76</f>
        <v>132.88999999999999</v>
      </c>
      <c r="I76" s="320">
        <f>VLOOKUP(A$2:A$1449,'DNEVNI IZVESTAJ'!A$2:BF$14727,6,0)</f>
        <v>0</v>
      </c>
      <c r="J76" s="325">
        <f ca="1">SUM(I76+UNOS!J$9)</f>
        <v>11</v>
      </c>
      <c r="K76" s="320" t="str">
        <f>VLOOKUP(A$2:A$1449,'DNEVNI IZVESTAJ'!A$2:BH$14727,7,0)</f>
        <v>L CORP</v>
      </c>
      <c r="L76" s="320" t="str">
        <f>VLOOKUP(A$2:A$1449,'DNEVNI IZVESTAJ'!A$2:BI$14727,8,0)</f>
        <v>Current</v>
      </c>
      <c r="M76" s="323">
        <f>VLOOKUP(A$2:A$1449,'DNEVNI IZVESTAJ'!A$2:BJ$14727,9,0)</f>
        <v>0</v>
      </c>
      <c r="N76" s="323">
        <f>VLOOKUP(A$2:A$1449,'DNEVNI IZVESTAJ'!A$2:BK$14727,10,0)</f>
        <v>0</v>
      </c>
      <c r="O76" s="323">
        <f>VLOOKUP(A$2:A$1449,'DNEVNI IZVESTAJ'!A$2:BL$14727,11,0)</f>
        <v>0</v>
      </c>
      <c r="P76" s="323">
        <f>VLOOKUP(A$2:A$1449,'DNEVNI IZVESTAJ'!A$2:BM$14727,12,0)</f>
        <v>0</v>
      </c>
      <c r="Q76" s="323">
        <f>VLOOKUP(A$2:A$1449,'DNEVNI IZVESTAJ'!A$2:BN$14727,13,0)</f>
        <v>0</v>
      </c>
      <c r="R76" s="323">
        <f>VLOOKUP(A$2:A$1449,'DNEVNI IZVESTAJ'!A$2:BO$14727,14,0)</f>
        <v>0</v>
      </c>
      <c r="S76" s="323">
        <f>VLOOKUP(A$2:A$1449,'DNEVNI IZVESTAJ'!A$2:BP$14727,15,0)</f>
        <v>0</v>
      </c>
    </row>
    <row r="77" spans="1:19">
      <c r="A77" s="149" t="s">
        <v>16199</v>
      </c>
      <c r="B77" s="149" t="s">
        <v>962</v>
      </c>
      <c r="C77" s="329">
        <v>132.88999999999999</v>
      </c>
      <c r="D77" s="329">
        <v>6609.66</v>
      </c>
      <c r="E77" s="149" t="s">
        <v>16169</v>
      </c>
      <c r="F77" s="322">
        <f>VLOOKUP(A$2:A$1449,'DNEVNI IZVESTAJ'!A$2:C$14727,3,0)</f>
        <v>0</v>
      </c>
      <c r="G77" s="323">
        <f>VLOOKUP(A$2:A$1449,'DNEVNI IZVESTAJ'!A$2:D$14727,4,0)</f>
        <v>6187.8</v>
      </c>
      <c r="H77" s="324">
        <f>C77-F77</f>
        <v>132.88999999999999</v>
      </c>
      <c r="I77" s="320">
        <f>VLOOKUP(A$2:A$1449,'DNEVNI IZVESTAJ'!A$2:BF$14727,6,0)</f>
        <v>0</v>
      </c>
      <c r="J77" s="325">
        <f ca="1">SUM(I77+UNOS!J$9)</f>
        <v>11</v>
      </c>
      <c r="K77" s="320" t="str">
        <f>VLOOKUP(A$2:A$1449,'DNEVNI IZVESTAJ'!A$2:BH$14727,7,0)</f>
        <v>L CORP</v>
      </c>
      <c r="L77" s="320" t="str">
        <f>VLOOKUP(A$2:A$1449,'DNEVNI IZVESTAJ'!A$2:BI$14727,8,0)</f>
        <v>Current</v>
      </c>
      <c r="M77" s="323">
        <f>VLOOKUP(A$2:A$1449,'DNEVNI IZVESTAJ'!A$2:BJ$14727,9,0)</f>
        <v>0</v>
      </c>
      <c r="N77" s="323">
        <f>VLOOKUP(A$2:A$1449,'DNEVNI IZVESTAJ'!A$2:BK$14727,10,0)</f>
        <v>0</v>
      </c>
      <c r="O77" s="323">
        <f>VLOOKUP(A$2:A$1449,'DNEVNI IZVESTAJ'!A$2:BL$14727,11,0)</f>
        <v>0</v>
      </c>
      <c r="P77" s="323">
        <f>VLOOKUP(A$2:A$1449,'DNEVNI IZVESTAJ'!A$2:BM$14727,12,0)</f>
        <v>0</v>
      </c>
      <c r="Q77" s="323">
        <f>VLOOKUP(A$2:A$1449,'DNEVNI IZVESTAJ'!A$2:BN$14727,13,0)</f>
        <v>0</v>
      </c>
      <c r="R77" s="323">
        <f>VLOOKUP(A$2:A$1449,'DNEVNI IZVESTAJ'!A$2:BO$14727,14,0)</f>
        <v>0</v>
      </c>
      <c r="S77" s="323">
        <f>VLOOKUP(A$2:A$1449,'DNEVNI IZVESTAJ'!A$2:BP$14727,15,0)</f>
        <v>0</v>
      </c>
    </row>
    <row r="78" spans="1:19">
      <c r="A78" s="149" t="s">
        <v>16208</v>
      </c>
      <c r="B78" s="149" t="s">
        <v>962</v>
      </c>
      <c r="C78" s="329">
        <v>132.88999999999999</v>
      </c>
      <c r="D78" s="329">
        <v>6609.66</v>
      </c>
      <c r="E78" s="149" t="s">
        <v>16169</v>
      </c>
      <c r="F78" s="322">
        <f>VLOOKUP(A$2:A$1449,'DNEVNI IZVESTAJ'!A$2:C$14727,3,0)</f>
        <v>0</v>
      </c>
      <c r="G78" s="323">
        <f>VLOOKUP(A$2:A$1449,'DNEVNI IZVESTAJ'!A$2:D$14727,4,0)</f>
        <v>6187.8</v>
      </c>
      <c r="H78" s="324">
        <f>C78-F78</f>
        <v>132.88999999999999</v>
      </c>
      <c r="I78" s="320">
        <f>VLOOKUP(A$2:A$1449,'DNEVNI IZVESTAJ'!A$2:BF$14727,6,0)</f>
        <v>0</v>
      </c>
      <c r="J78" s="325">
        <f ca="1">SUM(I78+UNOS!J$9)</f>
        <v>11</v>
      </c>
      <c r="K78" s="320" t="str">
        <f>VLOOKUP(A$2:A$1449,'DNEVNI IZVESTAJ'!A$2:BH$14727,7,0)</f>
        <v>L CORP</v>
      </c>
      <c r="L78" s="320" t="str">
        <f>VLOOKUP(A$2:A$1449,'DNEVNI IZVESTAJ'!A$2:BI$14727,8,0)</f>
        <v>Current</v>
      </c>
      <c r="M78" s="323">
        <f>VLOOKUP(A$2:A$1449,'DNEVNI IZVESTAJ'!A$2:BJ$14727,9,0)</f>
        <v>0</v>
      </c>
      <c r="N78" s="323">
        <f>VLOOKUP(A$2:A$1449,'DNEVNI IZVESTAJ'!A$2:BK$14727,10,0)</f>
        <v>0</v>
      </c>
      <c r="O78" s="323">
        <f>VLOOKUP(A$2:A$1449,'DNEVNI IZVESTAJ'!A$2:BL$14727,11,0)</f>
        <v>0</v>
      </c>
      <c r="P78" s="323">
        <f>VLOOKUP(A$2:A$1449,'DNEVNI IZVESTAJ'!A$2:BM$14727,12,0)</f>
        <v>0</v>
      </c>
      <c r="Q78" s="323">
        <f>VLOOKUP(A$2:A$1449,'DNEVNI IZVESTAJ'!A$2:BN$14727,13,0)</f>
        <v>0</v>
      </c>
      <c r="R78" s="323">
        <f>VLOOKUP(A$2:A$1449,'DNEVNI IZVESTAJ'!A$2:BO$14727,14,0)</f>
        <v>0</v>
      </c>
      <c r="S78" s="323">
        <f>VLOOKUP(A$2:A$1449,'DNEVNI IZVESTAJ'!A$2:BP$14727,15,0)</f>
        <v>0</v>
      </c>
    </row>
    <row r="79" spans="1:19">
      <c r="A79" s="149" t="s">
        <v>16201</v>
      </c>
      <c r="B79" s="149" t="s">
        <v>962</v>
      </c>
      <c r="C79" s="329">
        <v>132.88999999999999</v>
      </c>
      <c r="D79" s="329">
        <v>6609.66</v>
      </c>
      <c r="E79" s="149" t="s">
        <v>16169</v>
      </c>
      <c r="F79" s="322">
        <f>VLOOKUP(A$2:A$1449,'DNEVNI IZVESTAJ'!A$2:C$14727,3,0)</f>
        <v>0</v>
      </c>
      <c r="G79" s="323">
        <f>VLOOKUP(A$2:A$1449,'DNEVNI IZVESTAJ'!A$2:D$14727,4,0)</f>
        <v>6187.8</v>
      </c>
      <c r="H79" s="324">
        <f>C79-F79</f>
        <v>132.88999999999999</v>
      </c>
      <c r="I79" s="320">
        <f>VLOOKUP(A$2:A$1449,'DNEVNI IZVESTAJ'!A$2:BF$14727,6,0)</f>
        <v>0</v>
      </c>
      <c r="J79" s="325">
        <f ca="1">SUM(I79+UNOS!J$9)</f>
        <v>11</v>
      </c>
      <c r="K79" s="320" t="str">
        <f>VLOOKUP(A$2:A$1449,'DNEVNI IZVESTAJ'!A$2:BH$14727,7,0)</f>
        <v>L CORP</v>
      </c>
      <c r="L79" s="320" t="str">
        <f>VLOOKUP(A$2:A$1449,'DNEVNI IZVESTAJ'!A$2:BI$14727,8,0)</f>
        <v>Current</v>
      </c>
      <c r="M79" s="323">
        <f>VLOOKUP(A$2:A$1449,'DNEVNI IZVESTAJ'!A$2:BJ$14727,9,0)</f>
        <v>0</v>
      </c>
      <c r="N79" s="323">
        <f>VLOOKUP(A$2:A$1449,'DNEVNI IZVESTAJ'!A$2:BK$14727,10,0)</f>
        <v>0</v>
      </c>
      <c r="O79" s="323">
        <f>VLOOKUP(A$2:A$1449,'DNEVNI IZVESTAJ'!A$2:BL$14727,11,0)</f>
        <v>0</v>
      </c>
      <c r="P79" s="323">
        <f>VLOOKUP(A$2:A$1449,'DNEVNI IZVESTAJ'!A$2:BM$14727,12,0)</f>
        <v>0</v>
      </c>
      <c r="Q79" s="323">
        <f>VLOOKUP(A$2:A$1449,'DNEVNI IZVESTAJ'!A$2:BN$14727,13,0)</f>
        <v>0</v>
      </c>
      <c r="R79" s="323">
        <f>VLOOKUP(A$2:A$1449,'DNEVNI IZVESTAJ'!A$2:BO$14727,14,0)</f>
        <v>0</v>
      </c>
      <c r="S79" s="323">
        <f>VLOOKUP(A$2:A$1449,'DNEVNI IZVESTAJ'!A$2:BP$14727,15,0)</f>
        <v>0</v>
      </c>
    </row>
    <row r="80" spans="1:19">
      <c r="A80" s="149" t="s">
        <v>16210</v>
      </c>
      <c r="B80" s="149" t="s">
        <v>962</v>
      </c>
      <c r="C80" s="329">
        <v>132.88999999999999</v>
      </c>
      <c r="D80" s="329">
        <v>6609.66</v>
      </c>
      <c r="E80" s="149" t="s">
        <v>16169</v>
      </c>
      <c r="F80" s="322">
        <f>VLOOKUP(A$2:A$1449,'DNEVNI IZVESTAJ'!A$2:C$14727,3,0)</f>
        <v>0</v>
      </c>
      <c r="G80" s="323">
        <f>VLOOKUP(A$2:A$1449,'DNEVNI IZVESTAJ'!A$2:D$14727,4,0)</f>
        <v>6187.8</v>
      </c>
      <c r="H80" s="324">
        <f>C80-F80</f>
        <v>132.88999999999999</v>
      </c>
      <c r="I80" s="320">
        <f>VLOOKUP(A$2:A$1449,'DNEVNI IZVESTAJ'!A$2:BF$14727,6,0)</f>
        <v>0</v>
      </c>
      <c r="J80" s="325">
        <f ca="1">SUM(I80+UNOS!J$9)</f>
        <v>11</v>
      </c>
      <c r="K80" s="320" t="str">
        <f>VLOOKUP(A$2:A$1449,'DNEVNI IZVESTAJ'!A$2:BH$14727,7,0)</f>
        <v>L CORP</v>
      </c>
      <c r="L80" s="320" t="str">
        <f>VLOOKUP(A$2:A$1449,'DNEVNI IZVESTAJ'!A$2:BI$14727,8,0)</f>
        <v>Current</v>
      </c>
      <c r="M80" s="323">
        <f>VLOOKUP(A$2:A$1449,'DNEVNI IZVESTAJ'!A$2:BJ$14727,9,0)</f>
        <v>0</v>
      </c>
      <c r="N80" s="323">
        <f>VLOOKUP(A$2:A$1449,'DNEVNI IZVESTAJ'!A$2:BK$14727,10,0)</f>
        <v>0</v>
      </c>
      <c r="O80" s="323">
        <f>VLOOKUP(A$2:A$1449,'DNEVNI IZVESTAJ'!A$2:BL$14727,11,0)</f>
        <v>0</v>
      </c>
      <c r="P80" s="323">
        <f>VLOOKUP(A$2:A$1449,'DNEVNI IZVESTAJ'!A$2:BM$14727,12,0)</f>
        <v>0</v>
      </c>
      <c r="Q80" s="323">
        <f>VLOOKUP(A$2:A$1449,'DNEVNI IZVESTAJ'!A$2:BN$14727,13,0)</f>
        <v>0</v>
      </c>
      <c r="R80" s="323">
        <f>VLOOKUP(A$2:A$1449,'DNEVNI IZVESTAJ'!A$2:BO$14727,14,0)</f>
        <v>0</v>
      </c>
      <c r="S80" s="323">
        <f>VLOOKUP(A$2:A$1449,'DNEVNI IZVESTAJ'!A$2:BP$14727,15,0)</f>
        <v>0</v>
      </c>
    </row>
    <row r="81" spans="1:19">
      <c r="A81" s="149" t="s">
        <v>16203</v>
      </c>
      <c r="B81" s="149" t="s">
        <v>962</v>
      </c>
      <c r="C81" s="329">
        <v>132.88999999999999</v>
      </c>
      <c r="D81" s="329">
        <v>6609.66</v>
      </c>
      <c r="E81" s="149" t="s">
        <v>16169</v>
      </c>
      <c r="F81" s="322">
        <f>VLOOKUP(A$2:A$1449,'DNEVNI IZVESTAJ'!A$2:C$14727,3,0)</f>
        <v>0</v>
      </c>
      <c r="G81" s="323">
        <f>VLOOKUP(A$2:A$1449,'DNEVNI IZVESTAJ'!A$2:D$14727,4,0)</f>
        <v>6187.8</v>
      </c>
      <c r="H81" s="324">
        <f>C81-F81</f>
        <v>132.88999999999999</v>
      </c>
      <c r="I81" s="320">
        <f>VLOOKUP(A$2:A$1449,'DNEVNI IZVESTAJ'!A$2:BF$14727,6,0)</f>
        <v>0</v>
      </c>
      <c r="J81" s="325">
        <f ca="1">SUM(I81+UNOS!J$9)</f>
        <v>11</v>
      </c>
      <c r="K81" s="320" t="str">
        <f>VLOOKUP(A$2:A$1449,'DNEVNI IZVESTAJ'!A$2:BH$14727,7,0)</f>
        <v>L CORP</v>
      </c>
      <c r="L81" s="320" t="str">
        <f>VLOOKUP(A$2:A$1449,'DNEVNI IZVESTAJ'!A$2:BI$14727,8,0)</f>
        <v>Current</v>
      </c>
      <c r="M81" s="323">
        <f>VLOOKUP(A$2:A$1449,'DNEVNI IZVESTAJ'!A$2:BJ$14727,9,0)</f>
        <v>0</v>
      </c>
      <c r="N81" s="323">
        <f>VLOOKUP(A$2:A$1449,'DNEVNI IZVESTAJ'!A$2:BK$14727,10,0)</f>
        <v>0</v>
      </c>
      <c r="O81" s="323">
        <f>VLOOKUP(A$2:A$1449,'DNEVNI IZVESTAJ'!A$2:BL$14727,11,0)</f>
        <v>0</v>
      </c>
      <c r="P81" s="323">
        <f>VLOOKUP(A$2:A$1449,'DNEVNI IZVESTAJ'!A$2:BM$14727,12,0)</f>
        <v>0</v>
      </c>
      <c r="Q81" s="323">
        <f>VLOOKUP(A$2:A$1449,'DNEVNI IZVESTAJ'!A$2:BN$14727,13,0)</f>
        <v>0</v>
      </c>
      <c r="R81" s="323">
        <f>VLOOKUP(A$2:A$1449,'DNEVNI IZVESTAJ'!A$2:BO$14727,14,0)</f>
        <v>0</v>
      </c>
      <c r="S81" s="323">
        <f>VLOOKUP(A$2:A$1449,'DNEVNI IZVESTAJ'!A$2:BP$14727,15,0)</f>
        <v>0</v>
      </c>
    </row>
    <row r="82" spans="1:19">
      <c r="A82" s="149" t="s">
        <v>16212</v>
      </c>
      <c r="B82" s="149" t="s">
        <v>962</v>
      </c>
      <c r="C82" s="329">
        <v>132.88999999999999</v>
      </c>
      <c r="D82" s="329">
        <v>6609.66</v>
      </c>
      <c r="E82" s="149" t="s">
        <v>16169</v>
      </c>
      <c r="F82" s="322">
        <f>VLOOKUP(A$2:A$1449,'DNEVNI IZVESTAJ'!A$2:C$14727,3,0)</f>
        <v>0</v>
      </c>
      <c r="G82" s="323">
        <f>VLOOKUP(A$2:A$1449,'DNEVNI IZVESTAJ'!A$2:D$14727,4,0)</f>
        <v>6187.8</v>
      </c>
      <c r="H82" s="324">
        <f>C82-F82</f>
        <v>132.88999999999999</v>
      </c>
      <c r="I82" s="320">
        <f>VLOOKUP(A$2:A$1449,'DNEVNI IZVESTAJ'!A$2:BF$14727,6,0)</f>
        <v>0</v>
      </c>
      <c r="J82" s="325">
        <f ca="1">SUM(I82+UNOS!J$9)</f>
        <v>11</v>
      </c>
      <c r="K82" s="320" t="str">
        <f>VLOOKUP(A$2:A$1449,'DNEVNI IZVESTAJ'!A$2:BH$14727,7,0)</f>
        <v>L CORP</v>
      </c>
      <c r="L82" s="320" t="str">
        <f>VLOOKUP(A$2:A$1449,'DNEVNI IZVESTAJ'!A$2:BI$14727,8,0)</f>
        <v>Current</v>
      </c>
      <c r="M82" s="323">
        <f>VLOOKUP(A$2:A$1449,'DNEVNI IZVESTAJ'!A$2:BJ$14727,9,0)</f>
        <v>0</v>
      </c>
      <c r="N82" s="323">
        <f>VLOOKUP(A$2:A$1449,'DNEVNI IZVESTAJ'!A$2:BK$14727,10,0)</f>
        <v>0</v>
      </c>
      <c r="O82" s="323">
        <f>VLOOKUP(A$2:A$1449,'DNEVNI IZVESTAJ'!A$2:BL$14727,11,0)</f>
        <v>0</v>
      </c>
      <c r="P82" s="323">
        <f>VLOOKUP(A$2:A$1449,'DNEVNI IZVESTAJ'!A$2:BM$14727,12,0)</f>
        <v>0</v>
      </c>
      <c r="Q82" s="323">
        <f>VLOOKUP(A$2:A$1449,'DNEVNI IZVESTAJ'!A$2:BN$14727,13,0)</f>
        <v>0</v>
      </c>
      <c r="R82" s="323">
        <f>VLOOKUP(A$2:A$1449,'DNEVNI IZVESTAJ'!A$2:BO$14727,14,0)</f>
        <v>0</v>
      </c>
      <c r="S82" s="323">
        <f>VLOOKUP(A$2:A$1449,'DNEVNI IZVESTAJ'!A$2:BP$14727,15,0)</f>
        <v>0</v>
      </c>
    </row>
    <row r="83" spans="1:19">
      <c r="A83" s="149" t="s">
        <v>16205</v>
      </c>
      <c r="B83" s="149" t="s">
        <v>962</v>
      </c>
      <c r="C83" s="329">
        <v>132.88999999999999</v>
      </c>
      <c r="D83" s="329">
        <v>6609.66</v>
      </c>
      <c r="E83" s="149" t="s">
        <v>16169</v>
      </c>
      <c r="F83" s="322">
        <f>VLOOKUP(A$2:A$1449,'DNEVNI IZVESTAJ'!A$2:C$14727,3,0)</f>
        <v>0</v>
      </c>
      <c r="G83" s="323">
        <f>VLOOKUP(A$2:A$1449,'DNEVNI IZVESTAJ'!A$2:D$14727,4,0)</f>
        <v>6187.8</v>
      </c>
      <c r="H83" s="324">
        <f>C83-F83</f>
        <v>132.88999999999999</v>
      </c>
      <c r="I83" s="320">
        <f>VLOOKUP(A$2:A$1449,'DNEVNI IZVESTAJ'!A$2:BF$14727,6,0)</f>
        <v>0</v>
      </c>
      <c r="J83" s="325">
        <f ca="1">SUM(I83+UNOS!J$9)</f>
        <v>11</v>
      </c>
      <c r="K83" s="320" t="str">
        <f>VLOOKUP(A$2:A$1449,'DNEVNI IZVESTAJ'!A$2:BH$14727,7,0)</f>
        <v>L CORP</v>
      </c>
      <c r="L83" s="320" t="str">
        <f>VLOOKUP(A$2:A$1449,'DNEVNI IZVESTAJ'!A$2:BI$14727,8,0)</f>
        <v>Current</v>
      </c>
      <c r="M83" s="323">
        <f>VLOOKUP(A$2:A$1449,'DNEVNI IZVESTAJ'!A$2:BJ$14727,9,0)</f>
        <v>0</v>
      </c>
      <c r="N83" s="323">
        <f>VLOOKUP(A$2:A$1449,'DNEVNI IZVESTAJ'!A$2:BK$14727,10,0)</f>
        <v>0</v>
      </c>
      <c r="O83" s="323">
        <f>VLOOKUP(A$2:A$1449,'DNEVNI IZVESTAJ'!A$2:BL$14727,11,0)</f>
        <v>0</v>
      </c>
      <c r="P83" s="323">
        <f>VLOOKUP(A$2:A$1449,'DNEVNI IZVESTAJ'!A$2:BM$14727,12,0)</f>
        <v>0</v>
      </c>
      <c r="Q83" s="323">
        <f>VLOOKUP(A$2:A$1449,'DNEVNI IZVESTAJ'!A$2:BN$14727,13,0)</f>
        <v>0</v>
      </c>
      <c r="R83" s="323">
        <f>VLOOKUP(A$2:A$1449,'DNEVNI IZVESTAJ'!A$2:BO$14727,14,0)</f>
        <v>0</v>
      </c>
      <c r="S83" s="323">
        <f>VLOOKUP(A$2:A$1449,'DNEVNI IZVESTAJ'!A$2:BP$14727,15,0)</f>
        <v>0</v>
      </c>
    </row>
    <row r="84" spans="1:19">
      <c r="A84" s="149" t="s">
        <v>16165</v>
      </c>
      <c r="B84" s="149" t="s">
        <v>962</v>
      </c>
      <c r="C84" s="329">
        <v>130.82</v>
      </c>
      <c r="D84" s="329">
        <v>6506.83</v>
      </c>
      <c r="E84" s="149" t="s">
        <v>16166</v>
      </c>
      <c r="F84" s="322">
        <f>VLOOKUP(A$2:A$1449,'DNEVNI IZVESTAJ'!A$2:C$14727,3,0)</f>
        <v>0</v>
      </c>
      <c r="G84" s="323">
        <f>VLOOKUP(A$2:A$1449,'DNEVNI IZVESTAJ'!A$2:D$14727,4,0)</f>
        <v>6091.55</v>
      </c>
      <c r="H84" s="324">
        <f>C84-F84</f>
        <v>130.82</v>
      </c>
      <c r="I84" s="320">
        <f>VLOOKUP(A$2:A$1449,'DNEVNI IZVESTAJ'!A$2:BF$14727,6,0)</f>
        <v>0</v>
      </c>
      <c r="J84" s="325">
        <f ca="1">SUM(I84+UNOS!J$9)</f>
        <v>11</v>
      </c>
      <c r="K84" s="320" t="str">
        <f>VLOOKUP(A$2:A$1449,'DNEVNI IZVESTAJ'!A$2:BH$14727,7,0)</f>
        <v>L CORP</v>
      </c>
      <c r="L84" s="320" t="str">
        <f>VLOOKUP(A$2:A$1449,'DNEVNI IZVESTAJ'!A$2:BI$14727,8,0)</f>
        <v>Current</v>
      </c>
      <c r="M84" s="323">
        <f>VLOOKUP(A$2:A$1449,'DNEVNI IZVESTAJ'!A$2:BJ$14727,9,0)</f>
        <v>0</v>
      </c>
      <c r="N84" s="323">
        <f>VLOOKUP(A$2:A$1449,'DNEVNI IZVESTAJ'!A$2:BK$14727,10,0)</f>
        <v>0</v>
      </c>
      <c r="O84" s="323">
        <f>VLOOKUP(A$2:A$1449,'DNEVNI IZVESTAJ'!A$2:BL$14727,11,0)</f>
        <v>0</v>
      </c>
      <c r="P84" s="323">
        <f>VLOOKUP(A$2:A$1449,'DNEVNI IZVESTAJ'!A$2:BM$14727,12,0)</f>
        <v>0</v>
      </c>
      <c r="Q84" s="323">
        <f>VLOOKUP(A$2:A$1449,'DNEVNI IZVESTAJ'!A$2:BN$14727,13,0)</f>
        <v>0</v>
      </c>
      <c r="R84" s="323">
        <f>VLOOKUP(A$2:A$1449,'DNEVNI IZVESTAJ'!A$2:BO$14727,14,0)</f>
        <v>0</v>
      </c>
      <c r="S84" s="323">
        <f>VLOOKUP(A$2:A$1449,'DNEVNI IZVESTAJ'!A$2:BP$14727,15,0)</f>
        <v>0</v>
      </c>
    </row>
    <row r="85" spans="1:19">
      <c r="A85" s="149" t="s">
        <v>16191</v>
      </c>
      <c r="B85" s="149" t="s">
        <v>962</v>
      </c>
      <c r="C85" s="329">
        <v>130.82</v>
      </c>
      <c r="D85" s="329">
        <v>6506.83</v>
      </c>
      <c r="E85" s="149" t="s">
        <v>16166</v>
      </c>
      <c r="F85" s="322">
        <f>VLOOKUP(A$2:A$1449,'DNEVNI IZVESTAJ'!A$2:C$14727,3,0)</f>
        <v>0</v>
      </c>
      <c r="G85" s="323">
        <f>VLOOKUP(A$2:A$1449,'DNEVNI IZVESTAJ'!A$2:D$14727,4,0)</f>
        <v>6091.55</v>
      </c>
      <c r="H85" s="324">
        <f>C85-F85</f>
        <v>130.82</v>
      </c>
      <c r="I85" s="320">
        <f>VLOOKUP(A$2:A$1449,'DNEVNI IZVESTAJ'!A$2:BF$14727,6,0)</f>
        <v>0</v>
      </c>
      <c r="J85" s="325">
        <f ca="1">SUM(I85+UNOS!J$9)</f>
        <v>11</v>
      </c>
      <c r="K85" s="320" t="str">
        <f>VLOOKUP(A$2:A$1449,'DNEVNI IZVESTAJ'!A$2:BH$14727,7,0)</f>
        <v>L CORP</v>
      </c>
      <c r="L85" s="320" t="str">
        <f>VLOOKUP(A$2:A$1449,'DNEVNI IZVESTAJ'!A$2:BI$14727,8,0)</f>
        <v>Current</v>
      </c>
      <c r="M85" s="323">
        <f>VLOOKUP(A$2:A$1449,'DNEVNI IZVESTAJ'!A$2:BJ$14727,9,0)</f>
        <v>0</v>
      </c>
      <c r="N85" s="323">
        <f>VLOOKUP(A$2:A$1449,'DNEVNI IZVESTAJ'!A$2:BK$14727,10,0)</f>
        <v>0</v>
      </c>
      <c r="O85" s="323">
        <f>VLOOKUP(A$2:A$1449,'DNEVNI IZVESTAJ'!A$2:BL$14727,11,0)</f>
        <v>0</v>
      </c>
      <c r="P85" s="323">
        <f>VLOOKUP(A$2:A$1449,'DNEVNI IZVESTAJ'!A$2:BM$14727,12,0)</f>
        <v>0</v>
      </c>
      <c r="Q85" s="323">
        <f>VLOOKUP(A$2:A$1449,'DNEVNI IZVESTAJ'!A$2:BN$14727,13,0)</f>
        <v>0</v>
      </c>
      <c r="R85" s="323">
        <f>VLOOKUP(A$2:A$1449,'DNEVNI IZVESTAJ'!A$2:BO$14727,14,0)</f>
        <v>0</v>
      </c>
      <c r="S85" s="323">
        <f>VLOOKUP(A$2:A$1449,'DNEVNI IZVESTAJ'!A$2:BP$14727,15,0)</f>
        <v>0</v>
      </c>
    </row>
    <row r="86" spans="1:19">
      <c r="A86" s="149" t="s">
        <v>16195</v>
      </c>
      <c r="B86" s="149" t="s">
        <v>962</v>
      </c>
      <c r="C86" s="329">
        <v>130.82</v>
      </c>
      <c r="D86" s="329">
        <v>6506.83</v>
      </c>
      <c r="E86" s="149" t="s">
        <v>16166</v>
      </c>
      <c r="F86" s="322">
        <f>VLOOKUP(A$2:A$1449,'DNEVNI IZVESTAJ'!A$2:C$14727,3,0)</f>
        <v>0</v>
      </c>
      <c r="G86" s="323">
        <f>VLOOKUP(A$2:A$1449,'DNEVNI IZVESTAJ'!A$2:D$14727,4,0)</f>
        <v>6091.55</v>
      </c>
      <c r="H86" s="324">
        <f>C86-F86</f>
        <v>130.82</v>
      </c>
      <c r="I86" s="320">
        <f>VLOOKUP(A$2:A$1449,'DNEVNI IZVESTAJ'!A$2:BF$14727,6,0)</f>
        <v>0</v>
      </c>
      <c r="J86" s="325">
        <f ca="1">SUM(I86+UNOS!J$9)</f>
        <v>11</v>
      </c>
      <c r="K86" s="320" t="str">
        <f>VLOOKUP(A$2:A$1449,'DNEVNI IZVESTAJ'!A$2:BH$14727,7,0)</f>
        <v>L CORP</v>
      </c>
      <c r="L86" s="320" t="str">
        <f>VLOOKUP(A$2:A$1449,'DNEVNI IZVESTAJ'!A$2:BI$14727,8,0)</f>
        <v>Current</v>
      </c>
      <c r="M86" s="323">
        <f>VLOOKUP(A$2:A$1449,'DNEVNI IZVESTAJ'!A$2:BJ$14727,9,0)</f>
        <v>0</v>
      </c>
      <c r="N86" s="323">
        <f>VLOOKUP(A$2:A$1449,'DNEVNI IZVESTAJ'!A$2:BK$14727,10,0)</f>
        <v>0</v>
      </c>
      <c r="O86" s="323">
        <f>VLOOKUP(A$2:A$1449,'DNEVNI IZVESTAJ'!A$2:BL$14727,11,0)</f>
        <v>0</v>
      </c>
      <c r="P86" s="323">
        <f>VLOOKUP(A$2:A$1449,'DNEVNI IZVESTAJ'!A$2:BM$14727,12,0)</f>
        <v>0</v>
      </c>
      <c r="Q86" s="323">
        <f>VLOOKUP(A$2:A$1449,'DNEVNI IZVESTAJ'!A$2:BN$14727,13,0)</f>
        <v>0</v>
      </c>
      <c r="R86" s="323">
        <f>VLOOKUP(A$2:A$1449,'DNEVNI IZVESTAJ'!A$2:BO$14727,14,0)</f>
        <v>0</v>
      </c>
      <c r="S86" s="323">
        <f>VLOOKUP(A$2:A$1449,'DNEVNI IZVESTAJ'!A$2:BP$14727,15,0)</f>
        <v>0</v>
      </c>
    </row>
    <row r="87" spans="1:19">
      <c r="A87" s="149" t="s">
        <v>16197</v>
      </c>
      <c r="B87" s="149" t="s">
        <v>962</v>
      </c>
      <c r="C87" s="329">
        <v>130.82</v>
      </c>
      <c r="D87" s="329">
        <v>6506.83</v>
      </c>
      <c r="E87" s="149" t="s">
        <v>16166</v>
      </c>
      <c r="F87" s="322">
        <f>VLOOKUP(A$2:A$1449,'DNEVNI IZVESTAJ'!A$2:C$14727,3,0)</f>
        <v>0</v>
      </c>
      <c r="G87" s="323">
        <f>VLOOKUP(A$2:A$1449,'DNEVNI IZVESTAJ'!A$2:D$14727,4,0)</f>
        <v>6091.55</v>
      </c>
      <c r="H87" s="324">
        <f>C87-F87</f>
        <v>130.82</v>
      </c>
      <c r="I87" s="320">
        <f>VLOOKUP(A$2:A$1449,'DNEVNI IZVESTAJ'!A$2:BF$14727,6,0)</f>
        <v>0</v>
      </c>
      <c r="J87" s="325">
        <f ca="1">SUM(I87+UNOS!J$9)</f>
        <v>11</v>
      </c>
      <c r="K87" s="320" t="str">
        <f>VLOOKUP(A$2:A$1449,'DNEVNI IZVESTAJ'!A$2:BH$14727,7,0)</f>
        <v>L CORP</v>
      </c>
      <c r="L87" s="320" t="str">
        <f>VLOOKUP(A$2:A$1449,'DNEVNI IZVESTAJ'!A$2:BI$14727,8,0)</f>
        <v>Current</v>
      </c>
      <c r="M87" s="323">
        <f>VLOOKUP(A$2:A$1449,'DNEVNI IZVESTAJ'!A$2:BJ$14727,9,0)</f>
        <v>0</v>
      </c>
      <c r="N87" s="323">
        <f>VLOOKUP(A$2:A$1449,'DNEVNI IZVESTAJ'!A$2:BK$14727,10,0)</f>
        <v>0</v>
      </c>
      <c r="O87" s="323">
        <f>VLOOKUP(A$2:A$1449,'DNEVNI IZVESTAJ'!A$2:BL$14727,11,0)</f>
        <v>0</v>
      </c>
      <c r="P87" s="323">
        <f>VLOOKUP(A$2:A$1449,'DNEVNI IZVESTAJ'!A$2:BM$14727,12,0)</f>
        <v>0</v>
      </c>
      <c r="Q87" s="323">
        <f>VLOOKUP(A$2:A$1449,'DNEVNI IZVESTAJ'!A$2:BN$14727,13,0)</f>
        <v>0</v>
      </c>
      <c r="R87" s="323">
        <f>VLOOKUP(A$2:A$1449,'DNEVNI IZVESTAJ'!A$2:BO$14727,14,0)</f>
        <v>0</v>
      </c>
      <c r="S87" s="323">
        <f>VLOOKUP(A$2:A$1449,'DNEVNI IZVESTAJ'!A$2:BP$14727,15,0)</f>
        <v>0</v>
      </c>
    </row>
    <row r="88" spans="1:19">
      <c r="A88" s="153" t="s">
        <v>16251</v>
      </c>
      <c r="B88" s="153" t="s">
        <v>962</v>
      </c>
      <c r="C88" s="329">
        <v>130.44</v>
      </c>
      <c r="D88" s="329">
        <v>6711.24</v>
      </c>
      <c r="E88" s="153" t="s">
        <v>16247</v>
      </c>
      <c r="F88" s="322">
        <f>VLOOKUP(A$2:A$1449,'DNEVNI IZVESTAJ'!A$2:C$14727,3,0)</f>
        <v>0</v>
      </c>
      <c r="G88" s="323">
        <f>VLOOKUP(A$2:A$1449,'DNEVNI IZVESTAJ'!A$2:D$14727,4,0)</f>
        <v>6298.36</v>
      </c>
      <c r="H88" s="324">
        <f>C88-F88</f>
        <v>130.44</v>
      </c>
      <c r="I88" s="320">
        <f>VLOOKUP(A$2:A$1449,'DNEVNI IZVESTAJ'!A$2:BF$14727,6,0)</f>
        <v>0</v>
      </c>
      <c r="J88" s="325">
        <f ca="1">SUM(I88+UNOS!J$9)</f>
        <v>11</v>
      </c>
      <c r="K88" s="320" t="str">
        <f>VLOOKUP(A$2:A$1449,'DNEVNI IZVESTAJ'!A$2:BH$14727,7,0)</f>
        <v>L CORP</v>
      </c>
      <c r="L88" s="320" t="str">
        <f>VLOOKUP(A$2:A$1449,'DNEVNI IZVESTAJ'!A$2:BI$14727,8,0)</f>
        <v>Current</v>
      </c>
      <c r="M88" s="323">
        <f>VLOOKUP(A$2:A$1449,'DNEVNI IZVESTAJ'!A$2:BJ$14727,9,0)</f>
        <v>0</v>
      </c>
      <c r="N88" s="323">
        <f>VLOOKUP(A$2:A$1449,'DNEVNI IZVESTAJ'!A$2:BK$14727,10,0)</f>
        <v>0</v>
      </c>
      <c r="O88" s="323">
        <f>VLOOKUP(A$2:A$1449,'DNEVNI IZVESTAJ'!A$2:BL$14727,11,0)</f>
        <v>0</v>
      </c>
      <c r="P88" s="323">
        <f>VLOOKUP(A$2:A$1449,'DNEVNI IZVESTAJ'!A$2:BM$14727,12,0)</f>
        <v>0</v>
      </c>
      <c r="Q88" s="323">
        <f>VLOOKUP(A$2:A$1449,'DNEVNI IZVESTAJ'!A$2:BN$14727,13,0)</f>
        <v>0</v>
      </c>
      <c r="R88" s="323">
        <f>VLOOKUP(A$2:A$1449,'DNEVNI IZVESTAJ'!A$2:BO$14727,14,0)</f>
        <v>0</v>
      </c>
      <c r="S88" s="323">
        <f>VLOOKUP(A$2:A$1449,'DNEVNI IZVESTAJ'!A$2:BP$14727,15,0)</f>
        <v>0</v>
      </c>
    </row>
    <row r="89" spans="1:19">
      <c r="A89" s="153" t="s">
        <v>16249</v>
      </c>
      <c r="B89" s="153" t="s">
        <v>962</v>
      </c>
      <c r="C89" s="329">
        <v>130.44</v>
      </c>
      <c r="D89" s="329">
        <v>6711.24</v>
      </c>
      <c r="E89" s="153" t="s">
        <v>16247</v>
      </c>
      <c r="F89" s="322">
        <f>VLOOKUP(A$2:A$1449,'DNEVNI IZVESTAJ'!A$2:C$14727,3,0)</f>
        <v>0</v>
      </c>
      <c r="G89" s="323">
        <f>VLOOKUP(A$2:A$1449,'DNEVNI IZVESTAJ'!A$2:D$14727,4,0)</f>
        <v>6298.36</v>
      </c>
      <c r="H89" s="324">
        <f>C89-F89</f>
        <v>130.44</v>
      </c>
      <c r="I89" s="320">
        <f>VLOOKUP(A$2:A$1449,'DNEVNI IZVESTAJ'!A$2:BF$14727,6,0)</f>
        <v>0</v>
      </c>
      <c r="J89" s="325">
        <f ca="1">SUM(I89+UNOS!J$9)</f>
        <v>11</v>
      </c>
      <c r="K89" s="320" t="str">
        <f>VLOOKUP(A$2:A$1449,'DNEVNI IZVESTAJ'!A$2:BH$14727,7,0)</f>
        <v>L CORP</v>
      </c>
      <c r="L89" s="320" t="str">
        <f>VLOOKUP(A$2:A$1449,'DNEVNI IZVESTAJ'!A$2:BI$14727,8,0)</f>
        <v>Current</v>
      </c>
      <c r="M89" s="323">
        <f>VLOOKUP(A$2:A$1449,'DNEVNI IZVESTAJ'!A$2:BJ$14727,9,0)</f>
        <v>0</v>
      </c>
      <c r="N89" s="323">
        <f>VLOOKUP(A$2:A$1449,'DNEVNI IZVESTAJ'!A$2:BK$14727,10,0)</f>
        <v>0</v>
      </c>
      <c r="O89" s="323">
        <f>VLOOKUP(A$2:A$1449,'DNEVNI IZVESTAJ'!A$2:BL$14727,11,0)</f>
        <v>0</v>
      </c>
      <c r="P89" s="323">
        <f>VLOOKUP(A$2:A$1449,'DNEVNI IZVESTAJ'!A$2:BM$14727,12,0)</f>
        <v>0</v>
      </c>
      <c r="Q89" s="323">
        <f>VLOOKUP(A$2:A$1449,'DNEVNI IZVESTAJ'!A$2:BN$14727,13,0)</f>
        <v>0</v>
      </c>
      <c r="R89" s="323">
        <f>VLOOKUP(A$2:A$1449,'DNEVNI IZVESTAJ'!A$2:BO$14727,14,0)</f>
        <v>0</v>
      </c>
      <c r="S89" s="323">
        <f>VLOOKUP(A$2:A$1449,'DNEVNI IZVESTAJ'!A$2:BP$14727,15,0)</f>
        <v>0</v>
      </c>
    </row>
    <row r="90" spans="1:19">
      <c r="A90" s="153" t="s">
        <v>16246</v>
      </c>
      <c r="B90" s="153" t="s">
        <v>962</v>
      </c>
      <c r="C90" s="329">
        <v>130.44</v>
      </c>
      <c r="D90" s="329">
        <v>6711.24</v>
      </c>
      <c r="E90" s="153" t="s">
        <v>16247</v>
      </c>
      <c r="F90" s="322">
        <f>VLOOKUP(A$2:A$1449,'DNEVNI IZVESTAJ'!A$2:C$14727,3,0)</f>
        <v>0</v>
      </c>
      <c r="G90" s="323">
        <f>VLOOKUP(A$2:A$1449,'DNEVNI IZVESTAJ'!A$2:D$14727,4,0)</f>
        <v>6298.36</v>
      </c>
      <c r="H90" s="324">
        <f>C90-F90</f>
        <v>130.44</v>
      </c>
      <c r="I90" s="320">
        <f>VLOOKUP(A$2:A$1449,'DNEVNI IZVESTAJ'!A$2:BF$14727,6,0)</f>
        <v>0</v>
      </c>
      <c r="J90" s="325">
        <f ca="1">SUM(I90+UNOS!J$9)</f>
        <v>11</v>
      </c>
      <c r="K90" s="320" t="str">
        <f>VLOOKUP(A$2:A$1449,'DNEVNI IZVESTAJ'!A$2:BH$14727,7,0)</f>
        <v>L CORP</v>
      </c>
      <c r="L90" s="320" t="str">
        <f>VLOOKUP(A$2:A$1449,'DNEVNI IZVESTAJ'!A$2:BI$14727,8,0)</f>
        <v>Current</v>
      </c>
      <c r="M90" s="323">
        <f>VLOOKUP(A$2:A$1449,'DNEVNI IZVESTAJ'!A$2:BJ$14727,9,0)</f>
        <v>0</v>
      </c>
      <c r="N90" s="323">
        <f>VLOOKUP(A$2:A$1449,'DNEVNI IZVESTAJ'!A$2:BK$14727,10,0)</f>
        <v>0</v>
      </c>
      <c r="O90" s="323">
        <f>VLOOKUP(A$2:A$1449,'DNEVNI IZVESTAJ'!A$2:BL$14727,11,0)</f>
        <v>0</v>
      </c>
      <c r="P90" s="323">
        <f>VLOOKUP(A$2:A$1449,'DNEVNI IZVESTAJ'!A$2:BM$14727,12,0)</f>
        <v>0</v>
      </c>
      <c r="Q90" s="323">
        <f>VLOOKUP(A$2:A$1449,'DNEVNI IZVESTAJ'!A$2:BN$14727,13,0)</f>
        <v>0</v>
      </c>
      <c r="R90" s="323">
        <f>VLOOKUP(A$2:A$1449,'DNEVNI IZVESTAJ'!A$2:BO$14727,14,0)</f>
        <v>0</v>
      </c>
      <c r="S90" s="323">
        <f>VLOOKUP(A$2:A$1449,'DNEVNI IZVESTAJ'!A$2:BP$14727,15,0)</f>
        <v>0</v>
      </c>
    </row>
    <row r="91" spans="1:19">
      <c r="A91" s="149" t="s">
        <v>15109</v>
      </c>
      <c r="B91" s="149" t="s">
        <v>15110</v>
      </c>
      <c r="C91" s="149">
        <v>0</v>
      </c>
      <c r="D91" s="149">
        <v>14632.65</v>
      </c>
      <c r="E91" s="149" t="s">
        <v>15111</v>
      </c>
      <c r="F91" s="322">
        <f>VLOOKUP(A$2:A$1449,'DNEVNI IZVESTAJ'!A$2:C$14727,3,0)</f>
        <v>0</v>
      </c>
      <c r="G91" s="323">
        <f>VLOOKUP(A$2:A$1449,'DNEVNI IZVESTAJ'!A$2:D$14727,4,0)</f>
        <v>10655.18</v>
      </c>
      <c r="H91" s="324">
        <f>C91-F91</f>
        <v>0</v>
      </c>
      <c r="I91" s="320">
        <f>VLOOKUP(A$2:A$1449,'DNEVNI IZVESTAJ'!A$2:BF$14727,6,0)</f>
        <v>0</v>
      </c>
      <c r="J91" s="325">
        <f ca="1">SUM(I91+UNOS!J$9)</f>
        <v>11</v>
      </c>
      <c r="K91" s="320" t="str">
        <f>VLOOKUP(A$2:A$1449,'DNEVNI IZVESTAJ'!A$2:BH$14727,7,0)</f>
        <v>L CORP</v>
      </c>
      <c r="L91" s="320" t="str">
        <f>VLOOKUP(A$2:A$1449,'DNEVNI IZVESTAJ'!A$2:BI$14727,8,0)</f>
        <v>Current</v>
      </c>
      <c r="M91" s="323">
        <f>VLOOKUP(A$2:A$1449,'DNEVNI IZVESTAJ'!A$2:BJ$14727,9,0)</f>
        <v>0</v>
      </c>
      <c r="N91" s="323">
        <f>VLOOKUP(A$2:A$1449,'DNEVNI IZVESTAJ'!A$2:BK$14727,10,0)</f>
        <v>0</v>
      </c>
      <c r="O91" s="323">
        <f>VLOOKUP(A$2:A$1449,'DNEVNI IZVESTAJ'!A$2:BL$14727,11,0)</f>
        <v>0</v>
      </c>
      <c r="P91" s="323">
        <f>VLOOKUP(A$2:A$1449,'DNEVNI IZVESTAJ'!A$2:BM$14727,12,0)</f>
        <v>0</v>
      </c>
      <c r="Q91" s="323">
        <f>VLOOKUP(A$2:A$1449,'DNEVNI IZVESTAJ'!A$2:BN$14727,13,0)</f>
        <v>0</v>
      </c>
      <c r="R91" s="323">
        <f>VLOOKUP(A$2:A$1449,'DNEVNI IZVESTAJ'!A$2:BO$14727,14,0)</f>
        <v>0</v>
      </c>
      <c r="S91" s="323">
        <f>VLOOKUP(A$2:A$1449,'DNEVNI IZVESTAJ'!A$2:BP$14727,15,0)</f>
        <v>0</v>
      </c>
    </row>
    <row r="92" spans="1:19">
      <c r="A92" s="149" t="s">
        <v>101</v>
      </c>
      <c r="B92" s="149" t="s">
        <v>97</v>
      </c>
      <c r="C92" s="149">
        <v>0</v>
      </c>
      <c r="D92" s="149">
        <v>738.18</v>
      </c>
      <c r="E92" s="149" t="s">
        <v>102</v>
      </c>
      <c r="F92" s="322">
        <f>VLOOKUP(A$2:A$1449,'DNEVNI IZVESTAJ'!A$2:C$14727,3,0)</f>
        <v>0</v>
      </c>
      <c r="G92" s="323">
        <f>VLOOKUP(A$2:A$1449,'DNEVNI IZVESTAJ'!A$2:D$14727,4,0)</f>
        <v>516.67999999999995</v>
      </c>
      <c r="H92" s="324">
        <f>C92-F92</f>
        <v>0</v>
      </c>
      <c r="I92" s="320">
        <f>VLOOKUP(A$2:A$1449,'DNEVNI IZVESTAJ'!A$2:BF$14727,6,0)</f>
        <v>0</v>
      </c>
      <c r="J92" s="325">
        <f ca="1">SUM(I92+UNOS!J$9)</f>
        <v>11</v>
      </c>
      <c r="K92" s="320" t="str">
        <f>VLOOKUP(A$2:A$1449,'DNEVNI IZVESTAJ'!A$2:BH$14727,7,0)</f>
        <v>L CORP</v>
      </c>
      <c r="L92" s="320" t="str">
        <f>VLOOKUP(A$2:A$1449,'DNEVNI IZVESTAJ'!A$2:BI$14727,8,0)</f>
        <v>Current</v>
      </c>
      <c r="M92" s="323">
        <f>VLOOKUP(A$2:A$1449,'DNEVNI IZVESTAJ'!A$2:BJ$14727,9,0)</f>
        <v>0</v>
      </c>
      <c r="N92" s="323">
        <f>VLOOKUP(A$2:A$1449,'DNEVNI IZVESTAJ'!A$2:BK$14727,10,0)</f>
        <v>0</v>
      </c>
      <c r="O92" s="323">
        <f>VLOOKUP(A$2:A$1449,'DNEVNI IZVESTAJ'!A$2:BL$14727,11,0)</f>
        <v>0</v>
      </c>
      <c r="P92" s="323">
        <f>VLOOKUP(A$2:A$1449,'DNEVNI IZVESTAJ'!A$2:BM$14727,12,0)</f>
        <v>0</v>
      </c>
      <c r="Q92" s="323">
        <f>VLOOKUP(A$2:A$1449,'DNEVNI IZVESTAJ'!A$2:BN$14727,13,0)</f>
        <v>0</v>
      </c>
      <c r="R92" s="323">
        <f>VLOOKUP(A$2:A$1449,'DNEVNI IZVESTAJ'!A$2:BO$14727,14,0)</f>
        <v>0</v>
      </c>
      <c r="S92" s="323">
        <f>VLOOKUP(A$2:A$1449,'DNEVNI IZVESTAJ'!A$2:BP$14727,15,0)</f>
        <v>0</v>
      </c>
    </row>
    <row r="93" spans="1:19">
      <c r="A93" s="149" t="s">
        <v>109</v>
      </c>
      <c r="B93" s="149" t="s">
        <v>97</v>
      </c>
      <c r="C93" s="149">
        <v>0</v>
      </c>
      <c r="D93" s="149">
        <v>674.2</v>
      </c>
      <c r="E93" s="149" t="s">
        <v>110</v>
      </c>
      <c r="F93" s="322">
        <f>VLOOKUP(A$2:A$1449,'DNEVNI IZVESTAJ'!A$2:C$14727,3,0)</f>
        <v>0</v>
      </c>
      <c r="G93" s="323">
        <f>VLOOKUP(A$2:A$1449,'DNEVNI IZVESTAJ'!A$2:D$14727,4,0)</f>
        <v>472.38</v>
      </c>
      <c r="H93" s="324">
        <f>C93-F93</f>
        <v>0</v>
      </c>
      <c r="I93" s="320">
        <f>VLOOKUP(A$2:A$1449,'DNEVNI IZVESTAJ'!A$2:BF$14727,6,0)</f>
        <v>0</v>
      </c>
      <c r="J93" s="325">
        <f ca="1">SUM(I93+UNOS!J$9)</f>
        <v>11</v>
      </c>
      <c r="K93" s="320" t="str">
        <f>VLOOKUP(A$2:A$1449,'DNEVNI IZVESTAJ'!A$2:BH$14727,7,0)</f>
        <v>L CORP</v>
      </c>
      <c r="L93" s="320" t="str">
        <f>VLOOKUP(A$2:A$1449,'DNEVNI IZVESTAJ'!A$2:BI$14727,8,0)</f>
        <v>Current</v>
      </c>
      <c r="M93" s="323">
        <f>VLOOKUP(A$2:A$1449,'DNEVNI IZVESTAJ'!A$2:BJ$14727,9,0)</f>
        <v>0</v>
      </c>
      <c r="N93" s="323">
        <f>VLOOKUP(A$2:A$1449,'DNEVNI IZVESTAJ'!A$2:BK$14727,10,0)</f>
        <v>0</v>
      </c>
      <c r="O93" s="323">
        <f>VLOOKUP(A$2:A$1449,'DNEVNI IZVESTAJ'!A$2:BL$14727,11,0)</f>
        <v>0</v>
      </c>
      <c r="P93" s="323">
        <f>VLOOKUP(A$2:A$1449,'DNEVNI IZVESTAJ'!A$2:BM$14727,12,0)</f>
        <v>0</v>
      </c>
      <c r="Q93" s="323">
        <f>VLOOKUP(A$2:A$1449,'DNEVNI IZVESTAJ'!A$2:BN$14727,13,0)</f>
        <v>0</v>
      </c>
      <c r="R93" s="323">
        <f>VLOOKUP(A$2:A$1449,'DNEVNI IZVESTAJ'!A$2:BO$14727,14,0)</f>
        <v>0</v>
      </c>
      <c r="S93" s="323">
        <f>VLOOKUP(A$2:A$1449,'DNEVNI IZVESTAJ'!A$2:BP$14727,15,0)</f>
        <v>0</v>
      </c>
    </row>
    <row r="94" spans="1:19">
      <c r="A94" s="149" t="s">
        <v>117</v>
      </c>
      <c r="B94" s="149" t="s">
        <v>97</v>
      </c>
      <c r="C94" s="149">
        <v>0</v>
      </c>
      <c r="D94" s="149">
        <v>1548.06</v>
      </c>
      <c r="E94" s="149" t="s">
        <v>118</v>
      </c>
      <c r="F94" s="322">
        <f>VLOOKUP(A$2:A$1449,'DNEVNI IZVESTAJ'!A$2:C$14727,3,0)</f>
        <v>0</v>
      </c>
      <c r="G94" s="323">
        <f>VLOOKUP(A$2:A$1449,'DNEVNI IZVESTAJ'!A$2:D$14727,4,0)</f>
        <v>1045.04</v>
      </c>
      <c r="H94" s="324">
        <f>C94-F94</f>
        <v>0</v>
      </c>
      <c r="I94" s="320">
        <f>VLOOKUP(A$2:A$1449,'DNEVNI IZVESTAJ'!A$2:BF$14727,6,0)</f>
        <v>0</v>
      </c>
      <c r="J94" s="325">
        <f ca="1">SUM(I94+UNOS!J$9)</f>
        <v>11</v>
      </c>
      <c r="K94" s="320" t="str">
        <f>VLOOKUP(A$2:A$1449,'DNEVNI IZVESTAJ'!A$2:BH$14727,7,0)</f>
        <v>L CORP</v>
      </c>
      <c r="L94" s="320" t="str">
        <f>VLOOKUP(A$2:A$1449,'DNEVNI IZVESTAJ'!A$2:BI$14727,8,0)</f>
        <v>Current</v>
      </c>
      <c r="M94" s="323">
        <f>VLOOKUP(A$2:A$1449,'DNEVNI IZVESTAJ'!A$2:BJ$14727,9,0)</f>
        <v>0</v>
      </c>
      <c r="N94" s="323">
        <f>VLOOKUP(A$2:A$1449,'DNEVNI IZVESTAJ'!A$2:BK$14727,10,0)</f>
        <v>0</v>
      </c>
      <c r="O94" s="323">
        <f>VLOOKUP(A$2:A$1449,'DNEVNI IZVESTAJ'!A$2:BL$14727,11,0)</f>
        <v>0</v>
      </c>
      <c r="P94" s="323">
        <f>VLOOKUP(A$2:A$1449,'DNEVNI IZVESTAJ'!A$2:BM$14727,12,0)</f>
        <v>0</v>
      </c>
      <c r="Q94" s="323">
        <f>VLOOKUP(A$2:A$1449,'DNEVNI IZVESTAJ'!A$2:BN$14727,13,0)</f>
        <v>0</v>
      </c>
      <c r="R94" s="323">
        <f>VLOOKUP(A$2:A$1449,'DNEVNI IZVESTAJ'!A$2:BO$14727,14,0)</f>
        <v>0</v>
      </c>
      <c r="S94" s="323">
        <f>VLOOKUP(A$2:A$1449,'DNEVNI IZVESTAJ'!A$2:BP$14727,15,0)</f>
        <v>0</v>
      </c>
    </row>
    <row r="95" spans="1:19">
      <c r="A95" s="149" t="s">
        <v>1675</v>
      </c>
      <c r="B95" s="149" t="s">
        <v>962</v>
      </c>
      <c r="C95" s="149">
        <v>0</v>
      </c>
      <c r="D95" s="149">
        <v>3078.34</v>
      </c>
      <c r="E95" s="149" t="s">
        <v>1676</v>
      </c>
      <c r="F95" s="322">
        <f>VLOOKUP(A$2:A$1449,'DNEVNI IZVESTAJ'!A$2:C$14727,3,0)</f>
        <v>0</v>
      </c>
      <c r="G95" s="323">
        <f>VLOOKUP(A$2:A$1449,'DNEVNI IZVESTAJ'!A$2:D$14727,4,0)</f>
        <v>889.5</v>
      </c>
      <c r="H95" s="324">
        <f>C95-F95</f>
        <v>0</v>
      </c>
      <c r="I95" s="320">
        <f>VLOOKUP(A$2:A$1449,'DNEVNI IZVESTAJ'!A$2:BF$14727,6,0)</f>
        <v>0</v>
      </c>
      <c r="J95" s="325">
        <f ca="1">SUM(I95+UNOS!J$9)</f>
        <v>11</v>
      </c>
      <c r="K95" s="320" t="str">
        <f>VLOOKUP(A$2:A$1449,'DNEVNI IZVESTAJ'!A$2:BH$14727,7,0)</f>
        <v>L CORP</v>
      </c>
      <c r="L95" s="320" t="str">
        <f>VLOOKUP(A$2:A$1449,'DNEVNI IZVESTAJ'!A$2:BI$14727,8,0)</f>
        <v>Current</v>
      </c>
      <c r="M95" s="323">
        <f>VLOOKUP(A$2:A$1449,'DNEVNI IZVESTAJ'!A$2:BJ$14727,9,0)</f>
        <v>0</v>
      </c>
      <c r="N95" s="323">
        <f>VLOOKUP(A$2:A$1449,'DNEVNI IZVESTAJ'!A$2:BK$14727,10,0)</f>
        <v>0</v>
      </c>
      <c r="O95" s="323">
        <f>VLOOKUP(A$2:A$1449,'DNEVNI IZVESTAJ'!A$2:BL$14727,11,0)</f>
        <v>0</v>
      </c>
      <c r="P95" s="323">
        <f>VLOOKUP(A$2:A$1449,'DNEVNI IZVESTAJ'!A$2:BM$14727,12,0)</f>
        <v>0</v>
      </c>
      <c r="Q95" s="323">
        <f>VLOOKUP(A$2:A$1449,'DNEVNI IZVESTAJ'!A$2:BN$14727,13,0)</f>
        <v>0</v>
      </c>
      <c r="R95" s="323">
        <f>VLOOKUP(A$2:A$1449,'DNEVNI IZVESTAJ'!A$2:BO$14727,14,0)</f>
        <v>0</v>
      </c>
      <c r="S95" s="323">
        <f>VLOOKUP(A$2:A$1449,'DNEVNI IZVESTAJ'!A$2:BP$14727,15,0)</f>
        <v>0</v>
      </c>
    </row>
    <row r="96" spans="1:19">
      <c r="A96" s="149" t="s">
        <v>1677</v>
      </c>
      <c r="B96" s="149" t="s">
        <v>962</v>
      </c>
      <c r="C96" s="149">
        <v>0</v>
      </c>
      <c r="D96" s="149">
        <v>3078.34</v>
      </c>
      <c r="E96" s="149" t="s">
        <v>1676</v>
      </c>
      <c r="F96" s="322">
        <f>VLOOKUP(A$2:A$1449,'DNEVNI IZVESTAJ'!A$2:C$14727,3,0)</f>
        <v>0</v>
      </c>
      <c r="G96" s="323">
        <f>VLOOKUP(A$2:A$1449,'DNEVNI IZVESTAJ'!A$2:D$14727,4,0)</f>
        <v>889.5</v>
      </c>
      <c r="H96" s="324">
        <f>C96-F96</f>
        <v>0</v>
      </c>
      <c r="I96" s="320">
        <f>VLOOKUP(A$2:A$1449,'DNEVNI IZVESTAJ'!A$2:BF$14727,6,0)</f>
        <v>0</v>
      </c>
      <c r="J96" s="325">
        <f ca="1">SUM(I96+UNOS!J$9)</f>
        <v>11</v>
      </c>
      <c r="K96" s="320" t="str">
        <f>VLOOKUP(A$2:A$1449,'DNEVNI IZVESTAJ'!A$2:BH$14727,7,0)</f>
        <v>L CORP</v>
      </c>
      <c r="L96" s="320" t="str">
        <f>VLOOKUP(A$2:A$1449,'DNEVNI IZVESTAJ'!A$2:BI$14727,8,0)</f>
        <v>Current</v>
      </c>
      <c r="M96" s="323">
        <f>VLOOKUP(A$2:A$1449,'DNEVNI IZVESTAJ'!A$2:BJ$14727,9,0)</f>
        <v>0</v>
      </c>
      <c r="N96" s="323">
        <f>VLOOKUP(A$2:A$1449,'DNEVNI IZVESTAJ'!A$2:BK$14727,10,0)</f>
        <v>0</v>
      </c>
      <c r="O96" s="323">
        <f>VLOOKUP(A$2:A$1449,'DNEVNI IZVESTAJ'!A$2:BL$14727,11,0)</f>
        <v>0</v>
      </c>
      <c r="P96" s="323">
        <f>VLOOKUP(A$2:A$1449,'DNEVNI IZVESTAJ'!A$2:BM$14727,12,0)</f>
        <v>0</v>
      </c>
      <c r="Q96" s="323">
        <f>VLOOKUP(A$2:A$1449,'DNEVNI IZVESTAJ'!A$2:BN$14727,13,0)</f>
        <v>0</v>
      </c>
      <c r="R96" s="323">
        <f>VLOOKUP(A$2:A$1449,'DNEVNI IZVESTAJ'!A$2:BO$14727,14,0)</f>
        <v>0</v>
      </c>
      <c r="S96" s="323">
        <f>VLOOKUP(A$2:A$1449,'DNEVNI IZVESTAJ'!A$2:BP$14727,15,0)</f>
        <v>0</v>
      </c>
    </row>
    <row r="97" spans="1:19">
      <c r="A97" s="149" t="s">
        <v>1678</v>
      </c>
      <c r="B97" s="149" t="s">
        <v>962</v>
      </c>
      <c r="C97" s="149">
        <v>0</v>
      </c>
      <c r="D97" s="149">
        <v>3078.34</v>
      </c>
      <c r="E97" s="149" t="s">
        <v>1679</v>
      </c>
      <c r="F97" s="322">
        <f>VLOOKUP(A$2:A$1449,'DNEVNI IZVESTAJ'!A$2:C$14727,3,0)</f>
        <v>0</v>
      </c>
      <c r="G97" s="323">
        <f>VLOOKUP(A$2:A$1449,'DNEVNI IZVESTAJ'!A$2:D$14727,4,0)</f>
        <v>889.5</v>
      </c>
      <c r="H97" s="324">
        <f>C97-F97</f>
        <v>0</v>
      </c>
      <c r="I97" s="320">
        <f>VLOOKUP(A$2:A$1449,'DNEVNI IZVESTAJ'!A$2:BF$14727,6,0)</f>
        <v>0</v>
      </c>
      <c r="J97" s="325">
        <f ca="1">SUM(I97+UNOS!J$9)</f>
        <v>11</v>
      </c>
      <c r="K97" s="320" t="str">
        <f>VLOOKUP(A$2:A$1449,'DNEVNI IZVESTAJ'!A$2:BH$14727,7,0)</f>
        <v>L CORP</v>
      </c>
      <c r="L97" s="320" t="str">
        <f>VLOOKUP(A$2:A$1449,'DNEVNI IZVESTAJ'!A$2:BI$14727,8,0)</f>
        <v>Current</v>
      </c>
      <c r="M97" s="323">
        <f>VLOOKUP(A$2:A$1449,'DNEVNI IZVESTAJ'!A$2:BJ$14727,9,0)</f>
        <v>0</v>
      </c>
      <c r="N97" s="323">
        <f>VLOOKUP(A$2:A$1449,'DNEVNI IZVESTAJ'!A$2:BK$14727,10,0)</f>
        <v>0</v>
      </c>
      <c r="O97" s="323">
        <f>VLOOKUP(A$2:A$1449,'DNEVNI IZVESTAJ'!A$2:BL$14727,11,0)</f>
        <v>0</v>
      </c>
      <c r="P97" s="323">
        <f>VLOOKUP(A$2:A$1449,'DNEVNI IZVESTAJ'!A$2:BM$14727,12,0)</f>
        <v>0</v>
      </c>
      <c r="Q97" s="323">
        <f>VLOOKUP(A$2:A$1449,'DNEVNI IZVESTAJ'!A$2:BN$14727,13,0)</f>
        <v>0</v>
      </c>
      <c r="R97" s="323">
        <f>VLOOKUP(A$2:A$1449,'DNEVNI IZVESTAJ'!A$2:BO$14727,14,0)</f>
        <v>0</v>
      </c>
      <c r="S97" s="323">
        <f>VLOOKUP(A$2:A$1449,'DNEVNI IZVESTAJ'!A$2:BP$14727,15,0)</f>
        <v>0</v>
      </c>
    </row>
    <row r="98" spans="1:19">
      <c r="A98" s="149" t="s">
        <v>1680</v>
      </c>
      <c r="B98" s="149" t="s">
        <v>962</v>
      </c>
      <c r="C98" s="149">
        <v>0</v>
      </c>
      <c r="D98" s="149">
        <v>3078.34</v>
      </c>
      <c r="E98" s="149" t="s">
        <v>1679</v>
      </c>
      <c r="F98" s="322">
        <f>VLOOKUP(A$2:A$1449,'DNEVNI IZVESTAJ'!A$2:C$14727,3,0)</f>
        <v>0</v>
      </c>
      <c r="G98" s="323">
        <f>VLOOKUP(A$2:A$1449,'DNEVNI IZVESTAJ'!A$2:D$14727,4,0)</f>
        <v>889.5</v>
      </c>
      <c r="H98" s="324">
        <f>C98-F98</f>
        <v>0</v>
      </c>
      <c r="I98" s="320">
        <f>VLOOKUP(A$2:A$1449,'DNEVNI IZVESTAJ'!A$2:BF$14727,6,0)</f>
        <v>0</v>
      </c>
      <c r="J98" s="325">
        <f ca="1">SUM(I98+UNOS!J$9)</f>
        <v>11</v>
      </c>
      <c r="K98" s="320" t="str">
        <f>VLOOKUP(A$2:A$1449,'DNEVNI IZVESTAJ'!A$2:BH$14727,7,0)</f>
        <v>L CORP</v>
      </c>
      <c r="L98" s="320" t="str">
        <f>VLOOKUP(A$2:A$1449,'DNEVNI IZVESTAJ'!A$2:BI$14727,8,0)</f>
        <v>Current</v>
      </c>
      <c r="M98" s="323">
        <f>VLOOKUP(A$2:A$1449,'DNEVNI IZVESTAJ'!A$2:BJ$14727,9,0)</f>
        <v>0</v>
      </c>
      <c r="N98" s="323">
        <f>VLOOKUP(A$2:A$1449,'DNEVNI IZVESTAJ'!A$2:BK$14727,10,0)</f>
        <v>0</v>
      </c>
      <c r="O98" s="323">
        <f>VLOOKUP(A$2:A$1449,'DNEVNI IZVESTAJ'!A$2:BL$14727,11,0)</f>
        <v>0</v>
      </c>
      <c r="P98" s="323">
        <f>VLOOKUP(A$2:A$1449,'DNEVNI IZVESTAJ'!A$2:BM$14727,12,0)</f>
        <v>0</v>
      </c>
      <c r="Q98" s="323">
        <f>VLOOKUP(A$2:A$1449,'DNEVNI IZVESTAJ'!A$2:BN$14727,13,0)</f>
        <v>0</v>
      </c>
      <c r="R98" s="323">
        <f>VLOOKUP(A$2:A$1449,'DNEVNI IZVESTAJ'!A$2:BO$14727,14,0)</f>
        <v>0</v>
      </c>
      <c r="S98" s="323">
        <f>VLOOKUP(A$2:A$1449,'DNEVNI IZVESTAJ'!A$2:BP$14727,15,0)</f>
        <v>0</v>
      </c>
    </row>
    <row r="99" spans="1:19">
      <c r="A99" s="149" t="s">
        <v>14913</v>
      </c>
      <c r="B99" s="149" t="s">
        <v>962</v>
      </c>
      <c r="C99" s="149">
        <v>0</v>
      </c>
      <c r="D99" s="149">
        <v>259406.57</v>
      </c>
      <c r="E99" s="149" t="s">
        <v>14914</v>
      </c>
      <c r="F99" s="322">
        <f>VLOOKUP(A$2:A$1449,'DNEVNI IZVESTAJ'!A$2:C$14727,3,0)</f>
        <v>0</v>
      </c>
      <c r="G99" s="323">
        <f>VLOOKUP(A$2:A$1449,'DNEVNI IZVESTAJ'!A$2:D$14727,4,0)</f>
        <v>228770.29</v>
      </c>
      <c r="H99" s="324">
        <f>C99-F99</f>
        <v>0</v>
      </c>
      <c r="I99" s="320">
        <f>VLOOKUP(A$2:A$1449,'DNEVNI IZVESTAJ'!A$2:BF$14727,6,0)</f>
        <v>0</v>
      </c>
      <c r="J99" s="325">
        <f ca="1">SUM(I99+UNOS!J$9)</f>
        <v>11</v>
      </c>
      <c r="K99" s="320" t="str">
        <f>VLOOKUP(A$2:A$1449,'DNEVNI IZVESTAJ'!A$2:BH$14727,7,0)</f>
        <v>L CORP</v>
      </c>
      <c r="L99" s="320" t="str">
        <f>VLOOKUP(A$2:A$1449,'DNEVNI IZVESTAJ'!A$2:BI$14727,8,0)</f>
        <v>Current</v>
      </c>
      <c r="M99" s="323">
        <f>VLOOKUP(A$2:A$1449,'DNEVNI IZVESTAJ'!A$2:BJ$14727,9,0)</f>
        <v>0</v>
      </c>
      <c r="N99" s="323">
        <f>VLOOKUP(A$2:A$1449,'DNEVNI IZVESTAJ'!A$2:BK$14727,10,0)</f>
        <v>0</v>
      </c>
      <c r="O99" s="323">
        <f>VLOOKUP(A$2:A$1449,'DNEVNI IZVESTAJ'!A$2:BL$14727,11,0)</f>
        <v>0</v>
      </c>
      <c r="P99" s="323">
        <f>VLOOKUP(A$2:A$1449,'DNEVNI IZVESTAJ'!A$2:BM$14727,12,0)</f>
        <v>0</v>
      </c>
      <c r="Q99" s="323">
        <f>VLOOKUP(A$2:A$1449,'DNEVNI IZVESTAJ'!A$2:BN$14727,13,0)</f>
        <v>0</v>
      </c>
      <c r="R99" s="323">
        <f>VLOOKUP(A$2:A$1449,'DNEVNI IZVESTAJ'!A$2:BO$14727,14,0)</f>
        <v>0</v>
      </c>
      <c r="S99" s="323">
        <f>VLOOKUP(A$2:A$1449,'DNEVNI IZVESTAJ'!A$2:BP$14727,15,0)</f>
        <v>0</v>
      </c>
    </row>
    <row r="100" spans="1:19">
      <c r="A100" s="149" t="s">
        <v>14916</v>
      </c>
      <c r="B100" s="149" t="s">
        <v>962</v>
      </c>
      <c r="C100" s="149">
        <v>0</v>
      </c>
      <c r="D100" s="149">
        <v>532648.18999999994</v>
      </c>
      <c r="E100" s="149" t="s">
        <v>14917</v>
      </c>
      <c r="F100" s="322">
        <f>VLOOKUP(A$2:A$1449,'DNEVNI IZVESTAJ'!A$2:C$14727,3,0)</f>
        <v>0</v>
      </c>
      <c r="G100" s="323">
        <f>VLOOKUP(A$2:A$1449,'DNEVNI IZVESTAJ'!A$2:D$14727,4,0)</f>
        <v>469741.75</v>
      </c>
      <c r="H100" s="324">
        <f>C100-F100</f>
        <v>0</v>
      </c>
      <c r="I100" s="320">
        <f>VLOOKUP(A$2:A$1449,'DNEVNI IZVESTAJ'!A$2:BF$14727,6,0)</f>
        <v>0</v>
      </c>
      <c r="J100" s="325">
        <f ca="1">SUM(I100+UNOS!J$9)</f>
        <v>11</v>
      </c>
      <c r="K100" s="320" t="str">
        <f>VLOOKUP(A$2:A$1449,'DNEVNI IZVESTAJ'!A$2:BH$14727,7,0)</f>
        <v>L CORP</v>
      </c>
      <c r="L100" s="320" t="str">
        <f>VLOOKUP(A$2:A$1449,'DNEVNI IZVESTAJ'!A$2:BI$14727,8,0)</f>
        <v>Current</v>
      </c>
      <c r="M100" s="323">
        <f>VLOOKUP(A$2:A$1449,'DNEVNI IZVESTAJ'!A$2:BJ$14727,9,0)</f>
        <v>0</v>
      </c>
      <c r="N100" s="323">
        <f>VLOOKUP(A$2:A$1449,'DNEVNI IZVESTAJ'!A$2:BK$14727,10,0)</f>
        <v>0</v>
      </c>
      <c r="O100" s="323">
        <f>VLOOKUP(A$2:A$1449,'DNEVNI IZVESTAJ'!A$2:BL$14727,11,0)</f>
        <v>0</v>
      </c>
      <c r="P100" s="323">
        <f>VLOOKUP(A$2:A$1449,'DNEVNI IZVESTAJ'!A$2:BM$14727,12,0)</f>
        <v>0</v>
      </c>
      <c r="Q100" s="323">
        <f>VLOOKUP(A$2:A$1449,'DNEVNI IZVESTAJ'!A$2:BN$14727,13,0)</f>
        <v>0</v>
      </c>
      <c r="R100" s="323">
        <f>VLOOKUP(A$2:A$1449,'DNEVNI IZVESTAJ'!A$2:BO$14727,14,0)</f>
        <v>0</v>
      </c>
      <c r="S100" s="323">
        <f>VLOOKUP(A$2:A$1449,'DNEVNI IZVESTAJ'!A$2:BP$14727,15,0)</f>
        <v>0</v>
      </c>
    </row>
    <row r="101" spans="1:19">
      <c r="A101" s="149" t="s">
        <v>14919</v>
      </c>
      <c r="B101" s="149" t="s">
        <v>962</v>
      </c>
      <c r="C101" s="149">
        <v>0</v>
      </c>
      <c r="D101" s="149">
        <v>84135.55</v>
      </c>
      <c r="E101" s="149" t="s">
        <v>14920</v>
      </c>
      <c r="F101" s="322">
        <f>VLOOKUP(A$2:A$1449,'DNEVNI IZVESTAJ'!A$2:C$14727,3,0)</f>
        <v>0</v>
      </c>
      <c r="G101" s="323">
        <f>VLOOKUP(A$2:A$1449,'DNEVNI IZVESTAJ'!A$2:D$14727,4,0)</f>
        <v>74199.070000000007</v>
      </c>
      <c r="H101" s="324">
        <f>C101-F101</f>
        <v>0</v>
      </c>
      <c r="I101" s="320">
        <f>VLOOKUP(A$2:A$1449,'DNEVNI IZVESTAJ'!A$2:BF$14727,6,0)</f>
        <v>0</v>
      </c>
      <c r="J101" s="325">
        <f ca="1">SUM(I101+UNOS!J$9)</f>
        <v>11</v>
      </c>
      <c r="K101" s="320" t="str">
        <f>VLOOKUP(A$2:A$1449,'DNEVNI IZVESTAJ'!A$2:BH$14727,7,0)</f>
        <v>L CORP</v>
      </c>
      <c r="L101" s="320" t="str">
        <f>VLOOKUP(A$2:A$1449,'DNEVNI IZVESTAJ'!A$2:BI$14727,8,0)</f>
        <v>Current</v>
      </c>
      <c r="M101" s="323">
        <f>VLOOKUP(A$2:A$1449,'DNEVNI IZVESTAJ'!A$2:BJ$14727,9,0)</f>
        <v>0</v>
      </c>
      <c r="N101" s="323">
        <f>VLOOKUP(A$2:A$1449,'DNEVNI IZVESTAJ'!A$2:BK$14727,10,0)</f>
        <v>0</v>
      </c>
      <c r="O101" s="323">
        <f>VLOOKUP(A$2:A$1449,'DNEVNI IZVESTAJ'!A$2:BL$14727,11,0)</f>
        <v>0</v>
      </c>
      <c r="P101" s="323">
        <f>VLOOKUP(A$2:A$1449,'DNEVNI IZVESTAJ'!A$2:BM$14727,12,0)</f>
        <v>0</v>
      </c>
      <c r="Q101" s="323">
        <f>VLOOKUP(A$2:A$1449,'DNEVNI IZVESTAJ'!A$2:BN$14727,13,0)</f>
        <v>0</v>
      </c>
      <c r="R101" s="323">
        <f>VLOOKUP(A$2:A$1449,'DNEVNI IZVESTAJ'!A$2:BO$14727,14,0)</f>
        <v>0</v>
      </c>
      <c r="S101" s="323">
        <f>VLOOKUP(A$2:A$1449,'DNEVNI IZVESTAJ'!A$2:BP$14727,15,0)</f>
        <v>0</v>
      </c>
    </row>
    <row r="102" spans="1:19">
      <c r="A102" s="149" t="s">
        <v>14922</v>
      </c>
      <c r="B102" s="149" t="s">
        <v>962</v>
      </c>
      <c r="C102" s="149">
        <v>0</v>
      </c>
      <c r="D102" s="149">
        <v>204445.91</v>
      </c>
      <c r="E102" s="149" t="s">
        <v>14923</v>
      </c>
      <c r="F102" s="322">
        <f>VLOOKUP(A$2:A$1449,'DNEVNI IZVESTAJ'!A$2:C$14727,3,0)</f>
        <v>0</v>
      </c>
      <c r="G102" s="323">
        <f>VLOOKUP(A$2:A$1449,'DNEVNI IZVESTAJ'!A$2:D$14727,4,0)</f>
        <v>180300.61</v>
      </c>
      <c r="H102" s="324">
        <f>C102-F102</f>
        <v>0</v>
      </c>
      <c r="I102" s="320">
        <f>VLOOKUP(A$2:A$1449,'DNEVNI IZVESTAJ'!A$2:BF$14727,6,0)</f>
        <v>0</v>
      </c>
      <c r="J102" s="325">
        <f ca="1">SUM(I102+UNOS!J$9)</f>
        <v>11</v>
      </c>
      <c r="K102" s="320" t="str">
        <f>VLOOKUP(A$2:A$1449,'DNEVNI IZVESTAJ'!A$2:BH$14727,7,0)</f>
        <v>L CORP</v>
      </c>
      <c r="L102" s="320" t="str">
        <f>VLOOKUP(A$2:A$1449,'DNEVNI IZVESTAJ'!A$2:BI$14727,8,0)</f>
        <v>Current</v>
      </c>
      <c r="M102" s="323">
        <f>VLOOKUP(A$2:A$1449,'DNEVNI IZVESTAJ'!A$2:BJ$14727,9,0)</f>
        <v>0</v>
      </c>
      <c r="N102" s="323">
        <f>VLOOKUP(A$2:A$1449,'DNEVNI IZVESTAJ'!A$2:BK$14727,10,0)</f>
        <v>0</v>
      </c>
      <c r="O102" s="323">
        <f>VLOOKUP(A$2:A$1449,'DNEVNI IZVESTAJ'!A$2:BL$14727,11,0)</f>
        <v>0</v>
      </c>
      <c r="P102" s="323">
        <f>VLOOKUP(A$2:A$1449,'DNEVNI IZVESTAJ'!A$2:BM$14727,12,0)</f>
        <v>0</v>
      </c>
      <c r="Q102" s="323">
        <f>VLOOKUP(A$2:A$1449,'DNEVNI IZVESTAJ'!A$2:BN$14727,13,0)</f>
        <v>0</v>
      </c>
      <c r="R102" s="323">
        <f>VLOOKUP(A$2:A$1449,'DNEVNI IZVESTAJ'!A$2:BO$14727,14,0)</f>
        <v>0</v>
      </c>
      <c r="S102" s="323">
        <f>VLOOKUP(A$2:A$1449,'DNEVNI IZVESTAJ'!A$2:BP$14727,15,0)</f>
        <v>0</v>
      </c>
    </row>
    <row r="103" spans="1:19">
      <c r="A103" s="149" t="s">
        <v>15421</v>
      </c>
      <c r="B103" s="149" t="s">
        <v>962</v>
      </c>
      <c r="C103" s="149">
        <v>0</v>
      </c>
      <c r="D103" s="149">
        <v>813116.22</v>
      </c>
      <c r="E103" s="149" t="s">
        <v>15422</v>
      </c>
      <c r="F103" s="322">
        <f>VLOOKUP(A$2:A$1449,'DNEVNI IZVESTAJ'!A$2:C$14727,3,0)</f>
        <v>0</v>
      </c>
      <c r="G103" s="323">
        <f>VLOOKUP(A$2:A$1449,'DNEVNI IZVESTAJ'!A$2:D$14727,4,0)</f>
        <v>733106.57</v>
      </c>
      <c r="H103" s="324">
        <f>C103-F103</f>
        <v>0</v>
      </c>
      <c r="I103" s="320">
        <f>VLOOKUP(A$2:A$1449,'DNEVNI IZVESTAJ'!A$2:BF$14727,6,0)</f>
        <v>0</v>
      </c>
      <c r="J103" s="325">
        <f ca="1">SUM(I103+UNOS!J$9)</f>
        <v>11</v>
      </c>
      <c r="K103" s="320" t="str">
        <f>VLOOKUP(A$2:A$1449,'DNEVNI IZVESTAJ'!A$2:BH$14727,7,0)</f>
        <v>L CORP</v>
      </c>
      <c r="L103" s="320" t="str">
        <f>VLOOKUP(A$2:A$1449,'DNEVNI IZVESTAJ'!A$2:BI$14727,8,0)</f>
        <v>Current</v>
      </c>
      <c r="M103" s="323">
        <f>VLOOKUP(A$2:A$1449,'DNEVNI IZVESTAJ'!A$2:BJ$14727,9,0)</f>
        <v>0</v>
      </c>
      <c r="N103" s="323">
        <f>VLOOKUP(A$2:A$1449,'DNEVNI IZVESTAJ'!A$2:BK$14727,10,0)</f>
        <v>0</v>
      </c>
      <c r="O103" s="323">
        <f>VLOOKUP(A$2:A$1449,'DNEVNI IZVESTAJ'!A$2:BL$14727,11,0)</f>
        <v>0</v>
      </c>
      <c r="P103" s="323">
        <f>VLOOKUP(A$2:A$1449,'DNEVNI IZVESTAJ'!A$2:BM$14727,12,0)</f>
        <v>0</v>
      </c>
      <c r="Q103" s="323">
        <f>VLOOKUP(A$2:A$1449,'DNEVNI IZVESTAJ'!A$2:BN$14727,13,0)</f>
        <v>0</v>
      </c>
      <c r="R103" s="323">
        <f>VLOOKUP(A$2:A$1449,'DNEVNI IZVESTAJ'!A$2:BO$14727,14,0)</f>
        <v>0</v>
      </c>
      <c r="S103" s="323">
        <f>VLOOKUP(A$2:A$1449,'DNEVNI IZVESTAJ'!A$2:BP$14727,15,0)</f>
        <v>0</v>
      </c>
    </row>
    <row r="104" spans="1:19">
      <c r="A104" s="149" t="s">
        <v>13137</v>
      </c>
      <c r="B104" s="149" t="s">
        <v>14296</v>
      </c>
      <c r="C104" s="149">
        <v>0</v>
      </c>
      <c r="D104" s="149">
        <v>70612.070000000007</v>
      </c>
      <c r="E104" s="149" t="s">
        <v>13138</v>
      </c>
      <c r="F104" s="322">
        <f>VLOOKUP(A$2:A$1449,'DNEVNI IZVESTAJ'!A$2:C$14727,3,0)</f>
        <v>0</v>
      </c>
      <c r="G104" s="323">
        <f>VLOOKUP(A$2:A$1449,'DNEVNI IZVESTAJ'!A$2:D$14727,4,0)</f>
        <v>50584.19</v>
      </c>
      <c r="H104" s="324">
        <f>C104-F104</f>
        <v>0</v>
      </c>
      <c r="I104" s="320">
        <f>VLOOKUP(A$2:A$1449,'DNEVNI IZVESTAJ'!A$2:BF$14727,6,0)</f>
        <v>0</v>
      </c>
      <c r="J104" s="325">
        <f ca="1">SUM(I104+UNOS!J$9)</f>
        <v>11</v>
      </c>
      <c r="K104" s="320" t="str">
        <f>VLOOKUP(A$2:A$1449,'DNEVNI IZVESTAJ'!A$2:BH$14727,7,0)</f>
        <v>L CORP</v>
      </c>
      <c r="L104" s="320" t="str">
        <f>VLOOKUP(A$2:A$1449,'DNEVNI IZVESTAJ'!A$2:BI$14727,8,0)</f>
        <v>Current</v>
      </c>
      <c r="M104" s="323">
        <f>VLOOKUP(A$2:A$1449,'DNEVNI IZVESTAJ'!A$2:BJ$14727,9,0)</f>
        <v>0</v>
      </c>
      <c r="N104" s="323">
        <f>VLOOKUP(A$2:A$1449,'DNEVNI IZVESTAJ'!A$2:BK$14727,10,0)</f>
        <v>0</v>
      </c>
      <c r="O104" s="323">
        <f>VLOOKUP(A$2:A$1449,'DNEVNI IZVESTAJ'!A$2:BL$14727,11,0)</f>
        <v>0</v>
      </c>
      <c r="P104" s="323">
        <f>VLOOKUP(A$2:A$1449,'DNEVNI IZVESTAJ'!A$2:BM$14727,12,0)</f>
        <v>0</v>
      </c>
      <c r="Q104" s="323">
        <f>VLOOKUP(A$2:A$1449,'DNEVNI IZVESTAJ'!A$2:BN$14727,13,0)</f>
        <v>0</v>
      </c>
      <c r="R104" s="323">
        <f>VLOOKUP(A$2:A$1449,'DNEVNI IZVESTAJ'!A$2:BO$14727,14,0)</f>
        <v>0</v>
      </c>
      <c r="S104" s="323">
        <f>VLOOKUP(A$2:A$1449,'DNEVNI IZVESTAJ'!A$2:BP$14727,15,0)</f>
        <v>0</v>
      </c>
    </row>
    <row r="105" spans="1:19">
      <c r="A105" s="149" t="s">
        <v>16214</v>
      </c>
      <c r="B105" s="149" t="s">
        <v>962</v>
      </c>
      <c r="C105" s="329">
        <v>0</v>
      </c>
      <c r="D105" s="329">
        <v>15977.93</v>
      </c>
      <c r="E105" s="149" t="s">
        <v>1810</v>
      </c>
      <c r="F105" s="322">
        <f>VLOOKUP(A$2:A$1449,'DNEVNI IZVESTAJ'!A$2:C$14727,3,0)</f>
        <v>0</v>
      </c>
      <c r="G105" s="323">
        <f>VLOOKUP(A$2:A$1449,'DNEVNI IZVESTAJ'!A$2:D$14727,4,0)</f>
        <v>14725.86</v>
      </c>
      <c r="H105" s="324">
        <f>C105-F105</f>
        <v>0</v>
      </c>
      <c r="I105" s="320">
        <f>VLOOKUP(A$2:A$1449,'DNEVNI IZVESTAJ'!A$2:BF$14727,6,0)</f>
        <v>0</v>
      </c>
      <c r="J105" s="325">
        <f ca="1">SUM(I105+UNOS!J$9)</f>
        <v>11</v>
      </c>
      <c r="K105" s="320" t="str">
        <f>VLOOKUP(A$2:A$1449,'DNEVNI IZVESTAJ'!A$2:BH$14727,7,0)</f>
        <v>L CORP</v>
      </c>
      <c r="L105" s="320" t="str">
        <f>VLOOKUP(A$2:A$1449,'DNEVNI IZVESTAJ'!A$2:BI$14727,8,0)</f>
        <v>Current</v>
      </c>
      <c r="M105" s="323">
        <f>VLOOKUP(A$2:A$1449,'DNEVNI IZVESTAJ'!A$2:BJ$14727,9,0)</f>
        <v>0</v>
      </c>
      <c r="N105" s="323">
        <f>VLOOKUP(A$2:A$1449,'DNEVNI IZVESTAJ'!A$2:BK$14727,10,0)</f>
        <v>0</v>
      </c>
      <c r="O105" s="323">
        <f>VLOOKUP(A$2:A$1449,'DNEVNI IZVESTAJ'!A$2:BL$14727,11,0)</f>
        <v>0</v>
      </c>
      <c r="P105" s="323">
        <f>VLOOKUP(A$2:A$1449,'DNEVNI IZVESTAJ'!A$2:BM$14727,12,0)</f>
        <v>0</v>
      </c>
      <c r="Q105" s="323">
        <f>VLOOKUP(A$2:A$1449,'DNEVNI IZVESTAJ'!A$2:BN$14727,13,0)</f>
        <v>0</v>
      </c>
      <c r="R105" s="323">
        <f>VLOOKUP(A$2:A$1449,'DNEVNI IZVESTAJ'!A$2:BO$14727,14,0)</f>
        <v>0</v>
      </c>
      <c r="S105" s="323">
        <f>VLOOKUP(A$2:A$1449,'DNEVNI IZVESTAJ'!A$2:BP$14727,15,0)</f>
        <v>0</v>
      </c>
    </row>
    <row r="106" spans="1:19">
      <c r="A106" s="329" t="s">
        <v>16217</v>
      </c>
      <c r="B106" s="329" t="s">
        <v>962</v>
      </c>
      <c r="C106" s="329">
        <v>0</v>
      </c>
      <c r="D106" s="329">
        <v>15977.97</v>
      </c>
      <c r="E106" s="329" t="s">
        <v>1810</v>
      </c>
      <c r="F106" s="322">
        <f>VLOOKUP(A$2:A$1449,'DNEVNI IZVESTAJ'!A$2:C$14727,3,0)</f>
        <v>0</v>
      </c>
      <c r="G106" s="323">
        <f>VLOOKUP(A$2:A$1449,'DNEVNI IZVESTAJ'!A$2:D$14727,4,0)</f>
        <v>14725.95</v>
      </c>
      <c r="H106" s="324">
        <f>C106-F106</f>
        <v>0</v>
      </c>
      <c r="I106" s="320">
        <f>VLOOKUP(A$2:A$1449,'DNEVNI IZVESTAJ'!A$2:BF$14727,6,0)</f>
        <v>0</v>
      </c>
      <c r="J106" s="325">
        <f ca="1">SUM(I106+UNOS!J$9)</f>
        <v>11</v>
      </c>
      <c r="K106" s="320" t="str">
        <f>VLOOKUP(A$2:A$1449,'DNEVNI IZVESTAJ'!A$2:BH$14727,7,0)</f>
        <v>L CORP</v>
      </c>
      <c r="L106" s="320" t="str">
        <f>VLOOKUP(A$2:A$1449,'DNEVNI IZVESTAJ'!A$2:BI$14727,8,0)</f>
        <v>Current</v>
      </c>
      <c r="M106" s="323">
        <f>VLOOKUP(A$2:A$1449,'DNEVNI IZVESTAJ'!A$2:BJ$14727,9,0)</f>
        <v>0</v>
      </c>
      <c r="N106" s="323">
        <f>VLOOKUP(A$2:A$1449,'DNEVNI IZVESTAJ'!A$2:BK$14727,10,0)</f>
        <v>0</v>
      </c>
      <c r="O106" s="323">
        <f>VLOOKUP(A$2:A$1449,'DNEVNI IZVESTAJ'!A$2:BL$14727,11,0)</f>
        <v>0</v>
      </c>
      <c r="P106" s="323">
        <f>VLOOKUP(A$2:A$1449,'DNEVNI IZVESTAJ'!A$2:BM$14727,12,0)</f>
        <v>0</v>
      </c>
      <c r="Q106" s="323">
        <f>VLOOKUP(A$2:A$1449,'DNEVNI IZVESTAJ'!A$2:BN$14727,13,0)</f>
        <v>0</v>
      </c>
      <c r="R106" s="323">
        <f>VLOOKUP(A$2:A$1449,'DNEVNI IZVESTAJ'!A$2:BO$14727,14,0)</f>
        <v>0</v>
      </c>
      <c r="S106" s="323">
        <f>VLOOKUP(A$2:A$1449,'DNEVNI IZVESTAJ'!A$2:BP$14727,15,0)</f>
        <v>0</v>
      </c>
    </row>
    <row r="107" spans="1:19">
      <c r="A107" s="149" t="s">
        <v>14580</v>
      </c>
      <c r="B107" s="149" t="s">
        <v>2766</v>
      </c>
      <c r="C107" s="149">
        <v>0</v>
      </c>
      <c r="D107" s="149">
        <v>1900.64</v>
      </c>
      <c r="E107" s="149" t="s">
        <v>14623</v>
      </c>
      <c r="F107" s="322">
        <f>VLOOKUP(A$2:A$1449,'DNEVNI IZVESTAJ'!A$2:C$14727,3,0)</f>
        <v>0</v>
      </c>
      <c r="G107" s="323">
        <f>VLOOKUP(A$2:A$1449,'DNEVNI IZVESTAJ'!A$2:D$14727,4,0)</f>
        <v>1122.81</v>
      </c>
      <c r="H107" s="324">
        <f>C107-F107</f>
        <v>0</v>
      </c>
      <c r="I107" s="320">
        <f>VLOOKUP(A$2:A$1449,'DNEVNI IZVESTAJ'!A$2:BF$14727,6,0)</f>
        <v>0</v>
      </c>
      <c r="J107" s="325">
        <f ca="1">SUM(I107+UNOS!J$9)</f>
        <v>11</v>
      </c>
      <c r="K107" s="320" t="str">
        <f>VLOOKUP(A$2:A$1449,'DNEVNI IZVESTAJ'!A$2:BH$14727,7,0)</f>
        <v>L CORP</v>
      </c>
      <c r="L107" s="320" t="str">
        <f>VLOOKUP(A$2:A$1449,'DNEVNI IZVESTAJ'!A$2:BI$14727,8,0)</f>
        <v>Current</v>
      </c>
      <c r="M107" s="323">
        <f>VLOOKUP(A$2:A$1449,'DNEVNI IZVESTAJ'!A$2:BJ$14727,9,0)</f>
        <v>0</v>
      </c>
      <c r="N107" s="323">
        <f>VLOOKUP(A$2:A$1449,'DNEVNI IZVESTAJ'!A$2:BK$14727,10,0)</f>
        <v>0</v>
      </c>
      <c r="O107" s="323">
        <f>VLOOKUP(A$2:A$1449,'DNEVNI IZVESTAJ'!A$2:BL$14727,11,0)</f>
        <v>0</v>
      </c>
      <c r="P107" s="323">
        <f>VLOOKUP(A$2:A$1449,'DNEVNI IZVESTAJ'!A$2:BM$14727,12,0)</f>
        <v>0</v>
      </c>
      <c r="Q107" s="323">
        <f>VLOOKUP(A$2:A$1449,'DNEVNI IZVESTAJ'!A$2:BN$14727,13,0)</f>
        <v>0</v>
      </c>
      <c r="R107" s="323">
        <f>VLOOKUP(A$2:A$1449,'DNEVNI IZVESTAJ'!A$2:BO$14727,14,0)</f>
        <v>0</v>
      </c>
      <c r="S107" s="323">
        <f>VLOOKUP(A$2:A$1449,'DNEVNI IZVESTAJ'!A$2:BP$14727,15,0)</f>
        <v>0</v>
      </c>
    </row>
    <row r="108" spans="1:19">
      <c r="A108" s="149" t="s">
        <v>14581</v>
      </c>
      <c r="B108" s="149" t="s">
        <v>2766</v>
      </c>
      <c r="C108" s="149">
        <v>0</v>
      </c>
      <c r="D108" s="149">
        <v>1900.64</v>
      </c>
      <c r="E108" s="149" t="s">
        <v>14621</v>
      </c>
      <c r="F108" s="322">
        <f>VLOOKUP(A$2:A$1449,'DNEVNI IZVESTAJ'!A$2:C$14727,3,0)</f>
        <v>0</v>
      </c>
      <c r="G108" s="323">
        <f>VLOOKUP(A$2:A$1449,'DNEVNI IZVESTAJ'!A$2:D$14727,4,0)</f>
        <v>1122.81</v>
      </c>
      <c r="H108" s="324">
        <f>C108-F108</f>
        <v>0</v>
      </c>
      <c r="I108" s="320">
        <f>VLOOKUP(A$2:A$1449,'DNEVNI IZVESTAJ'!A$2:BF$14727,6,0)</f>
        <v>0</v>
      </c>
      <c r="J108" s="325">
        <f ca="1">SUM(I108+UNOS!J$9)</f>
        <v>11</v>
      </c>
      <c r="K108" s="320" t="str">
        <f>VLOOKUP(A$2:A$1449,'DNEVNI IZVESTAJ'!A$2:BH$14727,7,0)</f>
        <v>L CORP</v>
      </c>
      <c r="L108" s="320" t="str">
        <f>VLOOKUP(A$2:A$1449,'DNEVNI IZVESTAJ'!A$2:BI$14727,8,0)</f>
        <v>Current</v>
      </c>
      <c r="M108" s="323">
        <f>VLOOKUP(A$2:A$1449,'DNEVNI IZVESTAJ'!A$2:BJ$14727,9,0)</f>
        <v>0</v>
      </c>
      <c r="N108" s="323">
        <f>VLOOKUP(A$2:A$1449,'DNEVNI IZVESTAJ'!A$2:BK$14727,10,0)</f>
        <v>0</v>
      </c>
      <c r="O108" s="323">
        <f>VLOOKUP(A$2:A$1449,'DNEVNI IZVESTAJ'!A$2:BL$14727,11,0)</f>
        <v>0</v>
      </c>
      <c r="P108" s="323">
        <f>VLOOKUP(A$2:A$1449,'DNEVNI IZVESTAJ'!A$2:BM$14727,12,0)</f>
        <v>0</v>
      </c>
      <c r="Q108" s="323">
        <f>VLOOKUP(A$2:A$1449,'DNEVNI IZVESTAJ'!A$2:BN$14727,13,0)</f>
        <v>0</v>
      </c>
      <c r="R108" s="323">
        <f>VLOOKUP(A$2:A$1449,'DNEVNI IZVESTAJ'!A$2:BO$14727,14,0)</f>
        <v>0</v>
      </c>
      <c r="S108" s="323">
        <f>VLOOKUP(A$2:A$1449,'DNEVNI IZVESTAJ'!A$2:BP$14727,15,0)</f>
        <v>0</v>
      </c>
    </row>
    <row r="109" spans="1:19">
      <c r="A109" s="149" t="s">
        <v>14582</v>
      </c>
      <c r="B109" s="149" t="s">
        <v>2766</v>
      </c>
      <c r="C109" s="149">
        <v>0</v>
      </c>
      <c r="D109" s="149">
        <v>1900.64</v>
      </c>
      <c r="E109" s="149" t="s">
        <v>14621</v>
      </c>
      <c r="F109" s="322">
        <f>VLOOKUP(A$2:A$1449,'DNEVNI IZVESTAJ'!A$2:C$14727,3,0)</f>
        <v>0</v>
      </c>
      <c r="G109" s="323">
        <f>VLOOKUP(A$2:A$1449,'DNEVNI IZVESTAJ'!A$2:D$14727,4,0)</f>
        <v>1122.81</v>
      </c>
      <c r="H109" s="324">
        <f>C109-F109</f>
        <v>0</v>
      </c>
      <c r="I109" s="320">
        <f>VLOOKUP(A$2:A$1449,'DNEVNI IZVESTAJ'!A$2:BF$14727,6,0)</f>
        <v>0</v>
      </c>
      <c r="J109" s="325">
        <f ca="1">SUM(I109+UNOS!J$9)</f>
        <v>11</v>
      </c>
      <c r="K109" s="320" t="str">
        <f>VLOOKUP(A$2:A$1449,'DNEVNI IZVESTAJ'!A$2:BH$14727,7,0)</f>
        <v>L CORP</v>
      </c>
      <c r="L109" s="320" t="str">
        <f>VLOOKUP(A$2:A$1449,'DNEVNI IZVESTAJ'!A$2:BI$14727,8,0)</f>
        <v>Current</v>
      </c>
      <c r="M109" s="323">
        <f>VLOOKUP(A$2:A$1449,'DNEVNI IZVESTAJ'!A$2:BJ$14727,9,0)</f>
        <v>0</v>
      </c>
      <c r="N109" s="323">
        <f>VLOOKUP(A$2:A$1449,'DNEVNI IZVESTAJ'!A$2:BK$14727,10,0)</f>
        <v>0</v>
      </c>
      <c r="O109" s="323">
        <f>VLOOKUP(A$2:A$1449,'DNEVNI IZVESTAJ'!A$2:BL$14727,11,0)</f>
        <v>0</v>
      </c>
      <c r="P109" s="323">
        <f>VLOOKUP(A$2:A$1449,'DNEVNI IZVESTAJ'!A$2:BM$14727,12,0)</f>
        <v>0</v>
      </c>
      <c r="Q109" s="323">
        <f>VLOOKUP(A$2:A$1449,'DNEVNI IZVESTAJ'!A$2:BN$14727,13,0)</f>
        <v>0</v>
      </c>
      <c r="R109" s="323">
        <f>VLOOKUP(A$2:A$1449,'DNEVNI IZVESTAJ'!A$2:BO$14727,14,0)</f>
        <v>0</v>
      </c>
      <c r="S109" s="323">
        <f>VLOOKUP(A$2:A$1449,'DNEVNI IZVESTAJ'!A$2:BP$14727,15,0)</f>
        <v>0</v>
      </c>
    </row>
    <row r="110" spans="1:19">
      <c r="A110" s="149" t="s">
        <v>14588</v>
      </c>
      <c r="B110" s="149" t="s">
        <v>2766</v>
      </c>
      <c r="C110" s="149">
        <v>0</v>
      </c>
      <c r="D110" s="149">
        <v>2068.52</v>
      </c>
      <c r="E110" s="149" t="s">
        <v>14635</v>
      </c>
      <c r="F110" s="322">
        <f>VLOOKUP(A$2:A$1449,'DNEVNI IZVESTAJ'!A$2:C$14727,3,0)</f>
        <v>0</v>
      </c>
      <c r="G110" s="323">
        <f>VLOOKUP(A$2:A$1449,'DNEVNI IZVESTAJ'!A$2:D$14727,4,0)</f>
        <v>0</v>
      </c>
      <c r="H110" s="324">
        <f>C110-F110</f>
        <v>0</v>
      </c>
      <c r="I110" s="320">
        <f>VLOOKUP(A$2:A$1449,'DNEVNI IZVESTAJ'!A$2:BF$14727,6,0)</f>
        <v>0</v>
      </c>
      <c r="J110" s="325">
        <f ca="1">SUM(I110+UNOS!J$9)</f>
        <v>11</v>
      </c>
      <c r="K110" s="320" t="str">
        <f>VLOOKUP(A$2:A$1449,'DNEVNI IZVESTAJ'!A$2:BH$14727,7,0)</f>
        <v>L CORP</v>
      </c>
      <c r="L110" s="320" t="str">
        <f>VLOOKUP(A$2:A$1449,'DNEVNI IZVESTAJ'!A$2:BI$14727,8,0)</f>
        <v>Current</v>
      </c>
      <c r="M110" s="323">
        <f>VLOOKUP(A$2:A$1449,'DNEVNI IZVESTAJ'!A$2:BJ$14727,9,0)</f>
        <v>0</v>
      </c>
      <c r="N110" s="323">
        <f>VLOOKUP(A$2:A$1449,'DNEVNI IZVESTAJ'!A$2:BK$14727,10,0)</f>
        <v>0</v>
      </c>
      <c r="O110" s="323">
        <f>VLOOKUP(A$2:A$1449,'DNEVNI IZVESTAJ'!A$2:BL$14727,11,0)</f>
        <v>0</v>
      </c>
      <c r="P110" s="323">
        <f>VLOOKUP(A$2:A$1449,'DNEVNI IZVESTAJ'!A$2:BM$14727,12,0)</f>
        <v>0</v>
      </c>
      <c r="Q110" s="323">
        <f>VLOOKUP(A$2:A$1449,'DNEVNI IZVESTAJ'!A$2:BN$14727,13,0)</f>
        <v>0</v>
      </c>
      <c r="R110" s="323">
        <f>VLOOKUP(A$2:A$1449,'DNEVNI IZVESTAJ'!A$2:BO$14727,14,0)</f>
        <v>0</v>
      </c>
      <c r="S110" s="323">
        <f>VLOOKUP(A$2:A$1449,'DNEVNI IZVESTAJ'!A$2:BP$14727,15,0)</f>
        <v>0</v>
      </c>
    </row>
    <row r="111" spans="1:19">
      <c r="A111" s="149" t="s">
        <v>14585</v>
      </c>
      <c r="B111" s="149" t="s">
        <v>2766</v>
      </c>
      <c r="C111" s="149">
        <v>0</v>
      </c>
      <c r="D111" s="149">
        <v>2075.19</v>
      </c>
      <c r="E111" s="149" t="s">
        <v>14628</v>
      </c>
      <c r="F111" s="322">
        <f>VLOOKUP(A$2:A$1449,'DNEVNI IZVESTAJ'!A$2:C$14727,3,0)</f>
        <v>0</v>
      </c>
      <c r="G111" s="323">
        <f>VLOOKUP(A$2:A$1449,'DNEVNI IZVESTAJ'!A$2:D$14727,4,0)</f>
        <v>1225.8900000000001</v>
      </c>
      <c r="H111" s="324">
        <f>C111-F111</f>
        <v>0</v>
      </c>
      <c r="I111" s="320">
        <f>VLOOKUP(A$2:A$1449,'DNEVNI IZVESTAJ'!A$2:BF$14727,6,0)</f>
        <v>0</v>
      </c>
      <c r="J111" s="325">
        <f ca="1">SUM(I111+UNOS!J$9)</f>
        <v>11</v>
      </c>
      <c r="K111" s="320" t="str">
        <f>VLOOKUP(A$2:A$1449,'DNEVNI IZVESTAJ'!A$2:BH$14727,7,0)</f>
        <v>L CORP</v>
      </c>
      <c r="L111" s="320" t="str">
        <f>VLOOKUP(A$2:A$1449,'DNEVNI IZVESTAJ'!A$2:BI$14727,8,0)</f>
        <v>Current</v>
      </c>
      <c r="M111" s="323">
        <f>VLOOKUP(A$2:A$1449,'DNEVNI IZVESTAJ'!A$2:BJ$14727,9,0)</f>
        <v>0</v>
      </c>
      <c r="N111" s="323">
        <f>VLOOKUP(A$2:A$1449,'DNEVNI IZVESTAJ'!A$2:BK$14727,10,0)</f>
        <v>0</v>
      </c>
      <c r="O111" s="323">
        <f>VLOOKUP(A$2:A$1449,'DNEVNI IZVESTAJ'!A$2:BL$14727,11,0)</f>
        <v>0</v>
      </c>
      <c r="P111" s="323">
        <f>VLOOKUP(A$2:A$1449,'DNEVNI IZVESTAJ'!A$2:BM$14727,12,0)</f>
        <v>0</v>
      </c>
      <c r="Q111" s="323">
        <f>VLOOKUP(A$2:A$1449,'DNEVNI IZVESTAJ'!A$2:BN$14727,13,0)</f>
        <v>0</v>
      </c>
      <c r="R111" s="323">
        <f>VLOOKUP(A$2:A$1449,'DNEVNI IZVESTAJ'!A$2:BO$14727,14,0)</f>
        <v>0</v>
      </c>
      <c r="S111" s="323">
        <f>VLOOKUP(A$2:A$1449,'DNEVNI IZVESTAJ'!A$2:BP$14727,15,0)</f>
        <v>0</v>
      </c>
    </row>
    <row r="112" spans="1:19">
      <c r="A112" s="149" t="s">
        <v>14592</v>
      </c>
      <c r="B112" s="149" t="s">
        <v>2766</v>
      </c>
      <c r="C112" s="149">
        <v>0</v>
      </c>
      <c r="D112" s="149">
        <v>2187.34</v>
      </c>
      <c r="E112" s="149" t="s">
        <v>14638</v>
      </c>
      <c r="F112" s="322">
        <f>VLOOKUP(A$2:A$1449,'DNEVNI IZVESTAJ'!A$2:C$14727,3,0)</f>
        <v>0</v>
      </c>
      <c r="G112" s="323">
        <f>VLOOKUP(A$2:A$1449,'DNEVNI IZVESTAJ'!A$2:D$14727,4,0)</f>
        <v>1292.0999999999999</v>
      </c>
      <c r="H112" s="324">
        <f>C112-F112</f>
        <v>0</v>
      </c>
      <c r="I112" s="320">
        <f>VLOOKUP(A$2:A$1449,'DNEVNI IZVESTAJ'!A$2:BF$14727,6,0)</f>
        <v>0</v>
      </c>
      <c r="J112" s="325">
        <f ca="1">SUM(I112+UNOS!J$9)</f>
        <v>11</v>
      </c>
      <c r="K112" s="320" t="str">
        <f>VLOOKUP(A$2:A$1449,'DNEVNI IZVESTAJ'!A$2:BH$14727,7,0)</f>
        <v>L CORP</v>
      </c>
      <c r="L112" s="320" t="str">
        <f>VLOOKUP(A$2:A$1449,'DNEVNI IZVESTAJ'!A$2:BI$14727,8,0)</f>
        <v>Current</v>
      </c>
      <c r="M112" s="323">
        <f>VLOOKUP(A$2:A$1449,'DNEVNI IZVESTAJ'!A$2:BJ$14727,9,0)</f>
        <v>0</v>
      </c>
      <c r="N112" s="323">
        <f>VLOOKUP(A$2:A$1449,'DNEVNI IZVESTAJ'!A$2:BK$14727,10,0)</f>
        <v>0</v>
      </c>
      <c r="O112" s="323">
        <f>VLOOKUP(A$2:A$1449,'DNEVNI IZVESTAJ'!A$2:BL$14727,11,0)</f>
        <v>0</v>
      </c>
      <c r="P112" s="323">
        <f>VLOOKUP(A$2:A$1449,'DNEVNI IZVESTAJ'!A$2:BM$14727,12,0)</f>
        <v>0</v>
      </c>
      <c r="Q112" s="323">
        <f>VLOOKUP(A$2:A$1449,'DNEVNI IZVESTAJ'!A$2:BN$14727,13,0)</f>
        <v>0</v>
      </c>
      <c r="R112" s="323">
        <f>VLOOKUP(A$2:A$1449,'DNEVNI IZVESTAJ'!A$2:BO$14727,14,0)</f>
        <v>0</v>
      </c>
      <c r="S112" s="323">
        <f>VLOOKUP(A$2:A$1449,'DNEVNI IZVESTAJ'!A$2:BP$14727,15,0)</f>
        <v>0</v>
      </c>
    </row>
    <row r="113" spans="1:19">
      <c r="A113" s="149" t="s">
        <v>14593</v>
      </c>
      <c r="B113" s="149" t="s">
        <v>2766</v>
      </c>
      <c r="C113" s="149">
        <v>0</v>
      </c>
      <c r="D113" s="149">
        <v>3239.33</v>
      </c>
      <c r="E113" s="149" t="s">
        <v>14642</v>
      </c>
      <c r="F113" s="322">
        <f>VLOOKUP(A$2:A$1449,'DNEVNI IZVESTAJ'!A$2:C$14727,3,0)</f>
        <v>0</v>
      </c>
      <c r="G113" s="323">
        <f>VLOOKUP(A$2:A$1449,'DNEVNI IZVESTAJ'!A$2:D$14727,4,0)</f>
        <v>1913.59</v>
      </c>
      <c r="H113" s="324">
        <f>C113-F113</f>
        <v>0</v>
      </c>
      <c r="I113" s="320">
        <f>VLOOKUP(A$2:A$1449,'DNEVNI IZVESTAJ'!A$2:BF$14727,6,0)</f>
        <v>0</v>
      </c>
      <c r="J113" s="325">
        <f ca="1">SUM(I113+UNOS!J$9)</f>
        <v>11</v>
      </c>
      <c r="K113" s="320" t="str">
        <f>VLOOKUP(A$2:A$1449,'DNEVNI IZVESTAJ'!A$2:BH$14727,7,0)</f>
        <v>L CORP</v>
      </c>
      <c r="L113" s="320" t="str">
        <f>VLOOKUP(A$2:A$1449,'DNEVNI IZVESTAJ'!A$2:BI$14727,8,0)</f>
        <v>Current</v>
      </c>
      <c r="M113" s="323">
        <f>VLOOKUP(A$2:A$1449,'DNEVNI IZVESTAJ'!A$2:BJ$14727,9,0)</f>
        <v>0</v>
      </c>
      <c r="N113" s="323">
        <f>VLOOKUP(A$2:A$1449,'DNEVNI IZVESTAJ'!A$2:BK$14727,10,0)</f>
        <v>0</v>
      </c>
      <c r="O113" s="323">
        <f>VLOOKUP(A$2:A$1449,'DNEVNI IZVESTAJ'!A$2:BL$14727,11,0)</f>
        <v>0</v>
      </c>
      <c r="P113" s="323">
        <f>VLOOKUP(A$2:A$1449,'DNEVNI IZVESTAJ'!A$2:BM$14727,12,0)</f>
        <v>0</v>
      </c>
      <c r="Q113" s="323">
        <f>VLOOKUP(A$2:A$1449,'DNEVNI IZVESTAJ'!A$2:BN$14727,13,0)</f>
        <v>0</v>
      </c>
      <c r="R113" s="323">
        <f>VLOOKUP(A$2:A$1449,'DNEVNI IZVESTAJ'!A$2:BO$14727,14,0)</f>
        <v>0</v>
      </c>
      <c r="S113" s="323">
        <f>VLOOKUP(A$2:A$1449,'DNEVNI IZVESTAJ'!A$2:BP$14727,15,0)</f>
        <v>0</v>
      </c>
    </row>
    <row r="114" spans="1:19">
      <c r="A114" s="149" t="s">
        <v>14594</v>
      </c>
      <c r="B114" s="149" t="s">
        <v>2766</v>
      </c>
      <c r="C114" s="149">
        <v>0</v>
      </c>
      <c r="D114" s="149">
        <v>3455.11</v>
      </c>
      <c r="E114" s="149" t="s">
        <v>14642</v>
      </c>
      <c r="F114" s="322">
        <f>VLOOKUP(A$2:A$1449,'DNEVNI IZVESTAJ'!A$2:C$14727,3,0)</f>
        <v>0</v>
      </c>
      <c r="G114" s="323">
        <f>VLOOKUP(A$2:A$1449,'DNEVNI IZVESTAJ'!A$2:D$14727,4,0)</f>
        <v>2040.99</v>
      </c>
      <c r="H114" s="324">
        <f>C114-F114</f>
        <v>0</v>
      </c>
      <c r="I114" s="320">
        <f>VLOOKUP(A$2:A$1449,'DNEVNI IZVESTAJ'!A$2:BF$14727,6,0)</f>
        <v>0</v>
      </c>
      <c r="J114" s="325">
        <f ca="1">SUM(I114+UNOS!J$9)</f>
        <v>11</v>
      </c>
      <c r="K114" s="320" t="str">
        <f>VLOOKUP(A$2:A$1449,'DNEVNI IZVESTAJ'!A$2:BH$14727,7,0)</f>
        <v>L CORP</v>
      </c>
      <c r="L114" s="320" t="str">
        <f>VLOOKUP(A$2:A$1449,'DNEVNI IZVESTAJ'!A$2:BI$14727,8,0)</f>
        <v>Current</v>
      </c>
      <c r="M114" s="323">
        <f>VLOOKUP(A$2:A$1449,'DNEVNI IZVESTAJ'!A$2:BJ$14727,9,0)</f>
        <v>0</v>
      </c>
      <c r="N114" s="323">
        <f>VLOOKUP(A$2:A$1449,'DNEVNI IZVESTAJ'!A$2:BK$14727,10,0)</f>
        <v>0</v>
      </c>
      <c r="O114" s="323">
        <f>VLOOKUP(A$2:A$1449,'DNEVNI IZVESTAJ'!A$2:BL$14727,11,0)</f>
        <v>0</v>
      </c>
      <c r="P114" s="323">
        <f>VLOOKUP(A$2:A$1449,'DNEVNI IZVESTAJ'!A$2:BM$14727,12,0)</f>
        <v>0</v>
      </c>
      <c r="Q114" s="323">
        <f>VLOOKUP(A$2:A$1449,'DNEVNI IZVESTAJ'!A$2:BN$14727,13,0)</f>
        <v>0</v>
      </c>
      <c r="R114" s="323">
        <f>VLOOKUP(A$2:A$1449,'DNEVNI IZVESTAJ'!A$2:BO$14727,14,0)</f>
        <v>0</v>
      </c>
      <c r="S114" s="323">
        <f>VLOOKUP(A$2:A$1449,'DNEVNI IZVESTAJ'!A$2:BP$14727,15,0)</f>
        <v>0</v>
      </c>
    </row>
    <row r="115" spans="1:19">
      <c r="A115" s="149" t="s">
        <v>14595</v>
      </c>
      <c r="B115" s="149" t="s">
        <v>2766</v>
      </c>
      <c r="C115" s="149">
        <v>0</v>
      </c>
      <c r="D115" s="149">
        <v>3523.95</v>
      </c>
      <c r="E115" s="149" t="s">
        <v>14645</v>
      </c>
      <c r="F115" s="322">
        <f>VLOOKUP(A$2:A$1449,'DNEVNI IZVESTAJ'!A$2:C$14727,3,0)</f>
        <v>0</v>
      </c>
      <c r="G115" s="323">
        <f>VLOOKUP(A$2:A$1449,'DNEVNI IZVESTAJ'!A$2:D$14727,4,0)</f>
        <v>2081.73</v>
      </c>
      <c r="H115" s="324">
        <f>C115-F115</f>
        <v>0</v>
      </c>
      <c r="I115" s="320">
        <f>VLOOKUP(A$2:A$1449,'DNEVNI IZVESTAJ'!A$2:BF$14727,6,0)</f>
        <v>0</v>
      </c>
      <c r="J115" s="325">
        <f ca="1">SUM(I115+UNOS!J$9)</f>
        <v>11</v>
      </c>
      <c r="K115" s="320" t="str">
        <f>VLOOKUP(A$2:A$1449,'DNEVNI IZVESTAJ'!A$2:BH$14727,7,0)</f>
        <v>L CORP</v>
      </c>
      <c r="L115" s="320" t="str">
        <f>VLOOKUP(A$2:A$1449,'DNEVNI IZVESTAJ'!A$2:BI$14727,8,0)</f>
        <v>Current</v>
      </c>
      <c r="M115" s="323">
        <f>VLOOKUP(A$2:A$1449,'DNEVNI IZVESTAJ'!A$2:BJ$14727,9,0)</f>
        <v>0</v>
      </c>
      <c r="N115" s="323">
        <f>VLOOKUP(A$2:A$1449,'DNEVNI IZVESTAJ'!A$2:BK$14727,10,0)</f>
        <v>0</v>
      </c>
      <c r="O115" s="323">
        <f>VLOOKUP(A$2:A$1449,'DNEVNI IZVESTAJ'!A$2:BL$14727,11,0)</f>
        <v>0</v>
      </c>
      <c r="P115" s="323">
        <f>VLOOKUP(A$2:A$1449,'DNEVNI IZVESTAJ'!A$2:BM$14727,12,0)</f>
        <v>0</v>
      </c>
      <c r="Q115" s="323">
        <f>VLOOKUP(A$2:A$1449,'DNEVNI IZVESTAJ'!A$2:BN$14727,13,0)</f>
        <v>0</v>
      </c>
      <c r="R115" s="323">
        <f>VLOOKUP(A$2:A$1449,'DNEVNI IZVESTAJ'!A$2:BO$14727,14,0)</f>
        <v>0</v>
      </c>
      <c r="S115" s="323">
        <f>VLOOKUP(A$2:A$1449,'DNEVNI IZVESTAJ'!A$2:BP$14727,15,0)</f>
        <v>0</v>
      </c>
    </row>
  </sheetData>
  <sheetProtection selectLockedCells="1"/>
  <autoFilter ref="A1:T115">
    <filterColumn colId="1"/>
    <sortState ref="A2:T115">
      <sortCondition descending="1" ref="J1:J115"/>
    </sortState>
  </autoFilter>
  <phoneticPr fontId="1"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sheetPr codeName="Sheet8">
    <tabColor theme="9" tint="0.39997558519241921"/>
  </sheetPr>
  <dimension ref="A1:BG154"/>
  <sheetViews>
    <sheetView zoomScale="85" zoomScaleNormal="85" workbookViewId="0">
      <pane xSplit="2" ySplit="1" topLeftCell="E2" activePane="bottomRight" state="frozen"/>
      <selection pane="topRight" activeCell="C1" sqref="C1"/>
      <selection pane="bottomLeft" activeCell="A2" sqref="A2"/>
      <selection pane="bottomRight" activeCell="A2" sqref="A2:XFD2"/>
    </sheetView>
  </sheetViews>
  <sheetFormatPr defaultRowHeight="12"/>
  <cols>
    <col min="1" max="1" width="9.140625" style="16"/>
    <col min="2" max="2" width="18.5703125" style="16" customWidth="1"/>
    <col min="3" max="4" width="18.5703125" style="16" hidden="1" customWidth="1"/>
    <col min="5" max="5" width="18.5703125" style="16" customWidth="1"/>
    <col min="6" max="6" width="10" style="241" bestFit="1" customWidth="1"/>
    <col min="7" max="7" width="11.7109375" style="238" customWidth="1"/>
    <col min="8" max="8" width="14.28515625" style="72" customWidth="1"/>
    <col min="9" max="9" width="10.28515625" style="14" customWidth="1"/>
    <col min="10" max="10" width="13.7109375" style="22" customWidth="1"/>
    <col min="11" max="12" width="9.140625" style="14"/>
    <col min="13" max="14" width="9.28515625" style="238" bestFit="1" customWidth="1"/>
    <col min="15" max="17" width="10" style="238" bestFit="1" customWidth="1"/>
    <col min="18" max="19" width="9.28515625" style="238" bestFit="1" customWidth="1"/>
    <col min="20" max="20" width="25.140625" style="24" customWidth="1"/>
    <col min="21" max="57" width="9.140625" style="14"/>
    <col min="58" max="58" width="10.140625" style="15" bestFit="1" customWidth="1"/>
    <col min="59" max="59" width="10.140625" style="14" bestFit="1" customWidth="1"/>
    <col min="60" max="16384" width="9.140625" style="14"/>
  </cols>
  <sheetData>
    <row r="1" spans="1:59" ht="53.25" customHeight="1">
      <c r="A1" s="8" t="s">
        <v>4053</v>
      </c>
      <c r="B1" s="8" t="s">
        <v>4054</v>
      </c>
      <c r="C1" s="9" t="s">
        <v>3728</v>
      </c>
      <c r="D1" s="10" t="s">
        <v>4057</v>
      </c>
      <c r="E1" s="8" t="s">
        <v>4058</v>
      </c>
      <c r="F1" s="239" t="s">
        <v>6936</v>
      </c>
      <c r="G1" s="240" t="s">
        <v>4057</v>
      </c>
      <c r="H1" s="69" t="s">
        <v>13890</v>
      </c>
      <c r="I1" s="11" t="s">
        <v>3729</v>
      </c>
      <c r="J1" s="12" t="s">
        <v>3669</v>
      </c>
      <c r="K1" s="11" t="s">
        <v>3730</v>
      </c>
      <c r="L1" s="8" t="s">
        <v>4062</v>
      </c>
      <c r="M1" s="236" t="s">
        <v>4063</v>
      </c>
      <c r="N1" s="237" t="s">
        <v>3731</v>
      </c>
      <c r="O1" s="237" t="s">
        <v>3732</v>
      </c>
      <c r="P1" s="237" t="s">
        <v>3733</v>
      </c>
      <c r="Q1" s="237" t="s">
        <v>3734</v>
      </c>
      <c r="R1" s="237" t="s">
        <v>3735</v>
      </c>
      <c r="S1" s="237" t="s">
        <v>3736</v>
      </c>
      <c r="T1" s="25" t="s">
        <v>5884</v>
      </c>
    </row>
    <row r="2" spans="1:59">
      <c r="A2" s="149" t="s">
        <v>15152</v>
      </c>
      <c r="B2" s="149" t="s">
        <v>15144</v>
      </c>
      <c r="C2" s="149">
        <v>2423.94</v>
      </c>
      <c r="D2" s="149">
        <v>22727.17</v>
      </c>
      <c r="E2" s="149" t="s">
        <v>15153</v>
      </c>
      <c r="F2" s="241">
        <f>VLOOKUP(A$2:A$4956,'DNEVNI IZVESTAJ'!A$2:C$14727,3,0)</f>
        <v>1609.37</v>
      </c>
      <c r="G2" s="238">
        <f>VLOOKUP(A$2:A$4956,'DNEVNI IZVESTAJ'!A$2:D$14727,4,0)</f>
        <v>20413.580000000002</v>
      </c>
      <c r="H2" s="70">
        <f>C2-F2</f>
        <v>814.57000000000016</v>
      </c>
      <c r="I2" s="14">
        <f>VLOOKUP(A$2:A$4956,'DNEVNI IZVESTAJ'!A$2:BF$14727,6,0)</f>
        <v>46</v>
      </c>
      <c r="J2" s="18">
        <f ca="1">SUM(I2+UNOS!J$9)</f>
        <v>57</v>
      </c>
      <c r="K2" s="14" t="str">
        <f>VLOOKUP(A$2:A$4956,'DNEVNI IZVESTAJ'!A$2:BH$14727,7,0)</f>
        <v>SBB</v>
      </c>
      <c r="L2" s="14" t="str">
        <f>VLOOKUP(A$2:A$4956,'DNEVNI IZVESTAJ'!A$2:BI$14727,8,0)</f>
        <v>30-59</v>
      </c>
      <c r="M2" s="238">
        <f>VLOOKUP(A$2:A$4956,'DNEVNI IZVESTAJ'!A$2:BJ$14727,9,0)</f>
        <v>0</v>
      </c>
      <c r="N2" s="238">
        <f>VLOOKUP(A$2:A$4956,'DNEVNI IZVESTAJ'!A$2:BK$14727,10,0)</f>
        <v>1534.45</v>
      </c>
      <c r="O2" s="238">
        <f>VLOOKUP(A$2:A$4956,'DNEVNI IZVESTAJ'!A$2:BL$14727,11,0)</f>
        <v>69.09</v>
      </c>
      <c r="P2" s="238">
        <f>VLOOKUP(A$2:A$4956,'DNEVNI IZVESTAJ'!A$2:BM$14727,12,0)</f>
        <v>0</v>
      </c>
      <c r="Q2" s="238">
        <f>VLOOKUP(A$2:A$4956,'DNEVNI IZVESTAJ'!A$2:BN$14727,13,0)</f>
        <v>0</v>
      </c>
      <c r="R2" s="238">
        <f>VLOOKUP(A$2:A$4956,'DNEVNI IZVESTAJ'!A$2:BO$14727,14,0)</f>
        <v>0</v>
      </c>
      <c r="S2" s="238">
        <f>VLOOKUP(A$2:A$4956,'DNEVNI IZVESTAJ'!A$2:BP$14727,15,0)</f>
        <v>0</v>
      </c>
    </row>
    <row r="3" spans="1:59">
      <c r="A3" s="149" t="s">
        <v>4350</v>
      </c>
      <c r="B3" s="149" t="s">
        <v>4351</v>
      </c>
      <c r="C3" s="149">
        <v>204.48</v>
      </c>
      <c r="D3" s="149">
        <v>789.66</v>
      </c>
      <c r="E3" s="149" t="s">
        <v>1929</v>
      </c>
      <c r="F3" s="241">
        <f>VLOOKUP(A$2:A$4956,'DNEVNI IZVESTAJ'!A$2:C$14727,3,0)</f>
        <v>261.39999999999998</v>
      </c>
      <c r="G3" s="238">
        <f>VLOOKUP(A$2:A$4956,'DNEVNI IZVESTAJ'!A$2:D$14727,4,0)</f>
        <v>131.61000000000001</v>
      </c>
      <c r="H3" s="70">
        <f>C3-F3</f>
        <v>-56.919999999999987</v>
      </c>
      <c r="I3" s="14">
        <f>VLOOKUP(A$2:A$4956,'DNEVNI IZVESTAJ'!A$2:BF$14727,6,0)</f>
        <v>30</v>
      </c>
      <c r="J3" s="18">
        <f ca="1">SUM(I3+UNOS!J$9)</f>
        <v>41</v>
      </c>
      <c r="K3" s="14" t="str">
        <f>VLOOKUP(A$2:A$4956,'DNEVNI IZVESTAJ'!A$2:BH$14727,7,0)</f>
        <v>INDIV</v>
      </c>
      <c r="L3" s="14" t="str">
        <f>VLOOKUP(A$2:A$4956,'DNEVNI IZVESTAJ'!A$2:BI$14727,8,0)</f>
        <v>30-59</v>
      </c>
      <c r="M3" s="238">
        <f>VLOOKUP(A$2:A$4956,'DNEVNI IZVESTAJ'!A$2:BJ$14727,9,0)</f>
        <v>0</v>
      </c>
      <c r="N3" s="238">
        <f>VLOOKUP(A$2:A$4956,'DNEVNI IZVESTAJ'!A$2:BK$14727,10,0)</f>
        <v>261.39999999999998</v>
      </c>
      <c r="O3" s="238">
        <f>VLOOKUP(A$2:A$4956,'DNEVNI IZVESTAJ'!A$2:BL$14727,11,0)</f>
        <v>0</v>
      </c>
      <c r="P3" s="238">
        <f>VLOOKUP(A$2:A$4956,'DNEVNI IZVESTAJ'!A$2:BM$14727,12,0)</f>
        <v>0</v>
      </c>
      <c r="Q3" s="238">
        <f>VLOOKUP(A$2:A$4956,'DNEVNI IZVESTAJ'!A$2:BN$14727,13,0)</f>
        <v>0</v>
      </c>
      <c r="R3" s="238">
        <f>VLOOKUP(A$2:A$4956,'DNEVNI IZVESTAJ'!A$2:BO$14727,14,0)</f>
        <v>0</v>
      </c>
      <c r="S3" s="238">
        <f>VLOOKUP(A$2:A$4956,'DNEVNI IZVESTAJ'!A$2:BP$14727,15,0)</f>
        <v>0</v>
      </c>
    </row>
    <row r="4" spans="1:59">
      <c r="A4" s="149" t="s">
        <v>2278</v>
      </c>
      <c r="B4" s="149" t="s">
        <v>2279</v>
      </c>
      <c r="C4" s="149">
        <v>0</v>
      </c>
      <c r="D4" s="149">
        <v>610.52</v>
      </c>
      <c r="E4" s="149" t="s">
        <v>2535</v>
      </c>
      <c r="F4" s="241">
        <f>VLOOKUP(A$2:A$4956,'DNEVNI IZVESTAJ'!A$2:C$14727,3,0)</f>
        <v>122.7</v>
      </c>
      <c r="G4" s="238">
        <f>VLOOKUP(A$2:A$4956,'DNEVNI IZVESTAJ'!A$2:D$14727,4,0)</f>
        <v>0</v>
      </c>
      <c r="H4" s="70">
        <f>C4-F4</f>
        <v>-122.7</v>
      </c>
      <c r="I4" s="14">
        <f>VLOOKUP(A$2:A$4956,'DNEVNI IZVESTAJ'!A$2:BF$14727,6,0)</f>
        <v>30</v>
      </c>
      <c r="J4" s="18">
        <f ca="1">SUM(I4+UNOS!J$9)</f>
        <v>41</v>
      </c>
      <c r="K4" s="14" t="str">
        <f>VLOOKUP(A$2:A$4956,'DNEVNI IZVESTAJ'!A$2:BH$14727,7,0)</f>
        <v>INDIV</v>
      </c>
      <c r="L4" s="14" t="str">
        <f>VLOOKUP(A$2:A$4956,'DNEVNI IZVESTAJ'!A$2:BI$14727,8,0)</f>
        <v>30-59</v>
      </c>
      <c r="M4" s="238">
        <f>VLOOKUP(A$2:A$4956,'DNEVNI IZVESTAJ'!A$2:BJ$14727,9,0)</f>
        <v>0</v>
      </c>
      <c r="N4" s="238">
        <f>VLOOKUP(A$2:A$4956,'DNEVNI IZVESTAJ'!A$2:BK$14727,10,0)</f>
        <v>122.7</v>
      </c>
      <c r="O4" s="238">
        <f>VLOOKUP(A$2:A$4956,'DNEVNI IZVESTAJ'!A$2:BL$14727,11,0)</f>
        <v>0</v>
      </c>
      <c r="P4" s="238">
        <f>VLOOKUP(A$2:A$4956,'DNEVNI IZVESTAJ'!A$2:BM$14727,12,0)</f>
        <v>0</v>
      </c>
      <c r="Q4" s="238">
        <f>VLOOKUP(A$2:A$4956,'DNEVNI IZVESTAJ'!A$2:BN$14727,13,0)</f>
        <v>0</v>
      </c>
      <c r="R4" s="238">
        <f>VLOOKUP(A$2:A$4956,'DNEVNI IZVESTAJ'!A$2:BO$14727,14,0)</f>
        <v>0</v>
      </c>
      <c r="S4" s="238">
        <f>VLOOKUP(A$2:A$4956,'DNEVNI IZVESTAJ'!A$2:BP$14727,15,0)</f>
        <v>0</v>
      </c>
      <c r="BG4" s="15"/>
    </row>
    <row r="5" spans="1:59">
      <c r="A5" s="149" t="s">
        <v>15936</v>
      </c>
      <c r="B5" s="149" t="s">
        <v>15937</v>
      </c>
      <c r="C5" s="149">
        <v>980.69</v>
      </c>
      <c r="D5" s="149">
        <v>29758.89</v>
      </c>
      <c r="E5" s="149" t="s">
        <v>1608</v>
      </c>
      <c r="F5" s="241">
        <f>VLOOKUP(A$2:A$4956,'DNEVNI IZVESTAJ'!A$2:C$14727,3,0)</f>
        <v>962.34</v>
      </c>
      <c r="G5" s="238">
        <f>VLOOKUP(A$2:A$4956,'DNEVNI IZVESTAJ'!A$2:D$14727,4,0)</f>
        <v>26233.87</v>
      </c>
      <c r="H5" s="70">
        <f>C5-F5</f>
        <v>18.350000000000023</v>
      </c>
      <c r="I5" s="14">
        <f>VLOOKUP(A$2:A$4956,'DNEVNI IZVESTAJ'!A$2:BF$14727,6,0)</f>
        <v>21</v>
      </c>
      <c r="J5" s="18">
        <f ca="1">SUM(I5+UNOS!J$9)</f>
        <v>32</v>
      </c>
      <c r="K5" s="14" t="str">
        <f>VLOOKUP(A$2:A$4956,'DNEVNI IZVESTAJ'!A$2:BH$14727,7,0)</f>
        <v>SBB</v>
      </c>
      <c r="L5" s="14" t="str">
        <f>VLOOKUP(A$2:A$4956,'DNEVNI IZVESTAJ'!A$2:BI$14727,8,0)</f>
        <v>1-29</v>
      </c>
      <c r="M5" s="238">
        <f>VLOOKUP(A$2:A$4956,'DNEVNI IZVESTAJ'!A$2:BJ$14727,9,0)</f>
        <v>0</v>
      </c>
      <c r="N5" s="238">
        <f>VLOOKUP(A$2:A$4956,'DNEVNI IZVESTAJ'!A$2:BK$14727,10,0)</f>
        <v>0</v>
      </c>
      <c r="O5" s="238">
        <f>VLOOKUP(A$2:A$4956,'DNEVNI IZVESTAJ'!A$2:BL$14727,11,0)</f>
        <v>0</v>
      </c>
      <c r="P5" s="238">
        <f>VLOOKUP(A$2:A$4956,'DNEVNI IZVESTAJ'!A$2:BM$14727,12,0)</f>
        <v>0</v>
      </c>
      <c r="Q5" s="238">
        <f>VLOOKUP(A$2:A$4956,'DNEVNI IZVESTAJ'!A$2:BN$14727,13,0)</f>
        <v>0</v>
      </c>
      <c r="R5" s="238">
        <f>VLOOKUP(A$2:A$4956,'DNEVNI IZVESTAJ'!A$2:BO$14727,14,0)</f>
        <v>0</v>
      </c>
      <c r="S5" s="238">
        <f>VLOOKUP(A$2:A$4956,'DNEVNI IZVESTAJ'!A$2:BP$14727,15,0)</f>
        <v>0</v>
      </c>
    </row>
    <row r="6" spans="1:59">
      <c r="A6" s="149" t="s">
        <v>3454</v>
      </c>
      <c r="B6" s="149" t="s">
        <v>3455</v>
      </c>
      <c r="C6" s="149">
        <v>0</v>
      </c>
      <c r="D6" s="149">
        <v>2233.37</v>
      </c>
      <c r="E6" s="149" t="s">
        <v>3456</v>
      </c>
      <c r="F6" s="241">
        <f>VLOOKUP(A$2:A$4956,'DNEVNI IZVESTAJ'!A$2:C$14727,3,0)</f>
        <v>451.51</v>
      </c>
      <c r="G6" s="238">
        <f>VLOOKUP(A$2:A$4956,'DNEVNI IZVESTAJ'!A$2:D$14727,4,0)</f>
        <v>739.51</v>
      </c>
      <c r="H6" s="70">
        <f>C6-F6</f>
        <v>-451.51</v>
      </c>
      <c r="I6" s="14">
        <f>VLOOKUP(A$2:A$4956,'DNEVNI IZVESTAJ'!A$2:BF$14727,6,0)</f>
        <v>21</v>
      </c>
      <c r="J6" s="18">
        <f ca="1">SUM(I6+UNOS!J$9)</f>
        <v>32</v>
      </c>
      <c r="K6" s="14" t="str">
        <f>VLOOKUP(A$2:A$4956,'DNEVNI IZVESTAJ'!A$2:BH$14727,7,0)</f>
        <v>SBB</v>
      </c>
      <c r="L6" s="14" t="str">
        <f>VLOOKUP(A$2:A$4956,'DNEVNI IZVESTAJ'!A$2:BI$14727,8,0)</f>
        <v>1-29</v>
      </c>
      <c r="M6" s="238">
        <f>VLOOKUP(A$2:A$4956,'DNEVNI IZVESTAJ'!A$2:BJ$14727,9,0)</f>
        <v>0</v>
      </c>
      <c r="N6" s="238">
        <f>VLOOKUP(A$2:A$4956,'DNEVNI IZVESTAJ'!A$2:BK$14727,10,0)</f>
        <v>451.51</v>
      </c>
      <c r="O6" s="238">
        <f>VLOOKUP(A$2:A$4956,'DNEVNI IZVESTAJ'!A$2:BL$14727,11,0)</f>
        <v>0</v>
      </c>
      <c r="P6" s="238">
        <f>VLOOKUP(A$2:A$4956,'DNEVNI IZVESTAJ'!A$2:BM$14727,12,0)</f>
        <v>0</v>
      </c>
      <c r="Q6" s="238">
        <f>VLOOKUP(A$2:A$4956,'DNEVNI IZVESTAJ'!A$2:BN$14727,13,0)</f>
        <v>0</v>
      </c>
      <c r="R6" s="238">
        <f>VLOOKUP(A$2:A$4956,'DNEVNI IZVESTAJ'!A$2:BO$14727,14,0)</f>
        <v>0</v>
      </c>
      <c r="S6" s="238">
        <f>VLOOKUP(A$2:A$4956,'DNEVNI IZVESTAJ'!A$2:BP$14727,15,0)</f>
        <v>0</v>
      </c>
    </row>
    <row r="7" spans="1:59">
      <c r="A7" s="149" t="s">
        <v>14449</v>
      </c>
      <c r="B7" s="149" t="s">
        <v>1620</v>
      </c>
      <c r="C7" s="149">
        <v>379.61</v>
      </c>
      <c r="D7" s="149">
        <v>8498.26</v>
      </c>
      <c r="E7" s="149" t="s">
        <v>14450</v>
      </c>
      <c r="F7" s="241">
        <f>VLOOKUP(A$2:A$4956,'DNEVNI IZVESTAJ'!A$2:C$14727,3,0)</f>
        <v>382.62</v>
      </c>
      <c r="G7" s="238">
        <f>VLOOKUP(A$2:A$4956,'DNEVNI IZVESTAJ'!A$2:D$14727,4,0)</f>
        <v>7163.18</v>
      </c>
      <c r="H7" s="70">
        <f>C7-F7</f>
        <v>-3.0099999999999909</v>
      </c>
      <c r="I7" s="14">
        <f>VLOOKUP(A$2:A$4956,'DNEVNI IZVESTAJ'!A$2:BF$14727,6,0)</f>
        <v>18</v>
      </c>
      <c r="J7" s="18">
        <f ca="1">SUM(I7+UNOS!J$9)</f>
        <v>29</v>
      </c>
      <c r="K7" s="14" t="str">
        <f>VLOOKUP(A$2:A$4956,'DNEVNI IZVESTAJ'!A$2:BH$14727,7,0)</f>
        <v>SBB</v>
      </c>
      <c r="L7" s="14" t="str">
        <f>VLOOKUP(A$2:A$4956,'DNEVNI IZVESTAJ'!A$2:BI$14727,8,0)</f>
        <v>1-29</v>
      </c>
      <c r="M7" s="238">
        <f>VLOOKUP(A$2:A$4956,'DNEVNI IZVESTAJ'!A$2:BJ$14727,9,0)</f>
        <v>0</v>
      </c>
      <c r="N7" s="238">
        <f>VLOOKUP(A$2:A$4956,'DNEVNI IZVESTAJ'!A$2:BK$14727,10,0)</f>
        <v>382.62</v>
      </c>
      <c r="O7" s="238">
        <f>VLOOKUP(A$2:A$4956,'DNEVNI IZVESTAJ'!A$2:BL$14727,11,0)</f>
        <v>0</v>
      </c>
      <c r="P7" s="238">
        <f>VLOOKUP(A$2:A$4956,'DNEVNI IZVESTAJ'!A$2:BM$14727,12,0)</f>
        <v>0</v>
      </c>
      <c r="Q7" s="238">
        <f>VLOOKUP(A$2:A$4956,'DNEVNI IZVESTAJ'!A$2:BN$14727,13,0)</f>
        <v>0</v>
      </c>
      <c r="R7" s="238">
        <f>VLOOKUP(A$2:A$4956,'DNEVNI IZVESTAJ'!A$2:BO$14727,14,0)</f>
        <v>0</v>
      </c>
      <c r="S7" s="238">
        <f>VLOOKUP(A$2:A$4956,'DNEVNI IZVESTAJ'!A$2:BP$14727,15,0)</f>
        <v>0</v>
      </c>
    </row>
    <row r="8" spans="1:59">
      <c r="A8" s="149" t="s">
        <v>14444</v>
      </c>
      <c r="B8" s="149" t="s">
        <v>1620</v>
      </c>
      <c r="C8" s="149">
        <v>118.11</v>
      </c>
      <c r="D8" s="149">
        <v>2672.05</v>
      </c>
      <c r="E8" s="149" t="s">
        <v>6525</v>
      </c>
      <c r="F8" s="241">
        <f>VLOOKUP(A$2:A$4956,'DNEVNI IZVESTAJ'!A$2:C$14727,3,0)</f>
        <v>119.36</v>
      </c>
      <c r="G8" s="238">
        <f>VLOOKUP(A$2:A$4956,'DNEVNI IZVESTAJ'!A$2:D$14727,4,0)</f>
        <v>2252.2399999999998</v>
      </c>
      <c r="H8" s="70">
        <f>C8-F8</f>
        <v>-1.25</v>
      </c>
      <c r="I8" s="14">
        <f>VLOOKUP(A$2:A$4956,'DNEVNI IZVESTAJ'!A$2:BF$14727,6,0)</f>
        <v>18</v>
      </c>
      <c r="J8" s="18">
        <f ca="1">SUM(I8+UNOS!J$9)</f>
        <v>29</v>
      </c>
      <c r="K8" s="14" t="str">
        <f>VLOOKUP(A$2:A$4956,'DNEVNI IZVESTAJ'!A$2:BH$14727,7,0)</f>
        <v>SBB</v>
      </c>
      <c r="L8" s="14" t="str">
        <f>VLOOKUP(A$2:A$4956,'DNEVNI IZVESTAJ'!A$2:BI$14727,8,0)</f>
        <v>1-29</v>
      </c>
      <c r="M8" s="238">
        <f>VLOOKUP(A$2:A$4956,'DNEVNI IZVESTAJ'!A$2:BJ$14727,9,0)</f>
        <v>0</v>
      </c>
      <c r="N8" s="238">
        <f>VLOOKUP(A$2:A$4956,'DNEVNI IZVESTAJ'!A$2:BK$14727,10,0)</f>
        <v>119.35</v>
      </c>
      <c r="O8" s="238">
        <f>VLOOKUP(A$2:A$4956,'DNEVNI IZVESTAJ'!A$2:BL$14727,11,0)</f>
        <v>0</v>
      </c>
      <c r="P8" s="238">
        <f>VLOOKUP(A$2:A$4956,'DNEVNI IZVESTAJ'!A$2:BM$14727,12,0)</f>
        <v>0</v>
      </c>
      <c r="Q8" s="238">
        <f>VLOOKUP(A$2:A$4956,'DNEVNI IZVESTAJ'!A$2:BN$14727,13,0)</f>
        <v>0</v>
      </c>
      <c r="R8" s="238">
        <f>VLOOKUP(A$2:A$4956,'DNEVNI IZVESTAJ'!A$2:BO$14727,14,0)</f>
        <v>0</v>
      </c>
      <c r="S8" s="238">
        <f>VLOOKUP(A$2:A$4956,'DNEVNI IZVESTAJ'!A$2:BP$14727,15,0)</f>
        <v>0</v>
      </c>
    </row>
    <row r="9" spans="1:59">
      <c r="A9" s="149" t="s">
        <v>14447</v>
      </c>
      <c r="B9" s="149" t="s">
        <v>1620</v>
      </c>
      <c r="C9" s="149">
        <v>1310.08</v>
      </c>
      <c r="D9" s="149">
        <v>29328.6</v>
      </c>
      <c r="E9" s="149" t="s">
        <v>4032</v>
      </c>
      <c r="F9" s="241">
        <f>VLOOKUP(A$2:A$4956,'DNEVNI IZVESTAJ'!A$2:C$14727,3,0)</f>
        <v>1318.43</v>
      </c>
      <c r="G9" s="238">
        <f>VLOOKUP(A$2:A$4956,'DNEVNI IZVESTAJ'!A$2:D$14727,4,0)</f>
        <v>24721.08</v>
      </c>
      <c r="H9" s="70">
        <f>C9-F9</f>
        <v>-8.3500000000001364</v>
      </c>
      <c r="I9" s="14">
        <f>VLOOKUP(A$2:A$4956,'DNEVNI IZVESTAJ'!A$2:BF$14727,6,0)</f>
        <v>18</v>
      </c>
      <c r="J9" s="18">
        <f ca="1">SUM(I9+UNOS!J$9)</f>
        <v>29</v>
      </c>
      <c r="K9" s="14" t="str">
        <f>VLOOKUP(A$2:A$4956,'DNEVNI IZVESTAJ'!A$2:BH$14727,7,0)</f>
        <v>SBB</v>
      </c>
      <c r="L9" s="14" t="str">
        <f>VLOOKUP(A$2:A$4956,'DNEVNI IZVESTAJ'!A$2:BI$14727,8,0)</f>
        <v>1-29</v>
      </c>
      <c r="M9" s="238">
        <f>VLOOKUP(A$2:A$4956,'DNEVNI IZVESTAJ'!A$2:BJ$14727,9,0)</f>
        <v>0</v>
      </c>
      <c r="N9" s="238">
        <f>VLOOKUP(A$2:A$4956,'DNEVNI IZVESTAJ'!A$2:BK$14727,10,0)</f>
        <v>1313.26</v>
      </c>
      <c r="O9" s="238">
        <f>VLOOKUP(A$2:A$4956,'DNEVNI IZVESTAJ'!A$2:BL$14727,11,0)</f>
        <v>0</v>
      </c>
      <c r="P9" s="238">
        <f>VLOOKUP(A$2:A$4956,'DNEVNI IZVESTAJ'!A$2:BM$14727,12,0)</f>
        <v>0</v>
      </c>
      <c r="Q9" s="238">
        <f>VLOOKUP(A$2:A$4956,'DNEVNI IZVESTAJ'!A$2:BN$14727,13,0)</f>
        <v>0</v>
      </c>
      <c r="R9" s="238">
        <f>VLOOKUP(A$2:A$4956,'DNEVNI IZVESTAJ'!A$2:BO$14727,14,0)</f>
        <v>0</v>
      </c>
      <c r="S9" s="238">
        <f>VLOOKUP(A$2:A$4956,'DNEVNI IZVESTAJ'!A$2:BP$14727,15,0)</f>
        <v>0</v>
      </c>
    </row>
    <row r="10" spans="1:59">
      <c r="A10" s="149" t="s">
        <v>320</v>
      </c>
      <c r="B10" s="149" t="s">
        <v>321</v>
      </c>
      <c r="C10" s="149">
        <v>139.79</v>
      </c>
      <c r="D10" s="149">
        <v>1399</v>
      </c>
      <c r="E10" s="149" t="s">
        <v>4501</v>
      </c>
      <c r="F10" s="241">
        <f>VLOOKUP(A$2:A$4956,'DNEVNI IZVESTAJ'!A$2:C$14727,3,0)</f>
        <v>139.28</v>
      </c>
      <c r="G10" s="238">
        <f>VLOOKUP(A$2:A$4956,'DNEVNI IZVESTAJ'!A$2:D$14727,4,0)</f>
        <v>839.4</v>
      </c>
      <c r="H10" s="70">
        <f>C10-F10</f>
        <v>0.50999999999999091</v>
      </c>
      <c r="I10" s="14">
        <f>VLOOKUP(A$2:A$4956,'DNEVNI IZVESTAJ'!A$2:BF$14727,6,0)</f>
        <v>18</v>
      </c>
      <c r="J10" s="18">
        <f ca="1">SUM(I10+UNOS!J$9)</f>
        <v>29</v>
      </c>
      <c r="K10" s="14" t="str">
        <f>VLOOKUP(A$2:A$4956,'DNEVNI IZVESTAJ'!A$2:BH$14727,7,0)</f>
        <v>INDIV</v>
      </c>
      <c r="L10" s="14" t="str">
        <f>VLOOKUP(A$2:A$4956,'DNEVNI IZVESTAJ'!A$2:BI$14727,8,0)</f>
        <v>1-29</v>
      </c>
      <c r="M10" s="238">
        <f>VLOOKUP(A$2:A$4956,'DNEVNI IZVESTAJ'!A$2:BJ$14727,9,0)</f>
        <v>0</v>
      </c>
      <c r="N10" s="238">
        <f>VLOOKUP(A$2:A$4956,'DNEVNI IZVESTAJ'!A$2:BK$14727,10,0)</f>
        <v>139.28</v>
      </c>
      <c r="O10" s="238">
        <f>VLOOKUP(A$2:A$4956,'DNEVNI IZVESTAJ'!A$2:BL$14727,11,0)</f>
        <v>0</v>
      </c>
      <c r="P10" s="238">
        <f>VLOOKUP(A$2:A$4956,'DNEVNI IZVESTAJ'!A$2:BM$14727,12,0)</f>
        <v>0</v>
      </c>
      <c r="Q10" s="238">
        <f>VLOOKUP(A$2:A$4956,'DNEVNI IZVESTAJ'!A$2:BN$14727,13,0)</f>
        <v>0</v>
      </c>
      <c r="R10" s="238">
        <f>VLOOKUP(A$2:A$4956,'DNEVNI IZVESTAJ'!A$2:BO$14727,14,0)</f>
        <v>0</v>
      </c>
      <c r="S10" s="238">
        <f>VLOOKUP(A$2:A$4956,'DNEVNI IZVESTAJ'!A$2:BP$14727,15,0)</f>
        <v>0</v>
      </c>
    </row>
    <row r="11" spans="1:59">
      <c r="A11" s="149" t="s">
        <v>15143</v>
      </c>
      <c r="B11" s="149" t="s">
        <v>15144</v>
      </c>
      <c r="C11" s="149">
        <v>479.02</v>
      </c>
      <c r="D11" s="149">
        <v>7937.81</v>
      </c>
      <c r="E11" s="149" t="s">
        <v>15145</v>
      </c>
      <c r="F11" s="241">
        <f>VLOOKUP(A$2:A$4956,'DNEVNI IZVESTAJ'!A$2:C$14727,3,0)</f>
        <v>532.17999999999995</v>
      </c>
      <c r="G11" s="238">
        <f>VLOOKUP(A$2:A$4956,'DNEVNI IZVESTAJ'!A$2:D$14727,4,0)</f>
        <v>7127.52</v>
      </c>
      <c r="H11" s="70">
        <f>C11-F11</f>
        <v>-53.159999999999968</v>
      </c>
      <c r="I11" s="14">
        <f>VLOOKUP(A$2:A$4956,'DNEVNI IZVESTAJ'!A$2:BF$14727,6,0)</f>
        <v>18</v>
      </c>
      <c r="J11" s="18">
        <f ca="1">SUM(I11+UNOS!J$9)</f>
        <v>29</v>
      </c>
      <c r="K11" s="14" t="str">
        <f>VLOOKUP(A$2:A$4956,'DNEVNI IZVESTAJ'!A$2:BH$14727,7,0)</f>
        <v>SBB</v>
      </c>
      <c r="L11" s="14" t="str">
        <f>VLOOKUP(A$2:A$4956,'DNEVNI IZVESTAJ'!A$2:BI$14727,8,0)</f>
        <v>1-29</v>
      </c>
      <c r="M11" s="238">
        <f>VLOOKUP(A$2:A$4956,'DNEVNI IZVESTAJ'!A$2:BJ$14727,9,0)</f>
        <v>0</v>
      </c>
      <c r="N11" s="238">
        <f>VLOOKUP(A$2:A$4956,'DNEVNI IZVESTAJ'!A$2:BK$14727,10,0)</f>
        <v>532.17999999999995</v>
      </c>
      <c r="O11" s="238">
        <f>VLOOKUP(A$2:A$4956,'DNEVNI IZVESTAJ'!A$2:BL$14727,11,0)</f>
        <v>0</v>
      </c>
      <c r="P11" s="238">
        <f>VLOOKUP(A$2:A$4956,'DNEVNI IZVESTAJ'!A$2:BM$14727,12,0)</f>
        <v>0</v>
      </c>
      <c r="Q11" s="238">
        <f>VLOOKUP(A$2:A$4956,'DNEVNI IZVESTAJ'!A$2:BN$14727,13,0)</f>
        <v>0</v>
      </c>
      <c r="R11" s="238">
        <f>VLOOKUP(A$2:A$4956,'DNEVNI IZVESTAJ'!A$2:BO$14727,14,0)</f>
        <v>0</v>
      </c>
      <c r="S11" s="238">
        <f>VLOOKUP(A$2:A$4956,'DNEVNI IZVESTAJ'!A$2:BP$14727,15,0)</f>
        <v>0</v>
      </c>
    </row>
    <row r="12" spans="1:59">
      <c r="A12" s="149" t="s">
        <v>182</v>
      </c>
      <c r="B12" s="149" t="s">
        <v>5060</v>
      </c>
      <c r="C12" s="149">
        <v>592.62</v>
      </c>
      <c r="D12" s="149">
        <v>6276.58</v>
      </c>
      <c r="E12" s="149" t="s">
        <v>183</v>
      </c>
      <c r="F12" s="241">
        <f>VLOOKUP(A$2:A$4956,'DNEVNI IZVESTAJ'!A$2:C$14727,3,0)</f>
        <v>588.9</v>
      </c>
      <c r="G12" s="238">
        <f>VLOOKUP(A$2:A$4956,'DNEVNI IZVESTAJ'!A$2:D$14727,4,0)</f>
        <v>4050.48</v>
      </c>
      <c r="H12" s="70">
        <f>C12-F12</f>
        <v>3.7200000000000273</v>
      </c>
      <c r="I12" s="14">
        <f>VLOOKUP(A$2:A$4956,'DNEVNI IZVESTAJ'!A$2:BF$14727,6,0)</f>
        <v>18</v>
      </c>
      <c r="J12" s="18">
        <f ca="1">SUM(I12+UNOS!J$9)</f>
        <v>29</v>
      </c>
      <c r="K12" s="14" t="str">
        <f>VLOOKUP(A$2:A$4956,'DNEVNI IZVESTAJ'!A$2:BH$14727,7,0)</f>
        <v>SBB</v>
      </c>
      <c r="L12" s="14" t="str">
        <f>VLOOKUP(A$2:A$4956,'DNEVNI IZVESTAJ'!A$2:BI$14727,8,0)</f>
        <v>1-29</v>
      </c>
      <c r="M12" s="238">
        <f>VLOOKUP(A$2:A$4956,'DNEVNI IZVESTAJ'!A$2:BJ$14727,9,0)</f>
        <v>0</v>
      </c>
      <c r="N12" s="238">
        <f>VLOOKUP(A$2:A$4956,'DNEVNI IZVESTAJ'!A$2:BK$14727,10,0)</f>
        <v>588.9</v>
      </c>
      <c r="O12" s="238">
        <f>VLOOKUP(A$2:A$4956,'DNEVNI IZVESTAJ'!A$2:BL$14727,11,0)</f>
        <v>0</v>
      </c>
      <c r="P12" s="238">
        <f>VLOOKUP(A$2:A$4956,'DNEVNI IZVESTAJ'!A$2:BM$14727,12,0)</f>
        <v>0</v>
      </c>
      <c r="Q12" s="238">
        <f>VLOOKUP(A$2:A$4956,'DNEVNI IZVESTAJ'!A$2:BN$14727,13,0)</f>
        <v>0</v>
      </c>
      <c r="R12" s="238">
        <f>VLOOKUP(A$2:A$4956,'DNEVNI IZVESTAJ'!A$2:BO$14727,14,0)</f>
        <v>0</v>
      </c>
      <c r="S12" s="238">
        <f>VLOOKUP(A$2:A$4956,'DNEVNI IZVESTAJ'!A$2:BP$14727,15,0)</f>
        <v>0</v>
      </c>
    </row>
    <row r="13" spans="1:59">
      <c r="A13" s="149" t="s">
        <v>2250</v>
      </c>
      <c r="B13" s="149" t="s">
        <v>2251</v>
      </c>
      <c r="C13" s="149">
        <v>139.04</v>
      </c>
      <c r="D13" s="149">
        <v>989.03</v>
      </c>
      <c r="E13" s="149" t="s">
        <v>4501</v>
      </c>
      <c r="F13" s="241">
        <f>VLOOKUP(A$2:A$4956,'DNEVNI IZVESTAJ'!A$2:C$14727,3,0)</f>
        <v>138.37</v>
      </c>
      <c r="G13" s="238">
        <f>VLOOKUP(A$2:A$4956,'DNEVNI IZVESTAJ'!A$2:D$14727,4,0)</f>
        <v>423.87</v>
      </c>
      <c r="H13" s="70">
        <f>C13-F13</f>
        <v>0.66999999999998749</v>
      </c>
      <c r="I13" s="14">
        <f>VLOOKUP(A$2:A$4956,'DNEVNI IZVESTAJ'!A$2:BF$14727,6,0)</f>
        <v>18</v>
      </c>
      <c r="J13" s="18">
        <f ca="1">SUM(I13+UNOS!J$9)</f>
        <v>29</v>
      </c>
      <c r="K13" s="14" t="str">
        <f>VLOOKUP(A$2:A$4956,'DNEVNI IZVESTAJ'!A$2:BH$14727,7,0)</f>
        <v>INDIV</v>
      </c>
      <c r="L13" s="14" t="str">
        <f>VLOOKUP(A$2:A$4956,'DNEVNI IZVESTAJ'!A$2:BI$14727,8,0)</f>
        <v>1-29</v>
      </c>
      <c r="M13" s="238">
        <f>VLOOKUP(A$2:A$4956,'DNEVNI IZVESTAJ'!A$2:BJ$14727,9,0)</f>
        <v>0</v>
      </c>
      <c r="N13" s="238">
        <f>VLOOKUP(A$2:A$4956,'DNEVNI IZVESTAJ'!A$2:BK$14727,10,0)</f>
        <v>138.37</v>
      </c>
      <c r="O13" s="238">
        <f>VLOOKUP(A$2:A$4956,'DNEVNI IZVESTAJ'!A$2:BL$14727,11,0)</f>
        <v>0</v>
      </c>
      <c r="P13" s="238">
        <f>VLOOKUP(A$2:A$4956,'DNEVNI IZVESTAJ'!A$2:BM$14727,12,0)</f>
        <v>0</v>
      </c>
      <c r="Q13" s="238">
        <f>VLOOKUP(A$2:A$4956,'DNEVNI IZVESTAJ'!A$2:BN$14727,13,0)</f>
        <v>0</v>
      </c>
      <c r="R13" s="238">
        <f>VLOOKUP(A$2:A$4956,'DNEVNI IZVESTAJ'!A$2:BO$14727,14,0)</f>
        <v>0</v>
      </c>
      <c r="S13" s="238">
        <f>VLOOKUP(A$2:A$4956,'DNEVNI IZVESTAJ'!A$2:BP$14727,15,0)</f>
        <v>0</v>
      </c>
    </row>
    <row r="14" spans="1:59">
      <c r="A14" s="149" t="s">
        <v>15481</v>
      </c>
      <c r="B14" s="149" t="s">
        <v>15482</v>
      </c>
      <c r="C14" s="149">
        <v>2035.6</v>
      </c>
      <c r="D14" s="149">
        <v>42678.77</v>
      </c>
      <c r="E14" s="149" t="s">
        <v>15483</v>
      </c>
      <c r="F14" s="241">
        <f>VLOOKUP(A$2:A$4956,'DNEVNI IZVESTAJ'!A$2:C$14727,3,0)</f>
        <v>4061.12</v>
      </c>
      <c r="G14" s="238">
        <f>VLOOKUP(A$2:A$4956,'DNEVNI IZVESTAJ'!A$2:D$14727,4,0)</f>
        <v>33318.949999999997</v>
      </c>
      <c r="H14" s="70">
        <f>C14-F14</f>
        <v>-2025.52</v>
      </c>
      <c r="I14" s="14">
        <f>VLOOKUP(A$2:A$4956,'DNEVNI IZVESTAJ'!A$2:BF$14727,6,0)</f>
        <v>9</v>
      </c>
      <c r="J14" s="18">
        <f ca="1">SUM(I14+UNOS!J$9)</f>
        <v>20</v>
      </c>
      <c r="K14" s="14" t="str">
        <f>VLOOKUP(A$2:A$4956,'DNEVNI IZVESTAJ'!A$2:BH$14727,7,0)</f>
        <v>SBB</v>
      </c>
      <c r="L14" s="14" t="str">
        <f>VLOOKUP(A$2:A$4956,'DNEVNI IZVESTAJ'!A$2:BI$14727,8,0)</f>
        <v>1-29</v>
      </c>
      <c r="M14" s="238">
        <f>VLOOKUP(A$2:A$4956,'DNEVNI IZVESTAJ'!A$2:BJ$14727,9,0)</f>
        <v>0</v>
      </c>
      <c r="N14" s="238">
        <f>VLOOKUP(A$2:A$4956,'DNEVNI IZVESTAJ'!A$2:BK$14727,10,0)</f>
        <v>0</v>
      </c>
      <c r="O14" s="238">
        <f>VLOOKUP(A$2:A$4956,'DNEVNI IZVESTAJ'!A$2:BL$14727,11,0)</f>
        <v>0</v>
      </c>
      <c r="P14" s="238">
        <f>VLOOKUP(A$2:A$4956,'DNEVNI IZVESTAJ'!A$2:BM$14727,12,0)</f>
        <v>0</v>
      </c>
      <c r="Q14" s="238">
        <f>VLOOKUP(A$2:A$4956,'DNEVNI IZVESTAJ'!A$2:BN$14727,13,0)</f>
        <v>0</v>
      </c>
      <c r="R14" s="238">
        <f>VLOOKUP(A$2:A$4956,'DNEVNI IZVESTAJ'!A$2:BO$14727,14,0)</f>
        <v>0</v>
      </c>
      <c r="S14" s="238">
        <f>VLOOKUP(A$2:A$4956,'DNEVNI IZVESTAJ'!A$2:BP$14727,15,0)</f>
        <v>0</v>
      </c>
    </row>
    <row r="15" spans="1:59">
      <c r="A15" s="149" t="s">
        <v>5698</v>
      </c>
      <c r="B15" s="149" t="s">
        <v>5699</v>
      </c>
      <c r="C15" s="149">
        <v>507.36</v>
      </c>
      <c r="D15" s="149">
        <v>6778.19</v>
      </c>
      <c r="E15" s="149" t="s">
        <v>5700</v>
      </c>
      <c r="F15" s="241">
        <f>VLOOKUP(A$2:A$4956,'DNEVNI IZVESTAJ'!A$2:C$14727,3,0)</f>
        <v>235.17</v>
      </c>
      <c r="G15" s="238">
        <f>VLOOKUP(A$2:A$4956,'DNEVNI IZVESTAJ'!A$2:D$14727,4,0)</f>
        <v>4429.53</v>
      </c>
      <c r="H15" s="70">
        <f>C15-F15</f>
        <v>272.19000000000005</v>
      </c>
      <c r="I15" s="14">
        <f>VLOOKUP(A$2:A$4956,'DNEVNI IZVESTAJ'!A$2:BF$14727,6,0)</f>
        <v>4</v>
      </c>
      <c r="J15" s="18">
        <f ca="1">SUM(I15+UNOS!J$9)</f>
        <v>15</v>
      </c>
      <c r="K15" s="14" t="str">
        <f>VLOOKUP(A$2:A$4956,'DNEVNI IZVESTAJ'!A$2:BH$14727,7,0)</f>
        <v>INDIV</v>
      </c>
      <c r="L15" s="14" t="str">
        <f>VLOOKUP(A$2:A$4956,'DNEVNI IZVESTAJ'!A$2:BI$14727,8,0)</f>
        <v>1-29</v>
      </c>
      <c r="M15" s="238">
        <f>VLOOKUP(A$2:A$4956,'DNEVNI IZVESTAJ'!A$2:BJ$14727,9,0)</f>
        <v>0</v>
      </c>
      <c r="N15" s="238">
        <f>VLOOKUP(A$2:A$4956,'DNEVNI IZVESTAJ'!A$2:BK$14727,10,0)</f>
        <v>235.17</v>
      </c>
      <c r="O15" s="238">
        <f>VLOOKUP(A$2:A$4956,'DNEVNI IZVESTAJ'!A$2:BL$14727,11,0)</f>
        <v>0</v>
      </c>
      <c r="P15" s="238">
        <f>VLOOKUP(A$2:A$4956,'DNEVNI IZVESTAJ'!A$2:BM$14727,12,0)</f>
        <v>0</v>
      </c>
      <c r="Q15" s="238">
        <f>VLOOKUP(A$2:A$4956,'DNEVNI IZVESTAJ'!A$2:BN$14727,13,0)</f>
        <v>0</v>
      </c>
      <c r="R15" s="238">
        <f>VLOOKUP(A$2:A$4956,'DNEVNI IZVESTAJ'!A$2:BO$14727,14,0)</f>
        <v>0</v>
      </c>
      <c r="S15" s="238">
        <f>VLOOKUP(A$2:A$4956,'DNEVNI IZVESTAJ'!A$2:BP$14727,15,0)</f>
        <v>0</v>
      </c>
    </row>
    <row r="16" spans="1:59">
      <c r="A16" s="149" t="s">
        <v>15933</v>
      </c>
      <c r="B16" s="149" t="s">
        <v>6024</v>
      </c>
      <c r="C16" s="149">
        <v>199.34</v>
      </c>
      <c r="D16" s="149">
        <v>4502.25</v>
      </c>
      <c r="E16" s="149" t="s">
        <v>15934</v>
      </c>
      <c r="F16" s="241">
        <f>VLOOKUP(A$2:A$4956,'DNEVNI IZVESTAJ'!A$2:C$14727,3,0)</f>
        <v>187.94</v>
      </c>
      <c r="G16" s="238">
        <f>VLOOKUP(A$2:A$4956,'DNEVNI IZVESTAJ'!A$2:D$14727,4,0)</f>
        <v>3692.11</v>
      </c>
      <c r="H16" s="70">
        <f>C16-F16</f>
        <v>11.400000000000006</v>
      </c>
      <c r="I16" s="14">
        <f>VLOOKUP(A$2:A$4956,'DNEVNI IZVESTAJ'!A$2:BF$14727,6,0)</f>
        <v>4</v>
      </c>
      <c r="J16" s="18">
        <f ca="1">SUM(I16+UNOS!J$9)</f>
        <v>15</v>
      </c>
      <c r="K16" s="14" t="str">
        <f>VLOOKUP(A$2:A$4956,'DNEVNI IZVESTAJ'!A$2:BH$14727,7,0)</f>
        <v>SBB</v>
      </c>
      <c r="L16" s="14" t="str">
        <f>VLOOKUP(A$2:A$4956,'DNEVNI IZVESTAJ'!A$2:BI$14727,8,0)</f>
        <v>1-29</v>
      </c>
      <c r="M16" s="238">
        <f>VLOOKUP(A$2:A$4956,'DNEVNI IZVESTAJ'!A$2:BJ$14727,9,0)</f>
        <v>0</v>
      </c>
      <c r="N16" s="238">
        <f>VLOOKUP(A$2:A$4956,'DNEVNI IZVESTAJ'!A$2:BK$14727,10,0)</f>
        <v>0</v>
      </c>
      <c r="O16" s="238">
        <f>VLOOKUP(A$2:A$4956,'DNEVNI IZVESTAJ'!A$2:BL$14727,11,0)</f>
        <v>0</v>
      </c>
      <c r="P16" s="238">
        <f>VLOOKUP(A$2:A$4956,'DNEVNI IZVESTAJ'!A$2:BM$14727,12,0)</f>
        <v>0</v>
      </c>
      <c r="Q16" s="238">
        <f>VLOOKUP(A$2:A$4956,'DNEVNI IZVESTAJ'!A$2:BN$14727,13,0)</f>
        <v>0</v>
      </c>
      <c r="R16" s="238">
        <f>VLOOKUP(A$2:A$4956,'DNEVNI IZVESTAJ'!A$2:BO$14727,14,0)</f>
        <v>0</v>
      </c>
      <c r="S16" s="238">
        <f>VLOOKUP(A$2:A$4956,'DNEVNI IZVESTAJ'!A$2:BP$14727,15,0)</f>
        <v>0</v>
      </c>
    </row>
    <row r="17" spans="1:19">
      <c r="A17" s="149" t="s">
        <v>5437</v>
      </c>
      <c r="B17" s="149" t="s">
        <v>5438</v>
      </c>
      <c r="C17" s="149">
        <v>137.30000000000001</v>
      </c>
      <c r="D17" s="149">
        <v>746.77</v>
      </c>
      <c r="E17" s="149" t="s">
        <v>5439</v>
      </c>
      <c r="F17" s="241">
        <f>VLOOKUP(A$2:A$4956,'DNEVNI IZVESTAJ'!A$2:C$14727,3,0)</f>
        <v>115.77</v>
      </c>
      <c r="G17" s="238">
        <f>VLOOKUP(A$2:A$4956,'DNEVNI IZVESTAJ'!A$2:D$14727,4,0)</f>
        <v>126.49</v>
      </c>
      <c r="H17" s="70">
        <f>C17-F17</f>
        <v>21.530000000000015</v>
      </c>
      <c r="I17" s="14">
        <f>VLOOKUP(A$2:A$4956,'DNEVNI IZVESTAJ'!A$2:BF$14727,6,0)</f>
        <v>4</v>
      </c>
      <c r="J17" s="18">
        <f ca="1">SUM(I17+UNOS!J$9)</f>
        <v>15</v>
      </c>
      <c r="K17" s="14" t="str">
        <f>VLOOKUP(A$2:A$4956,'DNEVNI IZVESTAJ'!A$2:BH$14727,7,0)</f>
        <v>SBB</v>
      </c>
      <c r="L17" s="14" t="str">
        <f>VLOOKUP(A$2:A$4956,'DNEVNI IZVESTAJ'!A$2:BI$14727,8,0)</f>
        <v>1-29</v>
      </c>
      <c r="M17" s="238">
        <f>VLOOKUP(A$2:A$4956,'DNEVNI IZVESTAJ'!A$2:BJ$14727,9,0)</f>
        <v>0</v>
      </c>
      <c r="N17" s="238">
        <f>VLOOKUP(A$2:A$4956,'DNEVNI IZVESTAJ'!A$2:BK$14727,10,0)</f>
        <v>115.77</v>
      </c>
      <c r="O17" s="238">
        <f>VLOOKUP(A$2:A$4956,'DNEVNI IZVESTAJ'!A$2:BL$14727,11,0)</f>
        <v>0</v>
      </c>
      <c r="P17" s="238">
        <f>VLOOKUP(A$2:A$4956,'DNEVNI IZVESTAJ'!A$2:BM$14727,12,0)</f>
        <v>0</v>
      </c>
      <c r="Q17" s="238">
        <f>VLOOKUP(A$2:A$4956,'DNEVNI IZVESTAJ'!A$2:BN$14727,13,0)</f>
        <v>0</v>
      </c>
      <c r="R17" s="238">
        <f>VLOOKUP(A$2:A$4956,'DNEVNI IZVESTAJ'!A$2:BO$14727,14,0)</f>
        <v>0</v>
      </c>
      <c r="S17" s="238">
        <f>VLOOKUP(A$2:A$4956,'DNEVNI IZVESTAJ'!A$2:BP$14727,15,0)</f>
        <v>0</v>
      </c>
    </row>
    <row r="18" spans="1:19">
      <c r="A18" s="149" t="s">
        <v>14848</v>
      </c>
      <c r="B18" s="149" t="s">
        <v>14849</v>
      </c>
      <c r="C18" s="149">
        <v>1891.31</v>
      </c>
      <c r="D18" s="149">
        <v>24989.8</v>
      </c>
      <c r="E18" s="149" t="s">
        <v>14850</v>
      </c>
      <c r="F18" s="241">
        <f>VLOOKUP(A$2:A$4956,'DNEVNI IZVESTAJ'!A$2:C$14727,3,0)</f>
        <v>1871.4</v>
      </c>
      <c r="G18" s="238">
        <f>VLOOKUP(A$2:A$4956,'DNEVNI IZVESTAJ'!A$2:D$14727,4,0)</f>
        <v>16320.66</v>
      </c>
      <c r="H18" s="70">
        <f>C18-F18</f>
        <v>19.909999999999854</v>
      </c>
      <c r="I18" s="14">
        <f>VLOOKUP(A$2:A$4956,'DNEVNI IZVESTAJ'!A$2:BF$14727,6,0)</f>
        <v>4</v>
      </c>
      <c r="J18" s="18">
        <f ca="1">SUM(I18+UNOS!J$9)</f>
        <v>15</v>
      </c>
      <c r="K18" s="14" t="str">
        <f>VLOOKUP(A$2:A$4956,'DNEVNI IZVESTAJ'!A$2:BH$14727,7,0)</f>
        <v>SBB</v>
      </c>
      <c r="L18" s="14" t="str">
        <f>VLOOKUP(A$2:A$4956,'DNEVNI IZVESTAJ'!A$2:BI$14727,8,0)</f>
        <v>1-29</v>
      </c>
      <c r="M18" s="238">
        <f>VLOOKUP(A$2:A$4956,'DNEVNI IZVESTAJ'!A$2:BJ$14727,9,0)</f>
        <v>0</v>
      </c>
      <c r="N18" s="238">
        <f>VLOOKUP(A$2:A$4956,'DNEVNI IZVESTAJ'!A$2:BK$14727,10,0)</f>
        <v>1871.4</v>
      </c>
      <c r="O18" s="238">
        <f>VLOOKUP(A$2:A$4956,'DNEVNI IZVESTAJ'!A$2:BL$14727,11,0)</f>
        <v>0</v>
      </c>
      <c r="P18" s="238">
        <f>VLOOKUP(A$2:A$4956,'DNEVNI IZVESTAJ'!A$2:BM$14727,12,0)</f>
        <v>0</v>
      </c>
      <c r="Q18" s="238">
        <f>VLOOKUP(A$2:A$4956,'DNEVNI IZVESTAJ'!A$2:BN$14727,13,0)</f>
        <v>0</v>
      </c>
      <c r="R18" s="238">
        <f>VLOOKUP(A$2:A$4956,'DNEVNI IZVESTAJ'!A$2:BO$14727,14,0)</f>
        <v>0</v>
      </c>
      <c r="S18" s="238">
        <f>VLOOKUP(A$2:A$4956,'DNEVNI IZVESTAJ'!A$2:BP$14727,15,0)</f>
        <v>0</v>
      </c>
    </row>
    <row r="19" spans="1:19">
      <c r="A19" s="149" t="s">
        <v>15288</v>
      </c>
      <c r="B19" s="149" t="s">
        <v>15289</v>
      </c>
      <c r="C19" s="149">
        <v>186.75</v>
      </c>
      <c r="D19" s="149">
        <v>6297.38</v>
      </c>
      <c r="E19" s="149" t="s">
        <v>15290</v>
      </c>
      <c r="F19" s="241">
        <f>VLOOKUP(A$2:A$4956,'DNEVNI IZVESTAJ'!A$2:C$14727,3,0)</f>
        <v>181.9</v>
      </c>
      <c r="G19" s="238">
        <f>VLOOKUP(A$2:A$4956,'DNEVNI IZVESTAJ'!A$2:D$14727,4,0)</f>
        <v>5655.97</v>
      </c>
      <c r="H19" s="70">
        <f>C19-F19</f>
        <v>4.8499999999999943</v>
      </c>
      <c r="I19" s="14">
        <f>VLOOKUP(A$2:A$4956,'DNEVNI IZVESTAJ'!A$2:BF$14727,6,0)</f>
        <v>4</v>
      </c>
      <c r="J19" s="18">
        <f ca="1">SUM(I19+UNOS!J$9)</f>
        <v>15</v>
      </c>
      <c r="K19" s="14" t="str">
        <f>VLOOKUP(A$2:A$4956,'DNEVNI IZVESTAJ'!A$2:BH$14727,7,0)</f>
        <v>INDIV</v>
      </c>
      <c r="L19" s="14" t="str">
        <f>VLOOKUP(A$2:A$4956,'DNEVNI IZVESTAJ'!A$2:BI$14727,8,0)</f>
        <v>1-29</v>
      </c>
      <c r="M19" s="238">
        <f>VLOOKUP(A$2:A$4956,'DNEVNI IZVESTAJ'!A$2:BJ$14727,9,0)</f>
        <v>0</v>
      </c>
      <c r="N19" s="238">
        <f>VLOOKUP(A$2:A$4956,'DNEVNI IZVESTAJ'!A$2:BK$14727,10,0)</f>
        <v>0</v>
      </c>
      <c r="O19" s="238">
        <f>VLOOKUP(A$2:A$4956,'DNEVNI IZVESTAJ'!A$2:BL$14727,11,0)</f>
        <v>0</v>
      </c>
      <c r="P19" s="238">
        <f>VLOOKUP(A$2:A$4956,'DNEVNI IZVESTAJ'!A$2:BM$14727,12,0)</f>
        <v>0</v>
      </c>
      <c r="Q19" s="238">
        <f>VLOOKUP(A$2:A$4956,'DNEVNI IZVESTAJ'!A$2:BN$14727,13,0)</f>
        <v>0</v>
      </c>
      <c r="R19" s="238">
        <f>VLOOKUP(A$2:A$4956,'DNEVNI IZVESTAJ'!A$2:BO$14727,14,0)</f>
        <v>0</v>
      </c>
      <c r="S19" s="238">
        <f>VLOOKUP(A$2:A$4956,'DNEVNI IZVESTAJ'!A$2:BP$14727,15,0)</f>
        <v>0</v>
      </c>
    </row>
    <row r="20" spans="1:19">
      <c r="A20" s="149" t="s">
        <v>2263</v>
      </c>
      <c r="B20" s="149" t="s">
        <v>2264</v>
      </c>
      <c r="C20" s="149">
        <v>0</v>
      </c>
      <c r="D20" s="149">
        <v>749.55</v>
      </c>
      <c r="E20" s="149" t="s">
        <v>2265</v>
      </c>
      <c r="F20" s="241">
        <f>VLOOKUP(A$2:A$4956,'DNEVNI IZVESTAJ'!A$2:C$14727,3,0)</f>
        <v>148.78</v>
      </c>
      <c r="G20" s="238">
        <f>VLOOKUP(A$2:A$4956,'DNEVNI IZVESTAJ'!A$2:D$14727,4,0)</f>
        <v>0</v>
      </c>
      <c r="H20" s="70">
        <f>C20-F20</f>
        <v>-148.78</v>
      </c>
      <c r="I20" s="14">
        <f>VLOOKUP(A$2:A$4956,'DNEVNI IZVESTAJ'!A$2:BF$14727,6,0)</f>
        <v>4</v>
      </c>
      <c r="J20" s="18">
        <f ca="1">SUM(I20+UNOS!J$9)</f>
        <v>15</v>
      </c>
      <c r="K20" s="14" t="str">
        <f>VLOOKUP(A$2:A$4956,'DNEVNI IZVESTAJ'!A$2:BH$14727,7,0)</f>
        <v>INDIV</v>
      </c>
      <c r="L20" s="14" t="str">
        <f>VLOOKUP(A$2:A$4956,'DNEVNI IZVESTAJ'!A$2:BI$14727,8,0)</f>
        <v>1-29</v>
      </c>
      <c r="M20" s="238">
        <f>VLOOKUP(A$2:A$4956,'DNEVNI IZVESTAJ'!A$2:BJ$14727,9,0)</f>
        <v>0</v>
      </c>
      <c r="N20" s="238">
        <f>VLOOKUP(A$2:A$4956,'DNEVNI IZVESTAJ'!A$2:BK$14727,10,0)</f>
        <v>148.78</v>
      </c>
      <c r="O20" s="238">
        <f>VLOOKUP(A$2:A$4956,'DNEVNI IZVESTAJ'!A$2:BL$14727,11,0)</f>
        <v>0</v>
      </c>
      <c r="P20" s="238">
        <f>VLOOKUP(A$2:A$4956,'DNEVNI IZVESTAJ'!A$2:BM$14727,12,0)</f>
        <v>0</v>
      </c>
      <c r="Q20" s="238">
        <f>VLOOKUP(A$2:A$4956,'DNEVNI IZVESTAJ'!A$2:BN$14727,13,0)</f>
        <v>0</v>
      </c>
      <c r="R20" s="238">
        <f>VLOOKUP(A$2:A$4956,'DNEVNI IZVESTAJ'!A$2:BO$14727,14,0)</f>
        <v>0</v>
      </c>
      <c r="S20" s="238">
        <f>VLOOKUP(A$2:A$4956,'DNEVNI IZVESTAJ'!A$2:BP$14727,15,0)</f>
        <v>0</v>
      </c>
    </row>
    <row r="21" spans="1:19">
      <c r="A21" s="149" t="s">
        <v>15235</v>
      </c>
      <c r="B21" s="149" t="s">
        <v>15236</v>
      </c>
      <c r="C21" s="149">
        <v>0</v>
      </c>
      <c r="D21" s="149">
        <v>6448.56</v>
      </c>
      <c r="E21" s="149" t="s">
        <v>15237</v>
      </c>
      <c r="F21" s="241">
        <f>VLOOKUP(A$2:A$4956,'DNEVNI IZVESTAJ'!A$2:C$14727,3,0)</f>
        <v>154.22999999999999</v>
      </c>
      <c r="G21" s="238">
        <f>VLOOKUP(A$2:A$4956,'DNEVNI IZVESTAJ'!A$2:D$14727,4,0)</f>
        <v>5766.52</v>
      </c>
      <c r="H21" s="70">
        <f>C21-F21</f>
        <v>-154.22999999999999</v>
      </c>
      <c r="I21" s="14">
        <f>VLOOKUP(A$2:A$4956,'DNEVNI IZVESTAJ'!A$2:BF$14727,6,0)</f>
        <v>4</v>
      </c>
      <c r="J21" s="18">
        <f ca="1">SUM(I21+UNOS!J$9)</f>
        <v>15</v>
      </c>
      <c r="K21" s="14" t="str">
        <f>VLOOKUP(A$2:A$4956,'DNEVNI IZVESTAJ'!A$2:BH$14727,7,0)</f>
        <v>INDIV</v>
      </c>
      <c r="L21" s="14" t="str">
        <f>VLOOKUP(A$2:A$4956,'DNEVNI IZVESTAJ'!A$2:BI$14727,8,0)</f>
        <v>1-29</v>
      </c>
      <c r="M21" s="238">
        <f>VLOOKUP(A$2:A$4956,'DNEVNI IZVESTAJ'!A$2:BJ$14727,9,0)</f>
        <v>0</v>
      </c>
      <c r="N21" s="238">
        <f>VLOOKUP(A$2:A$4956,'DNEVNI IZVESTAJ'!A$2:BK$14727,10,0)</f>
        <v>154.22</v>
      </c>
      <c r="O21" s="238">
        <f>VLOOKUP(A$2:A$4956,'DNEVNI IZVESTAJ'!A$2:BL$14727,11,0)</f>
        <v>0</v>
      </c>
      <c r="P21" s="238">
        <f>VLOOKUP(A$2:A$4956,'DNEVNI IZVESTAJ'!A$2:BM$14727,12,0)</f>
        <v>0</v>
      </c>
      <c r="Q21" s="238">
        <f>VLOOKUP(A$2:A$4956,'DNEVNI IZVESTAJ'!A$2:BN$14727,13,0)</f>
        <v>0</v>
      </c>
      <c r="R21" s="238">
        <f>VLOOKUP(A$2:A$4956,'DNEVNI IZVESTAJ'!A$2:BO$14727,14,0)</f>
        <v>0</v>
      </c>
      <c r="S21" s="238">
        <f>VLOOKUP(A$2:A$4956,'DNEVNI IZVESTAJ'!A$2:BP$14727,15,0)</f>
        <v>0</v>
      </c>
    </row>
    <row r="22" spans="1:19">
      <c r="A22" s="149" t="s">
        <v>1775</v>
      </c>
      <c r="B22" s="149" t="s">
        <v>1776</v>
      </c>
      <c r="C22" s="149">
        <v>0</v>
      </c>
      <c r="D22" s="149">
        <v>1270.71</v>
      </c>
      <c r="E22" s="149" t="s">
        <v>282</v>
      </c>
      <c r="F22" s="241">
        <f>VLOOKUP(A$2:A$4956,'DNEVNI IZVESTAJ'!A$2:C$14727,3,0)</f>
        <v>139.07</v>
      </c>
      <c r="G22" s="238">
        <f>VLOOKUP(A$2:A$4956,'DNEVNI IZVESTAJ'!A$2:D$14727,4,0)</f>
        <v>564.76</v>
      </c>
      <c r="H22" s="70">
        <f>C22-F22</f>
        <v>-139.07</v>
      </c>
      <c r="I22" s="14">
        <f>VLOOKUP(A$2:A$4956,'DNEVNI IZVESTAJ'!A$2:BF$14727,6,0)</f>
        <v>4</v>
      </c>
      <c r="J22" s="18">
        <f ca="1">SUM(I22+UNOS!J$9)</f>
        <v>15</v>
      </c>
      <c r="K22" s="14" t="str">
        <f>VLOOKUP(A$2:A$4956,'DNEVNI IZVESTAJ'!A$2:BH$14727,7,0)</f>
        <v>INDIV</v>
      </c>
      <c r="L22" s="14" t="str">
        <f>VLOOKUP(A$2:A$4956,'DNEVNI IZVESTAJ'!A$2:BI$14727,8,0)</f>
        <v>1-29</v>
      </c>
      <c r="M22" s="238">
        <f>VLOOKUP(A$2:A$4956,'DNEVNI IZVESTAJ'!A$2:BJ$14727,9,0)</f>
        <v>0</v>
      </c>
      <c r="N22" s="238">
        <f>VLOOKUP(A$2:A$4956,'DNEVNI IZVESTAJ'!A$2:BK$14727,10,0)</f>
        <v>139.07</v>
      </c>
      <c r="O22" s="238">
        <f>VLOOKUP(A$2:A$4956,'DNEVNI IZVESTAJ'!A$2:BL$14727,11,0)</f>
        <v>0</v>
      </c>
      <c r="P22" s="238">
        <f>VLOOKUP(A$2:A$4956,'DNEVNI IZVESTAJ'!A$2:BM$14727,12,0)</f>
        <v>0</v>
      </c>
      <c r="Q22" s="238">
        <f>VLOOKUP(A$2:A$4956,'DNEVNI IZVESTAJ'!A$2:BN$14727,13,0)</f>
        <v>0</v>
      </c>
      <c r="R22" s="238">
        <f>VLOOKUP(A$2:A$4956,'DNEVNI IZVESTAJ'!A$2:BO$14727,14,0)</f>
        <v>0</v>
      </c>
      <c r="S22" s="238">
        <f>VLOOKUP(A$2:A$4956,'DNEVNI IZVESTAJ'!A$2:BP$14727,15,0)</f>
        <v>0</v>
      </c>
    </row>
    <row r="23" spans="1:19">
      <c r="A23" s="149" t="s">
        <v>5851</v>
      </c>
      <c r="B23" s="149" t="s">
        <v>5852</v>
      </c>
      <c r="C23" s="149">
        <v>0</v>
      </c>
      <c r="D23" s="149">
        <v>706.45</v>
      </c>
      <c r="E23" s="149" t="s">
        <v>1091</v>
      </c>
      <c r="F23" s="241">
        <f>VLOOKUP(A$2:A$4956,'DNEVNI IZVESTAJ'!A$2:C$14727,3,0)</f>
        <v>136.1</v>
      </c>
      <c r="G23" s="238">
        <f>VLOOKUP(A$2:A$4956,'DNEVNI IZVESTAJ'!A$2:D$14727,4,0)</f>
        <v>0</v>
      </c>
      <c r="H23" s="70">
        <f>C23-F23</f>
        <v>-136.1</v>
      </c>
      <c r="I23" s="14">
        <f>VLOOKUP(A$2:A$4956,'DNEVNI IZVESTAJ'!A$2:BF$14727,6,0)</f>
        <v>4</v>
      </c>
      <c r="J23" s="18">
        <f ca="1">SUM(I23+UNOS!J$9)</f>
        <v>15</v>
      </c>
      <c r="K23" s="14" t="str">
        <f>VLOOKUP(A$2:A$4956,'DNEVNI IZVESTAJ'!A$2:BH$14727,7,0)</f>
        <v>INDIV</v>
      </c>
      <c r="L23" s="14" t="str">
        <f>VLOOKUP(A$2:A$4956,'DNEVNI IZVESTAJ'!A$2:BI$14727,8,0)</f>
        <v>1-29</v>
      </c>
      <c r="M23" s="238">
        <f>VLOOKUP(A$2:A$4956,'DNEVNI IZVESTAJ'!A$2:BJ$14727,9,0)</f>
        <v>0</v>
      </c>
      <c r="N23" s="238">
        <f>VLOOKUP(A$2:A$4956,'DNEVNI IZVESTAJ'!A$2:BK$14727,10,0)</f>
        <v>136.1</v>
      </c>
      <c r="O23" s="238">
        <f>VLOOKUP(A$2:A$4956,'DNEVNI IZVESTAJ'!A$2:BL$14727,11,0)</f>
        <v>0</v>
      </c>
      <c r="P23" s="238">
        <f>VLOOKUP(A$2:A$4956,'DNEVNI IZVESTAJ'!A$2:BM$14727,12,0)</f>
        <v>0</v>
      </c>
      <c r="Q23" s="238">
        <f>VLOOKUP(A$2:A$4956,'DNEVNI IZVESTAJ'!A$2:BN$14727,13,0)</f>
        <v>0</v>
      </c>
      <c r="R23" s="238">
        <f>VLOOKUP(A$2:A$4956,'DNEVNI IZVESTAJ'!A$2:BO$14727,14,0)</f>
        <v>0</v>
      </c>
      <c r="S23" s="238">
        <f>VLOOKUP(A$2:A$4956,'DNEVNI IZVESTAJ'!A$2:BP$14727,15,0)</f>
        <v>0</v>
      </c>
    </row>
    <row r="24" spans="1:19">
      <c r="A24" s="149" t="s">
        <v>4299</v>
      </c>
      <c r="B24" s="149" t="s">
        <v>4300</v>
      </c>
      <c r="C24" s="149">
        <v>0</v>
      </c>
      <c r="D24" s="149">
        <v>1259.0999999999999</v>
      </c>
      <c r="E24" s="149" t="s">
        <v>4501</v>
      </c>
      <c r="F24" s="241">
        <f>VLOOKUP(A$2:A$4956,'DNEVNI IZVESTAJ'!A$2:C$14727,3,0)</f>
        <v>1.83</v>
      </c>
      <c r="G24" s="238">
        <f>VLOOKUP(A$2:A$4956,'DNEVNI IZVESTAJ'!A$2:D$14727,4,0)</f>
        <v>559.6</v>
      </c>
      <c r="H24" s="70">
        <f>C24-F24</f>
        <v>-1.83</v>
      </c>
      <c r="I24" s="14">
        <f>VLOOKUP(A$2:A$4956,'DNEVNI IZVESTAJ'!A$2:BF$14727,6,0)</f>
        <v>4</v>
      </c>
      <c r="J24" s="18">
        <f ca="1">SUM(I24+UNOS!J$9)</f>
        <v>15</v>
      </c>
      <c r="K24" s="14" t="str">
        <f>VLOOKUP(A$2:A$4956,'DNEVNI IZVESTAJ'!A$2:BH$14727,7,0)</f>
        <v>INDIV</v>
      </c>
      <c r="L24" s="14" t="str">
        <f>VLOOKUP(A$2:A$4956,'DNEVNI IZVESTAJ'!A$2:BI$14727,8,0)</f>
        <v>1-29</v>
      </c>
      <c r="M24" s="238">
        <f>VLOOKUP(A$2:A$4956,'DNEVNI IZVESTAJ'!A$2:BJ$14727,9,0)</f>
        <v>0</v>
      </c>
      <c r="N24" s="238">
        <f>VLOOKUP(A$2:A$4956,'DNEVNI IZVESTAJ'!A$2:BK$14727,10,0)</f>
        <v>1.83</v>
      </c>
      <c r="O24" s="238">
        <f>VLOOKUP(A$2:A$4956,'DNEVNI IZVESTAJ'!A$2:BL$14727,11,0)</f>
        <v>0</v>
      </c>
      <c r="P24" s="238">
        <f>VLOOKUP(A$2:A$4956,'DNEVNI IZVESTAJ'!A$2:BM$14727,12,0)</f>
        <v>0</v>
      </c>
      <c r="Q24" s="238">
        <f>VLOOKUP(A$2:A$4956,'DNEVNI IZVESTAJ'!A$2:BN$14727,13,0)</f>
        <v>0</v>
      </c>
      <c r="R24" s="238">
        <f>VLOOKUP(A$2:A$4956,'DNEVNI IZVESTAJ'!A$2:BO$14727,14,0)</f>
        <v>0</v>
      </c>
      <c r="S24" s="238">
        <f>VLOOKUP(A$2:A$4956,'DNEVNI IZVESTAJ'!A$2:BP$14727,15,0)</f>
        <v>0</v>
      </c>
    </row>
    <row r="25" spans="1:19">
      <c r="A25" s="149" t="s">
        <v>13466</v>
      </c>
      <c r="B25" s="149" t="s">
        <v>13450</v>
      </c>
      <c r="C25" s="149">
        <v>0</v>
      </c>
      <c r="D25" s="149">
        <v>2018.85</v>
      </c>
      <c r="E25" s="149" t="s">
        <v>155</v>
      </c>
      <c r="F25" s="241">
        <f>VLOOKUP(A$2:A$4956,'DNEVNI IZVESTAJ'!A$2:C$14727,3,0)</f>
        <v>179.5</v>
      </c>
      <c r="G25" s="238">
        <f>VLOOKUP(A$2:A$4956,'DNEVNI IZVESTAJ'!A$2:D$14727,4,0)</f>
        <v>1321.01</v>
      </c>
      <c r="H25" s="70">
        <f>C25-F25</f>
        <v>-179.5</v>
      </c>
      <c r="I25" s="14">
        <f>VLOOKUP(A$2:A$4956,'DNEVNI IZVESTAJ'!A$2:BF$14727,6,0)</f>
        <v>4</v>
      </c>
      <c r="J25" s="18">
        <f ca="1">SUM(I25+UNOS!J$9)</f>
        <v>15</v>
      </c>
      <c r="K25" s="14" t="str">
        <f>VLOOKUP(A$2:A$4956,'DNEVNI IZVESTAJ'!A$2:BH$14727,7,0)</f>
        <v>SBB</v>
      </c>
      <c r="L25" s="14" t="str">
        <f>VLOOKUP(A$2:A$4956,'DNEVNI IZVESTAJ'!A$2:BI$14727,8,0)</f>
        <v>1-29</v>
      </c>
      <c r="M25" s="238">
        <f>VLOOKUP(A$2:A$4956,'DNEVNI IZVESTAJ'!A$2:BJ$14727,9,0)</f>
        <v>0</v>
      </c>
      <c r="N25" s="238">
        <f>VLOOKUP(A$2:A$4956,'DNEVNI IZVESTAJ'!A$2:BK$14727,10,0)</f>
        <v>179.5</v>
      </c>
      <c r="O25" s="238">
        <f>VLOOKUP(A$2:A$4956,'DNEVNI IZVESTAJ'!A$2:BL$14727,11,0)</f>
        <v>0</v>
      </c>
      <c r="P25" s="238">
        <f>VLOOKUP(A$2:A$4956,'DNEVNI IZVESTAJ'!A$2:BM$14727,12,0)</f>
        <v>0</v>
      </c>
      <c r="Q25" s="238">
        <f>VLOOKUP(A$2:A$4956,'DNEVNI IZVESTAJ'!A$2:BN$14727,13,0)</f>
        <v>0</v>
      </c>
      <c r="R25" s="238">
        <f>VLOOKUP(A$2:A$4956,'DNEVNI IZVESTAJ'!A$2:BO$14727,14,0)</f>
        <v>0</v>
      </c>
      <c r="S25" s="238">
        <f>VLOOKUP(A$2:A$4956,'DNEVNI IZVESTAJ'!A$2:BP$14727,15,0)</f>
        <v>0</v>
      </c>
    </row>
    <row r="26" spans="1:19">
      <c r="A26" s="149" t="s">
        <v>13449</v>
      </c>
      <c r="B26" s="149" t="s">
        <v>13450</v>
      </c>
      <c r="C26" s="149">
        <v>0</v>
      </c>
      <c r="D26" s="149">
        <v>6056.55</v>
      </c>
      <c r="E26" s="149" t="s">
        <v>151</v>
      </c>
      <c r="F26" s="241">
        <f>VLOOKUP(A$2:A$4956,'DNEVNI IZVESTAJ'!A$2:C$14727,3,0)</f>
        <v>538.5</v>
      </c>
      <c r="G26" s="238">
        <f>VLOOKUP(A$2:A$4956,'DNEVNI IZVESTAJ'!A$2:D$14727,4,0)</f>
        <v>3963.04</v>
      </c>
      <c r="H26" s="70">
        <f>C26-F26</f>
        <v>-538.5</v>
      </c>
      <c r="I26" s="14">
        <f>VLOOKUP(A$2:A$4956,'DNEVNI IZVESTAJ'!A$2:BF$14727,6,0)</f>
        <v>4</v>
      </c>
      <c r="J26" s="18">
        <f ca="1">SUM(I26+UNOS!J$9)</f>
        <v>15</v>
      </c>
      <c r="K26" s="14" t="str">
        <f>VLOOKUP(A$2:A$4956,'DNEVNI IZVESTAJ'!A$2:BH$14727,7,0)</f>
        <v>SBB</v>
      </c>
      <c r="L26" s="14" t="str">
        <f>VLOOKUP(A$2:A$4956,'DNEVNI IZVESTAJ'!A$2:BI$14727,8,0)</f>
        <v>1-29</v>
      </c>
      <c r="M26" s="238">
        <f>VLOOKUP(A$2:A$4956,'DNEVNI IZVESTAJ'!A$2:BJ$14727,9,0)</f>
        <v>0</v>
      </c>
      <c r="N26" s="238">
        <f>VLOOKUP(A$2:A$4956,'DNEVNI IZVESTAJ'!A$2:BK$14727,10,0)</f>
        <v>538.5</v>
      </c>
      <c r="O26" s="238">
        <f>VLOOKUP(A$2:A$4956,'DNEVNI IZVESTAJ'!A$2:BL$14727,11,0)</f>
        <v>0</v>
      </c>
      <c r="P26" s="238">
        <f>VLOOKUP(A$2:A$4956,'DNEVNI IZVESTAJ'!A$2:BM$14727,12,0)</f>
        <v>0</v>
      </c>
      <c r="Q26" s="238">
        <f>VLOOKUP(A$2:A$4956,'DNEVNI IZVESTAJ'!A$2:BN$14727,13,0)</f>
        <v>0</v>
      </c>
      <c r="R26" s="238">
        <f>VLOOKUP(A$2:A$4956,'DNEVNI IZVESTAJ'!A$2:BO$14727,14,0)</f>
        <v>0</v>
      </c>
      <c r="S26" s="238">
        <f>VLOOKUP(A$2:A$4956,'DNEVNI IZVESTAJ'!A$2:BP$14727,15,0)</f>
        <v>0</v>
      </c>
    </row>
    <row r="27" spans="1:19">
      <c r="A27" s="149" t="s">
        <v>13468</v>
      </c>
      <c r="B27" s="149" t="s">
        <v>13450</v>
      </c>
      <c r="C27" s="149">
        <v>0</v>
      </c>
      <c r="D27" s="149">
        <v>1910.15</v>
      </c>
      <c r="E27" s="149" t="s">
        <v>153</v>
      </c>
      <c r="F27" s="241">
        <f>VLOOKUP(A$2:A$4956,'DNEVNI IZVESTAJ'!A$2:C$14727,3,0)</f>
        <v>166.29</v>
      </c>
      <c r="G27" s="238">
        <f>VLOOKUP(A$2:A$4956,'DNEVNI IZVESTAJ'!A$2:D$14727,4,0)</f>
        <v>1249.78</v>
      </c>
      <c r="H27" s="70">
        <f>C27-F27</f>
        <v>-166.29</v>
      </c>
      <c r="I27" s="14">
        <f>VLOOKUP(A$2:A$4956,'DNEVNI IZVESTAJ'!A$2:BF$14727,6,0)</f>
        <v>4</v>
      </c>
      <c r="J27" s="18">
        <f ca="1">SUM(I27+UNOS!J$9)</f>
        <v>15</v>
      </c>
      <c r="K27" s="14" t="str">
        <f>VLOOKUP(A$2:A$4956,'DNEVNI IZVESTAJ'!A$2:BH$14727,7,0)</f>
        <v>SBB</v>
      </c>
      <c r="L27" s="14" t="str">
        <f>VLOOKUP(A$2:A$4956,'DNEVNI IZVESTAJ'!A$2:BI$14727,8,0)</f>
        <v>1-29</v>
      </c>
      <c r="M27" s="238">
        <f>VLOOKUP(A$2:A$4956,'DNEVNI IZVESTAJ'!A$2:BJ$14727,9,0)</f>
        <v>0</v>
      </c>
      <c r="N27" s="238">
        <f>VLOOKUP(A$2:A$4956,'DNEVNI IZVESTAJ'!A$2:BK$14727,10,0)</f>
        <v>166.29</v>
      </c>
      <c r="O27" s="238">
        <f>VLOOKUP(A$2:A$4956,'DNEVNI IZVESTAJ'!A$2:BL$14727,11,0)</f>
        <v>0</v>
      </c>
      <c r="P27" s="238">
        <f>VLOOKUP(A$2:A$4956,'DNEVNI IZVESTAJ'!A$2:BM$14727,12,0)</f>
        <v>0</v>
      </c>
      <c r="Q27" s="238">
        <f>VLOOKUP(A$2:A$4956,'DNEVNI IZVESTAJ'!A$2:BN$14727,13,0)</f>
        <v>0</v>
      </c>
      <c r="R27" s="238">
        <f>VLOOKUP(A$2:A$4956,'DNEVNI IZVESTAJ'!A$2:BO$14727,14,0)</f>
        <v>0</v>
      </c>
      <c r="S27" s="238">
        <f>VLOOKUP(A$2:A$4956,'DNEVNI IZVESTAJ'!A$2:BP$14727,15,0)</f>
        <v>0</v>
      </c>
    </row>
    <row r="28" spans="1:19">
      <c r="A28" s="149" t="s">
        <v>15429</v>
      </c>
      <c r="B28" s="149" t="s">
        <v>15430</v>
      </c>
      <c r="C28" s="149">
        <v>0</v>
      </c>
      <c r="D28" s="149">
        <v>7679.64</v>
      </c>
      <c r="E28" s="149" t="s">
        <v>15431</v>
      </c>
      <c r="F28" s="241">
        <f>VLOOKUP(A$2:A$4956,'DNEVNI IZVESTAJ'!A$2:C$14727,3,0)</f>
        <v>367.82</v>
      </c>
      <c r="G28" s="238">
        <f>VLOOKUP(A$2:A$4956,'DNEVNI IZVESTAJ'!A$2:D$14727,4,0)</f>
        <v>6004.51</v>
      </c>
      <c r="H28" s="70">
        <f>C28-F28</f>
        <v>-367.82</v>
      </c>
      <c r="I28" s="14">
        <f>VLOOKUP(A$2:A$4956,'DNEVNI IZVESTAJ'!A$2:BF$14727,6,0)</f>
        <v>4</v>
      </c>
      <c r="J28" s="18">
        <f ca="1">SUM(I28+UNOS!J$9)</f>
        <v>15</v>
      </c>
      <c r="K28" s="14" t="str">
        <f>VLOOKUP(A$2:A$4956,'DNEVNI IZVESTAJ'!A$2:BH$14727,7,0)</f>
        <v>SBB</v>
      </c>
      <c r="L28" s="14" t="str">
        <f>VLOOKUP(A$2:A$4956,'DNEVNI IZVESTAJ'!A$2:BI$14727,8,0)</f>
        <v>1-29</v>
      </c>
      <c r="M28" s="238">
        <f>VLOOKUP(A$2:A$4956,'DNEVNI IZVESTAJ'!A$2:BJ$14727,9,0)</f>
        <v>0</v>
      </c>
      <c r="N28" s="238">
        <f>VLOOKUP(A$2:A$4956,'DNEVNI IZVESTAJ'!A$2:BK$14727,10,0)</f>
        <v>0</v>
      </c>
      <c r="O28" s="238">
        <f>VLOOKUP(A$2:A$4956,'DNEVNI IZVESTAJ'!A$2:BL$14727,11,0)</f>
        <v>0</v>
      </c>
      <c r="P28" s="238">
        <f>VLOOKUP(A$2:A$4956,'DNEVNI IZVESTAJ'!A$2:BM$14727,12,0)</f>
        <v>0</v>
      </c>
      <c r="Q28" s="238">
        <f>VLOOKUP(A$2:A$4956,'DNEVNI IZVESTAJ'!A$2:BN$14727,13,0)</f>
        <v>0</v>
      </c>
      <c r="R28" s="238">
        <f>VLOOKUP(A$2:A$4956,'DNEVNI IZVESTAJ'!A$2:BO$14727,14,0)</f>
        <v>0</v>
      </c>
      <c r="S28" s="238">
        <f>VLOOKUP(A$2:A$4956,'DNEVNI IZVESTAJ'!A$2:BP$14727,15,0)</f>
        <v>0</v>
      </c>
    </row>
    <row r="29" spans="1:19">
      <c r="A29" s="149" t="s">
        <v>4747</v>
      </c>
      <c r="B29" s="149" t="s">
        <v>5434</v>
      </c>
      <c r="C29" s="149">
        <v>0</v>
      </c>
      <c r="D29" s="149">
        <v>4242.6899999999996</v>
      </c>
      <c r="E29" s="149" t="s">
        <v>4748</v>
      </c>
      <c r="F29" s="241">
        <f>VLOOKUP(A$2:A$4956,'DNEVNI IZVESTAJ'!A$2:C$14727,3,0)</f>
        <v>152.01</v>
      </c>
      <c r="G29" s="238">
        <f>VLOOKUP(A$2:A$4956,'DNEVNI IZVESTAJ'!A$2:D$14727,4,0)</f>
        <v>3592.67</v>
      </c>
      <c r="H29" s="70">
        <f>C29-F29</f>
        <v>-152.01</v>
      </c>
      <c r="I29" s="14">
        <f>VLOOKUP(A$2:A$4956,'DNEVNI IZVESTAJ'!A$2:BF$14727,6,0)</f>
        <v>4</v>
      </c>
      <c r="J29" s="18">
        <f ca="1">SUM(I29+UNOS!J$9)</f>
        <v>15</v>
      </c>
      <c r="K29" s="14" t="str">
        <f>VLOOKUP(A$2:A$4956,'DNEVNI IZVESTAJ'!A$2:BH$14727,7,0)</f>
        <v>SBB</v>
      </c>
      <c r="L29" s="14" t="str">
        <f>VLOOKUP(A$2:A$4956,'DNEVNI IZVESTAJ'!A$2:BI$14727,8,0)</f>
        <v>1-29</v>
      </c>
      <c r="M29" s="238">
        <f>VLOOKUP(A$2:A$4956,'DNEVNI IZVESTAJ'!A$2:BJ$14727,9,0)</f>
        <v>0</v>
      </c>
      <c r="N29" s="238">
        <f>VLOOKUP(A$2:A$4956,'DNEVNI IZVESTAJ'!A$2:BK$14727,10,0)</f>
        <v>152.01</v>
      </c>
      <c r="O29" s="238">
        <f>VLOOKUP(A$2:A$4956,'DNEVNI IZVESTAJ'!A$2:BL$14727,11,0)</f>
        <v>0</v>
      </c>
      <c r="P29" s="238">
        <f>VLOOKUP(A$2:A$4956,'DNEVNI IZVESTAJ'!A$2:BM$14727,12,0)</f>
        <v>0</v>
      </c>
      <c r="Q29" s="238">
        <f>VLOOKUP(A$2:A$4956,'DNEVNI IZVESTAJ'!A$2:BN$14727,13,0)</f>
        <v>0</v>
      </c>
      <c r="R29" s="238">
        <f>VLOOKUP(A$2:A$4956,'DNEVNI IZVESTAJ'!A$2:BO$14727,14,0)</f>
        <v>0</v>
      </c>
      <c r="S29" s="238">
        <f>VLOOKUP(A$2:A$4956,'DNEVNI IZVESTAJ'!A$2:BP$14727,15,0)</f>
        <v>0</v>
      </c>
    </row>
    <row r="30" spans="1:19">
      <c r="A30" s="149" t="s">
        <v>4745</v>
      </c>
      <c r="B30" s="149" t="s">
        <v>5434</v>
      </c>
      <c r="C30" s="149">
        <v>0</v>
      </c>
      <c r="D30" s="149">
        <v>4844.3900000000003</v>
      </c>
      <c r="E30" s="149" t="s">
        <v>4746</v>
      </c>
      <c r="F30" s="241">
        <f>VLOOKUP(A$2:A$4956,'DNEVNI IZVESTAJ'!A$2:C$14727,3,0)</f>
        <v>184.15</v>
      </c>
      <c r="G30" s="238">
        <f>VLOOKUP(A$2:A$4956,'DNEVNI IZVESTAJ'!A$2:D$14727,4,0)</f>
        <v>4073.96</v>
      </c>
      <c r="H30" s="70">
        <f>C30-F30</f>
        <v>-184.15</v>
      </c>
      <c r="I30" s="14">
        <f>VLOOKUP(A$2:A$4956,'DNEVNI IZVESTAJ'!A$2:BF$14727,6,0)</f>
        <v>4</v>
      </c>
      <c r="J30" s="18">
        <f ca="1">SUM(I30+UNOS!J$9)</f>
        <v>15</v>
      </c>
      <c r="K30" s="14" t="str">
        <f>VLOOKUP(A$2:A$4956,'DNEVNI IZVESTAJ'!A$2:BH$14727,7,0)</f>
        <v>SBB</v>
      </c>
      <c r="L30" s="14" t="str">
        <f>VLOOKUP(A$2:A$4956,'DNEVNI IZVESTAJ'!A$2:BI$14727,8,0)</f>
        <v>1-29</v>
      </c>
      <c r="M30" s="238">
        <f>VLOOKUP(A$2:A$4956,'DNEVNI IZVESTAJ'!A$2:BJ$14727,9,0)</f>
        <v>0</v>
      </c>
      <c r="N30" s="238">
        <f>VLOOKUP(A$2:A$4956,'DNEVNI IZVESTAJ'!A$2:BK$14727,10,0)</f>
        <v>184.15</v>
      </c>
      <c r="O30" s="238">
        <f>VLOOKUP(A$2:A$4956,'DNEVNI IZVESTAJ'!A$2:BL$14727,11,0)</f>
        <v>0</v>
      </c>
      <c r="P30" s="238">
        <f>VLOOKUP(A$2:A$4956,'DNEVNI IZVESTAJ'!A$2:BM$14727,12,0)</f>
        <v>0</v>
      </c>
      <c r="Q30" s="238">
        <f>VLOOKUP(A$2:A$4956,'DNEVNI IZVESTAJ'!A$2:BN$14727,13,0)</f>
        <v>0</v>
      </c>
      <c r="R30" s="238">
        <f>VLOOKUP(A$2:A$4956,'DNEVNI IZVESTAJ'!A$2:BO$14727,14,0)</f>
        <v>0</v>
      </c>
      <c r="S30" s="238">
        <f>VLOOKUP(A$2:A$4956,'DNEVNI IZVESTAJ'!A$2:BP$14727,15,0)</f>
        <v>0</v>
      </c>
    </row>
    <row r="31" spans="1:19">
      <c r="A31" s="149" t="s">
        <v>2129</v>
      </c>
      <c r="B31" s="149" t="s">
        <v>2130</v>
      </c>
      <c r="C31" s="149">
        <v>0</v>
      </c>
      <c r="D31" s="149">
        <v>838.37</v>
      </c>
      <c r="E31" s="149" t="s">
        <v>2131</v>
      </c>
      <c r="F31" s="241">
        <f>VLOOKUP(A$2:A$4956,'DNEVNI IZVESTAJ'!A$2:C$14727,3,0)</f>
        <v>118.32</v>
      </c>
      <c r="G31" s="238">
        <f>VLOOKUP(A$2:A$4956,'DNEVNI IZVESTAJ'!A$2:D$14727,4,0)</f>
        <v>240.22</v>
      </c>
      <c r="H31" s="70">
        <f>C31-F31</f>
        <v>-118.32</v>
      </c>
      <c r="I31" s="14">
        <f>VLOOKUP(A$2:A$4956,'DNEVNI IZVESTAJ'!A$2:BF$14727,6,0)</f>
        <v>4</v>
      </c>
      <c r="J31" s="18">
        <f ca="1">SUM(I31+UNOS!J$9)</f>
        <v>15</v>
      </c>
      <c r="K31" s="14" t="str">
        <f>VLOOKUP(A$2:A$4956,'DNEVNI IZVESTAJ'!A$2:BH$14727,7,0)</f>
        <v>INDIV</v>
      </c>
      <c r="L31" s="14" t="str">
        <f>VLOOKUP(A$2:A$4956,'DNEVNI IZVESTAJ'!A$2:BI$14727,8,0)</f>
        <v>1-29</v>
      </c>
      <c r="M31" s="238">
        <f>VLOOKUP(A$2:A$4956,'DNEVNI IZVESTAJ'!A$2:BJ$14727,9,0)</f>
        <v>0</v>
      </c>
      <c r="N31" s="238">
        <f>VLOOKUP(A$2:A$4956,'DNEVNI IZVESTAJ'!A$2:BK$14727,10,0)</f>
        <v>118.32</v>
      </c>
      <c r="O31" s="238">
        <f>VLOOKUP(A$2:A$4956,'DNEVNI IZVESTAJ'!A$2:BL$14727,11,0)</f>
        <v>0</v>
      </c>
      <c r="P31" s="238">
        <f>VLOOKUP(A$2:A$4956,'DNEVNI IZVESTAJ'!A$2:BM$14727,12,0)</f>
        <v>0</v>
      </c>
      <c r="Q31" s="238">
        <f>VLOOKUP(A$2:A$4956,'DNEVNI IZVESTAJ'!A$2:BN$14727,13,0)</f>
        <v>0</v>
      </c>
      <c r="R31" s="238">
        <f>VLOOKUP(A$2:A$4956,'DNEVNI IZVESTAJ'!A$2:BO$14727,14,0)</f>
        <v>0</v>
      </c>
      <c r="S31" s="238">
        <f>VLOOKUP(A$2:A$4956,'DNEVNI IZVESTAJ'!A$2:BP$14727,15,0)</f>
        <v>0</v>
      </c>
    </row>
    <row r="32" spans="1:19">
      <c r="A32" s="149" t="s">
        <v>15971</v>
      </c>
      <c r="B32" s="149" t="s">
        <v>15963</v>
      </c>
      <c r="C32" s="149">
        <v>0</v>
      </c>
      <c r="D32" s="149">
        <v>930.7</v>
      </c>
      <c r="E32" s="149" t="s">
        <v>2882</v>
      </c>
      <c r="F32" s="241">
        <f>VLOOKUP(A$2:A$4956,'DNEVNI IZVESTAJ'!A$2:C$14727,3,0)</f>
        <v>118.85</v>
      </c>
      <c r="G32" s="238">
        <f>VLOOKUP(A$2:A$4956,'DNEVNI IZVESTAJ'!A$2:D$14727,4,0)</f>
        <v>353.42</v>
      </c>
      <c r="H32" s="70">
        <f>C32-F32</f>
        <v>-118.85</v>
      </c>
      <c r="I32" s="14">
        <f>VLOOKUP(A$2:A$4956,'DNEVNI IZVESTAJ'!A$2:BF$14727,6,0)</f>
        <v>3</v>
      </c>
      <c r="J32" s="18">
        <f ca="1">SUM(I32+UNOS!J$9)</f>
        <v>14</v>
      </c>
      <c r="K32" s="14" t="str">
        <f>VLOOKUP(A$2:A$4956,'DNEVNI IZVESTAJ'!A$2:BH$14727,7,0)</f>
        <v>SBB</v>
      </c>
      <c r="L32" s="14" t="str">
        <f>VLOOKUP(A$2:A$4956,'DNEVNI IZVESTAJ'!A$2:BI$14727,8,0)</f>
        <v>1-29</v>
      </c>
      <c r="M32" s="238">
        <f>VLOOKUP(A$2:A$4956,'DNEVNI IZVESTAJ'!A$2:BJ$14727,9,0)</f>
        <v>0</v>
      </c>
      <c r="N32" s="238">
        <f>VLOOKUP(A$2:A$4956,'DNEVNI IZVESTAJ'!A$2:BK$14727,10,0)</f>
        <v>0</v>
      </c>
      <c r="O32" s="238">
        <f>VLOOKUP(A$2:A$4956,'DNEVNI IZVESTAJ'!A$2:BL$14727,11,0)</f>
        <v>0</v>
      </c>
      <c r="P32" s="238">
        <f>VLOOKUP(A$2:A$4956,'DNEVNI IZVESTAJ'!A$2:BM$14727,12,0)</f>
        <v>0</v>
      </c>
      <c r="Q32" s="238">
        <f>VLOOKUP(A$2:A$4956,'DNEVNI IZVESTAJ'!A$2:BN$14727,13,0)</f>
        <v>0</v>
      </c>
      <c r="R32" s="238">
        <f>VLOOKUP(A$2:A$4956,'DNEVNI IZVESTAJ'!A$2:BO$14727,14,0)</f>
        <v>0</v>
      </c>
      <c r="S32" s="238">
        <f>VLOOKUP(A$2:A$4956,'DNEVNI IZVESTAJ'!A$2:BP$14727,15,0)</f>
        <v>0</v>
      </c>
    </row>
    <row r="33" spans="1:19">
      <c r="A33" s="149" t="s">
        <v>4206</v>
      </c>
      <c r="B33" s="149" t="s">
        <v>4207</v>
      </c>
      <c r="C33" s="149">
        <v>0</v>
      </c>
      <c r="D33" s="149">
        <v>686.2</v>
      </c>
      <c r="E33" s="149" t="s">
        <v>4208</v>
      </c>
      <c r="F33" s="241">
        <f>VLOOKUP(A$2:A$4956,'DNEVNI IZVESTAJ'!A$2:C$14727,3,0)</f>
        <v>6.74</v>
      </c>
      <c r="G33" s="238">
        <f>VLOOKUP(A$2:A$4956,'DNEVNI IZVESTAJ'!A$2:D$14727,4,0)</f>
        <v>0</v>
      </c>
      <c r="H33" s="70">
        <f>C33-F33</f>
        <v>-6.74</v>
      </c>
      <c r="I33" s="14">
        <f>VLOOKUP(A$2:A$4956,'DNEVNI IZVESTAJ'!A$2:BF$14727,6,0)</f>
        <v>1</v>
      </c>
      <c r="J33" s="18">
        <f ca="1">SUM(I33+UNOS!J$9)</f>
        <v>12</v>
      </c>
      <c r="K33" s="14" t="str">
        <f>VLOOKUP(A$2:A$4956,'DNEVNI IZVESTAJ'!A$2:BH$14727,7,0)</f>
        <v>INDIV</v>
      </c>
      <c r="L33" s="14" t="str">
        <f>VLOOKUP(A$2:A$4956,'DNEVNI IZVESTAJ'!A$2:BI$14727,8,0)</f>
        <v>1-29</v>
      </c>
      <c r="M33" s="238">
        <f>VLOOKUP(A$2:A$4956,'DNEVNI IZVESTAJ'!A$2:BJ$14727,9,0)</f>
        <v>0</v>
      </c>
      <c r="N33" s="238">
        <f>VLOOKUP(A$2:A$4956,'DNEVNI IZVESTAJ'!A$2:BK$14727,10,0)</f>
        <v>6.74</v>
      </c>
      <c r="O33" s="238">
        <f>VLOOKUP(A$2:A$4956,'DNEVNI IZVESTAJ'!A$2:BL$14727,11,0)</f>
        <v>0</v>
      </c>
      <c r="P33" s="238">
        <f>VLOOKUP(A$2:A$4956,'DNEVNI IZVESTAJ'!A$2:BM$14727,12,0)</f>
        <v>0</v>
      </c>
      <c r="Q33" s="238">
        <f>VLOOKUP(A$2:A$4956,'DNEVNI IZVESTAJ'!A$2:BN$14727,13,0)</f>
        <v>0</v>
      </c>
      <c r="R33" s="238">
        <f>VLOOKUP(A$2:A$4956,'DNEVNI IZVESTAJ'!A$2:BO$14727,14,0)</f>
        <v>0</v>
      </c>
      <c r="S33" s="238">
        <f>VLOOKUP(A$2:A$4956,'DNEVNI IZVESTAJ'!A$2:BP$14727,15,0)</f>
        <v>0</v>
      </c>
    </row>
    <row r="34" spans="1:19">
      <c r="A34" s="149" t="s">
        <v>6160</v>
      </c>
      <c r="B34" s="149" t="s">
        <v>6161</v>
      </c>
      <c r="C34" s="149">
        <v>121.8</v>
      </c>
      <c r="D34" s="149">
        <v>625.75</v>
      </c>
      <c r="E34" s="149" t="s">
        <v>6162</v>
      </c>
      <c r="F34" s="241">
        <f>VLOOKUP(A$2:A$4956,'DNEVNI IZVESTAJ'!A$2:C$14727,3,0)</f>
        <v>0</v>
      </c>
      <c r="G34" s="238">
        <f>VLOOKUP(A$2:A$4956,'DNEVNI IZVESTAJ'!A$2:D$14727,4,0)</f>
        <v>125.77</v>
      </c>
      <c r="H34" s="70">
        <f>C34-F34</f>
        <v>121.8</v>
      </c>
      <c r="I34" s="14">
        <f>VLOOKUP(A$2:A$4956,'DNEVNI IZVESTAJ'!A$2:BF$14727,6,0)</f>
        <v>0</v>
      </c>
      <c r="J34" s="18">
        <f ca="1">SUM(I34+UNOS!J$9)</f>
        <v>11</v>
      </c>
      <c r="K34" s="14" t="str">
        <f>VLOOKUP(A$2:A$4956,'DNEVNI IZVESTAJ'!A$2:BH$14727,7,0)</f>
        <v>SBB</v>
      </c>
      <c r="L34" s="14" t="str">
        <f>VLOOKUP(A$2:A$4956,'DNEVNI IZVESTAJ'!A$2:BI$14727,8,0)</f>
        <v>Current</v>
      </c>
      <c r="M34" s="238">
        <f>VLOOKUP(A$2:A$4956,'DNEVNI IZVESTAJ'!A$2:BJ$14727,9,0)</f>
        <v>0</v>
      </c>
      <c r="N34" s="238">
        <f>VLOOKUP(A$2:A$4956,'DNEVNI IZVESTAJ'!A$2:BK$14727,10,0)</f>
        <v>0</v>
      </c>
      <c r="O34" s="238">
        <f>VLOOKUP(A$2:A$4956,'DNEVNI IZVESTAJ'!A$2:BL$14727,11,0)</f>
        <v>0</v>
      </c>
      <c r="P34" s="238">
        <f>VLOOKUP(A$2:A$4956,'DNEVNI IZVESTAJ'!A$2:BM$14727,12,0)</f>
        <v>0</v>
      </c>
      <c r="Q34" s="238">
        <f>VLOOKUP(A$2:A$4956,'DNEVNI IZVESTAJ'!A$2:BN$14727,13,0)</f>
        <v>0</v>
      </c>
      <c r="R34" s="238">
        <f>VLOOKUP(A$2:A$4956,'DNEVNI IZVESTAJ'!A$2:BO$14727,14,0)</f>
        <v>0</v>
      </c>
      <c r="S34" s="238">
        <f>VLOOKUP(A$2:A$4956,'DNEVNI IZVESTAJ'!A$2:BP$14727,15,0)</f>
        <v>0</v>
      </c>
    </row>
    <row r="35" spans="1:19">
      <c r="A35" s="149" t="s">
        <v>3165</v>
      </c>
      <c r="B35" s="149" t="s">
        <v>3166</v>
      </c>
      <c r="C35" s="149">
        <v>0</v>
      </c>
      <c r="D35" s="149">
        <v>1130.32</v>
      </c>
      <c r="E35" s="149" t="s">
        <v>4501</v>
      </c>
      <c r="F35" s="241">
        <f>VLOOKUP(A$2:A$4956,'DNEVNI IZVESTAJ'!A$2:C$14727,3,0)</f>
        <v>0</v>
      </c>
      <c r="G35" s="238">
        <f>VLOOKUP(A$2:A$4956,'DNEVNI IZVESTAJ'!A$2:D$14727,4,0)</f>
        <v>423.87</v>
      </c>
      <c r="H35" s="70">
        <f>C35-F35</f>
        <v>0</v>
      </c>
      <c r="I35" s="14">
        <f>VLOOKUP(A$2:A$4956,'DNEVNI IZVESTAJ'!A$2:BF$14727,6,0)</f>
        <v>0</v>
      </c>
      <c r="J35" s="18">
        <f ca="1">SUM(I35+UNOS!J$9)</f>
        <v>11</v>
      </c>
      <c r="K35" s="14" t="str">
        <f>VLOOKUP(A$2:A$4956,'DNEVNI IZVESTAJ'!A$2:BH$14727,7,0)</f>
        <v>INDIV</v>
      </c>
      <c r="L35" s="14" t="str">
        <f>VLOOKUP(A$2:A$4956,'DNEVNI IZVESTAJ'!A$2:BI$14727,8,0)</f>
        <v>Current</v>
      </c>
      <c r="M35" s="238">
        <f>VLOOKUP(A$2:A$4956,'DNEVNI IZVESTAJ'!A$2:BJ$14727,9,0)</f>
        <v>0</v>
      </c>
      <c r="N35" s="238">
        <f>VLOOKUP(A$2:A$4956,'DNEVNI IZVESTAJ'!A$2:BK$14727,10,0)</f>
        <v>0</v>
      </c>
      <c r="O35" s="238">
        <f>VLOOKUP(A$2:A$4956,'DNEVNI IZVESTAJ'!A$2:BL$14727,11,0)</f>
        <v>0</v>
      </c>
      <c r="P35" s="238">
        <f>VLOOKUP(A$2:A$4956,'DNEVNI IZVESTAJ'!A$2:BM$14727,12,0)</f>
        <v>0</v>
      </c>
      <c r="Q35" s="238">
        <f>VLOOKUP(A$2:A$4956,'DNEVNI IZVESTAJ'!A$2:BN$14727,13,0)</f>
        <v>0</v>
      </c>
      <c r="R35" s="238">
        <f>VLOOKUP(A$2:A$4956,'DNEVNI IZVESTAJ'!A$2:BO$14727,14,0)</f>
        <v>0</v>
      </c>
      <c r="S35" s="238">
        <f>VLOOKUP(A$2:A$4956,'DNEVNI IZVESTAJ'!A$2:BP$14727,15,0)</f>
        <v>0</v>
      </c>
    </row>
    <row r="36" spans="1:19">
      <c r="A36" s="149" t="s">
        <v>4235</v>
      </c>
      <c r="B36" s="149" t="s">
        <v>4236</v>
      </c>
      <c r="C36" s="149">
        <v>0</v>
      </c>
      <c r="D36" s="149">
        <v>789.2</v>
      </c>
      <c r="E36" s="149" t="s">
        <v>4237</v>
      </c>
      <c r="F36" s="241">
        <f>VLOOKUP(A$2:A$4956,'DNEVNI IZVESTAJ'!A$2:C$14727,3,0)</f>
        <v>0</v>
      </c>
      <c r="G36" s="238">
        <f>VLOOKUP(A$2:A$4956,'DNEVNI IZVESTAJ'!A$2:D$14727,4,0)</f>
        <v>0</v>
      </c>
      <c r="H36" s="70">
        <f>C36-F36</f>
        <v>0</v>
      </c>
      <c r="I36" s="14">
        <f>VLOOKUP(A$2:A$4956,'DNEVNI IZVESTAJ'!A$2:BF$14727,6,0)</f>
        <v>0</v>
      </c>
      <c r="J36" s="18">
        <f ca="1">SUM(I36+UNOS!J$9)</f>
        <v>11</v>
      </c>
      <c r="K36" s="14" t="str">
        <f>VLOOKUP(A$2:A$4956,'DNEVNI IZVESTAJ'!A$2:BH$14727,7,0)</f>
        <v>INDIV</v>
      </c>
      <c r="L36" s="14" t="str">
        <f>VLOOKUP(A$2:A$4956,'DNEVNI IZVESTAJ'!A$2:BI$14727,8,0)</f>
        <v>Current</v>
      </c>
      <c r="M36" s="238">
        <f>VLOOKUP(A$2:A$4956,'DNEVNI IZVESTAJ'!A$2:BJ$14727,9,0)</f>
        <v>0</v>
      </c>
      <c r="N36" s="238">
        <f>VLOOKUP(A$2:A$4956,'DNEVNI IZVESTAJ'!A$2:BK$14727,10,0)</f>
        <v>0</v>
      </c>
      <c r="O36" s="238">
        <f>VLOOKUP(A$2:A$4956,'DNEVNI IZVESTAJ'!A$2:BL$14727,11,0)</f>
        <v>0</v>
      </c>
      <c r="P36" s="238">
        <f>VLOOKUP(A$2:A$4956,'DNEVNI IZVESTAJ'!A$2:BM$14727,12,0)</f>
        <v>0</v>
      </c>
      <c r="Q36" s="238">
        <f>VLOOKUP(A$2:A$4956,'DNEVNI IZVESTAJ'!A$2:BN$14727,13,0)</f>
        <v>0</v>
      </c>
      <c r="R36" s="238">
        <f>VLOOKUP(A$2:A$4956,'DNEVNI IZVESTAJ'!A$2:BO$14727,14,0)</f>
        <v>0</v>
      </c>
      <c r="S36" s="238">
        <f>VLOOKUP(A$2:A$4956,'DNEVNI IZVESTAJ'!A$2:BP$14727,15,0)</f>
        <v>0</v>
      </c>
    </row>
    <row r="37" spans="1:19">
      <c r="A37" s="149" t="s">
        <v>3495</v>
      </c>
      <c r="B37" s="149" t="s">
        <v>5702</v>
      </c>
      <c r="C37" s="149">
        <v>8.56</v>
      </c>
      <c r="D37" s="149">
        <v>796.57</v>
      </c>
      <c r="E37" s="149" t="s">
        <v>3496</v>
      </c>
      <c r="F37" s="241">
        <f>VLOOKUP(A$2:A$4956,'DNEVNI IZVESTAJ'!A$2:C$14727,3,0)</f>
        <v>0</v>
      </c>
      <c r="G37" s="238">
        <f>VLOOKUP(A$2:A$4956,'DNEVNI IZVESTAJ'!A$2:D$14727,4,0)</f>
        <v>0</v>
      </c>
      <c r="H37" s="70">
        <f>C37-F37</f>
        <v>8.56</v>
      </c>
      <c r="I37" s="14">
        <f>VLOOKUP(A$2:A$4956,'DNEVNI IZVESTAJ'!A$2:BF$14727,6,0)</f>
        <v>0</v>
      </c>
      <c r="J37" s="18">
        <f ca="1">SUM(I37+UNOS!J$9)</f>
        <v>11</v>
      </c>
      <c r="K37" s="14" t="str">
        <f>VLOOKUP(A$2:A$4956,'DNEVNI IZVESTAJ'!A$2:BH$14727,7,0)</f>
        <v>SBB</v>
      </c>
      <c r="L37" s="14" t="str">
        <f>VLOOKUP(A$2:A$4956,'DNEVNI IZVESTAJ'!A$2:BI$14727,8,0)</f>
        <v>Current</v>
      </c>
      <c r="M37" s="238">
        <f>VLOOKUP(A$2:A$4956,'DNEVNI IZVESTAJ'!A$2:BJ$14727,9,0)</f>
        <v>0</v>
      </c>
      <c r="N37" s="238">
        <f>VLOOKUP(A$2:A$4956,'DNEVNI IZVESTAJ'!A$2:BK$14727,10,0)</f>
        <v>0</v>
      </c>
      <c r="O37" s="238">
        <f>VLOOKUP(A$2:A$4956,'DNEVNI IZVESTAJ'!A$2:BL$14727,11,0)</f>
        <v>0</v>
      </c>
      <c r="P37" s="238">
        <f>VLOOKUP(A$2:A$4956,'DNEVNI IZVESTAJ'!A$2:BM$14727,12,0)</f>
        <v>0</v>
      </c>
      <c r="Q37" s="238">
        <f>VLOOKUP(A$2:A$4956,'DNEVNI IZVESTAJ'!A$2:BN$14727,13,0)</f>
        <v>0</v>
      </c>
      <c r="R37" s="238">
        <f>VLOOKUP(A$2:A$4956,'DNEVNI IZVESTAJ'!A$2:BO$14727,14,0)</f>
        <v>0</v>
      </c>
      <c r="S37" s="238">
        <f>VLOOKUP(A$2:A$4956,'DNEVNI IZVESTAJ'!A$2:BP$14727,15,0)</f>
        <v>0</v>
      </c>
    </row>
    <row r="38" spans="1:19">
      <c r="A38" s="149" t="s">
        <v>2280</v>
      </c>
      <c r="B38" s="149" t="s">
        <v>2281</v>
      </c>
      <c r="C38" s="149">
        <v>0</v>
      </c>
      <c r="D38" s="149">
        <v>960.68</v>
      </c>
      <c r="E38" s="149" t="s">
        <v>4501</v>
      </c>
      <c r="F38" s="241">
        <f>VLOOKUP(A$2:A$4956,'DNEVNI IZVESTAJ'!A$2:C$14727,3,0)</f>
        <v>0</v>
      </c>
      <c r="G38" s="238">
        <f>VLOOKUP(A$2:A$4956,'DNEVNI IZVESTAJ'!A$2:D$14727,4,0)</f>
        <v>274.48</v>
      </c>
      <c r="H38" s="70">
        <f>C38-F38</f>
        <v>0</v>
      </c>
      <c r="I38" s="14">
        <f>VLOOKUP(A$2:A$4956,'DNEVNI IZVESTAJ'!A$2:BF$14727,6,0)</f>
        <v>0</v>
      </c>
      <c r="J38" s="18">
        <f ca="1">SUM(I38+UNOS!J$9)</f>
        <v>11</v>
      </c>
      <c r="K38" s="14" t="str">
        <f>VLOOKUP(A$2:A$4956,'DNEVNI IZVESTAJ'!A$2:BH$14727,7,0)</f>
        <v>INDIV</v>
      </c>
      <c r="L38" s="14" t="str">
        <f>VLOOKUP(A$2:A$4956,'DNEVNI IZVESTAJ'!A$2:BI$14727,8,0)</f>
        <v>Current</v>
      </c>
      <c r="M38" s="238">
        <f>VLOOKUP(A$2:A$4956,'DNEVNI IZVESTAJ'!A$2:BJ$14727,9,0)</f>
        <v>0</v>
      </c>
      <c r="N38" s="238">
        <f>VLOOKUP(A$2:A$4956,'DNEVNI IZVESTAJ'!A$2:BK$14727,10,0)</f>
        <v>0</v>
      </c>
      <c r="O38" s="238">
        <f>VLOOKUP(A$2:A$4956,'DNEVNI IZVESTAJ'!A$2:BL$14727,11,0)</f>
        <v>0</v>
      </c>
      <c r="P38" s="238">
        <f>VLOOKUP(A$2:A$4956,'DNEVNI IZVESTAJ'!A$2:BM$14727,12,0)</f>
        <v>0</v>
      </c>
      <c r="Q38" s="238">
        <f>VLOOKUP(A$2:A$4956,'DNEVNI IZVESTAJ'!A$2:BN$14727,13,0)</f>
        <v>0</v>
      </c>
      <c r="R38" s="238">
        <f>VLOOKUP(A$2:A$4956,'DNEVNI IZVESTAJ'!A$2:BO$14727,14,0)</f>
        <v>0</v>
      </c>
      <c r="S38" s="238">
        <f>VLOOKUP(A$2:A$4956,'DNEVNI IZVESTAJ'!A$2:BP$14727,15,0)</f>
        <v>0</v>
      </c>
    </row>
    <row r="39" spans="1:19">
      <c r="A39" s="149" t="s">
        <v>3069</v>
      </c>
      <c r="B39" s="149" t="s">
        <v>3070</v>
      </c>
      <c r="C39" s="149">
        <v>0</v>
      </c>
      <c r="D39" s="149">
        <v>1093.19</v>
      </c>
      <c r="E39" s="149" t="s">
        <v>1085</v>
      </c>
      <c r="F39" s="241">
        <f>VLOOKUP(A$2:A$4956,'DNEVNI IZVESTAJ'!A$2:C$14727,3,0)</f>
        <v>0</v>
      </c>
      <c r="G39" s="238">
        <f>VLOOKUP(A$2:A$4956,'DNEVNI IZVESTAJ'!A$2:D$14727,4,0)</f>
        <v>312.33999999999997</v>
      </c>
      <c r="H39" s="70">
        <f>C39-F39</f>
        <v>0</v>
      </c>
      <c r="I39" s="14">
        <f>VLOOKUP(A$2:A$4956,'DNEVNI IZVESTAJ'!A$2:BF$14727,6,0)</f>
        <v>0</v>
      </c>
      <c r="J39" s="18">
        <f ca="1">SUM(I39+UNOS!J$9)</f>
        <v>11</v>
      </c>
      <c r="K39" s="14" t="str">
        <f>VLOOKUP(A$2:A$4956,'DNEVNI IZVESTAJ'!A$2:BH$14727,7,0)</f>
        <v>INDIV</v>
      </c>
      <c r="L39" s="14" t="str">
        <f>VLOOKUP(A$2:A$4956,'DNEVNI IZVESTAJ'!A$2:BI$14727,8,0)</f>
        <v>Current</v>
      </c>
      <c r="M39" s="238">
        <f>VLOOKUP(A$2:A$4956,'DNEVNI IZVESTAJ'!A$2:BJ$14727,9,0)</f>
        <v>0</v>
      </c>
      <c r="N39" s="238">
        <f>VLOOKUP(A$2:A$4956,'DNEVNI IZVESTAJ'!A$2:BK$14727,10,0)</f>
        <v>0</v>
      </c>
      <c r="O39" s="238">
        <f>VLOOKUP(A$2:A$4956,'DNEVNI IZVESTAJ'!A$2:BL$14727,11,0)</f>
        <v>0</v>
      </c>
      <c r="P39" s="238">
        <f>VLOOKUP(A$2:A$4956,'DNEVNI IZVESTAJ'!A$2:BM$14727,12,0)</f>
        <v>0</v>
      </c>
      <c r="Q39" s="238">
        <f>VLOOKUP(A$2:A$4956,'DNEVNI IZVESTAJ'!A$2:BN$14727,13,0)</f>
        <v>0</v>
      </c>
      <c r="R39" s="238">
        <f>VLOOKUP(A$2:A$4956,'DNEVNI IZVESTAJ'!A$2:BO$14727,14,0)</f>
        <v>0</v>
      </c>
      <c r="S39" s="238">
        <f>VLOOKUP(A$2:A$4956,'DNEVNI IZVESTAJ'!A$2:BP$14727,15,0)</f>
        <v>0</v>
      </c>
    </row>
    <row r="40" spans="1:19">
      <c r="A40" s="149" t="s">
        <v>5395</v>
      </c>
      <c r="B40" s="149" t="s">
        <v>5396</v>
      </c>
      <c r="C40" s="149">
        <v>0</v>
      </c>
      <c r="D40" s="149">
        <v>686.2</v>
      </c>
      <c r="E40" s="149" t="s">
        <v>1091</v>
      </c>
      <c r="F40" s="241">
        <f>VLOOKUP(A$2:A$4956,'DNEVNI IZVESTAJ'!A$2:C$14727,3,0)</f>
        <v>0</v>
      </c>
      <c r="G40" s="238">
        <f>VLOOKUP(A$2:A$4956,'DNEVNI IZVESTAJ'!A$2:D$14727,4,0)</f>
        <v>0</v>
      </c>
      <c r="H40" s="70">
        <f>C40-F40</f>
        <v>0</v>
      </c>
      <c r="I40" s="14">
        <f>VLOOKUP(A$2:A$4956,'DNEVNI IZVESTAJ'!A$2:BF$14727,6,0)</f>
        <v>0</v>
      </c>
      <c r="J40" s="18">
        <f ca="1">SUM(I40+UNOS!J$9)</f>
        <v>11</v>
      </c>
      <c r="K40" s="14" t="str">
        <f>VLOOKUP(A$2:A$4956,'DNEVNI IZVESTAJ'!A$2:BH$14727,7,0)</f>
        <v>INDIV</v>
      </c>
      <c r="L40" s="14" t="str">
        <f>VLOOKUP(A$2:A$4956,'DNEVNI IZVESTAJ'!A$2:BI$14727,8,0)</f>
        <v>Current</v>
      </c>
      <c r="M40" s="238">
        <f>VLOOKUP(A$2:A$4956,'DNEVNI IZVESTAJ'!A$2:BJ$14727,9,0)</f>
        <v>0</v>
      </c>
      <c r="N40" s="238">
        <f>VLOOKUP(A$2:A$4956,'DNEVNI IZVESTAJ'!A$2:BK$14727,10,0)</f>
        <v>0</v>
      </c>
      <c r="O40" s="238">
        <f>VLOOKUP(A$2:A$4956,'DNEVNI IZVESTAJ'!A$2:BL$14727,11,0)</f>
        <v>0</v>
      </c>
      <c r="P40" s="238">
        <f>VLOOKUP(A$2:A$4956,'DNEVNI IZVESTAJ'!A$2:BM$14727,12,0)</f>
        <v>0</v>
      </c>
      <c r="Q40" s="238">
        <f>VLOOKUP(A$2:A$4956,'DNEVNI IZVESTAJ'!A$2:BN$14727,13,0)</f>
        <v>0</v>
      </c>
      <c r="R40" s="238">
        <f>VLOOKUP(A$2:A$4956,'DNEVNI IZVESTAJ'!A$2:BO$14727,14,0)</f>
        <v>0</v>
      </c>
      <c r="S40" s="238">
        <f>VLOOKUP(A$2:A$4956,'DNEVNI IZVESTAJ'!A$2:BP$14727,15,0)</f>
        <v>0</v>
      </c>
    </row>
    <row r="41" spans="1:19">
      <c r="A41" s="149" t="s">
        <v>5791</v>
      </c>
      <c r="B41" s="149" t="s">
        <v>5792</v>
      </c>
      <c r="C41" s="149">
        <v>0</v>
      </c>
      <c r="D41" s="149">
        <v>876.61</v>
      </c>
      <c r="E41" s="149" t="s">
        <v>4501</v>
      </c>
      <c r="F41" s="241">
        <f>VLOOKUP(A$2:A$4956,'DNEVNI IZVESTAJ'!A$2:C$14727,3,0)</f>
        <v>0</v>
      </c>
      <c r="G41" s="238">
        <f>VLOOKUP(A$2:A$4956,'DNEVNI IZVESTAJ'!A$2:D$14727,4,0)</f>
        <v>250.46</v>
      </c>
      <c r="H41" s="70">
        <f>C41-F41</f>
        <v>0</v>
      </c>
      <c r="I41" s="14">
        <f>VLOOKUP(A$2:A$4956,'DNEVNI IZVESTAJ'!A$2:BF$14727,6,0)</f>
        <v>0</v>
      </c>
      <c r="J41" s="18">
        <f ca="1">SUM(I41+UNOS!J$9)</f>
        <v>11</v>
      </c>
      <c r="K41" s="14" t="str">
        <f>VLOOKUP(A$2:A$4956,'DNEVNI IZVESTAJ'!A$2:BH$14727,7,0)</f>
        <v>INDIV</v>
      </c>
      <c r="L41" s="14" t="str">
        <f>VLOOKUP(A$2:A$4956,'DNEVNI IZVESTAJ'!A$2:BI$14727,8,0)</f>
        <v>Current</v>
      </c>
      <c r="M41" s="238">
        <f>VLOOKUP(A$2:A$4956,'DNEVNI IZVESTAJ'!A$2:BJ$14727,9,0)</f>
        <v>0</v>
      </c>
      <c r="N41" s="238">
        <f>VLOOKUP(A$2:A$4956,'DNEVNI IZVESTAJ'!A$2:BK$14727,10,0)</f>
        <v>0</v>
      </c>
      <c r="O41" s="238">
        <f>VLOOKUP(A$2:A$4956,'DNEVNI IZVESTAJ'!A$2:BL$14727,11,0)</f>
        <v>0</v>
      </c>
      <c r="P41" s="238">
        <f>VLOOKUP(A$2:A$4956,'DNEVNI IZVESTAJ'!A$2:BM$14727,12,0)</f>
        <v>0</v>
      </c>
      <c r="Q41" s="238">
        <f>VLOOKUP(A$2:A$4956,'DNEVNI IZVESTAJ'!A$2:BN$14727,13,0)</f>
        <v>0</v>
      </c>
      <c r="R41" s="238">
        <f>VLOOKUP(A$2:A$4956,'DNEVNI IZVESTAJ'!A$2:BO$14727,14,0)</f>
        <v>0</v>
      </c>
      <c r="S41" s="238">
        <f>VLOOKUP(A$2:A$4956,'DNEVNI IZVESTAJ'!A$2:BP$14727,15,0)</f>
        <v>0</v>
      </c>
    </row>
    <row r="42" spans="1:19">
      <c r="A42" s="149" t="s">
        <v>620</v>
      </c>
      <c r="B42" s="149" t="s">
        <v>621</v>
      </c>
      <c r="C42" s="149">
        <v>0</v>
      </c>
      <c r="D42" s="149">
        <v>499.77</v>
      </c>
      <c r="E42" s="149" t="s">
        <v>2535</v>
      </c>
      <c r="F42" s="241">
        <f>VLOOKUP(A$2:A$4956,'DNEVNI IZVESTAJ'!A$2:C$14727,3,0)</f>
        <v>0</v>
      </c>
      <c r="G42" s="238">
        <f>VLOOKUP(A$2:A$4956,'DNEVNI IZVESTAJ'!A$2:D$14727,4,0)</f>
        <v>0</v>
      </c>
      <c r="H42" s="70">
        <f>C42-F42</f>
        <v>0</v>
      </c>
      <c r="I42" s="14">
        <f>VLOOKUP(A$2:A$4956,'DNEVNI IZVESTAJ'!A$2:BF$14727,6,0)</f>
        <v>0</v>
      </c>
      <c r="J42" s="18">
        <f ca="1">SUM(I42+UNOS!J$9)</f>
        <v>11</v>
      </c>
      <c r="K42" s="14" t="str">
        <f>VLOOKUP(A$2:A$4956,'DNEVNI IZVESTAJ'!A$2:BH$14727,7,0)</f>
        <v>INDIV</v>
      </c>
      <c r="L42" s="14" t="str">
        <f>VLOOKUP(A$2:A$4956,'DNEVNI IZVESTAJ'!A$2:BI$14727,8,0)</f>
        <v>Current</v>
      </c>
      <c r="M42" s="238">
        <f>VLOOKUP(A$2:A$4956,'DNEVNI IZVESTAJ'!A$2:BJ$14727,9,0)</f>
        <v>0</v>
      </c>
      <c r="N42" s="238">
        <f>VLOOKUP(A$2:A$4956,'DNEVNI IZVESTAJ'!A$2:BK$14727,10,0)</f>
        <v>0</v>
      </c>
      <c r="O42" s="238">
        <f>VLOOKUP(A$2:A$4956,'DNEVNI IZVESTAJ'!A$2:BL$14727,11,0)</f>
        <v>0</v>
      </c>
      <c r="P42" s="238">
        <f>VLOOKUP(A$2:A$4956,'DNEVNI IZVESTAJ'!A$2:BM$14727,12,0)</f>
        <v>0</v>
      </c>
      <c r="Q42" s="238">
        <f>VLOOKUP(A$2:A$4956,'DNEVNI IZVESTAJ'!A$2:BN$14727,13,0)</f>
        <v>0</v>
      </c>
      <c r="R42" s="238">
        <f>VLOOKUP(A$2:A$4956,'DNEVNI IZVESTAJ'!A$2:BO$14727,14,0)</f>
        <v>0</v>
      </c>
      <c r="S42" s="238">
        <f>VLOOKUP(A$2:A$4956,'DNEVNI IZVESTAJ'!A$2:BP$14727,15,0)</f>
        <v>0</v>
      </c>
    </row>
    <row r="43" spans="1:19">
      <c r="A43" s="149" t="s">
        <v>2282</v>
      </c>
      <c r="B43" s="149" t="s">
        <v>2283</v>
      </c>
      <c r="C43" s="149">
        <v>0</v>
      </c>
      <c r="D43" s="149">
        <v>988.61</v>
      </c>
      <c r="E43" s="149" t="s">
        <v>4501</v>
      </c>
      <c r="F43" s="241">
        <f>VLOOKUP(A$2:A$4956,'DNEVNI IZVESTAJ'!A$2:C$14727,3,0)</f>
        <v>0</v>
      </c>
      <c r="G43" s="238">
        <f>VLOOKUP(A$2:A$4956,'DNEVNI IZVESTAJ'!A$2:D$14727,4,0)</f>
        <v>282.45999999999998</v>
      </c>
      <c r="H43" s="70">
        <f>C43-F43</f>
        <v>0</v>
      </c>
      <c r="I43" s="14">
        <f>VLOOKUP(A$2:A$4956,'DNEVNI IZVESTAJ'!A$2:BF$14727,6,0)</f>
        <v>0</v>
      </c>
      <c r="J43" s="18">
        <f ca="1">SUM(I43+UNOS!J$9)</f>
        <v>11</v>
      </c>
      <c r="K43" s="14" t="str">
        <f>VLOOKUP(A$2:A$4956,'DNEVNI IZVESTAJ'!A$2:BH$14727,7,0)</f>
        <v>INDIV</v>
      </c>
      <c r="L43" s="14" t="str">
        <f>VLOOKUP(A$2:A$4956,'DNEVNI IZVESTAJ'!A$2:BI$14727,8,0)</f>
        <v>Current</v>
      </c>
      <c r="M43" s="238">
        <f>VLOOKUP(A$2:A$4956,'DNEVNI IZVESTAJ'!A$2:BJ$14727,9,0)</f>
        <v>0</v>
      </c>
      <c r="N43" s="238">
        <f>VLOOKUP(A$2:A$4956,'DNEVNI IZVESTAJ'!A$2:BK$14727,10,0)</f>
        <v>0</v>
      </c>
      <c r="O43" s="238">
        <f>VLOOKUP(A$2:A$4956,'DNEVNI IZVESTAJ'!A$2:BL$14727,11,0)</f>
        <v>0</v>
      </c>
      <c r="P43" s="238">
        <f>VLOOKUP(A$2:A$4956,'DNEVNI IZVESTAJ'!A$2:BM$14727,12,0)</f>
        <v>0</v>
      </c>
      <c r="Q43" s="238">
        <f>VLOOKUP(A$2:A$4956,'DNEVNI IZVESTAJ'!A$2:BN$14727,13,0)</f>
        <v>0</v>
      </c>
      <c r="R43" s="238">
        <f>VLOOKUP(A$2:A$4956,'DNEVNI IZVESTAJ'!A$2:BO$14727,14,0)</f>
        <v>0</v>
      </c>
      <c r="S43" s="238">
        <f>VLOOKUP(A$2:A$4956,'DNEVNI IZVESTAJ'!A$2:BP$14727,15,0)</f>
        <v>0</v>
      </c>
    </row>
    <row r="44" spans="1:19">
      <c r="A44" s="149" t="s">
        <v>15170</v>
      </c>
      <c r="B44" s="149" t="s">
        <v>15171</v>
      </c>
      <c r="C44" s="149">
        <v>0</v>
      </c>
      <c r="D44" s="149">
        <v>17767.78</v>
      </c>
      <c r="E44" s="149" t="s">
        <v>15172</v>
      </c>
      <c r="F44" s="241">
        <f>VLOOKUP(A$2:A$4956,'DNEVNI IZVESTAJ'!A$2:C$14727,3,0)</f>
        <v>0</v>
      </c>
      <c r="G44" s="238">
        <f>VLOOKUP(A$2:A$4956,'DNEVNI IZVESTAJ'!A$2:D$14727,4,0)</f>
        <v>13227.01</v>
      </c>
      <c r="H44" s="70">
        <f>C44-F44</f>
        <v>0</v>
      </c>
      <c r="I44" s="14">
        <f>VLOOKUP(A$2:A$4956,'DNEVNI IZVESTAJ'!A$2:BF$14727,6,0)</f>
        <v>0</v>
      </c>
      <c r="J44" s="18">
        <f ca="1">SUM(I44+UNOS!J$9)</f>
        <v>11</v>
      </c>
      <c r="K44" s="14" t="str">
        <f>VLOOKUP(A$2:A$4956,'DNEVNI IZVESTAJ'!A$2:BH$14727,7,0)</f>
        <v>SBB</v>
      </c>
      <c r="L44" s="14" t="str">
        <f>VLOOKUP(A$2:A$4956,'DNEVNI IZVESTAJ'!A$2:BI$14727,8,0)</f>
        <v>Current</v>
      </c>
      <c r="M44" s="238">
        <f>VLOOKUP(A$2:A$4956,'DNEVNI IZVESTAJ'!A$2:BJ$14727,9,0)</f>
        <v>0</v>
      </c>
      <c r="N44" s="238">
        <f>VLOOKUP(A$2:A$4956,'DNEVNI IZVESTAJ'!A$2:BK$14727,10,0)</f>
        <v>0</v>
      </c>
      <c r="O44" s="238">
        <f>VLOOKUP(A$2:A$4956,'DNEVNI IZVESTAJ'!A$2:BL$14727,11,0)</f>
        <v>0</v>
      </c>
      <c r="P44" s="238">
        <f>VLOOKUP(A$2:A$4956,'DNEVNI IZVESTAJ'!A$2:BM$14727,12,0)</f>
        <v>0</v>
      </c>
      <c r="Q44" s="238">
        <f>VLOOKUP(A$2:A$4956,'DNEVNI IZVESTAJ'!A$2:BN$14727,13,0)</f>
        <v>0</v>
      </c>
      <c r="R44" s="238">
        <f>VLOOKUP(A$2:A$4956,'DNEVNI IZVESTAJ'!A$2:BO$14727,14,0)</f>
        <v>0</v>
      </c>
      <c r="S44" s="238">
        <f>VLOOKUP(A$2:A$4956,'DNEVNI IZVESTAJ'!A$2:BP$14727,15,0)</f>
        <v>0</v>
      </c>
    </row>
    <row r="45" spans="1:19">
      <c r="A45" s="149" t="s">
        <v>3358</v>
      </c>
      <c r="B45" s="149" t="s">
        <v>3359</v>
      </c>
      <c r="C45" s="149">
        <v>0</v>
      </c>
      <c r="D45" s="149">
        <v>624.4</v>
      </c>
      <c r="E45" s="149" t="s">
        <v>2221</v>
      </c>
      <c r="F45" s="241">
        <f>VLOOKUP(A$2:A$4956,'DNEVNI IZVESTAJ'!A$2:C$14727,3,0)</f>
        <v>0</v>
      </c>
      <c r="G45" s="238">
        <f>VLOOKUP(A$2:A$4956,'DNEVNI IZVESTAJ'!A$2:D$14727,4,0)</f>
        <v>0</v>
      </c>
      <c r="H45" s="70">
        <f>C45-F45</f>
        <v>0</v>
      </c>
      <c r="I45" s="14">
        <f>VLOOKUP(A$2:A$4956,'DNEVNI IZVESTAJ'!A$2:BF$14727,6,0)</f>
        <v>0</v>
      </c>
      <c r="J45" s="18">
        <f ca="1">SUM(I45+UNOS!J$9)</f>
        <v>11</v>
      </c>
      <c r="K45" s="14" t="str">
        <f>VLOOKUP(A$2:A$4956,'DNEVNI IZVESTAJ'!A$2:BH$14727,7,0)</f>
        <v>INDIV</v>
      </c>
      <c r="L45" s="14" t="str">
        <f>VLOOKUP(A$2:A$4956,'DNEVNI IZVESTAJ'!A$2:BI$14727,8,0)</f>
        <v>Current</v>
      </c>
      <c r="M45" s="238">
        <f>VLOOKUP(A$2:A$4956,'DNEVNI IZVESTAJ'!A$2:BJ$14727,9,0)</f>
        <v>0</v>
      </c>
      <c r="N45" s="238">
        <f>VLOOKUP(A$2:A$4956,'DNEVNI IZVESTAJ'!A$2:BK$14727,10,0)</f>
        <v>0</v>
      </c>
      <c r="O45" s="238">
        <f>VLOOKUP(A$2:A$4956,'DNEVNI IZVESTAJ'!A$2:BL$14727,11,0)</f>
        <v>0</v>
      </c>
      <c r="P45" s="238">
        <f>VLOOKUP(A$2:A$4956,'DNEVNI IZVESTAJ'!A$2:BM$14727,12,0)</f>
        <v>0</v>
      </c>
      <c r="Q45" s="238">
        <f>VLOOKUP(A$2:A$4956,'DNEVNI IZVESTAJ'!A$2:BN$14727,13,0)</f>
        <v>0</v>
      </c>
      <c r="R45" s="238">
        <f>VLOOKUP(A$2:A$4956,'DNEVNI IZVESTAJ'!A$2:BO$14727,14,0)</f>
        <v>0</v>
      </c>
      <c r="S45" s="238">
        <f>VLOOKUP(A$2:A$4956,'DNEVNI IZVESTAJ'!A$2:BP$14727,15,0)</f>
        <v>0</v>
      </c>
    </row>
    <row r="46" spans="1:19">
      <c r="A46" s="149" t="s">
        <v>5801</v>
      </c>
      <c r="B46" s="149" t="s">
        <v>6561</v>
      </c>
      <c r="C46" s="149">
        <v>0</v>
      </c>
      <c r="D46" s="149">
        <v>852.03</v>
      </c>
      <c r="E46" s="149" t="s">
        <v>5803</v>
      </c>
      <c r="F46" s="241">
        <f>VLOOKUP(A$2:A$4956,'DNEVNI IZVESTAJ'!A$2:C$14727,3,0)</f>
        <v>0</v>
      </c>
      <c r="G46" s="238">
        <f>VLOOKUP(A$2:A$4956,'DNEVNI IZVESTAJ'!A$2:D$14727,4,0)</f>
        <v>244.15</v>
      </c>
      <c r="H46" s="70">
        <f>C46-F46</f>
        <v>0</v>
      </c>
      <c r="I46" s="14">
        <f>VLOOKUP(A$2:A$4956,'DNEVNI IZVESTAJ'!A$2:BF$14727,6,0)</f>
        <v>0</v>
      </c>
      <c r="J46" s="18">
        <f ca="1">SUM(I46+UNOS!J$9)</f>
        <v>11</v>
      </c>
      <c r="K46" s="14" t="str">
        <f>VLOOKUP(A$2:A$4956,'DNEVNI IZVESTAJ'!A$2:BH$14727,7,0)</f>
        <v>INDIV</v>
      </c>
      <c r="L46" s="14" t="str">
        <f>VLOOKUP(A$2:A$4956,'DNEVNI IZVESTAJ'!A$2:BI$14727,8,0)</f>
        <v>Current</v>
      </c>
      <c r="M46" s="238">
        <f>VLOOKUP(A$2:A$4956,'DNEVNI IZVESTAJ'!A$2:BJ$14727,9,0)</f>
        <v>0</v>
      </c>
      <c r="N46" s="238">
        <f>VLOOKUP(A$2:A$4956,'DNEVNI IZVESTAJ'!A$2:BK$14727,10,0)</f>
        <v>0</v>
      </c>
      <c r="O46" s="238">
        <f>VLOOKUP(A$2:A$4956,'DNEVNI IZVESTAJ'!A$2:BL$14727,11,0)</f>
        <v>0</v>
      </c>
      <c r="P46" s="238">
        <f>VLOOKUP(A$2:A$4956,'DNEVNI IZVESTAJ'!A$2:BM$14727,12,0)</f>
        <v>0</v>
      </c>
      <c r="Q46" s="238">
        <f>VLOOKUP(A$2:A$4956,'DNEVNI IZVESTAJ'!A$2:BN$14727,13,0)</f>
        <v>0</v>
      </c>
      <c r="R46" s="238">
        <f>VLOOKUP(A$2:A$4956,'DNEVNI IZVESTAJ'!A$2:BO$14727,14,0)</f>
        <v>0</v>
      </c>
      <c r="S46" s="238">
        <f>VLOOKUP(A$2:A$4956,'DNEVNI IZVESTAJ'!A$2:BP$14727,15,0)</f>
        <v>0</v>
      </c>
    </row>
    <row r="47" spans="1:19">
      <c r="A47" s="149" t="s">
        <v>4312</v>
      </c>
      <c r="B47" s="149" t="s">
        <v>4313</v>
      </c>
      <c r="C47" s="149">
        <v>0</v>
      </c>
      <c r="D47" s="149">
        <v>960.68</v>
      </c>
      <c r="E47" s="149" t="s">
        <v>4501</v>
      </c>
      <c r="F47" s="241">
        <f>VLOOKUP(A$2:A$4956,'DNEVNI IZVESTAJ'!A$2:C$14727,3,0)</f>
        <v>0</v>
      </c>
      <c r="G47" s="238">
        <f>VLOOKUP(A$2:A$4956,'DNEVNI IZVESTAJ'!A$2:D$14727,4,0)</f>
        <v>274.48</v>
      </c>
      <c r="H47" s="70">
        <f>C47-F47</f>
        <v>0</v>
      </c>
      <c r="I47" s="14">
        <f>VLOOKUP(A$2:A$4956,'DNEVNI IZVESTAJ'!A$2:BF$14727,6,0)</f>
        <v>0</v>
      </c>
      <c r="J47" s="18">
        <f ca="1">SUM(I47+UNOS!J$9)</f>
        <v>11</v>
      </c>
      <c r="K47" s="14" t="str">
        <f>VLOOKUP(A$2:A$4956,'DNEVNI IZVESTAJ'!A$2:BH$14727,7,0)</f>
        <v>INDIV</v>
      </c>
      <c r="L47" s="14" t="str">
        <f>VLOOKUP(A$2:A$4956,'DNEVNI IZVESTAJ'!A$2:BI$14727,8,0)</f>
        <v>Current</v>
      </c>
      <c r="M47" s="238">
        <f>VLOOKUP(A$2:A$4956,'DNEVNI IZVESTAJ'!A$2:BJ$14727,9,0)</f>
        <v>0</v>
      </c>
      <c r="N47" s="238">
        <f>VLOOKUP(A$2:A$4956,'DNEVNI IZVESTAJ'!A$2:BK$14727,10,0)</f>
        <v>0</v>
      </c>
      <c r="O47" s="238">
        <f>VLOOKUP(A$2:A$4956,'DNEVNI IZVESTAJ'!A$2:BL$14727,11,0)</f>
        <v>0</v>
      </c>
      <c r="P47" s="238">
        <f>VLOOKUP(A$2:A$4956,'DNEVNI IZVESTAJ'!A$2:BM$14727,12,0)</f>
        <v>0</v>
      </c>
      <c r="Q47" s="238">
        <f>VLOOKUP(A$2:A$4956,'DNEVNI IZVESTAJ'!A$2:BN$14727,13,0)</f>
        <v>0</v>
      </c>
      <c r="R47" s="238">
        <f>VLOOKUP(A$2:A$4956,'DNEVNI IZVESTAJ'!A$2:BO$14727,14,0)</f>
        <v>0</v>
      </c>
      <c r="S47" s="238">
        <f>VLOOKUP(A$2:A$4956,'DNEVNI IZVESTAJ'!A$2:BP$14727,15,0)</f>
        <v>0</v>
      </c>
    </row>
    <row r="48" spans="1:19">
      <c r="A48" s="16" t="s">
        <v>16243</v>
      </c>
      <c r="B48" s="16" t="s">
        <v>2900</v>
      </c>
      <c r="C48" s="16">
        <v>701.54</v>
      </c>
      <c r="D48" s="16">
        <v>21655.13</v>
      </c>
      <c r="E48" s="16" t="s">
        <v>16244</v>
      </c>
      <c r="F48" s="241">
        <f>VLOOKUP(A$2:A$4956,'DNEVNI IZVESTAJ'!A$2:C$14727,3,0)</f>
        <v>0</v>
      </c>
      <c r="G48" s="238">
        <f>VLOOKUP(A$2:A$4956,'DNEVNI IZVESTAJ'!A$2:D$14727,4,0)</f>
        <v>19316.560000000001</v>
      </c>
      <c r="H48" s="70">
        <f>C48-F48</f>
        <v>701.54</v>
      </c>
      <c r="I48" s="14">
        <f>VLOOKUP(A$2:A$4956,'DNEVNI IZVESTAJ'!A$2:BF$14727,6,0)</f>
        <v>0</v>
      </c>
      <c r="J48" s="18">
        <f ca="1">SUM(I48+UNOS!J$9)</f>
        <v>11</v>
      </c>
      <c r="K48" s="14" t="str">
        <f>VLOOKUP(A$2:A$4956,'DNEVNI IZVESTAJ'!A$2:BH$14727,7,0)</f>
        <v>SBB</v>
      </c>
      <c r="L48" s="14" t="str">
        <f>VLOOKUP(A$2:A$4956,'DNEVNI IZVESTAJ'!A$2:BI$14727,8,0)</f>
        <v>Current</v>
      </c>
      <c r="M48" s="238">
        <f>VLOOKUP(A$2:A$4956,'DNEVNI IZVESTAJ'!A$2:BJ$14727,9,0)</f>
        <v>0</v>
      </c>
      <c r="N48" s="238">
        <f>VLOOKUP(A$2:A$4956,'DNEVNI IZVESTAJ'!A$2:BK$14727,10,0)</f>
        <v>0</v>
      </c>
      <c r="O48" s="238">
        <f>VLOOKUP(A$2:A$4956,'DNEVNI IZVESTAJ'!A$2:BL$14727,11,0)</f>
        <v>0</v>
      </c>
      <c r="P48" s="238">
        <f>VLOOKUP(A$2:A$4956,'DNEVNI IZVESTAJ'!A$2:BM$14727,12,0)</f>
        <v>0</v>
      </c>
      <c r="Q48" s="238">
        <f>VLOOKUP(A$2:A$4956,'DNEVNI IZVESTAJ'!A$2:BN$14727,13,0)</f>
        <v>0</v>
      </c>
      <c r="R48" s="238">
        <f>VLOOKUP(A$2:A$4956,'DNEVNI IZVESTAJ'!A$2:BO$14727,14,0)</f>
        <v>0</v>
      </c>
      <c r="S48" s="238">
        <f>VLOOKUP(A$2:A$4956,'DNEVNI IZVESTAJ'!A$2:BP$14727,15,0)</f>
        <v>0</v>
      </c>
    </row>
    <row r="49" spans="1:19">
      <c r="A49" s="149" t="s">
        <v>5684</v>
      </c>
      <c r="B49" s="149" t="s">
        <v>5685</v>
      </c>
      <c r="C49" s="149">
        <v>138.16</v>
      </c>
      <c r="D49" s="149">
        <v>1259.0999999999999</v>
      </c>
      <c r="E49" s="149" t="s">
        <v>1091</v>
      </c>
      <c r="F49" s="241">
        <f>VLOOKUP(A$2:A$4956,'DNEVNI IZVESTAJ'!A$2:C$14727,3,0)</f>
        <v>0</v>
      </c>
      <c r="G49" s="238">
        <f>VLOOKUP(A$2:A$4956,'DNEVNI IZVESTAJ'!A$2:D$14727,4,0)</f>
        <v>699.5</v>
      </c>
      <c r="H49" s="70">
        <f>C49-F49</f>
        <v>138.16</v>
      </c>
      <c r="I49" s="14">
        <f>VLOOKUP(A$2:A$4956,'DNEVNI IZVESTAJ'!A$2:BF$14727,6,0)</f>
        <v>0</v>
      </c>
      <c r="J49" s="18">
        <f ca="1">SUM(I49+UNOS!J$9)</f>
        <v>11</v>
      </c>
      <c r="K49" s="14" t="str">
        <f>VLOOKUP(A$2:A$4956,'DNEVNI IZVESTAJ'!A$2:BH$14727,7,0)</f>
        <v>INDIV</v>
      </c>
      <c r="L49" s="14" t="str">
        <f>VLOOKUP(A$2:A$4956,'DNEVNI IZVESTAJ'!A$2:BI$14727,8,0)</f>
        <v>Current</v>
      </c>
      <c r="M49" s="238">
        <f>VLOOKUP(A$2:A$4956,'DNEVNI IZVESTAJ'!A$2:BJ$14727,9,0)</f>
        <v>0</v>
      </c>
      <c r="N49" s="238">
        <f>VLOOKUP(A$2:A$4956,'DNEVNI IZVESTAJ'!A$2:BK$14727,10,0)</f>
        <v>0</v>
      </c>
      <c r="O49" s="238">
        <f>VLOOKUP(A$2:A$4956,'DNEVNI IZVESTAJ'!A$2:BL$14727,11,0)</f>
        <v>0</v>
      </c>
      <c r="P49" s="238">
        <f>VLOOKUP(A$2:A$4956,'DNEVNI IZVESTAJ'!A$2:BM$14727,12,0)</f>
        <v>0</v>
      </c>
      <c r="Q49" s="238">
        <f>VLOOKUP(A$2:A$4956,'DNEVNI IZVESTAJ'!A$2:BN$14727,13,0)</f>
        <v>0</v>
      </c>
      <c r="R49" s="238">
        <f>VLOOKUP(A$2:A$4956,'DNEVNI IZVESTAJ'!A$2:BO$14727,14,0)</f>
        <v>0</v>
      </c>
      <c r="S49" s="238">
        <f>VLOOKUP(A$2:A$4956,'DNEVNI IZVESTAJ'!A$2:BP$14727,15,0)</f>
        <v>0</v>
      </c>
    </row>
    <row r="50" spans="1:19">
      <c r="A50" s="149" t="s">
        <v>4296</v>
      </c>
      <c r="B50" s="149" t="s">
        <v>4297</v>
      </c>
      <c r="C50" s="149">
        <v>150.99</v>
      </c>
      <c r="D50" s="149">
        <v>1494.46</v>
      </c>
      <c r="E50" s="149" t="s">
        <v>4298</v>
      </c>
      <c r="F50" s="241">
        <f>VLOOKUP(A$2:A$4956,'DNEVNI IZVESTAJ'!A$2:C$14727,3,0)</f>
        <v>0</v>
      </c>
      <c r="G50" s="238">
        <f>VLOOKUP(A$2:A$4956,'DNEVNI IZVESTAJ'!A$2:D$14727,4,0)</f>
        <v>904.86</v>
      </c>
      <c r="H50" s="70">
        <f>C50-F50</f>
        <v>150.99</v>
      </c>
      <c r="I50" s="14">
        <f>VLOOKUP(A$2:A$4956,'DNEVNI IZVESTAJ'!A$2:BF$14727,6,0)</f>
        <v>0</v>
      </c>
      <c r="J50" s="18">
        <f ca="1">SUM(I50+UNOS!J$9)</f>
        <v>11</v>
      </c>
      <c r="K50" s="14" t="str">
        <f>VLOOKUP(A$2:A$4956,'DNEVNI IZVESTAJ'!A$2:BH$14727,7,0)</f>
        <v>INDIV</v>
      </c>
      <c r="L50" s="14" t="str">
        <f>VLOOKUP(A$2:A$4956,'DNEVNI IZVESTAJ'!A$2:BI$14727,8,0)</f>
        <v>Current</v>
      </c>
      <c r="M50" s="238">
        <f>VLOOKUP(A$2:A$4956,'DNEVNI IZVESTAJ'!A$2:BJ$14727,9,0)</f>
        <v>0</v>
      </c>
      <c r="N50" s="238">
        <f>VLOOKUP(A$2:A$4956,'DNEVNI IZVESTAJ'!A$2:BK$14727,10,0)</f>
        <v>0</v>
      </c>
      <c r="O50" s="238">
        <f>VLOOKUP(A$2:A$4956,'DNEVNI IZVESTAJ'!A$2:BL$14727,11,0)</f>
        <v>0</v>
      </c>
      <c r="P50" s="238">
        <f>VLOOKUP(A$2:A$4956,'DNEVNI IZVESTAJ'!A$2:BM$14727,12,0)</f>
        <v>0</v>
      </c>
      <c r="Q50" s="238">
        <f>VLOOKUP(A$2:A$4956,'DNEVNI IZVESTAJ'!A$2:BN$14727,13,0)</f>
        <v>0</v>
      </c>
      <c r="R50" s="238">
        <f>VLOOKUP(A$2:A$4956,'DNEVNI IZVESTAJ'!A$2:BO$14727,14,0)</f>
        <v>0</v>
      </c>
      <c r="S50" s="238">
        <f>VLOOKUP(A$2:A$4956,'DNEVNI IZVESTAJ'!A$2:BP$14727,15,0)</f>
        <v>0</v>
      </c>
    </row>
    <row r="51" spans="1:19">
      <c r="A51" s="149" t="s">
        <v>5089</v>
      </c>
      <c r="B51" s="149" t="s">
        <v>2514</v>
      </c>
      <c r="C51" s="149">
        <v>751.94</v>
      </c>
      <c r="D51" s="149">
        <v>3623.23</v>
      </c>
      <c r="E51" s="149" t="s">
        <v>5090</v>
      </c>
      <c r="F51" s="241">
        <f>VLOOKUP(A$2:A$4956,'DNEVNI IZVESTAJ'!A$2:C$14727,3,0)</f>
        <v>0</v>
      </c>
      <c r="G51" s="238">
        <f>VLOOKUP(A$2:A$4956,'DNEVNI IZVESTAJ'!A$2:D$14727,4,0)</f>
        <v>0</v>
      </c>
      <c r="H51" s="70">
        <f>C51-F51</f>
        <v>751.94</v>
      </c>
      <c r="I51" s="14">
        <f>VLOOKUP(A$2:A$4956,'DNEVNI IZVESTAJ'!A$2:BF$14727,6,0)</f>
        <v>0</v>
      </c>
      <c r="J51" s="18">
        <f ca="1">SUM(I51+UNOS!J$9)</f>
        <v>11</v>
      </c>
      <c r="K51" s="14" t="str">
        <f>VLOOKUP(A$2:A$4956,'DNEVNI IZVESTAJ'!A$2:BH$14727,7,0)</f>
        <v>SBB</v>
      </c>
      <c r="L51" s="14" t="str">
        <f>VLOOKUP(A$2:A$4956,'DNEVNI IZVESTAJ'!A$2:BI$14727,8,0)</f>
        <v>Current</v>
      </c>
      <c r="M51" s="238">
        <f>VLOOKUP(A$2:A$4956,'DNEVNI IZVESTAJ'!A$2:BJ$14727,9,0)</f>
        <v>0</v>
      </c>
      <c r="N51" s="238">
        <f>VLOOKUP(A$2:A$4956,'DNEVNI IZVESTAJ'!A$2:BK$14727,10,0)</f>
        <v>0</v>
      </c>
      <c r="O51" s="238">
        <f>VLOOKUP(A$2:A$4956,'DNEVNI IZVESTAJ'!A$2:BL$14727,11,0)</f>
        <v>0</v>
      </c>
      <c r="P51" s="238">
        <f>VLOOKUP(A$2:A$4956,'DNEVNI IZVESTAJ'!A$2:BM$14727,12,0)</f>
        <v>0</v>
      </c>
      <c r="Q51" s="238">
        <f>VLOOKUP(A$2:A$4956,'DNEVNI IZVESTAJ'!A$2:BN$14727,13,0)</f>
        <v>0</v>
      </c>
      <c r="R51" s="238">
        <f>VLOOKUP(A$2:A$4956,'DNEVNI IZVESTAJ'!A$2:BO$14727,14,0)</f>
        <v>0</v>
      </c>
      <c r="S51" s="238">
        <f>VLOOKUP(A$2:A$4956,'DNEVNI IZVESTAJ'!A$2:BP$14727,15,0)</f>
        <v>0</v>
      </c>
    </row>
    <row r="52" spans="1:19">
      <c r="A52" s="149" t="s">
        <v>6048</v>
      </c>
      <c r="B52" s="149" t="s">
        <v>6049</v>
      </c>
      <c r="C52" s="149">
        <v>159.18</v>
      </c>
      <c r="D52" s="149">
        <v>1756.26</v>
      </c>
      <c r="E52" s="149" t="s">
        <v>282</v>
      </c>
      <c r="F52" s="241">
        <f>VLOOKUP(A$2:A$4956,'DNEVNI IZVESTAJ'!A$2:C$14727,3,0)</f>
        <v>0</v>
      </c>
      <c r="G52" s="238">
        <f>VLOOKUP(A$2:A$4956,'DNEVNI IZVESTAJ'!A$2:D$14727,4,0)</f>
        <v>1117.6199999999999</v>
      </c>
      <c r="H52" s="70">
        <f>C52-F52</f>
        <v>159.18</v>
      </c>
      <c r="I52" s="14">
        <f>VLOOKUP(A$2:A$4956,'DNEVNI IZVESTAJ'!A$2:BF$14727,6,0)</f>
        <v>0</v>
      </c>
      <c r="J52" s="18">
        <f ca="1">SUM(I52+UNOS!J$9)</f>
        <v>11</v>
      </c>
      <c r="K52" s="14" t="str">
        <f>VLOOKUP(A$2:A$4956,'DNEVNI IZVESTAJ'!A$2:BH$14727,7,0)</f>
        <v>SBB</v>
      </c>
      <c r="L52" s="14" t="str">
        <f>VLOOKUP(A$2:A$4956,'DNEVNI IZVESTAJ'!A$2:BI$14727,8,0)</f>
        <v>Current</v>
      </c>
      <c r="M52" s="238">
        <f>VLOOKUP(A$2:A$4956,'DNEVNI IZVESTAJ'!A$2:BJ$14727,9,0)</f>
        <v>0</v>
      </c>
      <c r="N52" s="238">
        <f>VLOOKUP(A$2:A$4956,'DNEVNI IZVESTAJ'!A$2:BK$14727,10,0)</f>
        <v>0</v>
      </c>
      <c r="O52" s="238">
        <f>VLOOKUP(A$2:A$4956,'DNEVNI IZVESTAJ'!A$2:BL$14727,11,0)</f>
        <v>0</v>
      </c>
      <c r="P52" s="238">
        <f>VLOOKUP(A$2:A$4956,'DNEVNI IZVESTAJ'!A$2:BM$14727,12,0)</f>
        <v>0</v>
      </c>
      <c r="Q52" s="238">
        <f>VLOOKUP(A$2:A$4956,'DNEVNI IZVESTAJ'!A$2:BN$14727,13,0)</f>
        <v>0</v>
      </c>
      <c r="R52" s="238">
        <f>VLOOKUP(A$2:A$4956,'DNEVNI IZVESTAJ'!A$2:BO$14727,14,0)</f>
        <v>0</v>
      </c>
      <c r="S52" s="238">
        <f>VLOOKUP(A$2:A$4956,'DNEVNI IZVESTAJ'!A$2:BP$14727,15,0)</f>
        <v>0</v>
      </c>
    </row>
    <row r="53" spans="1:19">
      <c r="A53" s="149" t="s">
        <v>2705</v>
      </c>
      <c r="B53" s="149" t="s">
        <v>2706</v>
      </c>
      <c r="C53" s="149">
        <v>129.43</v>
      </c>
      <c r="D53" s="149">
        <v>519.24</v>
      </c>
      <c r="E53" s="149" t="s">
        <v>2509</v>
      </c>
      <c r="F53" s="241">
        <f>VLOOKUP(A$2:A$4956,'DNEVNI IZVESTAJ'!A$2:C$14727,3,0)</f>
        <v>0</v>
      </c>
      <c r="G53" s="238">
        <f>VLOOKUP(A$2:A$4956,'DNEVNI IZVESTAJ'!A$2:D$14727,4,0)</f>
        <v>0</v>
      </c>
      <c r="H53" s="70">
        <f>C53-F53</f>
        <v>129.43</v>
      </c>
      <c r="I53" s="14">
        <f>VLOOKUP(A$2:A$4956,'DNEVNI IZVESTAJ'!A$2:BF$14727,6,0)</f>
        <v>0</v>
      </c>
      <c r="J53" s="18">
        <f ca="1">SUM(I53+UNOS!J$9)</f>
        <v>11</v>
      </c>
      <c r="K53" s="14" t="str">
        <f>VLOOKUP(A$2:A$4956,'DNEVNI IZVESTAJ'!A$2:BH$14727,7,0)</f>
        <v>INDIV</v>
      </c>
      <c r="L53" s="14" t="str">
        <f>VLOOKUP(A$2:A$4956,'DNEVNI IZVESTAJ'!A$2:BI$14727,8,0)</f>
        <v>Current</v>
      </c>
      <c r="M53" s="238">
        <f>VLOOKUP(A$2:A$4956,'DNEVNI IZVESTAJ'!A$2:BJ$14727,9,0)</f>
        <v>0</v>
      </c>
      <c r="N53" s="238">
        <f>VLOOKUP(A$2:A$4956,'DNEVNI IZVESTAJ'!A$2:BK$14727,10,0)</f>
        <v>0</v>
      </c>
      <c r="O53" s="238">
        <f>VLOOKUP(A$2:A$4956,'DNEVNI IZVESTAJ'!A$2:BL$14727,11,0)</f>
        <v>0</v>
      </c>
      <c r="P53" s="238">
        <f>VLOOKUP(A$2:A$4956,'DNEVNI IZVESTAJ'!A$2:BM$14727,12,0)</f>
        <v>0</v>
      </c>
      <c r="Q53" s="238">
        <f>VLOOKUP(A$2:A$4956,'DNEVNI IZVESTAJ'!A$2:BN$14727,13,0)</f>
        <v>0</v>
      </c>
      <c r="R53" s="238">
        <f>VLOOKUP(A$2:A$4956,'DNEVNI IZVESTAJ'!A$2:BO$14727,14,0)</f>
        <v>0</v>
      </c>
      <c r="S53" s="238">
        <f>VLOOKUP(A$2:A$4956,'DNEVNI IZVESTAJ'!A$2:BP$14727,15,0)</f>
        <v>0</v>
      </c>
    </row>
    <row r="54" spans="1:19">
      <c r="A54" s="149" t="s">
        <v>1989</v>
      </c>
      <c r="B54" s="149" t="s">
        <v>1990</v>
      </c>
      <c r="C54" s="149">
        <v>152.38</v>
      </c>
      <c r="D54" s="149">
        <v>925.32</v>
      </c>
      <c r="E54" s="149" t="s">
        <v>1929</v>
      </c>
      <c r="F54" s="241">
        <f>VLOOKUP(A$2:A$4956,'DNEVNI IZVESTAJ'!A$2:C$14727,3,0)</f>
        <v>0</v>
      </c>
      <c r="G54" s="238">
        <f>VLOOKUP(A$2:A$4956,'DNEVNI IZVESTAJ'!A$2:D$14727,4,0)</f>
        <v>308.44</v>
      </c>
      <c r="H54" s="70">
        <f>C54-F54</f>
        <v>152.38</v>
      </c>
      <c r="I54" s="14">
        <f>VLOOKUP(A$2:A$4956,'DNEVNI IZVESTAJ'!A$2:BF$14727,6,0)</f>
        <v>0</v>
      </c>
      <c r="J54" s="18">
        <f ca="1">SUM(I54+UNOS!J$9)</f>
        <v>11</v>
      </c>
      <c r="K54" s="14" t="str">
        <f>VLOOKUP(A$2:A$4956,'DNEVNI IZVESTAJ'!A$2:BH$14727,7,0)</f>
        <v>INDIV</v>
      </c>
      <c r="L54" s="14" t="str">
        <f>VLOOKUP(A$2:A$4956,'DNEVNI IZVESTAJ'!A$2:BI$14727,8,0)</f>
        <v>Current</v>
      </c>
      <c r="M54" s="238">
        <f>VLOOKUP(A$2:A$4956,'DNEVNI IZVESTAJ'!A$2:BJ$14727,9,0)</f>
        <v>0</v>
      </c>
      <c r="N54" s="238">
        <f>VLOOKUP(A$2:A$4956,'DNEVNI IZVESTAJ'!A$2:BK$14727,10,0)</f>
        <v>0</v>
      </c>
      <c r="O54" s="238">
        <f>VLOOKUP(A$2:A$4956,'DNEVNI IZVESTAJ'!A$2:BL$14727,11,0)</f>
        <v>0</v>
      </c>
      <c r="P54" s="238">
        <f>VLOOKUP(A$2:A$4956,'DNEVNI IZVESTAJ'!A$2:BM$14727,12,0)</f>
        <v>0</v>
      </c>
      <c r="Q54" s="238">
        <f>VLOOKUP(A$2:A$4956,'DNEVNI IZVESTAJ'!A$2:BN$14727,13,0)</f>
        <v>0</v>
      </c>
      <c r="R54" s="238">
        <f>VLOOKUP(A$2:A$4956,'DNEVNI IZVESTAJ'!A$2:BO$14727,14,0)</f>
        <v>0</v>
      </c>
      <c r="S54" s="238">
        <f>VLOOKUP(A$2:A$4956,'DNEVNI IZVESTAJ'!A$2:BP$14727,15,0)</f>
        <v>0</v>
      </c>
    </row>
    <row r="55" spans="1:19">
      <c r="A55" s="149" t="s">
        <v>2292</v>
      </c>
      <c r="B55" s="149" t="s">
        <v>2293</v>
      </c>
      <c r="C55" s="149">
        <v>266.93</v>
      </c>
      <c r="D55" s="149">
        <v>635.79999999999995</v>
      </c>
      <c r="E55" s="149" t="s">
        <v>2505</v>
      </c>
      <c r="F55" s="241">
        <f>VLOOKUP(A$2:A$4956,'DNEVNI IZVESTAJ'!A$2:C$14727,3,0)</f>
        <v>0</v>
      </c>
      <c r="G55" s="238">
        <f>VLOOKUP(A$2:A$4956,'DNEVNI IZVESTAJ'!A$2:D$14727,4,0)</f>
        <v>127.16</v>
      </c>
      <c r="H55" s="70">
        <f>C55-F55</f>
        <v>266.93</v>
      </c>
      <c r="I55" s="14">
        <f>VLOOKUP(A$2:A$4956,'DNEVNI IZVESTAJ'!A$2:BF$14727,6,0)</f>
        <v>0</v>
      </c>
      <c r="J55" s="18">
        <f ca="1">SUM(I55+UNOS!J$9)</f>
        <v>11</v>
      </c>
      <c r="K55" s="14" t="str">
        <f>VLOOKUP(A$2:A$4956,'DNEVNI IZVESTAJ'!A$2:BH$14727,7,0)</f>
        <v>INDIV</v>
      </c>
      <c r="L55" s="14" t="str">
        <f>VLOOKUP(A$2:A$4956,'DNEVNI IZVESTAJ'!A$2:BI$14727,8,0)</f>
        <v>Current</v>
      </c>
      <c r="M55" s="238">
        <f>VLOOKUP(A$2:A$4956,'DNEVNI IZVESTAJ'!A$2:BJ$14727,9,0)</f>
        <v>0</v>
      </c>
      <c r="N55" s="238">
        <f>VLOOKUP(A$2:A$4956,'DNEVNI IZVESTAJ'!A$2:BK$14727,10,0)</f>
        <v>0</v>
      </c>
      <c r="O55" s="238">
        <f>VLOOKUP(A$2:A$4956,'DNEVNI IZVESTAJ'!A$2:BL$14727,11,0)</f>
        <v>0</v>
      </c>
      <c r="P55" s="238">
        <f>VLOOKUP(A$2:A$4956,'DNEVNI IZVESTAJ'!A$2:BM$14727,12,0)</f>
        <v>0</v>
      </c>
      <c r="Q55" s="238">
        <f>VLOOKUP(A$2:A$4956,'DNEVNI IZVESTAJ'!A$2:BN$14727,13,0)</f>
        <v>0</v>
      </c>
      <c r="R55" s="238">
        <f>VLOOKUP(A$2:A$4956,'DNEVNI IZVESTAJ'!A$2:BO$14727,14,0)</f>
        <v>0</v>
      </c>
      <c r="S55" s="238">
        <f>VLOOKUP(A$2:A$4956,'DNEVNI IZVESTAJ'!A$2:BP$14727,15,0)</f>
        <v>0</v>
      </c>
    </row>
    <row r="56" spans="1:19">
      <c r="A56" s="149" t="s">
        <v>5317</v>
      </c>
      <c r="B56" s="149" t="s">
        <v>5318</v>
      </c>
      <c r="C56" s="149">
        <v>121.27</v>
      </c>
      <c r="D56" s="149">
        <v>852.04</v>
      </c>
      <c r="E56" s="149" t="s">
        <v>2505</v>
      </c>
      <c r="F56" s="241">
        <f>VLOOKUP(A$2:A$4956,'DNEVNI IZVESTAJ'!A$2:C$14727,3,0)</f>
        <v>0</v>
      </c>
      <c r="G56" s="238">
        <f>VLOOKUP(A$2:A$4956,'DNEVNI IZVESTAJ'!A$2:D$14727,4,0)</f>
        <v>365.16</v>
      </c>
      <c r="H56" s="70">
        <f>C56-F56</f>
        <v>121.27</v>
      </c>
      <c r="I56" s="14">
        <f>VLOOKUP(A$2:A$4956,'DNEVNI IZVESTAJ'!A$2:BF$14727,6,0)</f>
        <v>0</v>
      </c>
      <c r="J56" s="18">
        <f ca="1">SUM(I56+UNOS!J$9)</f>
        <v>11</v>
      </c>
      <c r="K56" s="14" t="str">
        <f>VLOOKUP(A$2:A$4956,'DNEVNI IZVESTAJ'!A$2:BH$14727,7,0)</f>
        <v>INDIV</v>
      </c>
      <c r="L56" s="14" t="str">
        <f>VLOOKUP(A$2:A$4956,'DNEVNI IZVESTAJ'!A$2:BI$14727,8,0)</f>
        <v>Current</v>
      </c>
      <c r="M56" s="238">
        <f>VLOOKUP(A$2:A$4956,'DNEVNI IZVESTAJ'!A$2:BJ$14727,9,0)</f>
        <v>0</v>
      </c>
      <c r="N56" s="238">
        <f>VLOOKUP(A$2:A$4956,'DNEVNI IZVESTAJ'!A$2:BK$14727,10,0)</f>
        <v>0</v>
      </c>
      <c r="O56" s="238">
        <f>VLOOKUP(A$2:A$4956,'DNEVNI IZVESTAJ'!A$2:BL$14727,11,0)</f>
        <v>0</v>
      </c>
      <c r="P56" s="238">
        <f>VLOOKUP(A$2:A$4956,'DNEVNI IZVESTAJ'!A$2:BM$14727,12,0)</f>
        <v>0</v>
      </c>
      <c r="Q56" s="238">
        <f>VLOOKUP(A$2:A$4956,'DNEVNI IZVESTAJ'!A$2:BN$14727,13,0)</f>
        <v>0</v>
      </c>
      <c r="R56" s="238">
        <f>VLOOKUP(A$2:A$4956,'DNEVNI IZVESTAJ'!A$2:BO$14727,14,0)</f>
        <v>0</v>
      </c>
      <c r="S56" s="238">
        <f>VLOOKUP(A$2:A$4956,'DNEVNI IZVESTAJ'!A$2:BP$14727,15,0)</f>
        <v>0</v>
      </c>
    </row>
    <row r="57" spans="1:19">
      <c r="A57" s="149" t="s">
        <v>1029</v>
      </c>
      <c r="B57" s="149" t="s">
        <v>12728</v>
      </c>
      <c r="C57" s="149">
        <v>80.84</v>
      </c>
      <c r="D57" s="149">
        <v>442.24</v>
      </c>
      <c r="E57" s="149" t="s">
        <v>1091</v>
      </c>
      <c r="F57" s="241">
        <f>VLOOKUP(A$2:A$4956,'DNEVNI IZVESTAJ'!A$2:C$14727,3,0)</f>
        <v>0</v>
      </c>
      <c r="G57" s="238">
        <f>VLOOKUP(A$2:A$4956,'DNEVNI IZVESTAJ'!A$2:D$14727,4,0)</f>
        <v>0</v>
      </c>
      <c r="H57" s="70">
        <f>C57-F57</f>
        <v>80.84</v>
      </c>
      <c r="I57" s="14">
        <f>VLOOKUP(A$2:A$4956,'DNEVNI IZVESTAJ'!A$2:BF$14727,6,0)</f>
        <v>0</v>
      </c>
      <c r="J57" s="18">
        <f ca="1">SUM(I57+UNOS!J$9)</f>
        <v>11</v>
      </c>
      <c r="K57" s="14" t="str">
        <f>VLOOKUP(A$2:A$4956,'DNEVNI IZVESTAJ'!A$2:BH$14727,7,0)</f>
        <v>INDIV</v>
      </c>
      <c r="L57" s="14" t="str">
        <f>VLOOKUP(A$2:A$4956,'DNEVNI IZVESTAJ'!A$2:BI$14727,8,0)</f>
        <v>Current</v>
      </c>
      <c r="M57" s="238">
        <f>VLOOKUP(A$2:A$4956,'DNEVNI IZVESTAJ'!A$2:BJ$14727,9,0)</f>
        <v>0</v>
      </c>
      <c r="N57" s="238">
        <f>VLOOKUP(A$2:A$4956,'DNEVNI IZVESTAJ'!A$2:BK$14727,10,0)</f>
        <v>0</v>
      </c>
      <c r="O57" s="238">
        <f>VLOOKUP(A$2:A$4956,'DNEVNI IZVESTAJ'!A$2:BL$14727,11,0)</f>
        <v>0</v>
      </c>
      <c r="P57" s="238">
        <f>VLOOKUP(A$2:A$4956,'DNEVNI IZVESTAJ'!A$2:BM$14727,12,0)</f>
        <v>0</v>
      </c>
      <c r="Q57" s="238">
        <f>VLOOKUP(A$2:A$4956,'DNEVNI IZVESTAJ'!A$2:BN$14727,13,0)</f>
        <v>0</v>
      </c>
      <c r="R57" s="238">
        <f>VLOOKUP(A$2:A$4956,'DNEVNI IZVESTAJ'!A$2:BO$14727,14,0)</f>
        <v>0</v>
      </c>
      <c r="S57" s="238">
        <f>VLOOKUP(A$2:A$4956,'DNEVNI IZVESTAJ'!A$2:BP$14727,15,0)</f>
        <v>0</v>
      </c>
    </row>
    <row r="58" spans="1:19">
      <c r="A58" s="149" t="s">
        <v>1758</v>
      </c>
      <c r="B58" s="149" t="s">
        <v>1759</v>
      </c>
      <c r="C58" s="149">
        <v>156.22</v>
      </c>
      <c r="D58" s="149">
        <v>625.4</v>
      </c>
      <c r="E58" s="149" t="s">
        <v>282</v>
      </c>
      <c r="F58" s="241">
        <f>VLOOKUP(A$2:A$4956,'DNEVNI IZVESTAJ'!A$2:C$14727,3,0)</f>
        <v>0</v>
      </c>
      <c r="G58" s="238">
        <f>VLOOKUP(A$2:A$4956,'DNEVNI IZVESTAJ'!A$2:D$14727,4,0)</f>
        <v>0</v>
      </c>
      <c r="H58" s="70">
        <f>C58-F58</f>
        <v>156.22</v>
      </c>
      <c r="I58" s="14">
        <f>VLOOKUP(A$2:A$4956,'DNEVNI IZVESTAJ'!A$2:BF$14727,6,0)</f>
        <v>0</v>
      </c>
      <c r="J58" s="18">
        <f ca="1">SUM(I58+UNOS!J$9)</f>
        <v>11</v>
      </c>
      <c r="K58" s="14" t="str">
        <f>VLOOKUP(A$2:A$4956,'DNEVNI IZVESTAJ'!A$2:BH$14727,7,0)</f>
        <v>INDIV</v>
      </c>
      <c r="L58" s="14" t="str">
        <f>VLOOKUP(A$2:A$4956,'DNEVNI IZVESTAJ'!A$2:BI$14727,8,0)</f>
        <v>Current</v>
      </c>
      <c r="M58" s="238">
        <f>VLOOKUP(A$2:A$4956,'DNEVNI IZVESTAJ'!A$2:BJ$14727,9,0)</f>
        <v>0</v>
      </c>
      <c r="N58" s="238">
        <f>VLOOKUP(A$2:A$4956,'DNEVNI IZVESTAJ'!A$2:BK$14727,10,0)</f>
        <v>0</v>
      </c>
      <c r="O58" s="238">
        <f>VLOOKUP(A$2:A$4956,'DNEVNI IZVESTAJ'!A$2:BL$14727,11,0)</f>
        <v>0</v>
      </c>
      <c r="P58" s="238">
        <f>VLOOKUP(A$2:A$4956,'DNEVNI IZVESTAJ'!A$2:BM$14727,12,0)</f>
        <v>0</v>
      </c>
      <c r="Q58" s="238">
        <f>VLOOKUP(A$2:A$4956,'DNEVNI IZVESTAJ'!A$2:BN$14727,13,0)</f>
        <v>0</v>
      </c>
      <c r="R58" s="238">
        <f>VLOOKUP(A$2:A$4956,'DNEVNI IZVESTAJ'!A$2:BO$14727,14,0)</f>
        <v>0</v>
      </c>
      <c r="S58" s="238">
        <f>VLOOKUP(A$2:A$4956,'DNEVNI IZVESTAJ'!A$2:BP$14727,15,0)</f>
        <v>0</v>
      </c>
    </row>
    <row r="59" spans="1:19">
      <c r="A59" s="149" t="s">
        <v>3189</v>
      </c>
      <c r="B59" s="149" t="s">
        <v>3190</v>
      </c>
      <c r="C59" s="149">
        <v>141.75</v>
      </c>
      <c r="D59" s="149">
        <v>1340.73</v>
      </c>
      <c r="E59" s="149" t="s">
        <v>4501</v>
      </c>
      <c r="F59" s="241">
        <f>VLOOKUP(A$2:A$4956,'DNEVNI IZVESTAJ'!A$2:C$14727,3,0)</f>
        <v>0</v>
      </c>
      <c r="G59" s="238">
        <f>VLOOKUP(A$2:A$4956,'DNEVNI IZVESTAJ'!A$2:D$14727,4,0)</f>
        <v>744.85</v>
      </c>
      <c r="H59" s="70">
        <f>C59-F59</f>
        <v>141.75</v>
      </c>
      <c r="I59" s="14">
        <f>VLOOKUP(A$2:A$4956,'DNEVNI IZVESTAJ'!A$2:BF$14727,6,0)</f>
        <v>0</v>
      </c>
      <c r="J59" s="18">
        <f ca="1">SUM(I59+UNOS!J$9)</f>
        <v>11</v>
      </c>
      <c r="K59" s="14" t="str">
        <f>VLOOKUP(A$2:A$4956,'DNEVNI IZVESTAJ'!A$2:BH$14727,7,0)</f>
        <v>INDIV</v>
      </c>
      <c r="L59" s="14" t="str">
        <f>VLOOKUP(A$2:A$4956,'DNEVNI IZVESTAJ'!A$2:BI$14727,8,0)</f>
        <v>Current</v>
      </c>
      <c r="M59" s="238">
        <f>VLOOKUP(A$2:A$4956,'DNEVNI IZVESTAJ'!A$2:BJ$14727,9,0)</f>
        <v>0</v>
      </c>
      <c r="N59" s="238">
        <f>VLOOKUP(A$2:A$4956,'DNEVNI IZVESTAJ'!A$2:BK$14727,10,0)</f>
        <v>0</v>
      </c>
      <c r="O59" s="238">
        <f>VLOOKUP(A$2:A$4956,'DNEVNI IZVESTAJ'!A$2:BL$14727,11,0)</f>
        <v>0</v>
      </c>
      <c r="P59" s="238">
        <f>VLOOKUP(A$2:A$4956,'DNEVNI IZVESTAJ'!A$2:BM$14727,12,0)</f>
        <v>0</v>
      </c>
      <c r="Q59" s="238">
        <f>VLOOKUP(A$2:A$4956,'DNEVNI IZVESTAJ'!A$2:BN$14727,13,0)</f>
        <v>0</v>
      </c>
      <c r="R59" s="238">
        <f>VLOOKUP(A$2:A$4956,'DNEVNI IZVESTAJ'!A$2:BO$14727,14,0)</f>
        <v>0</v>
      </c>
      <c r="S59" s="238">
        <f>VLOOKUP(A$2:A$4956,'DNEVNI IZVESTAJ'!A$2:BP$14727,15,0)</f>
        <v>0</v>
      </c>
    </row>
    <row r="60" spans="1:19">
      <c r="A60" s="149" t="s">
        <v>1754</v>
      </c>
      <c r="B60" s="149" t="s">
        <v>1755</v>
      </c>
      <c r="C60" s="149">
        <v>126.65</v>
      </c>
      <c r="D60" s="149">
        <v>634.54</v>
      </c>
      <c r="E60" s="149" t="s">
        <v>4330</v>
      </c>
      <c r="F60" s="241">
        <f>VLOOKUP(A$2:A$4956,'DNEVNI IZVESTAJ'!A$2:C$14727,3,0)</f>
        <v>0</v>
      </c>
      <c r="G60" s="238">
        <f>VLOOKUP(A$2:A$4956,'DNEVNI IZVESTAJ'!A$2:D$14727,4,0)</f>
        <v>127.23</v>
      </c>
      <c r="H60" s="70">
        <f>C60-F60</f>
        <v>126.65</v>
      </c>
      <c r="I60" s="14">
        <f>VLOOKUP(A$2:A$4956,'DNEVNI IZVESTAJ'!A$2:BF$14727,6,0)</f>
        <v>0</v>
      </c>
      <c r="J60" s="18">
        <f ca="1">SUM(I60+UNOS!J$9)</f>
        <v>11</v>
      </c>
      <c r="K60" s="14" t="str">
        <f>VLOOKUP(A$2:A$4956,'DNEVNI IZVESTAJ'!A$2:BH$14727,7,0)</f>
        <v>INDIV</v>
      </c>
      <c r="L60" s="14" t="str">
        <f>VLOOKUP(A$2:A$4956,'DNEVNI IZVESTAJ'!A$2:BI$14727,8,0)</f>
        <v>Current</v>
      </c>
      <c r="M60" s="238">
        <f>VLOOKUP(A$2:A$4956,'DNEVNI IZVESTAJ'!A$2:BJ$14727,9,0)</f>
        <v>0</v>
      </c>
      <c r="N60" s="238">
        <f>VLOOKUP(A$2:A$4956,'DNEVNI IZVESTAJ'!A$2:BK$14727,10,0)</f>
        <v>0</v>
      </c>
      <c r="O60" s="238">
        <f>VLOOKUP(A$2:A$4956,'DNEVNI IZVESTAJ'!A$2:BL$14727,11,0)</f>
        <v>0</v>
      </c>
      <c r="P60" s="238">
        <f>VLOOKUP(A$2:A$4956,'DNEVNI IZVESTAJ'!A$2:BM$14727,12,0)</f>
        <v>0</v>
      </c>
      <c r="Q60" s="238">
        <f>VLOOKUP(A$2:A$4956,'DNEVNI IZVESTAJ'!A$2:BN$14727,13,0)</f>
        <v>0</v>
      </c>
      <c r="R60" s="238">
        <f>VLOOKUP(A$2:A$4956,'DNEVNI IZVESTAJ'!A$2:BO$14727,14,0)</f>
        <v>0</v>
      </c>
      <c r="S60" s="238">
        <f>VLOOKUP(A$2:A$4956,'DNEVNI IZVESTAJ'!A$2:BP$14727,15,0)</f>
        <v>0</v>
      </c>
    </row>
    <row r="61" spans="1:19">
      <c r="A61" s="149" t="s">
        <v>1782</v>
      </c>
      <c r="B61" s="149" t="s">
        <v>1783</v>
      </c>
      <c r="C61" s="149">
        <v>107.49</v>
      </c>
      <c r="D61" s="149">
        <v>987.57</v>
      </c>
      <c r="E61" s="149" t="s">
        <v>2509</v>
      </c>
      <c r="F61" s="241">
        <f>VLOOKUP(A$2:A$4956,'DNEVNI IZVESTAJ'!A$2:C$14727,3,0)</f>
        <v>0</v>
      </c>
      <c r="G61" s="238">
        <f>VLOOKUP(A$2:A$4956,'DNEVNI IZVESTAJ'!A$2:D$14727,4,0)</f>
        <v>548.65</v>
      </c>
      <c r="H61" s="70">
        <f>C61-F61</f>
        <v>107.49</v>
      </c>
      <c r="I61" s="14">
        <f>VLOOKUP(A$2:A$4956,'DNEVNI IZVESTAJ'!A$2:BF$14727,6,0)</f>
        <v>0</v>
      </c>
      <c r="J61" s="18">
        <f ca="1">SUM(I61+UNOS!J$9)</f>
        <v>11</v>
      </c>
      <c r="K61" s="14" t="str">
        <f>VLOOKUP(A$2:A$4956,'DNEVNI IZVESTAJ'!A$2:BH$14727,7,0)</f>
        <v>INDIV</v>
      </c>
      <c r="L61" s="14" t="str">
        <f>VLOOKUP(A$2:A$4956,'DNEVNI IZVESTAJ'!A$2:BI$14727,8,0)</f>
        <v>Current</v>
      </c>
      <c r="M61" s="238">
        <f>VLOOKUP(A$2:A$4956,'DNEVNI IZVESTAJ'!A$2:BJ$14727,9,0)</f>
        <v>0</v>
      </c>
      <c r="N61" s="238">
        <f>VLOOKUP(A$2:A$4956,'DNEVNI IZVESTAJ'!A$2:BK$14727,10,0)</f>
        <v>0</v>
      </c>
      <c r="O61" s="238">
        <f>VLOOKUP(A$2:A$4956,'DNEVNI IZVESTAJ'!A$2:BL$14727,11,0)</f>
        <v>0</v>
      </c>
      <c r="P61" s="238">
        <f>VLOOKUP(A$2:A$4956,'DNEVNI IZVESTAJ'!A$2:BM$14727,12,0)</f>
        <v>0</v>
      </c>
      <c r="Q61" s="238">
        <f>VLOOKUP(A$2:A$4956,'DNEVNI IZVESTAJ'!A$2:BN$14727,13,0)</f>
        <v>0</v>
      </c>
      <c r="R61" s="238">
        <f>VLOOKUP(A$2:A$4956,'DNEVNI IZVESTAJ'!A$2:BO$14727,14,0)</f>
        <v>0</v>
      </c>
      <c r="S61" s="238">
        <f>VLOOKUP(A$2:A$4956,'DNEVNI IZVESTAJ'!A$2:BP$14727,15,0)</f>
        <v>0</v>
      </c>
    </row>
    <row r="62" spans="1:19">
      <c r="A62" s="149" t="s">
        <v>3355</v>
      </c>
      <c r="B62" s="149" t="s">
        <v>3356</v>
      </c>
      <c r="C62" s="149">
        <v>99.46</v>
      </c>
      <c r="D62" s="149">
        <v>594.59</v>
      </c>
      <c r="E62" s="149" t="s">
        <v>3357</v>
      </c>
      <c r="F62" s="241">
        <f>VLOOKUP(A$2:A$4956,'DNEVNI IZVESTAJ'!A$2:C$14727,3,0)</f>
        <v>0</v>
      </c>
      <c r="G62" s="238">
        <f>VLOOKUP(A$2:A$4956,'DNEVNI IZVESTAJ'!A$2:D$14727,4,0)</f>
        <v>198.66</v>
      </c>
      <c r="H62" s="70">
        <f>C62-F62</f>
        <v>99.46</v>
      </c>
      <c r="I62" s="14">
        <f>VLOOKUP(A$2:A$4956,'DNEVNI IZVESTAJ'!A$2:BF$14727,6,0)</f>
        <v>0</v>
      </c>
      <c r="J62" s="18">
        <f ca="1">SUM(I62+UNOS!J$9)</f>
        <v>11</v>
      </c>
      <c r="K62" s="14" t="str">
        <f>VLOOKUP(A$2:A$4956,'DNEVNI IZVESTAJ'!A$2:BH$14727,7,0)</f>
        <v>INDIV</v>
      </c>
      <c r="L62" s="14" t="str">
        <f>VLOOKUP(A$2:A$4956,'DNEVNI IZVESTAJ'!A$2:BI$14727,8,0)</f>
        <v>Current</v>
      </c>
      <c r="M62" s="238">
        <f>VLOOKUP(A$2:A$4956,'DNEVNI IZVESTAJ'!A$2:BJ$14727,9,0)</f>
        <v>0</v>
      </c>
      <c r="N62" s="238">
        <f>VLOOKUP(A$2:A$4956,'DNEVNI IZVESTAJ'!A$2:BK$14727,10,0)</f>
        <v>0</v>
      </c>
      <c r="O62" s="238">
        <f>VLOOKUP(A$2:A$4956,'DNEVNI IZVESTAJ'!A$2:BL$14727,11,0)</f>
        <v>0</v>
      </c>
      <c r="P62" s="238">
        <f>VLOOKUP(A$2:A$4956,'DNEVNI IZVESTAJ'!A$2:BM$14727,12,0)</f>
        <v>0</v>
      </c>
      <c r="Q62" s="238">
        <f>VLOOKUP(A$2:A$4956,'DNEVNI IZVESTAJ'!A$2:BN$14727,13,0)</f>
        <v>0</v>
      </c>
      <c r="R62" s="238">
        <f>VLOOKUP(A$2:A$4956,'DNEVNI IZVESTAJ'!A$2:BO$14727,14,0)</f>
        <v>0</v>
      </c>
      <c r="S62" s="238">
        <f>VLOOKUP(A$2:A$4956,'DNEVNI IZVESTAJ'!A$2:BP$14727,15,0)</f>
        <v>0</v>
      </c>
    </row>
    <row r="63" spans="1:19">
      <c r="A63" s="149" t="s">
        <v>988</v>
      </c>
      <c r="B63" s="149" t="s">
        <v>989</v>
      </c>
      <c r="C63" s="149">
        <v>204.84</v>
      </c>
      <c r="D63" s="149">
        <v>6486.54</v>
      </c>
      <c r="E63" s="149" t="s">
        <v>997</v>
      </c>
      <c r="F63" s="241">
        <f>VLOOKUP(A$2:A$4956,'DNEVNI IZVESTAJ'!A$2:C$14727,3,0)</f>
        <v>0</v>
      </c>
      <c r="G63" s="238">
        <f>VLOOKUP(A$2:A$4956,'DNEVNI IZVESTAJ'!A$2:D$14727,4,0)</f>
        <v>5549.15</v>
      </c>
      <c r="H63" s="70">
        <f>C63-F63</f>
        <v>204.84</v>
      </c>
      <c r="I63" s="14">
        <f>VLOOKUP(A$2:A$4956,'DNEVNI IZVESTAJ'!A$2:BF$14727,6,0)</f>
        <v>0</v>
      </c>
      <c r="J63" s="18">
        <f ca="1">SUM(I63+UNOS!J$9)</f>
        <v>11</v>
      </c>
      <c r="K63" s="14" t="str">
        <f>VLOOKUP(A$2:A$4956,'DNEVNI IZVESTAJ'!A$2:BH$14727,7,0)</f>
        <v>SBB</v>
      </c>
      <c r="L63" s="14" t="str">
        <f>VLOOKUP(A$2:A$4956,'DNEVNI IZVESTAJ'!A$2:BI$14727,8,0)</f>
        <v>Current</v>
      </c>
      <c r="M63" s="238">
        <f>VLOOKUP(A$2:A$4956,'DNEVNI IZVESTAJ'!A$2:BJ$14727,9,0)</f>
        <v>0</v>
      </c>
      <c r="N63" s="238">
        <f>VLOOKUP(A$2:A$4956,'DNEVNI IZVESTAJ'!A$2:BK$14727,10,0)</f>
        <v>0</v>
      </c>
      <c r="O63" s="238">
        <f>VLOOKUP(A$2:A$4956,'DNEVNI IZVESTAJ'!A$2:BL$14727,11,0)</f>
        <v>0</v>
      </c>
      <c r="P63" s="238">
        <f>VLOOKUP(A$2:A$4956,'DNEVNI IZVESTAJ'!A$2:BM$14727,12,0)</f>
        <v>0</v>
      </c>
      <c r="Q63" s="238">
        <f>VLOOKUP(A$2:A$4956,'DNEVNI IZVESTAJ'!A$2:BN$14727,13,0)</f>
        <v>0</v>
      </c>
      <c r="R63" s="238">
        <f>VLOOKUP(A$2:A$4956,'DNEVNI IZVESTAJ'!A$2:BO$14727,14,0)</f>
        <v>0</v>
      </c>
      <c r="S63" s="238">
        <f>VLOOKUP(A$2:A$4956,'DNEVNI IZVESTAJ'!A$2:BP$14727,15,0)</f>
        <v>0</v>
      </c>
    </row>
    <row r="64" spans="1:19">
      <c r="A64" s="149" t="s">
        <v>224</v>
      </c>
      <c r="B64" s="149" t="s">
        <v>225</v>
      </c>
      <c r="C64" s="149">
        <v>169.9</v>
      </c>
      <c r="D64" s="149">
        <v>1700</v>
      </c>
      <c r="E64" s="149" t="s">
        <v>226</v>
      </c>
      <c r="F64" s="241">
        <f>VLOOKUP(A$2:A$4956,'DNEVNI IZVESTAJ'!A$2:C$14727,3,0)</f>
        <v>0</v>
      </c>
      <c r="G64" s="238">
        <f>VLOOKUP(A$2:A$4956,'DNEVNI IZVESTAJ'!A$2:D$14727,4,0)</f>
        <v>1020</v>
      </c>
      <c r="H64" s="70">
        <f>C64-F64</f>
        <v>169.9</v>
      </c>
      <c r="I64" s="14">
        <f>VLOOKUP(A$2:A$4956,'DNEVNI IZVESTAJ'!A$2:BF$14727,6,0)</f>
        <v>0</v>
      </c>
      <c r="J64" s="18">
        <f ca="1">SUM(I64+UNOS!J$9)</f>
        <v>11</v>
      </c>
      <c r="K64" s="14" t="str">
        <f>VLOOKUP(A$2:A$4956,'DNEVNI IZVESTAJ'!A$2:BH$14727,7,0)</f>
        <v>SBB</v>
      </c>
      <c r="L64" s="14" t="str">
        <f>VLOOKUP(A$2:A$4956,'DNEVNI IZVESTAJ'!A$2:BI$14727,8,0)</f>
        <v>Current</v>
      </c>
      <c r="M64" s="238">
        <f>VLOOKUP(A$2:A$4956,'DNEVNI IZVESTAJ'!A$2:BJ$14727,9,0)</f>
        <v>0</v>
      </c>
      <c r="N64" s="238">
        <f>VLOOKUP(A$2:A$4956,'DNEVNI IZVESTAJ'!A$2:BK$14727,10,0)</f>
        <v>0</v>
      </c>
      <c r="O64" s="238">
        <f>VLOOKUP(A$2:A$4956,'DNEVNI IZVESTAJ'!A$2:BL$14727,11,0)</f>
        <v>0</v>
      </c>
      <c r="P64" s="238">
        <f>VLOOKUP(A$2:A$4956,'DNEVNI IZVESTAJ'!A$2:BM$14727,12,0)</f>
        <v>0</v>
      </c>
      <c r="Q64" s="238">
        <f>VLOOKUP(A$2:A$4956,'DNEVNI IZVESTAJ'!A$2:BN$14727,13,0)</f>
        <v>0</v>
      </c>
      <c r="R64" s="238">
        <f>VLOOKUP(A$2:A$4956,'DNEVNI IZVESTAJ'!A$2:BO$14727,14,0)</f>
        <v>0</v>
      </c>
      <c r="S64" s="238">
        <f>VLOOKUP(A$2:A$4956,'DNEVNI IZVESTAJ'!A$2:BP$14727,15,0)</f>
        <v>0</v>
      </c>
    </row>
    <row r="65" spans="1:19">
      <c r="A65" s="149" t="s">
        <v>648</v>
      </c>
      <c r="B65" s="149" t="s">
        <v>649</v>
      </c>
      <c r="C65" s="149">
        <v>144.35</v>
      </c>
      <c r="D65" s="149">
        <v>891.42</v>
      </c>
      <c r="E65" s="149" t="s">
        <v>650</v>
      </c>
      <c r="F65" s="241">
        <f>VLOOKUP(A$2:A$4956,'DNEVNI IZVESTAJ'!A$2:C$14727,3,0)</f>
        <v>0</v>
      </c>
      <c r="G65" s="238">
        <f>VLOOKUP(A$2:A$4956,'DNEVNI IZVESTAJ'!A$2:D$14727,4,0)</f>
        <v>297.14</v>
      </c>
      <c r="H65" s="70">
        <f>C65-F65</f>
        <v>144.35</v>
      </c>
      <c r="I65" s="14">
        <f>VLOOKUP(A$2:A$4956,'DNEVNI IZVESTAJ'!A$2:BF$14727,6,0)</f>
        <v>0</v>
      </c>
      <c r="J65" s="18">
        <f ca="1">SUM(I65+UNOS!J$9)</f>
        <v>11</v>
      </c>
      <c r="K65" s="14" t="str">
        <f>VLOOKUP(A$2:A$4956,'DNEVNI IZVESTAJ'!A$2:BH$14727,7,0)</f>
        <v>INDIV</v>
      </c>
      <c r="L65" s="14" t="str">
        <f>VLOOKUP(A$2:A$4956,'DNEVNI IZVESTAJ'!A$2:BI$14727,8,0)</f>
        <v>Current</v>
      </c>
      <c r="M65" s="238">
        <f>VLOOKUP(A$2:A$4956,'DNEVNI IZVESTAJ'!A$2:BJ$14727,9,0)</f>
        <v>0</v>
      </c>
      <c r="N65" s="238">
        <f>VLOOKUP(A$2:A$4956,'DNEVNI IZVESTAJ'!A$2:BK$14727,10,0)</f>
        <v>0</v>
      </c>
      <c r="O65" s="238">
        <f>VLOOKUP(A$2:A$4956,'DNEVNI IZVESTAJ'!A$2:BL$14727,11,0)</f>
        <v>0</v>
      </c>
      <c r="P65" s="238">
        <f>VLOOKUP(A$2:A$4956,'DNEVNI IZVESTAJ'!A$2:BM$14727,12,0)</f>
        <v>0</v>
      </c>
      <c r="Q65" s="238">
        <f>VLOOKUP(A$2:A$4956,'DNEVNI IZVESTAJ'!A$2:BN$14727,13,0)</f>
        <v>0</v>
      </c>
      <c r="R65" s="238">
        <f>VLOOKUP(A$2:A$4956,'DNEVNI IZVESTAJ'!A$2:BO$14727,14,0)</f>
        <v>0</v>
      </c>
      <c r="S65" s="238">
        <f>VLOOKUP(A$2:A$4956,'DNEVNI IZVESTAJ'!A$2:BP$14727,15,0)</f>
        <v>0</v>
      </c>
    </row>
    <row r="66" spans="1:19">
      <c r="A66" s="149" t="s">
        <v>4737</v>
      </c>
      <c r="B66" s="149" t="s">
        <v>4738</v>
      </c>
      <c r="C66" s="149">
        <v>112.82</v>
      </c>
      <c r="D66" s="149">
        <v>1132.2</v>
      </c>
      <c r="E66" s="149" t="s">
        <v>2131</v>
      </c>
      <c r="F66" s="241">
        <f>VLOOKUP(A$2:A$4956,'DNEVNI IZVESTAJ'!A$2:C$14727,3,0)</f>
        <v>0</v>
      </c>
      <c r="G66" s="238">
        <f>VLOOKUP(A$2:A$4956,'DNEVNI IZVESTAJ'!A$2:D$14727,4,0)</f>
        <v>679.32</v>
      </c>
      <c r="H66" s="70">
        <f>C66-F66</f>
        <v>112.82</v>
      </c>
      <c r="I66" s="14">
        <f>VLOOKUP(A$2:A$4956,'DNEVNI IZVESTAJ'!A$2:BF$14727,6,0)</f>
        <v>0</v>
      </c>
      <c r="J66" s="18">
        <f ca="1">SUM(I66+UNOS!J$9)</f>
        <v>11</v>
      </c>
      <c r="K66" s="14" t="str">
        <f>VLOOKUP(A$2:A$4956,'DNEVNI IZVESTAJ'!A$2:BH$14727,7,0)</f>
        <v>SBB</v>
      </c>
      <c r="L66" s="14" t="str">
        <f>VLOOKUP(A$2:A$4956,'DNEVNI IZVESTAJ'!A$2:BI$14727,8,0)</f>
        <v>Current</v>
      </c>
      <c r="M66" s="238">
        <f>VLOOKUP(A$2:A$4956,'DNEVNI IZVESTAJ'!A$2:BJ$14727,9,0)</f>
        <v>0</v>
      </c>
      <c r="N66" s="238">
        <f>VLOOKUP(A$2:A$4956,'DNEVNI IZVESTAJ'!A$2:BK$14727,10,0)</f>
        <v>0</v>
      </c>
      <c r="O66" s="238">
        <f>VLOOKUP(A$2:A$4956,'DNEVNI IZVESTAJ'!A$2:BL$14727,11,0)</f>
        <v>0</v>
      </c>
      <c r="P66" s="238">
        <f>VLOOKUP(A$2:A$4956,'DNEVNI IZVESTAJ'!A$2:BM$14727,12,0)</f>
        <v>0</v>
      </c>
      <c r="Q66" s="238">
        <f>VLOOKUP(A$2:A$4956,'DNEVNI IZVESTAJ'!A$2:BN$14727,13,0)</f>
        <v>0</v>
      </c>
      <c r="R66" s="238">
        <f>VLOOKUP(A$2:A$4956,'DNEVNI IZVESTAJ'!A$2:BO$14727,14,0)</f>
        <v>0</v>
      </c>
      <c r="S66" s="238">
        <f>VLOOKUP(A$2:A$4956,'DNEVNI IZVESTAJ'!A$2:BP$14727,15,0)</f>
        <v>0</v>
      </c>
    </row>
    <row r="67" spans="1:19">
      <c r="A67" s="149" t="s">
        <v>1956</v>
      </c>
      <c r="B67" s="149" t="s">
        <v>1957</v>
      </c>
      <c r="C67" s="149">
        <v>222.68</v>
      </c>
      <c r="D67" s="149">
        <v>1412.51</v>
      </c>
      <c r="E67" s="149" t="s">
        <v>5748</v>
      </c>
      <c r="F67" s="241">
        <f>VLOOKUP(A$2:A$4956,'DNEVNI IZVESTAJ'!A$2:C$14727,3,0)</f>
        <v>0</v>
      </c>
      <c r="G67" s="238">
        <f>VLOOKUP(A$2:A$4956,'DNEVNI IZVESTAJ'!A$2:D$14727,4,0)</f>
        <v>475.82</v>
      </c>
      <c r="H67" s="70">
        <f>C67-F67</f>
        <v>222.68</v>
      </c>
      <c r="I67" s="14">
        <f>VLOOKUP(A$2:A$4956,'DNEVNI IZVESTAJ'!A$2:BF$14727,6,0)</f>
        <v>0</v>
      </c>
      <c r="J67" s="18">
        <f ca="1">SUM(I67+UNOS!J$9)</f>
        <v>11</v>
      </c>
      <c r="K67" s="14" t="str">
        <f>VLOOKUP(A$2:A$4956,'DNEVNI IZVESTAJ'!A$2:BH$14727,7,0)</f>
        <v>INDIV</v>
      </c>
      <c r="L67" s="14" t="str">
        <f>VLOOKUP(A$2:A$4956,'DNEVNI IZVESTAJ'!A$2:BI$14727,8,0)</f>
        <v>Current</v>
      </c>
      <c r="M67" s="238">
        <f>VLOOKUP(A$2:A$4956,'DNEVNI IZVESTAJ'!A$2:BJ$14727,9,0)</f>
        <v>0</v>
      </c>
      <c r="N67" s="238">
        <f>VLOOKUP(A$2:A$4956,'DNEVNI IZVESTAJ'!A$2:BK$14727,10,0)</f>
        <v>0</v>
      </c>
      <c r="O67" s="238">
        <f>VLOOKUP(A$2:A$4956,'DNEVNI IZVESTAJ'!A$2:BL$14727,11,0)</f>
        <v>0</v>
      </c>
      <c r="P67" s="238">
        <f>VLOOKUP(A$2:A$4956,'DNEVNI IZVESTAJ'!A$2:BM$14727,12,0)</f>
        <v>0</v>
      </c>
      <c r="Q67" s="238">
        <f>VLOOKUP(A$2:A$4956,'DNEVNI IZVESTAJ'!A$2:BN$14727,13,0)</f>
        <v>0</v>
      </c>
      <c r="R67" s="238">
        <f>VLOOKUP(A$2:A$4956,'DNEVNI IZVESTAJ'!A$2:BO$14727,14,0)</f>
        <v>0</v>
      </c>
      <c r="S67" s="238">
        <f>VLOOKUP(A$2:A$4956,'DNEVNI IZVESTAJ'!A$2:BP$14727,15,0)</f>
        <v>0</v>
      </c>
    </row>
    <row r="68" spans="1:19">
      <c r="A68" s="149" t="s">
        <v>5146</v>
      </c>
      <c r="B68" s="149" t="s">
        <v>5147</v>
      </c>
      <c r="C68" s="149">
        <v>157</v>
      </c>
      <c r="D68" s="149">
        <v>1110.06</v>
      </c>
      <c r="E68" s="149" t="s">
        <v>4237</v>
      </c>
      <c r="F68" s="241">
        <f>VLOOKUP(A$2:A$4956,'DNEVNI IZVESTAJ'!A$2:C$14727,3,0)</f>
        <v>0</v>
      </c>
      <c r="G68" s="238">
        <f>VLOOKUP(A$2:A$4956,'DNEVNI IZVESTAJ'!A$2:D$14727,4,0)</f>
        <v>475.74</v>
      </c>
      <c r="H68" s="70">
        <f>C68-F68</f>
        <v>157</v>
      </c>
      <c r="I68" s="14">
        <f>VLOOKUP(A$2:A$4956,'DNEVNI IZVESTAJ'!A$2:BF$14727,6,0)</f>
        <v>0</v>
      </c>
      <c r="J68" s="18">
        <f ca="1">SUM(I68+UNOS!J$9)</f>
        <v>11</v>
      </c>
      <c r="K68" s="14" t="str">
        <f>VLOOKUP(A$2:A$4956,'DNEVNI IZVESTAJ'!A$2:BH$14727,7,0)</f>
        <v>INDIV</v>
      </c>
      <c r="L68" s="14" t="str">
        <f>VLOOKUP(A$2:A$4956,'DNEVNI IZVESTAJ'!A$2:BI$14727,8,0)</f>
        <v>Current</v>
      </c>
      <c r="M68" s="238">
        <f>VLOOKUP(A$2:A$4956,'DNEVNI IZVESTAJ'!A$2:BJ$14727,9,0)</f>
        <v>0</v>
      </c>
      <c r="N68" s="238">
        <f>VLOOKUP(A$2:A$4956,'DNEVNI IZVESTAJ'!A$2:BK$14727,10,0)</f>
        <v>0</v>
      </c>
      <c r="O68" s="238">
        <f>VLOOKUP(A$2:A$4956,'DNEVNI IZVESTAJ'!A$2:BL$14727,11,0)</f>
        <v>0</v>
      </c>
      <c r="P68" s="238">
        <f>VLOOKUP(A$2:A$4956,'DNEVNI IZVESTAJ'!A$2:BM$14727,12,0)</f>
        <v>0</v>
      </c>
      <c r="Q68" s="238">
        <f>VLOOKUP(A$2:A$4956,'DNEVNI IZVESTAJ'!A$2:BN$14727,13,0)</f>
        <v>0</v>
      </c>
      <c r="R68" s="238">
        <f>VLOOKUP(A$2:A$4956,'DNEVNI IZVESTAJ'!A$2:BO$14727,14,0)</f>
        <v>0</v>
      </c>
      <c r="S68" s="238">
        <f>VLOOKUP(A$2:A$4956,'DNEVNI IZVESTAJ'!A$2:BP$14727,15,0)</f>
        <v>0</v>
      </c>
    </row>
    <row r="69" spans="1:19">
      <c r="A69" s="149" t="s">
        <v>5377</v>
      </c>
      <c r="B69" s="149" t="s">
        <v>5378</v>
      </c>
      <c r="C69" s="149">
        <v>154.22</v>
      </c>
      <c r="D69" s="149">
        <v>772.45</v>
      </c>
      <c r="E69" s="149" t="s">
        <v>4501</v>
      </c>
      <c r="F69" s="241">
        <f>VLOOKUP(A$2:A$4956,'DNEVNI IZVESTAJ'!A$2:C$14727,3,0)</f>
        <v>0</v>
      </c>
      <c r="G69" s="238">
        <f>VLOOKUP(A$2:A$4956,'DNEVNI IZVESTAJ'!A$2:D$14727,4,0)</f>
        <v>154.49</v>
      </c>
      <c r="H69" s="70">
        <f>C69-F69</f>
        <v>154.22</v>
      </c>
      <c r="I69" s="14">
        <f>VLOOKUP(A$2:A$4956,'DNEVNI IZVESTAJ'!A$2:BF$14727,6,0)</f>
        <v>0</v>
      </c>
      <c r="J69" s="18">
        <f ca="1">SUM(I69+UNOS!J$9)</f>
        <v>11</v>
      </c>
      <c r="K69" s="14" t="str">
        <f>VLOOKUP(A$2:A$4956,'DNEVNI IZVESTAJ'!A$2:BH$14727,7,0)</f>
        <v>INDIV</v>
      </c>
      <c r="L69" s="14" t="str">
        <f>VLOOKUP(A$2:A$4956,'DNEVNI IZVESTAJ'!A$2:BI$14727,8,0)</f>
        <v>Current</v>
      </c>
      <c r="M69" s="238">
        <f>VLOOKUP(A$2:A$4956,'DNEVNI IZVESTAJ'!A$2:BJ$14727,9,0)</f>
        <v>0</v>
      </c>
      <c r="N69" s="238">
        <f>VLOOKUP(A$2:A$4956,'DNEVNI IZVESTAJ'!A$2:BK$14727,10,0)</f>
        <v>0</v>
      </c>
      <c r="O69" s="238">
        <f>VLOOKUP(A$2:A$4956,'DNEVNI IZVESTAJ'!A$2:BL$14727,11,0)</f>
        <v>0</v>
      </c>
      <c r="P69" s="238">
        <f>VLOOKUP(A$2:A$4956,'DNEVNI IZVESTAJ'!A$2:BM$14727,12,0)</f>
        <v>0</v>
      </c>
      <c r="Q69" s="238">
        <f>VLOOKUP(A$2:A$4956,'DNEVNI IZVESTAJ'!A$2:BN$14727,13,0)</f>
        <v>0</v>
      </c>
      <c r="R69" s="238">
        <f>VLOOKUP(A$2:A$4956,'DNEVNI IZVESTAJ'!A$2:BO$14727,14,0)</f>
        <v>0</v>
      </c>
      <c r="S69" s="238">
        <f>VLOOKUP(A$2:A$4956,'DNEVNI IZVESTAJ'!A$2:BP$14727,15,0)</f>
        <v>0</v>
      </c>
    </row>
    <row r="70" spans="1:19">
      <c r="A70" s="149" t="s">
        <v>1043</v>
      </c>
      <c r="B70" s="149" t="s">
        <v>1044</v>
      </c>
      <c r="C70" s="149">
        <v>110.34</v>
      </c>
      <c r="D70" s="149">
        <v>661.81</v>
      </c>
      <c r="E70" s="149" t="s">
        <v>4433</v>
      </c>
      <c r="F70" s="241">
        <f>VLOOKUP(A$2:A$4956,'DNEVNI IZVESTAJ'!A$2:C$14727,3,0)</f>
        <v>0</v>
      </c>
      <c r="G70" s="238">
        <f>VLOOKUP(A$2:A$4956,'DNEVNI IZVESTAJ'!A$2:D$14727,4,0)</f>
        <v>221.12</v>
      </c>
      <c r="H70" s="70">
        <f>C70-F70</f>
        <v>110.34</v>
      </c>
      <c r="I70" s="14">
        <f>VLOOKUP(A$2:A$4956,'DNEVNI IZVESTAJ'!A$2:BF$14727,6,0)</f>
        <v>0</v>
      </c>
      <c r="J70" s="18">
        <f ca="1">SUM(I70+UNOS!J$9)</f>
        <v>11</v>
      </c>
      <c r="K70" s="14" t="str">
        <f>VLOOKUP(A$2:A$4956,'DNEVNI IZVESTAJ'!A$2:BH$14727,7,0)</f>
        <v>INDIV</v>
      </c>
      <c r="L70" s="14" t="str">
        <f>VLOOKUP(A$2:A$4956,'DNEVNI IZVESTAJ'!A$2:BI$14727,8,0)</f>
        <v>Current</v>
      </c>
      <c r="M70" s="238">
        <f>VLOOKUP(A$2:A$4956,'DNEVNI IZVESTAJ'!A$2:BJ$14727,9,0)</f>
        <v>0</v>
      </c>
      <c r="N70" s="238">
        <f>VLOOKUP(A$2:A$4956,'DNEVNI IZVESTAJ'!A$2:BK$14727,10,0)</f>
        <v>0</v>
      </c>
      <c r="O70" s="238">
        <f>VLOOKUP(A$2:A$4956,'DNEVNI IZVESTAJ'!A$2:BL$14727,11,0)</f>
        <v>0</v>
      </c>
      <c r="P70" s="238">
        <f>VLOOKUP(A$2:A$4956,'DNEVNI IZVESTAJ'!A$2:BM$14727,12,0)</f>
        <v>0</v>
      </c>
      <c r="Q70" s="238">
        <f>VLOOKUP(A$2:A$4956,'DNEVNI IZVESTAJ'!A$2:BN$14727,13,0)</f>
        <v>0</v>
      </c>
      <c r="R70" s="238">
        <f>VLOOKUP(A$2:A$4956,'DNEVNI IZVESTAJ'!A$2:BO$14727,14,0)</f>
        <v>0</v>
      </c>
      <c r="S70" s="238">
        <f>VLOOKUP(A$2:A$4956,'DNEVNI IZVESTAJ'!A$2:BP$14727,15,0)</f>
        <v>0</v>
      </c>
    </row>
    <row r="71" spans="1:19">
      <c r="A71" s="149" t="s">
        <v>5898</v>
      </c>
      <c r="B71" s="149" t="s">
        <v>5899</v>
      </c>
      <c r="C71" s="149">
        <v>179.95</v>
      </c>
      <c r="D71" s="149">
        <v>2255.2199999999998</v>
      </c>
      <c r="E71" s="149" t="s">
        <v>5900</v>
      </c>
      <c r="F71" s="241">
        <f>VLOOKUP(A$2:A$4956,'DNEVNI IZVESTAJ'!A$2:C$14727,3,0)</f>
        <v>0</v>
      </c>
      <c r="G71" s="238">
        <f>VLOOKUP(A$2:A$4956,'DNEVNI IZVESTAJ'!A$2:D$14727,4,0)</f>
        <v>1579.33</v>
      </c>
      <c r="H71" s="70">
        <f>C71-F71</f>
        <v>179.95</v>
      </c>
      <c r="I71" s="14">
        <f>VLOOKUP(A$2:A$4956,'DNEVNI IZVESTAJ'!A$2:BF$14727,6,0)</f>
        <v>0</v>
      </c>
      <c r="J71" s="18">
        <f ca="1">SUM(I71+UNOS!J$9)</f>
        <v>11</v>
      </c>
      <c r="K71" s="14" t="str">
        <f>VLOOKUP(A$2:A$4956,'DNEVNI IZVESTAJ'!A$2:BH$14727,7,0)</f>
        <v>SBB</v>
      </c>
      <c r="L71" s="14" t="str">
        <f>VLOOKUP(A$2:A$4956,'DNEVNI IZVESTAJ'!A$2:BI$14727,8,0)</f>
        <v>Current</v>
      </c>
      <c r="M71" s="238">
        <f>VLOOKUP(A$2:A$4956,'DNEVNI IZVESTAJ'!A$2:BJ$14727,9,0)</f>
        <v>0</v>
      </c>
      <c r="N71" s="238">
        <f>VLOOKUP(A$2:A$4956,'DNEVNI IZVESTAJ'!A$2:BK$14727,10,0)</f>
        <v>0</v>
      </c>
      <c r="O71" s="238">
        <f>VLOOKUP(A$2:A$4956,'DNEVNI IZVESTAJ'!A$2:BL$14727,11,0)</f>
        <v>0</v>
      </c>
      <c r="P71" s="238">
        <f>VLOOKUP(A$2:A$4956,'DNEVNI IZVESTAJ'!A$2:BM$14727,12,0)</f>
        <v>0</v>
      </c>
      <c r="Q71" s="238">
        <f>VLOOKUP(A$2:A$4956,'DNEVNI IZVESTAJ'!A$2:BN$14727,13,0)</f>
        <v>0</v>
      </c>
      <c r="R71" s="238">
        <f>VLOOKUP(A$2:A$4956,'DNEVNI IZVESTAJ'!A$2:BO$14727,14,0)</f>
        <v>0</v>
      </c>
      <c r="S71" s="238">
        <f>VLOOKUP(A$2:A$4956,'DNEVNI IZVESTAJ'!A$2:BP$14727,15,0)</f>
        <v>0</v>
      </c>
    </row>
    <row r="72" spans="1:19">
      <c r="A72" s="149" t="s">
        <v>4352</v>
      </c>
      <c r="B72" s="149" t="s">
        <v>4353</v>
      </c>
      <c r="C72" s="149">
        <v>61.05</v>
      </c>
      <c r="D72" s="149">
        <v>1665.63</v>
      </c>
      <c r="E72" s="149" t="s">
        <v>1441</v>
      </c>
      <c r="F72" s="241">
        <f>VLOOKUP(A$2:A$4956,'DNEVNI IZVESTAJ'!A$2:C$14727,3,0)</f>
        <v>0</v>
      </c>
      <c r="G72" s="238">
        <f>VLOOKUP(A$2:A$4956,'DNEVNI IZVESTAJ'!A$2:D$14727,4,0)</f>
        <v>1121.03</v>
      </c>
      <c r="H72" s="70">
        <f>C72-F72</f>
        <v>61.05</v>
      </c>
      <c r="I72" s="14">
        <f>VLOOKUP(A$2:A$4956,'DNEVNI IZVESTAJ'!A$2:BF$14727,6,0)</f>
        <v>0</v>
      </c>
      <c r="J72" s="18">
        <f ca="1">SUM(I72+UNOS!J$9)</f>
        <v>11</v>
      </c>
      <c r="K72" s="14" t="str">
        <f>VLOOKUP(A$2:A$4956,'DNEVNI IZVESTAJ'!A$2:BH$14727,7,0)</f>
        <v>INDIV</v>
      </c>
      <c r="L72" s="14" t="str">
        <f>VLOOKUP(A$2:A$4956,'DNEVNI IZVESTAJ'!A$2:BI$14727,8,0)</f>
        <v>Current</v>
      </c>
      <c r="M72" s="238">
        <f>VLOOKUP(A$2:A$4956,'DNEVNI IZVESTAJ'!A$2:BJ$14727,9,0)</f>
        <v>0</v>
      </c>
      <c r="N72" s="238">
        <f>VLOOKUP(A$2:A$4956,'DNEVNI IZVESTAJ'!A$2:BK$14727,10,0)</f>
        <v>0</v>
      </c>
      <c r="O72" s="238">
        <f>VLOOKUP(A$2:A$4956,'DNEVNI IZVESTAJ'!A$2:BL$14727,11,0)</f>
        <v>0</v>
      </c>
      <c r="P72" s="238">
        <f>VLOOKUP(A$2:A$4956,'DNEVNI IZVESTAJ'!A$2:BM$14727,12,0)</f>
        <v>0</v>
      </c>
      <c r="Q72" s="238">
        <f>VLOOKUP(A$2:A$4956,'DNEVNI IZVESTAJ'!A$2:BN$14727,13,0)</f>
        <v>0</v>
      </c>
      <c r="R72" s="238">
        <f>VLOOKUP(A$2:A$4956,'DNEVNI IZVESTAJ'!A$2:BO$14727,14,0)</f>
        <v>0</v>
      </c>
      <c r="S72" s="238">
        <f>VLOOKUP(A$2:A$4956,'DNEVNI IZVESTAJ'!A$2:BP$14727,15,0)</f>
        <v>0</v>
      </c>
    </row>
    <row r="73" spans="1:19">
      <c r="A73" s="149" t="s">
        <v>3126</v>
      </c>
      <c r="B73" s="149" t="s">
        <v>3127</v>
      </c>
      <c r="C73" s="149">
        <v>170.82</v>
      </c>
      <c r="D73" s="149">
        <v>1026.24</v>
      </c>
      <c r="E73" s="149" t="s">
        <v>282</v>
      </c>
      <c r="F73" s="241">
        <f>VLOOKUP(A$2:A$4956,'DNEVNI IZVESTAJ'!A$2:C$14727,3,0)</f>
        <v>0</v>
      </c>
      <c r="G73" s="238">
        <f>VLOOKUP(A$2:A$4956,'DNEVNI IZVESTAJ'!A$2:D$14727,4,0)</f>
        <v>342.08</v>
      </c>
      <c r="H73" s="70">
        <f>C73-F73</f>
        <v>170.82</v>
      </c>
      <c r="I73" s="14">
        <f>VLOOKUP(A$2:A$4956,'DNEVNI IZVESTAJ'!A$2:BF$14727,6,0)</f>
        <v>0</v>
      </c>
      <c r="J73" s="18">
        <f ca="1">SUM(I73+UNOS!J$9)</f>
        <v>11</v>
      </c>
      <c r="K73" s="14" t="str">
        <f>VLOOKUP(A$2:A$4956,'DNEVNI IZVESTAJ'!A$2:BH$14727,7,0)</f>
        <v>INDIV</v>
      </c>
      <c r="L73" s="14" t="str">
        <f>VLOOKUP(A$2:A$4956,'DNEVNI IZVESTAJ'!A$2:BI$14727,8,0)</f>
        <v>Current</v>
      </c>
      <c r="M73" s="238">
        <f>VLOOKUP(A$2:A$4956,'DNEVNI IZVESTAJ'!A$2:BJ$14727,9,0)</f>
        <v>0</v>
      </c>
      <c r="N73" s="238">
        <f>VLOOKUP(A$2:A$4956,'DNEVNI IZVESTAJ'!A$2:BK$14727,10,0)</f>
        <v>0</v>
      </c>
      <c r="O73" s="238">
        <f>VLOOKUP(A$2:A$4956,'DNEVNI IZVESTAJ'!A$2:BL$14727,11,0)</f>
        <v>0</v>
      </c>
      <c r="P73" s="238">
        <f>VLOOKUP(A$2:A$4956,'DNEVNI IZVESTAJ'!A$2:BM$14727,12,0)</f>
        <v>0</v>
      </c>
      <c r="Q73" s="238">
        <f>VLOOKUP(A$2:A$4956,'DNEVNI IZVESTAJ'!A$2:BN$14727,13,0)</f>
        <v>0</v>
      </c>
      <c r="R73" s="238">
        <f>VLOOKUP(A$2:A$4956,'DNEVNI IZVESTAJ'!A$2:BO$14727,14,0)</f>
        <v>0</v>
      </c>
      <c r="S73" s="238">
        <f>VLOOKUP(A$2:A$4956,'DNEVNI IZVESTAJ'!A$2:BP$14727,15,0)</f>
        <v>0</v>
      </c>
    </row>
    <row r="74" spans="1:19">
      <c r="A74" s="16" t="s">
        <v>16239</v>
      </c>
      <c r="B74" s="16" t="s">
        <v>2900</v>
      </c>
      <c r="C74" s="16">
        <v>71.209999999999994</v>
      </c>
      <c r="D74" s="16">
        <v>2198</v>
      </c>
      <c r="E74" s="16" t="s">
        <v>16240</v>
      </c>
      <c r="F74" s="241">
        <f>VLOOKUP(A$2:A$4956,'DNEVNI IZVESTAJ'!A$2:C$14727,3,0)</f>
        <v>0</v>
      </c>
      <c r="G74" s="238">
        <f>VLOOKUP(A$2:A$4956,'DNEVNI IZVESTAJ'!A$2:D$14727,4,0)</f>
        <v>1960.62</v>
      </c>
      <c r="H74" s="70">
        <f>C74-F74</f>
        <v>71.209999999999994</v>
      </c>
      <c r="I74" s="14">
        <f>VLOOKUP(A$2:A$4956,'DNEVNI IZVESTAJ'!A$2:BF$14727,6,0)</f>
        <v>0</v>
      </c>
      <c r="J74" s="18">
        <f ca="1">SUM(I74+UNOS!J$9)</f>
        <v>11</v>
      </c>
      <c r="K74" s="14" t="str">
        <f>VLOOKUP(A$2:A$4956,'DNEVNI IZVESTAJ'!A$2:BH$14727,7,0)</f>
        <v>SBB</v>
      </c>
      <c r="L74" s="14" t="str">
        <f>VLOOKUP(A$2:A$4956,'DNEVNI IZVESTAJ'!A$2:BI$14727,8,0)</f>
        <v>Current</v>
      </c>
      <c r="M74" s="238">
        <f>VLOOKUP(A$2:A$4956,'DNEVNI IZVESTAJ'!A$2:BJ$14727,9,0)</f>
        <v>0</v>
      </c>
      <c r="N74" s="238">
        <f>VLOOKUP(A$2:A$4956,'DNEVNI IZVESTAJ'!A$2:BK$14727,10,0)</f>
        <v>0</v>
      </c>
      <c r="O74" s="238">
        <f>VLOOKUP(A$2:A$4956,'DNEVNI IZVESTAJ'!A$2:BL$14727,11,0)</f>
        <v>0</v>
      </c>
      <c r="P74" s="238">
        <f>VLOOKUP(A$2:A$4956,'DNEVNI IZVESTAJ'!A$2:BM$14727,12,0)</f>
        <v>0</v>
      </c>
      <c r="Q74" s="238">
        <f>VLOOKUP(A$2:A$4956,'DNEVNI IZVESTAJ'!A$2:BN$14727,13,0)</f>
        <v>0</v>
      </c>
      <c r="R74" s="238">
        <f>VLOOKUP(A$2:A$4956,'DNEVNI IZVESTAJ'!A$2:BO$14727,14,0)</f>
        <v>0</v>
      </c>
      <c r="S74" s="238">
        <f>VLOOKUP(A$2:A$4956,'DNEVNI IZVESTAJ'!A$2:BP$14727,15,0)</f>
        <v>0</v>
      </c>
    </row>
    <row r="75" spans="1:19">
      <c r="A75" s="149" t="s">
        <v>15247</v>
      </c>
      <c r="B75" s="149" t="s">
        <v>1949</v>
      </c>
      <c r="C75" s="149">
        <v>0</v>
      </c>
      <c r="D75" s="149">
        <v>14972.34</v>
      </c>
      <c r="E75" s="149" t="s">
        <v>15248</v>
      </c>
      <c r="F75" s="241">
        <f>VLOOKUP(A$2:A$4956,'DNEVNI IZVESTAJ'!A$2:C$14727,3,0)</f>
        <v>0</v>
      </c>
      <c r="G75" s="238">
        <f>VLOOKUP(A$2:A$4956,'DNEVNI IZVESTAJ'!A$2:D$14727,4,0)</f>
        <v>13710.85</v>
      </c>
      <c r="H75" s="70">
        <f>C75-F75</f>
        <v>0</v>
      </c>
      <c r="I75" s="14">
        <f>VLOOKUP(A$2:A$4956,'DNEVNI IZVESTAJ'!A$2:BF$14727,6,0)</f>
        <v>0</v>
      </c>
      <c r="J75" s="18">
        <f ca="1">SUM(I75+UNOS!J$9)</f>
        <v>11</v>
      </c>
      <c r="K75" s="14" t="str">
        <f>VLOOKUP(A$2:A$4956,'DNEVNI IZVESTAJ'!A$2:BH$14727,7,0)</f>
        <v>SBB</v>
      </c>
      <c r="L75" s="14" t="str">
        <f>VLOOKUP(A$2:A$4956,'DNEVNI IZVESTAJ'!A$2:BI$14727,8,0)</f>
        <v>Current</v>
      </c>
      <c r="M75" s="238">
        <f>VLOOKUP(A$2:A$4956,'DNEVNI IZVESTAJ'!A$2:BJ$14727,9,0)</f>
        <v>0</v>
      </c>
      <c r="N75" s="238">
        <f>VLOOKUP(A$2:A$4956,'DNEVNI IZVESTAJ'!A$2:BK$14727,10,0)</f>
        <v>0</v>
      </c>
      <c r="O75" s="238">
        <f>VLOOKUP(A$2:A$4956,'DNEVNI IZVESTAJ'!A$2:BL$14727,11,0)</f>
        <v>0</v>
      </c>
      <c r="P75" s="238">
        <f>VLOOKUP(A$2:A$4956,'DNEVNI IZVESTAJ'!A$2:BM$14727,12,0)</f>
        <v>0</v>
      </c>
      <c r="Q75" s="238">
        <f>VLOOKUP(A$2:A$4956,'DNEVNI IZVESTAJ'!A$2:BN$14727,13,0)</f>
        <v>0</v>
      </c>
      <c r="R75" s="238">
        <f>VLOOKUP(A$2:A$4956,'DNEVNI IZVESTAJ'!A$2:BO$14727,14,0)</f>
        <v>0</v>
      </c>
      <c r="S75" s="238">
        <f>VLOOKUP(A$2:A$4956,'DNEVNI IZVESTAJ'!A$2:BP$14727,15,0)</f>
        <v>0</v>
      </c>
    </row>
    <row r="76" spans="1:19">
      <c r="A76" s="149" t="s">
        <v>3429</v>
      </c>
      <c r="B76" s="149" t="s">
        <v>3430</v>
      </c>
      <c r="C76" s="149">
        <v>0</v>
      </c>
      <c r="D76" s="149">
        <v>988.26</v>
      </c>
      <c r="E76" s="149" t="s">
        <v>4501</v>
      </c>
      <c r="F76" s="241">
        <f>VLOOKUP(A$2:A$4956,'DNEVNI IZVESTAJ'!A$2:C$14727,3,0)</f>
        <v>0</v>
      </c>
      <c r="G76" s="238">
        <f>VLOOKUP(A$2:A$4956,'DNEVNI IZVESTAJ'!A$2:D$14727,4,0)</f>
        <v>282.36</v>
      </c>
      <c r="H76" s="70">
        <f>C76-F76</f>
        <v>0</v>
      </c>
      <c r="I76" s="14">
        <f>VLOOKUP(A$2:A$4956,'DNEVNI IZVESTAJ'!A$2:BF$14727,6,0)</f>
        <v>0</v>
      </c>
      <c r="J76" s="18">
        <f ca="1">SUM(I76+UNOS!J$9)</f>
        <v>11</v>
      </c>
      <c r="K76" s="14" t="str">
        <f>VLOOKUP(A$2:A$4956,'DNEVNI IZVESTAJ'!A$2:BH$14727,7,0)</f>
        <v>INDIV</v>
      </c>
      <c r="L76" s="14" t="str">
        <f>VLOOKUP(A$2:A$4956,'DNEVNI IZVESTAJ'!A$2:BI$14727,8,0)</f>
        <v>Current</v>
      </c>
      <c r="M76" s="238">
        <f>VLOOKUP(A$2:A$4956,'DNEVNI IZVESTAJ'!A$2:BJ$14727,9,0)</f>
        <v>0</v>
      </c>
      <c r="N76" s="238">
        <f>VLOOKUP(A$2:A$4956,'DNEVNI IZVESTAJ'!A$2:BK$14727,10,0)</f>
        <v>0</v>
      </c>
      <c r="O76" s="238">
        <f>VLOOKUP(A$2:A$4956,'DNEVNI IZVESTAJ'!A$2:BL$14727,11,0)</f>
        <v>0</v>
      </c>
      <c r="P76" s="238">
        <f>VLOOKUP(A$2:A$4956,'DNEVNI IZVESTAJ'!A$2:BM$14727,12,0)</f>
        <v>0</v>
      </c>
      <c r="Q76" s="238">
        <f>VLOOKUP(A$2:A$4956,'DNEVNI IZVESTAJ'!A$2:BN$14727,13,0)</f>
        <v>0</v>
      </c>
      <c r="R76" s="238">
        <f>VLOOKUP(A$2:A$4956,'DNEVNI IZVESTAJ'!A$2:BO$14727,14,0)</f>
        <v>0</v>
      </c>
      <c r="S76" s="238">
        <f>VLOOKUP(A$2:A$4956,'DNEVNI IZVESTAJ'!A$2:BP$14727,15,0)</f>
        <v>0</v>
      </c>
    </row>
    <row r="77" spans="1:19">
      <c r="A77" s="149" t="s">
        <v>14957</v>
      </c>
      <c r="B77" s="149" t="s">
        <v>14944</v>
      </c>
      <c r="C77" s="149">
        <v>0</v>
      </c>
      <c r="D77" s="149">
        <v>13696.88</v>
      </c>
      <c r="E77" s="149" t="s">
        <v>14955</v>
      </c>
      <c r="F77" s="241">
        <f>VLOOKUP(A$2:A$4956,'DNEVNI IZVESTAJ'!A$2:C$14727,3,0)</f>
        <v>0</v>
      </c>
      <c r="G77" s="238">
        <f>VLOOKUP(A$2:A$4956,'DNEVNI IZVESTAJ'!A$2:D$14727,4,0)</f>
        <v>12117.7</v>
      </c>
      <c r="H77" s="70">
        <f>C77-F77</f>
        <v>0</v>
      </c>
      <c r="I77" s="14">
        <f>VLOOKUP(A$2:A$4956,'DNEVNI IZVESTAJ'!A$2:BF$14727,6,0)</f>
        <v>0</v>
      </c>
      <c r="J77" s="18">
        <f ca="1">SUM(I77+UNOS!J$9)</f>
        <v>11</v>
      </c>
      <c r="K77" s="14" t="str">
        <f>VLOOKUP(A$2:A$4956,'DNEVNI IZVESTAJ'!A$2:BH$14727,7,0)</f>
        <v>SBB</v>
      </c>
      <c r="L77" s="14" t="str">
        <f>VLOOKUP(A$2:A$4956,'DNEVNI IZVESTAJ'!A$2:BI$14727,8,0)</f>
        <v>Current</v>
      </c>
      <c r="M77" s="238">
        <f>VLOOKUP(A$2:A$4956,'DNEVNI IZVESTAJ'!A$2:BJ$14727,9,0)</f>
        <v>0</v>
      </c>
      <c r="N77" s="238">
        <f>VLOOKUP(A$2:A$4956,'DNEVNI IZVESTAJ'!A$2:BK$14727,10,0)</f>
        <v>0</v>
      </c>
      <c r="O77" s="238">
        <f>VLOOKUP(A$2:A$4956,'DNEVNI IZVESTAJ'!A$2:BL$14727,11,0)</f>
        <v>0</v>
      </c>
      <c r="P77" s="238">
        <f>VLOOKUP(A$2:A$4956,'DNEVNI IZVESTAJ'!A$2:BM$14727,12,0)</f>
        <v>0</v>
      </c>
      <c r="Q77" s="238">
        <f>VLOOKUP(A$2:A$4956,'DNEVNI IZVESTAJ'!A$2:BN$14727,13,0)</f>
        <v>0</v>
      </c>
      <c r="R77" s="238">
        <f>VLOOKUP(A$2:A$4956,'DNEVNI IZVESTAJ'!A$2:BO$14727,14,0)</f>
        <v>0</v>
      </c>
      <c r="S77" s="238">
        <f>VLOOKUP(A$2:A$4956,'DNEVNI IZVESTAJ'!A$2:BP$14727,15,0)</f>
        <v>0</v>
      </c>
    </row>
    <row r="78" spans="1:19">
      <c r="A78" s="149" t="s">
        <v>283</v>
      </c>
      <c r="B78" s="149" t="s">
        <v>284</v>
      </c>
      <c r="C78" s="149">
        <v>0</v>
      </c>
      <c r="D78" s="149">
        <v>743.35</v>
      </c>
      <c r="E78" s="149" t="s">
        <v>4501</v>
      </c>
      <c r="F78" s="241">
        <f>VLOOKUP(A$2:A$4956,'DNEVNI IZVESTAJ'!A$2:C$14727,3,0)</f>
        <v>0</v>
      </c>
      <c r="G78" s="238">
        <f>VLOOKUP(A$2:A$4956,'DNEVNI IZVESTAJ'!A$2:D$14727,4,0)</f>
        <v>0</v>
      </c>
      <c r="H78" s="70">
        <f>C78-F78</f>
        <v>0</v>
      </c>
      <c r="I78" s="14">
        <f>VLOOKUP(A$2:A$4956,'DNEVNI IZVESTAJ'!A$2:BF$14727,6,0)</f>
        <v>0</v>
      </c>
      <c r="J78" s="18">
        <f ca="1">SUM(I78+UNOS!J$9)</f>
        <v>11</v>
      </c>
      <c r="K78" s="14" t="str">
        <f>VLOOKUP(A$2:A$4956,'DNEVNI IZVESTAJ'!A$2:BH$14727,7,0)</f>
        <v>INDIV</v>
      </c>
      <c r="L78" s="14" t="str">
        <f>VLOOKUP(A$2:A$4956,'DNEVNI IZVESTAJ'!A$2:BI$14727,8,0)</f>
        <v>Current</v>
      </c>
      <c r="M78" s="238">
        <f>VLOOKUP(A$2:A$4956,'DNEVNI IZVESTAJ'!A$2:BJ$14727,9,0)</f>
        <v>0</v>
      </c>
      <c r="N78" s="238">
        <f>VLOOKUP(A$2:A$4956,'DNEVNI IZVESTAJ'!A$2:BK$14727,10,0)</f>
        <v>0</v>
      </c>
      <c r="O78" s="238">
        <f>VLOOKUP(A$2:A$4956,'DNEVNI IZVESTAJ'!A$2:BL$14727,11,0)</f>
        <v>0</v>
      </c>
      <c r="P78" s="238">
        <f>VLOOKUP(A$2:A$4956,'DNEVNI IZVESTAJ'!A$2:BM$14727,12,0)</f>
        <v>0</v>
      </c>
      <c r="Q78" s="238">
        <f>VLOOKUP(A$2:A$4956,'DNEVNI IZVESTAJ'!A$2:BN$14727,13,0)</f>
        <v>0</v>
      </c>
      <c r="R78" s="238">
        <f>VLOOKUP(A$2:A$4956,'DNEVNI IZVESTAJ'!A$2:BO$14727,14,0)</f>
        <v>0</v>
      </c>
      <c r="S78" s="238">
        <f>VLOOKUP(A$2:A$4956,'DNEVNI IZVESTAJ'!A$2:BP$14727,15,0)</f>
        <v>0</v>
      </c>
    </row>
    <row r="79" spans="1:19">
      <c r="A79" s="149" t="s">
        <v>6123</v>
      </c>
      <c r="B79" s="149" t="s">
        <v>6122</v>
      </c>
      <c r="C79" s="149">
        <v>162.5</v>
      </c>
      <c r="D79" s="149">
        <v>812.5</v>
      </c>
      <c r="E79" s="149" t="s">
        <v>282</v>
      </c>
      <c r="F79" s="241">
        <f>VLOOKUP(A$2:A$4956,'DNEVNI IZVESTAJ'!A$2:C$14727,3,0)</f>
        <v>0</v>
      </c>
      <c r="G79" s="238">
        <f>VLOOKUP(A$2:A$4956,'DNEVNI IZVESTAJ'!A$2:D$14727,4,0)</f>
        <v>162.5</v>
      </c>
      <c r="H79" s="70">
        <f>C79-F79</f>
        <v>162.5</v>
      </c>
      <c r="I79" s="14">
        <f>VLOOKUP(A$2:A$4956,'DNEVNI IZVESTAJ'!A$2:BF$14727,6,0)</f>
        <v>0</v>
      </c>
      <c r="J79" s="18">
        <f ca="1">SUM(I79+UNOS!J$9)</f>
        <v>11</v>
      </c>
      <c r="K79" s="14" t="str">
        <f>VLOOKUP(A$2:A$4956,'DNEVNI IZVESTAJ'!A$2:BH$14727,7,0)</f>
        <v>SBB</v>
      </c>
      <c r="L79" s="14" t="str">
        <f>VLOOKUP(A$2:A$4956,'DNEVNI IZVESTAJ'!A$2:BI$14727,8,0)</f>
        <v>Current</v>
      </c>
      <c r="M79" s="238">
        <f>VLOOKUP(A$2:A$4956,'DNEVNI IZVESTAJ'!A$2:BJ$14727,9,0)</f>
        <v>0</v>
      </c>
      <c r="N79" s="238">
        <f>VLOOKUP(A$2:A$4956,'DNEVNI IZVESTAJ'!A$2:BK$14727,10,0)</f>
        <v>0</v>
      </c>
      <c r="O79" s="238">
        <f>VLOOKUP(A$2:A$4956,'DNEVNI IZVESTAJ'!A$2:BL$14727,11,0)</f>
        <v>0</v>
      </c>
      <c r="P79" s="238">
        <f>VLOOKUP(A$2:A$4956,'DNEVNI IZVESTAJ'!A$2:BM$14727,12,0)</f>
        <v>0</v>
      </c>
      <c r="Q79" s="238">
        <f>VLOOKUP(A$2:A$4956,'DNEVNI IZVESTAJ'!A$2:BN$14727,13,0)</f>
        <v>0</v>
      </c>
      <c r="R79" s="238">
        <f>VLOOKUP(A$2:A$4956,'DNEVNI IZVESTAJ'!A$2:BO$14727,14,0)</f>
        <v>0</v>
      </c>
      <c r="S79" s="238">
        <f>VLOOKUP(A$2:A$4956,'DNEVNI IZVESTAJ'!A$2:BP$14727,15,0)</f>
        <v>0</v>
      </c>
    </row>
    <row r="80" spans="1:19">
      <c r="A80" s="149" t="s">
        <v>6121</v>
      </c>
      <c r="B80" s="149" t="s">
        <v>6122</v>
      </c>
      <c r="C80" s="149">
        <v>162.41999999999999</v>
      </c>
      <c r="D80" s="149">
        <v>812.5</v>
      </c>
      <c r="E80" s="149" t="s">
        <v>282</v>
      </c>
      <c r="F80" s="241">
        <f>VLOOKUP(A$2:A$4956,'DNEVNI IZVESTAJ'!A$2:C$14727,3,0)</f>
        <v>0</v>
      </c>
      <c r="G80" s="238">
        <f>VLOOKUP(A$2:A$4956,'DNEVNI IZVESTAJ'!A$2:D$14727,4,0)</f>
        <v>162.5</v>
      </c>
      <c r="H80" s="70">
        <f>C80-F80</f>
        <v>162.41999999999999</v>
      </c>
      <c r="I80" s="14">
        <f>VLOOKUP(A$2:A$4956,'DNEVNI IZVESTAJ'!A$2:BF$14727,6,0)</f>
        <v>0</v>
      </c>
      <c r="J80" s="18">
        <f ca="1">SUM(I80+UNOS!J$9)</f>
        <v>11</v>
      </c>
      <c r="K80" s="14" t="str">
        <f>VLOOKUP(A$2:A$4956,'DNEVNI IZVESTAJ'!A$2:BH$14727,7,0)</f>
        <v>SBB</v>
      </c>
      <c r="L80" s="14" t="str">
        <f>VLOOKUP(A$2:A$4956,'DNEVNI IZVESTAJ'!A$2:BI$14727,8,0)</f>
        <v>Current</v>
      </c>
      <c r="M80" s="238">
        <f>VLOOKUP(A$2:A$4956,'DNEVNI IZVESTAJ'!A$2:BJ$14727,9,0)</f>
        <v>0</v>
      </c>
      <c r="N80" s="238">
        <f>VLOOKUP(A$2:A$4956,'DNEVNI IZVESTAJ'!A$2:BK$14727,10,0)</f>
        <v>0</v>
      </c>
      <c r="O80" s="238">
        <f>VLOOKUP(A$2:A$4956,'DNEVNI IZVESTAJ'!A$2:BL$14727,11,0)</f>
        <v>0</v>
      </c>
      <c r="P80" s="238">
        <f>VLOOKUP(A$2:A$4956,'DNEVNI IZVESTAJ'!A$2:BM$14727,12,0)</f>
        <v>0</v>
      </c>
      <c r="Q80" s="238">
        <f>VLOOKUP(A$2:A$4956,'DNEVNI IZVESTAJ'!A$2:BN$14727,13,0)</f>
        <v>0</v>
      </c>
      <c r="R80" s="238">
        <f>VLOOKUP(A$2:A$4956,'DNEVNI IZVESTAJ'!A$2:BO$14727,14,0)</f>
        <v>0</v>
      </c>
      <c r="S80" s="238">
        <f>VLOOKUP(A$2:A$4956,'DNEVNI IZVESTAJ'!A$2:BP$14727,15,0)</f>
        <v>0</v>
      </c>
    </row>
    <row r="81" spans="1:19">
      <c r="A81" s="149" t="s">
        <v>5354</v>
      </c>
      <c r="B81" s="149" t="s">
        <v>5355</v>
      </c>
      <c r="C81" s="149">
        <v>157.6</v>
      </c>
      <c r="D81" s="149">
        <v>960.66</v>
      </c>
      <c r="E81" s="149" t="s">
        <v>4501</v>
      </c>
      <c r="F81" s="241">
        <f>VLOOKUP(A$2:A$4956,'DNEVNI IZVESTAJ'!A$2:C$14727,3,0)</f>
        <v>0</v>
      </c>
      <c r="G81" s="238">
        <f>VLOOKUP(A$2:A$4956,'DNEVNI IZVESTAJ'!A$2:D$14727,4,0)</f>
        <v>320.22000000000003</v>
      </c>
      <c r="H81" s="70">
        <f>C81-F81</f>
        <v>157.6</v>
      </c>
      <c r="I81" s="14">
        <f>VLOOKUP(A$2:A$4956,'DNEVNI IZVESTAJ'!A$2:BF$14727,6,0)</f>
        <v>0</v>
      </c>
      <c r="J81" s="18">
        <f ca="1">SUM(I81+UNOS!J$9)</f>
        <v>11</v>
      </c>
      <c r="K81" s="14" t="str">
        <f>VLOOKUP(A$2:A$4956,'DNEVNI IZVESTAJ'!A$2:BH$14727,7,0)</f>
        <v>INDIV</v>
      </c>
      <c r="L81" s="14" t="str">
        <f>VLOOKUP(A$2:A$4956,'DNEVNI IZVESTAJ'!A$2:BI$14727,8,0)</f>
        <v>Current</v>
      </c>
      <c r="M81" s="238">
        <f>VLOOKUP(A$2:A$4956,'DNEVNI IZVESTAJ'!A$2:BJ$14727,9,0)</f>
        <v>0</v>
      </c>
      <c r="N81" s="238">
        <f>VLOOKUP(A$2:A$4956,'DNEVNI IZVESTAJ'!A$2:BK$14727,10,0)</f>
        <v>0</v>
      </c>
      <c r="O81" s="238">
        <f>VLOOKUP(A$2:A$4956,'DNEVNI IZVESTAJ'!A$2:BL$14727,11,0)</f>
        <v>0</v>
      </c>
      <c r="P81" s="238">
        <f>VLOOKUP(A$2:A$4956,'DNEVNI IZVESTAJ'!A$2:BM$14727,12,0)</f>
        <v>0</v>
      </c>
      <c r="Q81" s="238">
        <f>VLOOKUP(A$2:A$4956,'DNEVNI IZVESTAJ'!A$2:BN$14727,13,0)</f>
        <v>0</v>
      </c>
      <c r="R81" s="238">
        <f>VLOOKUP(A$2:A$4956,'DNEVNI IZVESTAJ'!A$2:BO$14727,14,0)</f>
        <v>0</v>
      </c>
      <c r="S81" s="238">
        <f>VLOOKUP(A$2:A$4956,'DNEVNI IZVESTAJ'!A$2:BP$14727,15,0)</f>
        <v>0</v>
      </c>
    </row>
    <row r="82" spans="1:19">
      <c r="A82" s="149" t="s">
        <v>1972</v>
      </c>
      <c r="B82" s="149" t="s">
        <v>1973</v>
      </c>
      <c r="C82" s="149">
        <v>0</v>
      </c>
      <c r="D82" s="149">
        <v>706.45</v>
      </c>
      <c r="E82" s="149" t="s">
        <v>4501</v>
      </c>
      <c r="F82" s="241">
        <f>VLOOKUP(A$2:A$4956,'DNEVNI IZVESTAJ'!A$2:C$14727,3,0)</f>
        <v>0</v>
      </c>
      <c r="G82" s="238">
        <f>VLOOKUP(A$2:A$4956,'DNEVNI IZVESTAJ'!A$2:D$14727,4,0)</f>
        <v>0</v>
      </c>
      <c r="H82" s="70">
        <f>C82-F82</f>
        <v>0</v>
      </c>
      <c r="I82" s="14">
        <f>VLOOKUP(A$2:A$4956,'DNEVNI IZVESTAJ'!A$2:BF$14727,6,0)</f>
        <v>0</v>
      </c>
      <c r="J82" s="18">
        <f ca="1">SUM(I82+UNOS!J$9)</f>
        <v>11</v>
      </c>
      <c r="K82" s="14" t="str">
        <f>VLOOKUP(A$2:A$4956,'DNEVNI IZVESTAJ'!A$2:BH$14727,7,0)</f>
        <v>INDIV</v>
      </c>
      <c r="L82" s="14" t="str">
        <f>VLOOKUP(A$2:A$4956,'DNEVNI IZVESTAJ'!A$2:BI$14727,8,0)</f>
        <v>Current</v>
      </c>
      <c r="M82" s="238">
        <f>VLOOKUP(A$2:A$4956,'DNEVNI IZVESTAJ'!A$2:BJ$14727,9,0)</f>
        <v>0</v>
      </c>
      <c r="N82" s="238">
        <f>VLOOKUP(A$2:A$4956,'DNEVNI IZVESTAJ'!A$2:BK$14727,10,0)</f>
        <v>0</v>
      </c>
      <c r="O82" s="238">
        <f>VLOOKUP(A$2:A$4956,'DNEVNI IZVESTAJ'!A$2:BL$14727,11,0)</f>
        <v>0</v>
      </c>
      <c r="P82" s="238">
        <f>VLOOKUP(A$2:A$4956,'DNEVNI IZVESTAJ'!A$2:BM$14727,12,0)</f>
        <v>0</v>
      </c>
      <c r="Q82" s="238">
        <f>VLOOKUP(A$2:A$4956,'DNEVNI IZVESTAJ'!A$2:BN$14727,13,0)</f>
        <v>0</v>
      </c>
      <c r="R82" s="238">
        <f>VLOOKUP(A$2:A$4956,'DNEVNI IZVESTAJ'!A$2:BO$14727,14,0)</f>
        <v>0</v>
      </c>
      <c r="S82" s="238">
        <f>VLOOKUP(A$2:A$4956,'DNEVNI IZVESTAJ'!A$2:BP$14727,15,0)</f>
        <v>0</v>
      </c>
    </row>
    <row r="83" spans="1:19">
      <c r="A83" s="149" t="s">
        <v>15721</v>
      </c>
      <c r="B83" s="149" t="s">
        <v>15298</v>
      </c>
      <c r="C83" s="149">
        <v>11746.11</v>
      </c>
      <c r="D83" s="149">
        <v>74594.820000000007</v>
      </c>
      <c r="E83" s="149" t="s">
        <v>15722</v>
      </c>
      <c r="F83" s="241">
        <f>VLOOKUP(A$2:A$4956,'DNEVNI IZVESTAJ'!A$2:C$14727,3,0)</f>
        <v>0</v>
      </c>
      <c r="G83" s="238">
        <f>VLOOKUP(A$2:A$4956,'DNEVNI IZVESTAJ'!A$2:D$14727,4,0)</f>
        <v>74594.820000000007</v>
      </c>
      <c r="H83" s="70">
        <f>C83-F83</f>
        <v>11746.11</v>
      </c>
      <c r="I83" s="14">
        <f>VLOOKUP(A$2:A$4956,'DNEVNI IZVESTAJ'!A$2:BF$14727,6,0)</f>
        <v>0</v>
      </c>
      <c r="J83" s="18">
        <f ca="1">SUM(I83+UNOS!J$9)</f>
        <v>11</v>
      </c>
      <c r="K83" s="14" t="str">
        <f>VLOOKUP(A$2:A$4956,'DNEVNI IZVESTAJ'!A$2:BH$14727,7,0)</f>
        <v>INDIV</v>
      </c>
      <c r="L83" s="14" t="str">
        <f>VLOOKUP(A$2:A$4956,'DNEVNI IZVESTAJ'!A$2:BI$14727,8,0)</f>
        <v>Current</v>
      </c>
      <c r="M83" s="238">
        <f>VLOOKUP(A$2:A$4956,'DNEVNI IZVESTAJ'!A$2:BJ$14727,9,0)</f>
        <v>0</v>
      </c>
      <c r="N83" s="238">
        <f>VLOOKUP(A$2:A$4956,'DNEVNI IZVESTAJ'!A$2:BK$14727,10,0)</f>
        <v>0</v>
      </c>
      <c r="O83" s="238">
        <f>VLOOKUP(A$2:A$4956,'DNEVNI IZVESTAJ'!A$2:BL$14727,11,0)</f>
        <v>0</v>
      </c>
      <c r="P83" s="238">
        <f>VLOOKUP(A$2:A$4956,'DNEVNI IZVESTAJ'!A$2:BM$14727,12,0)</f>
        <v>0</v>
      </c>
      <c r="Q83" s="238">
        <f>VLOOKUP(A$2:A$4956,'DNEVNI IZVESTAJ'!A$2:BN$14727,13,0)</f>
        <v>0</v>
      </c>
      <c r="R83" s="238">
        <f>VLOOKUP(A$2:A$4956,'DNEVNI IZVESTAJ'!A$2:BO$14727,14,0)</f>
        <v>0</v>
      </c>
      <c r="S83" s="238">
        <f>VLOOKUP(A$2:A$4956,'DNEVNI IZVESTAJ'!A$2:BP$14727,15,0)</f>
        <v>0</v>
      </c>
    </row>
    <row r="84" spans="1:19">
      <c r="A84" s="149" t="s">
        <v>15181</v>
      </c>
      <c r="B84" s="149" t="s">
        <v>15182</v>
      </c>
      <c r="C84" s="149">
        <v>9643.18</v>
      </c>
      <c r="D84" s="149">
        <v>61239.94</v>
      </c>
      <c r="E84" s="149" t="s">
        <v>15183</v>
      </c>
      <c r="F84" s="241">
        <f>VLOOKUP(A$2:A$4956,'DNEVNI IZVESTAJ'!A$2:C$14727,3,0)</f>
        <v>0</v>
      </c>
      <c r="G84" s="238">
        <f>VLOOKUP(A$2:A$4956,'DNEVNI IZVESTAJ'!A$2:D$14727,4,0)</f>
        <v>61239.93</v>
      </c>
      <c r="H84" s="70">
        <f>C84-F84</f>
        <v>9643.18</v>
      </c>
      <c r="I84" s="14">
        <f>VLOOKUP(A$2:A$4956,'DNEVNI IZVESTAJ'!A$2:BF$14727,6,0)</f>
        <v>0</v>
      </c>
      <c r="J84" s="18">
        <f ca="1">SUM(I84+UNOS!J$9)</f>
        <v>11</v>
      </c>
      <c r="K84" s="14" t="str">
        <f>VLOOKUP(A$2:A$4956,'DNEVNI IZVESTAJ'!A$2:BH$14727,7,0)</f>
        <v>INDIV</v>
      </c>
      <c r="L84" s="14" t="str">
        <f>VLOOKUP(A$2:A$4956,'DNEVNI IZVESTAJ'!A$2:BI$14727,8,0)</f>
        <v>Current</v>
      </c>
      <c r="M84" s="238">
        <f>VLOOKUP(A$2:A$4956,'DNEVNI IZVESTAJ'!A$2:BJ$14727,9,0)</f>
        <v>0</v>
      </c>
      <c r="N84" s="238">
        <f>VLOOKUP(A$2:A$4956,'DNEVNI IZVESTAJ'!A$2:BK$14727,10,0)</f>
        <v>0</v>
      </c>
      <c r="O84" s="238">
        <f>VLOOKUP(A$2:A$4956,'DNEVNI IZVESTAJ'!A$2:BL$14727,11,0)</f>
        <v>0</v>
      </c>
      <c r="P84" s="238">
        <f>VLOOKUP(A$2:A$4956,'DNEVNI IZVESTAJ'!A$2:BM$14727,12,0)</f>
        <v>0</v>
      </c>
      <c r="Q84" s="238">
        <f>VLOOKUP(A$2:A$4956,'DNEVNI IZVESTAJ'!A$2:BN$14727,13,0)</f>
        <v>0</v>
      </c>
      <c r="R84" s="238">
        <f>VLOOKUP(A$2:A$4956,'DNEVNI IZVESTAJ'!A$2:BO$14727,14,0)</f>
        <v>0</v>
      </c>
      <c r="S84" s="238">
        <f>VLOOKUP(A$2:A$4956,'DNEVNI IZVESTAJ'!A$2:BP$14727,15,0)</f>
        <v>0</v>
      </c>
    </row>
    <row r="85" spans="1:19">
      <c r="A85" s="149" t="s">
        <v>15256</v>
      </c>
      <c r="B85" s="149" t="s">
        <v>15257</v>
      </c>
      <c r="C85" s="149">
        <v>9643.18</v>
      </c>
      <c r="D85" s="149">
        <v>61239.94</v>
      </c>
      <c r="E85" s="149" t="s">
        <v>15258</v>
      </c>
      <c r="F85" s="241">
        <f>VLOOKUP(A$2:A$4956,'DNEVNI IZVESTAJ'!A$2:C$14727,3,0)</f>
        <v>0</v>
      </c>
      <c r="G85" s="238">
        <f>VLOOKUP(A$2:A$4956,'DNEVNI IZVESTAJ'!A$2:D$14727,4,0)</f>
        <v>61239.93</v>
      </c>
      <c r="H85" s="70">
        <f>C85-F85</f>
        <v>9643.18</v>
      </c>
      <c r="I85" s="14">
        <f>VLOOKUP(A$2:A$4956,'DNEVNI IZVESTAJ'!A$2:BF$14727,6,0)</f>
        <v>0</v>
      </c>
      <c r="J85" s="18">
        <f ca="1">SUM(I85+UNOS!J$9)</f>
        <v>11</v>
      </c>
      <c r="K85" s="14" t="str">
        <f>VLOOKUP(A$2:A$4956,'DNEVNI IZVESTAJ'!A$2:BH$14727,7,0)</f>
        <v>INDIV</v>
      </c>
      <c r="L85" s="14" t="str">
        <f>VLOOKUP(A$2:A$4956,'DNEVNI IZVESTAJ'!A$2:BI$14727,8,0)</f>
        <v>Current</v>
      </c>
      <c r="M85" s="238">
        <f>VLOOKUP(A$2:A$4956,'DNEVNI IZVESTAJ'!A$2:BJ$14727,9,0)</f>
        <v>0</v>
      </c>
      <c r="N85" s="238">
        <f>VLOOKUP(A$2:A$4956,'DNEVNI IZVESTAJ'!A$2:BK$14727,10,0)</f>
        <v>0</v>
      </c>
      <c r="O85" s="238">
        <f>VLOOKUP(A$2:A$4956,'DNEVNI IZVESTAJ'!A$2:BL$14727,11,0)</f>
        <v>0</v>
      </c>
      <c r="P85" s="238">
        <f>VLOOKUP(A$2:A$4956,'DNEVNI IZVESTAJ'!A$2:BM$14727,12,0)</f>
        <v>0</v>
      </c>
      <c r="Q85" s="238">
        <f>VLOOKUP(A$2:A$4956,'DNEVNI IZVESTAJ'!A$2:BN$14727,13,0)</f>
        <v>0</v>
      </c>
      <c r="R85" s="238">
        <f>VLOOKUP(A$2:A$4956,'DNEVNI IZVESTAJ'!A$2:BO$14727,14,0)</f>
        <v>0</v>
      </c>
      <c r="S85" s="238">
        <f>VLOOKUP(A$2:A$4956,'DNEVNI IZVESTAJ'!A$2:BP$14727,15,0)</f>
        <v>0</v>
      </c>
    </row>
    <row r="86" spans="1:19">
      <c r="A86" s="149" t="s">
        <v>15440</v>
      </c>
      <c r="B86" s="149" t="s">
        <v>15182</v>
      </c>
      <c r="C86" s="149">
        <v>2273.44</v>
      </c>
      <c r="D86" s="149">
        <v>14437.7</v>
      </c>
      <c r="E86" s="149" t="s">
        <v>15441</v>
      </c>
      <c r="F86" s="241">
        <f>VLOOKUP(A$2:A$4956,'DNEVNI IZVESTAJ'!A$2:C$14727,3,0)</f>
        <v>0</v>
      </c>
      <c r="G86" s="238">
        <f>VLOOKUP(A$2:A$4956,'DNEVNI IZVESTAJ'!A$2:D$14727,4,0)</f>
        <v>14437.7</v>
      </c>
      <c r="H86" s="70">
        <f>C86-F86</f>
        <v>2273.44</v>
      </c>
      <c r="I86" s="14">
        <f>VLOOKUP(A$2:A$4956,'DNEVNI IZVESTAJ'!A$2:BF$14727,6,0)</f>
        <v>0</v>
      </c>
      <c r="J86" s="18">
        <f ca="1">SUM(I86+UNOS!J$9)</f>
        <v>11</v>
      </c>
      <c r="K86" s="14" t="str">
        <f>VLOOKUP(A$2:A$4956,'DNEVNI IZVESTAJ'!A$2:BH$14727,7,0)</f>
        <v>INDIV</v>
      </c>
      <c r="L86" s="14" t="str">
        <f>VLOOKUP(A$2:A$4956,'DNEVNI IZVESTAJ'!A$2:BI$14727,8,0)</f>
        <v>Current</v>
      </c>
      <c r="M86" s="238">
        <f>VLOOKUP(A$2:A$4956,'DNEVNI IZVESTAJ'!A$2:BJ$14727,9,0)</f>
        <v>0</v>
      </c>
      <c r="N86" s="238">
        <f>VLOOKUP(A$2:A$4956,'DNEVNI IZVESTAJ'!A$2:BK$14727,10,0)</f>
        <v>0</v>
      </c>
      <c r="O86" s="238">
        <f>VLOOKUP(A$2:A$4956,'DNEVNI IZVESTAJ'!A$2:BL$14727,11,0)</f>
        <v>0</v>
      </c>
      <c r="P86" s="238">
        <f>VLOOKUP(A$2:A$4956,'DNEVNI IZVESTAJ'!A$2:BM$14727,12,0)</f>
        <v>0</v>
      </c>
      <c r="Q86" s="238">
        <f>VLOOKUP(A$2:A$4956,'DNEVNI IZVESTAJ'!A$2:BN$14727,13,0)</f>
        <v>0</v>
      </c>
      <c r="R86" s="238">
        <f>VLOOKUP(A$2:A$4956,'DNEVNI IZVESTAJ'!A$2:BO$14727,14,0)</f>
        <v>0</v>
      </c>
      <c r="S86" s="238">
        <f>VLOOKUP(A$2:A$4956,'DNEVNI IZVESTAJ'!A$2:BP$14727,15,0)</f>
        <v>0</v>
      </c>
    </row>
    <row r="87" spans="1:19">
      <c r="A87" s="149" t="s">
        <v>15270</v>
      </c>
      <c r="B87" s="149" t="s">
        <v>15257</v>
      </c>
      <c r="C87" s="149">
        <v>1724.03</v>
      </c>
      <c r="D87" s="149">
        <v>10948.59</v>
      </c>
      <c r="E87" s="149" t="s">
        <v>15193</v>
      </c>
      <c r="F87" s="241">
        <f>VLOOKUP(A$2:A$4956,'DNEVNI IZVESTAJ'!A$2:C$14727,3,0)</f>
        <v>0</v>
      </c>
      <c r="G87" s="238">
        <f>VLOOKUP(A$2:A$4956,'DNEVNI IZVESTAJ'!A$2:D$14727,4,0)</f>
        <v>10948.59</v>
      </c>
      <c r="H87" s="70">
        <f>C87-F87</f>
        <v>1724.03</v>
      </c>
      <c r="I87" s="14">
        <f>VLOOKUP(A$2:A$4956,'DNEVNI IZVESTAJ'!A$2:BF$14727,6,0)</f>
        <v>0</v>
      </c>
      <c r="J87" s="18">
        <f ca="1">SUM(I87+UNOS!J$9)</f>
        <v>11</v>
      </c>
      <c r="K87" s="14" t="str">
        <f>VLOOKUP(A$2:A$4956,'DNEVNI IZVESTAJ'!A$2:BH$14727,7,0)</f>
        <v>INDIV</v>
      </c>
      <c r="L87" s="14" t="str">
        <f>VLOOKUP(A$2:A$4956,'DNEVNI IZVESTAJ'!A$2:BI$14727,8,0)</f>
        <v>Current</v>
      </c>
      <c r="M87" s="238">
        <f>VLOOKUP(A$2:A$4956,'DNEVNI IZVESTAJ'!A$2:BJ$14727,9,0)</f>
        <v>0</v>
      </c>
      <c r="N87" s="238">
        <f>VLOOKUP(A$2:A$4956,'DNEVNI IZVESTAJ'!A$2:BK$14727,10,0)</f>
        <v>0</v>
      </c>
      <c r="O87" s="238">
        <f>VLOOKUP(A$2:A$4956,'DNEVNI IZVESTAJ'!A$2:BL$14727,11,0)</f>
        <v>0</v>
      </c>
      <c r="P87" s="238">
        <f>VLOOKUP(A$2:A$4956,'DNEVNI IZVESTAJ'!A$2:BM$14727,12,0)</f>
        <v>0</v>
      </c>
      <c r="Q87" s="238">
        <f>VLOOKUP(A$2:A$4956,'DNEVNI IZVESTAJ'!A$2:BN$14727,13,0)</f>
        <v>0</v>
      </c>
      <c r="R87" s="238">
        <f>VLOOKUP(A$2:A$4956,'DNEVNI IZVESTAJ'!A$2:BO$14727,14,0)</f>
        <v>0</v>
      </c>
      <c r="S87" s="238">
        <f>VLOOKUP(A$2:A$4956,'DNEVNI IZVESTAJ'!A$2:BP$14727,15,0)</f>
        <v>0</v>
      </c>
    </row>
    <row r="88" spans="1:19">
      <c r="A88" s="149" t="s">
        <v>15192</v>
      </c>
      <c r="B88" s="149" t="s">
        <v>15182</v>
      </c>
      <c r="C88" s="149">
        <v>1716.19</v>
      </c>
      <c r="D88" s="149">
        <v>10948.59</v>
      </c>
      <c r="E88" s="149" t="s">
        <v>15193</v>
      </c>
      <c r="F88" s="241">
        <f>VLOOKUP(A$2:A$4956,'DNEVNI IZVESTAJ'!A$2:C$14727,3,0)</f>
        <v>0</v>
      </c>
      <c r="G88" s="238">
        <f>VLOOKUP(A$2:A$4956,'DNEVNI IZVESTAJ'!A$2:D$14727,4,0)</f>
        <v>10948.59</v>
      </c>
      <c r="H88" s="70">
        <f>C88-F88</f>
        <v>1716.19</v>
      </c>
      <c r="I88" s="14">
        <f>VLOOKUP(A$2:A$4956,'DNEVNI IZVESTAJ'!A$2:BF$14727,6,0)</f>
        <v>0</v>
      </c>
      <c r="J88" s="18">
        <f ca="1">SUM(I88+UNOS!J$9)</f>
        <v>11</v>
      </c>
      <c r="K88" s="14" t="str">
        <f>VLOOKUP(A$2:A$4956,'DNEVNI IZVESTAJ'!A$2:BH$14727,7,0)</f>
        <v>INDIV</v>
      </c>
      <c r="L88" s="14" t="str">
        <f>VLOOKUP(A$2:A$4956,'DNEVNI IZVESTAJ'!A$2:BI$14727,8,0)</f>
        <v>Current</v>
      </c>
      <c r="M88" s="238">
        <f>VLOOKUP(A$2:A$4956,'DNEVNI IZVESTAJ'!A$2:BJ$14727,9,0)</f>
        <v>0</v>
      </c>
      <c r="N88" s="238">
        <f>VLOOKUP(A$2:A$4956,'DNEVNI IZVESTAJ'!A$2:BK$14727,10,0)</f>
        <v>0</v>
      </c>
      <c r="O88" s="238">
        <f>VLOOKUP(A$2:A$4956,'DNEVNI IZVESTAJ'!A$2:BL$14727,11,0)</f>
        <v>0</v>
      </c>
      <c r="P88" s="238">
        <f>VLOOKUP(A$2:A$4956,'DNEVNI IZVESTAJ'!A$2:BM$14727,12,0)</f>
        <v>0</v>
      </c>
      <c r="Q88" s="238">
        <f>VLOOKUP(A$2:A$4956,'DNEVNI IZVESTAJ'!A$2:BN$14727,13,0)</f>
        <v>0</v>
      </c>
      <c r="R88" s="238">
        <f>VLOOKUP(A$2:A$4956,'DNEVNI IZVESTAJ'!A$2:BO$14727,14,0)</f>
        <v>0</v>
      </c>
      <c r="S88" s="238">
        <f>VLOOKUP(A$2:A$4956,'DNEVNI IZVESTAJ'!A$2:BP$14727,15,0)</f>
        <v>0</v>
      </c>
    </row>
    <row r="89" spans="1:19">
      <c r="A89" s="149" t="s">
        <v>15716</v>
      </c>
      <c r="B89" s="149" t="s">
        <v>15298</v>
      </c>
      <c r="C89" s="149">
        <v>1705.08</v>
      </c>
      <c r="D89" s="149">
        <v>10828.26</v>
      </c>
      <c r="E89" s="149" t="s">
        <v>15717</v>
      </c>
      <c r="F89" s="241">
        <f>VLOOKUP(A$2:A$4956,'DNEVNI IZVESTAJ'!A$2:C$14727,3,0)</f>
        <v>0</v>
      </c>
      <c r="G89" s="238">
        <f>VLOOKUP(A$2:A$4956,'DNEVNI IZVESTAJ'!A$2:D$14727,4,0)</f>
        <v>10828.26</v>
      </c>
      <c r="H89" s="70">
        <f>C89-F89</f>
        <v>1705.08</v>
      </c>
      <c r="I89" s="14">
        <f>VLOOKUP(A$2:A$4956,'DNEVNI IZVESTAJ'!A$2:BF$14727,6,0)</f>
        <v>0</v>
      </c>
      <c r="J89" s="18">
        <f ca="1">SUM(I89+UNOS!J$9)</f>
        <v>11</v>
      </c>
      <c r="K89" s="14" t="str">
        <f>VLOOKUP(A$2:A$4956,'DNEVNI IZVESTAJ'!A$2:BH$14727,7,0)</f>
        <v>INDIV</v>
      </c>
      <c r="L89" s="14" t="str">
        <f>VLOOKUP(A$2:A$4956,'DNEVNI IZVESTAJ'!A$2:BI$14727,8,0)</f>
        <v>Current</v>
      </c>
      <c r="M89" s="238">
        <f>VLOOKUP(A$2:A$4956,'DNEVNI IZVESTAJ'!A$2:BJ$14727,9,0)</f>
        <v>0</v>
      </c>
      <c r="N89" s="238">
        <f>VLOOKUP(A$2:A$4956,'DNEVNI IZVESTAJ'!A$2:BK$14727,10,0)</f>
        <v>0</v>
      </c>
      <c r="O89" s="238">
        <f>VLOOKUP(A$2:A$4956,'DNEVNI IZVESTAJ'!A$2:BL$14727,11,0)</f>
        <v>0</v>
      </c>
      <c r="P89" s="238">
        <f>VLOOKUP(A$2:A$4956,'DNEVNI IZVESTAJ'!A$2:BM$14727,12,0)</f>
        <v>0</v>
      </c>
      <c r="Q89" s="238">
        <f>VLOOKUP(A$2:A$4956,'DNEVNI IZVESTAJ'!A$2:BN$14727,13,0)</f>
        <v>0</v>
      </c>
      <c r="R89" s="238">
        <f>VLOOKUP(A$2:A$4956,'DNEVNI IZVESTAJ'!A$2:BO$14727,14,0)</f>
        <v>0</v>
      </c>
      <c r="S89" s="238">
        <f>VLOOKUP(A$2:A$4956,'DNEVNI IZVESTAJ'!A$2:BP$14727,15,0)</f>
        <v>0</v>
      </c>
    </row>
    <row r="90" spans="1:19">
      <c r="A90" s="149" t="s">
        <v>2122</v>
      </c>
      <c r="B90" s="149" t="s">
        <v>15726</v>
      </c>
      <c r="C90" s="149">
        <v>1204.6300000000001</v>
      </c>
      <c r="D90" s="149">
        <v>18219.78</v>
      </c>
      <c r="E90" s="149" t="s">
        <v>2124</v>
      </c>
      <c r="F90" s="241">
        <f>VLOOKUP(A$2:A$4956,'DNEVNI IZVESTAJ'!A$2:C$14727,3,0)</f>
        <v>0</v>
      </c>
      <c r="G90" s="238">
        <f>VLOOKUP(A$2:A$4956,'DNEVNI IZVESTAJ'!A$2:D$14727,4,0)</f>
        <v>13845.5</v>
      </c>
      <c r="H90" s="70">
        <f>C90-F90</f>
        <v>1204.6300000000001</v>
      </c>
      <c r="I90" s="14">
        <f>VLOOKUP(A$2:A$4956,'DNEVNI IZVESTAJ'!A$2:BF$14727,6,0)</f>
        <v>0</v>
      </c>
      <c r="J90" s="18">
        <f ca="1">SUM(I90+UNOS!J$9)</f>
        <v>11</v>
      </c>
      <c r="K90" s="14" t="str">
        <f>VLOOKUP(A$2:A$4956,'DNEVNI IZVESTAJ'!A$2:BH$14727,7,0)</f>
        <v>SBB</v>
      </c>
      <c r="L90" s="14" t="str">
        <f>VLOOKUP(A$2:A$4956,'DNEVNI IZVESTAJ'!A$2:BI$14727,8,0)</f>
        <v>Current</v>
      </c>
      <c r="M90" s="238">
        <f>VLOOKUP(A$2:A$4956,'DNEVNI IZVESTAJ'!A$2:BJ$14727,9,0)</f>
        <v>0</v>
      </c>
      <c r="N90" s="238">
        <f>VLOOKUP(A$2:A$4956,'DNEVNI IZVESTAJ'!A$2:BK$14727,10,0)</f>
        <v>0</v>
      </c>
      <c r="O90" s="238">
        <f>VLOOKUP(A$2:A$4956,'DNEVNI IZVESTAJ'!A$2:BL$14727,11,0)</f>
        <v>0</v>
      </c>
      <c r="P90" s="238">
        <f>VLOOKUP(A$2:A$4956,'DNEVNI IZVESTAJ'!A$2:BM$14727,12,0)</f>
        <v>0</v>
      </c>
      <c r="Q90" s="238">
        <f>VLOOKUP(A$2:A$4956,'DNEVNI IZVESTAJ'!A$2:BN$14727,13,0)</f>
        <v>0</v>
      </c>
      <c r="R90" s="238">
        <f>VLOOKUP(A$2:A$4956,'DNEVNI IZVESTAJ'!A$2:BO$14727,14,0)</f>
        <v>0</v>
      </c>
      <c r="S90" s="238">
        <f>VLOOKUP(A$2:A$4956,'DNEVNI IZVESTAJ'!A$2:BP$14727,15,0)</f>
        <v>0</v>
      </c>
    </row>
    <row r="91" spans="1:19">
      <c r="A91" s="149" t="s">
        <v>15380</v>
      </c>
      <c r="B91" s="149" t="s">
        <v>15381</v>
      </c>
      <c r="C91" s="149">
        <v>941.89</v>
      </c>
      <c r="D91" s="149">
        <v>8246.5499999999993</v>
      </c>
      <c r="E91" s="149" t="s">
        <v>15382</v>
      </c>
      <c r="F91" s="241">
        <f>VLOOKUP(A$2:A$4956,'DNEVNI IZVESTAJ'!A$2:C$14727,3,0)</f>
        <v>0</v>
      </c>
      <c r="G91" s="238">
        <f>VLOOKUP(A$2:A$4956,'DNEVNI IZVESTAJ'!A$2:D$14727,4,0)</f>
        <v>4634.26</v>
      </c>
      <c r="H91" s="70">
        <f>C91-F91</f>
        <v>941.89</v>
      </c>
      <c r="I91" s="14">
        <f>VLOOKUP(A$2:A$4956,'DNEVNI IZVESTAJ'!A$2:BF$14727,6,0)</f>
        <v>0</v>
      </c>
      <c r="J91" s="18">
        <f ca="1">SUM(I91+UNOS!J$9)</f>
        <v>11</v>
      </c>
      <c r="K91" s="14" t="str">
        <f>VLOOKUP(A$2:A$4956,'DNEVNI IZVESTAJ'!A$2:BH$14727,7,0)</f>
        <v>SBB</v>
      </c>
      <c r="L91" s="14" t="str">
        <f>VLOOKUP(A$2:A$4956,'DNEVNI IZVESTAJ'!A$2:BI$14727,8,0)</f>
        <v>Current</v>
      </c>
      <c r="M91" s="238">
        <f>VLOOKUP(A$2:A$4956,'DNEVNI IZVESTAJ'!A$2:BJ$14727,9,0)</f>
        <v>0</v>
      </c>
      <c r="N91" s="238">
        <f>VLOOKUP(A$2:A$4956,'DNEVNI IZVESTAJ'!A$2:BK$14727,10,0)</f>
        <v>0</v>
      </c>
      <c r="O91" s="238">
        <f>VLOOKUP(A$2:A$4956,'DNEVNI IZVESTAJ'!A$2:BL$14727,11,0)</f>
        <v>0</v>
      </c>
      <c r="P91" s="238">
        <f>VLOOKUP(A$2:A$4956,'DNEVNI IZVESTAJ'!A$2:BM$14727,12,0)</f>
        <v>0</v>
      </c>
      <c r="Q91" s="238">
        <f>VLOOKUP(A$2:A$4956,'DNEVNI IZVESTAJ'!A$2:BN$14727,13,0)</f>
        <v>0</v>
      </c>
      <c r="R91" s="238">
        <f>VLOOKUP(A$2:A$4956,'DNEVNI IZVESTAJ'!A$2:BO$14727,14,0)</f>
        <v>0</v>
      </c>
      <c r="S91" s="238">
        <f>VLOOKUP(A$2:A$4956,'DNEVNI IZVESTAJ'!A$2:BP$14727,15,0)</f>
        <v>0</v>
      </c>
    </row>
    <row r="92" spans="1:19">
      <c r="A92" s="149" t="s">
        <v>14740</v>
      </c>
      <c r="B92" s="149" t="s">
        <v>14741</v>
      </c>
      <c r="C92" s="149">
        <v>578.65</v>
      </c>
      <c r="D92" s="149">
        <v>19471.330000000002</v>
      </c>
      <c r="E92" s="149" t="s">
        <v>14742</v>
      </c>
      <c r="F92" s="241">
        <f>VLOOKUP(A$2:A$4956,'DNEVNI IZVESTAJ'!A$2:C$14727,3,0)</f>
        <v>0</v>
      </c>
      <c r="G92" s="238">
        <f>VLOOKUP(A$2:A$4956,'DNEVNI IZVESTAJ'!A$2:D$14727,4,0)</f>
        <v>17443.43</v>
      </c>
      <c r="H92" s="70">
        <f>C92-F92</f>
        <v>578.65</v>
      </c>
      <c r="I92" s="14">
        <f>VLOOKUP(A$2:A$4956,'DNEVNI IZVESTAJ'!A$2:BF$14727,6,0)</f>
        <v>0</v>
      </c>
      <c r="J92" s="18">
        <f ca="1">SUM(I92+UNOS!J$9)</f>
        <v>11</v>
      </c>
      <c r="K92" s="14" t="str">
        <f>VLOOKUP(A$2:A$4956,'DNEVNI IZVESTAJ'!A$2:BH$14727,7,0)</f>
        <v>SBB</v>
      </c>
      <c r="L92" s="14" t="str">
        <f>VLOOKUP(A$2:A$4956,'DNEVNI IZVESTAJ'!A$2:BI$14727,8,0)</f>
        <v>Current</v>
      </c>
      <c r="M92" s="238">
        <f>VLOOKUP(A$2:A$4956,'DNEVNI IZVESTAJ'!A$2:BJ$14727,9,0)</f>
        <v>0</v>
      </c>
      <c r="N92" s="238">
        <f>VLOOKUP(A$2:A$4956,'DNEVNI IZVESTAJ'!A$2:BK$14727,10,0)</f>
        <v>0</v>
      </c>
      <c r="O92" s="238">
        <f>VLOOKUP(A$2:A$4956,'DNEVNI IZVESTAJ'!A$2:BL$14727,11,0)</f>
        <v>0</v>
      </c>
      <c r="P92" s="238">
        <f>VLOOKUP(A$2:A$4956,'DNEVNI IZVESTAJ'!A$2:BM$14727,12,0)</f>
        <v>0</v>
      </c>
      <c r="Q92" s="238">
        <f>VLOOKUP(A$2:A$4956,'DNEVNI IZVESTAJ'!A$2:BN$14727,13,0)</f>
        <v>0</v>
      </c>
      <c r="R92" s="238">
        <f>VLOOKUP(A$2:A$4956,'DNEVNI IZVESTAJ'!A$2:BO$14727,14,0)</f>
        <v>0</v>
      </c>
      <c r="S92" s="238">
        <f>VLOOKUP(A$2:A$4956,'DNEVNI IZVESTAJ'!A$2:BP$14727,15,0)</f>
        <v>0</v>
      </c>
    </row>
    <row r="93" spans="1:19">
      <c r="A93" s="149" t="s">
        <v>15719</v>
      </c>
      <c r="B93" s="149" t="s">
        <v>15298</v>
      </c>
      <c r="C93" s="149">
        <v>471.64</v>
      </c>
      <c r="D93" s="149">
        <v>3007.88</v>
      </c>
      <c r="E93" s="149" t="s">
        <v>15533</v>
      </c>
      <c r="F93" s="241">
        <f>VLOOKUP(A$2:A$4956,'DNEVNI IZVESTAJ'!A$2:C$14727,3,0)</f>
        <v>0</v>
      </c>
      <c r="G93" s="238">
        <f>VLOOKUP(A$2:A$4956,'DNEVNI IZVESTAJ'!A$2:D$14727,4,0)</f>
        <v>3007.88</v>
      </c>
      <c r="H93" s="70">
        <f>C93-F93</f>
        <v>471.64</v>
      </c>
      <c r="I93" s="14">
        <f>VLOOKUP(A$2:A$4956,'DNEVNI IZVESTAJ'!A$2:BF$14727,6,0)</f>
        <v>0</v>
      </c>
      <c r="J93" s="18">
        <f ca="1">SUM(I93+UNOS!J$9)</f>
        <v>11</v>
      </c>
      <c r="K93" s="14" t="str">
        <f>VLOOKUP(A$2:A$4956,'DNEVNI IZVESTAJ'!A$2:BH$14727,7,0)</f>
        <v>INDIV</v>
      </c>
      <c r="L93" s="14" t="str">
        <f>VLOOKUP(A$2:A$4956,'DNEVNI IZVESTAJ'!A$2:BI$14727,8,0)</f>
        <v>Current</v>
      </c>
      <c r="M93" s="238">
        <f>VLOOKUP(A$2:A$4956,'DNEVNI IZVESTAJ'!A$2:BJ$14727,9,0)</f>
        <v>0</v>
      </c>
      <c r="N93" s="238">
        <f>VLOOKUP(A$2:A$4956,'DNEVNI IZVESTAJ'!A$2:BK$14727,10,0)</f>
        <v>0</v>
      </c>
      <c r="O93" s="238">
        <f>VLOOKUP(A$2:A$4956,'DNEVNI IZVESTAJ'!A$2:BL$14727,11,0)</f>
        <v>0</v>
      </c>
      <c r="P93" s="238">
        <f>VLOOKUP(A$2:A$4956,'DNEVNI IZVESTAJ'!A$2:BM$14727,12,0)</f>
        <v>0</v>
      </c>
      <c r="Q93" s="238">
        <f>VLOOKUP(A$2:A$4956,'DNEVNI IZVESTAJ'!A$2:BN$14727,13,0)</f>
        <v>0</v>
      </c>
      <c r="R93" s="238">
        <f>VLOOKUP(A$2:A$4956,'DNEVNI IZVESTAJ'!A$2:BO$14727,14,0)</f>
        <v>0</v>
      </c>
      <c r="S93" s="238">
        <f>VLOOKUP(A$2:A$4956,'DNEVNI IZVESTAJ'!A$2:BP$14727,15,0)</f>
        <v>0</v>
      </c>
    </row>
    <row r="94" spans="1:19">
      <c r="A94" s="149" t="s">
        <v>13936</v>
      </c>
      <c r="B94" s="149" t="s">
        <v>187</v>
      </c>
      <c r="C94" s="149">
        <v>387.18</v>
      </c>
      <c r="D94" s="149">
        <v>2639.98</v>
      </c>
      <c r="E94" s="149" t="s">
        <v>13937</v>
      </c>
      <c r="F94" s="241">
        <f>VLOOKUP(A$2:A$4956,'DNEVNI IZVESTAJ'!A$2:C$14727,3,0)</f>
        <v>0</v>
      </c>
      <c r="G94" s="238">
        <f>VLOOKUP(A$2:A$4956,'DNEVNI IZVESTAJ'!A$2:D$14727,4,0)</f>
        <v>1146.31</v>
      </c>
      <c r="H94" s="70">
        <f>C94-F94</f>
        <v>387.18</v>
      </c>
      <c r="I94" s="14">
        <f>VLOOKUP(A$2:A$4956,'DNEVNI IZVESTAJ'!A$2:BF$14727,6,0)</f>
        <v>0</v>
      </c>
      <c r="J94" s="18">
        <f ca="1">SUM(I94+UNOS!J$9)</f>
        <v>11</v>
      </c>
      <c r="K94" s="14" t="str">
        <f>VLOOKUP(A$2:A$4956,'DNEVNI IZVESTAJ'!A$2:BH$14727,7,0)</f>
        <v>SBB</v>
      </c>
      <c r="L94" s="14" t="str">
        <f>VLOOKUP(A$2:A$4956,'DNEVNI IZVESTAJ'!A$2:BI$14727,8,0)</f>
        <v>Current</v>
      </c>
      <c r="M94" s="238">
        <f>VLOOKUP(A$2:A$4956,'DNEVNI IZVESTAJ'!A$2:BJ$14727,9,0)</f>
        <v>0</v>
      </c>
      <c r="N94" s="238">
        <f>VLOOKUP(A$2:A$4956,'DNEVNI IZVESTAJ'!A$2:BK$14727,10,0)</f>
        <v>0</v>
      </c>
      <c r="O94" s="238">
        <f>VLOOKUP(A$2:A$4956,'DNEVNI IZVESTAJ'!A$2:BL$14727,11,0)</f>
        <v>0</v>
      </c>
      <c r="P94" s="238">
        <f>VLOOKUP(A$2:A$4956,'DNEVNI IZVESTAJ'!A$2:BM$14727,12,0)</f>
        <v>0</v>
      </c>
      <c r="Q94" s="238">
        <f>VLOOKUP(A$2:A$4956,'DNEVNI IZVESTAJ'!A$2:BN$14727,13,0)</f>
        <v>0</v>
      </c>
      <c r="R94" s="238">
        <f>VLOOKUP(A$2:A$4956,'DNEVNI IZVESTAJ'!A$2:BO$14727,14,0)</f>
        <v>0</v>
      </c>
      <c r="S94" s="238">
        <f>VLOOKUP(A$2:A$4956,'DNEVNI IZVESTAJ'!A$2:BP$14727,15,0)</f>
        <v>0</v>
      </c>
    </row>
    <row r="95" spans="1:19">
      <c r="A95" s="149" t="s">
        <v>13601</v>
      </c>
      <c r="B95" s="149" t="s">
        <v>6034</v>
      </c>
      <c r="C95" s="149">
        <v>317.3</v>
      </c>
      <c r="D95" s="149">
        <v>8717.25</v>
      </c>
      <c r="E95" s="149" t="s">
        <v>13602</v>
      </c>
      <c r="F95" s="241">
        <f>VLOOKUP(A$2:A$4956,'DNEVNI IZVESTAJ'!A$2:C$14727,3,0)</f>
        <v>0</v>
      </c>
      <c r="G95" s="238">
        <f>VLOOKUP(A$2:A$4956,'DNEVNI IZVESTAJ'!A$2:D$14727,4,0)</f>
        <v>7640.31</v>
      </c>
      <c r="H95" s="70">
        <f>C95-F95</f>
        <v>317.3</v>
      </c>
      <c r="I95" s="14">
        <f>VLOOKUP(A$2:A$4956,'DNEVNI IZVESTAJ'!A$2:BF$14727,6,0)</f>
        <v>0</v>
      </c>
      <c r="J95" s="18">
        <f ca="1">SUM(I95+UNOS!J$9)</f>
        <v>11</v>
      </c>
      <c r="K95" s="14" t="str">
        <f>VLOOKUP(A$2:A$4956,'DNEVNI IZVESTAJ'!A$2:BH$14727,7,0)</f>
        <v>SBB</v>
      </c>
      <c r="L95" s="14" t="str">
        <f>VLOOKUP(A$2:A$4956,'DNEVNI IZVESTAJ'!A$2:BI$14727,8,0)</f>
        <v>Current</v>
      </c>
      <c r="M95" s="238">
        <f>VLOOKUP(A$2:A$4956,'DNEVNI IZVESTAJ'!A$2:BJ$14727,9,0)</f>
        <v>0</v>
      </c>
      <c r="N95" s="238">
        <f>VLOOKUP(A$2:A$4956,'DNEVNI IZVESTAJ'!A$2:BK$14727,10,0)</f>
        <v>0</v>
      </c>
      <c r="O95" s="238">
        <f>VLOOKUP(A$2:A$4956,'DNEVNI IZVESTAJ'!A$2:BL$14727,11,0)</f>
        <v>0</v>
      </c>
      <c r="P95" s="238">
        <f>VLOOKUP(A$2:A$4956,'DNEVNI IZVESTAJ'!A$2:BM$14727,12,0)</f>
        <v>0</v>
      </c>
      <c r="Q95" s="238">
        <f>VLOOKUP(A$2:A$4956,'DNEVNI IZVESTAJ'!A$2:BN$14727,13,0)</f>
        <v>0</v>
      </c>
      <c r="R95" s="238">
        <f>VLOOKUP(A$2:A$4956,'DNEVNI IZVESTAJ'!A$2:BO$14727,14,0)</f>
        <v>0</v>
      </c>
      <c r="S95" s="238">
        <f>VLOOKUP(A$2:A$4956,'DNEVNI IZVESTAJ'!A$2:BP$14727,15,0)</f>
        <v>0</v>
      </c>
    </row>
    <row r="96" spans="1:19">
      <c r="A96" s="149" t="s">
        <v>13875</v>
      </c>
      <c r="B96" s="149" t="s">
        <v>13876</v>
      </c>
      <c r="C96" s="149">
        <v>309.75</v>
      </c>
      <c r="D96" s="149">
        <v>8477.4599999999991</v>
      </c>
      <c r="E96" s="149" t="s">
        <v>13877</v>
      </c>
      <c r="F96" s="241">
        <f>VLOOKUP(A$2:A$4956,'DNEVNI IZVESTAJ'!A$2:C$14727,3,0)</f>
        <v>0</v>
      </c>
      <c r="G96" s="238">
        <f>VLOOKUP(A$2:A$4956,'DNEVNI IZVESTAJ'!A$2:D$14727,4,0)</f>
        <v>7434.28</v>
      </c>
      <c r="H96" s="70">
        <f>C96-F96</f>
        <v>309.75</v>
      </c>
      <c r="I96" s="14">
        <f>VLOOKUP(A$2:A$4956,'DNEVNI IZVESTAJ'!A$2:BF$14727,6,0)</f>
        <v>0</v>
      </c>
      <c r="J96" s="18">
        <f ca="1">SUM(I96+UNOS!J$9)</f>
        <v>11</v>
      </c>
      <c r="K96" s="14" t="str">
        <f>VLOOKUP(A$2:A$4956,'DNEVNI IZVESTAJ'!A$2:BH$14727,7,0)</f>
        <v>SBB</v>
      </c>
      <c r="L96" s="14" t="str">
        <f>VLOOKUP(A$2:A$4956,'DNEVNI IZVESTAJ'!A$2:BI$14727,8,0)</f>
        <v>Current</v>
      </c>
      <c r="M96" s="238">
        <f>VLOOKUP(A$2:A$4956,'DNEVNI IZVESTAJ'!A$2:BJ$14727,9,0)</f>
        <v>0</v>
      </c>
      <c r="N96" s="238">
        <f>VLOOKUP(A$2:A$4956,'DNEVNI IZVESTAJ'!A$2:BK$14727,10,0)</f>
        <v>0</v>
      </c>
      <c r="O96" s="238">
        <f>VLOOKUP(A$2:A$4956,'DNEVNI IZVESTAJ'!A$2:BL$14727,11,0)</f>
        <v>0</v>
      </c>
      <c r="P96" s="238">
        <f>VLOOKUP(A$2:A$4956,'DNEVNI IZVESTAJ'!A$2:BM$14727,12,0)</f>
        <v>0</v>
      </c>
      <c r="Q96" s="238">
        <f>VLOOKUP(A$2:A$4956,'DNEVNI IZVESTAJ'!A$2:BN$14727,13,0)</f>
        <v>0</v>
      </c>
      <c r="R96" s="238">
        <f>VLOOKUP(A$2:A$4956,'DNEVNI IZVESTAJ'!A$2:BO$14727,14,0)</f>
        <v>0</v>
      </c>
      <c r="S96" s="238">
        <f>VLOOKUP(A$2:A$4956,'DNEVNI IZVESTAJ'!A$2:BP$14727,15,0)</f>
        <v>0</v>
      </c>
    </row>
    <row r="97" spans="1:19">
      <c r="A97" s="149" t="s">
        <v>786</v>
      </c>
      <c r="B97" s="149" t="s">
        <v>787</v>
      </c>
      <c r="C97" s="149">
        <v>279.55</v>
      </c>
      <c r="D97" s="149">
        <v>4546.68</v>
      </c>
      <c r="E97" s="149" t="s">
        <v>5748</v>
      </c>
      <c r="F97" s="241">
        <f>VLOOKUP(A$2:A$4956,'DNEVNI IZVESTAJ'!A$2:C$14727,3,0)</f>
        <v>0</v>
      </c>
      <c r="G97" s="238">
        <f>VLOOKUP(A$2:A$4956,'DNEVNI IZVESTAJ'!A$2:D$14727,4,0)</f>
        <v>3510.98</v>
      </c>
      <c r="H97" s="70">
        <f>C97-F97</f>
        <v>279.55</v>
      </c>
      <c r="I97" s="14">
        <f>VLOOKUP(A$2:A$4956,'DNEVNI IZVESTAJ'!A$2:BF$14727,6,0)</f>
        <v>0</v>
      </c>
      <c r="J97" s="18">
        <f ca="1">SUM(I97+UNOS!J$9)</f>
        <v>11</v>
      </c>
      <c r="K97" s="14" t="str">
        <f>VLOOKUP(A$2:A$4956,'DNEVNI IZVESTAJ'!A$2:BH$14727,7,0)</f>
        <v>SBB</v>
      </c>
      <c r="L97" s="14" t="str">
        <f>VLOOKUP(A$2:A$4956,'DNEVNI IZVESTAJ'!A$2:BI$14727,8,0)</f>
        <v>Current</v>
      </c>
      <c r="M97" s="238">
        <f>VLOOKUP(A$2:A$4956,'DNEVNI IZVESTAJ'!A$2:BJ$14727,9,0)</f>
        <v>0</v>
      </c>
      <c r="N97" s="238">
        <f>VLOOKUP(A$2:A$4956,'DNEVNI IZVESTAJ'!A$2:BK$14727,10,0)</f>
        <v>0</v>
      </c>
      <c r="O97" s="238">
        <f>VLOOKUP(A$2:A$4956,'DNEVNI IZVESTAJ'!A$2:BL$14727,11,0)</f>
        <v>0</v>
      </c>
      <c r="P97" s="238">
        <f>VLOOKUP(A$2:A$4956,'DNEVNI IZVESTAJ'!A$2:BM$14727,12,0)</f>
        <v>0</v>
      </c>
      <c r="Q97" s="238">
        <f>VLOOKUP(A$2:A$4956,'DNEVNI IZVESTAJ'!A$2:BN$14727,13,0)</f>
        <v>0</v>
      </c>
      <c r="R97" s="238">
        <f>VLOOKUP(A$2:A$4956,'DNEVNI IZVESTAJ'!A$2:BO$14727,14,0)</f>
        <v>0</v>
      </c>
      <c r="S97" s="238">
        <f>VLOOKUP(A$2:A$4956,'DNEVNI IZVESTAJ'!A$2:BP$14727,15,0)</f>
        <v>0</v>
      </c>
    </row>
    <row r="98" spans="1:19">
      <c r="A98" s="149" t="s">
        <v>3060</v>
      </c>
      <c r="B98" s="149" t="s">
        <v>3061</v>
      </c>
      <c r="C98" s="149">
        <v>168.3</v>
      </c>
      <c r="D98" s="149">
        <v>849.55</v>
      </c>
      <c r="E98" s="149" t="s">
        <v>3062</v>
      </c>
      <c r="F98" s="241">
        <f>VLOOKUP(A$2:A$4956,'DNEVNI IZVESTAJ'!A$2:C$14727,3,0)</f>
        <v>0</v>
      </c>
      <c r="G98" s="238">
        <f>VLOOKUP(A$2:A$4956,'DNEVNI IZVESTAJ'!A$2:D$14727,4,0)</f>
        <v>169.91</v>
      </c>
      <c r="H98" s="70">
        <f>C98-F98</f>
        <v>168.3</v>
      </c>
      <c r="I98" s="14">
        <f>VLOOKUP(A$2:A$4956,'DNEVNI IZVESTAJ'!A$2:BF$14727,6,0)</f>
        <v>0</v>
      </c>
      <c r="J98" s="18">
        <f ca="1">SUM(I98+UNOS!J$9)</f>
        <v>11</v>
      </c>
      <c r="K98" s="14" t="str">
        <f>VLOOKUP(A$2:A$4956,'DNEVNI IZVESTAJ'!A$2:BH$14727,7,0)</f>
        <v>INDIV</v>
      </c>
      <c r="L98" s="14" t="str">
        <f>VLOOKUP(A$2:A$4956,'DNEVNI IZVESTAJ'!A$2:BI$14727,8,0)</f>
        <v>Current</v>
      </c>
      <c r="M98" s="238">
        <f>VLOOKUP(A$2:A$4956,'DNEVNI IZVESTAJ'!A$2:BJ$14727,9,0)</f>
        <v>0</v>
      </c>
      <c r="N98" s="238">
        <f>VLOOKUP(A$2:A$4956,'DNEVNI IZVESTAJ'!A$2:BK$14727,10,0)</f>
        <v>0</v>
      </c>
      <c r="O98" s="238">
        <f>VLOOKUP(A$2:A$4956,'DNEVNI IZVESTAJ'!A$2:BL$14727,11,0)</f>
        <v>0</v>
      </c>
      <c r="P98" s="238">
        <f>VLOOKUP(A$2:A$4956,'DNEVNI IZVESTAJ'!A$2:BM$14727,12,0)</f>
        <v>0</v>
      </c>
      <c r="Q98" s="238">
        <f>VLOOKUP(A$2:A$4956,'DNEVNI IZVESTAJ'!A$2:BN$14727,13,0)</f>
        <v>0</v>
      </c>
      <c r="R98" s="238">
        <f>VLOOKUP(A$2:A$4956,'DNEVNI IZVESTAJ'!A$2:BO$14727,14,0)</f>
        <v>0</v>
      </c>
      <c r="S98" s="238">
        <f>VLOOKUP(A$2:A$4956,'DNEVNI IZVESTAJ'!A$2:BP$14727,15,0)</f>
        <v>0</v>
      </c>
    </row>
    <row r="99" spans="1:19">
      <c r="A99" s="149" t="s">
        <v>2261</v>
      </c>
      <c r="B99" s="149" t="s">
        <v>2262</v>
      </c>
      <c r="C99" s="149">
        <v>161.63999999999999</v>
      </c>
      <c r="D99" s="149">
        <v>855.25</v>
      </c>
      <c r="E99" s="149" t="s">
        <v>282</v>
      </c>
      <c r="F99" s="241">
        <f>VLOOKUP(A$2:A$4956,'DNEVNI IZVESTAJ'!A$2:C$14727,3,0)</f>
        <v>0</v>
      </c>
      <c r="G99" s="238">
        <f>VLOOKUP(A$2:A$4956,'DNEVNI IZVESTAJ'!A$2:D$14727,4,0)</f>
        <v>171.05</v>
      </c>
      <c r="H99" s="70">
        <f>C99-F99</f>
        <v>161.63999999999999</v>
      </c>
      <c r="I99" s="14">
        <f>VLOOKUP(A$2:A$4956,'DNEVNI IZVESTAJ'!A$2:BF$14727,6,0)</f>
        <v>0</v>
      </c>
      <c r="J99" s="18">
        <f ca="1">SUM(I99+UNOS!J$9)</f>
        <v>11</v>
      </c>
      <c r="K99" s="14" t="str">
        <f>VLOOKUP(A$2:A$4956,'DNEVNI IZVESTAJ'!A$2:BH$14727,7,0)</f>
        <v>INDIV</v>
      </c>
      <c r="L99" s="14" t="str">
        <f>VLOOKUP(A$2:A$4956,'DNEVNI IZVESTAJ'!A$2:BI$14727,8,0)</f>
        <v>Current</v>
      </c>
      <c r="M99" s="238">
        <f>VLOOKUP(A$2:A$4956,'DNEVNI IZVESTAJ'!A$2:BJ$14727,9,0)</f>
        <v>0</v>
      </c>
      <c r="N99" s="238">
        <f>VLOOKUP(A$2:A$4956,'DNEVNI IZVESTAJ'!A$2:BK$14727,10,0)</f>
        <v>0</v>
      </c>
      <c r="O99" s="238">
        <f>VLOOKUP(A$2:A$4956,'DNEVNI IZVESTAJ'!A$2:BL$14727,11,0)</f>
        <v>0</v>
      </c>
      <c r="P99" s="238">
        <f>VLOOKUP(A$2:A$4956,'DNEVNI IZVESTAJ'!A$2:BM$14727,12,0)</f>
        <v>0</v>
      </c>
      <c r="Q99" s="238">
        <f>VLOOKUP(A$2:A$4956,'DNEVNI IZVESTAJ'!A$2:BN$14727,13,0)</f>
        <v>0</v>
      </c>
      <c r="R99" s="238">
        <f>VLOOKUP(A$2:A$4956,'DNEVNI IZVESTAJ'!A$2:BO$14727,14,0)</f>
        <v>0</v>
      </c>
      <c r="S99" s="238">
        <f>VLOOKUP(A$2:A$4956,'DNEVNI IZVESTAJ'!A$2:BP$14727,15,0)</f>
        <v>0</v>
      </c>
    </row>
    <row r="100" spans="1:19">
      <c r="A100" s="149" t="s">
        <v>5905</v>
      </c>
      <c r="B100" s="149" t="s">
        <v>5904</v>
      </c>
      <c r="C100" s="149">
        <v>158.31</v>
      </c>
      <c r="D100" s="149">
        <v>949.86</v>
      </c>
      <c r="E100" s="149" t="s">
        <v>5906</v>
      </c>
      <c r="F100" s="241">
        <f>VLOOKUP(A$2:A$4956,'DNEVNI IZVESTAJ'!A$2:C$14727,3,0)</f>
        <v>0</v>
      </c>
      <c r="G100" s="238">
        <f>VLOOKUP(A$2:A$4956,'DNEVNI IZVESTAJ'!A$2:D$14727,4,0)</f>
        <v>316.62</v>
      </c>
      <c r="H100" s="70">
        <f>C100-F100</f>
        <v>158.31</v>
      </c>
      <c r="I100" s="14">
        <f>VLOOKUP(A$2:A$4956,'DNEVNI IZVESTAJ'!A$2:BF$14727,6,0)</f>
        <v>0</v>
      </c>
      <c r="J100" s="18">
        <f ca="1">SUM(I100+UNOS!J$9)</f>
        <v>11</v>
      </c>
      <c r="K100" s="14" t="str">
        <f>VLOOKUP(A$2:A$4956,'DNEVNI IZVESTAJ'!A$2:BH$14727,7,0)</f>
        <v>SBB</v>
      </c>
      <c r="L100" s="14" t="str">
        <f>VLOOKUP(A$2:A$4956,'DNEVNI IZVESTAJ'!A$2:BI$14727,8,0)</f>
        <v>Current</v>
      </c>
      <c r="M100" s="238">
        <f>VLOOKUP(A$2:A$4956,'DNEVNI IZVESTAJ'!A$2:BJ$14727,9,0)</f>
        <v>0</v>
      </c>
      <c r="N100" s="238">
        <f>VLOOKUP(A$2:A$4956,'DNEVNI IZVESTAJ'!A$2:BK$14727,10,0)</f>
        <v>0</v>
      </c>
      <c r="O100" s="238">
        <f>VLOOKUP(A$2:A$4956,'DNEVNI IZVESTAJ'!A$2:BL$14727,11,0)</f>
        <v>0</v>
      </c>
      <c r="P100" s="238">
        <f>VLOOKUP(A$2:A$4956,'DNEVNI IZVESTAJ'!A$2:BM$14727,12,0)</f>
        <v>0</v>
      </c>
      <c r="Q100" s="238">
        <f>VLOOKUP(A$2:A$4956,'DNEVNI IZVESTAJ'!A$2:BN$14727,13,0)</f>
        <v>0</v>
      </c>
      <c r="R100" s="238">
        <f>VLOOKUP(A$2:A$4956,'DNEVNI IZVESTAJ'!A$2:BO$14727,14,0)</f>
        <v>0</v>
      </c>
      <c r="S100" s="238">
        <f>VLOOKUP(A$2:A$4956,'DNEVNI IZVESTAJ'!A$2:BP$14727,15,0)</f>
        <v>0</v>
      </c>
    </row>
    <row r="101" spans="1:19">
      <c r="A101" s="149" t="s">
        <v>5304</v>
      </c>
      <c r="B101" s="149" t="s">
        <v>5305</v>
      </c>
      <c r="C101" s="149">
        <v>148.16</v>
      </c>
      <c r="D101" s="149">
        <v>744.85</v>
      </c>
      <c r="E101" s="149" t="s">
        <v>4501</v>
      </c>
      <c r="F101" s="241">
        <f>VLOOKUP(A$2:A$4956,'DNEVNI IZVESTAJ'!A$2:C$14727,3,0)</f>
        <v>0</v>
      </c>
      <c r="G101" s="238">
        <f>VLOOKUP(A$2:A$4956,'DNEVNI IZVESTAJ'!A$2:D$14727,4,0)</f>
        <v>148.97</v>
      </c>
      <c r="H101" s="70">
        <f>C101-F101</f>
        <v>148.16</v>
      </c>
      <c r="I101" s="14">
        <f>VLOOKUP(A$2:A$4956,'DNEVNI IZVESTAJ'!A$2:BF$14727,6,0)</f>
        <v>0</v>
      </c>
      <c r="J101" s="18">
        <f ca="1">SUM(I101+UNOS!J$9)</f>
        <v>11</v>
      </c>
      <c r="K101" s="14" t="str">
        <f>VLOOKUP(A$2:A$4956,'DNEVNI IZVESTAJ'!A$2:BH$14727,7,0)</f>
        <v>INDIV</v>
      </c>
      <c r="L101" s="14" t="str">
        <f>VLOOKUP(A$2:A$4956,'DNEVNI IZVESTAJ'!A$2:BI$14727,8,0)</f>
        <v>Current</v>
      </c>
      <c r="M101" s="238">
        <f>VLOOKUP(A$2:A$4956,'DNEVNI IZVESTAJ'!A$2:BJ$14727,9,0)</f>
        <v>0</v>
      </c>
      <c r="N101" s="238">
        <f>VLOOKUP(A$2:A$4956,'DNEVNI IZVESTAJ'!A$2:BK$14727,10,0)</f>
        <v>0</v>
      </c>
      <c r="O101" s="238">
        <f>VLOOKUP(A$2:A$4956,'DNEVNI IZVESTAJ'!A$2:BL$14727,11,0)</f>
        <v>0</v>
      </c>
      <c r="P101" s="238">
        <f>VLOOKUP(A$2:A$4956,'DNEVNI IZVESTAJ'!A$2:BM$14727,12,0)</f>
        <v>0</v>
      </c>
      <c r="Q101" s="238">
        <f>VLOOKUP(A$2:A$4956,'DNEVNI IZVESTAJ'!A$2:BN$14727,13,0)</f>
        <v>0</v>
      </c>
      <c r="R101" s="238">
        <f>VLOOKUP(A$2:A$4956,'DNEVNI IZVESTAJ'!A$2:BO$14727,14,0)</f>
        <v>0</v>
      </c>
      <c r="S101" s="238">
        <f>VLOOKUP(A$2:A$4956,'DNEVNI IZVESTAJ'!A$2:BP$14727,15,0)</f>
        <v>0</v>
      </c>
    </row>
    <row r="102" spans="1:19">
      <c r="A102" s="149" t="s">
        <v>2645</v>
      </c>
      <c r="B102" s="149" t="s">
        <v>2646</v>
      </c>
      <c r="C102" s="149">
        <v>140.65</v>
      </c>
      <c r="D102" s="149">
        <v>989.03</v>
      </c>
      <c r="E102" s="149" t="s">
        <v>4501</v>
      </c>
      <c r="F102" s="241">
        <f>VLOOKUP(A$2:A$4956,'DNEVNI IZVESTAJ'!A$2:C$14727,3,0)</f>
        <v>0</v>
      </c>
      <c r="G102" s="238">
        <f>VLOOKUP(A$2:A$4956,'DNEVNI IZVESTAJ'!A$2:D$14727,4,0)</f>
        <v>423.87</v>
      </c>
      <c r="H102" s="70">
        <f>C102-F102</f>
        <v>140.65</v>
      </c>
      <c r="I102" s="14">
        <f>VLOOKUP(A$2:A$4956,'DNEVNI IZVESTAJ'!A$2:BF$14727,6,0)</f>
        <v>0</v>
      </c>
      <c r="J102" s="18">
        <f ca="1">SUM(I102+UNOS!J$9)</f>
        <v>11</v>
      </c>
      <c r="K102" s="14" t="str">
        <f>VLOOKUP(A$2:A$4956,'DNEVNI IZVESTAJ'!A$2:BH$14727,7,0)</f>
        <v>INDIV</v>
      </c>
      <c r="L102" s="14" t="str">
        <f>VLOOKUP(A$2:A$4956,'DNEVNI IZVESTAJ'!A$2:BI$14727,8,0)</f>
        <v>Current</v>
      </c>
      <c r="M102" s="238">
        <f>VLOOKUP(A$2:A$4956,'DNEVNI IZVESTAJ'!A$2:BJ$14727,9,0)</f>
        <v>0</v>
      </c>
      <c r="N102" s="238">
        <f>VLOOKUP(A$2:A$4956,'DNEVNI IZVESTAJ'!A$2:BK$14727,10,0)</f>
        <v>0</v>
      </c>
      <c r="O102" s="238">
        <f>VLOOKUP(A$2:A$4956,'DNEVNI IZVESTAJ'!A$2:BL$14727,11,0)</f>
        <v>0</v>
      </c>
      <c r="P102" s="238">
        <f>VLOOKUP(A$2:A$4956,'DNEVNI IZVESTAJ'!A$2:BM$14727,12,0)</f>
        <v>0</v>
      </c>
      <c r="Q102" s="238">
        <f>VLOOKUP(A$2:A$4956,'DNEVNI IZVESTAJ'!A$2:BN$14727,13,0)</f>
        <v>0</v>
      </c>
      <c r="R102" s="238">
        <f>VLOOKUP(A$2:A$4956,'DNEVNI IZVESTAJ'!A$2:BO$14727,14,0)</f>
        <v>0</v>
      </c>
      <c r="S102" s="238">
        <f>VLOOKUP(A$2:A$4956,'DNEVNI IZVESTAJ'!A$2:BP$14727,15,0)</f>
        <v>0</v>
      </c>
    </row>
    <row r="103" spans="1:19">
      <c r="A103" s="149" t="s">
        <v>3124</v>
      </c>
      <c r="B103" s="149" t="s">
        <v>3125</v>
      </c>
      <c r="C103" s="149">
        <v>136.91999999999999</v>
      </c>
      <c r="D103" s="149">
        <v>686.8</v>
      </c>
      <c r="E103" s="149" t="s">
        <v>4501</v>
      </c>
      <c r="F103" s="241">
        <f>VLOOKUP(A$2:A$4956,'DNEVNI IZVESTAJ'!A$2:C$14727,3,0)</f>
        <v>0</v>
      </c>
      <c r="G103" s="238">
        <f>VLOOKUP(A$2:A$4956,'DNEVNI IZVESTAJ'!A$2:D$14727,4,0)</f>
        <v>137.36000000000001</v>
      </c>
      <c r="H103" s="70">
        <f>C103-F103</f>
        <v>136.91999999999999</v>
      </c>
      <c r="I103" s="14">
        <f>VLOOKUP(A$2:A$4956,'DNEVNI IZVESTAJ'!A$2:BF$14727,6,0)</f>
        <v>0</v>
      </c>
      <c r="J103" s="18">
        <f ca="1">SUM(I103+UNOS!J$9)</f>
        <v>11</v>
      </c>
      <c r="K103" s="14" t="str">
        <f>VLOOKUP(A$2:A$4956,'DNEVNI IZVESTAJ'!A$2:BH$14727,7,0)</f>
        <v>INDIV</v>
      </c>
      <c r="L103" s="14" t="str">
        <f>VLOOKUP(A$2:A$4956,'DNEVNI IZVESTAJ'!A$2:BI$14727,8,0)</f>
        <v>Current</v>
      </c>
      <c r="M103" s="238">
        <f>VLOOKUP(A$2:A$4956,'DNEVNI IZVESTAJ'!A$2:BJ$14727,9,0)</f>
        <v>0</v>
      </c>
      <c r="N103" s="238">
        <f>VLOOKUP(A$2:A$4956,'DNEVNI IZVESTAJ'!A$2:BK$14727,10,0)</f>
        <v>0</v>
      </c>
      <c r="O103" s="238">
        <f>VLOOKUP(A$2:A$4956,'DNEVNI IZVESTAJ'!A$2:BL$14727,11,0)</f>
        <v>0</v>
      </c>
      <c r="P103" s="238">
        <f>VLOOKUP(A$2:A$4956,'DNEVNI IZVESTAJ'!A$2:BM$14727,12,0)</f>
        <v>0</v>
      </c>
      <c r="Q103" s="238">
        <f>VLOOKUP(A$2:A$4956,'DNEVNI IZVESTAJ'!A$2:BN$14727,13,0)</f>
        <v>0</v>
      </c>
      <c r="R103" s="238">
        <f>VLOOKUP(A$2:A$4956,'DNEVNI IZVESTAJ'!A$2:BO$14727,14,0)</f>
        <v>0</v>
      </c>
      <c r="S103" s="238">
        <f>VLOOKUP(A$2:A$4956,'DNEVNI IZVESTAJ'!A$2:BP$14727,15,0)</f>
        <v>0</v>
      </c>
    </row>
    <row r="104" spans="1:19">
      <c r="A104" s="149" t="s">
        <v>1968</v>
      </c>
      <c r="B104" s="149" t="s">
        <v>1969</v>
      </c>
      <c r="C104" s="149">
        <v>130.57</v>
      </c>
      <c r="D104" s="149">
        <v>920.5</v>
      </c>
      <c r="E104" s="149" t="s">
        <v>4330</v>
      </c>
      <c r="F104" s="241">
        <f>VLOOKUP(A$2:A$4956,'DNEVNI IZVESTAJ'!A$2:C$14727,3,0)</f>
        <v>0</v>
      </c>
      <c r="G104" s="238">
        <f>VLOOKUP(A$2:A$4956,'DNEVNI IZVESTAJ'!A$2:D$14727,4,0)</f>
        <v>394.5</v>
      </c>
      <c r="H104" s="70">
        <f>C104-F104</f>
        <v>130.57</v>
      </c>
      <c r="I104" s="14">
        <f>VLOOKUP(A$2:A$4956,'DNEVNI IZVESTAJ'!A$2:BF$14727,6,0)</f>
        <v>0</v>
      </c>
      <c r="J104" s="18">
        <f ca="1">SUM(I104+UNOS!J$9)</f>
        <v>11</v>
      </c>
      <c r="K104" s="14" t="str">
        <f>VLOOKUP(A$2:A$4956,'DNEVNI IZVESTAJ'!A$2:BH$14727,7,0)</f>
        <v>INDIV</v>
      </c>
      <c r="L104" s="14" t="str">
        <f>VLOOKUP(A$2:A$4956,'DNEVNI IZVESTAJ'!A$2:BI$14727,8,0)</f>
        <v>Current</v>
      </c>
      <c r="M104" s="238">
        <f>VLOOKUP(A$2:A$4956,'DNEVNI IZVESTAJ'!A$2:BJ$14727,9,0)</f>
        <v>0</v>
      </c>
      <c r="N104" s="238">
        <f>VLOOKUP(A$2:A$4956,'DNEVNI IZVESTAJ'!A$2:BK$14727,10,0)</f>
        <v>0</v>
      </c>
      <c r="O104" s="238">
        <f>VLOOKUP(A$2:A$4956,'DNEVNI IZVESTAJ'!A$2:BL$14727,11,0)</f>
        <v>0</v>
      </c>
      <c r="P104" s="238">
        <f>VLOOKUP(A$2:A$4956,'DNEVNI IZVESTAJ'!A$2:BM$14727,12,0)</f>
        <v>0</v>
      </c>
      <c r="Q104" s="238">
        <f>VLOOKUP(A$2:A$4956,'DNEVNI IZVESTAJ'!A$2:BN$14727,13,0)</f>
        <v>0</v>
      </c>
      <c r="R104" s="238">
        <f>VLOOKUP(A$2:A$4956,'DNEVNI IZVESTAJ'!A$2:BO$14727,14,0)</f>
        <v>0</v>
      </c>
      <c r="S104" s="238">
        <f>VLOOKUP(A$2:A$4956,'DNEVNI IZVESTAJ'!A$2:BP$14727,15,0)</f>
        <v>0</v>
      </c>
    </row>
    <row r="105" spans="1:19">
      <c r="A105" s="149" t="s">
        <v>15126</v>
      </c>
      <c r="B105" s="149" t="s">
        <v>15127</v>
      </c>
      <c r="C105" s="149">
        <v>120.48</v>
      </c>
      <c r="D105" s="149">
        <v>4774.58</v>
      </c>
      <c r="E105" s="149" t="s">
        <v>15128</v>
      </c>
      <c r="F105" s="241">
        <f>VLOOKUP(A$2:A$4956,'DNEVNI IZVESTAJ'!A$2:C$14727,3,0)</f>
        <v>0</v>
      </c>
      <c r="G105" s="238">
        <f>VLOOKUP(A$2:A$4956,'DNEVNI IZVESTAJ'!A$2:D$14727,4,0)</f>
        <v>4353.3599999999997</v>
      </c>
      <c r="H105" s="70">
        <f>C105-F105</f>
        <v>120.48</v>
      </c>
      <c r="I105" s="14">
        <f>VLOOKUP(A$2:A$4956,'DNEVNI IZVESTAJ'!A$2:BF$14727,6,0)</f>
        <v>0</v>
      </c>
      <c r="J105" s="18">
        <f ca="1">SUM(I105+UNOS!J$9)</f>
        <v>11</v>
      </c>
      <c r="K105" s="14" t="str">
        <f>VLOOKUP(A$2:A$4956,'DNEVNI IZVESTAJ'!A$2:BH$14727,7,0)</f>
        <v>INDIV</v>
      </c>
      <c r="L105" s="14" t="str">
        <f>VLOOKUP(A$2:A$4956,'DNEVNI IZVESTAJ'!A$2:BI$14727,8,0)</f>
        <v>Current</v>
      </c>
      <c r="M105" s="238">
        <f>VLOOKUP(A$2:A$4956,'DNEVNI IZVESTAJ'!A$2:BJ$14727,9,0)</f>
        <v>0</v>
      </c>
      <c r="N105" s="238">
        <f>VLOOKUP(A$2:A$4956,'DNEVNI IZVESTAJ'!A$2:BK$14727,10,0)</f>
        <v>0</v>
      </c>
      <c r="O105" s="238">
        <f>VLOOKUP(A$2:A$4956,'DNEVNI IZVESTAJ'!A$2:BL$14727,11,0)</f>
        <v>0</v>
      </c>
      <c r="P105" s="238">
        <f>VLOOKUP(A$2:A$4956,'DNEVNI IZVESTAJ'!A$2:BM$14727,12,0)</f>
        <v>0</v>
      </c>
      <c r="Q105" s="238">
        <f>VLOOKUP(A$2:A$4956,'DNEVNI IZVESTAJ'!A$2:BN$14727,13,0)</f>
        <v>0</v>
      </c>
      <c r="R105" s="238">
        <f>VLOOKUP(A$2:A$4956,'DNEVNI IZVESTAJ'!A$2:BO$14727,14,0)</f>
        <v>0</v>
      </c>
      <c r="S105" s="238">
        <f>VLOOKUP(A$2:A$4956,'DNEVNI IZVESTAJ'!A$2:BP$14727,15,0)</f>
        <v>0</v>
      </c>
    </row>
    <row r="106" spans="1:19">
      <c r="A106" s="149" t="s">
        <v>4176</v>
      </c>
      <c r="B106" s="149" t="s">
        <v>4177</v>
      </c>
      <c r="C106" s="149">
        <v>114.99</v>
      </c>
      <c r="D106" s="149">
        <v>680.5</v>
      </c>
      <c r="E106" s="149" t="s">
        <v>2321</v>
      </c>
      <c r="F106" s="241">
        <f>VLOOKUP(A$2:A$4956,'DNEVNI IZVESTAJ'!A$2:C$14727,3,0)</f>
        <v>0</v>
      </c>
      <c r="G106" s="238">
        <f>VLOOKUP(A$2:A$4956,'DNEVNI IZVESTAJ'!A$2:D$14727,4,0)</f>
        <v>136.1</v>
      </c>
      <c r="H106" s="70">
        <f>C106-F106</f>
        <v>114.99</v>
      </c>
      <c r="I106" s="14">
        <f>VLOOKUP(A$2:A$4956,'DNEVNI IZVESTAJ'!A$2:BF$14727,6,0)</f>
        <v>0</v>
      </c>
      <c r="J106" s="18">
        <f ca="1">SUM(I106+UNOS!J$9)</f>
        <v>11</v>
      </c>
      <c r="K106" s="14" t="str">
        <f>VLOOKUP(A$2:A$4956,'DNEVNI IZVESTAJ'!A$2:BH$14727,7,0)</f>
        <v>INDIV</v>
      </c>
      <c r="L106" s="14" t="str">
        <f>VLOOKUP(A$2:A$4956,'DNEVNI IZVESTAJ'!A$2:BI$14727,8,0)</f>
        <v>Current</v>
      </c>
      <c r="M106" s="238">
        <f>VLOOKUP(A$2:A$4956,'DNEVNI IZVESTAJ'!A$2:BJ$14727,9,0)</f>
        <v>0</v>
      </c>
      <c r="N106" s="238">
        <f>VLOOKUP(A$2:A$4956,'DNEVNI IZVESTAJ'!A$2:BK$14727,10,0)</f>
        <v>0</v>
      </c>
      <c r="O106" s="238">
        <f>VLOOKUP(A$2:A$4956,'DNEVNI IZVESTAJ'!A$2:BL$14727,11,0)</f>
        <v>0</v>
      </c>
      <c r="P106" s="238">
        <f>VLOOKUP(A$2:A$4956,'DNEVNI IZVESTAJ'!A$2:BM$14727,12,0)</f>
        <v>0</v>
      </c>
      <c r="Q106" s="238">
        <f>VLOOKUP(A$2:A$4956,'DNEVNI IZVESTAJ'!A$2:BN$14727,13,0)</f>
        <v>0</v>
      </c>
      <c r="R106" s="238">
        <f>VLOOKUP(A$2:A$4956,'DNEVNI IZVESTAJ'!A$2:BO$14727,14,0)</f>
        <v>0</v>
      </c>
      <c r="S106" s="238">
        <f>VLOOKUP(A$2:A$4956,'DNEVNI IZVESTAJ'!A$2:BP$14727,15,0)</f>
        <v>0</v>
      </c>
    </row>
    <row r="107" spans="1:19">
      <c r="A107" s="149" t="s">
        <v>15613</v>
      </c>
      <c r="B107" s="149" t="s">
        <v>15614</v>
      </c>
      <c r="C107" s="149">
        <v>83.49</v>
      </c>
      <c r="D107" s="149">
        <v>1801.03</v>
      </c>
      <c r="E107" s="149" t="s">
        <v>15615</v>
      </c>
      <c r="F107" s="241">
        <f>VLOOKUP(A$2:A$4956,'DNEVNI IZVESTAJ'!A$2:C$14727,3,0)</f>
        <v>0</v>
      </c>
      <c r="G107" s="238">
        <f>VLOOKUP(A$2:A$4956,'DNEVNI IZVESTAJ'!A$2:D$14727,4,0)</f>
        <v>1503.62</v>
      </c>
      <c r="H107" s="70">
        <f>C107-F107</f>
        <v>83.49</v>
      </c>
      <c r="I107" s="14">
        <f>VLOOKUP(A$2:A$4956,'DNEVNI IZVESTAJ'!A$2:BF$14727,6,0)</f>
        <v>0</v>
      </c>
      <c r="J107" s="18">
        <f ca="1">SUM(I107+UNOS!J$9)</f>
        <v>11</v>
      </c>
      <c r="K107" s="14" t="str">
        <f>VLOOKUP(A$2:A$4956,'DNEVNI IZVESTAJ'!A$2:BH$14727,7,0)</f>
        <v>SBB</v>
      </c>
      <c r="L107" s="14" t="str">
        <f>VLOOKUP(A$2:A$4956,'DNEVNI IZVESTAJ'!A$2:BI$14727,8,0)</f>
        <v>Current</v>
      </c>
      <c r="M107" s="238">
        <f>VLOOKUP(A$2:A$4956,'DNEVNI IZVESTAJ'!A$2:BJ$14727,9,0)</f>
        <v>0</v>
      </c>
      <c r="N107" s="238">
        <f>VLOOKUP(A$2:A$4956,'DNEVNI IZVESTAJ'!A$2:BK$14727,10,0)</f>
        <v>0</v>
      </c>
      <c r="O107" s="238">
        <f>VLOOKUP(A$2:A$4956,'DNEVNI IZVESTAJ'!A$2:BL$14727,11,0)</f>
        <v>0</v>
      </c>
      <c r="P107" s="238">
        <f>VLOOKUP(A$2:A$4956,'DNEVNI IZVESTAJ'!A$2:BM$14727,12,0)</f>
        <v>0</v>
      </c>
      <c r="Q107" s="238">
        <f>VLOOKUP(A$2:A$4956,'DNEVNI IZVESTAJ'!A$2:BN$14727,13,0)</f>
        <v>0</v>
      </c>
      <c r="R107" s="238">
        <f>VLOOKUP(A$2:A$4956,'DNEVNI IZVESTAJ'!A$2:BO$14727,14,0)</f>
        <v>0</v>
      </c>
      <c r="S107" s="238">
        <f>VLOOKUP(A$2:A$4956,'DNEVNI IZVESTAJ'!A$2:BP$14727,15,0)</f>
        <v>0</v>
      </c>
    </row>
    <row r="108" spans="1:19">
      <c r="A108" s="149" t="s">
        <v>1803</v>
      </c>
      <c r="B108" s="149" t="s">
        <v>1804</v>
      </c>
      <c r="C108" s="149">
        <v>80.5</v>
      </c>
      <c r="D108" s="149">
        <v>1166.99</v>
      </c>
      <c r="E108" s="149" t="s">
        <v>2509</v>
      </c>
      <c r="F108" s="241">
        <f>VLOOKUP(A$2:A$4956,'DNEVNI IZVESTAJ'!A$2:C$14727,3,0)</f>
        <v>0</v>
      </c>
      <c r="G108" s="238">
        <f>VLOOKUP(A$2:A$4956,'DNEVNI IZVESTAJ'!A$2:D$14727,4,0)</f>
        <v>742.63</v>
      </c>
      <c r="H108" s="70">
        <f>C108-F108</f>
        <v>80.5</v>
      </c>
      <c r="I108" s="14">
        <f>VLOOKUP(A$2:A$4956,'DNEVNI IZVESTAJ'!A$2:BF$14727,6,0)</f>
        <v>0</v>
      </c>
      <c r="J108" s="18">
        <f ca="1">SUM(I108+UNOS!J$9)</f>
        <v>11</v>
      </c>
      <c r="K108" s="14" t="str">
        <f>VLOOKUP(A$2:A$4956,'DNEVNI IZVESTAJ'!A$2:BH$14727,7,0)</f>
        <v>INDIV</v>
      </c>
      <c r="L108" s="14" t="str">
        <f>VLOOKUP(A$2:A$4956,'DNEVNI IZVESTAJ'!A$2:BI$14727,8,0)</f>
        <v>Current</v>
      </c>
      <c r="M108" s="238">
        <f>VLOOKUP(A$2:A$4956,'DNEVNI IZVESTAJ'!A$2:BJ$14727,9,0)</f>
        <v>0</v>
      </c>
      <c r="N108" s="238">
        <f>VLOOKUP(A$2:A$4956,'DNEVNI IZVESTAJ'!A$2:BK$14727,10,0)</f>
        <v>0</v>
      </c>
      <c r="O108" s="238">
        <f>VLOOKUP(A$2:A$4956,'DNEVNI IZVESTAJ'!A$2:BL$14727,11,0)</f>
        <v>0</v>
      </c>
      <c r="P108" s="238">
        <f>VLOOKUP(A$2:A$4956,'DNEVNI IZVESTAJ'!A$2:BM$14727,12,0)</f>
        <v>0</v>
      </c>
      <c r="Q108" s="238">
        <f>VLOOKUP(A$2:A$4956,'DNEVNI IZVESTAJ'!A$2:BN$14727,13,0)</f>
        <v>0</v>
      </c>
      <c r="R108" s="238">
        <f>VLOOKUP(A$2:A$4956,'DNEVNI IZVESTAJ'!A$2:BO$14727,14,0)</f>
        <v>0</v>
      </c>
      <c r="S108" s="238">
        <f>VLOOKUP(A$2:A$4956,'DNEVNI IZVESTAJ'!A$2:BP$14727,15,0)</f>
        <v>0</v>
      </c>
    </row>
    <row r="109" spans="1:19">
      <c r="A109" s="149" t="s">
        <v>4326</v>
      </c>
      <c r="B109" s="149" t="s">
        <v>4327</v>
      </c>
      <c r="C109" s="149">
        <v>75.959999999999994</v>
      </c>
      <c r="D109" s="149">
        <v>760.13</v>
      </c>
      <c r="E109" s="149" t="s">
        <v>2509</v>
      </c>
      <c r="F109" s="241">
        <f>VLOOKUP(A$2:A$4956,'DNEVNI IZVESTAJ'!A$2:C$14727,3,0)</f>
        <v>0</v>
      </c>
      <c r="G109" s="238">
        <f>VLOOKUP(A$2:A$4956,'DNEVNI IZVESTAJ'!A$2:D$14727,4,0)</f>
        <v>127.06</v>
      </c>
      <c r="H109" s="70">
        <f>C109-F109</f>
        <v>75.959999999999994</v>
      </c>
      <c r="I109" s="14">
        <f>VLOOKUP(A$2:A$4956,'DNEVNI IZVESTAJ'!A$2:BF$14727,6,0)</f>
        <v>0</v>
      </c>
      <c r="J109" s="18">
        <f ca="1">SUM(I109+UNOS!J$9)</f>
        <v>11</v>
      </c>
      <c r="K109" s="14" t="str">
        <f>VLOOKUP(A$2:A$4956,'DNEVNI IZVESTAJ'!A$2:BH$14727,7,0)</f>
        <v>INDIV</v>
      </c>
      <c r="L109" s="14" t="str">
        <f>VLOOKUP(A$2:A$4956,'DNEVNI IZVESTAJ'!A$2:BI$14727,8,0)</f>
        <v>Current</v>
      </c>
      <c r="M109" s="238">
        <f>VLOOKUP(A$2:A$4956,'DNEVNI IZVESTAJ'!A$2:BJ$14727,9,0)</f>
        <v>0</v>
      </c>
      <c r="N109" s="238">
        <f>VLOOKUP(A$2:A$4956,'DNEVNI IZVESTAJ'!A$2:BK$14727,10,0)</f>
        <v>0</v>
      </c>
      <c r="O109" s="238">
        <f>VLOOKUP(A$2:A$4956,'DNEVNI IZVESTAJ'!A$2:BL$14727,11,0)</f>
        <v>0</v>
      </c>
      <c r="P109" s="238">
        <f>VLOOKUP(A$2:A$4956,'DNEVNI IZVESTAJ'!A$2:BM$14727,12,0)</f>
        <v>0</v>
      </c>
      <c r="Q109" s="238">
        <f>VLOOKUP(A$2:A$4956,'DNEVNI IZVESTAJ'!A$2:BN$14727,13,0)</f>
        <v>0</v>
      </c>
      <c r="R109" s="238">
        <f>VLOOKUP(A$2:A$4956,'DNEVNI IZVESTAJ'!A$2:BO$14727,14,0)</f>
        <v>0</v>
      </c>
      <c r="S109" s="238">
        <f>VLOOKUP(A$2:A$4956,'DNEVNI IZVESTAJ'!A$2:BP$14727,15,0)</f>
        <v>0</v>
      </c>
    </row>
    <row r="110" spans="1:19">
      <c r="A110" s="149" t="s">
        <v>2682</v>
      </c>
      <c r="B110" s="149" t="s">
        <v>2683</v>
      </c>
      <c r="C110" s="149">
        <v>54.74</v>
      </c>
      <c r="D110" s="149">
        <v>847.04</v>
      </c>
      <c r="E110" s="149" t="s">
        <v>2684</v>
      </c>
      <c r="F110" s="241">
        <f>VLOOKUP(A$2:A$4956,'DNEVNI IZVESTAJ'!A$2:C$14727,3,0)</f>
        <v>0</v>
      </c>
      <c r="G110" s="238">
        <f>VLOOKUP(A$2:A$4956,'DNEVNI IZVESTAJ'!A$2:D$14727,4,0)</f>
        <v>611.04</v>
      </c>
      <c r="H110" s="70">
        <f>C110-F110</f>
        <v>54.74</v>
      </c>
      <c r="I110" s="14">
        <f>VLOOKUP(A$2:A$4956,'DNEVNI IZVESTAJ'!A$2:BF$14727,6,0)</f>
        <v>0</v>
      </c>
      <c r="J110" s="18">
        <f ca="1">SUM(I110+UNOS!J$9)</f>
        <v>11</v>
      </c>
      <c r="K110" s="14" t="str">
        <f>VLOOKUP(A$2:A$4956,'DNEVNI IZVESTAJ'!A$2:BH$14727,7,0)</f>
        <v>INDIV</v>
      </c>
      <c r="L110" s="14" t="str">
        <f>VLOOKUP(A$2:A$4956,'DNEVNI IZVESTAJ'!A$2:BI$14727,8,0)</f>
        <v>Current</v>
      </c>
      <c r="M110" s="238">
        <f>VLOOKUP(A$2:A$4956,'DNEVNI IZVESTAJ'!A$2:BJ$14727,9,0)</f>
        <v>0</v>
      </c>
      <c r="N110" s="238">
        <f>VLOOKUP(A$2:A$4956,'DNEVNI IZVESTAJ'!A$2:BK$14727,10,0)</f>
        <v>0</v>
      </c>
      <c r="O110" s="238">
        <f>VLOOKUP(A$2:A$4956,'DNEVNI IZVESTAJ'!A$2:BL$14727,11,0)</f>
        <v>0</v>
      </c>
      <c r="P110" s="238">
        <f>VLOOKUP(A$2:A$4956,'DNEVNI IZVESTAJ'!A$2:BM$14727,12,0)</f>
        <v>0</v>
      </c>
      <c r="Q110" s="238">
        <f>VLOOKUP(A$2:A$4956,'DNEVNI IZVESTAJ'!A$2:BN$14727,13,0)</f>
        <v>0</v>
      </c>
      <c r="R110" s="238">
        <f>VLOOKUP(A$2:A$4956,'DNEVNI IZVESTAJ'!A$2:BO$14727,14,0)</f>
        <v>0</v>
      </c>
      <c r="S110" s="238">
        <f>VLOOKUP(A$2:A$4956,'DNEVNI IZVESTAJ'!A$2:BP$14727,15,0)</f>
        <v>0</v>
      </c>
    </row>
    <row r="111" spans="1:19">
      <c r="A111" s="149" t="s">
        <v>1034</v>
      </c>
      <c r="B111" s="149" t="s">
        <v>13891</v>
      </c>
      <c r="C111" s="149">
        <v>47.21</v>
      </c>
      <c r="D111" s="149">
        <v>664.9</v>
      </c>
      <c r="E111" s="149" t="s">
        <v>4330</v>
      </c>
      <c r="F111" s="241">
        <f>VLOOKUP(A$2:A$4956,'DNEVNI IZVESTAJ'!A$2:C$14727,3,0)</f>
        <v>0</v>
      </c>
      <c r="G111" s="238">
        <f>VLOOKUP(A$2:A$4956,'DNEVNI IZVESTAJ'!A$2:D$14727,4,0)</f>
        <v>222.16</v>
      </c>
      <c r="H111" s="70">
        <f>C111-F111</f>
        <v>47.21</v>
      </c>
      <c r="I111" s="14">
        <f>VLOOKUP(A$2:A$4956,'DNEVNI IZVESTAJ'!A$2:BF$14727,6,0)</f>
        <v>0</v>
      </c>
      <c r="J111" s="18">
        <f ca="1">SUM(I111+UNOS!J$9)</f>
        <v>11</v>
      </c>
      <c r="K111" s="14" t="str">
        <f>VLOOKUP(A$2:A$4956,'DNEVNI IZVESTAJ'!A$2:BH$14727,7,0)</f>
        <v>INDIV</v>
      </c>
      <c r="L111" s="14" t="str">
        <f>VLOOKUP(A$2:A$4956,'DNEVNI IZVESTAJ'!A$2:BI$14727,8,0)</f>
        <v>Current</v>
      </c>
      <c r="M111" s="238">
        <f>VLOOKUP(A$2:A$4956,'DNEVNI IZVESTAJ'!A$2:BJ$14727,9,0)</f>
        <v>0</v>
      </c>
      <c r="N111" s="238">
        <f>VLOOKUP(A$2:A$4956,'DNEVNI IZVESTAJ'!A$2:BK$14727,10,0)</f>
        <v>0</v>
      </c>
      <c r="O111" s="238">
        <f>VLOOKUP(A$2:A$4956,'DNEVNI IZVESTAJ'!A$2:BL$14727,11,0)</f>
        <v>0</v>
      </c>
      <c r="P111" s="238">
        <f>VLOOKUP(A$2:A$4956,'DNEVNI IZVESTAJ'!A$2:BM$14727,12,0)</f>
        <v>0</v>
      </c>
      <c r="Q111" s="238">
        <f>VLOOKUP(A$2:A$4956,'DNEVNI IZVESTAJ'!A$2:BN$14727,13,0)</f>
        <v>0</v>
      </c>
      <c r="R111" s="238">
        <f>VLOOKUP(A$2:A$4956,'DNEVNI IZVESTAJ'!A$2:BO$14727,14,0)</f>
        <v>0</v>
      </c>
      <c r="S111" s="238">
        <f>VLOOKUP(A$2:A$4956,'DNEVNI IZVESTAJ'!A$2:BP$14727,15,0)</f>
        <v>0</v>
      </c>
    </row>
    <row r="112" spans="1:19">
      <c r="A112" s="149" t="s">
        <v>15505</v>
      </c>
      <c r="B112" s="149" t="s">
        <v>15506</v>
      </c>
      <c r="C112" s="149">
        <v>0</v>
      </c>
      <c r="D112" s="149">
        <v>12652.63</v>
      </c>
      <c r="E112" s="149" t="s">
        <v>15507</v>
      </c>
      <c r="F112" s="241">
        <f>VLOOKUP(A$2:A$4956,'DNEVNI IZVESTAJ'!A$2:C$14727,3,0)</f>
        <v>0</v>
      </c>
      <c r="G112" s="238">
        <f>VLOOKUP(A$2:A$4956,'DNEVNI IZVESTAJ'!A$2:D$14727,4,0)</f>
        <v>11242.33</v>
      </c>
      <c r="H112" s="70">
        <f>C112-F112</f>
        <v>0</v>
      </c>
      <c r="I112" s="14">
        <f>VLOOKUP(A$2:A$4956,'DNEVNI IZVESTAJ'!A$2:BF$14727,6,0)</f>
        <v>0</v>
      </c>
      <c r="J112" s="18">
        <f ca="1">SUM(I112+UNOS!J$9)</f>
        <v>11</v>
      </c>
      <c r="K112" s="14" t="str">
        <f>VLOOKUP(A$2:A$4956,'DNEVNI IZVESTAJ'!A$2:BH$14727,7,0)</f>
        <v>INDIV</v>
      </c>
      <c r="L112" s="14" t="str">
        <f>VLOOKUP(A$2:A$4956,'DNEVNI IZVESTAJ'!A$2:BI$14727,8,0)</f>
        <v>Current</v>
      </c>
      <c r="M112" s="238">
        <f>VLOOKUP(A$2:A$4956,'DNEVNI IZVESTAJ'!A$2:BJ$14727,9,0)</f>
        <v>0</v>
      </c>
      <c r="N112" s="238">
        <f>VLOOKUP(A$2:A$4956,'DNEVNI IZVESTAJ'!A$2:BK$14727,10,0)</f>
        <v>0</v>
      </c>
      <c r="O112" s="238">
        <f>VLOOKUP(A$2:A$4956,'DNEVNI IZVESTAJ'!A$2:BL$14727,11,0)</f>
        <v>0</v>
      </c>
      <c r="P112" s="238">
        <f>VLOOKUP(A$2:A$4956,'DNEVNI IZVESTAJ'!A$2:BM$14727,12,0)</f>
        <v>0</v>
      </c>
      <c r="Q112" s="238">
        <f>VLOOKUP(A$2:A$4956,'DNEVNI IZVESTAJ'!A$2:BN$14727,13,0)</f>
        <v>0</v>
      </c>
      <c r="R112" s="238">
        <f>VLOOKUP(A$2:A$4956,'DNEVNI IZVESTAJ'!A$2:BO$14727,14,0)</f>
        <v>0</v>
      </c>
      <c r="S112" s="238">
        <f>VLOOKUP(A$2:A$4956,'DNEVNI IZVESTAJ'!A$2:BP$14727,15,0)</f>
        <v>0</v>
      </c>
    </row>
    <row r="113" spans="1:19">
      <c r="A113" s="149" t="s">
        <v>15535</v>
      </c>
      <c r="B113" s="149" t="s">
        <v>15536</v>
      </c>
      <c r="C113" s="149">
        <v>0</v>
      </c>
      <c r="D113" s="149">
        <v>38896.400000000001</v>
      </c>
      <c r="E113" s="149" t="s">
        <v>15537</v>
      </c>
      <c r="F113" s="241">
        <f>VLOOKUP(A$2:A$4956,'DNEVNI IZVESTAJ'!A$2:C$14727,3,0)</f>
        <v>0</v>
      </c>
      <c r="G113" s="238">
        <f>VLOOKUP(A$2:A$4956,'DNEVNI IZVESTAJ'!A$2:D$14727,4,0)</f>
        <v>34521.47</v>
      </c>
      <c r="H113" s="70">
        <f>C113-F113</f>
        <v>0</v>
      </c>
      <c r="I113" s="14">
        <f>VLOOKUP(A$2:A$4956,'DNEVNI IZVESTAJ'!A$2:BF$14727,6,0)</f>
        <v>0</v>
      </c>
      <c r="J113" s="18">
        <f ca="1">SUM(I113+UNOS!J$9)</f>
        <v>11</v>
      </c>
      <c r="K113" s="14" t="str">
        <f>VLOOKUP(A$2:A$4956,'DNEVNI IZVESTAJ'!A$2:BH$14727,7,0)</f>
        <v>SBB</v>
      </c>
      <c r="L113" s="14" t="str">
        <f>VLOOKUP(A$2:A$4956,'DNEVNI IZVESTAJ'!A$2:BI$14727,8,0)</f>
        <v>Current</v>
      </c>
      <c r="M113" s="238">
        <f>VLOOKUP(A$2:A$4956,'DNEVNI IZVESTAJ'!A$2:BJ$14727,9,0)</f>
        <v>0</v>
      </c>
      <c r="N113" s="238">
        <f>VLOOKUP(A$2:A$4956,'DNEVNI IZVESTAJ'!A$2:BK$14727,10,0)</f>
        <v>0</v>
      </c>
      <c r="O113" s="238">
        <f>VLOOKUP(A$2:A$4956,'DNEVNI IZVESTAJ'!A$2:BL$14727,11,0)</f>
        <v>0</v>
      </c>
      <c r="P113" s="238">
        <f>VLOOKUP(A$2:A$4956,'DNEVNI IZVESTAJ'!A$2:BM$14727,12,0)</f>
        <v>0</v>
      </c>
      <c r="Q113" s="238">
        <f>VLOOKUP(A$2:A$4956,'DNEVNI IZVESTAJ'!A$2:BN$14727,13,0)</f>
        <v>0</v>
      </c>
      <c r="R113" s="238">
        <f>VLOOKUP(A$2:A$4956,'DNEVNI IZVESTAJ'!A$2:BO$14727,14,0)</f>
        <v>0</v>
      </c>
      <c r="S113" s="238">
        <f>VLOOKUP(A$2:A$4956,'DNEVNI IZVESTAJ'!A$2:BP$14727,15,0)</f>
        <v>0</v>
      </c>
    </row>
    <row r="114" spans="1:19">
      <c r="A114" s="149" t="s">
        <v>1932</v>
      </c>
      <c r="B114" s="149" t="s">
        <v>1933</v>
      </c>
      <c r="C114" s="149">
        <v>0</v>
      </c>
      <c r="D114" s="149">
        <v>9541.6200000000008</v>
      </c>
      <c r="E114" s="149" t="s">
        <v>1934</v>
      </c>
      <c r="F114" s="241">
        <f>VLOOKUP(A$2:A$4956,'DNEVNI IZVESTAJ'!A$2:C$14727,3,0)</f>
        <v>0</v>
      </c>
      <c r="G114" s="238">
        <f>VLOOKUP(A$2:A$4956,'DNEVNI IZVESTAJ'!A$2:D$14727,4,0)</f>
        <v>5971.85</v>
      </c>
      <c r="H114" s="70">
        <f>C114-F114</f>
        <v>0</v>
      </c>
      <c r="I114" s="14">
        <f>VLOOKUP(A$2:A$4956,'DNEVNI IZVESTAJ'!A$2:BF$14727,6,0)</f>
        <v>0</v>
      </c>
      <c r="J114" s="18">
        <f ca="1">SUM(I114+UNOS!J$9)</f>
        <v>11</v>
      </c>
      <c r="K114" s="14" t="str">
        <f>VLOOKUP(A$2:A$4956,'DNEVNI IZVESTAJ'!A$2:BH$14727,7,0)</f>
        <v>SBB</v>
      </c>
      <c r="L114" s="14" t="str">
        <f>VLOOKUP(A$2:A$4956,'DNEVNI IZVESTAJ'!A$2:BI$14727,8,0)</f>
        <v>Current</v>
      </c>
      <c r="M114" s="238">
        <f>VLOOKUP(A$2:A$4956,'DNEVNI IZVESTAJ'!A$2:BJ$14727,9,0)</f>
        <v>0</v>
      </c>
      <c r="N114" s="238">
        <f>VLOOKUP(A$2:A$4956,'DNEVNI IZVESTAJ'!A$2:BK$14727,10,0)</f>
        <v>0</v>
      </c>
      <c r="O114" s="238">
        <f>VLOOKUP(A$2:A$4956,'DNEVNI IZVESTAJ'!A$2:BL$14727,11,0)</f>
        <v>0</v>
      </c>
      <c r="P114" s="238">
        <f>VLOOKUP(A$2:A$4956,'DNEVNI IZVESTAJ'!A$2:BM$14727,12,0)</f>
        <v>0</v>
      </c>
      <c r="Q114" s="238">
        <f>VLOOKUP(A$2:A$4956,'DNEVNI IZVESTAJ'!A$2:BN$14727,13,0)</f>
        <v>0</v>
      </c>
      <c r="R114" s="238">
        <f>VLOOKUP(A$2:A$4956,'DNEVNI IZVESTAJ'!A$2:BO$14727,14,0)</f>
        <v>0</v>
      </c>
      <c r="S114" s="238">
        <f>VLOOKUP(A$2:A$4956,'DNEVNI IZVESTAJ'!A$2:BP$14727,15,0)</f>
        <v>0</v>
      </c>
    </row>
    <row r="115" spans="1:19">
      <c r="A115" s="149" t="s">
        <v>15311</v>
      </c>
      <c r="B115" s="149" t="s">
        <v>15312</v>
      </c>
      <c r="C115" s="149">
        <v>0</v>
      </c>
      <c r="D115" s="149">
        <v>129704.4</v>
      </c>
      <c r="E115" s="149" t="s">
        <v>15313</v>
      </c>
      <c r="F115" s="241">
        <f>VLOOKUP(A$2:A$4956,'DNEVNI IZVESTAJ'!A$2:C$14727,3,0)</f>
        <v>0</v>
      </c>
      <c r="G115" s="238">
        <f>VLOOKUP(A$2:A$4956,'DNEVNI IZVESTAJ'!A$2:D$14727,4,0)</f>
        <v>116672.02</v>
      </c>
      <c r="H115" s="70">
        <f>C115-F115</f>
        <v>0</v>
      </c>
      <c r="I115" s="14">
        <f>VLOOKUP(A$2:A$4956,'DNEVNI IZVESTAJ'!A$2:BF$14727,6,0)</f>
        <v>0</v>
      </c>
      <c r="J115" s="18">
        <f ca="1">SUM(I115+UNOS!J$9)</f>
        <v>11</v>
      </c>
      <c r="K115" s="14" t="str">
        <f>VLOOKUP(A$2:A$4956,'DNEVNI IZVESTAJ'!A$2:BH$14727,7,0)</f>
        <v>INDIV</v>
      </c>
      <c r="L115" s="14" t="str">
        <f>VLOOKUP(A$2:A$4956,'DNEVNI IZVESTAJ'!A$2:BI$14727,8,0)</f>
        <v>Current</v>
      </c>
      <c r="M115" s="238">
        <f>VLOOKUP(A$2:A$4956,'DNEVNI IZVESTAJ'!A$2:BJ$14727,9,0)</f>
        <v>0</v>
      </c>
      <c r="N115" s="238">
        <f>VLOOKUP(A$2:A$4956,'DNEVNI IZVESTAJ'!A$2:BK$14727,10,0)</f>
        <v>0</v>
      </c>
      <c r="O115" s="238">
        <f>VLOOKUP(A$2:A$4956,'DNEVNI IZVESTAJ'!A$2:BL$14727,11,0)</f>
        <v>0</v>
      </c>
      <c r="P115" s="238">
        <f>VLOOKUP(A$2:A$4956,'DNEVNI IZVESTAJ'!A$2:BM$14727,12,0)</f>
        <v>0</v>
      </c>
      <c r="Q115" s="238">
        <f>VLOOKUP(A$2:A$4956,'DNEVNI IZVESTAJ'!A$2:BN$14727,13,0)</f>
        <v>0</v>
      </c>
      <c r="R115" s="238">
        <f>VLOOKUP(A$2:A$4956,'DNEVNI IZVESTAJ'!A$2:BO$14727,14,0)</f>
        <v>0</v>
      </c>
      <c r="S115" s="238">
        <f>VLOOKUP(A$2:A$4956,'DNEVNI IZVESTAJ'!A$2:BP$14727,15,0)</f>
        <v>0</v>
      </c>
    </row>
    <row r="116" spans="1:19">
      <c r="A116" s="149" t="s">
        <v>15321</v>
      </c>
      <c r="B116" s="149" t="s">
        <v>15312</v>
      </c>
      <c r="C116" s="149">
        <v>0</v>
      </c>
      <c r="D116" s="149">
        <v>18711.98</v>
      </c>
      <c r="E116" s="149" t="s">
        <v>15322</v>
      </c>
      <c r="F116" s="241">
        <f>VLOOKUP(A$2:A$4956,'DNEVNI IZVESTAJ'!A$2:C$14727,3,0)</f>
        <v>0</v>
      </c>
      <c r="G116" s="238">
        <f>VLOOKUP(A$2:A$4956,'DNEVNI IZVESTAJ'!A$2:D$14727,4,0)</f>
        <v>16831.849999999999</v>
      </c>
      <c r="H116" s="70">
        <f>C116-F116</f>
        <v>0</v>
      </c>
      <c r="I116" s="14">
        <f>VLOOKUP(A$2:A$4956,'DNEVNI IZVESTAJ'!A$2:BF$14727,6,0)</f>
        <v>0</v>
      </c>
      <c r="J116" s="18">
        <f ca="1">SUM(I116+UNOS!J$9)</f>
        <v>11</v>
      </c>
      <c r="K116" s="14" t="str">
        <f>VLOOKUP(A$2:A$4956,'DNEVNI IZVESTAJ'!A$2:BH$14727,7,0)</f>
        <v>INDIV</v>
      </c>
      <c r="L116" s="14" t="str">
        <f>VLOOKUP(A$2:A$4956,'DNEVNI IZVESTAJ'!A$2:BI$14727,8,0)</f>
        <v>Current</v>
      </c>
      <c r="M116" s="238">
        <f>VLOOKUP(A$2:A$4956,'DNEVNI IZVESTAJ'!A$2:BJ$14727,9,0)</f>
        <v>0</v>
      </c>
      <c r="N116" s="238">
        <f>VLOOKUP(A$2:A$4956,'DNEVNI IZVESTAJ'!A$2:BK$14727,10,0)</f>
        <v>0</v>
      </c>
      <c r="O116" s="238">
        <f>VLOOKUP(A$2:A$4956,'DNEVNI IZVESTAJ'!A$2:BL$14727,11,0)</f>
        <v>0</v>
      </c>
      <c r="P116" s="238">
        <f>VLOOKUP(A$2:A$4956,'DNEVNI IZVESTAJ'!A$2:BM$14727,12,0)</f>
        <v>0</v>
      </c>
      <c r="Q116" s="238">
        <f>VLOOKUP(A$2:A$4956,'DNEVNI IZVESTAJ'!A$2:BN$14727,13,0)</f>
        <v>0</v>
      </c>
      <c r="R116" s="238">
        <f>VLOOKUP(A$2:A$4956,'DNEVNI IZVESTAJ'!A$2:BO$14727,14,0)</f>
        <v>0</v>
      </c>
      <c r="S116" s="238">
        <f>VLOOKUP(A$2:A$4956,'DNEVNI IZVESTAJ'!A$2:BP$14727,15,0)</f>
        <v>0</v>
      </c>
    </row>
    <row r="117" spans="1:19">
      <c r="A117" s="149" t="s">
        <v>15324</v>
      </c>
      <c r="B117" s="149" t="s">
        <v>15312</v>
      </c>
      <c r="C117" s="149">
        <v>0</v>
      </c>
      <c r="D117" s="149">
        <v>34385.26</v>
      </c>
      <c r="E117" s="149" t="s">
        <v>15438</v>
      </c>
      <c r="F117" s="241">
        <f>VLOOKUP(A$2:A$4956,'DNEVNI IZVESTAJ'!A$2:C$14727,3,0)</f>
        <v>0</v>
      </c>
      <c r="G117" s="238">
        <f>VLOOKUP(A$2:A$4956,'DNEVNI IZVESTAJ'!A$2:D$14727,4,0)</f>
        <v>30930.32</v>
      </c>
      <c r="H117" s="70">
        <f>C117-F117</f>
        <v>0</v>
      </c>
      <c r="I117" s="14">
        <f>VLOOKUP(A$2:A$4956,'DNEVNI IZVESTAJ'!A$2:BF$14727,6,0)</f>
        <v>0</v>
      </c>
      <c r="J117" s="18">
        <f ca="1">SUM(I117+UNOS!J$9)</f>
        <v>11</v>
      </c>
      <c r="K117" s="14" t="str">
        <f>VLOOKUP(A$2:A$4956,'DNEVNI IZVESTAJ'!A$2:BH$14727,7,0)</f>
        <v>INDIV</v>
      </c>
      <c r="L117" s="14" t="str">
        <f>VLOOKUP(A$2:A$4956,'DNEVNI IZVESTAJ'!A$2:BI$14727,8,0)</f>
        <v>Current</v>
      </c>
      <c r="M117" s="238">
        <f>VLOOKUP(A$2:A$4956,'DNEVNI IZVESTAJ'!A$2:BJ$14727,9,0)</f>
        <v>0</v>
      </c>
      <c r="N117" s="238">
        <f>VLOOKUP(A$2:A$4956,'DNEVNI IZVESTAJ'!A$2:BK$14727,10,0)</f>
        <v>0</v>
      </c>
      <c r="O117" s="238">
        <f>VLOOKUP(A$2:A$4956,'DNEVNI IZVESTAJ'!A$2:BL$14727,11,0)</f>
        <v>0</v>
      </c>
      <c r="P117" s="238">
        <f>VLOOKUP(A$2:A$4956,'DNEVNI IZVESTAJ'!A$2:BM$14727,12,0)</f>
        <v>0</v>
      </c>
      <c r="Q117" s="238">
        <f>VLOOKUP(A$2:A$4956,'DNEVNI IZVESTAJ'!A$2:BN$14727,13,0)</f>
        <v>0</v>
      </c>
      <c r="R117" s="238">
        <f>VLOOKUP(A$2:A$4956,'DNEVNI IZVESTAJ'!A$2:BO$14727,14,0)</f>
        <v>0</v>
      </c>
      <c r="S117" s="238">
        <f>VLOOKUP(A$2:A$4956,'DNEVNI IZVESTAJ'!A$2:BP$14727,15,0)</f>
        <v>0</v>
      </c>
    </row>
    <row r="118" spans="1:19">
      <c r="A118" s="149" t="s">
        <v>15559</v>
      </c>
      <c r="B118" s="149" t="s">
        <v>15519</v>
      </c>
      <c r="C118" s="149">
        <v>0</v>
      </c>
      <c r="D118" s="149">
        <v>71275.710000000006</v>
      </c>
      <c r="E118" s="149" t="s">
        <v>15560</v>
      </c>
      <c r="F118" s="241">
        <f>VLOOKUP(A$2:A$4956,'DNEVNI IZVESTAJ'!A$2:C$14727,3,0)</f>
        <v>0</v>
      </c>
      <c r="G118" s="238">
        <f>VLOOKUP(A$2:A$4956,'DNEVNI IZVESTAJ'!A$2:D$14727,4,0)</f>
        <v>63471.13</v>
      </c>
      <c r="H118" s="70">
        <f>C118-F118</f>
        <v>0</v>
      </c>
      <c r="I118" s="14">
        <f>VLOOKUP(A$2:A$4956,'DNEVNI IZVESTAJ'!A$2:BF$14727,6,0)</f>
        <v>0</v>
      </c>
      <c r="J118" s="18">
        <f ca="1">SUM(I118+UNOS!J$9)</f>
        <v>11</v>
      </c>
      <c r="K118" s="14" t="str">
        <f>VLOOKUP(A$2:A$4956,'DNEVNI IZVESTAJ'!A$2:BH$14727,7,0)</f>
        <v>INDIV</v>
      </c>
      <c r="L118" s="14" t="str">
        <f>VLOOKUP(A$2:A$4956,'DNEVNI IZVESTAJ'!A$2:BI$14727,8,0)</f>
        <v>Current</v>
      </c>
      <c r="M118" s="238">
        <f>VLOOKUP(A$2:A$4956,'DNEVNI IZVESTAJ'!A$2:BJ$14727,9,0)</f>
        <v>0</v>
      </c>
      <c r="N118" s="238">
        <f>VLOOKUP(A$2:A$4956,'DNEVNI IZVESTAJ'!A$2:BK$14727,10,0)</f>
        <v>0</v>
      </c>
      <c r="O118" s="238">
        <f>VLOOKUP(A$2:A$4956,'DNEVNI IZVESTAJ'!A$2:BL$14727,11,0)</f>
        <v>0</v>
      </c>
      <c r="P118" s="238">
        <f>VLOOKUP(A$2:A$4956,'DNEVNI IZVESTAJ'!A$2:BM$14727,12,0)</f>
        <v>0</v>
      </c>
      <c r="Q118" s="238">
        <f>VLOOKUP(A$2:A$4956,'DNEVNI IZVESTAJ'!A$2:BN$14727,13,0)</f>
        <v>0</v>
      </c>
      <c r="R118" s="238">
        <f>VLOOKUP(A$2:A$4956,'DNEVNI IZVESTAJ'!A$2:BO$14727,14,0)</f>
        <v>0</v>
      </c>
      <c r="S118" s="238">
        <f>VLOOKUP(A$2:A$4956,'DNEVNI IZVESTAJ'!A$2:BP$14727,15,0)</f>
        <v>0</v>
      </c>
    </row>
    <row r="119" spans="1:19">
      <c r="A119" s="149" t="s">
        <v>3603</v>
      </c>
      <c r="B119" s="149" t="s">
        <v>3601</v>
      </c>
      <c r="C119" s="149">
        <v>0</v>
      </c>
      <c r="D119" s="149">
        <v>8219.36</v>
      </c>
      <c r="E119" s="149" t="s">
        <v>1554</v>
      </c>
      <c r="F119" s="241">
        <f>VLOOKUP(A$2:A$4956,'DNEVNI IZVESTAJ'!A$2:C$14727,3,0)</f>
        <v>0</v>
      </c>
      <c r="G119" s="238">
        <f>VLOOKUP(A$2:A$4956,'DNEVNI IZVESTAJ'!A$2:D$14727,4,0)</f>
        <v>2387.17</v>
      </c>
      <c r="H119" s="70">
        <f>C119-F119</f>
        <v>0</v>
      </c>
      <c r="I119" s="14">
        <f>VLOOKUP(A$2:A$4956,'DNEVNI IZVESTAJ'!A$2:BF$14727,6,0)</f>
        <v>0</v>
      </c>
      <c r="J119" s="18">
        <f ca="1">SUM(I119+UNOS!J$9)</f>
        <v>11</v>
      </c>
      <c r="K119" s="14" t="str">
        <f>VLOOKUP(A$2:A$4956,'DNEVNI IZVESTAJ'!A$2:BH$14727,7,0)</f>
        <v>SBB</v>
      </c>
      <c r="L119" s="14" t="str">
        <f>VLOOKUP(A$2:A$4956,'DNEVNI IZVESTAJ'!A$2:BI$14727,8,0)</f>
        <v>Current</v>
      </c>
      <c r="M119" s="238">
        <f>VLOOKUP(A$2:A$4956,'DNEVNI IZVESTAJ'!A$2:BJ$14727,9,0)</f>
        <v>0</v>
      </c>
      <c r="N119" s="238">
        <f>VLOOKUP(A$2:A$4956,'DNEVNI IZVESTAJ'!A$2:BK$14727,10,0)</f>
        <v>0</v>
      </c>
      <c r="O119" s="238">
        <f>VLOOKUP(A$2:A$4956,'DNEVNI IZVESTAJ'!A$2:BL$14727,11,0)</f>
        <v>0</v>
      </c>
      <c r="P119" s="238">
        <f>VLOOKUP(A$2:A$4956,'DNEVNI IZVESTAJ'!A$2:BM$14727,12,0)</f>
        <v>0</v>
      </c>
      <c r="Q119" s="238">
        <f>VLOOKUP(A$2:A$4956,'DNEVNI IZVESTAJ'!A$2:BN$14727,13,0)</f>
        <v>0</v>
      </c>
      <c r="R119" s="238">
        <f>VLOOKUP(A$2:A$4956,'DNEVNI IZVESTAJ'!A$2:BO$14727,14,0)</f>
        <v>0</v>
      </c>
      <c r="S119" s="238">
        <f>VLOOKUP(A$2:A$4956,'DNEVNI IZVESTAJ'!A$2:BP$14727,15,0)</f>
        <v>0</v>
      </c>
    </row>
    <row r="120" spans="1:19">
      <c r="A120" s="149" t="s">
        <v>1746</v>
      </c>
      <c r="B120" s="149" t="s">
        <v>1747</v>
      </c>
      <c r="C120" s="149">
        <v>0</v>
      </c>
      <c r="D120" s="149">
        <v>849.55</v>
      </c>
      <c r="E120" s="149" t="s">
        <v>1921</v>
      </c>
      <c r="F120" s="241">
        <f>VLOOKUP(A$2:A$4956,'DNEVNI IZVESTAJ'!A$2:C$14727,3,0)</f>
        <v>0</v>
      </c>
      <c r="G120" s="238">
        <f>VLOOKUP(A$2:A$4956,'DNEVNI IZVESTAJ'!A$2:D$14727,4,0)</f>
        <v>169.91</v>
      </c>
      <c r="H120" s="70">
        <f>C120-F120</f>
        <v>0</v>
      </c>
      <c r="I120" s="14">
        <f>VLOOKUP(A$2:A$4956,'DNEVNI IZVESTAJ'!A$2:BF$14727,6,0)</f>
        <v>0</v>
      </c>
      <c r="J120" s="18">
        <f ca="1">SUM(I120+UNOS!J$9)</f>
        <v>11</v>
      </c>
      <c r="K120" s="14" t="str">
        <f>VLOOKUP(A$2:A$4956,'DNEVNI IZVESTAJ'!A$2:BH$14727,7,0)</f>
        <v>INDIV</v>
      </c>
      <c r="L120" s="14" t="str">
        <f>VLOOKUP(A$2:A$4956,'DNEVNI IZVESTAJ'!A$2:BI$14727,8,0)</f>
        <v>Current</v>
      </c>
      <c r="M120" s="238">
        <f>VLOOKUP(A$2:A$4956,'DNEVNI IZVESTAJ'!A$2:BJ$14727,9,0)</f>
        <v>0</v>
      </c>
      <c r="N120" s="238">
        <f>VLOOKUP(A$2:A$4956,'DNEVNI IZVESTAJ'!A$2:BK$14727,10,0)</f>
        <v>0</v>
      </c>
      <c r="O120" s="238">
        <f>VLOOKUP(A$2:A$4956,'DNEVNI IZVESTAJ'!A$2:BL$14727,11,0)</f>
        <v>0</v>
      </c>
      <c r="P120" s="238">
        <f>VLOOKUP(A$2:A$4956,'DNEVNI IZVESTAJ'!A$2:BM$14727,12,0)</f>
        <v>0</v>
      </c>
      <c r="Q120" s="238">
        <f>VLOOKUP(A$2:A$4956,'DNEVNI IZVESTAJ'!A$2:BN$14727,13,0)</f>
        <v>0</v>
      </c>
      <c r="R120" s="238">
        <f>VLOOKUP(A$2:A$4956,'DNEVNI IZVESTAJ'!A$2:BO$14727,14,0)</f>
        <v>0</v>
      </c>
      <c r="S120" s="238">
        <f>VLOOKUP(A$2:A$4956,'DNEVNI IZVESTAJ'!A$2:BP$14727,15,0)</f>
        <v>0</v>
      </c>
    </row>
    <row r="121" spans="1:19">
      <c r="A121" s="149" t="s">
        <v>3091</v>
      </c>
      <c r="B121" s="149" t="s">
        <v>3092</v>
      </c>
      <c r="C121" s="149">
        <v>0</v>
      </c>
      <c r="D121" s="149">
        <v>1031.44</v>
      </c>
      <c r="E121" s="149" t="s">
        <v>4501</v>
      </c>
      <c r="F121" s="241">
        <f>VLOOKUP(A$2:A$4956,'DNEVNI IZVESTAJ'!A$2:C$14727,3,0)</f>
        <v>0</v>
      </c>
      <c r="G121" s="238">
        <f>VLOOKUP(A$2:A$4956,'DNEVNI IZVESTAJ'!A$2:D$14727,4,0)</f>
        <v>386.79</v>
      </c>
      <c r="H121" s="70">
        <f>C121-F121</f>
        <v>0</v>
      </c>
      <c r="I121" s="14">
        <f>VLOOKUP(A$2:A$4956,'DNEVNI IZVESTAJ'!A$2:BF$14727,6,0)</f>
        <v>0</v>
      </c>
      <c r="J121" s="18">
        <f ca="1">SUM(I121+UNOS!J$9)</f>
        <v>11</v>
      </c>
      <c r="K121" s="14" t="str">
        <f>VLOOKUP(A$2:A$4956,'DNEVNI IZVESTAJ'!A$2:BH$14727,7,0)</f>
        <v>INDIV</v>
      </c>
      <c r="L121" s="14" t="str">
        <f>VLOOKUP(A$2:A$4956,'DNEVNI IZVESTAJ'!A$2:BI$14727,8,0)</f>
        <v>Current</v>
      </c>
      <c r="M121" s="238">
        <f>VLOOKUP(A$2:A$4956,'DNEVNI IZVESTAJ'!A$2:BJ$14727,9,0)</f>
        <v>0</v>
      </c>
      <c r="N121" s="238">
        <f>VLOOKUP(A$2:A$4956,'DNEVNI IZVESTAJ'!A$2:BK$14727,10,0)</f>
        <v>0</v>
      </c>
      <c r="O121" s="238">
        <f>VLOOKUP(A$2:A$4956,'DNEVNI IZVESTAJ'!A$2:BL$14727,11,0)</f>
        <v>0</v>
      </c>
      <c r="P121" s="238">
        <f>VLOOKUP(A$2:A$4956,'DNEVNI IZVESTAJ'!A$2:BM$14727,12,0)</f>
        <v>0</v>
      </c>
      <c r="Q121" s="238">
        <f>VLOOKUP(A$2:A$4956,'DNEVNI IZVESTAJ'!A$2:BN$14727,13,0)</f>
        <v>0</v>
      </c>
      <c r="R121" s="238">
        <f>VLOOKUP(A$2:A$4956,'DNEVNI IZVESTAJ'!A$2:BO$14727,14,0)</f>
        <v>0</v>
      </c>
      <c r="S121" s="238">
        <f>VLOOKUP(A$2:A$4956,'DNEVNI IZVESTAJ'!A$2:BP$14727,15,0)</f>
        <v>0</v>
      </c>
    </row>
    <row r="122" spans="1:19">
      <c r="A122" s="149" t="s">
        <v>2655</v>
      </c>
      <c r="B122" s="149" t="s">
        <v>2656</v>
      </c>
      <c r="C122" s="149">
        <v>0</v>
      </c>
      <c r="D122" s="149">
        <v>634.55999999999995</v>
      </c>
      <c r="E122" s="149" t="s">
        <v>2509</v>
      </c>
      <c r="F122" s="241">
        <f>VLOOKUP(A$2:A$4956,'DNEVNI IZVESTAJ'!A$2:C$14727,3,0)</f>
        <v>0</v>
      </c>
      <c r="G122" s="238">
        <f>VLOOKUP(A$2:A$4956,'DNEVNI IZVESTAJ'!A$2:D$14727,4,0)</f>
        <v>0</v>
      </c>
      <c r="H122" s="70">
        <f>C122-F122</f>
        <v>0</v>
      </c>
      <c r="I122" s="14">
        <f>VLOOKUP(A$2:A$4956,'DNEVNI IZVESTAJ'!A$2:BF$14727,6,0)</f>
        <v>0</v>
      </c>
      <c r="J122" s="18">
        <f ca="1">SUM(I122+UNOS!J$9)</f>
        <v>11</v>
      </c>
      <c r="K122" s="14" t="str">
        <f>VLOOKUP(A$2:A$4956,'DNEVNI IZVESTAJ'!A$2:BH$14727,7,0)</f>
        <v>INDIV</v>
      </c>
      <c r="L122" s="14" t="str">
        <f>VLOOKUP(A$2:A$4956,'DNEVNI IZVESTAJ'!A$2:BI$14727,8,0)</f>
        <v>Current</v>
      </c>
      <c r="M122" s="238">
        <f>VLOOKUP(A$2:A$4956,'DNEVNI IZVESTAJ'!A$2:BJ$14727,9,0)</f>
        <v>0</v>
      </c>
      <c r="N122" s="238">
        <f>VLOOKUP(A$2:A$4956,'DNEVNI IZVESTAJ'!A$2:BK$14727,10,0)</f>
        <v>0</v>
      </c>
      <c r="O122" s="238">
        <f>VLOOKUP(A$2:A$4956,'DNEVNI IZVESTAJ'!A$2:BL$14727,11,0)</f>
        <v>0</v>
      </c>
      <c r="P122" s="238">
        <f>VLOOKUP(A$2:A$4956,'DNEVNI IZVESTAJ'!A$2:BM$14727,12,0)</f>
        <v>0</v>
      </c>
      <c r="Q122" s="238">
        <f>VLOOKUP(A$2:A$4956,'DNEVNI IZVESTAJ'!A$2:BN$14727,13,0)</f>
        <v>0</v>
      </c>
      <c r="R122" s="238">
        <f>VLOOKUP(A$2:A$4956,'DNEVNI IZVESTAJ'!A$2:BO$14727,14,0)</f>
        <v>0</v>
      </c>
      <c r="S122" s="238">
        <f>VLOOKUP(A$2:A$4956,'DNEVNI IZVESTAJ'!A$2:BP$14727,15,0)</f>
        <v>0</v>
      </c>
    </row>
    <row r="123" spans="1:19">
      <c r="A123" s="149" t="s">
        <v>2310</v>
      </c>
      <c r="B123" s="149" t="s">
        <v>2311</v>
      </c>
      <c r="C123" s="149">
        <v>0</v>
      </c>
      <c r="D123" s="149">
        <v>706.45</v>
      </c>
      <c r="E123" s="149" t="s">
        <v>4501</v>
      </c>
      <c r="F123" s="241">
        <f>VLOOKUP(A$2:A$4956,'DNEVNI IZVESTAJ'!A$2:C$14727,3,0)</f>
        <v>0</v>
      </c>
      <c r="G123" s="238">
        <f>VLOOKUP(A$2:A$4956,'DNEVNI IZVESTAJ'!A$2:D$14727,4,0)</f>
        <v>0</v>
      </c>
      <c r="H123" s="70">
        <f>C123-F123</f>
        <v>0</v>
      </c>
      <c r="I123" s="14">
        <f>VLOOKUP(A$2:A$4956,'DNEVNI IZVESTAJ'!A$2:BF$14727,6,0)</f>
        <v>0</v>
      </c>
      <c r="J123" s="18">
        <f ca="1">SUM(I123+UNOS!J$9)</f>
        <v>11</v>
      </c>
      <c r="K123" s="14" t="str">
        <f>VLOOKUP(A$2:A$4956,'DNEVNI IZVESTAJ'!A$2:BH$14727,7,0)</f>
        <v>INDIV</v>
      </c>
      <c r="L123" s="14" t="str">
        <f>VLOOKUP(A$2:A$4956,'DNEVNI IZVESTAJ'!A$2:BI$14727,8,0)</f>
        <v>Current</v>
      </c>
      <c r="M123" s="238">
        <f>VLOOKUP(A$2:A$4956,'DNEVNI IZVESTAJ'!A$2:BJ$14727,9,0)</f>
        <v>0</v>
      </c>
      <c r="N123" s="238">
        <f>VLOOKUP(A$2:A$4956,'DNEVNI IZVESTAJ'!A$2:BK$14727,10,0)</f>
        <v>0</v>
      </c>
      <c r="O123" s="238">
        <f>VLOOKUP(A$2:A$4956,'DNEVNI IZVESTAJ'!A$2:BL$14727,11,0)</f>
        <v>0</v>
      </c>
      <c r="P123" s="238">
        <f>VLOOKUP(A$2:A$4956,'DNEVNI IZVESTAJ'!A$2:BM$14727,12,0)</f>
        <v>0</v>
      </c>
      <c r="Q123" s="238">
        <f>VLOOKUP(A$2:A$4956,'DNEVNI IZVESTAJ'!A$2:BN$14727,13,0)</f>
        <v>0</v>
      </c>
      <c r="R123" s="238">
        <f>VLOOKUP(A$2:A$4956,'DNEVNI IZVESTAJ'!A$2:BO$14727,14,0)</f>
        <v>0</v>
      </c>
      <c r="S123" s="238">
        <f>VLOOKUP(A$2:A$4956,'DNEVNI IZVESTAJ'!A$2:BP$14727,15,0)</f>
        <v>0</v>
      </c>
    </row>
    <row r="124" spans="1:19">
      <c r="A124" s="149" t="s">
        <v>5845</v>
      </c>
      <c r="B124" s="149" t="s">
        <v>5846</v>
      </c>
      <c r="C124" s="149">
        <v>0</v>
      </c>
      <c r="D124" s="149">
        <v>792.3</v>
      </c>
      <c r="E124" s="149" t="s">
        <v>4501</v>
      </c>
      <c r="F124" s="241">
        <f>VLOOKUP(A$2:A$4956,'DNEVNI IZVESTAJ'!A$2:C$14727,3,0)</f>
        <v>0</v>
      </c>
      <c r="G124" s="238">
        <f>VLOOKUP(A$2:A$4956,'DNEVNI IZVESTAJ'!A$2:D$14727,4,0)</f>
        <v>158.46</v>
      </c>
      <c r="H124" s="70">
        <f>C124-F124</f>
        <v>0</v>
      </c>
      <c r="I124" s="14">
        <f>VLOOKUP(A$2:A$4956,'DNEVNI IZVESTAJ'!A$2:BF$14727,6,0)</f>
        <v>0</v>
      </c>
      <c r="J124" s="18">
        <f ca="1">SUM(I124+UNOS!J$9)</f>
        <v>11</v>
      </c>
      <c r="K124" s="14" t="str">
        <f>VLOOKUP(A$2:A$4956,'DNEVNI IZVESTAJ'!A$2:BH$14727,7,0)</f>
        <v>INDIV</v>
      </c>
      <c r="L124" s="14" t="str">
        <f>VLOOKUP(A$2:A$4956,'DNEVNI IZVESTAJ'!A$2:BI$14727,8,0)</f>
        <v>Current</v>
      </c>
      <c r="M124" s="238">
        <f>VLOOKUP(A$2:A$4956,'DNEVNI IZVESTAJ'!A$2:BJ$14727,9,0)</f>
        <v>0</v>
      </c>
      <c r="N124" s="238">
        <f>VLOOKUP(A$2:A$4956,'DNEVNI IZVESTAJ'!A$2:BK$14727,10,0)</f>
        <v>0</v>
      </c>
      <c r="O124" s="238">
        <f>VLOOKUP(A$2:A$4956,'DNEVNI IZVESTAJ'!A$2:BL$14727,11,0)</f>
        <v>0</v>
      </c>
      <c r="P124" s="238">
        <f>VLOOKUP(A$2:A$4956,'DNEVNI IZVESTAJ'!A$2:BM$14727,12,0)</f>
        <v>0</v>
      </c>
      <c r="Q124" s="238">
        <f>VLOOKUP(A$2:A$4956,'DNEVNI IZVESTAJ'!A$2:BN$14727,13,0)</f>
        <v>0</v>
      </c>
      <c r="R124" s="238">
        <f>VLOOKUP(A$2:A$4956,'DNEVNI IZVESTAJ'!A$2:BO$14727,14,0)</f>
        <v>0</v>
      </c>
      <c r="S124" s="238">
        <f>VLOOKUP(A$2:A$4956,'DNEVNI IZVESTAJ'!A$2:BP$14727,15,0)</f>
        <v>0</v>
      </c>
    </row>
    <row r="125" spans="1:19">
      <c r="A125" s="149" t="s">
        <v>15544</v>
      </c>
      <c r="B125" s="149" t="s">
        <v>15545</v>
      </c>
      <c r="C125" s="149">
        <v>0</v>
      </c>
      <c r="D125" s="149">
        <v>91544.08</v>
      </c>
      <c r="E125" s="149" t="s">
        <v>15546</v>
      </c>
      <c r="F125" s="241">
        <f>VLOOKUP(A$2:A$4956,'DNEVNI IZVESTAJ'!A$2:C$14727,3,0)</f>
        <v>0</v>
      </c>
      <c r="G125" s="238">
        <f>VLOOKUP(A$2:A$4956,'DNEVNI IZVESTAJ'!A$2:D$14727,4,0)</f>
        <v>82533.039999999994</v>
      </c>
      <c r="H125" s="70">
        <f>C125-F125</f>
        <v>0</v>
      </c>
      <c r="I125" s="14">
        <f>VLOOKUP(A$2:A$4956,'DNEVNI IZVESTAJ'!A$2:BF$14727,6,0)</f>
        <v>0</v>
      </c>
      <c r="J125" s="18">
        <f ca="1">SUM(I125+UNOS!J$9)</f>
        <v>11</v>
      </c>
      <c r="K125" s="14" t="str">
        <f>VLOOKUP(A$2:A$4956,'DNEVNI IZVESTAJ'!A$2:BH$14727,7,0)</f>
        <v>INDIV</v>
      </c>
      <c r="L125" s="14" t="str">
        <f>VLOOKUP(A$2:A$4956,'DNEVNI IZVESTAJ'!A$2:BI$14727,8,0)</f>
        <v>Current</v>
      </c>
      <c r="M125" s="238">
        <f>VLOOKUP(A$2:A$4956,'DNEVNI IZVESTAJ'!A$2:BJ$14727,9,0)</f>
        <v>0</v>
      </c>
      <c r="N125" s="238">
        <f>VLOOKUP(A$2:A$4956,'DNEVNI IZVESTAJ'!A$2:BK$14727,10,0)</f>
        <v>0</v>
      </c>
      <c r="O125" s="238">
        <f>VLOOKUP(A$2:A$4956,'DNEVNI IZVESTAJ'!A$2:BL$14727,11,0)</f>
        <v>0</v>
      </c>
      <c r="P125" s="238">
        <f>VLOOKUP(A$2:A$4956,'DNEVNI IZVESTAJ'!A$2:BM$14727,12,0)</f>
        <v>0</v>
      </c>
      <c r="Q125" s="238">
        <f>VLOOKUP(A$2:A$4956,'DNEVNI IZVESTAJ'!A$2:BN$14727,13,0)</f>
        <v>0</v>
      </c>
      <c r="R125" s="238">
        <f>VLOOKUP(A$2:A$4956,'DNEVNI IZVESTAJ'!A$2:BO$14727,14,0)</f>
        <v>0</v>
      </c>
      <c r="S125" s="238">
        <f>VLOOKUP(A$2:A$4956,'DNEVNI IZVESTAJ'!A$2:BP$14727,15,0)</f>
        <v>0</v>
      </c>
    </row>
    <row r="126" spans="1:19">
      <c r="A126" s="149" t="s">
        <v>15556</v>
      </c>
      <c r="B126" s="149" t="s">
        <v>15545</v>
      </c>
      <c r="C126" s="149">
        <v>0</v>
      </c>
      <c r="D126" s="149">
        <v>19110.27</v>
      </c>
      <c r="E126" s="149" t="s">
        <v>15557</v>
      </c>
      <c r="F126" s="241">
        <f>VLOOKUP(A$2:A$4956,'DNEVNI IZVESTAJ'!A$2:C$14727,3,0)</f>
        <v>0</v>
      </c>
      <c r="G126" s="238">
        <f>VLOOKUP(A$2:A$4956,'DNEVNI IZVESTAJ'!A$2:D$14727,4,0)</f>
        <v>17229.169999999998</v>
      </c>
      <c r="H126" s="70">
        <f>C126-F126</f>
        <v>0</v>
      </c>
      <c r="I126" s="14">
        <f>VLOOKUP(A$2:A$4956,'DNEVNI IZVESTAJ'!A$2:BF$14727,6,0)</f>
        <v>0</v>
      </c>
      <c r="J126" s="18">
        <f ca="1">SUM(I126+UNOS!J$9)</f>
        <v>11</v>
      </c>
      <c r="K126" s="14" t="str">
        <f>VLOOKUP(A$2:A$4956,'DNEVNI IZVESTAJ'!A$2:BH$14727,7,0)</f>
        <v>INDIV</v>
      </c>
      <c r="L126" s="14" t="str">
        <f>VLOOKUP(A$2:A$4956,'DNEVNI IZVESTAJ'!A$2:BI$14727,8,0)</f>
        <v>Current</v>
      </c>
      <c r="M126" s="238">
        <f>VLOOKUP(A$2:A$4956,'DNEVNI IZVESTAJ'!A$2:BJ$14727,9,0)</f>
        <v>0</v>
      </c>
      <c r="N126" s="238">
        <f>VLOOKUP(A$2:A$4956,'DNEVNI IZVESTAJ'!A$2:BK$14727,10,0)</f>
        <v>0</v>
      </c>
      <c r="O126" s="238">
        <f>VLOOKUP(A$2:A$4956,'DNEVNI IZVESTAJ'!A$2:BL$14727,11,0)</f>
        <v>0</v>
      </c>
      <c r="P126" s="238">
        <f>VLOOKUP(A$2:A$4956,'DNEVNI IZVESTAJ'!A$2:BM$14727,12,0)</f>
        <v>0</v>
      </c>
      <c r="Q126" s="238">
        <f>VLOOKUP(A$2:A$4956,'DNEVNI IZVESTAJ'!A$2:BN$14727,13,0)</f>
        <v>0</v>
      </c>
      <c r="R126" s="238">
        <f>VLOOKUP(A$2:A$4956,'DNEVNI IZVESTAJ'!A$2:BO$14727,14,0)</f>
        <v>0</v>
      </c>
      <c r="S126" s="238">
        <f>VLOOKUP(A$2:A$4956,'DNEVNI IZVESTAJ'!A$2:BP$14727,15,0)</f>
        <v>0</v>
      </c>
    </row>
    <row r="127" spans="1:19">
      <c r="A127" s="149" t="s">
        <v>16091</v>
      </c>
      <c r="B127" s="149" t="s">
        <v>15545</v>
      </c>
      <c r="C127" s="149">
        <v>0</v>
      </c>
      <c r="D127" s="149">
        <v>21550.27</v>
      </c>
      <c r="E127" s="149" t="s">
        <v>16092</v>
      </c>
      <c r="F127" s="241">
        <f>VLOOKUP(A$2:A$4956,'DNEVNI IZVESTAJ'!A$2:C$14727,3,0)</f>
        <v>0</v>
      </c>
      <c r="G127" s="238">
        <f>VLOOKUP(A$2:A$4956,'DNEVNI IZVESTAJ'!A$2:D$14727,4,0)</f>
        <v>19428.990000000002</v>
      </c>
      <c r="H127" s="70">
        <f>C127-F127</f>
        <v>0</v>
      </c>
      <c r="I127" s="14">
        <f>VLOOKUP(A$2:A$4956,'DNEVNI IZVESTAJ'!A$2:BF$14727,6,0)</f>
        <v>0</v>
      </c>
      <c r="J127" s="18">
        <f ca="1">SUM(I127+UNOS!J$9)</f>
        <v>11</v>
      </c>
      <c r="K127" s="14" t="str">
        <f>VLOOKUP(A$2:A$4956,'DNEVNI IZVESTAJ'!A$2:BH$14727,7,0)</f>
        <v>INDIV</v>
      </c>
      <c r="L127" s="14" t="str">
        <f>VLOOKUP(A$2:A$4956,'DNEVNI IZVESTAJ'!A$2:BI$14727,8,0)</f>
        <v>Current</v>
      </c>
      <c r="M127" s="238">
        <f>VLOOKUP(A$2:A$4956,'DNEVNI IZVESTAJ'!A$2:BJ$14727,9,0)</f>
        <v>0</v>
      </c>
      <c r="N127" s="238">
        <f>VLOOKUP(A$2:A$4956,'DNEVNI IZVESTAJ'!A$2:BK$14727,10,0)</f>
        <v>0</v>
      </c>
      <c r="O127" s="238">
        <f>VLOOKUP(A$2:A$4956,'DNEVNI IZVESTAJ'!A$2:BL$14727,11,0)</f>
        <v>0</v>
      </c>
      <c r="P127" s="238">
        <f>VLOOKUP(A$2:A$4956,'DNEVNI IZVESTAJ'!A$2:BM$14727,12,0)</f>
        <v>0</v>
      </c>
      <c r="Q127" s="238">
        <f>VLOOKUP(A$2:A$4956,'DNEVNI IZVESTAJ'!A$2:BN$14727,13,0)</f>
        <v>0</v>
      </c>
      <c r="R127" s="238">
        <f>VLOOKUP(A$2:A$4956,'DNEVNI IZVESTAJ'!A$2:BO$14727,14,0)</f>
        <v>0</v>
      </c>
      <c r="S127" s="238">
        <f>VLOOKUP(A$2:A$4956,'DNEVNI IZVESTAJ'!A$2:BP$14727,15,0)</f>
        <v>0</v>
      </c>
    </row>
    <row r="128" spans="1:19">
      <c r="A128" s="149" t="s">
        <v>5302</v>
      </c>
      <c r="B128" s="149" t="s">
        <v>5303</v>
      </c>
      <c r="C128" s="149">
        <v>0</v>
      </c>
      <c r="D128" s="149">
        <v>758.28</v>
      </c>
      <c r="E128" s="149" t="s">
        <v>4330</v>
      </c>
      <c r="F128" s="241">
        <f>VLOOKUP(A$2:A$4956,'DNEVNI IZVESTAJ'!A$2:C$14727,3,0)</f>
        <v>0</v>
      </c>
      <c r="G128" s="238">
        <f>VLOOKUP(A$2:A$4956,'DNEVNI IZVESTAJ'!A$2:D$14727,4,0)</f>
        <v>126.78</v>
      </c>
      <c r="H128" s="70">
        <f>C128-F128</f>
        <v>0</v>
      </c>
      <c r="I128" s="14">
        <f>VLOOKUP(A$2:A$4956,'DNEVNI IZVESTAJ'!A$2:BF$14727,6,0)</f>
        <v>0</v>
      </c>
      <c r="J128" s="18">
        <f ca="1">SUM(I128+UNOS!J$9)</f>
        <v>11</v>
      </c>
      <c r="K128" s="14" t="str">
        <f>VLOOKUP(A$2:A$4956,'DNEVNI IZVESTAJ'!A$2:BH$14727,7,0)</f>
        <v>INDIV</v>
      </c>
      <c r="L128" s="14" t="str">
        <f>VLOOKUP(A$2:A$4956,'DNEVNI IZVESTAJ'!A$2:BI$14727,8,0)</f>
        <v>Current</v>
      </c>
      <c r="M128" s="238">
        <f>VLOOKUP(A$2:A$4956,'DNEVNI IZVESTAJ'!A$2:BJ$14727,9,0)</f>
        <v>0</v>
      </c>
      <c r="N128" s="238">
        <f>VLOOKUP(A$2:A$4956,'DNEVNI IZVESTAJ'!A$2:BK$14727,10,0)</f>
        <v>0</v>
      </c>
      <c r="O128" s="238">
        <f>VLOOKUP(A$2:A$4956,'DNEVNI IZVESTAJ'!A$2:BL$14727,11,0)</f>
        <v>0</v>
      </c>
      <c r="P128" s="238">
        <f>VLOOKUP(A$2:A$4956,'DNEVNI IZVESTAJ'!A$2:BM$14727,12,0)</f>
        <v>0</v>
      </c>
      <c r="Q128" s="238">
        <f>VLOOKUP(A$2:A$4956,'DNEVNI IZVESTAJ'!A$2:BN$14727,13,0)</f>
        <v>0</v>
      </c>
      <c r="R128" s="238">
        <f>VLOOKUP(A$2:A$4956,'DNEVNI IZVESTAJ'!A$2:BO$14727,14,0)</f>
        <v>0</v>
      </c>
      <c r="S128" s="238">
        <f>VLOOKUP(A$2:A$4956,'DNEVNI IZVESTAJ'!A$2:BP$14727,15,0)</f>
        <v>0</v>
      </c>
    </row>
    <row r="129" spans="1:19">
      <c r="A129" s="149" t="s">
        <v>5857</v>
      </c>
      <c r="B129" s="149" t="s">
        <v>5858</v>
      </c>
      <c r="C129" s="149">
        <v>0</v>
      </c>
      <c r="D129" s="149">
        <v>1121.67</v>
      </c>
      <c r="E129" s="149" t="s">
        <v>4501</v>
      </c>
      <c r="F129" s="241">
        <f>VLOOKUP(A$2:A$4956,'DNEVNI IZVESTAJ'!A$2:C$14727,3,0)</f>
        <v>0</v>
      </c>
      <c r="G129" s="238">
        <f>VLOOKUP(A$2:A$4956,'DNEVNI IZVESTAJ'!A$2:D$14727,4,0)</f>
        <v>611.82000000000005</v>
      </c>
      <c r="H129" s="70">
        <f>C129-F129</f>
        <v>0</v>
      </c>
      <c r="I129" s="14">
        <f>VLOOKUP(A$2:A$4956,'DNEVNI IZVESTAJ'!A$2:BF$14727,6,0)</f>
        <v>0</v>
      </c>
      <c r="J129" s="18">
        <f ca="1">SUM(I129+UNOS!J$9)</f>
        <v>11</v>
      </c>
      <c r="K129" s="14" t="str">
        <f>VLOOKUP(A$2:A$4956,'DNEVNI IZVESTAJ'!A$2:BH$14727,7,0)</f>
        <v>INDIV</v>
      </c>
      <c r="L129" s="14" t="str">
        <f>VLOOKUP(A$2:A$4956,'DNEVNI IZVESTAJ'!A$2:BI$14727,8,0)</f>
        <v>Current</v>
      </c>
      <c r="M129" s="238">
        <f>VLOOKUP(A$2:A$4956,'DNEVNI IZVESTAJ'!A$2:BJ$14727,9,0)</f>
        <v>0</v>
      </c>
      <c r="N129" s="238">
        <f>VLOOKUP(A$2:A$4956,'DNEVNI IZVESTAJ'!A$2:BK$14727,10,0)</f>
        <v>0</v>
      </c>
      <c r="O129" s="238">
        <f>VLOOKUP(A$2:A$4956,'DNEVNI IZVESTAJ'!A$2:BL$14727,11,0)</f>
        <v>0</v>
      </c>
      <c r="P129" s="238">
        <f>VLOOKUP(A$2:A$4956,'DNEVNI IZVESTAJ'!A$2:BM$14727,12,0)</f>
        <v>0</v>
      </c>
      <c r="Q129" s="238">
        <f>VLOOKUP(A$2:A$4956,'DNEVNI IZVESTAJ'!A$2:BN$14727,13,0)</f>
        <v>0</v>
      </c>
      <c r="R129" s="238">
        <f>VLOOKUP(A$2:A$4956,'DNEVNI IZVESTAJ'!A$2:BO$14727,14,0)</f>
        <v>0</v>
      </c>
      <c r="S129" s="238">
        <f>VLOOKUP(A$2:A$4956,'DNEVNI IZVESTAJ'!A$2:BP$14727,15,0)</f>
        <v>0</v>
      </c>
    </row>
    <row r="130" spans="1:19">
      <c r="A130" s="149" t="s">
        <v>5888</v>
      </c>
      <c r="B130" s="149" t="s">
        <v>6186</v>
      </c>
      <c r="C130" s="149">
        <v>0</v>
      </c>
      <c r="D130" s="149">
        <v>6679.55</v>
      </c>
      <c r="E130" s="149" t="s">
        <v>5889</v>
      </c>
      <c r="F130" s="241">
        <f>VLOOKUP(A$2:A$4956,'DNEVNI IZVESTAJ'!A$2:C$14727,3,0)</f>
        <v>0</v>
      </c>
      <c r="G130" s="238">
        <f>VLOOKUP(A$2:A$4956,'DNEVNI IZVESTAJ'!A$2:D$14727,4,0)</f>
        <v>3263.67</v>
      </c>
      <c r="H130" s="70">
        <f>C130-F130</f>
        <v>0</v>
      </c>
      <c r="I130" s="14">
        <f>VLOOKUP(A$2:A$4956,'DNEVNI IZVESTAJ'!A$2:BF$14727,6,0)</f>
        <v>0</v>
      </c>
      <c r="J130" s="18">
        <f ca="1">SUM(I130+UNOS!J$9)</f>
        <v>11</v>
      </c>
      <c r="K130" s="14" t="str">
        <f>VLOOKUP(A$2:A$4956,'DNEVNI IZVESTAJ'!A$2:BH$14727,7,0)</f>
        <v>SBB</v>
      </c>
      <c r="L130" s="14" t="str">
        <f>VLOOKUP(A$2:A$4956,'DNEVNI IZVESTAJ'!A$2:BI$14727,8,0)</f>
        <v>Current</v>
      </c>
      <c r="M130" s="238">
        <f>VLOOKUP(A$2:A$4956,'DNEVNI IZVESTAJ'!A$2:BJ$14727,9,0)</f>
        <v>0</v>
      </c>
      <c r="N130" s="238">
        <f>VLOOKUP(A$2:A$4956,'DNEVNI IZVESTAJ'!A$2:BK$14727,10,0)</f>
        <v>0</v>
      </c>
      <c r="O130" s="238">
        <f>VLOOKUP(A$2:A$4956,'DNEVNI IZVESTAJ'!A$2:BL$14727,11,0)</f>
        <v>0</v>
      </c>
      <c r="P130" s="238">
        <f>VLOOKUP(A$2:A$4956,'DNEVNI IZVESTAJ'!A$2:BM$14727,12,0)</f>
        <v>0</v>
      </c>
      <c r="Q130" s="238">
        <f>VLOOKUP(A$2:A$4956,'DNEVNI IZVESTAJ'!A$2:BN$14727,13,0)</f>
        <v>0</v>
      </c>
      <c r="R130" s="238">
        <f>VLOOKUP(A$2:A$4956,'DNEVNI IZVESTAJ'!A$2:BO$14727,14,0)</f>
        <v>0</v>
      </c>
      <c r="S130" s="238">
        <f>VLOOKUP(A$2:A$4956,'DNEVNI IZVESTAJ'!A$2:BP$14727,15,0)</f>
        <v>0</v>
      </c>
    </row>
    <row r="131" spans="1:19">
      <c r="A131" s="149" t="s">
        <v>325</v>
      </c>
      <c r="B131" s="149" t="s">
        <v>326</v>
      </c>
      <c r="C131" s="149">
        <v>0</v>
      </c>
      <c r="D131" s="149">
        <v>1600.06</v>
      </c>
      <c r="E131" s="149" t="s">
        <v>282</v>
      </c>
      <c r="F131" s="241">
        <f>VLOOKUP(A$2:A$4956,'DNEVNI IZVESTAJ'!A$2:C$14727,3,0)</f>
        <v>0</v>
      </c>
      <c r="G131" s="238">
        <f>VLOOKUP(A$2:A$4956,'DNEVNI IZVESTAJ'!A$2:D$14727,4,0)</f>
        <v>872.76</v>
      </c>
      <c r="H131" s="70">
        <f>C131-F131</f>
        <v>0</v>
      </c>
      <c r="I131" s="14">
        <f>VLOOKUP(A$2:A$4956,'DNEVNI IZVESTAJ'!A$2:BF$14727,6,0)</f>
        <v>0</v>
      </c>
      <c r="J131" s="18">
        <f ca="1">SUM(I131+UNOS!J$9)</f>
        <v>11</v>
      </c>
      <c r="K131" s="14" t="str">
        <f>VLOOKUP(A$2:A$4956,'DNEVNI IZVESTAJ'!A$2:BH$14727,7,0)</f>
        <v>SBB</v>
      </c>
      <c r="L131" s="14" t="str">
        <f>VLOOKUP(A$2:A$4956,'DNEVNI IZVESTAJ'!A$2:BI$14727,8,0)</f>
        <v>Current</v>
      </c>
      <c r="M131" s="238">
        <f>VLOOKUP(A$2:A$4956,'DNEVNI IZVESTAJ'!A$2:BJ$14727,9,0)</f>
        <v>0</v>
      </c>
      <c r="N131" s="238">
        <f>VLOOKUP(A$2:A$4956,'DNEVNI IZVESTAJ'!A$2:BK$14727,10,0)</f>
        <v>0</v>
      </c>
      <c r="O131" s="238">
        <f>VLOOKUP(A$2:A$4956,'DNEVNI IZVESTAJ'!A$2:BL$14727,11,0)</f>
        <v>0</v>
      </c>
      <c r="P131" s="238">
        <f>VLOOKUP(A$2:A$4956,'DNEVNI IZVESTAJ'!A$2:BM$14727,12,0)</f>
        <v>0</v>
      </c>
      <c r="Q131" s="238">
        <f>VLOOKUP(A$2:A$4956,'DNEVNI IZVESTAJ'!A$2:BN$14727,13,0)</f>
        <v>0</v>
      </c>
      <c r="R131" s="238">
        <f>VLOOKUP(A$2:A$4956,'DNEVNI IZVESTAJ'!A$2:BO$14727,14,0)</f>
        <v>0</v>
      </c>
      <c r="S131" s="238">
        <f>VLOOKUP(A$2:A$4956,'DNEVNI IZVESTAJ'!A$2:BP$14727,15,0)</f>
        <v>0</v>
      </c>
    </row>
    <row r="132" spans="1:19">
      <c r="A132" s="149" t="s">
        <v>4328</v>
      </c>
      <c r="B132" s="149" t="s">
        <v>4329</v>
      </c>
      <c r="C132" s="149">
        <v>0</v>
      </c>
      <c r="D132" s="149">
        <v>978.6</v>
      </c>
      <c r="E132" s="149" t="s">
        <v>4330</v>
      </c>
      <c r="F132" s="241">
        <f>VLOOKUP(A$2:A$4956,'DNEVNI IZVESTAJ'!A$2:C$14727,3,0)</f>
        <v>0</v>
      </c>
      <c r="G132" s="238">
        <f>VLOOKUP(A$2:A$4956,'DNEVNI IZVESTAJ'!A$2:D$14727,4,0)</f>
        <v>419.4</v>
      </c>
      <c r="H132" s="70">
        <f>C132-F132</f>
        <v>0</v>
      </c>
      <c r="I132" s="14">
        <f>VLOOKUP(A$2:A$4956,'DNEVNI IZVESTAJ'!A$2:BF$14727,6,0)</f>
        <v>0</v>
      </c>
      <c r="J132" s="18">
        <f ca="1">SUM(I132+UNOS!J$9)</f>
        <v>11</v>
      </c>
      <c r="K132" s="14" t="str">
        <f>VLOOKUP(A$2:A$4956,'DNEVNI IZVESTAJ'!A$2:BH$14727,7,0)</f>
        <v>INDIV</v>
      </c>
      <c r="L132" s="14" t="str">
        <f>VLOOKUP(A$2:A$4956,'DNEVNI IZVESTAJ'!A$2:BI$14727,8,0)</f>
        <v>Current</v>
      </c>
      <c r="M132" s="238">
        <f>VLOOKUP(A$2:A$4956,'DNEVNI IZVESTAJ'!A$2:BJ$14727,9,0)</f>
        <v>0</v>
      </c>
      <c r="N132" s="238">
        <f>VLOOKUP(A$2:A$4956,'DNEVNI IZVESTAJ'!A$2:BK$14727,10,0)</f>
        <v>0</v>
      </c>
      <c r="O132" s="238">
        <f>VLOOKUP(A$2:A$4956,'DNEVNI IZVESTAJ'!A$2:BL$14727,11,0)</f>
        <v>0</v>
      </c>
      <c r="P132" s="238">
        <f>VLOOKUP(A$2:A$4956,'DNEVNI IZVESTAJ'!A$2:BM$14727,12,0)</f>
        <v>0</v>
      </c>
      <c r="Q132" s="238">
        <f>VLOOKUP(A$2:A$4956,'DNEVNI IZVESTAJ'!A$2:BN$14727,13,0)</f>
        <v>0</v>
      </c>
      <c r="R132" s="238">
        <f>VLOOKUP(A$2:A$4956,'DNEVNI IZVESTAJ'!A$2:BO$14727,14,0)</f>
        <v>0</v>
      </c>
      <c r="S132" s="238">
        <f>VLOOKUP(A$2:A$4956,'DNEVNI IZVESTAJ'!A$2:BP$14727,15,0)</f>
        <v>0</v>
      </c>
    </row>
    <row r="133" spans="1:19">
      <c r="A133" s="149" t="s">
        <v>13435</v>
      </c>
      <c r="B133" s="149" t="s">
        <v>3103</v>
      </c>
      <c r="C133" s="149">
        <v>0</v>
      </c>
      <c r="D133" s="149">
        <v>15015.47</v>
      </c>
      <c r="E133" s="149" t="s">
        <v>13436</v>
      </c>
      <c r="F133" s="241">
        <f>VLOOKUP(A$2:A$4956,'DNEVNI IZVESTAJ'!A$2:C$14727,3,0)</f>
        <v>0</v>
      </c>
      <c r="G133" s="238">
        <f>VLOOKUP(A$2:A$4956,'DNEVNI IZVESTAJ'!A$2:D$14727,4,0)</f>
        <v>12602.63</v>
      </c>
      <c r="H133" s="70">
        <f>C133-F133</f>
        <v>0</v>
      </c>
      <c r="I133" s="14">
        <f>VLOOKUP(A$2:A$4956,'DNEVNI IZVESTAJ'!A$2:BF$14727,6,0)</f>
        <v>0</v>
      </c>
      <c r="J133" s="18">
        <f ca="1">SUM(I133+UNOS!J$9)</f>
        <v>11</v>
      </c>
      <c r="K133" s="14" t="str">
        <f>VLOOKUP(A$2:A$4956,'DNEVNI IZVESTAJ'!A$2:BH$14727,7,0)</f>
        <v>SBB</v>
      </c>
      <c r="L133" s="14" t="str">
        <f>VLOOKUP(A$2:A$4956,'DNEVNI IZVESTAJ'!A$2:BI$14727,8,0)</f>
        <v>Current</v>
      </c>
      <c r="M133" s="238">
        <f>VLOOKUP(A$2:A$4956,'DNEVNI IZVESTAJ'!A$2:BJ$14727,9,0)</f>
        <v>0</v>
      </c>
      <c r="N133" s="238">
        <f>VLOOKUP(A$2:A$4956,'DNEVNI IZVESTAJ'!A$2:BK$14727,10,0)</f>
        <v>0</v>
      </c>
      <c r="O133" s="238">
        <f>VLOOKUP(A$2:A$4956,'DNEVNI IZVESTAJ'!A$2:BL$14727,11,0)</f>
        <v>0</v>
      </c>
      <c r="P133" s="238">
        <f>VLOOKUP(A$2:A$4956,'DNEVNI IZVESTAJ'!A$2:BM$14727,12,0)</f>
        <v>0</v>
      </c>
      <c r="Q133" s="238">
        <f>VLOOKUP(A$2:A$4956,'DNEVNI IZVESTAJ'!A$2:BN$14727,13,0)</f>
        <v>0</v>
      </c>
      <c r="R133" s="238">
        <f>VLOOKUP(A$2:A$4956,'DNEVNI IZVESTAJ'!A$2:BO$14727,14,0)</f>
        <v>0</v>
      </c>
      <c r="S133" s="238">
        <f>VLOOKUP(A$2:A$4956,'DNEVNI IZVESTAJ'!A$2:BP$14727,15,0)</f>
        <v>0</v>
      </c>
    </row>
    <row r="134" spans="1:19">
      <c r="A134" s="149" t="s">
        <v>6046</v>
      </c>
      <c r="B134" s="149" t="s">
        <v>3498</v>
      </c>
      <c r="C134" s="149">
        <v>0</v>
      </c>
      <c r="D134" s="149">
        <v>1577.56</v>
      </c>
      <c r="E134" s="149" t="s">
        <v>6047</v>
      </c>
      <c r="F134" s="241">
        <f>VLOOKUP(A$2:A$4956,'DNEVNI IZVESTAJ'!A$2:C$14727,3,0)</f>
        <v>0</v>
      </c>
      <c r="G134" s="238">
        <f>VLOOKUP(A$2:A$4956,'DNEVNI IZVESTAJ'!A$2:D$14727,4,0)</f>
        <v>1104.1500000000001</v>
      </c>
      <c r="H134" s="70">
        <f>C134-F134</f>
        <v>0</v>
      </c>
      <c r="I134" s="14">
        <f>VLOOKUP(A$2:A$4956,'DNEVNI IZVESTAJ'!A$2:BF$14727,6,0)</f>
        <v>0</v>
      </c>
      <c r="J134" s="18">
        <f ca="1">SUM(I134+UNOS!J$9)</f>
        <v>11</v>
      </c>
      <c r="K134" s="14" t="str">
        <f>VLOOKUP(A$2:A$4956,'DNEVNI IZVESTAJ'!A$2:BH$14727,7,0)</f>
        <v>SBB</v>
      </c>
      <c r="L134" s="14" t="str">
        <f>VLOOKUP(A$2:A$4956,'DNEVNI IZVESTAJ'!A$2:BI$14727,8,0)</f>
        <v>Current</v>
      </c>
      <c r="M134" s="238">
        <f>VLOOKUP(A$2:A$4956,'DNEVNI IZVESTAJ'!A$2:BJ$14727,9,0)</f>
        <v>0</v>
      </c>
      <c r="N134" s="238">
        <f>VLOOKUP(A$2:A$4956,'DNEVNI IZVESTAJ'!A$2:BK$14727,10,0)</f>
        <v>0</v>
      </c>
      <c r="O134" s="238">
        <f>VLOOKUP(A$2:A$4956,'DNEVNI IZVESTAJ'!A$2:BL$14727,11,0)</f>
        <v>0</v>
      </c>
      <c r="P134" s="238">
        <f>VLOOKUP(A$2:A$4956,'DNEVNI IZVESTAJ'!A$2:BM$14727,12,0)</f>
        <v>0</v>
      </c>
      <c r="Q134" s="238">
        <f>VLOOKUP(A$2:A$4956,'DNEVNI IZVESTAJ'!A$2:BN$14727,13,0)</f>
        <v>0</v>
      </c>
      <c r="R134" s="238">
        <f>VLOOKUP(A$2:A$4956,'DNEVNI IZVESTAJ'!A$2:BO$14727,14,0)</f>
        <v>0</v>
      </c>
      <c r="S134" s="238">
        <f>VLOOKUP(A$2:A$4956,'DNEVNI IZVESTAJ'!A$2:BP$14727,15,0)</f>
        <v>0</v>
      </c>
    </row>
    <row r="135" spans="1:19">
      <c r="A135" s="149" t="s">
        <v>1766</v>
      </c>
      <c r="B135" s="149" t="s">
        <v>1767</v>
      </c>
      <c r="C135" s="149">
        <v>0</v>
      </c>
      <c r="D135" s="149">
        <v>772.05</v>
      </c>
      <c r="E135" s="149" t="s">
        <v>282</v>
      </c>
      <c r="F135" s="241">
        <f>VLOOKUP(A$2:A$4956,'DNEVNI IZVESTAJ'!A$2:C$14727,3,0)</f>
        <v>0</v>
      </c>
      <c r="G135" s="238">
        <f>VLOOKUP(A$2:A$4956,'DNEVNI IZVESTAJ'!A$2:D$14727,4,0)</f>
        <v>0</v>
      </c>
      <c r="H135" s="70">
        <f>C135-F135</f>
        <v>0</v>
      </c>
      <c r="I135" s="14">
        <f>VLOOKUP(A$2:A$4956,'DNEVNI IZVESTAJ'!A$2:BF$14727,6,0)</f>
        <v>0</v>
      </c>
      <c r="J135" s="18">
        <f ca="1">SUM(I135+UNOS!J$9)</f>
        <v>11</v>
      </c>
      <c r="K135" s="14" t="str">
        <f>VLOOKUP(A$2:A$4956,'DNEVNI IZVESTAJ'!A$2:BH$14727,7,0)</f>
        <v>INDIV</v>
      </c>
      <c r="L135" s="14" t="str">
        <f>VLOOKUP(A$2:A$4956,'DNEVNI IZVESTAJ'!A$2:BI$14727,8,0)</f>
        <v>Current</v>
      </c>
      <c r="M135" s="238">
        <f>VLOOKUP(A$2:A$4956,'DNEVNI IZVESTAJ'!A$2:BJ$14727,9,0)</f>
        <v>0</v>
      </c>
      <c r="N135" s="238">
        <f>VLOOKUP(A$2:A$4956,'DNEVNI IZVESTAJ'!A$2:BK$14727,10,0)</f>
        <v>0</v>
      </c>
      <c r="O135" s="238">
        <f>VLOOKUP(A$2:A$4956,'DNEVNI IZVESTAJ'!A$2:BL$14727,11,0)</f>
        <v>0</v>
      </c>
      <c r="P135" s="238">
        <f>VLOOKUP(A$2:A$4956,'DNEVNI IZVESTAJ'!A$2:BM$14727,12,0)</f>
        <v>0</v>
      </c>
      <c r="Q135" s="238">
        <f>VLOOKUP(A$2:A$4956,'DNEVNI IZVESTAJ'!A$2:BN$14727,13,0)</f>
        <v>0</v>
      </c>
      <c r="R135" s="238">
        <f>VLOOKUP(A$2:A$4956,'DNEVNI IZVESTAJ'!A$2:BO$14727,14,0)</f>
        <v>0</v>
      </c>
      <c r="S135" s="238">
        <f>VLOOKUP(A$2:A$4956,'DNEVNI IZVESTAJ'!A$2:BP$14727,15,0)</f>
        <v>0</v>
      </c>
    </row>
    <row r="136" spans="1:19">
      <c r="A136" s="149" t="s">
        <v>4167</v>
      </c>
      <c r="B136" s="149" t="s">
        <v>4168</v>
      </c>
      <c r="C136" s="149">
        <v>0</v>
      </c>
      <c r="D136" s="149">
        <v>916.74</v>
      </c>
      <c r="E136" s="149" t="s">
        <v>2535</v>
      </c>
      <c r="F136" s="241">
        <f>VLOOKUP(A$2:A$4956,'DNEVNI IZVESTAJ'!A$2:C$14727,3,0)</f>
        <v>0</v>
      </c>
      <c r="G136" s="238">
        <f>VLOOKUP(A$2:A$4956,'DNEVNI IZVESTAJ'!A$2:D$14727,4,0)</f>
        <v>407.44</v>
      </c>
      <c r="H136" s="70">
        <f>C136-F136</f>
        <v>0</v>
      </c>
      <c r="I136" s="14">
        <f>VLOOKUP(A$2:A$4956,'DNEVNI IZVESTAJ'!A$2:BF$14727,6,0)</f>
        <v>0</v>
      </c>
      <c r="J136" s="18">
        <f ca="1">SUM(I136+UNOS!J$9)</f>
        <v>11</v>
      </c>
      <c r="K136" s="14" t="str">
        <f>VLOOKUP(A$2:A$4956,'DNEVNI IZVESTAJ'!A$2:BH$14727,7,0)</f>
        <v>INDIV</v>
      </c>
      <c r="L136" s="14" t="str">
        <f>VLOOKUP(A$2:A$4956,'DNEVNI IZVESTAJ'!A$2:BI$14727,8,0)</f>
        <v>Current</v>
      </c>
      <c r="M136" s="238">
        <f>VLOOKUP(A$2:A$4956,'DNEVNI IZVESTAJ'!A$2:BJ$14727,9,0)</f>
        <v>0</v>
      </c>
      <c r="N136" s="238">
        <f>VLOOKUP(A$2:A$4956,'DNEVNI IZVESTAJ'!A$2:BK$14727,10,0)</f>
        <v>0</v>
      </c>
      <c r="O136" s="238">
        <f>VLOOKUP(A$2:A$4956,'DNEVNI IZVESTAJ'!A$2:BL$14727,11,0)</f>
        <v>0</v>
      </c>
      <c r="P136" s="238">
        <f>VLOOKUP(A$2:A$4956,'DNEVNI IZVESTAJ'!A$2:BM$14727,12,0)</f>
        <v>0</v>
      </c>
      <c r="Q136" s="238">
        <f>VLOOKUP(A$2:A$4956,'DNEVNI IZVESTAJ'!A$2:BN$14727,13,0)</f>
        <v>0</v>
      </c>
      <c r="R136" s="238">
        <f>VLOOKUP(A$2:A$4956,'DNEVNI IZVESTAJ'!A$2:BO$14727,14,0)</f>
        <v>0</v>
      </c>
      <c r="S136" s="238">
        <f>VLOOKUP(A$2:A$4956,'DNEVNI IZVESTAJ'!A$2:BP$14727,15,0)</f>
        <v>0</v>
      </c>
    </row>
    <row r="137" spans="1:19">
      <c r="A137" s="149" t="s">
        <v>5038</v>
      </c>
      <c r="B137" s="149" t="s">
        <v>5039</v>
      </c>
      <c r="C137" s="149">
        <v>0</v>
      </c>
      <c r="D137" s="149">
        <v>878.15</v>
      </c>
      <c r="E137" s="149" t="s">
        <v>5040</v>
      </c>
      <c r="F137" s="241">
        <f>VLOOKUP(A$2:A$4956,'DNEVNI IZVESTAJ'!A$2:C$14727,3,0)</f>
        <v>0</v>
      </c>
      <c r="G137" s="238">
        <f>VLOOKUP(A$2:A$4956,'DNEVNI IZVESTAJ'!A$2:D$14727,4,0)</f>
        <v>0</v>
      </c>
      <c r="H137" s="70">
        <f>C137-F137</f>
        <v>0</v>
      </c>
      <c r="I137" s="14">
        <f>VLOOKUP(A$2:A$4956,'DNEVNI IZVESTAJ'!A$2:BF$14727,6,0)</f>
        <v>0</v>
      </c>
      <c r="J137" s="18">
        <f ca="1">SUM(I137+UNOS!J$9)</f>
        <v>11</v>
      </c>
      <c r="K137" s="14" t="str">
        <f>VLOOKUP(A$2:A$4956,'DNEVNI IZVESTAJ'!A$2:BH$14727,7,0)</f>
        <v>INDIV</v>
      </c>
      <c r="L137" s="14" t="str">
        <f>VLOOKUP(A$2:A$4956,'DNEVNI IZVESTAJ'!A$2:BI$14727,8,0)</f>
        <v>Current</v>
      </c>
      <c r="M137" s="238">
        <f>VLOOKUP(A$2:A$4956,'DNEVNI IZVESTAJ'!A$2:BJ$14727,9,0)</f>
        <v>0</v>
      </c>
      <c r="N137" s="238">
        <f>VLOOKUP(A$2:A$4956,'DNEVNI IZVESTAJ'!A$2:BK$14727,10,0)</f>
        <v>0</v>
      </c>
      <c r="O137" s="238">
        <f>VLOOKUP(A$2:A$4956,'DNEVNI IZVESTAJ'!A$2:BL$14727,11,0)</f>
        <v>0</v>
      </c>
      <c r="P137" s="238">
        <f>VLOOKUP(A$2:A$4956,'DNEVNI IZVESTAJ'!A$2:BM$14727,12,0)</f>
        <v>0</v>
      </c>
      <c r="Q137" s="238">
        <f>VLOOKUP(A$2:A$4956,'DNEVNI IZVESTAJ'!A$2:BN$14727,13,0)</f>
        <v>0</v>
      </c>
      <c r="R137" s="238">
        <f>VLOOKUP(A$2:A$4956,'DNEVNI IZVESTAJ'!A$2:BO$14727,14,0)</f>
        <v>0</v>
      </c>
      <c r="S137" s="238">
        <f>VLOOKUP(A$2:A$4956,'DNEVNI IZVESTAJ'!A$2:BP$14727,15,0)</f>
        <v>0</v>
      </c>
    </row>
    <row r="138" spans="1:19">
      <c r="A138" s="149" t="s">
        <v>15332</v>
      </c>
      <c r="B138" s="149" t="s">
        <v>15333</v>
      </c>
      <c r="C138" s="149">
        <v>0</v>
      </c>
      <c r="D138" s="149">
        <v>10458.48</v>
      </c>
      <c r="E138" s="149" t="s">
        <v>15334</v>
      </c>
      <c r="F138" s="241">
        <f>VLOOKUP(A$2:A$4956,'DNEVNI IZVESTAJ'!A$2:C$14727,3,0)</f>
        <v>0</v>
      </c>
      <c r="G138" s="238">
        <f>VLOOKUP(A$2:A$4956,'DNEVNI IZVESTAJ'!A$2:D$14727,4,0)</f>
        <v>9567.5300000000007</v>
      </c>
      <c r="H138" s="70">
        <f>C138-F138</f>
        <v>0</v>
      </c>
      <c r="I138" s="14">
        <f>VLOOKUP(A$2:A$4956,'DNEVNI IZVESTAJ'!A$2:BF$14727,6,0)</f>
        <v>0</v>
      </c>
      <c r="J138" s="18">
        <f ca="1">SUM(I138+UNOS!J$9)</f>
        <v>11</v>
      </c>
      <c r="K138" s="14" t="str">
        <f>VLOOKUP(A$2:A$4956,'DNEVNI IZVESTAJ'!A$2:BH$14727,7,0)</f>
        <v>INDIV</v>
      </c>
      <c r="L138" s="14" t="str">
        <f>VLOOKUP(A$2:A$4956,'DNEVNI IZVESTAJ'!A$2:BI$14727,8,0)</f>
        <v>Current</v>
      </c>
      <c r="M138" s="238">
        <f>VLOOKUP(A$2:A$4956,'DNEVNI IZVESTAJ'!A$2:BJ$14727,9,0)</f>
        <v>0</v>
      </c>
      <c r="N138" s="238">
        <f>VLOOKUP(A$2:A$4956,'DNEVNI IZVESTAJ'!A$2:BK$14727,10,0)</f>
        <v>0</v>
      </c>
      <c r="O138" s="238">
        <f>VLOOKUP(A$2:A$4956,'DNEVNI IZVESTAJ'!A$2:BL$14727,11,0)</f>
        <v>0</v>
      </c>
      <c r="P138" s="238">
        <f>VLOOKUP(A$2:A$4956,'DNEVNI IZVESTAJ'!A$2:BM$14727,12,0)</f>
        <v>0</v>
      </c>
      <c r="Q138" s="238">
        <f>VLOOKUP(A$2:A$4956,'DNEVNI IZVESTAJ'!A$2:BN$14727,13,0)</f>
        <v>0</v>
      </c>
      <c r="R138" s="238">
        <f>VLOOKUP(A$2:A$4956,'DNEVNI IZVESTAJ'!A$2:BO$14727,14,0)</f>
        <v>0</v>
      </c>
      <c r="S138" s="238">
        <f>VLOOKUP(A$2:A$4956,'DNEVNI IZVESTAJ'!A$2:BP$14727,15,0)</f>
        <v>0</v>
      </c>
    </row>
    <row r="139" spans="1:19">
      <c r="A139" s="149" t="s">
        <v>15061</v>
      </c>
      <c r="B139" s="149" t="s">
        <v>15062</v>
      </c>
      <c r="C139" s="149">
        <v>0</v>
      </c>
      <c r="D139" s="149">
        <v>7207.87</v>
      </c>
      <c r="E139" s="149" t="s">
        <v>15063</v>
      </c>
      <c r="F139" s="241">
        <f>VLOOKUP(A$2:A$4956,'DNEVNI IZVESTAJ'!A$2:C$14727,3,0)</f>
        <v>0</v>
      </c>
      <c r="G139" s="238">
        <f>VLOOKUP(A$2:A$4956,'DNEVNI IZVESTAJ'!A$2:D$14727,4,0)</f>
        <v>6390.47</v>
      </c>
      <c r="H139" s="70">
        <f>C139-F139</f>
        <v>0</v>
      </c>
      <c r="I139" s="14">
        <f>VLOOKUP(A$2:A$4956,'DNEVNI IZVESTAJ'!A$2:BF$14727,6,0)</f>
        <v>0</v>
      </c>
      <c r="J139" s="18">
        <f ca="1">SUM(I139+UNOS!J$9)</f>
        <v>11</v>
      </c>
      <c r="K139" s="14" t="str">
        <f>VLOOKUP(A$2:A$4956,'DNEVNI IZVESTAJ'!A$2:BH$14727,7,0)</f>
        <v>INDIV</v>
      </c>
      <c r="L139" s="14" t="str">
        <f>VLOOKUP(A$2:A$4956,'DNEVNI IZVESTAJ'!A$2:BI$14727,8,0)</f>
        <v>Current</v>
      </c>
      <c r="M139" s="238">
        <f>VLOOKUP(A$2:A$4956,'DNEVNI IZVESTAJ'!A$2:BJ$14727,9,0)</f>
        <v>0</v>
      </c>
      <c r="N139" s="238">
        <f>VLOOKUP(A$2:A$4956,'DNEVNI IZVESTAJ'!A$2:BK$14727,10,0)</f>
        <v>0</v>
      </c>
      <c r="O139" s="238">
        <f>VLOOKUP(A$2:A$4956,'DNEVNI IZVESTAJ'!A$2:BL$14727,11,0)</f>
        <v>0</v>
      </c>
      <c r="P139" s="238">
        <f>VLOOKUP(A$2:A$4956,'DNEVNI IZVESTAJ'!A$2:BM$14727,12,0)</f>
        <v>0</v>
      </c>
      <c r="Q139" s="238">
        <f>VLOOKUP(A$2:A$4956,'DNEVNI IZVESTAJ'!A$2:BN$14727,13,0)</f>
        <v>0</v>
      </c>
      <c r="R139" s="238">
        <f>VLOOKUP(A$2:A$4956,'DNEVNI IZVESTAJ'!A$2:BO$14727,14,0)</f>
        <v>0</v>
      </c>
      <c r="S139" s="238">
        <f>VLOOKUP(A$2:A$4956,'DNEVNI IZVESTAJ'!A$2:BP$14727,15,0)</f>
        <v>0</v>
      </c>
    </row>
    <row r="140" spans="1:19">
      <c r="A140" s="149" t="s">
        <v>15518</v>
      </c>
      <c r="B140" s="149" t="s">
        <v>15519</v>
      </c>
      <c r="C140" s="149">
        <v>0</v>
      </c>
      <c r="D140" s="149">
        <v>13236.92</v>
      </c>
      <c r="E140" s="149" t="s">
        <v>15520</v>
      </c>
      <c r="F140" s="241">
        <f>VLOOKUP(A$2:A$4956,'DNEVNI IZVESTAJ'!A$2:C$14727,3,0)</f>
        <v>0</v>
      </c>
      <c r="G140" s="238">
        <f>VLOOKUP(A$2:A$4956,'DNEVNI IZVESTAJ'!A$2:D$14727,4,0)</f>
        <v>11787.5</v>
      </c>
      <c r="H140" s="70">
        <f>C140-F140</f>
        <v>0</v>
      </c>
      <c r="I140" s="14">
        <f>VLOOKUP(A$2:A$4956,'DNEVNI IZVESTAJ'!A$2:BF$14727,6,0)</f>
        <v>0</v>
      </c>
      <c r="J140" s="18">
        <f ca="1">SUM(I140+UNOS!J$9)</f>
        <v>11</v>
      </c>
      <c r="K140" s="14" t="str">
        <f>VLOOKUP(A$2:A$4956,'DNEVNI IZVESTAJ'!A$2:BH$14727,7,0)</f>
        <v>INDIV</v>
      </c>
      <c r="L140" s="14" t="str">
        <f>VLOOKUP(A$2:A$4956,'DNEVNI IZVESTAJ'!A$2:BI$14727,8,0)</f>
        <v>Current</v>
      </c>
      <c r="M140" s="238">
        <f>VLOOKUP(A$2:A$4956,'DNEVNI IZVESTAJ'!A$2:BJ$14727,9,0)</f>
        <v>0</v>
      </c>
      <c r="N140" s="238">
        <f>VLOOKUP(A$2:A$4956,'DNEVNI IZVESTAJ'!A$2:BK$14727,10,0)</f>
        <v>0</v>
      </c>
      <c r="O140" s="238">
        <f>VLOOKUP(A$2:A$4956,'DNEVNI IZVESTAJ'!A$2:BL$14727,11,0)</f>
        <v>0</v>
      </c>
      <c r="P140" s="238">
        <f>VLOOKUP(A$2:A$4956,'DNEVNI IZVESTAJ'!A$2:BM$14727,12,0)</f>
        <v>0</v>
      </c>
      <c r="Q140" s="238">
        <f>VLOOKUP(A$2:A$4956,'DNEVNI IZVESTAJ'!A$2:BN$14727,13,0)</f>
        <v>0</v>
      </c>
      <c r="R140" s="238">
        <f>VLOOKUP(A$2:A$4956,'DNEVNI IZVESTAJ'!A$2:BO$14727,14,0)</f>
        <v>0</v>
      </c>
      <c r="S140" s="238">
        <f>VLOOKUP(A$2:A$4956,'DNEVNI IZVESTAJ'!A$2:BP$14727,15,0)</f>
        <v>0</v>
      </c>
    </row>
    <row r="141" spans="1:19">
      <c r="A141" s="149" t="s">
        <v>15532</v>
      </c>
      <c r="B141" s="149" t="s">
        <v>15519</v>
      </c>
      <c r="C141" s="149">
        <v>0</v>
      </c>
      <c r="D141" s="149">
        <v>2763.75</v>
      </c>
      <c r="E141" s="149" t="s">
        <v>15533</v>
      </c>
      <c r="F141" s="241">
        <f>VLOOKUP(A$2:A$4956,'DNEVNI IZVESTAJ'!A$2:C$14727,3,0)</f>
        <v>0</v>
      </c>
      <c r="G141" s="238">
        <f>VLOOKUP(A$2:A$4956,'DNEVNI IZVESTAJ'!A$2:D$14727,4,0)</f>
        <v>2461.13</v>
      </c>
      <c r="H141" s="70">
        <f>C141-F141</f>
        <v>0</v>
      </c>
      <c r="I141" s="14">
        <f>VLOOKUP(A$2:A$4956,'DNEVNI IZVESTAJ'!A$2:BF$14727,6,0)</f>
        <v>0</v>
      </c>
      <c r="J141" s="18">
        <f ca="1">SUM(I141+UNOS!J$9)</f>
        <v>11</v>
      </c>
      <c r="K141" s="14" t="str">
        <f>VLOOKUP(A$2:A$4956,'DNEVNI IZVESTAJ'!A$2:BH$14727,7,0)</f>
        <v>INDIV</v>
      </c>
      <c r="L141" s="14" t="str">
        <f>VLOOKUP(A$2:A$4956,'DNEVNI IZVESTAJ'!A$2:BI$14727,8,0)</f>
        <v>Current</v>
      </c>
      <c r="M141" s="238">
        <f>VLOOKUP(A$2:A$4956,'DNEVNI IZVESTAJ'!A$2:BJ$14727,9,0)</f>
        <v>0</v>
      </c>
      <c r="N141" s="238">
        <f>VLOOKUP(A$2:A$4956,'DNEVNI IZVESTAJ'!A$2:BK$14727,10,0)</f>
        <v>0</v>
      </c>
      <c r="O141" s="238">
        <f>VLOOKUP(A$2:A$4956,'DNEVNI IZVESTAJ'!A$2:BL$14727,11,0)</f>
        <v>0</v>
      </c>
      <c r="P141" s="238">
        <f>VLOOKUP(A$2:A$4956,'DNEVNI IZVESTAJ'!A$2:BM$14727,12,0)</f>
        <v>0</v>
      </c>
      <c r="Q141" s="238">
        <f>VLOOKUP(A$2:A$4956,'DNEVNI IZVESTAJ'!A$2:BN$14727,13,0)</f>
        <v>0</v>
      </c>
      <c r="R141" s="238">
        <f>VLOOKUP(A$2:A$4956,'DNEVNI IZVESTAJ'!A$2:BO$14727,14,0)</f>
        <v>0</v>
      </c>
      <c r="S141" s="238">
        <f>VLOOKUP(A$2:A$4956,'DNEVNI IZVESTAJ'!A$2:BP$14727,15,0)</f>
        <v>0</v>
      </c>
    </row>
    <row r="142" spans="1:19">
      <c r="A142" s="149" t="s">
        <v>15443</v>
      </c>
      <c r="B142" s="149" t="s">
        <v>15444</v>
      </c>
      <c r="C142" s="149">
        <v>0</v>
      </c>
      <c r="D142" s="149">
        <v>107583.33</v>
      </c>
      <c r="E142" s="149" t="s">
        <v>15445</v>
      </c>
      <c r="F142" s="241">
        <f>VLOOKUP(A$2:A$4956,'DNEVNI IZVESTAJ'!A$2:C$14727,3,0)</f>
        <v>0</v>
      </c>
      <c r="G142" s="238">
        <f>VLOOKUP(A$2:A$4956,'DNEVNI IZVESTAJ'!A$2:D$14727,4,0)</f>
        <v>95377.14</v>
      </c>
      <c r="H142" s="70">
        <f>C142-F142</f>
        <v>0</v>
      </c>
      <c r="I142" s="14">
        <f>VLOOKUP(A$2:A$4956,'DNEVNI IZVESTAJ'!A$2:BF$14727,6,0)</f>
        <v>0</v>
      </c>
      <c r="J142" s="18">
        <f ca="1">SUM(I142+UNOS!J$9)</f>
        <v>11</v>
      </c>
      <c r="K142" s="14" t="str">
        <f>VLOOKUP(A$2:A$4956,'DNEVNI IZVESTAJ'!A$2:BH$14727,7,0)</f>
        <v>INDIV</v>
      </c>
      <c r="L142" s="14" t="str">
        <f>VLOOKUP(A$2:A$4956,'DNEVNI IZVESTAJ'!A$2:BI$14727,8,0)</f>
        <v>Current</v>
      </c>
      <c r="M142" s="238">
        <f>VLOOKUP(A$2:A$4956,'DNEVNI IZVESTAJ'!A$2:BJ$14727,9,0)</f>
        <v>0</v>
      </c>
      <c r="N142" s="238">
        <f>VLOOKUP(A$2:A$4956,'DNEVNI IZVESTAJ'!A$2:BK$14727,10,0)</f>
        <v>0</v>
      </c>
      <c r="O142" s="238">
        <f>VLOOKUP(A$2:A$4956,'DNEVNI IZVESTAJ'!A$2:BL$14727,11,0)</f>
        <v>0</v>
      </c>
      <c r="P142" s="238">
        <f>VLOOKUP(A$2:A$4956,'DNEVNI IZVESTAJ'!A$2:BM$14727,12,0)</f>
        <v>0</v>
      </c>
      <c r="Q142" s="238">
        <f>VLOOKUP(A$2:A$4956,'DNEVNI IZVESTAJ'!A$2:BN$14727,13,0)</f>
        <v>0</v>
      </c>
      <c r="R142" s="238">
        <f>VLOOKUP(A$2:A$4956,'DNEVNI IZVESTAJ'!A$2:BO$14727,14,0)</f>
        <v>0</v>
      </c>
      <c r="S142" s="238">
        <f>VLOOKUP(A$2:A$4956,'DNEVNI IZVESTAJ'!A$2:BP$14727,15,0)</f>
        <v>0</v>
      </c>
    </row>
    <row r="143" spans="1:19">
      <c r="A143" s="149" t="s">
        <v>15457</v>
      </c>
      <c r="B143" s="149" t="s">
        <v>15444</v>
      </c>
      <c r="C143" s="149">
        <v>0</v>
      </c>
      <c r="D143" s="149">
        <v>14979.96</v>
      </c>
      <c r="E143" s="149" t="s">
        <v>15458</v>
      </c>
      <c r="F143" s="241">
        <f>VLOOKUP(A$2:A$4956,'DNEVNI IZVESTAJ'!A$2:C$14727,3,0)</f>
        <v>0</v>
      </c>
      <c r="G143" s="238">
        <f>VLOOKUP(A$2:A$4956,'DNEVNI IZVESTAJ'!A$2:D$14727,4,0)</f>
        <v>13280.37</v>
      </c>
      <c r="H143" s="70">
        <f>C143-F143</f>
        <v>0</v>
      </c>
      <c r="I143" s="14">
        <f>VLOOKUP(A$2:A$4956,'DNEVNI IZVESTAJ'!A$2:BF$14727,6,0)</f>
        <v>0</v>
      </c>
      <c r="J143" s="18">
        <f ca="1">SUM(I143+UNOS!J$9)</f>
        <v>11</v>
      </c>
      <c r="K143" s="14" t="str">
        <f>VLOOKUP(A$2:A$4956,'DNEVNI IZVESTAJ'!A$2:BH$14727,7,0)</f>
        <v>INDIV</v>
      </c>
      <c r="L143" s="14" t="str">
        <f>VLOOKUP(A$2:A$4956,'DNEVNI IZVESTAJ'!A$2:BI$14727,8,0)</f>
        <v>Current</v>
      </c>
      <c r="M143" s="238">
        <f>VLOOKUP(A$2:A$4956,'DNEVNI IZVESTAJ'!A$2:BJ$14727,9,0)</f>
        <v>0</v>
      </c>
      <c r="N143" s="238">
        <f>VLOOKUP(A$2:A$4956,'DNEVNI IZVESTAJ'!A$2:BK$14727,10,0)</f>
        <v>0</v>
      </c>
      <c r="O143" s="238">
        <f>VLOOKUP(A$2:A$4956,'DNEVNI IZVESTAJ'!A$2:BL$14727,11,0)</f>
        <v>0</v>
      </c>
      <c r="P143" s="238">
        <f>VLOOKUP(A$2:A$4956,'DNEVNI IZVESTAJ'!A$2:BM$14727,12,0)</f>
        <v>0</v>
      </c>
      <c r="Q143" s="238">
        <f>VLOOKUP(A$2:A$4956,'DNEVNI IZVESTAJ'!A$2:BN$14727,13,0)</f>
        <v>0</v>
      </c>
      <c r="R143" s="238">
        <f>VLOOKUP(A$2:A$4956,'DNEVNI IZVESTAJ'!A$2:BO$14727,14,0)</f>
        <v>0</v>
      </c>
      <c r="S143" s="238">
        <f>VLOOKUP(A$2:A$4956,'DNEVNI IZVESTAJ'!A$2:BP$14727,15,0)</f>
        <v>0</v>
      </c>
    </row>
    <row r="144" spans="1:19">
      <c r="A144" s="149" t="s">
        <v>16002</v>
      </c>
      <c r="B144" s="149" t="s">
        <v>15444</v>
      </c>
      <c r="C144" s="149">
        <v>0</v>
      </c>
      <c r="D144" s="149">
        <v>37130.21</v>
      </c>
      <c r="E144" s="149" t="s">
        <v>15470</v>
      </c>
      <c r="F144" s="241">
        <f>VLOOKUP(A$2:A$4956,'DNEVNI IZVESTAJ'!A$2:C$14727,3,0)</f>
        <v>0</v>
      </c>
      <c r="G144" s="238">
        <f>VLOOKUP(A$2:A$4956,'DNEVNI IZVESTAJ'!A$2:D$14727,4,0)</f>
        <v>33512.410000000003</v>
      </c>
      <c r="H144" s="70">
        <f>C144-F144</f>
        <v>0</v>
      </c>
      <c r="I144" s="14">
        <f>VLOOKUP(A$2:A$4956,'DNEVNI IZVESTAJ'!A$2:BF$14727,6,0)</f>
        <v>0</v>
      </c>
      <c r="J144" s="18">
        <f ca="1">SUM(I144+UNOS!J$9)</f>
        <v>11</v>
      </c>
      <c r="K144" s="14" t="str">
        <f>VLOOKUP(A$2:A$4956,'DNEVNI IZVESTAJ'!A$2:BH$14727,7,0)</f>
        <v>INDIV</v>
      </c>
      <c r="L144" s="14" t="str">
        <f>VLOOKUP(A$2:A$4956,'DNEVNI IZVESTAJ'!A$2:BI$14727,8,0)</f>
        <v>Current</v>
      </c>
      <c r="M144" s="238">
        <f>VLOOKUP(A$2:A$4956,'DNEVNI IZVESTAJ'!A$2:BJ$14727,9,0)</f>
        <v>0</v>
      </c>
      <c r="N144" s="238">
        <f>VLOOKUP(A$2:A$4956,'DNEVNI IZVESTAJ'!A$2:BK$14727,10,0)</f>
        <v>0</v>
      </c>
      <c r="O144" s="238">
        <f>VLOOKUP(A$2:A$4956,'DNEVNI IZVESTAJ'!A$2:BL$14727,11,0)</f>
        <v>0</v>
      </c>
      <c r="P144" s="238">
        <f>VLOOKUP(A$2:A$4956,'DNEVNI IZVESTAJ'!A$2:BM$14727,12,0)</f>
        <v>0</v>
      </c>
      <c r="Q144" s="238">
        <f>VLOOKUP(A$2:A$4956,'DNEVNI IZVESTAJ'!A$2:BN$14727,13,0)</f>
        <v>0</v>
      </c>
      <c r="R144" s="238">
        <f>VLOOKUP(A$2:A$4956,'DNEVNI IZVESTAJ'!A$2:BO$14727,14,0)</f>
        <v>0</v>
      </c>
      <c r="S144" s="238">
        <f>VLOOKUP(A$2:A$4956,'DNEVNI IZVESTAJ'!A$2:BP$14727,15,0)</f>
        <v>0</v>
      </c>
    </row>
    <row r="145" spans="1:19">
      <c r="A145" s="149" t="s">
        <v>15117</v>
      </c>
      <c r="B145" s="149" t="s">
        <v>15118</v>
      </c>
      <c r="C145" s="149">
        <v>0</v>
      </c>
      <c r="D145" s="149">
        <v>1598.42</v>
      </c>
      <c r="E145" s="149" t="s">
        <v>15119</v>
      </c>
      <c r="F145" s="241">
        <f>VLOOKUP(A$2:A$4956,'DNEVNI IZVESTAJ'!A$2:C$14727,3,0)</f>
        <v>0</v>
      </c>
      <c r="G145" s="238">
        <f>VLOOKUP(A$2:A$4956,'DNEVNI IZVESTAJ'!A$2:D$14727,4,0)</f>
        <v>1253.01</v>
      </c>
      <c r="H145" s="70">
        <f>C145-F145</f>
        <v>0</v>
      </c>
      <c r="I145" s="14">
        <f>VLOOKUP(A$2:A$4956,'DNEVNI IZVESTAJ'!A$2:BF$14727,6,0)</f>
        <v>0</v>
      </c>
      <c r="J145" s="18">
        <f ca="1">SUM(I145+UNOS!J$9)</f>
        <v>11</v>
      </c>
      <c r="K145" s="14" t="str">
        <f>VLOOKUP(A$2:A$4956,'DNEVNI IZVESTAJ'!A$2:BH$14727,7,0)</f>
        <v>INDIV</v>
      </c>
      <c r="L145" s="14" t="str">
        <f>VLOOKUP(A$2:A$4956,'DNEVNI IZVESTAJ'!A$2:BI$14727,8,0)</f>
        <v>Current</v>
      </c>
      <c r="M145" s="238">
        <f>VLOOKUP(A$2:A$4956,'DNEVNI IZVESTAJ'!A$2:BJ$14727,9,0)</f>
        <v>0</v>
      </c>
      <c r="N145" s="238">
        <f>VLOOKUP(A$2:A$4956,'DNEVNI IZVESTAJ'!A$2:BK$14727,10,0)</f>
        <v>0</v>
      </c>
      <c r="O145" s="238">
        <f>VLOOKUP(A$2:A$4956,'DNEVNI IZVESTAJ'!A$2:BL$14727,11,0)</f>
        <v>0</v>
      </c>
      <c r="P145" s="238">
        <f>VLOOKUP(A$2:A$4956,'DNEVNI IZVESTAJ'!A$2:BM$14727,12,0)</f>
        <v>0</v>
      </c>
      <c r="Q145" s="238">
        <f>VLOOKUP(A$2:A$4956,'DNEVNI IZVESTAJ'!A$2:BN$14727,13,0)</f>
        <v>0</v>
      </c>
      <c r="R145" s="238">
        <f>VLOOKUP(A$2:A$4956,'DNEVNI IZVESTAJ'!A$2:BO$14727,14,0)</f>
        <v>0</v>
      </c>
      <c r="S145" s="238">
        <f>VLOOKUP(A$2:A$4956,'DNEVNI IZVESTAJ'!A$2:BP$14727,15,0)</f>
        <v>0</v>
      </c>
    </row>
    <row r="146" spans="1:19">
      <c r="A146" s="149" t="s">
        <v>2651</v>
      </c>
      <c r="B146" s="149" t="s">
        <v>2652</v>
      </c>
      <c r="C146" s="149">
        <v>0</v>
      </c>
      <c r="D146" s="149">
        <v>797.05</v>
      </c>
      <c r="E146" s="149" t="s">
        <v>4501</v>
      </c>
      <c r="F146" s="241">
        <f>VLOOKUP(A$2:A$4956,'DNEVNI IZVESTAJ'!A$2:C$14727,3,0)</f>
        <v>0</v>
      </c>
      <c r="G146" s="238">
        <f>VLOOKUP(A$2:A$4956,'DNEVNI IZVESTAJ'!A$2:D$14727,4,0)</f>
        <v>0</v>
      </c>
      <c r="H146" s="70">
        <f>C146-F146</f>
        <v>0</v>
      </c>
      <c r="I146" s="14">
        <f>VLOOKUP(A$2:A$4956,'DNEVNI IZVESTAJ'!A$2:BF$14727,6,0)</f>
        <v>0</v>
      </c>
      <c r="J146" s="18">
        <f ca="1">SUM(I146+UNOS!J$9)</f>
        <v>11</v>
      </c>
      <c r="K146" s="14" t="str">
        <f>VLOOKUP(A$2:A$4956,'DNEVNI IZVESTAJ'!A$2:BH$14727,7,0)</f>
        <v>INDIV</v>
      </c>
      <c r="L146" s="14" t="str">
        <f>VLOOKUP(A$2:A$4956,'DNEVNI IZVESTAJ'!A$2:BI$14727,8,0)</f>
        <v>Current</v>
      </c>
      <c r="M146" s="238">
        <f>VLOOKUP(A$2:A$4956,'DNEVNI IZVESTAJ'!A$2:BJ$14727,9,0)</f>
        <v>0</v>
      </c>
      <c r="N146" s="238">
        <f>VLOOKUP(A$2:A$4956,'DNEVNI IZVESTAJ'!A$2:BK$14727,10,0)</f>
        <v>0</v>
      </c>
      <c r="O146" s="238">
        <f>VLOOKUP(A$2:A$4956,'DNEVNI IZVESTAJ'!A$2:BL$14727,11,0)</f>
        <v>0</v>
      </c>
      <c r="P146" s="238">
        <f>VLOOKUP(A$2:A$4956,'DNEVNI IZVESTAJ'!A$2:BM$14727,12,0)</f>
        <v>0</v>
      </c>
      <c r="Q146" s="238">
        <f>VLOOKUP(A$2:A$4956,'DNEVNI IZVESTAJ'!A$2:BN$14727,13,0)</f>
        <v>0</v>
      </c>
      <c r="R146" s="238">
        <f>VLOOKUP(A$2:A$4956,'DNEVNI IZVESTAJ'!A$2:BO$14727,14,0)</f>
        <v>0</v>
      </c>
      <c r="S146" s="238">
        <f>VLOOKUP(A$2:A$4956,'DNEVNI IZVESTAJ'!A$2:BP$14727,15,0)</f>
        <v>0</v>
      </c>
    </row>
    <row r="147" spans="1:19">
      <c r="A147" s="149" t="s">
        <v>2665</v>
      </c>
      <c r="B147" s="149" t="s">
        <v>2666</v>
      </c>
      <c r="C147" s="149">
        <v>0</v>
      </c>
      <c r="D147" s="149">
        <v>706.8</v>
      </c>
      <c r="E147" s="149" t="s">
        <v>4501</v>
      </c>
      <c r="F147" s="241">
        <f>VLOOKUP(A$2:A$4956,'DNEVNI IZVESTAJ'!A$2:C$14727,3,0)</f>
        <v>0</v>
      </c>
      <c r="G147" s="238">
        <f>VLOOKUP(A$2:A$4956,'DNEVNI IZVESTAJ'!A$2:D$14727,4,0)</f>
        <v>141.36000000000001</v>
      </c>
      <c r="H147" s="70">
        <f>C147-F147</f>
        <v>0</v>
      </c>
      <c r="I147" s="14">
        <f>VLOOKUP(A$2:A$4956,'DNEVNI IZVESTAJ'!A$2:BF$14727,6,0)</f>
        <v>0</v>
      </c>
      <c r="J147" s="18">
        <f ca="1">SUM(I147+UNOS!J$9)</f>
        <v>11</v>
      </c>
      <c r="K147" s="14" t="str">
        <f>VLOOKUP(A$2:A$4956,'DNEVNI IZVESTAJ'!A$2:BH$14727,7,0)</f>
        <v>INDIV</v>
      </c>
      <c r="L147" s="14" t="str">
        <f>VLOOKUP(A$2:A$4956,'DNEVNI IZVESTAJ'!A$2:BI$14727,8,0)</f>
        <v>Current</v>
      </c>
      <c r="M147" s="238">
        <f>VLOOKUP(A$2:A$4956,'DNEVNI IZVESTAJ'!A$2:BJ$14727,9,0)</f>
        <v>0</v>
      </c>
      <c r="N147" s="238">
        <f>VLOOKUP(A$2:A$4956,'DNEVNI IZVESTAJ'!A$2:BK$14727,10,0)</f>
        <v>0</v>
      </c>
      <c r="O147" s="238">
        <f>VLOOKUP(A$2:A$4956,'DNEVNI IZVESTAJ'!A$2:BL$14727,11,0)</f>
        <v>0</v>
      </c>
      <c r="P147" s="238">
        <f>VLOOKUP(A$2:A$4956,'DNEVNI IZVESTAJ'!A$2:BM$14727,12,0)</f>
        <v>0</v>
      </c>
      <c r="Q147" s="238">
        <f>VLOOKUP(A$2:A$4956,'DNEVNI IZVESTAJ'!A$2:BN$14727,13,0)</f>
        <v>0</v>
      </c>
      <c r="R147" s="238">
        <f>VLOOKUP(A$2:A$4956,'DNEVNI IZVESTAJ'!A$2:BO$14727,14,0)</f>
        <v>0</v>
      </c>
      <c r="S147" s="238">
        <f>VLOOKUP(A$2:A$4956,'DNEVNI IZVESTAJ'!A$2:BP$14727,15,0)</f>
        <v>0</v>
      </c>
    </row>
    <row r="148" spans="1:19">
      <c r="A148" s="149" t="s">
        <v>14943</v>
      </c>
      <c r="B148" s="149" t="s">
        <v>14944</v>
      </c>
      <c r="C148" s="149">
        <v>0</v>
      </c>
      <c r="D148" s="149">
        <v>13696.88</v>
      </c>
      <c r="E148" s="149" t="s">
        <v>14945</v>
      </c>
      <c r="F148" s="241">
        <f>VLOOKUP(A$2:A$4956,'DNEVNI IZVESTAJ'!A$2:C$14727,3,0)</f>
        <v>0</v>
      </c>
      <c r="G148" s="238">
        <f>VLOOKUP(A$2:A$4956,'DNEVNI IZVESTAJ'!A$2:D$14727,4,0)</f>
        <v>12117.7</v>
      </c>
      <c r="H148" s="70">
        <f>C148-F148</f>
        <v>0</v>
      </c>
      <c r="I148" s="14">
        <f>VLOOKUP(A$2:A$4956,'DNEVNI IZVESTAJ'!A$2:BF$14727,6,0)</f>
        <v>0</v>
      </c>
      <c r="J148" s="18">
        <f ca="1">SUM(I148+UNOS!J$9)</f>
        <v>11</v>
      </c>
      <c r="K148" s="14" t="str">
        <f>VLOOKUP(A$2:A$4956,'DNEVNI IZVESTAJ'!A$2:BH$14727,7,0)</f>
        <v>SBB</v>
      </c>
      <c r="L148" s="14" t="str">
        <f>VLOOKUP(A$2:A$4956,'DNEVNI IZVESTAJ'!A$2:BI$14727,8,0)</f>
        <v>Current</v>
      </c>
      <c r="M148" s="238">
        <f>VLOOKUP(A$2:A$4956,'DNEVNI IZVESTAJ'!A$2:BJ$14727,9,0)</f>
        <v>0</v>
      </c>
      <c r="N148" s="238">
        <f>VLOOKUP(A$2:A$4956,'DNEVNI IZVESTAJ'!A$2:BK$14727,10,0)</f>
        <v>0</v>
      </c>
      <c r="O148" s="238">
        <f>VLOOKUP(A$2:A$4956,'DNEVNI IZVESTAJ'!A$2:BL$14727,11,0)</f>
        <v>0</v>
      </c>
      <c r="P148" s="238">
        <f>VLOOKUP(A$2:A$4956,'DNEVNI IZVESTAJ'!A$2:BM$14727,12,0)</f>
        <v>0</v>
      </c>
      <c r="Q148" s="238">
        <f>VLOOKUP(A$2:A$4956,'DNEVNI IZVESTAJ'!A$2:BN$14727,13,0)</f>
        <v>0</v>
      </c>
      <c r="R148" s="238">
        <f>VLOOKUP(A$2:A$4956,'DNEVNI IZVESTAJ'!A$2:BO$14727,14,0)</f>
        <v>0</v>
      </c>
      <c r="S148" s="238">
        <f>VLOOKUP(A$2:A$4956,'DNEVNI IZVESTAJ'!A$2:BP$14727,15,0)</f>
        <v>0</v>
      </c>
    </row>
    <row r="149" spans="1:19">
      <c r="A149" s="149" t="s">
        <v>14954</v>
      </c>
      <c r="B149" s="149" t="s">
        <v>14944</v>
      </c>
      <c r="C149" s="149">
        <v>0</v>
      </c>
      <c r="D149" s="149">
        <v>13696.88</v>
      </c>
      <c r="E149" s="149" t="s">
        <v>14955</v>
      </c>
      <c r="F149" s="241">
        <f>VLOOKUP(A$2:A$4956,'DNEVNI IZVESTAJ'!A$2:C$14727,3,0)</f>
        <v>0</v>
      </c>
      <c r="G149" s="238">
        <f>VLOOKUP(A$2:A$4956,'DNEVNI IZVESTAJ'!A$2:D$14727,4,0)</f>
        <v>12117.7</v>
      </c>
      <c r="H149" s="70">
        <f>C149-F149</f>
        <v>0</v>
      </c>
      <c r="I149" s="14">
        <f>VLOOKUP(A$2:A$4956,'DNEVNI IZVESTAJ'!A$2:BF$14727,6,0)</f>
        <v>0</v>
      </c>
      <c r="J149" s="18">
        <f ca="1">SUM(I149+UNOS!J$9)</f>
        <v>11</v>
      </c>
      <c r="K149" s="14" t="str">
        <f>VLOOKUP(A$2:A$4956,'DNEVNI IZVESTAJ'!A$2:BH$14727,7,0)</f>
        <v>SBB</v>
      </c>
      <c r="L149" s="14" t="str">
        <f>VLOOKUP(A$2:A$4956,'DNEVNI IZVESTAJ'!A$2:BI$14727,8,0)</f>
        <v>Current</v>
      </c>
      <c r="M149" s="238">
        <f>VLOOKUP(A$2:A$4956,'DNEVNI IZVESTAJ'!A$2:BJ$14727,9,0)</f>
        <v>0</v>
      </c>
      <c r="N149" s="238">
        <f>VLOOKUP(A$2:A$4956,'DNEVNI IZVESTAJ'!A$2:BK$14727,10,0)</f>
        <v>0</v>
      </c>
      <c r="O149" s="238">
        <f>VLOOKUP(A$2:A$4956,'DNEVNI IZVESTAJ'!A$2:BL$14727,11,0)</f>
        <v>0</v>
      </c>
      <c r="P149" s="238">
        <f>VLOOKUP(A$2:A$4956,'DNEVNI IZVESTAJ'!A$2:BM$14727,12,0)</f>
        <v>0</v>
      </c>
      <c r="Q149" s="238">
        <f>VLOOKUP(A$2:A$4956,'DNEVNI IZVESTAJ'!A$2:BN$14727,13,0)</f>
        <v>0</v>
      </c>
      <c r="R149" s="238">
        <f>VLOOKUP(A$2:A$4956,'DNEVNI IZVESTAJ'!A$2:BO$14727,14,0)</f>
        <v>0</v>
      </c>
      <c r="S149" s="238">
        <f>VLOOKUP(A$2:A$4956,'DNEVNI IZVESTAJ'!A$2:BP$14727,15,0)</f>
        <v>0</v>
      </c>
    </row>
    <row r="150" spans="1:19">
      <c r="A150" s="65" t="s">
        <v>352</v>
      </c>
      <c r="B150" s="65" t="s">
        <v>353</v>
      </c>
      <c r="C150" s="65">
        <v>0</v>
      </c>
      <c r="D150" s="65">
        <v>718.75</v>
      </c>
      <c r="E150" s="65" t="s">
        <v>2505</v>
      </c>
      <c r="F150" s="241">
        <f>VLOOKUP(A$2:A$4956,'DNEVNI IZVESTAJ'!A$2:C$14727,3,0)</f>
        <v>0</v>
      </c>
      <c r="G150" s="238">
        <f>VLOOKUP(A$2:A$4956,'DNEVNI IZVESTAJ'!A$2:D$14727,4,0)</f>
        <v>143.75</v>
      </c>
      <c r="H150" s="70">
        <f>C150-F150</f>
        <v>0</v>
      </c>
      <c r="I150" s="14">
        <f>VLOOKUP(A$2:A$4956,'DNEVNI IZVESTAJ'!A$2:BF$14727,6,0)</f>
        <v>0</v>
      </c>
      <c r="J150" s="18">
        <f ca="1">SUM(I150+UNOS!J$9)</f>
        <v>11</v>
      </c>
      <c r="K150" s="14" t="str">
        <f>VLOOKUP(A$2:A$4956,'DNEVNI IZVESTAJ'!A$2:BH$14727,7,0)</f>
        <v>INDIV</v>
      </c>
      <c r="L150" s="14" t="str">
        <f>VLOOKUP(A$2:A$4956,'DNEVNI IZVESTAJ'!A$2:BI$14727,8,0)</f>
        <v>Current</v>
      </c>
      <c r="M150" s="238">
        <f>VLOOKUP(A$2:A$4956,'DNEVNI IZVESTAJ'!A$2:BJ$14727,9,0)</f>
        <v>0</v>
      </c>
      <c r="N150" s="238">
        <f>VLOOKUP(A$2:A$4956,'DNEVNI IZVESTAJ'!A$2:BK$14727,10,0)</f>
        <v>0</v>
      </c>
      <c r="O150" s="238">
        <f>VLOOKUP(A$2:A$4956,'DNEVNI IZVESTAJ'!A$2:BL$14727,11,0)</f>
        <v>0</v>
      </c>
      <c r="P150" s="238">
        <f>VLOOKUP(A$2:A$4956,'DNEVNI IZVESTAJ'!A$2:BM$14727,12,0)</f>
        <v>0</v>
      </c>
      <c r="Q150" s="238">
        <f>VLOOKUP(A$2:A$4956,'DNEVNI IZVESTAJ'!A$2:BN$14727,13,0)</f>
        <v>0</v>
      </c>
      <c r="R150" s="238">
        <f>VLOOKUP(A$2:A$4956,'DNEVNI IZVESTAJ'!A$2:BO$14727,14,0)</f>
        <v>0</v>
      </c>
      <c r="S150" s="238">
        <f>VLOOKUP(A$2:A$4956,'DNEVNI IZVESTAJ'!A$2:BP$14727,15,0)</f>
        <v>0</v>
      </c>
    </row>
    <row r="151" spans="1:19">
      <c r="A151" s="149" t="s">
        <v>14341</v>
      </c>
      <c r="B151" s="149" t="s">
        <v>14342</v>
      </c>
      <c r="C151" s="149">
        <v>0</v>
      </c>
      <c r="D151" s="149">
        <v>6828.84</v>
      </c>
      <c r="E151" s="149" t="s">
        <v>14343</v>
      </c>
      <c r="F151" s="241">
        <f>VLOOKUP(A$2:A$4956,'DNEVNI IZVESTAJ'!A$2:C$14727,3,0)</f>
        <v>0</v>
      </c>
      <c r="G151" s="238">
        <f>VLOOKUP(A$2:A$4956,'DNEVNI IZVESTAJ'!A$2:D$14727,4,0)</f>
        <v>5906.75</v>
      </c>
      <c r="H151" s="70">
        <f>C151-F151</f>
        <v>0</v>
      </c>
      <c r="I151" s="14">
        <f>VLOOKUP(A$2:A$4956,'DNEVNI IZVESTAJ'!A$2:BF$14727,6,0)</f>
        <v>0</v>
      </c>
      <c r="J151" s="18">
        <f ca="1">SUM(I151+UNOS!J$9)</f>
        <v>11</v>
      </c>
      <c r="K151" s="14" t="str">
        <f>VLOOKUP(A$2:A$4956,'DNEVNI IZVESTAJ'!A$2:BH$14727,7,0)</f>
        <v>SBB</v>
      </c>
      <c r="L151" s="14" t="str">
        <f>VLOOKUP(A$2:A$4956,'DNEVNI IZVESTAJ'!A$2:BI$14727,8,0)</f>
        <v>Current</v>
      </c>
      <c r="M151" s="238">
        <f>VLOOKUP(A$2:A$4956,'DNEVNI IZVESTAJ'!A$2:BJ$14727,9,0)</f>
        <v>0</v>
      </c>
      <c r="N151" s="238">
        <f>VLOOKUP(A$2:A$4956,'DNEVNI IZVESTAJ'!A$2:BK$14727,10,0)</f>
        <v>0</v>
      </c>
      <c r="O151" s="238">
        <f>VLOOKUP(A$2:A$4956,'DNEVNI IZVESTAJ'!A$2:BL$14727,11,0)</f>
        <v>0</v>
      </c>
      <c r="P151" s="238">
        <f>VLOOKUP(A$2:A$4956,'DNEVNI IZVESTAJ'!A$2:BM$14727,12,0)</f>
        <v>0</v>
      </c>
      <c r="Q151" s="238">
        <f>VLOOKUP(A$2:A$4956,'DNEVNI IZVESTAJ'!A$2:BN$14727,13,0)</f>
        <v>0</v>
      </c>
      <c r="R151" s="238">
        <f>VLOOKUP(A$2:A$4956,'DNEVNI IZVESTAJ'!A$2:BO$14727,14,0)</f>
        <v>0</v>
      </c>
      <c r="S151" s="238">
        <f>VLOOKUP(A$2:A$4956,'DNEVNI IZVESTAJ'!A$2:BP$14727,15,0)</f>
        <v>0</v>
      </c>
    </row>
    <row r="152" spans="1:19">
      <c r="A152" s="149" t="s">
        <v>5829</v>
      </c>
      <c r="B152" s="149" t="s">
        <v>5830</v>
      </c>
      <c r="C152" s="149">
        <v>0</v>
      </c>
      <c r="D152" s="149">
        <v>1265.76</v>
      </c>
      <c r="E152" s="149" t="s">
        <v>282</v>
      </c>
      <c r="F152" s="241">
        <f>VLOOKUP(A$2:A$4956,'DNEVNI IZVESTAJ'!A$2:C$14727,3,0)</f>
        <v>0</v>
      </c>
      <c r="G152" s="238">
        <f>VLOOKUP(A$2:A$4956,'DNEVNI IZVESTAJ'!A$2:D$14727,4,0)</f>
        <v>474.66</v>
      </c>
      <c r="H152" s="70">
        <f>C152-F152</f>
        <v>0</v>
      </c>
      <c r="I152" s="14">
        <f>VLOOKUP(A$2:A$4956,'DNEVNI IZVESTAJ'!A$2:BF$14727,6,0)</f>
        <v>0</v>
      </c>
      <c r="J152" s="18">
        <f ca="1">SUM(I152+UNOS!J$9)</f>
        <v>11</v>
      </c>
      <c r="K152" s="14" t="str">
        <f>VLOOKUP(A$2:A$4956,'DNEVNI IZVESTAJ'!A$2:BH$14727,7,0)</f>
        <v>INDIV</v>
      </c>
      <c r="L152" s="14" t="str">
        <f>VLOOKUP(A$2:A$4956,'DNEVNI IZVESTAJ'!A$2:BI$14727,8,0)</f>
        <v>Current</v>
      </c>
      <c r="M152" s="238">
        <f>VLOOKUP(A$2:A$4956,'DNEVNI IZVESTAJ'!A$2:BJ$14727,9,0)</f>
        <v>0</v>
      </c>
      <c r="N152" s="238">
        <f>VLOOKUP(A$2:A$4956,'DNEVNI IZVESTAJ'!A$2:BK$14727,10,0)</f>
        <v>0</v>
      </c>
      <c r="O152" s="238">
        <f>VLOOKUP(A$2:A$4956,'DNEVNI IZVESTAJ'!A$2:BL$14727,11,0)</f>
        <v>0</v>
      </c>
      <c r="P152" s="238">
        <f>VLOOKUP(A$2:A$4956,'DNEVNI IZVESTAJ'!A$2:BM$14727,12,0)</f>
        <v>0</v>
      </c>
      <c r="Q152" s="238">
        <f>VLOOKUP(A$2:A$4956,'DNEVNI IZVESTAJ'!A$2:BN$14727,13,0)</f>
        <v>0</v>
      </c>
      <c r="R152" s="238">
        <f>VLOOKUP(A$2:A$4956,'DNEVNI IZVESTAJ'!A$2:BO$14727,14,0)</f>
        <v>0</v>
      </c>
      <c r="S152" s="238">
        <f>VLOOKUP(A$2:A$4956,'DNEVNI IZVESTAJ'!A$2:BP$14727,15,0)</f>
        <v>0</v>
      </c>
    </row>
    <row r="153" spans="1:19">
      <c r="A153" s="149" t="s">
        <v>5818</v>
      </c>
      <c r="B153" s="149" t="s">
        <v>5819</v>
      </c>
      <c r="C153" s="149">
        <v>0</v>
      </c>
      <c r="D153" s="149">
        <v>679.93</v>
      </c>
      <c r="E153" s="149" t="s">
        <v>4330</v>
      </c>
      <c r="F153" s="241">
        <f>VLOOKUP(A$2:A$4956,'DNEVNI IZVESTAJ'!A$2:C$14727,3,0)</f>
        <v>0</v>
      </c>
      <c r="G153" s="238">
        <f>VLOOKUP(A$2:A$4956,'DNEVNI IZVESTAJ'!A$2:D$14727,4,0)</f>
        <v>113.66</v>
      </c>
      <c r="H153" s="70">
        <f>C153-F153</f>
        <v>0</v>
      </c>
      <c r="I153" s="14">
        <f>VLOOKUP(A$2:A$4956,'DNEVNI IZVESTAJ'!A$2:BF$14727,6,0)</f>
        <v>0</v>
      </c>
      <c r="J153" s="18">
        <f ca="1">SUM(I153+UNOS!J$9)</f>
        <v>11</v>
      </c>
      <c r="K153" s="14" t="str">
        <f>VLOOKUP(A$2:A$4956,'DNEVNI IZVESTAJ'!A$2:BH$14727,7,0)</f>
        <v>INDIV</v>
      </c>
      <c r="L153" s="14" t="str">
        <f>VLOOKUP(A$2:A$4956,'DNEVNI IZVESTAJ'!A$2:BI$14727,8,0)</f>
        <v>Current</v>
      </c>
      <c r="M153" s="238">
        <f>VLOOKUP(A$2:A$4956,'DNEVNI IZVESTAJ'!A$2:BJ$14727,9,0)</f>
        <v>0</v>
      </c>
      <c r="N153" s="238">
        <f>VLOOKUP(A$2:A$4956,'DNEVNI IZVESTAJ'!A$2:BK$14727,10,0)</f>
        <v>0</v>
      </c>
      <c r="O153" s="238">
        <f>VLOOKUP(A$2:A$4956,'DNEVNI IZVESTAJ'!A$2:BL$14727,11,0)</f>
        <v>0</v>
      </c>
      <c r="P153" s="238">
        <f>VLOOKUP(A$2:A$4956,'DNEVNI IZVESTAJ'!A$2:BM$14727,12,0)</f>
        <v>0</v>
      </c>
      <c r="Q153" s="238">
        <f>VLOOKUP(A$2:A$4956,'DNEVNI IZVESTAJ'!A$2:BN$14727,13,0)</f>
        <v>0</v>
      </c>
      <c r="R153" s="238">
        <f>VLOOKUP(A$2:A$4956,'DNEVNI IZVESTAJ'!A$2:BO$14727,14,0)</f>
        <v>0</v>
      </c>
      <c r="S153" s="238">
        <f>VLOOKUP(A$2:A$4956,'DNEVNI IZVESTAJ'!A$2:BP$14727,15,0)</f>
        <v>0</v>
      </c>
    </row>
    <row r="154" spans="1:19">
      <c r="A154" s="16" t="s">
        <v>16096</v>
      </c>
      <c r="B154" s="16" t="s">
        <v>279</v>
      </c>
      <c r="C154" s="16">
        <v>0</v>
      </c>
      <c r="D154" s="16">
        <v>20992.94</v>
      </c>
      <c r="E154" s="16" t="s">
        <v>16097</v>
      </c>
      <c r="F154" s="241">
        <f>VLOOKUP(A$2:A$4956,'DNEVNI IZVESTAJ'!A$2:C$14727,3,0)</f>
        <v>0</v>
      </c>
      <c r="G154" s="238">
        <f>VLOOKUP(A$2:A$4956,'DNEVNI IZVESTAJ'!A$2:D$14727,4,0)</f>
        <v>17775.830000000002</v>
      </c>
      <c r="H154" s="70">
        <f>C154-F154</f>
        <v>0</v>
      </c>
      <c r="I154" s="14">
        <f>VLOOKUP(A$2:A$4956,'DNEVNI IZVESTAJ'!A$2:BF$14727,6,0)</f>
        <v>0</v>
      </c>
      <c r="J154" s="18">
        <f ca="1">SUM(I154+UNOS!J$9)</f>
        <v>11</v>
      </c>
      <c r="K154" s="14" t="str">
        <f>VLOOKUP(A$2:A$4956,'DNEVNI IZVESTAJ'!A$2:BH$14727,7,0)</f>
        <v>INDIV</v>
      </c>
      <c r="L154" s="14" t="str">
        <f>VLOOKUP(A$2:A$4956,'DNEVNI IZVESTAJ'!A$2:BI$14727,8,0)</f>
        <v>Current</v>
      </c>
      <c r="M154" s="238">
        <f>VLOOKUP(A$2:A$4956,'DNEVNI IZVESTAJ'!A$2:BJ$14727,9,0)</f>
        <v>0</v>
      </c>
      <c r="N154" s="238">
        <f>VLOOKUP(A$2:A$4956,'DNEVNI IZVESTAJ'!A$2:BK$14727,10,0)</f>
        <v>0</v>
      </c>
      <c r="O154" s="238">
        <f>VLOOKUP(A$2:A$4956,'DNEVNI IZVESTAJ'!A$2:BL$14727,11,0)</f>
        <v>0</v>
      </c>
      <c r="P154" s="238">
        <f>VLOOKUP(A$2:A$4956,'DNEVNI IZVESTAJ'!A$2:BM$14727,12,0)</f>
        <v>0</v>
      </c>
      <c r="Q154" s="238">
        <f>VLOOKUP(A$2:A$4956,'DNEVNI IZVESTAJ'!A$2:BN$14727,13,0)</f>
        <v>0</v>
      </c>
      <c r="R154" s="238">
        <f>VLOOKUP(A$2:A$4956,'DNEVNI IZVESTAJ'!A$2:BO$14727,14,0)</f>
        <v>0</v>
      </c>
      <c r="S154" s="238">
        <f>VLOOKUP(A$2:A$4956,'DNEVNI IZVESTAJ'!A$2:BP$14727,15,0)</f>
        <v>0</v>
      </c>
    </row>
  </sheetData>
  <sheetProtection selectLockedCells="1"/>
  <autoFilter ref="A1:BG154">
    <sortState ref="A2:BG155">
      <sortCondition descending="1" ref="J1:J155"/>
    </sortState>
  </autoFilter>
  <phoneticPr fontId="1"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sheetPr codeName="Sheet9" enableFormatConditionsCalculation="0">
    <tabColor indexed="10"/>
  </sheetPr>
  <dimension ref="A1:BG69"/>
  <sheetViews>
    <sheetView tabSelected="1" zoomScale="70" zoomScaleNormal="70" workbookViewId="0">
      <pane xSplit="5" topLeftCell="T1" activePane="topRight" state="frozen"/>
      <selection pane="topRight" activeCell="X26" sqref="X26"/>
    </sheetView>
  </sheetViews>
  <sheetFormatPr defaultRowHeight="12"/>
  <cols>
    <col min="1" max="1" width="9.140625" style="16"/>
    <col min="2" max="2" width="26.140625" style="16" customWidth="1"/>
    <col min="3" max="3" width="12.5703125" style="16" hidden="1" customWidth="1"/>
    <col min="4" max="4" width="14.7109375" style="16" hidden="1" customWidth="1"/>
    <col min="5" max="5" width="36.140625" style="16" customWidth="1"/>
    <col min="6" max="6" width="12.42578125" style="241" customWidth="1"/>
    <col min="7" max="7" width="12.42578125" style="238" customWidth="1"/>
    <col min="8" max="8" width="13" style="71" customWidth="1"/>
    <col min="9" max="9" width="9.85546875" style="14" customWidth="1"/>
    <col min="10" max="10" width="13.7109375" style="22" customWidth="1"/>
    <col min="11" max="11" width="13.28515625" style="14" customWidth="1"/>
    <col min="12" max="12" width="11.85546875" style="14" customWidth="1"/>
    <col min="13" max="13" width="13.5703125" style="238" customWidth="1"/>
    <col min="14" max="14" width="11.5703125" style="238" customWidth="1"/>
    <col min="15" max="15" width="11" style="238" customWidth="1"/>
    <col min="16" max="16" width="10.28515625" style="238" bestFit="1" customWidth="1"/>
    <col min="17" max="17" width="11.28515625" style="238" bestFit="1" customWidth="1"/>
    <col min="18" max="18" width="11.140625" style="238" customWidth="1"/>
    <col min="19" max="20" width="11" style="238" customWidth="1"/>
    <col min="21" max="21" width="42.28515625" style="115" customWidth="1"/>
    <col min="22" max="22" width="17.7109375" style="14" customWidth="1"/>
    <col min="23" max="23" width="14.5703125" style="14" customWidth="1"/>
    <col min="24" max="58" width="9.140625" style="14"/>
    <col min="59" max="59" width="10.140625" style="15" bestFit="1" customWidth="1"/>
    <col min="60" max="60" width="10.140625" style="14" bestFit="1" customWidth="1"/>
    <col min="61" max="16384" width="9.140625" style="14"/>
  </cols>
  <sheetData>
    <row r="1" spans="1:59" ht="12.75" thickBot="1">
      <c r="A1" s="365" t="s">
        <v>16327</v>
      </c>
      <c r="B1" s="366">
        <v>42023</v>
      </c>
      <c r="C1" s="365"/>
      <c r="D1" s="365"/>
      <c r="E1" s="366">
        <v>42026</v>
      </c>
      <c r="F1" s="367">
        <v>42030</v>
      </c>
      <c r="G1" s="367">
        <v>42032</v>
      </c>
      <c r="H1" s="366">
        <v>41669</v>
      </c>
      <c r="I1" s="367">
        <v>42037</v>
      </c>
      <c r="J1" s="367">
        <v>42039</v>
      </c>
      <c r="K1" s="367">
        <v>42040</v>
      </c>
      <c r="L1" s="367">
        <v>42044</v>
      </c>
      <c r="M1" s="368">
        <v>42053</v>
      </c>
      <c r="N1" s="369">
        <v>42054</v>
      </c>
      <c r="O1" s="369">
        <v>42058</v>
      </c>
      <c r="P1" s="369">
        <v>42059</v>
      </c>
      <c r="Q1" s="369">
        <v>42060</v>
      </c>
      <c r="R1" s="369">
        <v>42061</v>
      </c>
      <c r="S1" s="369">
        <v>42066</v>
      </c>
      <c r="T1" s="369">
        <v>42068</v>
      </c>
      <c r="U1" s="373">
        <v>42073</v>
      </c>
      <c r="V1" s="380">
        <v>42080</v>
      </c>
      <c r="W1" s="388">
        <v>42082</v>
      </c>
      <c r="X1" s="378"/>
      <c r="Y1" s="378"/>
      <c r="Z1" s="378"/>
      <c r="AA1" s="379"/>
    </row>
    <row r="2" spans="1:59" ht="52.5" customHeight="1" thickBot="1">
      <c r="A2" s="355" t="s">
        <v>4053</v>
      </c>
      <c r="B2" s="356" t="s">
        <v>4054</v>
      </c>
      <c r="C2" s="357" t="s">
        <v>3728</v>
      </c>
      <c r="D2" s="358" t="s">
        <v>4057</v>
      </c>
      <c r="E2" s="356" t="s">
        <v>4058</v>
      </c>
      <c r="F2" s="359" t="s">
        <v>6936</v>
      </c>
      <c r="G2" s="360" t="s">
        <v>4057</v>
      </c>
      <c r="H2" s="361" t="s">
        <v>13890</v>
      </c>
      <c r="I2" s="362" t="s">
        <v>3729</v>
      </c>
      <c r="J2" s="363" t="s">
        <v>3669</v>
      </c>
      <c r="K2" s="362" t="s">
        <v>3730</v>
      </c>
      <c r="L2" s="364" t="s">
        <v>4062</v>
      </c>
      <c r="M2" s="348" t="s">
        <v>4063</v>
      </c>
      <c r="N2" s="349" t="s">
        <v>3731</v>
      </c>
      <c r="O2" s="349" t="s">
        <v>3732</v>
      </c>
      <c r="P2" s="349" t="s">
        <v>3733</v>
      </c>
      <c r="Q2" s="349" t="s">
        <v>3734</v>
      </c>
      <c r="R2" s="349" t="s">
        <v>3735</v>
      </c>
      <c r="S2" s="349" t="s">
        <v>3736</v>
      </c>
      <c r="T2" s="372"/>
      <c r="U2" s="350" t="s">
        <v>16028</v>
      </c>
    </row>
    <row r="3" spans="1:59">
      <c r="A3" s="153" t="s">
        <v>1613</v>
      </c>
      <c r="B3" s="345" t="s">
        <v>15995</v>
      </c>
      <c r="C3" s="153">
        <v>19970.98</v>
      </c>
      <c r="D3" s="153">
        <v>9329.2000000000007</v>
      </c>
      <c r="E3" s="153" t="s">
        <v>1614</v>
      </c>
      <c r="F3" s="244">
        <f>VLOOKUP(A$3:A$7101,'DNEVNI IZVESTAJ'!A$2:C$14727,3,0)</f>
        <v>18799.73</v>
      </c>
      <c r="G3" s="244">
        <f>VLOOKUP(A$3:A$7101,'DNEVNI IZVESTAJ'!A$2:D$14727,4,0)</f>
        <v>9329.2000000000007</v>
      </c>
      <c r="H3" s="308">
        <f>C3-F3</f>
        <v>1171.25</v>
      </c>
      <c r="I3" s="309">
        <f>VLOOKUP(A$3:A$7101,'DNEVNI IZVESTAJ'!A$2:BF$14727,6,0)</f>
        <v>291</v>
      </c>
      <c r="J3" s="336">
        <f ca="1">SUM(I3+UNOS!J$9)</f>
        <v>302</v>
      </c>
      <c r="K3" s="309" t="str">
        <f>VLOOKUP(A$3:A$7101,'DNEVNI IZVESTAJ'!A$2:BH$14727,7,0)</f>
        <v>SME</v>
      </c>
      <c r="L3" s="309" t="str">
        <f>VLOOKUP(A$3:A$7101,'DNEVNI IZVESTAJ'!A$2:BI$14727,8,0)</f>
        <v>180-359</v>
      </c>
      <c r="M3" s="244">
        <f>VLOOKUP(A$3:A$7101,'DNEVNI IZVESTAJ'!A$2:BJ$14727,9,0)</f>
        <v>0</v>
      </c>
      <c r="N3" s="346">
        <f>VLOOKUP(A$3:A$7101,'DNEVNI IZVESTAJ'!A$2:BK$14727,10,0)</f>
        <v>117.64</v>
      </c>
      <c r="O3" s="244">
        <f>VLOOKUP(A$3:A$7101,'DNEVNI IZVESTAJ'!A$2:BL$14727,11,0)</f>
        <v>146.93</v>
      </c>
      <c r="P3" s="244">
        <f>VLOOKUP(A$3:A$7101,'DNEVNI IZVESTAJ'!A$2:BM$14727,12,0)</f>
        <v>142.03</v>
      </c>
      <c r="Q3" s="346">
        <f>VLOOKUP(A$3:A$7101,'DNEVNI IZVESTAJ'!A$2:BN$14727,13,0)</f>
        <v>9688.2999999999993</v>
      </c>
      <c r="R3" s="244">
        <f>VLOOKUP(A$3:A$7101,'DNEVNI IZVESTAJ'!A$2:BO$14727,14,0)</f>
        <v>8621.2199999999993</v>
      </c>
      <c r="S3" s="346">
        <f>VLOOKUP(A$3:A$7101,'DNEVNI IZVESTAJ'!A$2:BP$14727,15,0)</f>
        <v>0</v>
      </c>
      <c r="T3" s="346"/>
      <c r="U3" s="374" t="s">
        <v>16325</v>
      </c>
      <c r="V3" s="354"/>
      <c r="W3" s="354"/>
    </row>
    <row r="4" spans="1:59">
      <c r="A4" s="153" t="s">
        <v>5423</v>
      </c>
      <c r="B4" s="153" t="s">
        <v>5420</v>
      </c>
      <c r="C4" s="153">
        <v>5729.04</v>
      </c>
      <c r="D4" s="153">
        <v>2285.0500000000002</v>
      </c>
      <c r="E4" s="153" t="s">
        <v>5424</v>
      </c>
      <c r="F4" s="346">
        <f>VLOOKUP(A$3:A$7101,'DNEVNI IZVESTAJ'!A$2:C$14727,3,0)</f>
        <v>6232.52</v>
      </c>
      <c r="G4" s="352">
        <f>VLOOKUP(A$3:A$7101,'DNEVNI IZVESTAJ'!A$2:D$14727,4,0)</f>
        <v>0</v>
      </c>
      <c r="H4" s="308">
        <f>C4-F4</f>
        <v>-503.48000000000047</v>
      </c>
      <c r="I4" s="354">
        <f>VLOOKUP(A$3:A$7101,'DNEVNI IZVESTAJ'!A$2:BF$14727,6,0)</f>
        <v>248</v>
      </c>
      <c r="J4" s="336">
        <f ca="1">SUM(I4+UNOS!J$9)</f>
        <v>259</v>
      </c>
      <c r="K4" s="309" t="str">
        <f>VLOOKUP(A$3:A$7101,'DNEVNI IZVESTAJ'!A$2:BH$14727,7,0)</f>
        <v>SBB</v>
      </c>
      <c r="L4" s="354" t="str">
        <f>VLOOKUP(A$3:A$7101,'DNEVNI IZVESTAJ'!A$2:BI$14727,8,0)</f>
        <v>180-359</v>
      </c>
      <c r="M4" s="244">
        <f>VLOOKUP(A$3:A$7101,'DNEVNI IZVESTAJ'!A$2:BJ$14727,9,0)</f>
        <v>0</v>
      </c>
      <c r="N4" s="244">
        <f>VLOOKUP(A$3:A$7101,'DNEVNI IZVESTAJ'!A$2:BK$14727,10,0)</f>
        <v>38.549999999999997</v>
      </c>
      <c r="O4" s="244">
        <f>VLOOKUP(A$3:A$7101,'DNEVNI IZVESTAJ'!A$2:BL$14727,11,0)</f>
        <v>38.15</v>
      </c>
      <c r="P4" s="244">
        <f>VLOOKUP(A$3:A$7101,'DNEVNI IZVESTAJ'!A$2:BM$14727,12,0)</f>
        <v>35.630000000000003</v>
      </c>
      <c r="Q4" s="244">
        <f>VLOOKUP(A$3:A$7101,'DNEVNI IZVESTAJ'!A$2:BN$14727,13,0)</f>
        <v>3565.96</v>
      </c>
      <c r="R4" s="244">
        <f>VLOOKUP(A$3:A$7101,'DNEVNI IZVESTAJ'!A$2:BO$14727,14,0)</f>
        <v>2527.6799999999998</v>
      </c>
      <c r="S4" s="346">
        <f>VLOOKUP(A$3:A$7101,'DNEVNI IZVESTAJ'!A$2:BP$14727,15,0)</f>
        <v>0</v>
      </c>
      <c r="T4" s="244"/>
      <c r="U4" s="374" t="s">
        <v>16326</v>
      </c>
      <c r="V4" s="354"/>
      <c r="W4" s="354"/>
    </row>
    <row r="5" spans="1:59">
      <c r="A5" s="153" t="s">
        <v>5419</v>
      </c>
      <c r="B5" s="153" t="s">
        <v>5420</v>
      </c>
      <c r="C5" s="153">
        <v>1615.23</v>
      </c>
      <c r="D5" s="153">
        <v>770.4</v>
      </c>
      <c r="E5" s="153" t="s">
        <v>5421</v>
      </c>
      <c r="F5" s="244">
        <f>VLOOKUP(A$3:A$7101,'DNEVNI IZVESTAJ'!A$2:C$14727,3,0)</f>
        <v>2031.4</v>
      </c>
      <c r="G5" s="244">
        <f>VLOOKUP(A$3:A$7101,'DNEVNI IZVESTAJ'!A$2:D$14727,4,0)</f>
        <v>0</v>
      </c>
      <c r="H5" s="308">
        <f>C5-F5</f>
        <v>-416.17000000000007</v>
      </c>
      <c r="I5" s="309">
        <f>VLOOKUP(A$3:A$7101,'DNEVNI IZVESTAJ'!A$2:BF$14727,6,0)</f>
        <v>232</v>
      </c>
      <c r="J5" s="336">
        <f ca="1">SUM(I5+UNOS!J$9)</f>
        <v>243</v>
      </c>
      <c r="K5" s="309" t="str">
        <f>VLOOKUP(A$3:A$7101,'DNEVNI IZVESTAJ'!A$2:BH$14727,7,0)</f>
        <v>SBB</v>
      </c>
      <c r="L5" s="309" t="str">
        <f>VLOOKUP(A$3:A$7101,'DNEVNI IZVESTAJ'!A$2:BI$14727,8,0)</f>
        <v>180-359</v>
      </c>
      <c r="M5" s="244">
        <f>VLOOKUP(A$3:A$7101,'DNEVNI IZVESTAJ'!A$2:BJ$14727,9,0)</f>
        <v>0</v>
      </c>
      <c r="N5" s="244">
        <f>VLOOKUP(A$3:A$7101,'DNEVNI IZVESTAJ'!A$2:BK$14727,10,0)</f>
        <v>9.94</v>
      </c>
      <c r="O5" s="244">
        <f>VLOOKUP(A$3:A$7101,'DNEVNI IZVESTAJ'!A$2:BL$14727,11,0)</f>
        <v>14.41</v>
      </c>
      <c r="P5" s="244">
        <f>VLOOKUP(A$3:A$7101,'DNEVNI IZVESTAJ'!A$2:BM$14727,12,0)</f>
        <v>9</v>
      </c>
      <c r="Q5" s="244">
        <f>VLOOKUP(A$3:A$7101,'DNEVNI IZVESTAJ'!A$2:BN$14727,13,0)</f>
        <v>1194.52</v>
      </c>
      <c r="R5" s="244">
        <f>VLOOKUP(A$3:A$7101,'DNEVNI IZVESTAJ'!A$2:BO$14727,14,0)</f>
        <v>803.53</v>
      </c>
      <c r="S5" s="244">
        <f>VLOOKUP(A$3:A$7101,'DNEVNI IZVESTAJ'!A$2:BP$14727,15,0)</f>
        <v>0</v>
      </c>
      <c r="T5" s="244"/>
      <c r="U5" s="152" t="s">
        <v>16326</v>
      </c>
    </row>
    <row r="6" spans="1:59">
      <c r="A6" s="153" t="s">
        <v>3439</v>
      </c>
      <c r="B6" s="345" t="s">
        <v>4038</v>
      </c>
      <c r="C6" s="153">
        <v>13898.82</v>
      </c>
      <c r="D6" s="153">
        <v>13438.63</v>
      </c>
      <c r="E6" s="153" t="s">
        <v>3440</v>
      </c>
      <c r="F6" s="347">
        <f>VLOOKUP(A$3:A$7101,'DNEVNI IZVESTAJ'!A$2:C$14727,3,0)</f>
        <v>14596.43</v>
      </c>
      <c r="G6" s="346">
        <f>VLOOKUP(A$3:A$7101,'DNEVNI IZVESTAJ'!A$2:D$14727,4,0)</f>
        <v>13438.63</v>
      </c>
      <c r="H6" s="308">
        <f>C6-F6</f>
        <v>-697.61000000000058</v>
      </c>
      <c r="I6" s="354">
        <f>VLOOKUP(A$3:A$7101,'DNEVNI IZVESTAJ'!A$2:BF$14727,6,0)</f>
        <v>137</v>
      </c>
      <c r="J6" s="337">
        <f ca="1">SUM(I6+UNOS!J$9)</f>
        <v>148</v>
      </c>
      <c r="K6" s="14" t="str">
        <f>VLOOKUP(A$3:A$7101,'DNEVNI IZVESTAJ'!A$2:BH$14727,7,0)</f>
        <v>SME</v>
      </c>
      <c r="L6" s="354" t="str">
        <f>VLOOKUP(A$3:A$7101,'DNEVNI IZVESTAJ'!A$2:BI$14727,8,0)</f>
        <v>90-179</v>
      </c>
      <c r="M6" s="238">
        <f>VLOOKUP(A$3:A$7101,'DNEVNI IZVESTAJ'!A$2:BJ$14727,9,0)</f>
        <v>0</v>
      </c>
      <c r="N6" s="346">
        <f>VLOOKUP(A$3:A$7101,'DNEVNI IZVESTAJ'!A$2:BK$14727,10,0)</f>
        <v>55.96</v>
      </c>
      <c r="O6" s="370">
        <f>VLOOKUP(A$3:A$7101,'DNEVNI IZVESTAJ'!A$2:BL$14727,11,0)</f>
        <v>96.36</v>
      </c>
      <c r="P6" s="370">
        <f>VLOOKUP(A$3:A$7101,'DNEVNI IZVESTAJ'!A$2:BM$14727,12,0)</f>
        <v>399.34</v>
      </c>
      <c r="Q6" s="370">
        <f>VLOOKUP(A$3:A$7101,'DNEVNI IZVESTAJ'!A$2:BN$14727,13,0)</f>
        <v>13980.8</v>
      </c>
      <c r="R6" s="285">
        <f>VLOOKUP(A$3:A$7101,'DNEVNI IZVESTAJ'!A$2:BO$14727,14,0)</f>
        <v>0</v>
      </c>
      <c r="S6" s="370">
        <f>VLOOKUP(A$3:A$7101,'DNEVNI IZVESTAJ'!A$2:BP$14727,15,0)</f>
        <v>0</v>
      </c>
      <c r="T6" s="370"/>
      <c r="U6" s="374" t="s">
        <v>16288</v>
      </c>
      <c r="V6" s="354"/>
      <c r="W6" s="354"/>
    </row>
    <row r="7" spans="1:59">
      <c r="A7" s="153" t="s">
        <v>3441</v>
      </c>
      <c r="B7" s="153" t="s">
        <v>4038</v>
      </c>
      <c r="C7" s="153">
        <v>3028.02</v>
      </c>
      <c r="D7" s="153">
        <v>2927.73</v>
      </c>
      <c r="E7" s="153" t="s">
        <v>3442</v>
      </c>
      <c r="F7" s="306">
        <f>VLOOKUP(A$3:A$7101,'DNEVNI IZVESTAJ'!A$2:C$14727,3,0)</f>
        <v>1307.58</v>
      </c>
      <c r="G7" s="244">
        <f>VLOOKUP(A$3:A$7101,'DNEVNI IZVESTAJ'!A$2:D$14727,4,0)</f>
        <v>2927.73</v>
      </c>
      <c r="H7" s="308">
        <f>C7-F7</f>
        <v>1720.44</v>
      </c>
      <c r="I7" s="14">
        <f>VLOOKUP(A$3:A$7101,'DNEVNI IZVESTAJ'!A$2:BF$14727,6,0)</f>
        <v>137</v>
      </c>
      <c r="J7" s="337">
        <f ca="1">SUM(I7+UNOS!J$9)</f>
        <v>148</v>
      </c>
      <c r="K7" s="14" t="str">
        <f>VLOOKUP(A$3:A$7101,'DNEVNI IZVESTAJ'!A$2:BH$14727,7,0)</f>
        <v>SME</v>
      </c>
      <c r="L7" s="14" t="str">
        <f>VLOOKUP(A$3:A$7101,'DNEVNI IZVESTAJ'!A$2:BI$14727,8,0)</f>
        <v>90-179</v>
      </c>
      <c r="M7" s="238">
        <f>VLOOKUP(A$3:A$7101,'DNEVNI IZVESTAJ'!A$2:BJ$14727,9,0)</f>
        <v>0</v>
      </c>
      <c r="N7" s="244">
        <f>VLOOKUP(A$3:A$7101,'DNEVNI IZVESTAJ'!A$2:BK$14727,10,0)</f>
        <v>7.33</v>
      </c>
      <c r="O7" s="285">
        <f>VLOOKUP(A$3:A$7101,'DNEVNI IZVESTAJ'!A$2:BL$14727,11,0)</f>
        <v>29.38</v>
      </c>
      <c r="P7" s="285">
        <f>VLOOKUP(A$3:A$7101,'DNEVNI IZVESTAJ'!A$2:BM$14727,12,0)</f>
        <v>86.99</v>
      </c>
      <c r="Q7" s="285">
        <f>VLOOKUP(A$3:A$7101,'DNEVNI IZVESTAJ'!A$2:BN$14727,13,0)</f>
        <v>1180.3</v>
      </c>
      <c r="R7" s="285">
        <f>VLOOKUP(A$3:A$7101,'DNEVNI IZVESTAJ'!A$2:BO$14727,14,0)</f>
        <v>0</v>
      </c>
      <c r="S7" s="285">
        <f>VLOOKUP(A$3:A$7101,'DNEVNI IZVESTAJ'!A$2:BP$14727,15,0)</f>
        <v>0</v>
      </c>
      <c r="T7" s="285"/>
      <c r="U7" s="152" t="s">
        <v>16288</v>
      </c>
    </row>
    <row r="8" spans="1:59" s="309" customFormat="1">
      <c r="A8" s="153" t="s">
        <v>3447</v>
      </c>
      <c r="B8" s="153" t="s">
        <v>4038</v>
      </c>
      <c r="C8" s="153">
        <v>8022.72</v>
      </c>
      <c r="D8" s="153">
        <v>7757.08</v>
      </c>
      <c r="E8" s="153" t="s">
        <v>3448</v>
      </c>
      <c r="F8" s="306">
        <f>VLOOKUP(A$3:A$7101,'DNEVNI IZVESTAJ'!A$2:C$14727,3,0)</f>
        <v>246.94</v>
      </c>
      <c r="G8" s="244">
        <f>VLOOKUP(A$3:A$7101,'DNEVNI IZVESTAJ'!A$2:D$14727,4,0)</f>
        <v>7757.08</v>
      </c>
      <c r="H8" s="308">
        <f>C8-F8</f>
        <v>7775.7800000000007</v>
      </c>
      <c r="I8" s="14">
        <f>VLOOKUP(A$3:A$7101,'DNEVNI IZVESTAJ'!A$2:BF$14727,6,0)</f>
        <v>109</v>
      </c>
      <c r="J8" s="337">
        <f ca="1">SUM(I8+UNOS!J$9)</f>
        <v>120</v>
      </c>
      <c r="K8" s="14" t="str">
        <f>VLOOKUP(A$3:A$7101,'DNEVNI IZVESTAJ'!A$2:BH$14727,7,0)</f>
        <v>SME</v>
      </c>
      <c r="L8" s="14" t="str">
        <f>VLOOKUP(A$3:A$7101,'DNEVNI IZVESTAJ'!A$2:BI$14727,8,0)</f>
        <v>90-179</v>
      </c>
      <c r="M8" s="238">
        <f>VLOOKUP(A$3:A$7101,'DNEVNI IZVESTAJ'!A$2:BJ$14727,9,0)</f>
        <v>0</v>
      </c>
      <c r="N8" s="244">
        <f>VLOOKUP(A$3:A$7101,'DNEVNI IZVESTAJ'!A$2:BK$14727,10,0)</f>
        <v>5.26</v>
      </c>
      <c r="O8" s="285">
        <f>VLOOKUP(A$3:A$7101,'DNEVNI IZVESTAJ'!A$2:BL$14727,11,0)</f>
        <v>0</v>
      </c>
      <c r="P8" s="285">
        <f>VLOOKUP(A$3:A$7101,'DNEVNI IZVESTAJ'!A$2:BM$14727,12,0)</f>
        <v>193.92</v>
      </c>
      <c r="Q8" s="285">
        <f>VLOOKUP(A$3:A$7101,'DNEVNI IZVESTAJ'!A$2:BN$14727,13,0)</f>
        <v>47.76</v>
      </c>
      <c r="R8" s="285">
        <f>VLOOKUP(A$3:A$7101,'DNEVNI IZVESTAJ'!A$2:BO$14727,14,0)</f>
        <v>0</v>
      </c>
      <c r="S8" s="285">
        <f>VLOOKUP(A$3:A$7101,'DNEVNI IZVESTAJ'!A$2:BP$14727,15,0)</f>
        <v>0</v>
      </c>
      <c r="T8" s="285"/>
      <c r="U8" s="152" t="s">
        <v>16288</v>
      </c>
      <c r="BG8" s="310"/>
    </row>
    <row r="9" spans="1:59" s="309" customFormat="1">
      <c r="A9" s="153" t="s">
        <v>3443</v>
      </c>
      <c r="B9" s="153" t="s">
        <v>4038</v>
      </c>
      <c r="C9" s="153">
        <v>7589.06</v>
      </c>
      <c r="D9" s="153">
        <v>7337.77</v>
      </c>
      <c r="E9" s="153" t="s">
        <v>3444</v>
      </c>
      <c r="F9" s="306">
        <f>VLOOKUP(A$3:A$7101,'DNEVNI IZVESTAJ'!A$2:C$14727,3,0)</f>
        <v>114.42</v>
      </c>
      <c r="G9" s="244">
        <f>VLOOKUP(A$3:A$7101,'DNEVNI IZVESTAJ'!A$2:D$14727,4,0)</f>
        <v>7337.77</v>
      </c>
      <c r="H9" s="308">
        <f>C9-F9</f>
        <v>7474.64</v>
      </c>
      <c r="I9" s="14">
        <f>VLOOKUP(A$3:A$7101,'DNEVNI IZVESTAJ'!A$2:BF$14727,6,0)</f>
        <v>81</v>
      </c>
      <c r="J9" s="337">
        <f ca="1">SUM(I9+UNOS!J$9)</f>
        <v>92</v>
      </c>
      <c r="K9" s="14" t="str">
        <f>VLOOKUP(A$3:A$7101,'DNEVNI IZVESTAJ'!A$2:BH$14727,7,0)</f>
        <v>SME</v>
      </c>
      <c r="L9" s="14" t="str">
        <f>VLOOKUP(A$3:A$7101,'DNEVNI IZVESTAJ'!A$2:BI$14727,8,0)</f>
        <v>60-89</v>
      </c>
      <c r="M9" s="238">
        <f>VLOOKUP(A$3:A$7101,'DNEVNI IZVESTAJ'!A$2:BJ$14727,9,0)</f>
        <v>0</v>
      </c>
      <c r="N9" s="244">
        <f>VLOOKUP(A$3:A$7101,'DNEVNI IZVESTAJ'!A$2:BK$14727,10,0)</f>
        <v>3.02</v>
      </c>
      <c r="O9" s="285">
        <f>VLOOKUP(A$3:A$7101,'DNEVNI IZVESTAJ'!A$2:BL$14727,11,0)</f>
        <v>0</v>
      </c>
      <c r="P9" s="285">
        <f>VLOOKUP(A$3:A$7101,'DNEVNI IZVESTAJ'!A$2:BM$14727,12,0)</f>
        <v>111.39</v>
      </c>
      <c r="Q9" s="285">
        <f>VLOOKUP(A$3:A$7101,'DNEVNI IZVESTAJ'!A$2:BN$14727,13,0)</f>
        <v>0</v>
      </c>
      <c r="R9" s="285">
        <f>VLOOKUP(A$3:A$7101,'DNEVNI IZVESTAJ'!A$2:BO$14727,14,0)</f>
        <v>0</v>
      </c>
      <c r="S9" s="285">
        <f>VLOOKUP(A$3:A$7101,'DNEVNI IZVESTAJ'!A$2:BP$14727,15,0)</f>
        <v>0</v>
      </c>
      <c r="T9" s="285"/>
      <c r="U9" s="152" t="s">
        <v>16286</v>
      </c>
      <c r="BG9" s="310"/>
    </row>
    <row r="10" spans="1:59" s="309" customFormat="1">
      <c r="A10" s="153" t="s">
        <v>13896</v>
      </c>
      <c r="B10" s="345" t="s">
        <v>2540</v>
      </c>
      <c r="C10" s="153">
        <v>265.91000000000003</v>
      </c>
      <c r="D10" s="153">
        <v>1617.94</v>
      </c>
      <c r="E10" s="153" t="s">
        <v>13897</v>
      </c>
      <c r="F10" s="244">
        <f>VLOOKUP(A$3:A$7101,'DNEVNI IZVESTAJ'!A$2:C$14727,3,0)</f>
        <v>796.33</v>
      </c>
      <c r="G10" s="244">
        <f>VLOOKUP(A$3:A$7101,'DNEVNI IZVESTAJ'!A$2:D$14727,4,0)</f>
        <v>470.48</v>
      </c>
      <c r="H10" s="308">
        <f>C10-F10</f>
        <v>-530.42000000000007</v>
      </c>
      <c r="I10" s="309">
        <f>VLOOKUP(A$3:A$7101,'DNEVNI IZVESTAJ'!A$2:BF$14727,6,0)</f>
        <v>63</v>
      </c>
      <c r="J10" s="336">
        <f ca="1">SUM(I10+UNOS!J$9)</f>
        <v>74</v>
      </c>
      <c r="K10" s="309" t="str">
        <f>VLOOKUP(A$3:A$7101,'DNEVNI IZVESTAJ'!A$2:BH$14727,7,0)</f>
        <v>SBB</v>
      </c>
      <c r="L10" s="309" t="str">
        <f>VLOOKUP(A$3:A$7101,'DNEVNI IZVESTAJ'!A$2:BI$14727,8,0)</f>
        <v>60-89</v>
      </c>
      <c r="M10" s="244">
        <f>VLOOKUP(A$3:A$7101,'DNEVNI IZVESTAJ'!A$2:BJ$14727,9,0)</f>
        <v>0</v>
      </c>
      <c r="N10" s="346">
        <f>VLOOKUP(A$3:A$7101,'DNEVNI IZVESTAJ'!A$2:BK$14727,10,0)</f>
        <v>528.13</v>
      </c>
      <c r="O10" s="244">
        <f>VLOOKUP(A$3:A$7101,'DNEVNI IZVESTAJ'!A$2:BL$14727,11,0)</f>
        <v>15.19</v>
      </c>
      <c r="P10" s="346">
        <f>VLOOKUP(A$3:A$7101,'DNEVNI IZVESTAJ'!A$2:BM$14727,12,0)</f>
        <v>253</v>
      </c>
      <c r="Q10" s="346">
        <f>VLOOKUP(A$3:A$7101,'DNEVNI IZVESTAJ'!A$2:BN$14727,13,0)</f>
        <v>0</v>
      </c>
      <c r="R10" s="244">
        <f>VLOOKUP(A$3:A$7101,'DNEVNI IZVESTAJ'!A$2:BO$14727,14,0)</f>
        <v>0</v>
      </c>
      <c r="S10" s="346">
        <f>VLOOKUP(A$3:A$7101,'DNEVNI IZVESTAJ'!A$2:BP$14727,15,0)</f>
        <v>0</v>
      </c>
      <c r="T10" s="244"/>
      <c r="U10" s="152" t="s">
        <v>16286</v>
      </c>
      <c r="W10" s="354"/>
      <c r="BG10" s="310"/>
    </row>
    <row r="11" spans="1:59" s="309" customFormat="1">
      <c r="A11" s="153" t="s">
        <v>14784</v>
      </c>
      <c r="B11" s="345" t="s">
        <v>14785</v>
      </c>
      <c r="C11" s="153">
        <v>2609.9699999999998</v>
      </c>
      <c r="D11" s="153">
        <v>30169.83</v>
      </c>
      <c r="E11" s="345" t="s">
        <v>14786</v>
      </c>
      <c r="F11" s="244">
        <f>VLOOKUP(A$3:A$7101,'DNEVNI IZVESTAJ'!A$2:C$14727,3,0)</f>
        <v>5115.1499999999996</v>
      </c>
      <c r="G11" s="346">
        <f>VLOOKUP(A$3:A$7101,'DNEVNI IZVESTAJ'!A$2:D$14727,4,0)</f>
        <v>20346.259999999998</v>
      </c>
      <c r="H11" s="353">
        <f>C11-F11</f>
        <v>-2505.1799999999998</v>
      </c>
      <c r="I11" s="354">
        <f>VLOOKUP(A$3:A$7101,'DNEVNI IZVESTAJ'!A$2:BF$14727,6,0)</f>
        <v>46</v>
      </c>
      <c r="J11" s="336">
        <f ca="1">SUM(I11+UNOS!J$9)</f>
        <v>57</v>
      </c>
      <c r="K11" s="309" t="str">
        <f>VLOOKUP(A$3:A$7101,'DNEVNI IZVESTAJ'!A$2:BH$14727,7,0)</f>
        <v>SME</v>
      </c>
      <c r="L11" s="309" t="str">
        <f>VLOOKUP(A$3:A$7101,'DNEVNI IZVESTAJ'!A$2:BI$14727,8,0)</f>
        <v>30-59</v>
      </c>
      <c r="M11" s="244">
        <f>VLOOKUP(A$3:A$7101,'DNEVNI IZVESTAJ'!A$2:BJ$14727,9,0)</f>
        <v>0</v>
      </c>
      <c r="N11" s="244">
        <f>VLOOKUP(A$3:A$7101,'DNEVNI IZVESTAJ'!A$2:BK$14727,10,0)</f>
        <v>2641.01</v>
      </c>
      <c r="O11" s="244">
        <f>VLOOKUP(A$3:A$7101,'DNEVNI IZVESTAJ'!A$2:BL$14727,11,0)</f>
        <v>2454.15</v>
      </c>
      <c r="P11" s="346">
        <f>VLOOKUP(A$3:A$7101,'DNEVNI IZVESTAJ'!A$2:BM$14727,12,0)</f>
        <v>0</v>
      </c>
      <c r="Q11" s="244">
        <f>VLOOKUP(A$3:A$7101,'DNEVNI IZVESTAJ'!A$2:BN$14727,13,0)</f>
        <v>0</v>
      </c>
      <c r="R11" s="346">
        <f>VLOOKUP(A$3:A$7101,'DNEVNI IZVESTAJ'!A$2:BO$14727,14,0)</f>
        <v>0</v>
      </c>
      <c r="S11" s="346">
        <f>VLOOKUP(A$3:A$7101,'DNEVNI IZVESTAJ'!A$2:BP$14727,15,0)</f>
        <v>0</v>
      </c>
      <c r="T11" s="346"/>
      <c r="U11" s="374" t="s">
        <v>16286</v>
      </c>
      <c r="W11" s="354"/>
      <c r="BG11" s="310"/>
    </row>
    <row r="12" spans="1:59" s="309" customFormat="1">
      <c r="A12" s="153" t="s">
        <v>4866</v>
      </c>
      <c r="B12" s="345" t="s">
        <v>4867</v>
      </c>
      <c r="C12" s="153">
        <v>755.4</v>
      </c>
      <c r="D12" s="153">
        <v>17059.07</v>
      </c>
      <c r="E12" s="153" t="s">
        <v>3749</v>
      </c>
      <c r="F12" s="244">
        <f>VLOOKUP(A$3:A$7101,'DNEVNI IZVESTAJ'!A$2:C$14727,3,0)</f>
        <v>1533.1</v>
      </c>
      <c r="G12" s="244">
        <f>VLOOKUP(A$3:A$7101,'DNEVNI IZVESTAJ'!A$2:D$14727,4,0)</f>
        <v>13691.99</v>
      </c>
      <c r="H12" s="308">
        <f>C12-F12</f>
        <v>-777.69999999999993</v>
      </c>
      <c r="I12" s="309">
        <f>VLOOKUP(A$3:A$7101,'DNEVNI IZVESTAJ'!A$2:BF$14727,6,0)</f>
        <v>30</v>
      </c>
      <c r="J12" s="336">
        <f ca="1">SUM(I12+UNOS!J$9)</f>
        <v>41</v>
      </c>
      <c r="K12" s="309" t="str">
        <f>VLOOKUP(A$3:A$7101,'DNEVNI IZVESTAJ'!A$2:BH$14727,7,0)</f>
        <v>SME</v>
      </c>
      <c r="L12" s="309" t="str">
        <f>VLOOKUP(A$3:A$7101,'DNEVNI IZVESTAJ'!A$2:BI$14727,8,0)</f>
        <v>30-59</v>
      </c>
      <c r="M12" s="244">
        <f>VLOOKUP(A$3:A$7101,'DNEVNI IZVESTAJ'!A$2:BJ$14727,9,0)</f>
        <v>0</v>
      </c>
      <c r="N12" s="244">
        <f>VLOOKUP(A$3:A$7101,'DNEVNI IZVESTAJ'!A$2:BK$14727,10,0)</f>
        <v>1529.6</v>
      </c>
      <c r="O12" s="244">
        <f>VLOOKUP(A$3:A$7101,'DNEVNI IZVESTAJ'!A$2:BL$14727,11,0)</f>
        <v>0</v>
      </c>
      <c r="P12" s="244">
        <f>VLOOKUP(A$3:A$7101,'DNEVNI IZVESTAJ'!A$2:BM$14727,12,0)</f>
        <v>0</v>
      </c>
      <c r="Q12" s="346">
        <f>VLOOKUP(A$3:A$7101,'DNEVNI IZVESTAJ'!A$2:BN$14727,13,0)</f>
        <v>0</v>
      </c>
      <c r="R12" s="244">
        <f>VLOOKUP(A$3:A$7101,'DNEVNI IZVESTAJ'!A$2:BO$14727,14,0)</f>
        <v>0</v>
      </c>
      <c r="S12" s="346">
        <f>VLOOKUP(A$3:A$7101,'DNEVNI IZVESTAJ'!A$2:BP$14727,15,0)</f>
        <v>0</v>
      </c>
      <c r="T12" s="244"/>
      <c r="U12" s="152" t="s">
        <v>16286</v>
      </c>
      <c r="BG12" s="310"/>
    </row>
    <row r="13" spans="1:59" s="309" customFormat="1">
      <c r="A13" s="153" t="s">
        <v>5391</v>
      </c>
      <c r="B13" s="345" t="s">
        <v>5392</v>
      </c>
      <c r="C13" s="153">
        <v>863.15</v>
      </c>
      <c r="D13" s="153">
        <v>1095</v>
      </c>
      <c r="E13" s="153" t="s">
        <v>1929</v>
      </c>
      <c r="F13" s="244">
        <f>VLOOKUP(A$3:A$7101,'DNEVNI IZVESTAJ'!A$2:C$14727,3,0)</f>
        <v>363.05</v>
      </c>
      <c r="G13" s="244">
        <f>VLOOKUP(A$3:A$7101,'DNEVNI IZVESTAJ'!A$2:D$14727,4,0)</f>
        <v>182.5</v>
      </c>
      <c r="H13" s="308">
        <f>C13-F13</f>
        <v>500.09999999999997</v>
      </c>
      <c r="I13" s="309">
        <f>VLOOKUP(A$3:A$7101,'DNEVNI IZVESTAJ'!A$2:BF$14727,6,0)</f>
        <v>30</v>
      </c>
      <c r="J13" s="336">
        <f ca="1">SUM(I13+UNOS!J$9)</f>
        <v>41</v>
      </c>
      <c r="K13" s="309" t="str">
        <f>VLOOKUP(A$3:A$7101,'DNEVNI IZVESTAJ'!A$2:BH$14727,7,0)</f>
        <v>INDIV</v>
      </c>
      <c r="L13" s="309" t="str">
        <f>VLOOKUP(A$3:A$7101,'DNEVNI IZVESTAJ'!A$2:BI$14727,8,0)</f>
        <v>30-59</v>
      </c>
      <c r="M13" s="244">
        <f>VLOOKUP(A$3:A$7101,'DNEVNI IZVESTAJ'!A$2:BJ$14727,9,0)</f>
        <v>0</v>
      </c>
      <c r="N13" s="244">
        <f>VLOOKUP(A$3:A$7101,'DNEVNI IZVESTAJ'!A$2:BK$14727,10,0)</f>
        <v>363.05</v>
      </c>
      <c r="O13" s="244">
        <f>VLOOKUP(A$3:A$7101,'DNEVNI IZVESTAJ'!A$2:BL$14727,11,0)</f>
        <v>0</v>
      </c>
      <c r="P13" s="244">
        <f>VLOOKUP(A$3:A$7101,'DNEVNI IZVESTAJ'!A$2:BM$14727,12,0)</f>
        <v>0</v>
      </c>
      <c r="Q13" s="244">
        <f>VLOOKUP(A$3:A$7101,'DNEVNI IZVESTAJ'!A$2:BN$14727,13,0)</f>
        <v>0</v>
      </c>
      <c r="R13" s="244">
        <f>VLOOKUP(A$3:A$7101,'DNEVNI IZVESTAJ'!A$2:BO$14727,14,0)</f>
        <v>0</v>
      </c>
      <c r="S13" s="244">
        <f>VLOOKUP(A$3:A$7101,'DNEVNI IZVESTAJ'!A$2:BP$14727,15,0)</f>
        <v>0</v>
      </c>
      <c r="T13" s="244"/>
      <c r="U13" s="152" t="s">
        <v>16285</v>
      </c>
      <c r="BG13" s="310"/>
    </row>
    <row r="14" spans="1:59" s="309" customFormat="1">
      <c r="A14" s="153" t="s">
        <v>982</v>
      </c>
      <c r="B14" s="153" t="s">
        <v>503</v>
      </c>
      <c r="C14" s="153">
        <v>1184.51</v>
      </c>
      <c r="D14" s="153">
        <v>26570.85</v>
      </c>
      <c r="E14" s="345" t="s">
        <v>994</v>
      </c>
      <c r="F14" s="244">
        <f>VLOOKUP(A$3:A$7101,'DNEVNI IZVESTAJ'!A$2:C$14727,3,0)</f>
        <v>1087.04</v>
      </c>
      <c r="G14" s="351">
        <f>VLOOKUP(A$3:A$7101,'DNEVNI IZVESTAJ'!A$2:D$14727,4,0)</f>
        <v>22606.84</v>
      </c>
      <c r="H14" s="308">
        <f>C14-F14</f>
        <v>97.470000000000027</v>
      </c>
      <c r="I14" s="309">
        <f>VLOOKUP(A$3:A$7101,'DNEVNI IZVESTAJ'!A$2:BF$14727,6,0)</f>
        <v>18</v>
      </c>
      <c r="J14" s="336">
        <f ca="1">SUM(I14+UNOS!J$9)</f>
        <v>29</v>
      </c>
      <c r="K14" s="309" t="str">
        <f>VLOOKUP(A$3:A$7101,'DNEVNI IZVESTAJ'!A$2:BH$14727,7,0)</f>
        <v>SME</v>
      </c>
      <c r="L14" s="309" t="str">
        <f>VLOOKUP(A$3:A$7101,'DNEVNI IZVESTAJ'!A$2:BI$14727,8,0)</f>
        <v>1-29</v>
      </c>
      <c r="M14" s="244">
        <f>VLOOKUP(A$3:A$7101,'DNEVNI IZVESTAJ'!A$2:BJ$14727,9,0)</f>
        <v>0</v>
      </c>
      <c r="N14" s="346">
        <f>VLOOKUP(A$3:A$7101,'DNEVNI IZVESTAJ'!A$2:BK$14727,10,0)</f>
        <v>1082.77</v>
      </c>
      <c r="O14" s="244">
        <f>VLOOKUP(A$3:A$7101,'DNEVNI IZVESTAJ'!A$2:BL$14727,11,0)</f>
        <v>0</v>
      </c>
      <c r="P14" s="244">
        <f>VLOOKUP(A$3:A$7101,'DNEVNI IZVESTAJ'!A$2:BM$14727,12,0)</f>
        <v>0</v>
      </c>
      <c r="Q14" s="244">
        <f>VLOOKUP(A$3:A$7101,'DNEVNI IZVESTAJ'!A$2:BN$14727,13,0)</f>
        <v>0</v>
      </c>
      <c r="R14" s="244">
        <f>VLOOKUP(A$3:A$7101,'DNEVNI IZVESTAJ'!A$2:BO$14727,14,0)</f>
        <v>0</v>
      </c>
      <c r="S14" s="346">
        <f>VLOOKUP(A$3:A$7101,'DNEVNI IZVESTAJ'!A$2:BP$14727,15,0)</f>
        <v>0</v>
      </c>
      <c r="T14" s="244"/>
      <c r="U14" s="152" t="s">
        <v>16286</v>
      </c>
      <c r="W14" s="354"/>
      <c r="BG14" s="310"/>
    </row>
    <row r="15" spans="1:59" s="309" customFormat="1">
      <c r="A15" s="153" t="s">
        <v>15608</v>
      </c>
      <c r="B15" s="153" t="s">
        <v>15587</v>
      </c>
      <c r="C15" s="153">
        <v>1893.94</v>
      </c>
      <c r="D15" s="153">
        <v>37741.1</v>
      </c>
      <c r="E15" s="153" t="s">
        <v>15606</v>
      </c>
      <c r="F15" s="244">
        <f>VLOOKUP(A$3:A$7101,'DNEVNI IZVESTAJ'!A$2:C$14727,3,0)</f>
        <v>941.36</v>
      </c>
      <c r="G15" s="244">
        <f>VLOOKUP(A$3:A$7101,'DNEVNI IZVESTAJ'!A$2:D$14727,4,0)</f>
        <v>34966.86</v>
      </c>
      <c r="H15" s="308">
        <f>C15-F15</f>
        <v>952.58</v>
      </c>
      <c r="I15" s="309">
        <f>VLOOKUP(A$3:A$7101,'DNEVNI IZVESTAJ'!A$2:BF$14727,6,0)</f>
        <v>18</v>
      </c>
      <c r="J15" s="336">
        <f ca="1">SUM(I15+UNOS!J$9)</f>
        <v>29</v>
      </c>
      <c r="K15" s="309" t="str">
        <f>VLOOKUP(A$3:A$7101,'DNEVNI IZVESTAJ'!A$2:BH$14727,7,0)</f>
        <v>SME</v>
      </c>
      <c r="L15" s="309" t="str">
        <f>VLOOKUP(A$3:A$7101,'DNEVNI IZVESTAJ'!A$2:BI$14727,8,0)</f>
        <v>1-29</v>
      </c>
      <c r="M15" s="244">
        <f>VLOOKUP(A$3:A$7101,'DNEVNI IZVESTAJ'!A$2:BJ$14727,9,0)</f>
        <v>0</v>
      </c>
      <c r="N15" s="244">
        <f>VLOOKUP(A$3:A$7101,'DNEVNI IZVESTAJ'!A$2:BK$14727,10,0)</f>
        <v>0</v>
      </c>
      <c r="O15" s="244">
        <f>VLOOKUP(A$3:A$7101,'DNEVNI IZVESTAJ'!A$2:BL$14727,11,0)</f>
        <v>0</v>
      </c>
      <c r="P15" s="244">
        <f>VLOOKUP(A$3:A$7101,'DNEVNI IZVESTAJ'!A$2:BM$14727,12,0)</f>
        <v>0</v>
      </c>
      <c r="Q15" s="244">
        <f>VLOOKUP(A$3:A$7101,'DNEVNI IZVESTAJ'!A$2:BN$14727,13,0)</f>
        <v>0</v>
      </c>
      <c r="R15" s="244">
        <f>VLOOKUP(A$3:A$7101,'DNEVNI IZVESTAJ'!A$2:BO$14727,14,0)</f>
        <v>0</v>
      </c>
      <c r="S15" s="244">
        <f>VLOOKUP(A$3:A$7101,'DNEVNI IZVESTAJ'!A$2:BP$14727,15,0)</f>
        <v>0</v>
      </c>
      <c r="T15" s="244"/>
      <c r="U15" s="152" t="s">
        <v>16286</v>
      </c>
      <c r="BG15" s="310"/>
    </row>
    <row r="16" spans="1:59" s="309" customFormat="1">
      <c r="A16" s="153" t="s">
        <v>15603</v>
      </c>
      <c r="B16" s="153" t="s">
        <v>15587</v>
      </c>
      <c r="C16" s="153">
        <v>1541.75</v>
      </c>
      <c r="D16" s="153">
        <v>30679.34</v>
      </c>
      <c r="E16" s="153" t="s">
        <v>15588</v>
      </c>
      <c r="F16" s="244">
        <f>VLOOKUP(A$3:A$7101,'DNEVNI IZVESTAJ'!A$2:C$14727,3,0)</f>
        <v>765.21</v>
      </c>
      <c r="G16" s="244">
        <f>VLOOKUP(A$3:A$7101,'DNEVNI IZVESTAJ'!A$2:D$14727,4,0)</f>
        <v>28424.16</v>
      </c>
      <c r="H16" s="308">
        <f>C16-F16</f>
        <v>776.54</v>
      </c>
      <c r="I16" s="309">
        <f>VLOOKUP(A$3:A$7101,'DNEVNI IZVESTAJ'!A$2:BF$14727,6,0)</f>
        <v>18</v>
      </c>
      <c r="J16" s="336">
        <f ca="1">SUM(I16+UNOS!J$9)</f>
        <v>29</v>
      </c>
      <c r="K16" s="309" t="str">
        <f>VLOOKUP(A$3:A$7101,'DNEVNI IZVESTAJ'!A$2:BH$14727,7,0)</f>
        <v>SME</v>
      </c>
      <c r="L16" s="309" t="str">
        <f>VLOOKUP(A$3:A$7101,'DNEVNI IZVESTAJ'!A$2:BI$14727,8,0)</f>
        <v>1-29</v>
      </c>
      <c r="M16" s="244">
        <f>VLOOKUP(A$3:A$7101,'DNEVNI IZVESTAJ'!A$2:BJ$14727,9,0)</f>
        <v>0</v>
      </c>
      <c r="N16" s="244">
        <f>VLOOKUP(A$3:A$7101,'DNEVNI IZVESTAJ'!A$2:BK$14727,10,0)</f>
        <v>0</v>
      </c>
      <c r="O16" s="244">
        <f>VLOOKUP(A$3:A$7101,'DNEVNI IZVESTAJ'!A$2:BL$14727,11,0)</f>
        <v>0</v>
      </c>
      <c r="P16" s="244">
        <f>VLOOKUP(A$3:A$7101,'DNEVNI IZVESTAJ'!A$2:BM$14727,12,0)</f>
        <v>0</v>
      </c>
      <c r="Q16" s="244">
        <f>VLOOKUP(A$3:A$7101,'DNEVNI IZVESTAJ'!A$2:BN$14727,13,0)</f>
        <v>0</v>
      </c>
      <c r="R16" s="244">
        <f>VLOOKUP(A$3:A$7101,'DNEVNI IZVESTAJ'!A$2:BO$14727,14,0)</f>
        <v>0</v>
      </c>
      <c r="S16" s="244">
        <f>VLOOKUP(A$3:A$7101,'DNEVNI IZVESTAJ'!A$2:BP$14727,15,0)</f>
        <v>0</v>
      </c>
      <c r="T16" s="244"/>
      <c r="U16" s="152" t="s">
        <v>16286</v>
      </c>
      <c r="BG16" s="310"/>
    </row>
    <row r="17" spans="1:59" s="309" customFormat="1">
      <c r="A17" s="153" t="s">
        <v>15605</v>
      </c>
      <c r="B17" s="153" t="s">
        <v>15587</v>
      </c>
      <c r="C17" s="153">
        <v>1893.94</v>
      </c>
      <c r="D17" s="153">
        <v>37741.1</v>
      </c>
      <c r="E17" s="153" t="s">
        <v>15606</v>
      </c>
      <c r="F17" s="244">
        <f>VLOOKUP(A$3:A$7101,'DNEVNI IZVESTAJ'!A$2:C$14727,3,0)</f>
        <v>941.36</v>
      </c>
      <c r="G17" s="244">
        <f>VLOOKUP(A$3:A$7101,'DNEVNI IZVESTAJ'!A$2:D$14727,4,0)</f>
        <v>34966.86</v>
      </c>
      <c r="H17" s="308">
        <f>C17-F17</f>
        <v>952.58</v>
      </c>
      <c r="I17" s="309">
        <f>VLOOKUP(A$3:A$7101,'DNEVNI IZVESTAJ'!A$2:BF$14727,6,0)</f>
        <v>18</v>
      </c>
      <c r="J17" s="336">
        <f ca="1">SUM(I17+UNOS!J$9)</f>
        <v>29</v>
      </c>
      <c r="K17" s="309" t="str">
        <f>VLOOKUP(A$3:A$7101,'DNEVNI IZVESTAJ'!A$2:BH$14727,7,0)</f>
        <v>SME</v>
      </c>
      <c r="L17" s="309" t="str">
        <f>VLOOKUP(A$3:A$7101,'DNEVNI IZVESTAJ'!A$2:BI$14727,8,0)</f>
        <v>1-29</v>
      </c>
      <c r="M17" s="244">
        <f>VLOOKUP(A$3:A$7101,'DNEVNI IZVESTAJ'!A$2:BJ$14727,9,0)</f>
        <v>0</v>
      </c>
      <c r="N17" s="244">
        <f>VLOOKUP(A$3:A$7101,'DNEVNI IZVESTAJ'!A$2:BK$14727,10,0)</f>
        <v>0</v>
      </c>
      <c r="O17" s="244">
        <f>VLOOKUP(A$3:A$7101,'DNEVNI IZVESTAJ'!A$2:BL$14727,11,0)</f>
        <v>0</v>
      </c>
      <c r="P17" s="244">
        <f>VLOOKUP(A$3:A$7101,'DNEVNI IZVESTAJ'!A$2:BM$14727,12,0)</f>
        <v>0</v>
      </c>
      <c r="Q17" s="244">
        <f>VLOOKUP(A$3:A$7101,'DNEVNI IZVESTAJ'!A$2:BN$14727,13,0)</f>
        <v>0</v>
      </c>
      <c r="R17" s="244">
        <f>VLOOKUP(A$3:A$7101,'DNEVNI IZVESTAJ'!A$2:BO$14727,14,0)</f>
        <v>0</v>
      </c>
      <c r="S17" s="244">
        <f>VLOOKUP(A$3:A$7101,'DNEVNI IZVESTAJ'!A$2:BP$14727,15,0)</f>
        <v>0</v>
      </c>
      <c r="T17" s="244"/>
      <c r="U17" s="152" t="s">
        <v>16286</v>
      </c>
      <c r="BG17" s="310"/>
    </row>
    <row r="18" spans="1:59" s="309" customFormat="1">
      <c r="A18" s="153" t="s">
        <v>15586</v>
      </c>
      <c r="B18" s="153" t="s">
        <v>15587</v>
      </c>
      <c r="C18" s="153">
        <v>1541.75</v>
      </c>
      <c r="D18" s="153">
        <v>30679.34</v>
      </c>
      <c r="E18" s="153" t="s">
        <v>15588</v>
      </c>
      <c r="F18" s="244">
        <f>VLOOKUP(A$3:A$7101,'DNEVNI IZVESTAJ'!A$2:C$14727,3,0)</f>
        <v>765.21</v>
      </c>
      <c r="G18" s="244">
        <f>VLOOKUP(A$3:A$7101,'DNEVNI IZVESTAJ'!A$2:D$14727,4,0)</f>
        <v>28424.16</v>
      </c>
      <c r="H18" s="308">
        <f>C18-F18</f>
        <v>776.54</v>
      </c>
      <c r="I18" s="309">
        <f>VLOOKUP(A$3:A$7101,'DNEVNI IZVESTAJ'!A$2:BF$14727,6,0)</f>
        <v>18</v>
      </c>
      <c r="J18" s="336">
        <f ca="1">SUM(I18+UNOS!J$9)</f>
        <v>29</v>
      </c>
      <c r="K18" s="309" t="str">
        <f>VLOOKUP(A$3:A$7101,'DNEVNI IZVESTAJ'!A$2:BH$14727,7,0)</f>
        <v>SME</v>
      </c>
      <c r="L18" s="309" t="str">
        <f>VLOOKUP(A$3:A$7101,'DNEVNI IZVESTAJ'!A$2:BI$14727,8,0)</f>
        <v>1-29</v>
      </c>
      <c r="M18" s="244">
        <f>VLOOKUP(A$3:A$7101,'DNEVNI IZVESTAJ'!A$2:BJ$14727,9,0)</f>
        <v>0</v>
      </c>
      <c r="N18" s="244">
        <f>VLOOKUP(A$3:A$7101,'DNEVNI IZVESTAJ'!A$2:BK$14727,10,0)</f>
        <v>0</v>
      </c>
      <c r="O18" s="244">
        <f>VLOOKUP(A$3:A$7101,'DNEVNI IZVESTAJ'!A$2:BL$14727,11,0)</f>
        <v>0</v>
      </c>
      <c r="P18" s="244">
        <f>VLOOKUP(A$3:A$7101,'DNEVNI IZVESTAJ'!A$2:BM$14727,12,0)</f>
        <v>0</v>
      </c>
      <c r="Q18" s="244">
        <f>VLOOKUP(A$3:A$7101,'DNEVNI IZVESTAJ'!A$2:BN$14727,13,0)</f>
        <v>0</v>
      </c>
      <c r="R18" s="244">
        <f>VLOOKUP(A$3:A$7101,'DNEVNI IZVESTAJ'!A$2:BO$14727,14,0)</f>
        <v>0</v>
      </c>
      <c r="S18" s="244">
        <f>VLOOKUP(A$3:A$7101,'DNEVNI IZVESTAJ'!A$2:BP$14727,15,0)</f>
        <v>0</v>
      </c>
      <c r="T18" s="244"/>
      <c r="U18" s="152" t="s">
        <v>16286</v>
      </c>
      <c r="BG18" s="310"/>
    </row>
    <row r="19" spans="1:59" s="309" customFormat="1">
      <c r="A19" s="153" t="s">
        <v>15610</v>
      </c>
      <c r="B19" s="153" t="s">
        <v>15587</v>
      </c>
      <c r="C19" s="153">
        <v>823.45</v>
      </c>
      <c r="D19" s="153">
        <v>17816.439999999999</v>
      </c>
      <c r="E19" s="153" t="s">
        <v>15611</v>
      </c>
      <c r="F19" s="244">
        <f>VLOOKUP(A$3:A$7101,'DNEVNI IZVESTAJ'!A$2:C$14727,3,0)</f>
        <v>441.8</v>
      </c>
      <c r="G19" s="244">
        <f>VLOOKUP(A$3:A$7101,'DNEVNI IZVESTAJ'!A$2:D$14727,4,0)</f>
        <v>16506.79</v>
      </c>
      <c r="H19" s="308">
        <f>C19-F19</f>
        <v>381.65000000000003</v>
      </c>
      <c r="I19" s="309">
        <f>VLOOKUP(A$3:A$7101,'DNEVNI IZVESTAJ'!A$2:BF$14727,6,0)</f>
        <v>18</v>
      </c>
      <c r="J19" s="336">
        <f ca="1">SUM(I19+UNOS!J$9)</f>
        <v>29</v>
      </c>
      <c r="K19" s="309" t="str">
        <f>VLOOKUP(A$3:A$7101,'DNEVNI IZVESTAJ'!A$2:BH$14727,7,0)</f>
        <v>SME</v>
      </c>
      <c r="L19" s="309" t="str">
        <f>VLOOKUP(A$3:A$7101,'DNEVNI IZVESTAJ'!A$2:BI$14727,8,0)</f>
        <v>1-29</v>
      </c>
      <c r="M19" s="244">
        <f>VLOOKUP(A$3:A$7101,'DNEVNI IZVESTAJ'!A$2:BJ$14727,9,0)</f>
        <v>0</v>
      </c>
      <c r="N19" s="244">
        <f>VLOOKUP(A$3:A$7101,'DNEVNI IZVESTAJ'!A$2:BK$14727,10,0)</f>
        <v>0</v>
      </c>
      <c r="O19" s="244">
        <f>VLOOKUP(A$3:A$7101,'DNEVNI IZVESTAJ'!A$2:BL$14727,11,0)</f>
        <v>0</v>
      </c>
      <c r="P19" s="244">
        <f>VLOOKUP(A$3:A$7101,'DNEVNI IZVESTAJ'!A$2:BM$14727,12,0)</f>
        <v>0</v>
      </c>
      <c r="Q19" s="244">
        <f>VLOOKUP(A$3:A$7101,'DNEVNI IZVESTAJ'!A$2:BN$14727,13,0)</f>
        <v>0</v>
      </c>
      <c r="R19" s="244">
        <f>VLOOKUP(A$3:A$7101,'DNEVNI IZVESTAJ'!A$2:BO$14727,14,0)</f>
        <v>0</v>
      </c>
      <c r="S19" s="244">
        <f>VLOOKUP(A$3:A$7101,'DNEVNI IZVESTAJ'!A$2:BP$14727,15,0)</f>
        <v>0</v>
      </c>
      <c r="T19" s="244"/>
      <c r="U19" s="152" t="s">
        <v>16286</v>
      </c>
      <c r="BG19" s="310"/>
    </row>
    <row r="20" spans="1:59" s="309" customFormat="1">
      <c r="A20" s="335" t="s">
        <v>3292</v>
      </c>
      <c r="B20" s="345" t="s">
        <v>3293</v>
      </c>
      <c r="C20" s="335">
        <v>930.38</v>
      </c>
      <c r="D20" s="335">
        <v>3920.8</v>
      </c>
      <c r="E20" s="335" t="s">
        <v>3294</v>
      </c>
      <c r="F20" s="244">
        <f>VLOOKUP(A$3:A$7101,'DNEVNI IZVESTAJ'!A$2:C$14727,3,0)</f>
        <v>9.6</v>
      </c>
      <c r="G20" s="244">
        <f>VLOOKUP(A$3:A$7101,'DNEVNI IZVESTAJ'!A$2:D$14727,4,0)</f>
        <v>0</v>
      </c>
      <c r="H20" s="308">
        <f>C20-F20</f>
        <v>920.78</v>
      </c>
      <c r="I20" s="309">
        <f>VLOOKUP(A$3:A$7101,'DNEVNI IZVESTAJ'!A$2:BF$14727,6,0)</f>
        <v>4</v>
      </c>
      <c r="J20" s="336">
        <f ca="1">SUM(I20+UNOS!J$9)</f>
        <v>15</v>
      </c>
      <c r="K20" s="354" t="str">
        <f>VLOOKUP(A$3:A$7101,'DNEVNI IZVESTAJ'!A$2:BH$14727,7,0)</f>
        <v>SME</v>
      </c>
      <c r="L20" s="354" t="str">
        <f>VLOOKUP(A$3:A$7101,'DNEVNI IZVESTAJ'!A$2:BI$14727,8,0)</f>
        <v>1-29</v>
      </c>
      <c r="M20" s="346">
        <f>VLOOKUP(A$3:A$7101,'DNEVNI IZVESTAJ'!A$2:BJ$14727,9,0)</f>
        <v>0</v>
      </c>
      <c r="N20" s="346">
        <f>VLOOKUP(A$3:A$7101,'DNEVNI IZVESTAJ'!A$2:BK$14727,10,0)</f>
        <v>9.59</v>
      </c>
      <c r="O20" s="244">
        <f>VLOOKUP(A$3:A$7101,'DNEVNI IZVESTAJ'!A$2:BL$14727,11,0)</f>
        <v>0</v>
      </c>
      <c r="P20" s="346">
        <f>VLOOKUP(A$3:A$7101,'DNEVNI IZVESTAJ'!A$2:BM$14727,12,0)</f>
        <v>0</v>
      </c>
      <c r="Q20" s="244">
        <f>VLOOKUP(A$3:A$7101,'DNEVNI IZVESTAJ'!A$2:BN$14727,13,0)</f>
        <v>0</v>
      </c>
      <c r="R20" s="244">
        <f>VLOOKUP(A$3:A$7101,'DNEVNI IZVESTAJ'!A$2:BO$14727,14,0)</f>
        <v>0</v>
      </c>
      <c r="S20" s="346">
        <f>VLOOKUP(A$3:A$7101,'DNEVNI IZVESTAJ'!A$2:BP$14727,15,0)</f>
        <v>0</v>
      </c>
      <c r="T20" s="346"/>
      <c r="U20" s="374" t="s">
        <v>16286</v>
      </c>
      <c r="BG20" s="310"/>
    </row>
    <row r="21" spans="1:59" s="309" customFormat="1">
      <c r="A21" s="153" t="s">
        <v>15857</v>
      </c>
      <c r="B21" s="153" t="s">
        <v>15643</v>
      </c>
      <c r="C21" s="153">
        <v>0</v>
      </c>
      <c r="D21" s="153">
        <v>47636.43</v>
      </c>
      <c r="E21" s="153" t="s">
        <v>15858</v>
      </c>
      <c r="F21" s="241">
        <f>VLOOKUP(A$3:A$7101,'DNEVNI IZVESTAJ'!A$2:C$14727,3,0)</f>
        <v>0</v>
      </c>
      <c r="G21" s="244">
        <f>VLOOKUP(A$3:A$7101,'DNEVNI IZVESTAJ'!A$2:D$14727,4,0)</f>
        <v>38539.71</v>
      </c>
      <c r="H21" s="308">
        <f>C21-F21</f>
        <v>0</v>
      </c>
      <c r="I21" s="309">
        <f>VLOOKUP(A$3:A$7101,'DNEVNI IZVESTAJ'!A$2:BF$14727,6,0)</f>
        <v>0</v>
      </c>
      <c r="J21" s="337">
        <f ca="1">SUM(I21+UNOS!J$9)</f>
        <v>11</v>
      </c>
      <c r="K21" s="309" t="str">
        <f>VLOOKUP(A$3:A$7101,'DNEVNI IZVESTAJ'!A$2:BH$14727,7,0)</f>
        <v>SME</v>
      </c>
      <c r="L21" s="309" t="str">
        <f>VLOOKUP(A$3:A$7101,'DNEVNI IZVESTAJ'!A$2:BI$14727,8,0)</f>
        <v>Current</v>
      </c>
      <c r="M21" s="244">
        <f>VLOOKUP(A$3:A$7101,'DNEVNI IZVESTAJ'!A$2:BJ$14727,9,0)</f>
        <v>0</v>
      </c>
      <c r="N21" s="244">
        <f>VLOOKUP(A$3:A$7101,'DNEVNI IZVESTAJ'!A$2:BK$14727,10,0)</f>
        <v>0</v>
      </c>
      <c r="O21" s="285">
        <f>VLOOKUP(A$3:A$7101,'DNEVNI IZVESTAJ'!A$2:BL$14727,11,0)</f>
        <v>0</v>
      </c>
      <c r="P21" s="285">
        <f>VLOOKUP(A$3:A$7101,'DNEVNI IZVESTAJ'!A$2:BM$14727,12,0)</f>
        <v>0</v>
      </c>
      <c r="Q21" s="285">
        <f>VLOOKUP(A$3:A$7101,'DNEVNI IZVESTAJ'!A$2:BN$14727,13,0)</f>
        <v>0</v>
      </c>
      <c r="R21" s="285">
        <f>VLOOKUP(A$3:A$7101,'DNEVNI IZVESTAJ'!A$2:BO$14727,14,0)</f>
        <v>0</v>
      </c>
      <c r="S21" s="285">
        <f>VLOOKUP(A$3:A$7101,'DNEVNI IZVESTAJ'!A$2:BP$14727,15,0)</f>
        <v>0</v>
      </c>
      <c r="T21" s="285"/>
      <c r="U21" s="152" t="s">
        <v>16286</v>
      </c>
      <c r="BG21" s="310"/>
    </row>
    <row r="22" spans="1:59" s="309" customFormat="1">
      <c r="A22" s="149" t="s">
        <v>2114</v>
      </c>
      <c r="B22" s="149" t="s">
        <v>2115</v>
      </c>
      <c r="C22" s="149">
        <v>0</v>
      </c>
      <c r="D22" s="149">
        <v>19462.830000000002</v>
      </c>
      <c r="E22" s="149" t="s">
        <v>2116</v>
      </c>
      <c r="F22" s="241">
        <f>VLOOKUP(A$3:A$7101,'DNEVNI IZVESTAJ'!A$2:C$14727,3,0)</f>
        <v>0</v>
      </c>
      <c r="G22" s="238">
        <f>VLOOKUP(A$3:A$7101,'DNEVNI IZVESTAJ'!A$2:D$14727,4,0)</f>
        <v>12711.26</v>
      </c>
      <c r="H22" s="308">
        <f>C22-F22</f>
        <v>0</v>
      </c>
      <c r="I22" s="14">
        <f>VLOOKUP(A$3:A$7101,'DNEVNI IZVESTAJ'!A$2:BF$14727,6,0)</f>
        <v>0</v>
      </c>
      <c r="J22" s="337">
        <f ca="1">SUM(I22+UNOS!J$9)</f>
        <v>11</v>
      </c>
      <c r="K22" s="14" t="str">
        <f>VLOOKUP(A$3:A$7101,'DNEVNI IZVESTAJ'!A$2:BH$14727,7,0)</f>
        <v>SME</v>
      </c>
      <c r="L22" s="14" t="str">
        <f>VLOOKUP(A$3:A$7101,'DNEVNI IZVESTAJ'!A$2:BI$14727,8,0)</f>
        <v>Current</v>
      </c>
      <c r="M22" s="238">
        <f>VLOOKUP(A$3:A$7101,'DNEVNI IZVESTAJ'!A$2:BJ$14727,9,0)</f>
        <v>0</v>
      </c>
      <c r="N22" s="244">
        <f>VLOOKUP(A$3:A$7101,'DNEVNI IZVESTAJ'!A$2:BK$14727,10,0)</f>
        <v>0</v>
      </c>
      <c r="O22" s="285">
        <f>VLOOKUP(A$3:A$7101,'DNEVNI IZVESTAJ'!A$2:BL$14727,11,0)</f>
        <v>0</v>
      </c>
      <c r="P22" s="285">
        <f>VLOOKUP(A$3:A$7101,'DNEVNI IZVESTAJ'!A$2:BM$14727,12,0)</f>
        <v>0</v>
      </c>
      <c r="Q22" s="285">
        <f>VLOOKUP(A$3:A$7101,'DNEVNI IZVESTAJ'!A$2:BN$14727,13,0)</f>
        <v>0</v>
      </c>
      <c r="R22" s="285">
        <f>VLOOKUP(A$3:A$7101,'DNEVNI IZVESTAJ'!A$2:BO$14727,14,0)</f>
        <v>0</v>
      </c>
      <c r="S22" s="285">
        <f>VLOOKUP(A$3:A$7101,'DNEVNI IZVESTAJ'!A$2:BP$14727,15,0)</f>
        <v>0</v>
      </c>
      <c r="T22" s="285"/>
      <c r="U22" s="152" t="s">
        <v>16286</v>
      </c>
      <c r="BG22" s="310"/>
    </row>
    <row r="23" spans="1:59" s="309" customFormat="1">
      <c r="A23" s="153" t="s">
        <v>223</v>
      </c>
      <c r="B23" s="153" t="s">
        <v>5265</v>
      </c>
      <c r="C23" s="153">
        <v>279.42</v>
      </c>
      <c r="D23" s="153">
        <v>2631.31</v>
      </c>
      <c r="E23" s="153" t="s">
        <v>222</v>
      </c>
      <c r="F23" s="241">
        <f>VLOOKUP(A$3:A$7101,'DNEVNI IZVESTAJ'!A$2:C$14727,3,0)</f>
        <v>0</v>
      </c>
      <c r="G23" s="244">
        <f>VLOOKUP(A$3:A$7101,'DNEVNI IZVESTAJ'!A$2:D$14727,4,0)</f>
        <v>2001.7</v>
      </c>
      <c r="H23" s="308">
        <f>C23-F23</f>
        <v>279.42</v>
      </c>
      <c r="I23" s="309">
        <f>VLOOKUP(A$3:A$7101,'DNEVNI IZVESTAJ'!A$2:BF$14727,6,0)</f>
        <v>0</v>
      </c>
      <c r="J23" s="336">
        <f ca="1">SUM(I23+UNOS!J$9)</f>
        <v>11</v>
      </c>
      <c r="K23" s="309" t="str">
        <f>VLOOKUP(A$3:A$7101,'DNEVNI IZVESTAJ'!A$2:BH$14727,7,0)</f>
        <v>SBB</v>
      </c>
      <c r="L23" s="309" t="str">
        <f>VLOOKUP(A$3:A$7101,'DNEVNI IZVESTAJ'!A$2:BI$14727,8,0)</f>
        <v>Current</v>
      </c>
      <c r="M23" s="244">
        <f>VLOOKUP(A$3:A$7101,'DNEVNI IZVESTAJ'!A$2:BJ$14727,9,0)</f>
        <v>0</v>
      </c>
      <c r="N23" s="244">
        <f>VLOOKUP(A$3:A$7101,'DNEVNI IZVESTAJ'!A$2:BK$14727,10,0)</f>
        <v>0</v>
      </c>
      <c r="O23" s="244">
        <f>VLOOKUP(A$3:A$7101,'DNEVNI IZVESTAJ'!A$2:BL$14727,11,0)</f>
        <v>0</v>
      </c>
      <c r="P23" s="244">
        <f>VLOOKUP(A$3:A$7101,'DNEVNI IZVESTAJ'!A$2:BM$14727,12,0)</f>
        <v>0</v>
      </c>
      <c r="Q23" s="244">
        <f>VLOOKUP(A$3:A$7101,'DNEVNI IZVESTAJ'!A$2:BN$14727,13,0)</f>
        <v>0</v>
      </c>
      <c r="R23" s="244">
        <f>VLOOKUP(A$3:A$7101,'DNEVNI IZVESTAJ'!A$2:BO$14727,14,0)</f>
        <v>0</v>
      </c>
      <c r="S23" s="244">
        <f>VLOOKUP(A$3:A$7101,'DNEVNI IZVESTAJ'!A$2:BP$14727,15,0)</f>
        <v>0</v>
      </c>
      <c r="T23" s="244"/>
      <c r="U23" s="115" t="s">
        <v>16287</v>
      </c>
      <c r="BG23" s="310"/>
    </row>
    <row r="24" spans="1:59" s="309" customFormat="1">
      <c r="A24" s="153" t="s">
        <v>221</v>
      </c>
      <c r="B24" s="153" t="s">
        <v>5265</v>
      </c>
      <c r="C24" s="153">
        <v>273.52</v>
      </c>
      <c r="D24" s="153">
        <v>2575.83</v>
      </c>
      <c r="E24" s="153" t="s">
        <v>222</v>
      </c>
      <c r="F24" s="241">
        <f>VLOOKUP(A$3:A$7101,'DNEVNI IZVESTAJ'!A$2:C$14727,3,0)</f>
        <v>0</v>
      </c>
      <c r="G24" s="244">
        <f>VLOOKUP(A$3:A$7101,'DNEVNI IZVESTAJ'!A$2:D$14727,4,0)</f>
        <v>1959.52</v>
      </c>
      <c r="H24" s="308">
        <f>C24-F24</f>
        <v>273.52</v>
      </c>
      <c r="I24" s="309">
        <f>VLOOKUP(A$3:A$7101,'DNEVNI IZVESTAJ'!A$2:BF$14727,6,0)</f>
        <v>0</v>
      </c>
      <c r="J24" s="336">
        <f ca="1">SUM(I24+UNOS!J$9)</f>
        <v>11</v>
      </c>
      <c r="K24" s="309" t="str">
        <f>VLOOKUP(A$3:A$7101,'DNEVNI IZVESTAJ'!A$2:BH$14727,7,0)</f>
        <v>SBB</v>
      </c>
      <c r="L24" s="309" t="str">
        <f>VLOOKUP(A$3:A$7101,'DNEVNI IZVESTAJ'!A$2:BI$14727,8,0)</f>
        <v>Current</v>
      </c>
      <c r="M24" s="244">
        <f>VLOOKUP(A$3:A$7101,'DNEVNI IZVESTAJ'!A$2:BJ$14727,9,0)</f>
        <v>0</v>
      </c>
      <c r="N24" s="244">
        <f>VLOOKUP(A$3:A$7101,'DNEVNI IZVESTAJ'!A$2:BK$14727,10,0)</f>
        <v>0</v>
      </c>
      <c r="O24" s="244">
        <f>VLOOKUP(A$3:A$7101,'DNEVNI IZVESTAJ'!A$2:BL$14727,11,0)</f>
        <v>0</v>
      </c>
      <c r="P24" s="244">
        <f>VLOOKUP(A$3:A$7101,'DNEVNI IZVESTAJ'!A$2:BM$14727,12,0)</f>
        <v>0</v>
      </c>
      <c r="Q24" s="244">
        <f>VLOOKUP(A$3:A$7101,'DNEVNI IZVESTAJ'!A$2:BN$14727,13,0)</f>
        <v>0</v>
      </c>
      <c r="R24" s="244">
        <f>VLOOKUP(A$3:A$7101,'DNEVNI IZVESTAJ'!A$2:BO$14727,14,0)</f>
        <v>0</v>
      </c>
      <c r="S24" s="244">
        <f>VLOOKUP(A$3:A$7101,'DNEVNI IZVESTAJ'!A$2:BP$14727,15,0)</f>
        <v>0</v>
      </c>
      <c r="T24" s="244"/>
      <c r="U24" s="152" t="s">
        <v>16287</v>
      </c>
      <c r="BG24" s="310"/>
    </row>
    <row r="25" spans="1:59" s="309" customFormat="1">
      <c r="A25" s="153" t="s">
        <v>218</v>
      </c>
      <c r="B25" s="153" t="s">
        <v>5265</v>
      </c>
      <c r="C25" s="153">
        <v>326.36</v>
      </c>
      <c r="D25" s="153">
        <v>2494.64</v>
      </c>
      <c r="E25" s="153" t="s">
        <v>219</v>
      </c>
      <c r="F25" s="241">
        <f>VLOOKUP(A$3:A$7101,'DNEVNI IZVESTAJ'!A$2:C$14727,3,0)</f>
        <v>0</v>
      </c>
      <c r="G25" s="244">
        <f>VLOOKUP(A$3:A$7101,'DNEVNI IZVESTAJ'!A$2:D$14727,4,0)</f>
        <v>1891.09</v>
      </c>
      <c r="H25" s="308">
        <f>C25-F25</f>
        <v>326.36</v>
      </c>
      <c r="I25" s="309">
        <f>VLOOKUP(A$3:A$7101,'DNEVNI IZVESTAJ'!A$2:BF$14727,6,0)</f>
        <v>0</v>
      </c>
      <c r="J25" s="336">
        <f ca="1">SUM(I25+UNOS!J$9)</f>
        <v>11</v>
      </c>
      <c r="K25" s="309" t="str">
        <f>VLOOKUP(A$3:A$7101,'DNEVNI IZVESTAJ'!A$2:BH$14727,7,0)</f>
        <v>SBB</v>
      </c>
      <c r="L25" s="309" t="str">
        <f>VLOOKUP(A$3:A$7101,'DNEVNI IZVESTAJ'!A$2:BI$14727,8,0)</f>
        <v>Current</v>
      </c>
      <c r="M25" s="244">
        <f>VLOOKUP(A$3:A$7101,'DNEVNI IZVESTAJ'!A$2:BJ$14727,9,0)</f>
        <v>0</v>
      </c>
      <c r="N25" s="244">
        <f>VLOOKUP(A$3:A$7101,'DNEVNI IZVESTAJ'!A$2:BK$14727,10,0)</f>
        <v>0</v>
      </c>
      <c r="O25" s="244">
        <f>VLOOKUP(A$3:A$7101,'DNEVNI IZVESTAJ'!A$2:BL$14727,11,0)</f>
        <v>0</v>
      </c>
      <c r="P25" s="244">
        <f>VLOOKUP(A$3:A$7101,'DNEVNI IZVESTAJ'!A$2:BM$14727,12,0)</f>
        <v>0</v>
      </c>
      <c r="Q25" s="244">
        <f>VLOOKUP(A$3:A$7101,'DNEVNI IZVESTAJ'!A$2:BN$14727,13,0)</f>
        <v>0</v>
      </c>
      <c r="R25" s="244">
        <f>VLOOKUP(A$3:A$7101,'DNEVNI IZVESTAJ'!A$2:BO$14727,14,0)</f>
        <v>0</v>
      </c>
      <c r="S25" s="244">
        <f>VLOOKUP(A$3:A$7101,'DNEVNI IZVESTAJ'!A$2:BP$14727,15,0)</f>
        <v>0</v>
      </c>
      <c r="T25" s="244"/>
      <c r="U25" s="115" t="s">
        <v>16287</v>
      </c>
      <c r="BG25" s="310"/>
    </row>
    <row r="26" spans="1:59" s="309" customFormat="1">
      <c r="A26" s="153" t="s">
        <v>220</v>
      </c>
      <c r="B26" s="153" t="s">
        <v>5265</v>
      </c>
      <c r="C26" s="153">
        <v>326.36</v>
      </c>
      <c r="D26" s="153">
        <v>2494.64</v>
      </c>
      <c r="E26" s="153" t="s">
        <v>219</v>
      </c>
      <c r="F26" s="241">
        <f>VLOOKUP(A$3:A$7101,'DNEVNI IZVESTAJ'!A$2:C$14727,3,0)</f>
        <v>0</v>
      </c>
      <c r="G26" s="244">
        <f>VLOOKUP(A$3:A$7101,'DNEVNI IZVESTAJ'!A$2:D$14727,4,0)</f>
        <v>1891.09</v>
      </c>
      <c r="H26" s="308">
        <f>C26-F26</f>
        <v>326.36</v>
      </c>
      <c r="I26" s="309">
        <f>VLOOKUP(A$3:A$7101,'DNEVNI IZVESTAJ'!A$2:BF$14727,6,0)</f>
        <v>0</v>
      </c>
      <c r="J26" s="336">
        <f ca="1">SUM(I26+UNOS!J$9)</f>
        <v>11</v>
      </c>
      <c r="K26" s="309" t="str">
        <f>VLOOKUP(A$3:A$7101,'DNEVNI IZVESTAJ'!A$2:BH$14727,7,0)</f>
        <v>SBB</v>
      </c>
      <c r="L26" s="309" t="str">
        <f>VLOOKUP(A$3:A$7101,'DNEVNI IZVESTAJ'!A$2:BI$14727,8,0)</f>
        <v>Current</v>
      </c>
      <c r="M26" s="244">
        <f>VLOOKUP(A$3:A$7101,'DNEVNI IZVESTAJ'!A$2:BJ$14727,9,0)</f>
        <v>0</v>
      </c>
      <c r="N26" s="244">
        <f>VLOOKUP(A$3:A$7101,'DNEVNI IZVESTAJ'!A$2:BK$14727,10,0)</f>
        <v>0</v>
      </c>
      <c r="O26" s="244">
        <f>VLOOKUP(A$3:A$7101,'DNEVNI IZVESTAJ'!A$2:BL$14727,11,0)</f>
        <v>0</v>
      </c>
      <c r="P26" s="244">
        <f>VLOOKUP(A$3:A$7101,'DNEVNI IZVESTAJ'!A$2:BM$14727,12,0)</f>
        <v>0</v>
      </c>
      <c r="Q26" s="244">
        <f>VLOOKUP(A$3:A$7101,'DNEVNI IZVESTAJ'!A$2:BN$14727,13,0)</f>
        <v>0</v>
      </c>
      <c r="R26" s="244">
        <f>VLOOKUP(A$3:A$7101,'DNEVNI IZVESTAJ'!A$2:BO$14727,14,0)</f>
        <v>0</v>
      </c>
      <c r="S26" s="244">
        <f>VLOOKUP(A$3:A$7101,'DNEVNI IZVESTAJ'!A$2:BP$14727,15,0)</f>
        <v>0</v>
      </c>
      <c r="T26" s="244"/>
      <c r="U26" s="152" t="s">
        <v>16287</v>
      </c>
      <c r="BG26" s="310"/>
    </row>
    <row r="27" spans="1:59">
      <c r="A27" s="153" t="s">
        <v>1201</v>
      </c>
      <c r="B27" s="153" t="s">
        <v>1202</v>
      </c>
      <c r="C27" s="153">
        <v>240.18</v>
      </c>
      <c r="D27" s="153">
        <v>5346.82</v>
      </c>
      <c r="E27" s="153" t="s">
        <v>1203</v>
      </c>
      <c r="F27" s="241">
        <f>VLOOKUP(A$3:A$7101,'DNEVNI IZVESTAJ'!A$2:C$14727,3,0)</f>
        <v>0</v>
      </c>
      <c r="G27" s="244">
        <f>VLOOKUP(A$3:A$7101,'DNEVNI IZVESTAJ'!A$2:D$14727,4,0)</f>
        <v>4510.09</v>
      </c>
      <c r="H27" s="308">
        <f>C27-F27</f>
        <v>240.18</v>
      </c>
      <c r="I27" s="309">
        <f>VLOOKUP(A$3:A$7101,'DNEVNI IZVESTAJ'!A$2:BF$14727,6,0)</f>
        <v>0</v>
      </c>
      <c r="J27" s="336">
        <f ca="1">SUM(I27+UNOS!J$9)</f>
        <v>11</v>
      </c>
      <c r="K27" s="309" t="str">
        <f>VLOOKUP(A$3:A$7101,'DNEVNI IZVESTAJ'!A$2:BH$14727,7,0)</f>
        <v>L CORP</v>
      </c>
      <c r="L27" s="309" t="str">
        <f>VLOOKUP(A$3:A$7101,'DNEVNI IZVESTAJ'!A$2:BI$14727,8,0)</f>
        <v>Current</v>
      </c>
      <c r="M27" s="244">
        <f>VLOOKUP(A$3:A$7101,'DNEVNI IZVESTAJ'!A$2:BJ$14727,9,0)</f>
        <v>0</v>
      </c>
      <c r="N27" s="244">
        <f>VLOOKUP(A$3:A$7101,'DNEVNI IZVESTAJ'!A$2:BK$14727,10,0)</f>
        <v>0</v>
      </c>
      <c r="O27" s="244">
        <f>VLOOKUP(A$3:A$7101,'DNEVNI IZVESTAJ'!A$2:BL$14727,11,0)</f>
        <v>0</v>
      </c>
      <c r="P27" s="244">
        <f>VLOOKUP(A$3:A$7101,'DNEVNI IZVESTAJ'!A$2:BM$14727,12,0)</f>
        <v>0</v>
      </c>
      <c r="Q27" s="244">
        <f>VLOOKUP(A$3:A$7101,'DNEVNI IZVESTAJ'!A$2:BN$14727,13,0)</f>
        <v>0</v>
      </c>
      <c r="R27" s="244">
        <f>VLOOKUP(A$3:A$7101,'DNEVNI IZVESTAJ'!A$2:BO$14727,14,0)</f>
        <v>0</v>
      </c>
      <c r="S27" s="346">
        <f>VLOOKUP(A$3:A$7101,'DNEVNI IZVESTAJ'!A$2:BP$14727,15,0)</f>
        <v>0</v>
      </c>
      <c r="T27" s="346"/>
      <c r="U27" s="152" t="s">
        <v>16286</v>
      </c>
    </row>
    <row r="28" spans="1:59">
      <c r="A28" s="153" t="s">
        <v>2868</v>
      </c>
      <c r="B28" s="153" t="s">
        <v>2863</v>
      </c>
      <c r="C28" s="153">
        <v>0</v>
      </c>
      <c r="D28" s="153">
        <v>3390.05</v>
      </c>
      <c r="E28" s="153" t="s">
        <v>2869</v>
      </c>
      <c r="F28" s="241">
        <f>VLOOKUP(A$3:A$7101,'DNEVNI IZVESTAJ'!A$2:C$14727,3,0)</f>
        <v>0</v>
      </c>
      <c r="G28" s="244">
        <f>VLOOKUP(A$3:A$7101,'DNEVNI IZVESTAJ'!A$2:D$14727,4,0)</f>
        <v>1721.43</v>
      </c>
      <c r="H28" s="308">
        <f>C28-F28</f>
        <v>0</v>
      </c>
      <c r="I28" s="309">
        <f>VLOOKUP(A$3:A$7101,'DNEVNI IZVESTAJ'!A$2:BF$14727,6,0)</f>
        <v>0</v>
      </c>
      <c r="J28" s="337">
        <f ca="1">SUM(I28+UNOS!J$9)</f>
        <v>11</v>
      </c>
      <c r="K28" s="309" t="str">
        <f>VLOOKUP(A$3:A$7101,'DNEVNI IZVESTAJ'!A$2:BH$14727,7,0)</f>
        <v>SME</v>
      </c>
      <c r="L28" s="309" t="str">
        <f>VLOOKUP(A$3:A$7101,'DNEVNI IZVESTAJ'!A$2:BI$14727,8,0)</f>
        <v>Current</v>
      </c>
      <c r="M28" s="244">
        <f>VLOOKUP(A$3:A$7101,'DNEVNI IZVESTAJ'!A$2:BJ$14727,9,0)</f>
        <v>0</v>
      </c>
      <c r="N28" s="244">
        <f>VLOOKUP(A$3:A$7101,'DNEVNI IZVESTAJ'!A$2:BK$14727,10,0)</f>
        <v>0</v>
      </c>
      <c r="O28" s="285">
        <f>VLOOKUP(A$3:A$7101,'DNEVNI IZVESTAJ'!A$2:BL$14727,11,0)</f>
        <v>0</v>
      </c>
      <c r="P28" s="285">
        <f>VLOOKUP(A$3:A$7101,'DNEVNI IZVESTAJ'!A$2:BM$14727,12,0)</f>
        <v>0</v>
      </c>
      <c r="Q28" s="285">
        <f>VLOOKUP(A$3:A$7101,'DNEVNI IZVESTAJ'!A$2:BN$14727,13,0)</f>
        <v>0</v>
      </c>
      <c r="R28" s="285">
        <f>VLOOKUP(A$3:A$7101,'DNEVNI IZVESTAJ'!A$2:BO$14727,14,0)</f>
        <v>0</v>
      </c>
      <c r="S28" s="285">
        <f>VLOOKUP(A$3:A$7101,'DNEVNI IZVESTAJ'!A$2:BP$14727,15,0)</f>
        <v>0</v>
      </c>
      <c r="T28" s="285"/>
      <c r="U28" s="152" t="s">
        <v>16286</v>
      </c>
    </row>
    <row r="29" spans="1:59">
      <c r="A29" s="153" t="s">
        <v>3449</v>
      </c>
      <c r="B29" s="153" t="s">
        <v>4038</v>
      </c>
      <c r="C29" s="153">
        <v>11708.83</v>
      </c>
      <c r="D29" s="153">
        <v>11321.18</v>
      </c>
      <c r="E29" s="153" t="s">
        <v>3450</v>
      </c>
      <c r="F29" s="241">
        <f>VLOOKUP(A$3:A$7101,'DNEVNI IZVESTAJ'!A$2:C$14727,3,0)</f>
        <v>0</v>
      </c>
      <c r="G29" s="244">
        <f>VLOOKUP(A$3:A$7101,'DNEVNI IZVESTAJ'!A$2:D$14727,4,0)</f>
        <v>11321.18</v>
      </c>
      <c r="H29" s="353">
        <f>C29-F29</f>
        <v>11708.83</v>
      </c>
      <c r="I29" s="14">
        <f>VLOOKUP(A$3:A$7101,'DNEVNI IZVESTAJ'!A$2:BF$14727,6,0)</f>
        <v>0</v>
      </c>
      <c r="J29" s="337">
        <f ca="1">SUM(I29+UNOS!J$9)</f>
        <v>11</v>
      </c>
      <c r="K29" s="14" t="str">
        <f>VLOOKUP(A$3:A$7101,'DNEVNI IZVESTAJ'!A$2:BH$14727,7,0)</f>
        <v>SME</v>
      </c>
      <c r="L29" s="14" t="str">
        <f>VLOOKUP(A$3:A$7101,'DNEVNI IZVESTAJ'!A$2:BI$14727,8,0)</f>
        <v>Current</v>
      </c>
      <c r="M29" s="238">
        <f>VLOOKUP(A$3:A$7101,'DNEVNI IZVESTAJ'!A$2:BJ$14727,9,0)</f>
        <v>0</v>
      </c>
      <c r="N29" s="244">
        <f>VLOOKUP(A$3:A$7101,'DNEVNI IZVESTAJ'!A$2:BK$14727,10,0)</f>
        <v>0</v>
      </c>
      <c r="O29" s="285">
        <f>VLOOKUP(A$3:A$7101,'DNEVNI IZVESTAJ'!A$2:BL$14727,11,0)</f>
        <v>0</v>
      </c>
      <c r="P29" s="285">
        <f>VLOOKUP(A$3:A$7101,'DNEVNI IZVESTAJ'!A$2:BM$14727,12,0)</f>
        <v>0</v>
      </c>
      <c r="Q29" s="285">
        <f>VLOOKUP(A$3:A$7101,'DNEVNI IZVESTAJ'!A$2:BN$14727,13,0)</f>
        <v>0</v>
      </c>
      <c r="R29" s="285">
        <f>VLOOKUP(A$3:A$7101,'DNEVNI IZVESTAJ'!A$2:BO$14727,14,0)</f>
        <v>0</v>
      </c>
      <c r="S29" s="285">
        <f>VLOOKUP(A$3:A$7101,'DNEVNI IZVESTAJ'!A$2:BP$14727,15,0)</f>
        <v>0</v>
      </c>
      <c r="T29" s="285"/>
      <c r="U29" s="152" t="s">
        <v>16288</v>
      </c>
    </row>
    <row r="30" spans="1:59">
      <c r="A30" s="153" t="s">
        <v>14559</v>
      </c>
      <c r="B30" s="153" t="s">
        <v>14560</v>
      </c>
      <c r="C30" s="153">
        <v>14.66</v>
      </c>
      <c r="D30" s="153">
        <v>67984.19</v>
      </c>
      <c r="E30" s="153" t="s">
        <v>15053</v>
      </c>
      <c r="F30" s="241">
        <f>VLOOKUP(A$3:A$7101,'DNEVNI IZVESTAJ'!A$2:C$14727,3,0)</f>
        <v>0</v>
      </c>
      <c r="G30" s="244">
        <f>VLOOKUP(A$3:A$7101,'DNEVNI IZVESTAJ'!A$2:D$14727,4,0)</f>
        <v>61699.6</v>
      </c>
      <c r="H30" s="308">
        <f>C30-F30</f>
        <v>14.66</v>
      </c>
      <c r="I30" s="309">
        <f>VLOOKUP(A$3:A$7101,'DNEVNI IZVESTAJ'!A$2:BF$14727,6,0)</f>
        <v>0</v>
      </c>
      <c r="J30" s="337">
        <f ca="1">SUM(I30+UNOS!J$9)</f>
        <v>11</v>
      </c>
      <c r="K30" s="309" t="str">
        <f>VLOOKUP(A$3:A$7101,'DNEVNI IZVESTAJ'!A$2:BH$14727,7,0)</f>
        <v>SME</v>
      </c>
      <c r="L30" s="309" t="str">
        <f>VLOOKUP(A$3:A$7101,'DNEVNI IZVESTAJ'!A$2:BI$14727,8,0)</f>
        <v>Current</v>
      </c>
      <c r="M30" s="244">
        <f>VLOOKUP(A$3:A$7101,'DNEVNI IZVESTAJ'!A$2:BJ$14727,9,0)</f>
        <v>0</v>
      </c>
      <c r="N30" s="244">
        <f>VLOOKUP(A$3:A$7101,'DNEVNI IZVESTAJ'!A$2:BK$14727,10,0)</f>
        <v>0</v>
      </c>
      <c r="O30" s="285">
        <f>VLOOKUP(A$3:A$7101,'DNEVNI IZVESTAJ'!A$2:BL$14727,11,0)</f>
        <v>0</v>
      </c>
      <c r="P30" s="285">
        <f>VLOOKUP(A$3:A$7101,'DNEVNI IZVESTAJ'!A$2:BM$14727,12,0)</f>
        <v>0</v>
      </c>
      <c r="Q30" s="285">
        <f>VLOOKUP(A$3:A$7101,'DNEVNI IZVESTAJ'!A$2:BN$14727,13,0)</f>
        <v>0</v>
      </c>
      <c r="R30" s="285">
        <f>VLOOKUP(A$3:A$7101,'DNEVNI IZVESTAJ'!A$2:BO$14727,14,0)</f>
        <v>0</v>
      </c>
      <c r="S30" s="370">
        <f>VLOOKUP(A$3:A$7101,'DNEVNI IZVESTAJ'!A$2:BP$14727,15,0)</f>
        <v>0</v>
      </c>
      <c r="T30" s="285"/>
      <c r="U30" s="152" t="s">
        <v>16286</v>
      </c>
    </row>
    <row r="31" spans="1:59">
      <c r="A31" s="153" t="s">
        <v>11910</v>
      </c>
      <c r="B31" s="153" t="s">
        <v>11911</v>
      </c>
      <c r="C31" s="153">
        <v>0</v>
      </c>
      <c r="D31" s="153">
        <v>204502.21</v>
      </c>
      <c r="E31" s="153" t="s">
        <v>11912</v>
      </c>
      <c r="F31" s="241">
        <f>VLOOKUP(A$3:A$7101,'DNEVNI IZVESTAJ'!A$2:C$14727,3,0)</f>
        <v>0</v>
      </c>
      <c r="G31" s="244">
        <f>VLOOKUP(A$3:A$7101,'DNEVNI IZVESTAJ'!A$2:D$14727,4,0)</f>
        <v>164246.69</v>
      </c>
      <c r="H31" s="308">
        <f>C31-F31</f>
        <v>0</v>
      </c>
      <c r="I31" s="309">
        <f>VLOOKUP(A$3:A$7101,'DNEVNI IZVESTAJ'!A$2:BF$14727,6,0)</f>
        <v>0</v>
      </c>
      <c r="J31" s="336">
        <f ca="1">SUM(I31+UNOS!J$9)</f>
        <v>11</v>
      </c>
      <c r="K31" s="309" t="str">
        <f>VLOOKUP(A$3:A$7101,'DNEVNI IZVESTAJ'!A$2:BH$14727,7,0)</f>
        <v>SME</v>
      </c>
      <c r="L31" s="309" t="str">
        <f>VLOOKUP(A$3:A$7101,'DNEVNI IZVESTAJ'!A$2:BI$14727,8,0)</f>
        <v>Current</v>
      </c>
      <c r="M31" s="244">
        <f>VLOOKUP(A$3:A$7101,'DNEVNI IZVESTAJ'!A$2:BJ$14727,9,0)</f>
        <v>0</v>
      </c>
      <c r="N31" s="244">
        <f>VLOOKUP(A$3:A$7101,'DNEVNI IZVESTAJ'!A$2:BK$14727,10,0)</f>
        <v>0</v>
      </c>
      <c r="O31" s="244">
        <f>VLOOKUP(A$3:A$7101,'DNEVNI IZVESTAJ'!A$2:BL$14727,11,0)</f>
        <v>0</v>
      </c>
      <c r="P31" s="244">
        <f>VLOOKUP(A$3:A$7101,'DNEVNI IZVESTAJ'!A$2:BM$14727,12,0)</f>
        <v>0</v>
      </c>
      <c r="Q31" s="244">
        <f>VLOOKUP(A$3:A$7101,'DNEVNI IZVESTAJ'!A$2:BN$14727,13,0)</f>
        <v>0</v>
      </c>
      <c r="R31" s="244">
        <f>VLOOKUP(A$3:A$7101,'DNEVNI IZVESTAJ'!A$2:BO$14727,14,0)</f>
        <v>0</v>
      </c>
      <c r="S31" s="244">
        <f>VLOOKUP(A$3:A$7101,'DNEVNI IZVESTAJ'!A$2:BP$14727,15,0)</f>
        <v>0</v>
      </c>
      <c r="T31" s="244"/>
      <c r="U31" s="152" t="s">
        <v>16286</v>
      </c>
    </row>
    <row r="32" spans="1:59">
      <c r="A32" s="153" t="s">
        <v>4860</v>
      </c>
      <c r="B32" s="153" t="s">
        <v>4858</v>
      </c>
      <c r="C32" s="153">
        <v>0.18</v>
      </c>
      <c r="D32" s="153">
        <v>14461.03</v>
      </c>
      <c r="E32" s="153" t="s">
        <v>4861</v>
      </c>
      <c r="F32" s="241">
        <f>VLOOKUP(A$3:A$7101,'DNEVNI IZVESTAJ'!A$2:C$14727,3,0)</f>
        <v>0</v>
      </c>
      <c r="G32" s="244">
        <f>VLOOKUP(A$3:A$7101,'DNEVNI IZVESTAJ'!A$2:D$14727,4,0)</f>
        <v>11042.9</v>
      </c>
      <c r="H32" s="308">
        <f>C32-F32</f>
        <v>0.18</v>
      </c>
      <c r="I32" s="309">
        <f>VLOOKUP(A$3:A$7101,'DNEVNI IZVESTAJ'!A$2:BF$14727,6,0)</f>
        <v>0</v>
      </c>
      <c r="J32" s="336">
        <f ca="1">SUM(I32+UNOS!J$9)</f>
        <v>11</v>
      </c>
      <c r="K32" s="309" t="str">
        <f>VLOOKUP(A$3:A$7101,'DNEVNI IZVESTAJ'!A$2:BH$14727,7,0)</f>
        <v>SME</v>
      </c>
      <c r="L32" s="309" t="str">
        <f>VLOOKUP(A$3:A$7101,'DNEVNI IZVESTAJ'!A$2:BI$14727,8,0)</f>
        <v>Current</v>
      </c>
      <c r="M32" s="244">
        <f>VLOOKUP(A$3:A$7101,'DNEVNI IZVESTAJ'!A$2:BJ$14727,9,0)</f>
        <v>0</v>
      </c>
      <c r="N32" s="244">
        <f>VLOOKUP(A$3:A$7101,'DNEVNI IZVESTAJ'!A$2:BK$14727,10,0)</f>
        <v>0</v>
      </c>
      <c r="O32" s="244">
        <f>VLOOKUP(A$3:A$7101,'DNEVNI IZVESTAJ'!A$2:BL$14727,11,0)</f>
        <v>0</v>
      </c>
      <c r="P32" s="244">
        <f>VLOOKUP(A$3:A$7101,'DNEVNI IZVESTAJ'!A$2:BM$14727,12,0)</f>
        <v>0</v>
      </c>
      <c r="Q32" s="244">
        <f>VLOOKUP(A$3:A$7101,'DNEVNI IZVESTAJ'!A$2:BN$14727,13,0)</f>
        <v>0</v>
      </c>
      <c r="R32" s="244">
        <f>VLOOKUP(A$3:A$7101,'DNEVNI IZVESTAJ'!A$2:BO$14727,14,0)</f>
        <v>0</v>
      </c>
      <c r="S32" s="244">
        <f>VLOOKUP(A$3:A$7101,'DNEVNI IZVESTAJ'!A$2:BP$14727,15,0)</f>
        <v>0</v>
      </c>
      <c r="T32" s="244"/>
      <c r="U32" s="152" t="s">
        <v>16286</v>
      </c>
    </row>
    <row r="33" spans="1:59">
      <c r="A33" s="153" t="s">
        <v>4862</v>
      </c>
      <c r="B33" s="153" t="s">
        <v>4858</v>
      </c>
      <c r="C33" s="153">
        <v>0</v>
      </c>
      <c r="D33" s="153">
        <v>11797.15</v>
      </c>
      <c r="E33" s="153" t="s">
        <v>4863</v>
      </c>
      <c r="F33" s="241">
        <f>VLOOKUP(A$3:A$7101,'DNEVNI IZVESTAJ'!A$2:C$14727,3,0)</f>
        <v>0</v>
      </c>
      <c r="G33" s="244">
        <f>VLOOKUP(A$3:A$7101,'DNEVNI IZVESTAJ'!A$2:D$14727,4,0)</f>
        <v>9008.67</v>
      </c>
      <c r="H33" s="308">
        <f>C33-F33</f>
        <v>0</v>
      </c>
      <c r="I33" s="309">
        <f>VLOOKUP(A$3:A$7101,'DNEVNI IZVESTAJ'!A$2:BF$14727,6,0)</f>
        <v>0</v>
      </c>
      <c r="J33" s="337">
        <f ca="1">SUM(I33+UNOS!J$9)</f>
        <v>11</v>
      </c>
      <c r="K33" s="309" t="str">
        <f>VLOOKUP(A$3:A$7101,'DNEVNI IZVESTAJ'!A$2:BH$14727,7,0)</f>
        <v>SME</v>
      </c>
      <c r="L33" s="309" t="str">
        <f>VLOOKUP(A$3:A$7101,'DNEVNI IZVESTAJ'!A$2:BI$14727,8,0)</f>
        <v>Current</v>
      </c>
      <c r="M33" s="244">
        <f>VLOOKUP(A$3:A$7101,'DNEVNI IZVESTAJ'!A$2:BJ$14727,9,0)</f>
        <v>0</v>
      </c>
      <c r="N33" s="244">
        <f>VLOOKUP(A$3:A$7101,'DNEVNI IZVESTAJ'!A$2:BK$14727,10,0)</f>
        <v>0</v>
      </c>
      <c r="O33" s="285">
        <f>VLOOKUP(A$3:A$7101,'DNEVNI IZVESTAJ'!A$2:BL$14727,11,0)</f>
        <v>0</v>
      </c>
      <c r="P33" s="285">
        <f>VLOOKUP(A$3:A$7101,'DNEVNI IZVESTAJ'!A$2:BM$14727,12,0)</f>
        <v>0</v>
      </c>
      <c r="Q33" s="285">
        <f>VLOOKUP(A$3:A$7101,'DNEVNI IZVESTAJ'!A$2:BN$14727,13,0)</f>
        <v>0</v>
      </c>
      <c r="R33" s="285">
        <f>VLOOKUP(A$3:A$7101,'DNEVNI IZVESTAJ'!A$2:BO$14727,14,0)</f>
        <v>0</v>
      </c>
      <c r="S33" s="285">
        <f>VLOOKUP(A$3:A$7101,'DNEVNI IZVESTAJ'!A$2:BP$14727,15,0)</f>
        <v>0</v>
      </c>
      <c r="T33" s="285"/>
      <c r="U33" s="152" t="s">
        <v>16286</v>
      </c>
    </row>
    <row r="34" spans="1:59">
      <c r="A34" s="153" t="s">
        <v>4857</v>
      </c>
      <c r="B34" s="153" t="s">
        <v>4858</v>
      </c>
      <c r="C34" s="153">
        <v>0</v>
      </c>
      <c r="D34" s="153">
        <v>11416.57</v>
      </c>
      <c r="E34" s="153" t="s">
        <v>4859</v>
      </c>
      <c r="F34" s="241">
        <f>VLOOKUP(A$3:A$7101,'DNEVNI IZVESTAJ'!A$2:C$14727,3,0)</f>
        <v>0</v>
      </c>
      <c r="G34" s="244">
        <f>VLOOKUP(A$3:A$7101,'DNEVNI IZVESTAJ'!A$2:D$14727,4,0)</f>
        <v>8718.0400000000009</v>
      </c>
      <c r="H34" s="308">
        <f>C34-F34</f>
        <v>0</v>
      </c>
      <c r="I34" s="309">
        <f>VLOOKUP(A$3:A$7101,'DNEVNI IZVESTAJ'!A$2:BF$14727,6,0)</f>
        <v>0</v>
      </c>
      <c r="J34" s="337">
        <f ca="1">SUM(I34+UNOS!J$9)</f>
        <v>11</v>
      </c>
      <c r="K34" s="309" t="str">
        <f>VLOOKUP(A$3:A$7101,'DNEVNI IZVESTAJ'!A$2:BH$14727,7,0)</f>
        <v>SME</v>
      </c>
      <c r="L34" s="309" t="str">
        <f>VLOOKUP(A$3:A$7101,'DNEVNI IZVESTAJ'!A$2:BI$14727,8,0)</f>
        <v>Current</v>
      </c>
      <c r="M34" s="244">
        <f>VLOOKUP(A$3:A$7101,'DNEVNI IZVESTAJ'!A$2:BJ$14727,9,0)</f>
        <v>0</v>
      </c>
      <c r="N34" s="244">
        <f>VLOOKUP(A$3:A$7101,'DNEVNI IZVESTAJ'!A$2:BK$14727,10,0)</f>
        <v>0</v>
      </c>
      <c r="O34" s="285">
        <f>VLOOKUP(A$3:A$7101,'DNEVNI IZVESTAJ'!A$2:BL$14727,11,0)</f>
        <v>0</v>
      </c>
      <c r="P34" s="285">
        <f>VLOOKUP(A$3:A$7101,'DNEVNI IZVESTAJ'!A$2:BM$14727,12,0)</f>
        <v>0</v>
      </c>
      <c r="Q34" s="285">
        <f>VLOOKUP(A$3:A$7101,'DNEVNI IZVESTAJ'!A$2:BN$14727,13,0)</f>
        <v>0</v>
      </c>
      <c r="R34" s="285">
        <f>VLOOKUP(A$3:A$7101,'DNEVNI IZVESTAJ'!A$2:BO$14727,14,0)</f>
        <v>0</v>
      </c>
      <c r="S34" s="285">
        <f>VLOOKUP(A$3:A$7101,'DNEVNI IZVESTAJ'!A$2:BP$14727,15,0)</f>
        <v>0</v>
      </c>
      <c r="T34" s="285"/>
      <c r="U34" s="152" t="s">
        <v>16286</v>
      </c>
    </row>
    <row r="35" spans="1:59">
      <c r="A35" s="153" t="s">
        <v>4864</v>
      </c>
      <c r="B35" s="153" t="s">
        <v>4858</v>
      </c>
      <c r="C35" s="153">
        <v>0</v>
      </c>
      <c r="D35" s="153">
        <v>5327.76</v>
      </c>
      <c r="E35" s="153" t="s">
        <v>4865</v>
      </c>
      <c r="F35" s="241">
        <f>VLOOKUP(A$3:A$7101,'DNEVNI IZVESTAJ'!A$2:C$14727,3,0)</f>
        <v>0</v>
      </c>
      <c r="G35" s="244">
        <f>VLOOKUP(A$3:A$7101,'DNEVNI IZVESTAJ'!A$2:D$14727,4,0)</f>
        <v>4068.45</v>
      </c>
      <c r="H35" s="308">
        <f>C35-F35</f>
        <v>0</v>
      </c>
      <c r="I35" s="309">
        <f>VLOOKUP(A$3:A$7101,'DNEVNI IZVESTAJ'!A$2:BF$14727,6,0)</f>
        <v>0</v>
      </c>
      <c r="J35" s="337">
        <f ca="1">SUM(I35+UNOS!J$9)</f>
        <v>11</v>
      </c>
      <c r="K35" s="309" t="str">
        <f>VLOOKUP(A$3:A$7101,'DNEVNI IZVESTAJ'!A$2:BH$14727,7,0)</f>
        <v>SME</v>
      </c>
      <c r="L35" s="309" t="str">
        <f>VLOOKUP(A$3:A$7101,'DNEVNI IZVESTAJ'!A$2:BI$14727,8,0)</f>
        <v>Current</v>
      </c>
      <c r="M35" s="244">
        <f>VLOOKUP(A$3:A$7101,'DNEVNI IZVESTAJ'!A$2:BJ$14727,9,0)</f>
        <v>0</v>
      </c>
      <c r="N35" s="244">
        <f>VLOOKUP(A$3:A$7101,'DNEVNI IZVESTAJ'!A$2:BK$14727,10,0)</f>
        <v>0</v>
      </c>
      <c r="O35" s="285">
        <f>VLOOKUP(A$3:A$7101,'DNEVNI IZVESTAJ'!A$2:BL$14727,11,0)</f>
        <v>0</v>
      </c>
      <c r="P35" s="285">
        <f>VLOOKUP(A$3:A$7101,'DNEVNI IZVESTAJ'!A$2:BM$14727,12,0)</f>
        <v>0</v>
      </c>
      <c r="Q35" s="285">
        <f>VLOOKUP(A$3:A$7101,'DNEVNI IZVESTAJ'!A$2:BN$14727,13,0)</f>
        <v>0</v>
      </c>
      <c r="R35" s="285">
        <f>VLOOKUP(A$3:A$7101,'DNEVNI IZVESTAJ'!A$2:BO$14727,14,0)</f>
        <v>0</v>
      </c>
      <c r="S35" s="285">
        <f>VLOOKUP(A$3:A$7101,'DNEVNI IZVESTAJ'!A$2:BP$14727,15,0)</f>
        <v>0</v>
      </c>
      <c r="T35" s="285"/>
      <c r="U35" s="152" t="s">
        <v>16286</v>
      </c>
    </row>
    <row r="36" spans="1:59" s="309" customFormat="1">
      <c r="A36" s="153" t="s">
        <v>2860</v>
      </c>
      <c r="B36" s="153" t="s">
        <v>2858</v>
      </c>
      <c r="C36" s="153">
        <v>565.42999999999995</v>
      </c>
      <c r="D36" s="153">
        <v>4946.13</v>
      </c>
      <c r="E36" s="153" t="s">
        <v>2861</v>
      </c>
      <c r="F36" s="241">
        <f>VLOOKUP(A$3:A$7101,'DNEVNI IZVESTAJ'!A$2:C$14727,3,0)</f>
        <v>0</v>
      </c>
      <c r="G36" s="244">
        <f>VLOOKUP(A$3:A$7101,'DNEVNI IZVESTAJ'!A$2:D$14727,4,0)</f>
        <v>2781.11</v>
      </c>
      <c r="H36" s="308">
        <f>C36-F36</f>
        <v>565.42999999999995</v>
      </c>
      <c r="I36" s="309">
        <f>VLOOKUP(A$3:A$7101,'DNEVNI IZVESTAJ'!A$2:BF$14727,6,0)</f>
        <v>0</v>
      </c>
      <c r="J36" s="337">
        <f ca="1">SUM(I36+UNOS!J$9)</f>
        <v>11</v>
      </c>
      <c r="K36" s="309" t="str">
        <f>VLOOKUP(A$3:A$7101,'DNEVNI IZVESTAJ'!A$2:BH$14727,7,0)</f>
        <v>SME</v>
      </c>
      <c r="L36" s="309" t="str">
        <f>VLOOKUP(A$3:A$7101,'DNEVNI IZVESTAJ'!A$2:BI$14727,8,0)</f>
        <v>Current</v>
      </c>
      <c r="M36" s="244">
        <f>VLOOKUP(A$3:A$7101,'DNEVNI IZVESTAJ'!A$2:BJ$14727,9,0)</f>
        <v>0</v>
      </c>
      <c r="N36" s="244">
        <f>VLOOKUP(A$3:A$7101,'DNEVNI IZVESTAJ'!A$2:BK$14727,10,0)</f>
        <v>0</v>
      </c>
      <c r="O36" s="285">
        <f>VLOOKUP(A$3:A$7101,'DNEVNI IZVESTAJ'!A$2:BL$14727,11,0)</f>
        <v>0</v>
      </c>
      <c r="P36" s="285">
        <f>VLOOKUP(A$3:A$7101,'DNEVNI IZVESTAJ'!A$2:BM$14727,12,0)</f>
        <v>0</v>
      </c>
      <c r="Q36" s="285">
        <f>VLOOKUP(A$3:A$7101,'DNEVNI IZVESTAJ'!A$2:BN$14727,13,0)</f>
        <v>0</v>
      </c>
      <c r="R36" s="285">
        <f>VLOOKUP(A$3:A$7101,'DNEVNI IZVESTAJ'!A$2:BO$14727,14,0)</f>
        <v>0</v>
      </c>
      <c r="S36" s="285">
        <f>VLOOKUP(A$3:A$7101,'DNEVNI IZVESTAJ'!A$2:BP$14727,15,0)</f>
        <v>0</v>
      </c>
      <c r="T36" s="285"/>
      <c r="U36" s="152" t="s">
        <v>16286</v>
      </c>
      <c r="BG36" s="310"/>
    </row>
    <row r="37" spans="1:59" s="309" customFormat="1">
      <c r="A37" s="153" t="s">
        <v>2884</v>
      </c>
      <c r="B37" s="153" t="s">
        <v>2881</v>
      </c>
      <c r="C37" s="153">
        <v>0</v>
      </c>
      <c r="D37" s="153">
        <v>952.32</v>
      </c>
      <c r="E37" s="153" t="s">
        <v>282</v>
      </c>
      <c r="F37" s="241">
        <f>VLOOKUP(A$3:A$7101,'DNEVNI IZVESTAJ'!A$2:C$14727,3,0)</f>
        <v>0</v>
      </c>
      <c r="G37" s="244">
        <f>VLOOKUP(A$3:A$7101,'DNEVNI IZVESTAJ'!A$2:D$14727,4,0)</f>
        <v>158.72</v>
      </c>
      <c r="H37" s="308">
        <f>C37-F37</f>
        <v>0</v>
      </c>
      <c r="I37" s="309">
        <f>VLOOKUP(A$3:A$7101,'DNEVNI IZVESTAJ'!A$2:BF$14727,6,0)</f>
        <v>0</v>
      </c>
      <c r="J37" s="337">
        <f ca="1">SUM(I37+UNOS!J$9)</f>
        <v>11</v>
      </c>
      <c r="K37" s="309" t="str">
        <f>VLOOKUP(A$3:A$7101,'DNEVNI IZVESTAJ'!A$2:BH$14727,7,0)</f>
        <v>SME</v>
      </c>
      <c r="L37" s="309" t="str">
        <f>VLOOKUP(A$3:A$7101,'DNEVNI IZVESTAJ'!A$2:BI$14727,8,0)</f>
        <v>Current</v>
      </c>
      <c r="M37" s="244">
        <f>VLOOKUP(A$3:A$7101,'DNEVNI IZVESTAJ'!A$2:BJ$14727,9,0)</f>
        <v>0</v>
      </c>
      <c r="N37" s="244">
        <f>VLOOKUP(A$3:A$7101,'DNEVNI IZVESTAJ'!A$2:BK$14727,10,0)</f>
        <v>0</v>
      </c>
      <c r="O37" s="285">
        <f>VLOOKUP(A$3:A$7101,'DNEVNI IZVESTAJ'!A$2:BL$14727,11,0)</f>
        <v>0</v>
      </c>
      <c r="P37" s="285">
        <f>VLOOKUP(A$3:A$7101,'DNEVNI IZVESTAJ'!A$2:BM$14727,12,0)</f>
        <v>0</v>
      </c>
      <c r="Q37" s="285">
        <f>VLOOKUP(A$3:A$7101,'DNEVNI IZVESTAJ'!A$2:BN$14727,13,0)</f>
        <v>0</v>
      </c>
      <c r="R37" s="285">
        <f>VLOOKUP(A$3:A$7101,'DNEVNI IZVESTAJ'!A$2:BO$14727,14,0)</f>
        <v>0</v>
      </c>
      <c r="S37" s="285">
        <f>VLOOKUP(A$3:A$7101,'DNEVNI IZVESTAJ'!A$2:BP$14727,15,0)</f>
        <v>0</v>
      </c>
      <c r="T37" s="285"/>
      <c r="U37" s="152" t="s">
        <v>16286</v>
      </c>
    </row>
    <row r="38" spans="1:59" s="309" customFormat="1">
      <c r="A38" s="153" t="s">
        <v>2885</v>
      </c>
      <c r="B38" s="153" t="s">
        <v>2881</v>
      </c>
      <c r="C38" s="153">
        <v>0</v>
      </c>
      <c r="D38" s="153">
        <v>952.32</v>
      </c>
      <c r="E38" s="153" t="s">
        <v>282</v>
      </c>
      <c r="F38" s="241">
        <f>VLOOKUP(A$3:A$7101,'DNEVNI IZVESTAJ'!A$2:C$14727,3,0)</f>
        <v>0</v>
      </c>
      <c r="G38" s="244">
        <f>VLOOKUP(A$3:A$7101,'DNEVNI IZVESTAJ'!A$2:D$14727,4,0)</f>
        <v>158.72</v>
      </c>
      <c r="H38" s="308">
        <f>C38-F38</f>
        <v>0</v>
      </c>
      <c r="I38" s="309">
        <f>VLOOKUP(A$3:A$7101,'DNEVNI IZVESTAJ'!A$2:BF$14727,6,0)</f>
        <v>0</v>
      </c>
      <c r="J38" s="337">
        <f ca="1">SUM(I38+UNOS!J$9)</f>
        <v>11</v>
      </c>
      <c r="K38" s="309" t="str">
        <f>VLOOKUP(A$3:A$7101,'DNEVNI IZVESTAJ'!A$2:BH$14727,7,0)</f>
        <v>SME</v>
      </c>
      <c r="L38" s="309" t="str">
        <f>VLOOKUP(A$3:A$7101,'DNEVNI IZVESTAJ'!A$2:BI$14727,8,0)</f>
        <v>Current</v>
      </c>
      <c r="M38" s="244">
        <f>VLOOKUP(A$3:A$7101,'DNEVNI IZVESTAJ'!A$2:BJ$14727,9,0)</f>
        <v>0</v>
      </c>
      <c r="N38" s="244">
        <f>VLOOKUP(A$3:A$7101,'DNEVNI IZVESTAJ'!A$2:BK$14727,10,0)</f>
        <v>0</v>
      </c>
      <c r="O38" s="285">
        <f>VLOOKUP(A$3:A$7101,'DNEVNI IZVESTAJ'!A$2:BL$14727,11,0)</f>
        <v>0</v>
      </c>
      <c r="P38" s="285">
        <f>VLOOKUP(A$3:A$7101,'DNEVNI IZVESTAJ'!A$2:BM$14727,12,0)</f>
        <v>0</v>
      </c>
      <c r="Q38" s="285">
        <f>VLOOKUP(A$3:A$7101,'DNEVNI IZVESTAJ'!A$2:BN$14727,13,0)</f>
        <v>0</v>
      </c>
      <c r="R38" s="285">
        <f>VLOOKUP(A$3:A$7101,'DNEVNI IZVESTAJ'!A$2:BO$14727,14,0)</f>
        <v>0</v>
      </c>
      <c r="S38" s="285">
        <f>VLOOKUP(A$3:A$7101,'DNEVNI IZVESTAJ'!A$2:BP$14727,15,0)</f>
        <v>0</v>
      </c>
      <c r="T38" s="285"/>
      <c r="U38" s="152" t="s">
        <v>16286</v>
      </c>
      <c r="BG38" s="310"/>
    </row>
    <row r="39" spans="1:59">
      <c r="A39" s="153" t="s">
        <v>2883</v>
      </c>
      <c r="B39" s="153" t="s">
        <v>2881</v>
      </c>
      <c r="C39" s="153">
        <v>0</v>
      </c>
      <c r="D39" s="153">
        <v>721.25</v>
      </c>
      <c r="E39" s="153" t="s">
        <v>2882</v>
      </c>
      <c r="F39" s="241">
        <f>VLOOKUP(A$3:A$7101,'DNEVNI IZVESTAJ'!A$2:C$14727,3,0)</f>
        <v>0</v>
      </c>
      <c r="G39" s="244">
        <f>VLOOKUP(A$3:A$7101,'DNEVNI IZVESTAJ'!A$2:D$14727,4,0)</f>
        <v>120.69</v>
      </c>
      <c r="H39" s="308">
        <f>C39-F39</f>
        <v>0</v>
      </c>
      <c r="I39" s="309">
        <f>VLOOKUP(A$3:A$7101,'DNEVNI IZVESTAJ'!A$2:BF$14727,6,0)</f>
        <v>0</v>
      </c>
      <c r="J39" s="337">
        <f ca="1">SUM(I39+UNOS!J$9)</f>
        <v>11</v>
      </c>
      <c r="K39" s="309" t="str">
        <f>VLOOKUP(A$3:A$7101,'DNEVNI IZVESTAJ'!A$2:BH$14727,7,0)</f>
        <v>SME</v>
      </c>
      <c r="L39" s="309" t="str">
        <f>VLOOKUP(A$3:A$7101,'DNEVNI IZVESTAJ'!A$2:BI$14727,8,0)</f>
        <v>Current</v>
      </c>
      <c r="M39" s="244">
        <f>VLOOKUP(A$3:A$7101,'DNEVNI IZVESTAJ'!A$2:BJ$14727,9,0)</f>
        <v>0</v>
      </c>
      <c r="N39" s="244">
        <f>VLOOKUP(A$3:A$7101,'DNEVNI IZVESTAJ'!A$2:BK$14727,10,0)</f>
        <v>0</v>
      </c>
      <c r="O39" s="285">
        <f>VLOOKUP(A$3:A$7101,'DNEVNI IZVESTAJ'!A$2:BL$14727,11,0)</f>
        <v>0</v>
      </c>
      <c r="P39" s="285">
        <f>VLOOKUP(A$3:A$7101,'DNEVNI IZVESTAJ'!A$2:BM$14727,12,0)</f>
        <v>0</v>
      </c>
      <c r="Q39" s="285">
        <f>VLOOKUP(A$3:A$7101,'DNEVNI IZVESTAJ'!A$2:BN$14727,13,0)</f>
        <v>0</v>
      </c>
      <c r="R39" s="285">
        <f>VLOOKUP(A$3:A$7101,'DNEVNI IZVESTAJ'!A$2:BO$14727,14,0)</f>
        <v>0</v>
      </c>
      <c r="S39" s="285">
        <f>VLOOKUP(A$3:A$7101,'DNEVNI IZVESTAJ'!A$2:BP$14727,15,0)</f>
        <v>0</v>
      </c>
      <c r="T39" s="285"/>
      <c r="U39" s="152" t="s">
        <v>16286</v>
      </c>
    </row>
    <row r="40" spans="1:59">
      <c r="A40" s="153" t="s">
        <v>2880</v>
      </c>
      <c r="B40" s="153" t="s">
        <v>2881</v>
      </c>
      <c r="C40" s="153">
        <v>0</v>
      </c>
      <c r="D40" s="153">
        <v>720.57</v>
      </c>
      <c r="E40" s="153" t="s">
        <v>2882</v>
      </c>
      <c r="F40" s="241">
        <f>VLOOKUP(A$3:A$7101,'DNEVNI IZVESTAJ'!A$2:C$14727,3,0)</f>
        <v>0</v>
      </c>
      <c r="G40" s="244">
        <f>VLOOKUP(A$3:A$7101,'DNEVNI IZVESTAJ'!A$2:D$14727,4,0)</f>
        <v>120.74</v>
      </c>
      <c r="H40" s="308">
        <f>C40-F40</f>
        <v>0</v>
      </c>
      <c r="I40" s="309">
        <f>VLOOKUP(A$3:A$7101,'DNEVNI IZVESTAJ'!A$2:BF$14727,6,0)</f>
        <v>0</v>
      </c>
      <c r="J40" s="337">
        <f ca="1">SUM(I40+UNOS!J$9)</f>
        <v>11</v>
      </c>
      <c r="K40" s="309" t="str">
        <f>VLOOKUP(A$3:A$7101,'DNEVNI IZVESTAJ'!A$2:BH$14727,7,0)</f>
        <v>SME</v>
      </c>
      <c r="L40" s="309" t="str">
        <f>VLOOKUP(A$3:A$7101,'DNEVNI IZVESTAJ'!A$2:BI$14727,8,0)</f>
        <v>Current</v>
      </c>
      <c r="M40" s="244">
        <f>VLOOKUP(A$3:A$7101,'DNEVNI IZVESTAJ'!A$2:BJ$14727,9,0)</f>
        <v>0</v>
      </c>
      <c r="N40" s="244">
        <f>VLOOKUP(A$3:A$7101,'DNEVNI IZVESTAJ'!A$2:BK$14727,10,0)</f>
        <v>0</v>
      </c>
      <c r="O40" s="285">
        <f>VLOOKUP(A$3:A$7101,'DNEVNI IZVESTAJ'!A$2:BL$14727,11,0)</f>
        <v>0</v>
      </c>
      <c r="P40" s="285">
        <f>VLOOKUP(A$3:A$7101,'DNEVNI IZVESTAJ'!A$2:BM$14727,12,0)</f>
        <v>0</v>
      </c>
      <c r="Q40" s="285">
        <f>VLOOKUP(A$3:A$7101,'DNEVNI IZVESTAJ'!A$2:BN$14727,13,0)</f>
        <v>0</v>
      </c>
      <c r="R40" s="285">
        <f>VLOOKUP(A$3:A$7101,'DNEVNI IZVESTAJ'!A$2:BO$14727,14,0)</f>
        <v>0</v>
      </c>
      <c r="S40" s="285">
        <f>VLOOKUP(A$3:A$7101,'DNEVNI IZVESTAJ'!A$2:BP$14727,15,0)</f>
        <v>0</v>
      </c>
      <c r="T40" s="285"/>
      <c r="U40" s="152" t="s">
        <v>16286</v>
      </c>
    </row>
    <row r="41" spans="1:59">
      <c r="A41" s="153" t="s">
        <v>14772</v>
      </c>
      <c r="B41" s="153" t="s">
        <v>14773</v>
      </c>
      <c r="C41" s="153">
        <v>393.15</v>
      </c>
      <c r="D41" s="153">
        <v>9307.74</v>
      </c>
      <c r="E41" s="153" t="s">
        <v>14774</v>
      </c>
      <c r="F41" s="241">
        <f>VLOOKUP(A$3:A$7101,'DNEVNI IZVESTAJ'!A$2:C$14727,3,0)</f>
        <v>0</v>
      </c>
      <c r="G41" s="244">
        <f>VLOOKUP(A$3:A$7101,'DNEVNI IZVESTAJ'!A$2:D$14727,4,0)</f>
        <v>7835.91</v>
      </c>
      <c r="H41" s="308">
        <f>C41-F41</f>
        <v>393.15</v>
      </c>
      <c r="I41" s="309">
        <f>VLOOKUP(A$3:A$7101,'DNEVNI IZVESTAJ'!A$2:BF$14727,6,0)</f>
        <v>0</v>
      </c>
      <c r="J41" s="337">
        <f ca="1">SUM(I41+UNOS!J$9)</f>
        <v>11</v>
      </c>
      <c r="K41" s="309" t="str">
        <f>VLOOKUP(A$3:A$7101,'DNEVNI IZVESTAJ'!A$2:BH$14727,7,0)</f>
        <v>SME</v>
      </c>
      <c r="L41" s="309" t="str">
        <f>VLOOKUP(A$3:A$7101,'DNEVNI IZVESTAJ'!A$2:BI$14727,8,0)</f>
        <v>Current</v>
      </c>
      <c r="M41" s="244">
        <f>VLOOKUP(A$3:A$7101,'DNEVNI IZVESTAJ'!A$2:BJ$14727,9,0)</f>
        <v>0</v>
      </c>
      <c r="N41" s="244">
        <f>VLOOKUP(A$3:A$7101,'DNEVNI IZVESTAJ'!A$2:BK$14727,10,0)</f>
        <v>0</v>
      </c>
      <c r="O41" s="285">
        <f>VLOOKUP(A$3:A$7101,'DNEVNI IZVESTAJ'!A$2:BL$14727,11,0)</f>
        <v>0</v>
      </c>
      <c r="P41" s="285">
        <f>VLOOKUP(A$3:A$7101,'DNEVNI IZVESTAJ'!A$2:BM$14727,12,0)</f>
        <v>0</v>
      </c>
      <c r="Q41" s="285">
        <f>VLOOKUP(A$3:A$7101,'DNEVNI IZVESTAJ'!A$2:BN$14727,13,0)</f>
        <v>0</v>
      </c>
      <c r="R41" s="285">
        <f>VLOOKUP(A$3:A$7101,'DNEVNI IZVESTAJ'!A$2:BO$14727,14,0)</f>
        <v>0</v>
      </c>
      <c r="S41" s="371">
        <f>VLOOKUP(A$3:A$7101,'DNEVNI IZVESTAJ'!A$2:BP$14727,15,0)</f>
        <v>0</v>
      </c>
      <c r="T41" s="285"/>
      <c r="U41" s="152" t="s">
        <v>16286</v>
      </c>
    </row>
    <row r="42" spans="1:59">
      <c r="A42" s="153" t="s">
        <v>2119</v>
      </c>
      <c r="B42" s="153" t="s">
        <v>2115</v>
      </c>
      <c r="C42" s="153">
        <v>0</v>
      </c>
      <c r="D42" s="153">
        <v>17075.099999999999</v>
      </c>
      <c r="E42" s="153" t="s">
        <v>4538</v>
      </c>
      <c r="F42" s="241">
        <f>VLOOKUP(A$3:A$7101,'DNEVNI IZVESTAJ'!A$2:C$14727,3,0)</f>
        <v>0</v>
      </c>
      <c r="G42" s="244">
        <f>VLOOKUP(A$3:A$7101,'DNEVNI IZVESTAJ'!A$2:D$14727,4,0)</f>
        <v>11921.49</v>
      </c>
      <c r="H42" s="308">
        <f>C42-F42</f>
        <v>0</v>
      </c>
      <c r="I42" s="14">
        <f>VLOOKUP(A$3:A$7101,'DNEVNI IZVESTAJ'!A$2:BF$14727,6,0)</f>
        <v>0</v>
      </c>
      <c r="J42" s="337">
        <f ca="1">SUM(I42+UNOS!J$9)</f>
        <v>11</v>
      </c>
      <c r="K42" s="14" t="str">
        <f>VLOOKUP(A$3:A$7101,'DNEVNI IZVESTAJ'!A$2:BH$14727,7,0)</f>
        <v>SME</v>
      </c>
      <c r="L42" s="14" t="str">
        <f>VLOOKUP(A$3:A$7101,'DNEVNI IZVESTAJ'!A$2:BI$14727,8,0)</f>
        <v>Current</v>
      </c>
      <c r="M42" s="238">
        <f>VLOOKUP(A$3:A$7101,'DNEVNI IZVESTAJ'!A$2:BJ$14727,9,0)</f>
        <v>0</v>
      </c>
      <c r="N42" s="244">
        <f>VLOOKUP(A$3:A$7101,'DNEVNI IZVESTAJ'!A$2:BK$14727,10,0)</f>
        <v>0</v>
      </c>
      <c r="O42" s="285">
        <f>VLOOKUP(A$3:A$7101,'DNEVNI IZVESTAJ'!A$2:BL$14727,11,0)</f>
        <v>0</v>
      </c>
      <c r="P42" s="285">
        <f>VLOOKUP(A$3:A$7101,'DNEVNI IZVESTAJ'!A$2:BM$14727,12,0)</f>
        <v>0</v>
      </c>
      <c r="Q42" s="285">
        <f>VLOOKUP(A$3:A$7101,'DNEVNI IZVESTAJ'!A$2:BN$14727,13,0)</f>
        <v>0</v>
      </c>
      <c r="R42" s="285">
        <f>VLOOKUP(A$3:A$7101,'DNEVNI IZVESTAJ'!A$2:BO$14727,14,0)</f>
        <v>0</v>
      </c>
      <c r="S42" s="285">
        <f>VLOOKUP(A$3:A$7101,'DNEVNI IZVESTAJ'!A$2:BP$14727,15,0)</f>
        <v>0</v>
      </c>
      <c r="T42" s="285"/>
      <c r="U42" s="152" t="s">
        <v>16286</v>
      </c>
    </row>
    <row r="43" spans="1:59">
      <c r="A43" s="153" t="s">
        <v>15642</v>
      </c>
      <c r="B43" s="153" t="s">
        <v>15643</v>
      </c>
      <c r="C43" s="153">
        <v>578.74</v>
      </c>
      <c r="D43" s="153">
        <v>12705.28</v>
      </c>
      <c r="E43" s="153" t="s">
        <v>15644</v>
      </c>
      <c r="F43" s="241">
        <f>VLOOKUP(A$3:A$7101,'DNEVNI IZVESTAJ'!A$2:C$14727,3,0)</f>
        <v>0</v>
      </c>
      <c r="G43" s="244">
        <f>VLOOKUP(A$3:A$7101,'DNEVNI IZVESTAJ'!A$2:D$14727,4,0)</f>
        <v>10590.54</v>
      </c>
      <c r="H43" s="308">
        <f>C43-F43</f>
        <v>578.74</v>
      </c>
      <c r="I43" s="309">
        <f>VLOOKUP(A$3:A$7101,'DNEVNI IZVESTAJ'!A$2:BF$14727,6,0)</f>
        <v>0</v>
      </c>
      <c r="J43" s="337">
        <f ca="1">SUM(I43+UNOS!J$9)</f>
        <v>11</v>
      </c>
      <c r="K43" s="309" t="str">
        <f>VLOOKUP(A$3:A$7101,'DNEVNI IZVESTAJ'!A$2:BH$14727,7,0)</f>
        <v>SME</v>
      </c>
      <c r="L43" s="309" t="str">
        <f>VLOOKUP(A$3:A$7101,'DNEVNI IZVESTAJ'!A$2:BI$14727,8,0)</f>
        <v>Current</v>
      </c>
      <c r="M43" s="244">
        <f>VLOOKUP(A$3:A$7101,'DNEVNI IZVESTAJ'!A$2:BJ$14727,9,0)</f>
        <v>0</v>
      </c>
      <c r="N43" s="244">
        <f>VLOOKUP(A$3:A$7101,'DNEVNI IZVESTAJ'!A$2:BK$14727,10,0)</f>
        <v>0</v>
      </c>
      <c r="O43" s="285">
        <f>VLOOKUP(A$3:A$7101,'DNEVNI IZVESTAJ'!A$2:BL$14727,11,0)</f>
        <v>0</v>
      </c>
      <c r="P43" s="285">
        <f>VLOOKUP(A$3:A$7101,'DNEVNI IZVESTAJ'!A$2:BM$14727,12,0)</f>
        <v>0</v>
      </c>
      <c r="Q43" s="285">
        <f>VLOOKUP(A$3:A$7101,'DNEVNI IZVESTAJ'!A$2:BN$14727,13,0)</f>
        <v>0</v>
      </c>
      <c r="R43" s="285">
        <f>VLOOKUP(A$3:A$7101,'DNEVNI IZVESTAJ'!A$2:BO$14727,14,0)</f>
        <v>0</v>
      </c>
      <c r="S43" s="285">
        <f>VLOOKUP(A$3:A$7101,'DNEVNI IZVESTAJ'!A$2:BP$14727,15,0)</f>
        <v>0</v>
      </c>
      <c r="T43" s="285"/>
      <c r="U43" s="152" t="s">
        <v>16286</v>
      </c>
    </row>
    <row r="44" spans="1:59">
      <c r="A44" s="342" t="s">
        <v>513</v>
      </c>
      <c r="B44" s="342" t="s">
        <v>514</v>
      </c>
      <c r="C44" s="164">
        <v>12023.54</v>
      </c>
      <c r="D44" s="164">
        <v>0</v>
      </c>
      <c r="E44" s="164" t="s">
        <v>515</v>
      </c>
      <c r="F44" s="241">
        <f>VLOOKUP(A$3:A$7101,'DNEVNI IZVESTAJ'!A$2:C$14727,3,0)</f>
        <v>0</v>
      </c>
      <c r="G44" s="244">
        <f>VLOOKUP(A$3:A$7101,'DNEVNI IZVESTAJ'!A$2:D$14727,4,0)</f>
        <v>0</v>
      </c>
      <c r="H44" s="308">
        <f>C44-F44</f>
        <v>12023.54</v>
      </c>
      <c r="I44" s="14">
        <f>VLOOKUP(A$3:A$7101,'DNEVNI IZVESTAJ'!A$2:BF$14727,6,0)</f>
        <v>0</v>
      </c>
      <c r="J44" s="337">
        <f ca="1">SUM(I44+UNOS!J$9)</f>
        <v>11</v>
      </c>
      <c r="K44" s="14" t="str">
        <f>VLOOKUP(A$3:A$7101,'DNEVNI IZVESTAJ'!A$2:BH$14727,7,0)</f>
        <v>SBB</v>
      </c>
      <c r="L44" s="14" t="str">
        <f>VLOOKUP(A$3:A$7101,'DNEVNI IZVESTAJ'!A$2:BI$14727,8,0)</f>
        <v>Current</v>
      </c>
      <c r="M44" s="238">
        <f>VLOOKUP(A$3:A$7101,'DNEVNI IZVESTAJ'!A$2:BJ$14727,9,0)</f>
        <v>0</v>
      </c>
      <c r="N44" s="244">
        <f>VLOOKUP(A$3:A$7101,'DNEVNI IZVESTAJ'!A$2:BK$14727,10,0)</f>
        <v>0</v>
      </c>
      <c r="O44" s="285">
        <f>VLOOKUP(A$3:A$7101,'DNEVNI IZVESTAJ'!A$2:BL$14727,11,0)</f>
        <v>0</v>
      </c>
      <c r="P44" s="285">
        <f>VLOOKUP(A$3:A$7101,'DNEVNI IZVESTAJ'!A$2:BM$14727,12,0)</f>
        <v>0</v>
      </c>
      <c r="Q44" s="285">
        <f>VLOOKUP(A$3:A$7101,'DNEVNI IZVESTAJ'!A$2:BN$14727,13,0)</f>
        <v>0</v>
      </c>
      <c r="R44" s="285">
        <f>VLOOKUP(A$3:A$7101,'DNEVNI IZVESTAJ'!A$2:BO$14727,14,0)</f>
        <v>0</v>
      </c>
      <c r="S44" s="285">
        <f>VLOOKUP(A$3:A$7101,'DNEVNI IZVESTAJ'!A$2:BP$14727,15,0)</f>
        <v>0</v>
      </c>
      <c r="T44" s="285"/>
      <c r="U44" s="374" t="s">
        <v>16286</v>
      </c>
    </row>
    <row r="45" spans="1:59">
      <c r="A45" s="153" t="s">
        <v>15369</v>
      </c>
      <c r="B45" s="153" t="s">
        <v>15370</v>
      </c>
      <c r="C45" s="153">
        <v>900.82</v>
      </c>
      <c r="D45" s="153">
        <v>17800.63</v>
      </c>
      <c r="E45" s="153" t="s">
        <v>4602</v>
      </c>
      <c r="F45" s="241">
        <f>VLOOKUP(A$3:A$7101,'DNEVNI IZVESTAJ'!A$2:C$14727,3,0)</f>
        <v>0</v>
      </c>
      <c r="G45" s="244">
        <f>VLOOKUP(A$3:A$7101,'DNEVNI IZVESTAJ'!A$2:D$14727,4,0)</f>
        <v>14574.35</v>
      </c>
      <c r="H45" s="308">
        <f>C45-F45</f>
        <v>900.82</v>
      </c>
      <c r="I45" s="309">
        <f>VLOOKUP(A$3:A$7101,'DNEVNI IZVESTAJ'!A$2:BF$14727,6,0)</f>
        <v>0</v>
      </c>
      <c r="J45" s="337">
        <f ca="1">SUM(I45+UNOS!J$9)</f>
        <v>11</v>
      </c>
      <c r="K45" s="309" t="str">
        <f>VLOOKUP(A$3:A$7101,'DNEVNI IZVESTAJ'!A$2:BH$14727,7,0)</f>
        <v>SME</v>
      </c>
      <c r="L45" s="309" t="str">
        <f>VLOOKUP(A$3:A$7101,'DNEVNI IZVESTAJ'!A$2:BI$14727,8,0)</f>
        <v>Current</v>
      </c>
      <c r="M45" s="244">
        <f>VLOOKUP(A$3:A$7101,'DNEVNI IZVESTAJ'!A$2:BJ$14727,9,0)</f>
        <v>0</v>
      </c>
      <c r="N45" s="244">
        <f>VLOOKUP(A$3:A$7101,'DNEVNI IZVESTAJ'!A$2:BK$14727,10,0)</f>
        <v>0</v>
      </c>
      <c r="O45" s="285">
        <f>VLOOKUP(A$3:A$7101,'DNEVNI IZVESTAJ'!A$2:BL$14727,11,0)</f>
        <v>0</v>
      </c>
      <c r="P45" s="285">
        <f>VLOOKUP(A$3:A$7101,'DNEVNI IZVESTAJ'!A$2:BM$14727,12,0)</f>
        <v>0</v>
      </c>
      <c r="Q45" s="285">
        <f>VLOOKUP(A$3:A$7101,'DNEVNI IZVESTAJ'!A$2:BN$14727,13,0)</f>
        <v>0</v>
      </c>
      <c r="R45" s="285">
        <f>VLOOKUP(A$3:A$7101,'DNEVNI IZVESTAJ'!A$2:BO$14727,14,0)</f>
        <v>0</v>
      </c>
      <c r="S45" s="285">
        <f>VLOOKUP(A$3:A$7101,'DNEVNI IZVESTAJ'!A$2:BP$14727,15,0)</f>
        <v>0</v>
      </c>
      <c r="T45" s="285"/>
      <c r="U45" s="152" t="s">
        <v>16286</v>
      </c>
    </row>
    <row r="46" spans="1:59">
      <c r="A46" s="153" t="s">
        <v>779</v>
      </c>
      <c r="B46" s="153" t="s">
        <v>780</v>
      </c>
      <c r="C46" s="153">
        <v>0</v>
      </c>
      <c r="D46" s="153">
        <v>792.3</v>
      </c>
      <c r="E46" s="153" t="s">
        <v>4501</v>
      </c>
      <c r="F46" s="241">
        <f>VLOOKUP(A$3:A$7101,'DNEVNI IZVESTAJ'!A$2:C$14727,3,0)</f>
        <v>0</v>
      </c>
      <c r="G46" s="244">
        <f>VLOOKUP(A$3:A$7101,'DNEVNI IZVESTAJ'!A$2:D$14727,4,0)</f>
        <v>0</v>
      </c>
      <c r="H46" s="308">
        <f>C46-F46</f>
        <v>0</v>
      </c>
      <c r="I46" s="309">
        <f>VLOOKUP(A$3:A$7101,'DNEVNI IZVESTAJ'!A$2:BF$14727,6,0)</f>
        <v>0</v>
      </c>
      <c r="J46" s="337">
        <f ca="1">SUM(I46+UNOS!J$9)</f>
        <v>11</v>
      </c>
      <c r="K46" s="309" t="str">
        <f>VLOOKUP(A$3:A$7101,'DNEVNI IZVESTAJ'!A$2:BH$14727,7,0)</f>
        <v>SME</v>
      </c>
      <c r="L46" s="309" t="str">
        <f>VLOOKUP(A$3:A$7101,'DNEVNI IZVESTAJ'!A$2:BI$14727,8,0)</f>
        <v>Current</v>
      </c>
      <c r="M46" s="244">
        <f>VLOOKUP(A$3:A$7101,'DNEVNI IZVESTAJ'!A$2:BJ$14727,9,0)</f>
        <v>0</v>
      </c>
      <c r="N46" s="244">
        <f>VLOOKUP(A$3:A$7101,'DNEVNI IZVESTAJ'!A$2:BK$14727,10,0)</f>
        <v>0</v>
      </c>
      <c r="O46" s="285">
        <f>VLOOKUP(A$3:A$7101,'DNEVNI IZVESTAJ'!A$2:BL$14727,11,0)</f>
        <v>0</v>
      </c>
      <c r="P46" s="285">
        <f>VLOOKUP(A$3:A$7101,'DNEVNI IZVESTAJ'!A$2:BM$14727,12,0)</f>
        <v>0</v>
      </c>
      <c r="Q46" s="285">
        <f>VLOOKUP(A$3:A$7101,'DNEVNI IZVESTAJ'!A$2:BN$14727,13,0)</f>
        <v>0</v>
      </c>
      <c r="R46" s="285">
        <f>VLOOKUP(A$3:A$7101,'DNEVNI IZVESTAJ'!A$2:BO$14727,14,0)</f>
        <v>0</v>
      </c>
      <c r="S46" s="285">
        <f>VLOOKUP(A$3:A$7101,'DNEVNI IZVESTAJ'!A$2:BP$14727,15,0)</f>
        <v>0</v>
      </c>
      <c r="T46" s="285"/>
      <c r="U46" s="152" t="s">
        <v>16286</v>
      </c>
    </row>
    <row r="47" spans="1:59">
      <c r="A47" s="153" t="s">
        <v>6562</v>
      </c>
      <c r="B47" s="153" t="s">
        <v>3854</v>
      </c>
      <c r="C47" s="153">
        <v>4645.45</v>
      </c>
      <c r="D47" s="153">
        <v>0</v>
      </c>
      <c r="E47" s="153" t="s">
        <v>4630</v>
      </c>
      <c r="F47" s="241">
        <f>VLOOKUP(A$3:A$7101,'DNEVNI IZVESTAJ'!A$2:C$14727,3,0)</f>
        <v>0</v>
      </c>
      <c r="G47" s="244">
        <f>VLOOKUP(A$3:A$7101,'DNEVNI IZVESTAJ'!A$2:D$14727,4,0)</f>
        <v>0</v>
      </c>
      <c r="H47" s="308">
        <f>C47-F47</f>
        <v>4645.45</v>
      </c>
      <c r="I47" s="309">
        <f>VLOOKUP(A$3:A$7101,'DNEVNI IZVESTAJ'!A$2:BF$14727,6,0)</f>
        <v>0</v>
      </c>
      <c r="J47" s="336">
        <f ca="1">SUM(I47+UNOS!J$9)</f>
        <v>11</v>
      </c>
      <c r="K47" s="309" t="str">
        <f>VLOOKUP(A$3:A$7101,'DNEVNI IZVESTAJ'!A$2:BH$14727,7,0)</f>
        <v>SBB</v>
      </c>
      <c r="L47" s="309" t="str">
        <f>VLOOKUP(A$3:A$7101,'DNEVNI IZVESTAJ'!A$2:BI$14727,8,0)</f>
        <v>Current</v>
      </c>
      <c r="M47" s="244">
        <f>VLOOKUP(A$3:A$7101,'DNEVNI IZVESTAJ'!A$2:BJ$14727,9,0)</f>
        <v>0</v>
      </c>
      <c r="N47" s="244">
        <f>VLOOKUP(A$3:A$7101,'DNEVNI IZVESTAJ'!A$2:BK$14727,10,0)</f>
        <v>0</v>
      </c>
      <c r="O47" s="244">
        <f>VLOOKUP(A$3:A$7101,'DNEVNI IZVESTAJ'!A$2:BL$14727,11,0)</f>
        <v>0</v>
      </c>
      <c r="P47" s="244">
        <f>VLOOKUP(A$3:A$7101,'DNEVNI IZVESTAJ'!A$2:BM$14727,12,0)</f>
        <v>0</v>
      </c>
      <c r="Q47" s="244">
        <f>VLOOKUP(A$3:A$7101,'DNEVNI IZVESTAJ'!A$2:BN$14727,13,0)</f>
        <v>0</v>
      </c>
      <c r="R47" s="244">
        <f>VLOOKUP(A$3:A$7101,'DNEVNI IZVESTAJ'!A$2:BO$14727,14,0)</f>
        <v>0</v>
      </c>
      <c r="S47" s="244">
        <f>VLOOKUP(A$3:A$7101,'DNEVNI IZVESTAJ'!A$2:BP$14727,15,0)</f>
        <v>0</v>
      </c>
      <c r="T47" s="244"/>
      <c r="U47" s="152" t="s">
        <v>16292</v>
      </c>
    </row>
    <row r="48" spans="1:59">
      <c r="A48" s="153" t="s">
        <v>15973</v>
      </c>
      <c r="B48" s="153" t="s">
        <v>15974</v>
      </c>
      <c r="C48" s="153">
        <v>659.65</v>
      </c>
      <c r="D48" s="153">
        <v>8682.7099999999991</v>
      </c>
      <c r="E48" s="153" t="s">
        <v>4951</v>
      </c>
      <c r="F48" s="241">
        <f>VLOOKUP(A$3:A$7101,'DNEVNI IZVESTAJ'!A$2:C$14727,3,0)</f>
        <v>0</v>
      </c>
      <c r="G48" s="244">
        <f>VLOOKUP(A$3:A$7101,'DNEVNI IZVESTAJ'!A$2:D$14727,4,0)</f>
        <v>6304</v>
      </c>
      <c r="H48" s="308">
        <f>C48-F48</f>
        <v>659.65</v>
      </c>
      <c r="I48" s="309">
        <f>VLOOKUP(A$3:A$7101,'DNEVNI IZVESTAJ'!A$2:BF$14727,6,0)</f>
        <v>0</v>
      </c>
      <c r="J48" s="336">
        <f ca="1">SUM(I48+UNOS!J$9)</f>
        <v>11</v>
      </c>
      <c r="K48" s="309" t="str">
        <f>VLOOKUP(A$3:A$7101,'DNEVNI IZVESTAJ'!A$2:BH$14727,7,0)</f>
        <v>SME</v>
      </c>
      <c r="L48" s="309" t="str">
        <f>VLOOKUP(A$3:A$7101,'DNEVNI IZVESTAJ'!A$2:BI$14727,8,0)</f>
        <v>Current</v>
      </c>
      <c r="M48" s="244">
        <f>VLOOKUP(A$3:A$7101,'DNEVNI IZVESTAJ'!A$2:BJ$14727,9,0)</f>
        <v>0</v>
      </c>
      <c r="N48" s="244">
        <f>VLOOKUP(A$3:A$7101,'DNEVNI IZVESTAJ'!A$2:BK$14727,10,0)</f>
        <v>0</v>
      </c>
      <c r="O48" s="244">
        <f>VLOOKUP(A$3:A$7101,'DNEVNI IZVESTAJ'!A$2:BL$14727,11,0)</f>
        <v>0</v>
      </c>
      <c r="P48" s="244">
        <f>VLOOKUP(A$3:A$7101,'DNEVNI IZVESTAJ'!A$2:BM$14727,12,0)</f>
        <v>0</v>
      </c>
      <c r="Q48" s="244">
        <f>VLOOKUP(A$3:A$7101,'DNEVNI IZVESTAJ'!A$2:BN$14727,13,0)</f>
        <v>0</v>
      </c>
      <c r="R48" s="244">
        <f>VLOOKUP(A$3:A$7101,'DNEVNI IZVESTAJ'!A$2:BO$14727,14,0)</f>
        <v>0</v>
      </c>
      <c r="S48" s="244">
        <f>VLOOKUP(A$3:A$7101,'DNEVNI IZVESTAJ'!A$2:BP$14727,15,0)</f>
        <v>0</v>
      </c>
      <c r="T48" s="244"/>
      <c r="U48" s="152" t="s">
        <v>16292</v>
      </c>
    </row>
    <row r="49" spans="1:59" s="386" customFormat="1">
      <c r="A49" s="381" t="s">
        <v>4648</v>
      </c>
      <c r="B49" s="381" t="s">
        <v>5217</v>
      </c>
      <c r="C49" s="381">
        <v>349604.55</v>
      </c>
      <c r="D49" s="381">
        <v>0</v>
      </c>
      <c r="E49" s="381" t="s">
        <v>5216</v>
      </c>
      <c r="F49" s="241">
        <f>VLOOKUP(A$3:A$7101,'DNEVNI IZVESTAJ'!A$2:C$14727,3,0)</f>
        <v>0</v>
      </c>
      <c r="G49" s="244">
        <f>VLOOKUP(A$3:A$7101,'DNEVNI IZVESTAJ'!A$2:D$14727,4,0)</f>
        <v>0</v>
      </c>
      <c r="H49" s="308">
        <f>C49-F49</f>
        <v>349604.55</v>
      </c>
      <c r="I49" s="383">
        <f>VLOOKUP(A$3:A$7101,'DNEVNI IZVESTAJ'!A$2:BF$14727,6,0)</f>
        <v>0</v>
      </c>
      <c r="J49" s="384">
        <f ca="1">SUM(I49+UNOS!J$9)</f>
        <v>11</v>
      </c>
      <c r="K49" s="383" t="str">
        <f>VLOOKUP(A$3:A$7101,'DNEVNI IZVESTAJ'!A$2:BH$14727,7,0)</f>
        <v>SME</v>
      </c>
      <c r="L49" s="383" t="str">
        <f>VLOOKUP(A$3:A$7101,'DNEVNI IZVESTAJ'!A$2:BI$14727,8,0)</f>
        <v>Current</v>
      </c>
      <c r="M49" s="382">
        <f>VLOOKUP(A$3:A$7101,'DNEVNI IZVESTAJ'!A$2:BJ$14727,9,0)</f>
        <v>0</v>
      </c>
      <c r="N49" s="382">
        <f>VLOOKUP(A$3:A$7101,'DNEVNI IZVESTAJ'!A$2:BK$14727,10,0)</f>
        <v>0</v>
      </c>
      <c r="O49" s="382">
        <f>VLOOKUP(A$3:A$7101,'DNEVNI IZVESTAJ'!A$2:BL$14727,11,0)</f>
        <v>0</v>
      </c>
      <c r="P49" s="382">
        <f>VLOOKUP(A$3:A$7101,'DNEVNI IZVESTAJ'!A$2:BM$14727,12,0)</f>
        <v>0</v>
      </c>
      <c r="Q49" s="382">
        <f>VLOOKUP(A$3:A$7101,'DNEVNI IZVESTAJ'!A$2:BN$14727,13,0)</f>
        <v>0</v>
      </c>
      <c r="R49" s="382">
        <f>VLOOKUP(A$3:A$7101,'DNEVNI IZVESTAJ'!A$2:BO$14727,14,0)</f>
        <v>0</v>
      </c>
      <c r="S49" s="382">
        <f>VLOOKUP(A$3:A$7101,'DNEVNI IZVESTAJ'!A$2:BP$14727,15,0)</f>
        <v>0</v>
      </c>
      <c r="T49" s="382"/>
      <c r="U49" s="385" t="s">
        <v>16292</v>
      </c>
      <c r="V49" s="382"/>
      <c r="W49" s="382"/>
      <c r="X49" s="382"/>
      <c r="Y49" s="382"/>
      <c r="Z49" s="382"/>
      <c r="AA49" s="382"/>
      <c r="AB49" s="382"/>
      <c r="AC49" s="382"/>
      <c r="AD49" s="382"/>
      <c r="BG49" s="387"/>
    </row>
    <row r="50" spans="1:59">
      <c r="A50" s="153" t="s">
        <v>1495</v>
      </c>
      <c r="B50" s="153" t="s">
        <v>298</v>
      </c>
      <c r="C50" s="153" t="s">
        <v>2421</v>
      </c>
      <c r="E50" s="153" t="s">
        <v>2421</v>
      </c>
      <c r="F50" s="241">
        <v>0</v>
      </c>
      <c r="G50" s="244">
        <f>VLOOKUP(A$3:A$7101,'DNEVNI IZVESTAJ'!A$2:D$14727,4,0)</f>
        <v>0</v>
      </c>
      <c r="H50" s="308"/>
      <c r="I50" s="309">
        <f>VLOOKUP(A$3:A$7101,'DNEVNI IZVESTAJ'!A$2:BF$14727,6,0)</f>
        <v>0</v>
      </c>
      <c r="J50" s="336">
        <f ca="1">SUM(I50+UNOS!J$9)</f>
        <v>11</v>
      </c>
      <c r="K50" s="309" t="str">
        <f>VLOOKUP(A$3:A$7101,'DNEVNI IZVESTAJ'!A$2:BH$14727,7,0)</f>
        <v>SME</v>
      </c>
      <c r="L50" s="309" t="str">
        <f>VLOOKUP(A$3:A$7101,'DNEVNI IZVESTAJ'!A$2:BI$14727,8,0)</f>
        <v>Current</v>
      </c>
      <c r="M50" s="244"/>
      <c r="N50" s="244"/>
      <c r="O50" s="244"/>
      <c r="P50" s="244"/>
      <c r="Q50" s="244"/>
      <c r="R50" s="244"/>
      <c r="S50" s="244"/>
      <c r="T50" s="244"/>
      <c r="U50" s="152"/>
      <c r="V50" s="244"/>
      <c r="W50" s="244"/>
      <c r="X50" s="244"/>
      <c r="Y50" s="244"/>
      <c r="Z50" s="244"/>
      <c r="AA50" s="244"/>
      <c r="AB50" s="244"/>
      <c r="AC50" s="244"/>
      <c r="AD50" s="244"/>
    </row>
    <row r="51" spans="1:59">
      <c r="A51" s="153" t="s">
        <v>1496</v>
      </c>
      <c r="B51" s="153" t="s">
        <v>298</v>
      </c>
      <c r="C51" s="153" t="s">
        <v>1497</v>
      </c>
      <c r="E51" s="153" t="s">
        <v>1497</v>
      </c>
      <c r="F51" s="241">
        <v>0</v>
      </c>
      <c r="G51" s="244">
        <f>VLOOKUP(A$3:A$7101,'DNEVNI IZVESTAJ'!A$2:D$14727,4,0)</f>
        <v>0</v>
      </c>
      <c r="H51" s="308"/>
      <c r="I51" s="309">
        <f>VLOOKUP(A$3:A$7101,'DNEVNI IZVESTAJ'!A$2:BF$14727,6,0)</f>
        <v>0</v>
      </c>
      <c r="J51" s="336">
        <f ca="1">SUM(I51+UNOS!J$9)</f>
        <v>11</v>
      </c>
      <c r="K51" s="309" t="str">
        <f>VLOOKUP(A$3:A$7101,'DNEVNI IZVESTAJ'!A$2:BH$14727,7,0)</f>
        <v>SME</v>
      </c>
      <c r="L51" s="309" t="str">
        <f>VLOOKUP(A$3:A$7101,'DNEVNI IZVESTAJ'!A$2:BI$14727,8,0)</f>
        <v>Current</v>
      </c>
      <c r="M51" s="244"/>
      <c r="N51" s="244"/>
      <c r="O51" s="244"/>
      <c r="P51" s="244"/>
      <c r="Q51" s="244"/>
      <c r="R51" s="244"/>
      <c r="S51" s="244"/>
      <c r="T51" s="244"/>
      <c r="U51" s="152"/>
      <c r="V51" s="244"/>
      <c r="W51" s="244"/>
      <c r="X51" s="244"/>
      <c r="Y51" s="244"/>
      <c r="Z51" s="244"/>
      <c r="AA51" s="244"/>
      <c r="AB51" s="244"/>
      <c r="AC51" s="244"/>
      <c r="AD51" s="244"/>
    </row>
    <row r="52" spans="1:59">
      <c r="A52" s="153" t="s">
        <v>1498</v>
      </c>
      <c r="B52" s="153" t="s">
        <v>298</v>
      </c>
      <c r="C52" s="153" t="s">
        <v>1497</v>
      </c>
      <c r="E52" s="153" t="s">
        <v>1497</v>
      </c>
      <c r="F52" s="241">
        <v>0</v>
      </c>
      <c r="G52" s="244">
        <f>VLOOKUP(A$3:A$7101,'DNEVNI IZVESTAJ'!A$2:D$14727,4,0)</f>
        <v>0</v>
      </c>
      <c r="H52" s="308"/>
      <c r="I52" s="309">
        <f>VLOOKUP(A$3:A$7101,'DNEVNI IZVESTAJ'!A$2:BF$14727,6,0)</f>
        <v>0</v>
      </c>
      <c r="J52" s="336">
        <f ca="1">SUM(I52+UNOS!J$9)</f>
        <v>11</v>
      </c>
      <c r="K52" s="309" t="str">
        <f>VLOOKUP(A$3:A$7101,'DNEVNI IZVESTAJ'!A$2:BH$14727,7,0)</f>
        <v>SME</v>
      </c>
      <c r="L52" s="309" t="str">
        <f>VLOOKUP(A$3:A$7101,'DNEVNI IZVESTAJ'!A$2:BI$14727,8,0)</f>
        <v>Current</v>
      </c>
      <c r="M52" s="244"/>
      <c r="N52" s="244"/>
      <c r="O52" s="244"/>
      <c r="P52" s="244"/>
      <c r="Q52" s="244"/>
      <c r="R52" s="244"/>
      <c r="S52" s="244"/>
      <c r="T52" s="244"/>
      <c r="U52" s="152"/>
      <c r="V52" s="244"/>
      <c r="W52" s="244"/>
      <c r="X52" s="244"/>
      <c r="Y52" s="244"/>
      <c r="Z52" s="244"/>
      <c r="AA52" s="244"/>
      <c r="AB52" s="244"/>
      <c r="AC52" s="244"/>
      <c r="AD52" s="244"/>
    </row>
    <row r="53" spans="1:59">
      <c r="A53" s="153" t="s">
        <v>1499</v>
      </c>
      <c r="B53" s="153" t="s">
        <v>298</v>
      </c>
      <c r="C53" s="153" t="s">
        <v>1500</v>
      </c>
      <c r="E53" s="153" t="s">
        <v>1500</v>
      </c>
      <c r="F53" s="241">
        <v>0</v>
      </c>
      <c r="G53" s="244">
        <f>VLOOKUP(A$3:A$7101,'DNEVNI IZVESTAJ'!A$2:D$14727,4,0)</f>
        <v>0</v>
      </c>
      <c r="H53" s="308"/>
      <c r="I53" s="309">
        <f>VLOOKUP(A$3:A$7101,'DNEVNI IZVESTAJ'!A$2:BF$14727,6,0)</f>
        <v>0</v>
      </c>
      <c r="J53" s="336">
        <f ca="1">SUM(I53+UNOS!J$9)</f>
        <v>11</v>
      </c>
      <c r="K53" s="309" t="str">
        <f>VLOOKUP(A$3:A$7101,'DNEVNI IZVESTAJ'!A$2:BH$14727,7,0)</f>
        <v>SME</v>
      </c>
      <c r="L53" s="309" t="str">
        <f>VLOOKUP(A$3:A$7101,'DNEVNI IZVESTAJ'!A$2:BI$14727,8,0)</f>
        <v>Current</v>
      </c>
      <c r="M53" s="244"/>
      <c r="N53" s="244"/>
      <c r="O53" s="244"/>
      <c r="P53" s="244"/>
      <c r="Q53" s="244"/>
      <c r="R53" s="244"/>
      <c r="S53" s="244"/>
      <c r="T53" s="244"/>
      <c r="U53" s="152"/>
      <c r="V53" s="244"/>
      <c r="W53" s="244"/>
      <c r="X53" s="244"/>
      <c r="Y53" s="244"/>
      <c r="Z53" s="244"/>
      <c r="AA53" s="244"/>
      <c r="AB53" s="244"/>
      <c r="AC53" s="244"/>
      <c r="AD53" s="244"/>
    </row>
    <row r="54" spans="1:59">
      <c r="A54" s="153" t="s">
        <v>15721</v>
      </c>
      <c r="B54" s="153" t="s">
        <v>15298</v>
      </c>
      <c r="C54" s="153" t="s">
        <v>217</v>
      </c>
      <c r="E54" s="153" t="s">
        <v>15722</v>
      </c>
      <c r="F54" s="241">
        <f>VLOOKUP(A$3:A$7101,'DNEVNI IZVESTAJ'!A$2:C$14727,3,0)</f>
        <v>0</v>
      </c>
      <c r="G54" s="244">
        <f>VLOOKUP(A$3:A$7101,'DNEVNI IZVESTAJ'!A$2:D$14727,4,0)</f>
        <v>74594.820000000007</v>
      </c>
      <c r="H54" s="308"/>
      <c r="I54" s="309">
        <f>VLOOKUP(A$3:A$7101,'DNEVNI IZVESTAJ'!A$2:BF$14727,6,0)</f>
        <v>0</v>
      </c>
      <c r="J54" s="336">
        <f ca="1">SUM(I54+UNOS!J$9)</f>
        <v>11</v>
      </c>
      <c r="K54" s="309" t="str">
        <f>VLOOKUP(A$3:A$7101,'DNEVNI IZVESTAJ'!A$2:BH$14727,7,0)</f>
        <v>INDIV</v>
      </c>
      <c r="L54" s="309" t="str">
        <f>VLOOKUP(A$3:A$7101,'DNEVNI IZVESTAJ'!A$2:BI$14727,8,0)</f>
        <v>Current</v>
      </c>
      <c r="M54" s="244">
        <f>VLOOKUP(A$3:A$7101,'DNEVNI IZVESTAJ'!A$2:BJ$14727,9,0)</f>
        <v>0</v>
      </c>
      <c r="N54" s="244">
        <f>VLOOKUP(A$3:A$7101,'DNEVNI IZVESTAJ'!A$2:BK$14727,10,0)</f>
        <v>0</v>
      </c>
      <c r="O54" s="244">
        <f>VLOOKUP(A$3:A$7101,'DNEVNI IZVESTAJ'!A$2:BL$14727,11,0)</f>
        <v>0</v>
      </c>
      <c r="P54" s="244">
        <f>VLOOKUP(A$3:A$7101,'DNEVNI IZVESTAJ'!A$2:BM$14727,12,0)</f>
        <v>0</v>
      </c>
      <c r="Q54" s="244">
        <f>VLOOKUP(A$3:A$7101,'DNEVNI IZVESTAJ'!A$2:BN$14727,13,0)</f>
        <v>0</v>
      </c>
      <c r="R54" s="244">
        <f>VLOOKUP(A$3:A$7101,'DNEVNI IZVESTAJ'!A$2:BO$14727,14,0)</f>
        <v>0</v>
      </c>
      <c r="S54" s="244">
        <f>VLOOKUP(A$3:A$7101,'DNEVNI IZVESTAJ'!A$2:BP$14727,15,0)</f>
        <v>0</v>
      </c>
      <c r="T54" s="244"/>
      <c r="U54" s="152"/>
      <c r="V54" s="244"/>
      <c r="W54" s="244"/>
      <c r="X54" s="244"/>
      <c r="Y54" s="244"/>
      <c r="Z54" s="244"/>
      <c r="AA54" s="244"/>
      <c r="AB54" s="244"/>
      <c r="AC54" s="244"/>
      <c r="AD54" s="244"/>
    </row>
    <row r="55" spans="1:59">
      <c r="A55" s="153" t="s">
        <v>15716</v>
      </c>
      <c r="B55" s="153" t="s">
        <v>15298</v>
      </c>
      <c r="C55" s="153" t="s">
        <v>219</v>
      </c>
      <c r="E55" s="153" t="s">
        <v>15717</v>
      </c>
      <c r="F55" s="241">
        <f>VLOOKUP(A$3:A$7101,'DNEVNI IZVESTAJ'!A$2:C$14727,3,0)</f>
        <v>0</v>
      </c>
      <c r="G55" s="244">
        <f>VLOOKUP(A$3:A$7101,'DNEVNI IZVESTAJ'!A$2:D$14727,4,0)</f>
        <v>10828.26</v>
      </c>
      <c r="H55" s="308"/>
      <c r="I55" s="309">
        <f>VLOOKUP(A$3:A$7101,'DNEVNI IZVESTAJ'!A$2:BF$14727,6,0)</f>
        <v>0</v>
      </c>
      <c r="J55" s="336">
        <f ca="1">SUM(I55+UNOS!J$9)</f>
        <v>11</v>
      </c>
      <c r="K55" s="309" t="str">
        <f>VLOOKUP(A$3:A$7101,'DNEVNI IZVESTAJ'!A$2:BH$14727,7,0)</f>
        <v>INDIV</v>
      </c>
      <c r="L55" s="309" t="str">
        <f>VLOOKUP(A$3:A$7101,'DNEVNI IZVESTAJ'!A$2:BI$14727,8,0)</f>
        <v>Current</v>
      </c>
      <c r="M55" s="244">
        <f>VLOOKUP(A$3:A$7101,'DNEVNI IZVESTAJ'!A$2:BJ$14727,9,0)</f>
        <v>0</v>
      </c>
      <c r="N55" s="244">
        <f>VLOOKUP(A$3:A$7101,'DNEVNI IZVESTAJ'!A$2:BK$14727,10,0)</f>
        <v>0</v>
      </c>
      <c r="O55" s="244">
        <f>VLOOKUP(A$3:A$7101,'DNEVNI IZVESTAJ'!A$2:BL$14727,11,0)</f>
        <v>0</v>
      </c>
      <c r="P55" s="244">
        <f>VLOOKUP(A$3:A$7101,'DNEVNI IZVESTAJ'!A$2:BM$14727,12,0)</f>
        <v>0</v>
      </c>
      <c r="Q55" s="244">
        <f>VLOOKUP(A$3:A$7101,'DNEVNI IZVESTAJ'!A$2:BN$14727,13,0)</f>
        <v>0</v>
      </c>
      <c r="R55" s="244">
        <f>VLOOKUP(A$3:A$7101,'DNEVNI IZVESTAJ'!A$2:BO$14727,14,0)</f>
        <v>0</v>
      </c>
      <c r="S55" s="244">
        <f>VLOOKUP(A$3:A$7101,'DNEVNI IZVESTAJ'!A$2:BP$14727,15,0)</f>
        <v>0</v>
      </c>
      <c r="T55" s="244"/>
      <c r="U55" s="152"/>
      <c r="V55" s="244"/>
      <c r="W55" s="244"/>
      <c r="X55" s="244"/>
      <c r="Y55" s="244"/>
      <c r="Z55" s="244"/>
      <c r="AA55" s="244"/>
      <c r="AB55" s="244"/>
      <c r="AC55" s="244"/>
      <c r="AD55" s="244"/>
    </row>
    <row r="56" spans="1:59">
      <c r="A56" s="153" t="s">
        <v>15719</v>
      </c>
      <c r="B56" s="153" t="s">
        <v>15298</v>
      </c>
      <c r="C56" s="153" t="s">
        <v>219</v>
      </c>
      <c r="E56" s="153" t="s">
        <v>15533</v>
      </c>
      <c r="F56" s="241">
        <f>VLOOKUP(A$3:A$7101,'DNEVNI IZVESTAJ'!A$2:C$14727,3,0)</f>
        <v>0</v>
      </c>
      <c r="G56" s="244">
        <f>VLOOKUP(A$3:A$7101,'DNEVNI IZVESTAJ'!A$2:D$14727,4,0)</f>
        <v>3007.88</v>
      </c>
      <c r="H56" s="308"/>
      <c r="I56" s="309">
        <f>VLOOKUP(A$3:A$7101,'DNEVNI IZVESTAJ'!A$2:BF$14727,6,0)</f>
        <v>0</v>
      </c>
      <c r="J56" s="336">
        <f ca="1">SUM(I56+UNOS!J$9)</f>
        <v>11</v>
      </c>
      <c r="K56" s="309" t="str">
        <f>VLOOKUP(A$3:A$7101,'DNEVNI IZVESTAJ'!A$2:BH$14727,7,0)</f>
        <v>INDIV</v>
      </c>
      <c r="L56" s="309" t="str">
        <f>VLOOKUP(A$3:A$7101,'DNEVNI IZVESTAJ'!A$2:BI$14727,8,0)</f>
        <v>Current</v>
      </c>
      <c r="M56" s="244">
        <f>VLOOKUP(A$3:A$7101,'DNEVNI IZVESTAJ'!A$2:BJ$14727,9,0)</f>
        <v>0</v>
      </c>
      <c r="N56" s="244">
        <f>VLOOKUP(A$3:A$7101,'DNEVNI IZVESTAJ'!A$2:BK$14727,10,0)</f>
        <v>0</v>
      </c>
      <c r="O56" s="244">
        <f>VLOOKUP(A$3:A$7101,'DNEVNI IZVESTAJ'!A$2:BL$14727,11,0)</f>
        <v>0</v>
      </c>
      <c r="P56" s="244">
        <f>VLOOKUP(A$3:A$7101,'DNEVNI IZVESTAJ'!A$2:BM$14727,12,0)</f>
        <v>0</v>
      </c>
      <c r="Q56" s="244">
        <f>VLOOKUP(A$3:A$7101,'DNEVNI IZVESTAJ'!A$2:BN$14727,13,0)</f>
        <v>0</v>
      </c>
      <c r="R56" s="244">
        <f>VLOOKUP(A$3:A$7101,'DNEVNI IZVESTAJ'!A$2:BO$14727,14,0)</f>
        <v>0</v>
      </c>
      <c r="S56" s="244">
        <f>VLOOKUP(A$3:A$7101,'DNEVNI IZVESTAJ'!A$2:BP$14727,15,0)</f>
        <v>0</v>
      </c>
      <c r="T56" s="244"/>
      <c r="U56" s="152"/>
      <c r="V56" s="244"/>
      <c r="W56" s="244"/>
      <c r="X56" s="244"/>
      <c r="Y56" s="244"/>
      <c r="Z56" s="244"/>
      <c r="AA56" s="244"/>
      <c r="AB56" s="244"/>
      <c r="AC56" s="244"/>
      <c r="AD56" s="244"/>
    </row>
    <row r="57" spans="1:59">
      <c r="A57" s="153"/>
      <c r="B57" s="153"/>
      <c r="C57" s="153"/>
      <c r="E57" s="153"/>
      <c r="G57" s="244"/>
      <c r="H57" s="308"/>
      <c r="I57" s="309"/>
      <c r="J57" s="336"/>
      <c r="K57" s="309"/>
      <c r="L57" s="309"/>
      <c r="M57" s="244"/>
      <c r="N57" s="244"/>
      <c r="O57" s="244"/>
      <c r="P57" s="244"/>
      <c r="Q57" s="244"/>
      <c r="R57" s="244"/>
      <c r="S57" s="244"/>
      <c r="T57" s="244"/>
      <c r="U57" s="152"/>
      <c r="V57" s="244"/>
      <c r="W57" s="244"/>
      <c r="X57" s="244"/>
      <c r="Y57" s="244"/>
      <c r="Z57" s="244"/>
      <c r="AA57" s="244"/>
      <c r="AB57" s="244"/>
      <c r="AC57" s="244"/>
      <c r="AD57" s="244"/>
    </row>
    <row r="58" spans="1:59">
      <c r="A58" s="153"/>
      <c r="B58" s="153"/>
      <c r="C58" s="153"/>
      <c r="E58" s="153"/>
      <c r="F58" s="244"/>
      <c r="G58" s="244"/>
      <c r="H58" s="308"/>
      <c r="I58" s="309"/>
      <c r="J58" s="336"/>
      <c r="K58" s="309"/>
      <c r="L58" s="309"/>
      <c r="M58" s="244"/>
      <c r="N58" s="244"/>
      <c r="O58" s="244"/>
      <c r="P58" s="244"/>
      <c r="Q58" s="244"/>
      <c r="R58" s="244"/>
      <c r="S58" s="244"/>
      <c r="T58" s="244"/>
      <c r="U58" s="152"/>
    </row>
    <row r="59" spans="1:59">
      <c r="A59" s="153"/>
      <c r="B59" s="153"/>
      <c r="C59" s="154"/>
      <c r="E59" s="154"/>
      <c r="F59" s="244"/>
      <c r="G59" s="244"/>
      <c r="H59" s="308"/>
      <c r="I59" s="309"/>
      <c r="J59" s="336"/>
      <c r="K59" s="309"/>
      <c r="L59" s="309"/>
      <c r="M59" s="244"/>
      <c r="N59" s="244"/>
      <c r="O59" s="244"/>
      <c r="P59" s="244"/>
      <c r="Q59" s="244"/>
      <c r="R59" s="244"/>
      <c r="S59" s="244"/>
    </row>
    <row r="60" spans="1:59">
      <c r="A60" s="153"/>
      <c r="B60" s="153"/>
      <c r="C60" s="153"/>
      <c r="E60" s="153"/>
      <c r="F60" s="244"/>
      <c r="G60" s="244"/>
      <c r="H60" s="308"/>
      <c r="I60" s="309"/>
      <c r="J60" s="336"/>
      <c r="L60" s="309"/>
    </row>
    <row r="61" spans="1:59">
      <c r="A61" s="153"/>
      <c r="B61" s="153"/>
      <c r="C61" s="153" t="s">
        <v>5648</v>
      </c>
      <c r="E61" s="153"/>
      <c r="F61" s="244"/>
      <c r="G61" s="244"/>
      <c r="H61" s="308"/>
      <c r="I61" s="309"/>
      <c r="J61" s="336"/>
    </row>
    <row r="62" spans="1:59">
      <c r="A62" s="153"/>
      <c r="B62" s="153"/>
      <c r="C62" s="153" t="s">
        <v>5648</v>
      </c>
      <c r="E62" s="153"/>
      <c r="F62" s="244"/>
      <c r="G62" s="244"/>
      <c r="H62" s="308"/>
      <c r="I62" s="309"/>
      <c r="J62" s="336"/>
    </row>
    <row r="63" spans="1:59">
      <c r="A63" s="153"/>
      <c r="B63" s="153"/>
      <c r="C63" s="153" t="s">
        <v>5648</v>
      </c>
      <c r="E63" s="153"/>
      <c r="F63" s="244"/>
      <c r="G63" s="244"/>
      <c r="H63" s="308"/>
      <c r="I63" s="309"/>
      <c r="J63" s="336"/>
    </row>
    <row r="64" spans="1:59">
      <c r="A64" s="153"/>
      <c r="B64" s="153"/>
      <c r="C64" s="153" t="s">
        <v>5648</v>
      </c>
      <c r="E64" s="153"/>
      <c r="F64" s="244"/>
      <c r="G64" s="244"/>
      <c r="H64" s="308"/>
      <c r="I64" s="309"/>
      <c r="J64" s="336"/>
    </row>
    <row r="65" spans="1:10">
      <c r="A65" s="153"/>
      <c r="B65" s="153"/>
      <c r="C65" s="153" t="s">
        <v>5648</v>
      </c>
      <c r="E65" s="153"/>
      <c r="F65" s="244"/>
      <c r="G65" s="244"/>
      <c r="H65" s="308"/>
      <c r="I65" s="309"/>
      <c r="J65" s="336"/>
    </row>
    <row r="66" spans="1:10">
      <c r="F66" s="244"/>
      <c r="G66" s="244"/>
      <c r="H66" s="308"/>
      <c r="I66" s="309"/>
      <c r="J66" s="336"/>
    </row>
    <row r="67" spans="1:10">
      <c r="F67" s="244"/>
      <c r="G67" s="244"/>
      <c r="H67" s="308"/>
      <c r="I67" s="309"/>
      <c r="J67" s="336"/>
    </row>
    <row r="68" spans="1:10">
      <c r="G68" s="244"/>
      <c r="H68" s="308"/>
      <c r="J68" s="336"/>
    </row>
    <row r="69" spans="1:10">
      <c r="G69" s="244"/>
    </row>
  </sheetData>
  <sheetProtection selectLockedCells="1"/>
  <autoFilter ref="A2:U57">
    <filterColumn colId="1"/>
    <filterColumn colId="19"/>
    <sortState ref="A3:U57">
      <sortCondition descending="1" ref="J2:J57"/>
    </sortState>
  </autoFilter>
  <phoneticPr fontId="1" type="noConversion"/>
  <pageMargins left="0.27559055118110237" right="0.15748031496062992" top="0.98425196850393704" bottom="0.98425196850393704" header="0.51181102362204722" footer="0.51181102362204722"/>
  <pageSetup paperSize="9" scale="75" orientation="landscape" r:id="rId1"/>
  <headerFooter alignWithMargins="0"/>
  <legacyDrawing r:id="rId2"/>
</worksheet>
</file>

<file path=xl/worksheets/sheet11.xml><?xml version="1.0" encoding="utf-8"?>
<worksheet xmlns="http://schemas.openxmlformats.org/spreadsheetml/2006/main" xmlns:r="http://schemas.openxmlformats.org/officeDocument/2006/relationships">
  <sheetPr codeName="Sheet11">
    <tabColor theme="6"/>
  </sheetPr>
  <dimension ref="A1:AK3"/>
  <sheetViews>
    <sheetView zoomScale="80" zoomScaleNormal="80" workbookViewId="0">
      <selection activeCell="A3" sqref="A3:XFD3"/>
    </sheetView>
  </sheetViews>
  <sheetFormatPr defaultRowHeight="12"/>
  <cols>
    <col min="1" max="1" width="9.140625" style="245"/>
    <col min="2" max="2" width="20.28515625" style="245" customWidth="1"/>
    <col min="3" max="3" width="15.85546875" style="245" customWidth="1"/>
    <col min="4" max="4" width="12.140625" style="263" customWidth="1"/>
    <col min="5" max="5" width="12.140625" style="264" customWidth="1"/>
    <col min="6" max="6" width="11.7109375" style="277" customWidth="1"/>
    <col min="7" max="7" width="11.42578125" style="278" customWidth="1"/>
    <col min="8" max="8" width="15.140625" style="278" customWidth="1"/>
    <col min="9" max="9" width="10.5703125" style="279" customWidth="1"/>
    <col min="10" max="11" width="10" style="280" customWidth="1"/>
    <col min="12" max="12" width="11.85546875" style="281" customWidth="1"/>
    <col min="13" max="14" width="9.85546875" style="282" customWidth="1"/>
    <col min="15" max="15" width="11.140625" style="283" customWidth="1"/>
    <col min="16" max="16" width="20.5703125" style="283" customWidth="1"/>
    <col min="17" max="17" width="10" style="245" hidden="1" customWidth="1"/>
    <col min="18" max="18" width="11.5703125" style="245" hidden="1" customWidth="1"/>
    <col min="19" max="19" width="9" style="245" hidden="1" customWidth="1"/>
    <col min="20" max="20" width="9.7109375" style="245" hidden="1" customWidth="1"/>
    <col min="21" max="21" width="12.5703125" style="245" hidden="1" customWidth="1"/>
    <col min="22" max="23" width="13.42578125" style="245" hidden="1" customWidth="1"/>
    <col min="24" max="24" width="14.42578125" style="245" hidden="1" customWidth="1"/>
    <col min="25" max="25" width="15.42578125" style="245" hidden="1" customWidth="1"/>
    <col min="26" max="26" width="11.85546875" style="245" hidden="1" customWidth="1"/>
    <col min="27" max="27" width="20.5703125" style="245" hidden="1" customWidth="1"/>
    <col min="28" max="28" width="14.7109375" style="245" hidden="1" customWidth="1"/>
    <col min="29" max="29" width="12.28515625" style="246" hidden="1" customWidth="1"/>
    <col min="30" max="30" width="10.28515625" style="245" hidden="1" customWidth="1"/>
    <col min="31" max="31" width="9.140625" style="245" hidden="1" customWidth="1"/>
    <col min="32" max="32" width="9.140625" style="247" hidden="1" customWidth="1"/>
    <col min="33" max="33" width="12.42578125" style="245" customWidth="1"/>
    <col min="34" max="36" width="9.140625" style="245"/>
    <col min="37" max="37" width="3.5703125" style="245" hidden="1" customWidth="1"/>
    <col min="38" max="16384" width="9.140625" style="245"/>
  </cols>
  <sheetData>
    <row r="1" spans="1:37" ht="42" customHeight="1">
      <c r="A1" s="430">
        <f ca="1">TODAY()</f>
        <v>42083</v>
      </c>
      <c r="B1" s="431"/>
      <c r="C1" s="431"/>
      <c r="D1" s="431"/>
      <c r="E1" s="432"/>
      <c r="F1" s="433" t="s">
        <v>16059</v>
      </c>
      <c r="G1" s="434"/>
      <c r="H1" s="435"/>
      <c r="I1" s="436" t="s">
        <v>16060</v>
      </c>
      <c r="J1" s="437" t="s">
        <v>16061</v>
      </c>
      <c r="K1" s="438"/>
      <c r="L1" s="438"/>
      <c r="M1" s="439"/>
      <c r="N1" s="440" t="s">
        <v>16062</v>
      </c>
      <c r="O1" s="442" t="s">
        <v>16063</v>
      </c>
      <c r="P1" s="428" t="s">
        <v>16064</v>
      </c>
    </row>
    <row r="2" spans="1:37" ht="53.25" customHeight="1">
      <c r="A2" s="248" t="s">
        <v>4053</v>
      </c>
      <c r="B2" s="249" t="s">
        <v>4054</v>
      </c>
      <c r="C2" s="249" t="s">
        <v>4058</v>
      </c>
      <c r="D2" s="250" t="s">
        <v>16065</v>
      </c>
      <c r="E2" s="251" t="s">
        <v>16066</v>
      </c>
      <c r="F2" s="252" t="s">
        <v>16067</v>
      </c>
      <c r="G2" s="253" t="s">
        <v>16068</v>
      </c>
      <c r="H2" s="254" t="s">
        <v>16069</v>
      </c>
      <c r="I2" s="436"/>
      <c r="J2" s="255" t="s">
        <v>16070</v>
      </c>
      <c r="K2" s="256" t="s">
        <v>16071</v>
      </c>
      <c r="L2" s="257" t="s">
        <v>16072</v>
      </c>
      <c r="M2" s="258" t="s">
        <v>16073</v>
      </c>
      <c r="N2" s="441"/>
      <c r="O2" s="442"/>
      <c r="P2" s="429"/>
      <c r="Q2" s="245" t="s">
        <v>4060</v>
      </c>
      <c r="R2" s="245" t="s">
        <v>16074</v>
      </c>
      <c r="S2" s="245" t="s">
        <v>4062</v>
      </c>
      <c r="T2" s="245" t="s">
        <v>4063</v>
      </c>
      <c r="U2" s="245" t="s">
        <v>4064</v>
      </c>
      <c r="V2" s="245" t="s">
        <v>4065</v>
      </c>
      <c r="W2" s="245" t="s">
        <v>4066</v>
      </c>
      <c r="X2" s="245" t="s">
        <v>4067</v>
      </c>
      <c r="Y2" s="245" t="s">
        <v>4068</v>
      </c>
      <c r="Z2" s="245" t="s">
        <v>4069</v>
      </c>
      <c r="AA2" s="245" t="s">
        <v>4502</v>
      </c>
      <c r="AB2" s="245" t="s">
        <v>4503</v>
      </c>
      <c r="AC2" s="259" t="s">
        <v>16075</v>
      </c>
      <c r="AD2" s="260" t="s">
        <v>16076</v>
      </c>
      <c r="AE2" s="261" t="s">
        <v>16077</v>
      </c>
      <c r="AF2" s="262" t="s">
        <v>16078</v>
      </c>
    </row>
    <row r="3" spans="1:37" ht="15.75">
      <c r="A3" s="245" t="s">
        <v>513</v>
      </c>
      <c r="B3" s="245" t="s">
        <v>514</v>
      </c>
      <c r="C3" s="245" t="s">
        <v>515</v>
      </c>
      <c r="D3" s="263" t="s">
        <v>16079</v>
      </c>
      <c r="E3" s="264">
        <v>41387</v>
      </c>
      <c r="F3" s="265">
        <f>VLOOKUP($A$3:$A$3,'DNEVNI IZVESTAJ'!$A$2:$S$12754,3,0)</f>
        <v>0</v>
      </c>
      <c r="G3" s="266">
        <f>VLOOKUP($A$3:$A$3,'DNEVNI IZVESTAJ'!$A$2:$S$12754,4,0)</f>
        <v>0</v>
      </c>
      <c r="H3" s="267">
        <f>+F3+G3</f>
        <v>0</v>
      </c>
      <c r="I3" s="268">
        <f>VLOOKUP($A$3:$A$3,'[1]Dnevni izvestaj '!$A$2:$AW$53,6,0)</f>
        <v>0</v>
      </c>
      <c r="J3" s="269">
        <v>12085.66</v>
      </c>
      <c r="K3" s="270">
        <v>12085.66</v>
      </c>
      <c r="L3" s="271">
        <f>+(J3+K3)*1.2-K3</f>
        <v>16919.923999999999</v>
      </c>
      <c r="M3" s="272" t="s">
        <v>4288</v>
      </c>
      <c r="N3" s="273" t="s">
        <v>16080</v>
      </c>
      <c r="O3" s="274" t="s">
        <v>13596</v>
      </c>
      <c r="P3" s="275" t="s">
        <v>16081</v>
      </c>
      <c r="Q3" s="245" t="s">
        <v>6317</v>
      </c>
      <c r="R3" s="245" t="s">
        <v>6497</v>
      </c>
      <c r="S3" s="276" t="str">
        <f>VLOOKUP($A$3:$A$3,'[1]Dnevni izvestaj '!$A$2:$AW$53,8,0)</f>
        <v>Current</v>
      </c>
      <c r="T3" s="276">
        <f>VLOOKUP($A$3:$A$3,'[1]Dnevni izvestaj '!$A$2:$AW$53,9,0)</f>
        <v>0</v>
      </c>
      <c r="U3" s="276">
        <f>VLOOKUP($A$3:$A$3,'[1]Dnevni izvestaj '!$A$2:$AW$53,10,0)</f>
        <v>0</v>
      </c>
      <c r="V3" s="276">
        <f>VLOOKUP($A$3:$A$3,'[1]Dnevni izvestaj '!$A$2:$AW$53,11,0)</f>
        <v>0</v>
      </c>
      <c r="W3" s="276">
        <f>VLOOKUP($A$3:$A$3,'[1]Dnevni izvestaj '!$A$2:$AW$53,12,0)</f>
        <v>0</v>
      </c>
      <c r="X3" s="276">
        <f>VLOOKUP($A$3:$A$3,'[1]Dnevni izvestaj '!$A$2:$AW$53,13,0)</f>
        <v>0</v>
      </c>
      <c r="Y3" s="276">
        <f>VLOOKUP($A$3:$A$3,'[1]Dnevni izvestaj '!$A$2:$AW$53,14,0)</f>
        <v>0</v>
      </c>
      <c r="Z3" s="276">
        <f>VLOOKUP($A$3:$A$3,'[1]Dnevni izvestaj '!$A$2:$AW$53,15,0)</f>
        <v>11878.77</v>
      </c>
      <c r="AA3" s="276">
        <f>VLOOKUP($A$3:$A$3,'[1]Dnevni izvestaj '!$A$2:$AW$53,16,0)</f>
        <v>89090.75</v>
      </c>
      <c r="AB3" s="276">
        <f>VLOOKUP($A$3:$A$3,'[1]Dnevni izvestaj '!$A$2:$AW$53,17,0)</f>
        <v>2158.0500000000002</v>
      </c>
      <c r="AC3" s="263" t="s">
        <v>16079</v>
      </c>
      <c r="AE3" s="263" t="s">
        <v>16082</v>
      </c>
      <c r="AF3" s="247">
        <v>41470</v>
      </c>
      <c r="AK3" s="245" t="s">
        <v>13596</v>
      </c>
    </row>
  </sheetData>
  <mergeCells count="7">
    <mergeCell ref="P1:P2"/>
    <mergeCell ref="A1:E1"/>
    <mergeCell ref="F1:H1"/>
    <mergeCell ref="I1:I2"/>
    <mergeCell ref="J1:M1"/>
    <mergeCell ref="N1:N2"/>
    <mergeCell ref="O1:O2"/>
  </mergeCells>
  <dataValidations count="2">
    <dataValidation type="list" allowBlank="1" showInputMessage="1" showErrorMessage="1" sqref="O3">
      <formula1>$AK$3:$AK$3</formula1>
    </dataValidation>
    <dataValidation type="list" allowBlank="1" showInputMessage="1" showErrorMessage="1" sqref="N3">
      <formula1>#REF!</formula1>
    </dataValidation>
  </dataValidations>
  <pageMargins left="0.7" right="0.7" top="0.75" bottom="0.75" header="0.3" footer="0.3"/>
  <pageSetup paperSize="9" orientation="portrait" r:id="rId1"/>
  <legacyDrawing r:id="rId2"/>
</worksheet>
</file>

<file path=xl/worksheets/sheet12.xml><?xml version="1.0" encoding="utf-8"?>
<worksheet xmlns="http://schemas.openxmlformats.org/spreadsheetml/2006/main" xmlns:r="http://schemas.openxmlformats.org/officeDocument/2006/relationships">
  <sheetPr codeName="Sheet10" enableFormatConditionsCalculation="0">
    <tabColor indexed="17"/>
  </sheetPr>
  <dimension ref="B1:X96"/>
  <sheetViews>
    <sheetView zoomScale="85" zoomScaleNormal="85" workbookViewId="0">
      <pane ySplit="32" topLeftCell="A42" activePane="bottomLeft" state="frozen"/>
      <selection pane="bottomLeft" activeCell="C13" sqref="C13"/>
    </sheetView>
  </sheetViews>
  <sheetFormatPr defaultRowHeight="12.75"/>
  <cols>
    <col min="1" max="1" width="3.5703125" style="26" customWidth="1"/>
    <col min="2" max="3" width="9.140625" style="26"/>
    <col min="4" max="4" width="1.5703125" style="26" customWidth="1"/>
    <col min="5" max="5" width="6.28515625" style="26" customWidth="1"/>
    <col min="6" max="6" width="5.85546875" style="26" customWidth="1"/>
    <col min="7" max="7" width="9" style="26" customWidth="1"/>
    <col min="8" max="8" width="7" style="26" customWidth="1"/>
    <col min="9" max="9" width="5.42578125" style="26" customWidth="1"/>
    <col min="10" max="10" width="12.7109375" style="26" customWidth="1"/>
    <col min="11" max="11" width="9.140625" style="26" customWidth="1"/>
    <col min="12" max="12" width="9.140625" style="26"/>
    <col min="13" max="13" width="9" style="26" customWidth="1"/>
    <col min="14" max="14" width="7.5703125" style="26" customWidth="1"/>
    <col min="15" max="15" width="7.42578125" style="26" customWidth="1"/>
    <col min="16" max="16" width="8.5703125" style="26" customWidth="1"/>
    <col min="17" max="17" width="7.7109375" style="26" customWidth="1"/>
    <col min="18" max="18" width="13.42578125" style="26" customWidth="1"/>
    <col min="19" max="19" width="9.85546875" style="26" customWidth="1"/>
    <col min="20" max="20" width="12.140625" style="26" customWidth="1"/>
    <col min="21" max="16384" width="9.140625" style="26"/>
  </cols>
  <sheetData>
    <row r="1" spans="2:20" ht="8.25" customHeight="1" thickBot="1"/>
    <row r="2" spans="2:20" ht="13.5" thickBot="1">
      <c r="B2" s="485">
        <f ca="1">TODAY()</f>
        <v>42083</v>
      </c>
      <c r="C2" s="486"/>
      <c r="D2" s="486"/>
      <c r="E2" s="486"/>
      <c r="F2" s="486"/>
      <c r="G2" s="486"/>
      <c r="H2" s="487"/>
      <c r="I2" s="305"/>
      <c r="J2" s="305"/>
      <c r="K2" s="305"/>
      <c r="L2" s="305"/>
      <c r="M2" s="305"/>
      <c r="N2" s="305"/>
      <c r="O2" s="305"/>
      <c r="P2" s="542" t="s">
        <v>14463</v>
      </c>
      <c r="Q2" s="543"/>
      <c r="R2" s="544"/>
      <c r="S2" s="521">
        <f>VLOOKUP(B6,'DNEVNI IZVESTAJ'!A$2:R$1347,18,0)</f>
        <v>43398</v>
      </c>
      <c r="T2" s="522"/>
    </row>
    <row r="3" spans="2:20" ht="9" customHeight="1" thickBot="1"/>
    <row r="4" spans="2:20" ht="18" customHeight="1" thickBot="1">
      <c r="B4" s="473" t="s">
        <v>5652</v>
      </c>
      <c r="C4" s="475"/>
      <c r="E4" s="497" t="s">
        <v>5651</v>
      </c>
      <c r="F4" s="498"/>
      <c r="G4" s="498"/>
      <c r="H4" s="498"/>
      <c r="I4" s="498" t="s">
        <v>6897</v>
      </c>
      <c r="J4" s="498"/>
      <c r="K4" s="498"/>
      <c r="L4" s="498" t="s">
        <v>2816</v>
      </c>
      <c r="M4" s="498"/>
      <c r="N4" s="498"/>
      <c r="O4" s="498" t="s">
        <v>2817</v>
      </c>
      <c r="P4" s="498"/>
      <c r="Q4" s="498"/>
      <c r="R4" s="498" t="s">
        <v>2818</v>
      </c>
      <c r="S4" s="498"/>
      <c r="T4" s="537"/>
    </row>
    <row r="5" spans="2:20" ht="6.75" customHeight="1" thickBot="1">
      <c r="E5" s="523" t="str">
        <f>VLOOKUP(B6,'Total Portfolio'!A$3:AX$2982,2,0)</f>
        <v>PG ĆALIĆ ZORAN</v>
      </c>
      <c r="F5" s="524"/>
      <c r="G5" s="524"/>
      <c r="H5" s="525"/>
      <c r="I5" s="538" t="str">
        <f>VLOOKUP(B6,'Total Portfolio'!A$3:AX$2982,3,0)</f>
        <v>KOMBAJN CLAAS TUCANO 320</v>
      </c>
      <c r="J5" s="539"/>
      <c r="K5" s="539"/>
      <c r="L5" s="545" t="str">
        <f>VLOOKUP(B6,'Total Portfolio'!A$3:AX$2982,15,0)</f>
        <v>ĆALIĆ ZORAN</v>
      </c>
      <c r="M5" s="546"/>
      <c r="N5" s="557"/>
      <c r="O5" s="545">
        <f>VLOOKUP(B6,'Total Portfolio'!A$3:AX$2982,21,0)</f>
        <v>0</v>
      </c>
      <c r="P5" s="546"/>
      <c r="Q5" s="557"/>
      <c r="R5" s="545" t="str">
        <f>VLOOKUP(B6,'Total Portfolio'!A$3:AX$2982,28,0)</f>
        <v>ALMEX DOO</v>
      </c>
      <c r="S5" s="546"/>
      <c r="T5" s="547"/>
    </row>
    <row r="6" spans="2:20" ht="12.75" customHeight="1">
      <c r="B6" s="488" t="s">
        <v>15721</v>
      </c>
      <c r="C6" s="489"/>
      <c r="D6" s="27"/>
      <c r="E6" s="526"/>
      <c r="F6" s="527"/>
      <c r="G6" s="527"/>
      <c r="H6" s="528"/>
      <c r="I6" s="540"/>
      <c r="J6" s="540"/>
      <c r="K6" s="540"/>
      <c r="L6" s="548"/>
      <c r="M6" s="549"/>
      <c r="N6" s="558"/>
      <c r="O6" s="548"/>
      <c r="P6" s="549"/>
      <c r="Q6" s="558"/>
      <c r="R6" s="548"/>
      <c r="S6" s="549"/>
      <c r="T6" s="550"/>
    </row>
    <row r="7" spans="2:20" ht="21.75" customHeight="1" thickBot="1">
      <c r="B7" s="490"/>
      <c r="C7" s="491"/>
      <c r="D7" s="27"/>
      <c r="E7" s="529"/>
      <c r="F7" s="530"/>
      <c r="G7" s="530"/>
      <c r="H7" s="531"/>
      <c r="I7" s="540"/>
      <c r="J7" s="540"/>
      <c r="K7" s="540"/>
      <c r="L7" s="551"/>
      <c r="M7" s="552"/>
      <c r="N7" s="559"/>
      <c r="O7" s="551"/>
      <c r="P7" s="552"/>
      <c r="Q7" s="559"/>
      <c r="R7" s="551"/>
      <c r="S7" s="552"/>
      <c r="T7" s="553"/>
    </row>
    <row r="8" spans="2:20" ht="18" customHeight="1" thickBot="1">
      <c r="B8" s="490"/>
      <c r="C8" s="491"/>
      <c r="D8" s="27"/>
      <c r="E8" s="494" t="s">
        <v>13588</v>
      </c>
      <c r="F8" s="495"/>
      <c r="G8" s="496"/>
      <c r="H8" s="68">
        <f>VLOOKUP($B$6,'[2]Total Portfolio'!$A$3:$Q$24065,9,0)</f>
        <v>0</v>
      </c>
      <c r="I8" s="541"/>
      <c r="J8" s="541"/>
      <c r="K8" s="541"/>
      <c r="L8" s="494" t="s">
        <v>13589</v>
      </c>
      <c r="M8" s="496"/>
      <c r="N8" s="68">
        <f>VLOOKUP($B$6,'[2]Total Portfolio'!$A$3:$Q$24065,10,0)</f>
        <v>0</v>
      </c>
      <c r="O8" s="494" t="s">
        <v>13590</v>
      </c>
      <c r="P8" s="496"/>
      <c r="Q8" s="68">
        <f>VLOOKUP($B$6,'[2]Total Portfolio'!$A$3:$Q$24065,11,0)</f>
        <v>0</v>
      </c>
      <c r="R8" s="494" t="s">
        <v>13591</v>
      </c>
      <c r="S8" s="496"/>
      <c r="T8" s="68">
        <f>VLOOKUP($B$6,'[2]Total Portfolio'!$A$3:$Q$24065,12,0)</f>
        <v>0</v>
      </c>
    </row>
    <row r="9" spans="2:20" ht="25.5" customHeight="1" thickTop="1" thickBot="1">
      <c r="B9" s="492"/>
      <c r="C9" s="493"/>
      <c r="D9" s="27"/>
      <c r="E9" s="499" t="s">
        <v>757</v>
      </c>
      <c r="F9" s="500"/>
      <c r="G9" s="500"/>
      <c r="H9" s="566" t="s">
        <v>11844</v>
      </c>
      <c r="I9" s="500"/>
      <c r="J9" s="500" t="s">
        <v>758</v>
      </c>
      <c r="K9" s="500"/>
      <c r="L9" s="560" t="s">
        <v>760</v>
      </c>
      <c r="M9" s="561"/>
      <c r="N9" s="560" t="s">
        <v>761</v>
      </c>
      <c r="O9" s="561"/>
      <c r="P9" s="554" t="s">
        <v>6338</v>
      </c>
      <c r="Q9" s="555"/>
      <c r="R9" s="556"/>
      <c r="S9" s="562" t="s">
        <v>759</v>
      </c>
      <c r="T9" s="563"/>
    </row>
    <row r="10" spans="2:20" ht="18.75" customHeight="1" thickBot="1">
      <c r="B10" s="67"/>
      <c r="C10" s="67"/>
      <c r="D10" s="30"/>
      <c r="E10" s="535">
        <f>VLOOKUP(B6,'DNEVNI IZVESTAJ'!A2:BI1037,3,0)</f>
        <v>0</v>
      </c>
      <c r="F10" s="536"/>
      <c r="G10" s="536"/>
      <c r="H10" s="575">
        <f>VLOOKUP(B6,'DNEVNI IZVESTAJ'!A2:AW1037,6,0)</f>
        <v>0</v>
      </c>
      <c r="I10" s="575"/>
      <c r="J10" s="576">
        <f>VLOOKUP(B6,'DNEVNI IZVESTAJ'!A2:AY1037,4,0)</f>
        <v>74594.820000000007</v>
      </c>
      <c r="K10" s="576"/>
      <c r="L10" s="567" t="str">
        <f>VLOOKUP(B6,'DNEVNI IZVESTAJ'!A2:BA1037,8,0)</f>
        <v>Current</v>
      </c>
      <c r="M10" s="567"/>
      <c r="N10" s="567" t="str">
        <f>VLOOKUP(B6,'DNEVNI IZVESTAJ'!A2:BC1037,7,0)</f>
        <v>INDIV</v>
      </c>
      <c r="O10" s="567"/>
      <c r="P10" s="532">
        <f ca="1">VLOOKUP(B6,'DNEVNI IZVESTAJ'!A2:F1037,6,0)+UNOS!J9</f>
        <v>11</v>
      </c>
      <c r="Q10" s="533"/>
      <c r="R10" s="534"/>
      <c r="S10" s="564">
        <f>VLOOKUP(B6,'DNEVNI IZVESTAJ'!A$2:AW$2058,49,0)</f>
        <v>0</v>
      </c>
      <c r="T10" s="565"/>
    </row>
    <row r="11" spans="2:20" ht="17.25" customHeight="1" thickTop="1" thickBot="1">
      <c r="B11" s="67"/>
      <c r="C11" s="67"/>
      <c r="D11" s="30"/>
      <c r="E11" s="471" t="s">
        <v>16148</v>
      </c>
      <c r="F11" s="472"/>
      <c r="G11" s="472"/>
      <c r="H11" s="479" t="str">
        <f>VLOOKUP($B$6,'[2]Total Portfolio'!$A$3:$Q$24065,4,0)</f>
        <v>KASKO OSIGURANJE</v>
      </c>
      <c r="I11" s="479"/>
      <c r="J11" s="479"/>
      <c r="K11" s="480"/>
      <c r="L11" s="36"/>
      <c r="M11" s="36"/>
      <c r="N11" s="36"/>
      <c r="O11" s="36"/>
      <c r="P11" s="80"/>
      <c r="Q11" s="81"/>
      <c r="R11" s="116" t="s">
        <v>14118</v>
      </c>
      <c r="S11" s="568">
        <f>VLOOKUP(B6,'DNEVNI IZVESTAJ'!A$2:AW$2058,48,0)</f>
        <v>0</v>
      </c>
      <c r="T11" s="569"/>
    </row>
    <row r="12" spans="2:20" ht="16.5" customHeight="1">
      <c r="B12" s="67"/>
      <c r="C12" s="67"/>
      <c r="D12" s="30"/>
      <c r="E12" s="483" t="s">
        <v>16149</v>
      </c>
      <c r="F12" s="484"/>
      <c r="G12" s="484"/>
      <c r="H12" s="481" t="str">
        <f>VLOOKUP($B$6,'[2]Total Portfolio'!$A$3:$Q$24065,5,0)</f>
        <v>DDOR</v>
      </c>
      <c r="I12" s="481"/>
      <c r="J12" s="481"/>
      <c r="K12" s="482"/>
      <c r="L12" s="580"/>
      <c r="M12" s="580"/>
      <c r="N12" s="571" t="s">
        <v>14685</v>
      </c>
      <c r="O12" s="572"/>
      <c r="P12" s="584" t="str">
        <f>VLOOKUP(B6,'DNEVNI IZVESTAJ'!A$2:AW$1403,30,0)</f>
        <v>0</v>
      </c>
      <c r="Q12" s="81"/>
      <c r="R12" s="32"/>
      <c r="S12" s="142"/>
      <c r="T12" s="142"/>
    </row>
    <row r="13" spans="2:20" ht="17.25" customHeight="1" thickBot="1">
      <c r="E13" s="456" t="s">
        <v>16147</v>
      </c>
      <c r="F13" s="457"/>
      <c r="G13" s="457"/>
      <c r="H13" s="577">
        <f>VLOOKUP($B$6,'[2]Total Portfolio'!$A$3:$Q$24065,7,0)</f>
        <v>41937</v>
      </c>
      <c r="I13" s="577"/>
      <c r="J13" s="577"/>
      <c r="K13" s="578"/>
      <c r="L13" s="580"/>
      <c r="M13" s="580"/>
      <c r="N13" s="573"/>
      <c r="O13" s="574"/>
      <c r="P13" s="585"/>
    </row>
    <row r="14" spans="2:20" ht="12.75" customHeight="1">
      <c r="E14" s="143"/>
      <c r="F14" s="143"/>
      <c r="G14" s="143"/>
      <c r="H14" s="143"/>
      <c r="I14" s="143"/>
      <c r="J14" s="143"/>
      <c r="K14" s="143"/>
      <c r="L14" s="144"/>
      <c r="M14" s="144"/>
      <c r="N14" s="145"/>
      <c r="O14" s="145"/>
      <c r="P14" s="146"/>
      <c r="Q14" s="143"/>
      <c r="R14" s="143"/>
      <c r="S14" s="143"/>
      <c r="T14" s="143"/>
    </row>
    <row r="15" spans="2:20" ht="13.5" customHeight="1" thickBot="1"/>
    <row r="16" spans="2:20" ht="13.5" customHeight="1" thickBot="1">
      <c r="E16" s="473" t="s">
        <v>11846</v>
      </c>
      <c r="F16" s="474"/>
      <c r="G16" s="474"/>
      <c r="H16" s="474"/>
      <c r="I16" s="474"/>
      <c r="J16" s="475"/>
      <c r="K16" s="28"/>
      <c r="L16" s="476" t="str">
        <f>VLOOKUP(B6,'DNEVNI IZVESTAJ'!A$2:AW$1376,23,0)</f>
        <v>ZMAJ JOVINA 7</v>
      </c>
      <c r="M16" s="477"/>
      <c r="N16" s="477"/>
      <c r="O16" s="478"/>
      <c r="P16" s="28"/>
      <c r="Q16" s="29" t="s">
        <v>11845</v>
      </c>
      <c r="R16" s="449" t="str">
        <f>VLOOKUP(B6,'DNEVNI IZVESTAJ'!A$2:AW$1928,28,0)</f>
        <v/>
      </c>
      <c r="S16" s="459"/>
      <c r="T16" s="450"/>
    </row>
    <row r="17" spans="4:24" ht="8.25" customHeight="1" thickBot="1"/>
    <row r="18" spans="4:24" ht="13.5" customHeight="1" thickBot="1">
      <c r="E18" s="29" t="s">
        <v>11843</v>
      </c>
      <c r="F18" s="459" t="str">
        <f>VLOOKUP(B6,'DNEVNI IZVESTAJ'!A$2:AX$2653,20,0)</f>
        <v>2007964870014</v>
      </c>
      <c r="G18" s="450"/>
      <c r="H18" s="30"/>
      <c r="I18" s="31" t="s">
        <v>11842</v>
      </c>
      <c r="J18" s="150" t="str">
        <f>VLOOKUP(B6,'DNEVNI IZVESTAJ'!A$2:AX$2653,21,0)</f>
        <v>SR2007964870014</v>
      </c>
      <c r="L18" s="476" t="str">
        <f>VLOOKUP(B6,'DNEVNI IZVESTAJ'!A$1:AW$1376,24,0)</f>
        <v>RS-26360</v>
      </c>
      <c r="M18" s="477"/>
      <c r="N18" s="477"/>
      <c r="O18" s="478"/>
      <c r="Q18" s="581" t="str">
        <f>VLOOKUP(B6,'DNEVNI IZVESTAJ'!A$2:AW$1376,26,0)</f>
        <v>013/861-383</v>
      </c>
      <c r="R18" s="582"/>
      <c r="S18" s="582"/>
      <c r="T18" s="583"/>
    </row>
    <row r="19" spans="4:24" ht="9" customHeight="1" thickBot="1">
      <c r="E19" s="32"/>
      <c r="F19" s="75"/>
      <c r="G19" s="75"/>
      <c r="H19" s="30"/>
      <c r="I19" s="34"/>
      <c r="J19" s="35"/>
      <c r="L19" s="75"/>
      <c r="M19" s="75"/>
      <c r="N19" s="75"/>
      <c r="O19" s="75"/>
      <c r="Q19" s="76"/>
      <c r="R19" s="76"/>
      <c r="S19" s="76"/>
      <c r="T19" s="76"/>
    </row>
    <row r="20" spans="4:24" ht="15" customHeight="1" thickBot="1">
      <c r="E20" s="458"/>
      <c r="F20" s="458"/>
      <c r="G20" s="458"/>
      <c r="H20" s="579"/>
      <c r="I20" s="579"/>
      <c r="J20" s="579"/>
      <c r="L20" s="476" t="str">
        <f>VLOOKUP(B6,'DNEVNI IZVESTAJ'!A$2:AW$1376,25,0)</f>
        <v>PLANDIŠTE</v>
      </c>
      <c r="M20" s="477"/>
      <c r="N20" s="477"/>
      <c r="O20" s="478"/>
      <c r="Q20" s="581" t="str">
        <f>VLOOKUP(B6,'DNEVNI IZVESTAJ'!A$2:AW$1376,27,0)</f>
        <v>063/503-234</v>
      </c>
      <c r="R20" s="582"/>
      <c r="S20" s="582"/>
      <c r="T20" s="583"/>
    </row>
    <row r="21" spans="4:24" ht="7.5" customHeight="1" thickBot="1">
      <c r="E21" s="458"/>
      <c r="F21" s="458"/>
      <c r="G21" s="458"/>
      <c r="H21" s="570"/>
      <c r="I21" s="570"/>
      <c r="J21" s="570"/>
      <c r="L21" s="33"/>
      <c r="M21" s="33"/>
      <c r="N21" s="33"/>
      <c r="O21" s="33"/>
      <c r="Q21" s="36"/>
      <c r="R21" s="36"/>
      <c r="S21" s="36"/>
      <c r="T21" s="36"/>
    </row>
    <row r="22" spans="4:24" ht="13.5" customHeight="1" thickBot="1">
      <c r="E22" s="458"/>
      <c r="F22" s="458"/>
      <c r="G22" s="458"/>
      <c r="H22" s="570"/>
      <c r="I22" s="570"/>
      <c r="J22" s="570"/>
      <c r="L22" s="449"/>
      <c r="M22" s="459"/>
      <c r="N22" s="459"/>
      <c r="O22" s="450"/>
      <c r="Q22" s="586" t="str">
        <f>VLOOKUP(B6,'DNEVNI IZVESTAJ'!A$2:AW$1376,29,0)</f>
        <v>calicjasmina@gmail.com</v>
      </c>
      <c r="R22" s="587"/>
      <c r="S22" s="587"/>
      <c r="T22" s="588"/>
    </row>
    <row r="23" spans="4:24" ht="9.75" customHeight="1" thickBot="1"/>
    <row r="24" spans="4:24" ht="12" customHeight="1" thickTop="1" thickBot="1">
      <c r="D24" s="87"/>
      <c r="E24" s="462" t="s">
        <v>14116</v>
      </c>
      <c r="F24" s="463"/>
      <c r="G24" s="463"/>
      <c r="H24" s="463"/>
      <c r="I24" s="463"/>
      <c r="J24" s="463"/>
      <c r="K24" s="463"/>
      <c r="L24" s="463"/>
      <c r="M24" s="463"/>
      <c r="N24" s="463"/>
      <c r="O24" s="464"/>
      <c r="Q24" s="35"/>
      <c r="R24" s="35"/>
      <c r="S24" s="449" t="s">
        <v>14213</v>
      </c>
      <c r="T24" s="450"/>
    </row>
    <row r="25" spans="4:24" ht="12" customHeight="1" thickTop="1">
      <c r="D25" s="87"/>
      <c r="E25" s="465" t="s">
        <v>14117</v>
      </c>
      <c r="F25" s="466"/>
      <c r="G25" s="466"/>
      <c r="H25" s="467"/>
      <c r="I25" s="468" t="e">
        <f>VLOOKUP(B6,'Krivicne prijave'!A$2:J$100,4,0)</f>
        <v>#N/A</v>
      </c>
      <c r="J25" s="469"/>
      <c r="K25" s="469"/>
      <c r="L25" s="469"/>
      <c r="M25" s="469"/>
      <c r="N25" s="469"/>
      <c r="O25" s="470"/>
      <c r="Q25" s="30"/>
      <c r="R25" s="443" t="str">
        <f>VLOOKUP(B6,'DNEVNI IZVESTAJ'!A$2:AX$3262,22,0)</f>
        <v>999-002692-00037971</v>
      </c>
      <c r="S25" s="444"/>
      <c r="T25" s="445"/>
    </row>
    <row r="26" spans="4:24" ht="12.75" customHeight="1" thickBot="1">
      <c r="D26" s="87"/>
      <c r="E26" s="460" t="s">
        <v>14118</v>
      </c>
      <c r="F26" s="461"/>
      <c r="G26" s="452"/>
      <c r="H26" s="453" t="e">
        <f>VLOOKUP(B6,'Krivicne prijave'!A$2:J$100,5,0)</f>
        <v>#N/A</v>
      </c>
      <c r="I26" s="454"/>
      <c r="J26" s="455"/>
      <c r="K26" s="451" t="s">
        <v>14119</v>
      </c>
      <c r="L26" s="452"/>
      <c r="M26" s="453" t="e">
        <f>VLOOKUP(B6,'Krivicne prijave'!A$2:O$100,6,0)</f>
        <v>#N/A</v>
      </c>
      <c r="N26" s="454"/>
      <c r="O26" s="455"/>
      <c r="P26" s="90"/>
      <c r="Q26" s="30"/>
      <c r="R26" s="446"/>
      <c r="S26" s="447"/>
      <c r="T26" s="448"/>
      <c r="U26" s="89"/>
      <c r="V26" s="89"/>
      <c r="W26" s="89"/>
      <c r="X26" s="89"/>
    </row>
    <row r="27" spans="4:24" ht="11.25" customHeight="1" thickTop="1">
      <c r="E27" s="88"/>
      <c r="F27" s="461" t="s">
        <v>14120</v>
      </c>
      <c r="G27" s="461"/>
      <c r="H27" s="461"/>
      <c r="I27" s="452"/>
      <c r="J27" s="451" t="s">
        <v>14121</v>
      </c>
      <c r="K27" s="461"/>
      <c r="L27" s="452"/>
      <c r="M27" s="451" t="s">
        <v>14122</v>
      </c>
      <c r="N27" s="461"/>
      <c r="O27" s="513"/>
      <c r="Q27" s="30"/>
      <c r="R27" s="30"/>
      <c r="S27" s="30"/>
      <c r="T27" s="30"/>
    </row>
    <row r="28" spans="4:24" ht="12.75" customHeight="1" thickBot="1">
      <c r="E28" s="77"/>
      <c r="F28" s="514" t="e">
        <f>VLOOKUP(B6,'Krivicne prijave'!A$2:J$100,7,0)</f>
        <v>#N/A</v>
      </c>
      <c r="G28" s="454"/>
      <c r="H28" s="454"/>
      <c r="I28" s="455"/>
      <c r="J28" s="453" t="e">
        <f>VLOOKUP(B6,'Krivicne prijave'!A$2:J$100,8,0)</f>
        <v>#N/A</v>
      </c>
      <c r="K28" s="454"/>
      <c r="L28" s="455"/>
      <c r="M28" s="453" t="e">
        <f>VLOOKUP(B6,'Krivicne prijave'!A$2:M$100,9,0)</f>
        <v>#N/A</v>
      </c>
      <c r="N28" s="454"/>
      <c r="O28" s="454"/>
      <c r="P28" s="90"/>
      <c r="Q28" s="30"/>
      <c r="R28" s="30"/>
      <c r="S28" s="30"/>
      <c r="T28" s="30"/>
    </row>
    <row r="29" spans="4:24" ht="27.75" customHeight="1" thickTop="1" thickBot="1">
      <c r="D29" s="87"/>
      <c r="E29" s="518" t="s">
        <v>14123</v>
      </c>
      <c r="F29" s="519"/>
      <c r="G29" s="520"/>
      <c r="H29" s="510" t="e">
        <f>VLOOKUP(B6,'Krivicne prijave'!A$2:J$100,10,0)</f>
        <v>#N/A</v>
      </c>
      <c r="I29" s="511"/>
      <c r="J29" s="511"/>
      <c r="K29" s="511"/>
      <c r="L29" s="511"/>
      <c r="M29" s="511"/>
      <c r="N29" s="511"/>
      <c r="O29" s="512"/>
      <c r="Q29" s="35"/>
      <c r="R29" s="35"/>
      <c r="S29" s="35"/>
      <c r="T29" s="35"/>
    </row>
    <row r="30" spans="4:24" ht="12.75" customHeight="1" thickTop="1"/>
    <row r="31" spans="4:24" ht="16.5" customHeight="1">
      <c r="E31" s="515" t="s">
        <v>762</v>
      </c>
      <c r="F31" s="516"/>
      <c r="G31" s="516"/>
      <c r="H31" s="516"/>
      <c r="I31" s="516"/>
      <c r="J31" s="516"/>
      <c r="K31" s="516"/>
      <c r="L31" s="516"/>
      <c r="M31" s="516"/>
      <c r="N31" s="516"/>
      <c r="O31" s="516"/>
      <c r="P31" s="516"/>
      <c r="Q31" s="516"/>
      <c r="R31" s="516"/>
      <c r="S31" s="516"/>
      <c r="T31" s="517"/>
    </row>
    <row r="32" spans="4:24" ht="5.25" customHeight="1"/>
    <row r="33" spans="5:20" ht="18" customHeight="1">
      <c r="E33" s="501">
        <f>VLOOKUP(B$6,'Total Portfolio'!A$3:AX$3491,34,0)</f>
        <v>0</v>
      </c>
      <c r="F33" s="502"/>
      <c r="G33" s="502"/>
      <c r="H33" s="502"/>
      <c r="I33" s="502"/>
      <c r="J33" s="502"/>
      <c r="K33" s="502"/>
      <c r="L33" s="502"/>
      <c r="M33" s="502"/>
      <c r="N33" s="502"/>
      <c r="O33" s="502"/>
      <c r="P33" s="502"/>
      <c r="Q33" s="502"/>
      <c r="R33" s="502"/>
      <c r="S33" s="502"/>
      <c r="T33" s="503"/>
    </row>
    <row r="34" spans="5:20" ht="18" customHeight="1">
      <c r="E34" s="504"/>
      <c r="F34" s="505"/>
      <c r="G34" s="505"/>
      <c r="H34" s="505"/>
      <c r="I34" s="505"/>
      <c r="J34" s="505"/>
      <c r="K34" s="505"/>
      <c r="L34" s="505"/>
      <c r="M34" s="505"/>
      <c r="N34" s="505"/>
      <c r="O34" s="505"/>
      <c r="P34" s="505"/>
      <c r="Q34" s="505"/>
      <c r="R34" s="505"/>
      <c r="S34" s="505"/>
      <c r="T34" s="506"/>
    </row>
    <row r="35" spans="5:20" ht="18" customHeight="1">
      <c r="E35" s="507"/>
      <c r="F35" s="508"/>
      <c r="G35" s="508"/>
      <c r="H35" s="508"/>
      <c r="I35" s="508"/>
      <c r="J35" s="508"/>
      <c r="K35" s="508"/>
      <c r="L35" s="508"/>
      <c r="M35" s="508"/>
      <c r="N35" s="508"/>
      <c r="O35" s="508"/>
      <c r="P35" s="508"/>
      <c r="Q35" s="508"/>
      <c r="R35" s="508"/>
      <c r="S35" s="508"/>
      <c r="T35" s="509"/>
    </row>
    <row r="36" spans="5:20" ht="6.75" customHeight="1">
      <c r="E36" s="188"/>
      <c r="F36" s="188"/>
      <c r="G36" s="188"/>
      <c r="H36" s="188"/>
      <c r="I36" s="188"/>
      <c r="J36" s="188"/>
      <c r="K36" s="188"/>
      <c r="L36" s="188"/>
      <c r="M36" s="188"/>
      <c r="N36" s="188"/>
      <c r="O36" s="188"/>
      <c r="P36" s="188"/>
      <c r="Q36" s="188"/>
      <c r="R36" s="188"/>
      <c r="S36" s="188"/>
      <c r="T36" s="188"/>
    </row>
    <row r="37" spans="5:20" ht="18" customHeight="1">
      <c r="E37" s="501">
        <f>VLOOKUP(B$6,'Total Portfolio'!A$3:AX$3491,35,0)</f>
        <v>0</v>
      </c>
      <c r="F37" s="502"/>
      <c r="G37" s="502"/>
      <c r="H37" s="502"/>
      <c r="I37" s="502"/>
      <c r="J37" s="502"/>
      <c r="K37" s="502"/>
      <c r="L37" s="502"/>
      <c r="M37" s="502"/>
      <c r="N37" s="502"/>
      <c r="O37" s="502"/>
      <c r="P37" s="502"/>
      <c r="Q37" s="502"/>
      <c r="R37" s="502"/>
      <c r="S37" s="502"/>
      <c r="T37" s="503"/>
    </row>
    <row r="38" spans="5:20" ht="18" customHeight="1">
      <c r="E38" s="504"/>
      <c r="F38" s="505"/>
      <c r="G38" s="505"/>
      <c r="H38" s="505"/>
      <c r="I38" s="505"/>
      <c r="J38" s="505"/>
      <c r="K38" s="505"/>
      <c r="L38" s="505"/>
      <c r="M38" s="505"/>
      <c r="N38" s="505"/>
      <c r="O38" s="505"/>
      <c r="P38" s="505"/>
      <c r="Q38" s="505"/>
      <c r="R38" s="505"/>
      <c r="S38" s="505"/>
      <c r="T38" s="506"/>
    </row>
    <row r="39" spans="5:20" ht="18" customHeight="1">
      <c r="E39" s="507"/>
      <c r="F39" s="508"/>
      <c r="G39" s="508"/>
      <c r="H39" s="508"/>
      <c r="I39" s="508"/>
      <c r="J39" s="508"/>
      <c r="K39" s="508"/>
      <c r="L39" s="508"/>
      <c r="M39" s="508"/>
      <c r="N39" s="508"/>
      <c r="O39" s="508"/>
      <c r="P39" s="508"/>
      <c r="Q39" s="508"/>
      <c r="R39" s="508"/>
      <c r="S39" s="508"/>
      <c r="T39" s="509"/>
    </row>
    <row r="40" spans="5:20" ht="6.75" customHeight="1">
      <c r="E40" s="188"/>
      <c r="F40" s="188"/>
      <c r="G40" s="188"/>
      <c r="H40" s="188"/>
      <c r="I40" s="188"/>
      <c r="J40" s="188"/>
      <c r="K40" s="188"/>
      <c r="L40" s="188"/>
      <c r="M40" s="188"/>
      <c r="N40" s="188"/>
      <c r="O40" s="188"/>
      <c r="P40" s="188"/>
      <c r="Q40" s="188"/>
      <c r="R40" s="188"/>
      <c r="S40" s="188"/>
      <c r="T40" s="188"/>
    </row>
    <row r="41" spans="5:20" ht="18" customHeight="1">
      <c r="E41" s="501">
        <f>VLOOKUP(B$6,'Total Portfolio'!A$3:AX$3491,36,0)</f>
        <v>0</v>
      </c>
      <c r="F41" s="502"/>
      <c r="G41" s="502"/>
      <c r="H41" s="502"/>
      <c r="I41" s="502"/>
      <c r="J41" s="502"/>
      <c r="K41" s="502"/>
      <c r="L41" s="502"/>
      <c r="M41" s="502"/>
      <c r="N41" s="502"/>
      <c r="O41" s="502"/>
      <c r="P41" s="502"/>
      <c r="Q41" s="502"/>
      <c r="R41" s="502"/>
      <c r="S41" s="502"/>
      <c r="T41" s="503"/>
    </row>
    <row r="42" spans="5:20" ht="18" customHeight="1">
      <c r="E42" s="504"/>
      <c r="F42" s="505"/>
      <c r="G42" s="505"/>
      <c r="H42" s="505"/>
      <c r="I42" s="505"/>
      <c r="J42" s="505"/>
      <c r="K42" s="505"/>
      <c r="L42" s="505"/>
      <c r="M42" s="505"/>
      <c r="N42" s="505"/>
      <c r="O42" s="505"/>
      <c r="P42" s="505"/>
      <c r="Q42" s="505"/>
      <c r="R42" s="505"/>
      <c r="S42" s="505"/>
      <c r="T42" s="506"/>
    </row>
    <row r="43" spans="5:20" ht="18" customHeight="1">
      <c r="E43" s="507"/>
      <c r="F43" s="508"/>
      <c r="G43" s="508"/>
      <c r="H43" s="508"/>
      <c r="I43" s="508"/>
      <c r="J43" s="508"/>
      <c r="K43" s="508"/>
      <c r="L43" s="508"/>
      <c r="M43" s="508"/>
      <c r="N43" s="508"/>
      <c r="O43" s="508"/>
      <c r="P43" s="508"/>
      <c r="Q43" s="508"/>
      <c r="R43" s="508"/>
      <c r="S43" s="508"/>
      <c r="T43" s="509"/>
    </row>
    <row r="44" spans="5:20" ht="6.75" customHeight="1">
      <c r="E44" s="188"/>
      <c r="F44" s="188"/>
      <c r="G44" s="188"/>
      <c r="H44" s="188"/>
      <c r="I44" s="188"/>
      <c r="J44" s="188"/>
      <c r="K44" s="188"/>
      <c r="L44" s="188"/>
      <c r="M44" s="188"/>
      <c r="N44" s="188"/>
      <c r="O44" s="188"/>
      <c r="P44" s="188"/>
      <c r="Q44" s="188"/>
      <c r="R44" s="188"/>
      <c r="S44" s="188"/>
      <c r="T44" s="188"/>
    </row>
    <row r="45" spans="5:20" ht="18" customHeight="1">
      <c r="E45" s="501">
        <f>VLOOKUP(B$6,'Total Portfolio'!A$3:AX$3491,37,0)</f>
        <v>0</v>
      </c>
      <c r="F45" s="502"/>
      <c r="G45" s="502"/>
      <c r="H45" s="502"/>
      <c r="I45" s="502"/>
      <c r="J45" s="502"/>
      <c r="K45" s="502"/>
      <c r="L45" s="502"/>
      <c r="M45" s="502"/>
      <c r="N45" s="502"/>
      <c r="O45" s="502"/>
      <c r="P45" s="502"/>
      <c r="Q45" s="502"/>
      <c r="R45" s="502"/>
      <c r="S45" s="502"/>
      <c r="T45" s="503"/>
    </row>
    <row r="46" spans="5:20" ht="18" customHeight="1">
      <c r="E46" s="504"/>
      <c r="F46" s="505"/>
      <c r="G46" s="505"/>
      <c r="H46" s="505"/>
      <c r="I46" s="505"/>
      <c r="J46" s="505"/>
      <c r="K46" s="505"/>
      <c r="L46" s="505"/>
      <c r="M46" s="505"/>
      <c r="N46" s="505"/>
      <c r="O46" s="505"/>
      <c r="P46" s="505"/>
      <c r="Q46" s="505"/>
      <c r="R46" s="505"/>
      <c r="S46" s="505"/>
      <c r="T46" s="506"/>
    </row>
    <row r="47" spans="5:20" ht="18" customHeight="1">
      <c r="E47" s="507"/>
      <c r="F47" s="508"/>
      <c r="G47" s="508"/>
      <c r="H47" s="508"/>
      <c r="I47" s="508"/>
      <c r="J47" s="508"/>
      <c r="K47" s="508"/>
      <c r="L47" s="508"/>
      <c r="M47" s="508"/>
      <c r="N47" s="508"/>
      <c r="O47" s="508"/>
      <c r="P47" s="508"/>
      <c r="Q47" s="508"/>
      <c r="R47" s="508"/>
      <c r="S47" s="508"/>
      <c r="T47" s="509"/>
    </row>
    <row r="48" spans="5:20" ht="6.75" customHeight="1">
      <c r="E48" s="188"/>
      <c r="F48" s="188"/>
      <c r="G48" s="188"/>
      <c r="H48" s="188"/>
      <c r="I48" s="188"/>
      <c r="J48" s="188"/>
      <c r="K48" s="188"/>
      <c r="L48" s="188"/>
      <c r="M48" s="188"/>
      <c r="N48" s="188"/>
      <c r="O48" s="188"/>
      <c r="P48" s="188"/>
      <c r="Q48" s="188"/>
      <c r="R48" s="188"/>
      <c r="S48" s="188"/>
      <c r="T48" s="188"/>
    </row>
    <row r="49" spans="5:20" ht="18" customHeight="1">
      <c r="E49" s="501">
        <f>VLOOKUP(B$6,'Total Portfolio'!A$3:AX$3491,38,0)</f>
        <v>0</v>
      </c>
      <c r="F49" s="502"/>
      <c r="G49" s="502"/>
      <c r="H49" s="502"/>
      <c r="I49" s="502"/>
      <c r="J49" s="502"/>
      <c r="K49" s="502"/>
      <c r="L49" s="502"/>
      <c r="M49" s="502"/>
      <c r="N49" s="502"/>
      <c r="O49" s="502"/>
      <c r="P49" s="502"/>
      <c r="Q49" s="502"/>
      <c r="R49" s="502"/>
      <c r="S49" s="502"/>
      <c r="T49" s="503"/>
    </row>
    <row r="50" spans="5:20" ht="18" customHeight="1">
      <c r="E50" s="504"/>
      <c r="F50" s="505"/>
      <c r="G50" s="505"/>
      <c r="H50" s="505"/>
      <c r="I50" s="505"/>
      <c r="J50" s="505"/>
      <c r="K50" s="505"/>
      <c r="L50" s="505"/>
      <c r="M50" s="505"/>
      <c r="N50" s="505"/>
      <c r="O50" s="505"/>
      <c r="P50" s="505"/>
      <c r="Q50" s="505"/>
      <c r="R50" s="505"/>
      <c r="S50" s="505"/>
      <c r="T50" s="506"/>
    </row>
    <row r="51" spans="5:20" ht="18" customHeight="1">
      <c r="E51" s="507"/>
      <c r="F51" s="508"/>
      <c r="G51" s="508"/>
      <c r="H51" s="508"/>
      <c r="I51" s="508"/>
      <c r="J51" s="508"/>
      <c r="K51" s="508"/>
      <c r="L51" s="508"/>
      <c r="M51" s="508"/>
      <c r="N51" s="508"/>
      <c r="O51" s="508"/>
      <c r="P51" s="508"/>
      <c r="Q51" s="508"/>
      <c r="R51" s="508"/>
      <c r="S51" s="508"/>
      <c r="T51" s="509"/>
    </row>
    <row r="52" spans="5:20" ht="6.75" customHeight="1">
      <c r="E52" s="188"/>
      <c r="F52" s="188"/>
      <c r="G52" s="188"/>
      <c r="H52" s="188"/>
      <c r="I52" s="188"/>
      <c r="J52" s="188"/>
      <c r="K52" s="188"/>
      <c r="L52" s="188"/>
      <c r="M52" s="188"/>
      <c r="N52" s="188"/>
      <c r="O52" s="188"/>
      <c r="P52" s="188"/>
      <c r="Q52" s="188"/>
      <c r="R52" s="188"/>
      <c r="S52" s="188"/>
      <c r="T52" s="188"/>
    </row>
    <row r="53" spans="5:20" ht="18" customHeight="1">
      <c r="E53" s="501">
        <f>VLOOKUP(B$6,'Total Portfolio'!A$3:AX$3491,39,0)</f>
        <v>0</v>
      </c>
      <c r="F53" s="502"/>
      <c r="G53" s="502"/>
      <c r="H53" s="502"/>
      <c r="I53" s="502"/>
      <c r="J53" s="502"/>
      <c r="K53" s="502"/>
      <c r="L53" s="502"/>
      <c r="M53" s="502"/>
      <c r="N53" s="502"/>
      <c r="O53" s="502"/>
      <c r="P53" s="502"/>
      <c r="Q53" s="502"/>
      <c r="R53" s="502"/>
      <c r="S53" s="502"/>
      <c r="T53" s="503"/>
    </row>
    <row r="54" spans="5:20" ht="18" customHeight="1">
      <c r="E54" s="504"/>
      <c r="F54" s="505"/>
      <c r="G54" s="505"/>
      <c r="H54" s="505"/>
      <c r="I54" s="505"/>
      <c r="J54" s="505"/>
      <c r="K54" s="505"/>
      <c r="L54" s="505"/>
      <c r="M54" s="505"/>
      <c r="N54" s="505"/>
      <c r="O54" s="505"/>
      <c r="P54" s="505"/>
      <c r="Q54" s="505"/>
      <c r="R54" s="505"/>
      <c r="S54" s="505"/>
      <c r="T54" s="506"/>
    </row>
    <row r="55" spans="5:20" ht="18" customHeight="1">
      <c r="E55" s="507"/>
      <c r="F55" s="508"/>
      <c r="G55" s="508"/>
      <c r="H55" s="508"/>
      <c r="I55" s="508"/>
      <c r="J55" s="508"/>
      <c r="K55" s="508"/>
      <c r="L55" s="508"/>
      <c r="M55" s="508"/>
      <c r="N55" s="508"/>
      <c r="O55" s="508"/>
      <c r="P55" s="508"/>
      <c r="Q55" s="508"/>
      <c r="R55" s="508"/>
      <c r="S55" s="508"/>
      <c r="T55" s="509"/>
    </row>
    <row r="56" spans="5:20" ht="6.75" customHeight="1">
      <c r="E56" s="188"/>
      <c r="F56" s="188"/>
      <c r="G56" s="188"/>
      <c r="H56" s="188"/>
      <c r="I56" s="188"/>
      <c r="J56" s="188"/>
      <c r="K56" s="188"/>
      <c r="L56" s="188"/>
      <c r="M56" s="188"/>
      <c r="N56" s="188"/>
      <c r="O56" s="188"/>
      <c r="P56" s="188"/>
      <c r="Q56" s="188"/>
      <c r="R56" s="188"/>
      <c r="S56" s="188"/>
      <c r="T56" s="188"/>
    </row>
    <row r="57" spans="5:20" ht="18" customHeight="1">
      <c r="E57" s="501">
        <f>VLOOKUP(B$6,'Total Portfolio'!A$3:AX$3491,40,0)</f>
        <v>0</v>
      </c>
      <c r="F57" s="502"/>
      <c r="G57" s="502"/>
      <c r="H57" s="502"/>
      <c r="I57" s="502"/>
      <c r="J57" s="502"/>
      <c r="K57" s="502"/>
      <c r="L57" s="502"/>
      <c r="M57" s="502"/>
      <c r="N57" s="502"/>
      <c r="O57" s="502"/>
      <c r="P57" s="502"/>
      <c r="Q57" s="502"/>
      <c r="R57" s="502"/>
      <c r="S57" s="502"/>
      <c r="T57" s="503"/>
    </row>
    <row r="58" spans="5:20" ht="18" customHeight="1">
      <c r="E58" s="504"/>
      <c r="F58" s="505"/>
      <c r="G58" s="505"/>
      <c r="H58" s="505"/>
      <c r="I58" s="505"/>
      <c r="J58" s="505"/>
      <c r="K58" s="505"/>
      <c r="L58" s="505"/>
      <c r="M58" s="505"/>
      <c r="N58" s="505"/>
      <c r="O58" s="505"/>
      <c r="P58" s="505"/>
      <c r="Q58" s="505"/>
      <c r="R58" s="505"/>
      <c r="S58" s="505"/>
      <c r="T58" s="506"/>
    </row>
    <row r="59" spans="5:20" ht="18" customHeight="1">
      <c r="E59" s="507"/>
      <c r="F59" s="508"/>
      <c r="G59" s="508"/>
      <c r="H59" s="508"/>
      <c r="I59" s="508"/>
      <c r="J59" s="508"/>
      <c r="K59" s="508"/>
      <c r="L59" s="508"/>
      <c r="M59" s="508"/>
      <c r="N59" s="508"/>
      <c r="O59" s="508"/>
      <c r="P59" s="508"/>
      <c r="Q59" s="508"/>
      <c r="R59" s="508"/>
      <c r="S59" s="508"/>
      <c r="T59" s="509"/>
    </row>
    <row r="60" spans="5:20" ht="6.75" customHeight="1">
      <c r="E60" s="188"/>
      <c r="F60" s="188"/>
      <c r="G60" s="188"/>
      <c r="H60" s="188"/>
      <c r="I60" s="188"/>
      <c r="J60" s="188"/>
      <c r="K60" s="188"/>
      <c r="L60" s="188"/>
      <c r="M60" s="188"/>
      <c r="N60" s="188"/>
      <c r="O60" s="188"/>
      <c r="P60" s="188"/>
      <c r="Q60" s="188"/>
      <c r="R60" s="188"/>
      <c r="S60" s="188"/>
      <c r="T60" s="188"/>
    </row>
    <row r="61" spans="5:20" ht="18" customHeight="1">
      <c r="E61" s="501">
        <f>VLOOKUP(B$6,'Total Portfolio'!A$3:AX$3491,41,0)</f>
        <v>0</v>
      </c>
      <c r="F61" s="502"/>
      <c r="G61" s="502"/>
      <c r="H61" s="502"/>
      <c r="I61" s="502"/>
      <c r="J61" s="502"/>
      <c r="K61" s="502"/>
      <c r="L61" s="502"/>
      <c r="M61" s="502"/>
      <c r="N61" s="502"/>
      <c r="O61" s="502"/>
      <c r="P61" s="502"/>
      <c r="Q61" s="502"/>
      <c r="R61" s="502"/>
      <c r="S61" s="502"/>
      <c r="T61" s="503"/>
    </row>
    <row r="62" spans="5:20" ht="18" customHeight="1">
      <c r="E62" s="504"/>
      <c r="F62" s="505"/>
      <c r="G62" s="505"/>
      <c r="H62" s="505"/>
      <c r="I62" s="505"/>
      <c r="J62" s="505"/>
      <c r="K62" s="505"/>
      <c r="L62" s="505"/>
      <c r="M62" s="505"/>
      <c r="N62" s="505"/>
      <c r="O62" s="505"/>
      <c r="P62" s="505"/>
      <c r="Q62" s="505"/>
      <c r="R62" s="505"/>
      <c r="S62" s="505"/>
      <c r="T62" s="506"/>
    </row>
    <row r="63" spans="5:20" ht="18" customHeight="1">
      <c r="E63" s="507"/>
      <c r="F63" s="508"/>
      <c r="G63" s="508"/>
      <c r="H63" s="508"/>
      <c r="I63" s="508"/>
      <c r="J63" s="508"/>
      <c r="K63" s="508"/>
      <c r="L63" s="508"/>
      <c r="M63" s="508"/>
      <c r="N63" s="508"/>
      <c r="O63" s="508"/>
      <c r="P63" s="508"/>
      <c r="Q63" s="508"/>
      <c r="R63" s="508"/>
      <c r="S63" s="508"/>
      <c r="T63" s="509"/>
    </row>
    <row r="64" spans="5:20" ht="6.75" customHeight="1">
      <c r="E64" s="188"/>
      <c r="F64" s="188"/>
      <c r="G64" s="188"/>
      <c r="H64" s="188"/>
      <c r="I64" s="188"/>
      <c r="J64" s="188"/>
      <c r="K64" s="188"/>
      <c r="L64" s="188"/>
      <c r="M64" s="188"/>
      <c r="N64" s="188"/>
      <c r="O64" s="188"/>
      <c r="P64" s="188"/>
      <c r="Q64" s="188"/>
      <c r="R64" s="188"/>
      <c r="S64" s="188"/>
      <c r="T64" s="188"/>
    </row>
    <row r="65" spans="5:20" ht="18" customHeight="1">
      <c r="E65" s="501">
        <f>VLOOKUP(B$6,'Total Portfolio'!A$3:AX$3491,42,0)</f>
        <v>0</v>
      </c>
      <c r="F65" s="502"/>
      <c r="G65" s="502"/>
      <c r="H65" s="502"/>
      <c r="I65" s="502"/>
      <c r="J65" s="502"/>
      <c r="K65" s="502"/>
      <c r="L65" s="502"/>
      <c r="M65" s="502"/>
      <c r="N65" s="502"/>
      <c r="O65" s="502"/>
      <c r="P65" s="502"/>
      <c r="Q65" s="502"/>
      <c r="R65" s="502"/>
      <c r="S65" s="502"/>
      <c r="T65" s="503"/>
    </row>
    <row r="66" spans="5:20" ht="18" customHeight="1">
      <c r="E66" s="504"/>
      <c r="F66" s="505"/>
      <c r="G66" s="505"/>
      <c r="H66" s="505"/>
      <c r="I66" s="505"/>
      <c r="J66" s="505"/>
      <c r="K66" s="505"/>
      <c r="L66" s="505"/>
      <c r="M66" s="505"/>
      <c r="N66" s="505"/>
      <c r="O66" s="505"/>
      <c r="P66" s="505"/>
      <c r="Q66" s="505"/>
      <c r="R66" s="505"/>
      <c r="S66" s="505"/>
      <c r="T66" s="506"/>
    </row>
    <row r="67" spans="5:20" ht="18" customHeight="1">
      <c r="E67" s="507"/>
      <c r="F67" s="508"/>
      <c r="G67" s="508"/>
      <c r="H67" s="508"/>
      <c r="I67" s="508"/>
      <c r="J67" s="508"/>
      <c r="K67" s="508"/>
      <c r="L67" s="508"/>
      <c r="M67" s="508"/>
      <c r="N67" s="508"/>
      <c r="O67" s="508"/>
      <c r="P67" s="508"/>
      <c r="Q67" s="508"/>
      <c r="R67" s="508"/>
      <c r="S67" s="508"/>
      <c r="T67" s="509"/>
    </row>
    <row r="68" spans="5:20" ht="6.75" customHeight="1">
      <c r="E68" s="188"/>
      <c r="F68" s="188"/>
      <c r="G68" s="188"/>
      <c r="H68" s="188"/>
      <c r="I68" s="188"/>
      <c r="J68" s="188"/>
      <c r="K68" s="188"/>
      <c r="L68" s="188"/>
      <c r="M68" s="188"/>
      <c r="N68" s="188"/>
      <c r="O68" s="188"/>
      <c r="P68" s="188"/>
      <c r="Q68" s="188"/>
      <c r="R68" s="188"/>
      <c r="S68" s="188"/>
      <c r="T68" s="188"/>
    </row>
    <row r="69" spans="5:20" ht="18" customHeight="1">
      <c r="E69" s="501">
        <f>VLOOKUP(B$6,'Total Portfolio'!A$3:AX$3491,43,0)</f>
        <v>0</v>
      </c>
      <c r="F69" s="502"/>
      <c r="G69" s="502"/>
      <c r="H69" s="502"/>
      <c r="I69" s="502"/>
      <c r="J69" s="502"/>
      <c r="K69" s="502"/>
      <c r="L69" s="502"/>
      <c r="M69" s="502"/>
      <c r="N69" s="502"/>
      <c r="O69" s="502"/>
      <c r="P69" s="502"/>
      <c r="Q69" s="502"/>
      <c r="R69" s="502"/>
      <c r="S69" s="502"/>
      <c r="T69" s="503"/>
    </row>
    <row r="70" spans="5:20" ht="18" customHeight="1">
      <c r="E70" s="504"/>
      <c r="F70" s="505"/>
      <c r="G70" s="505"/>
      <c r="H70" s="505"/>
      <c r="I70" s="505"/>
      <c r="J70" s="505"/>
      <c r="K70" s="505"/>
      <c r="L70" s="505"/>
      <c r="M70" s="505"/>
      <c r="N70" s="505"/>
      <c r="O70" s="505"/>
      <c r="P70" s="505"/>
      <c r="Q70" s="505"/>
      <c r="R70" s="505"/>
      <c r="S70" s="505"/>
      <c r="T70" s="506"/>
    </row>
    <row r="71" spans="5:20" ht="18" customHeight="1">
      <c r="E71" s="507"/>
      <c r="F71" s="508"/>
      <c r="G71" s="508"/>
      <c r="H71" s="508"/>
      <c r="I71" s="508"/>
      <c r="J71" s="508"/>
      <c r="K71" s="508"/>
      <c r="L71" s="508"/>
      <c r="M71" s="508"/>
      <c r="N71" s="508"/>
      <c r="O71" s="508"/>
      <c r="P71" s="508"/>
      <c r="Q71" s="508"/>
      <c r="R71" s="508"/>
      <c r="S71" s="508"/>
      <c r="T71" s="509"/>
    </row>
    <row r="72" spans="5:20" ht="6.75" customHeight="1">
      <c r="E72" s="188"/>
      <c r="F72" s="188"/>
      <c r="G72" s="188"/>
      <c r="H72" s="188"/>
      <c r="I72" s="188"/>
      <c r="J72" s="188"/>
      <c r="K72" s="188"/>
      <c r="L72" s="188"/>
      <c r="M72" s="188"/>
      <c r="N72" s="188"/>
      <c r="O72" s="188"/>
      <c r="P72" s="188"/>
      <c r="Q72" s="188"/>
      <c r="R72" s="188"/>
      <c r="S72" s="188"/>
      <c r="T72" s="188"/>
    </row>
    <row r="73" spans="5:20" ht="18" customHeight="1">
      <c r="E73" s="501">
        <f>VLOOKUP(B$6,'Total Portfolio'!A$3:AX$3491,44,0)</f>
        <v>0</v>
      </c>
      <c r="F73" s="502"/>
      <c r="G73" s="502"/>
      <c r="H73" s="502"/>
      <c r="I73" s="502"/>
      <c r="J73" s="502"/>
      <c r="K73" s="502"/>
      <c r="L73" s="502"/>
      <c r="M73" s="502"/>
      <c r="N73" s="502"/>
      <c r="O73" s="502"/>
      <c r="P73" s="502"/>
      <c r="Q73" s="502"/>
      <c r="R73" s="502"/>
      <c r="S73" s="502"/>
      <c r="T73" s="503"/>
    </row>
    <row r="74" spans="5:20" ht="18" customHeight="1">
      <c r="E74" s="504"/>
      <c r="F74" s="505"/>
      <c r="G74" s="505"/>
      <c r="H74" s="505"/>
      <c r="I74" s="505"/>
      <c r="J74" s="505"/>
      <c r="K74" s="505"/>
      <c r="L74" s="505"/>
      <c r="M74" s="505"/>
      <c r="N74" s="505"/>
      <c r="O74" s="505"/>
      <c r="P74" s="505"/>
      <c r="Q74" s="505"/>
      <c r="R74" s="505"/>
      <c r="S74" s="505"/>
      <c r="T74" s="506"/>
    </row>
    <row r="75" spans="5:20" ht="18" customHeight="1">
      <c r="E75" s="507"/>
      <c r="F75" s="508"/>
      <c r="G75" s="508"/>
      <c r="H75" s="508"/>
      <c r="I75" s="508"/>
      <c r="J75" s="508"/>
      <c r="K75" s="508"/>
      <c r="L75" s="508"/>
      <c r="M75" s="508"/>
      <c r="N75" s="508"/>
      <c r="O75" s="508"/>
      <c r="P75" s="508"/>
      <c r="Q75" s="508"/>
      <c r="R75" s="508"/>
      <c r="S75" s="508"/>
      <c r="T75" s="509"/>
    </row>
    <row r="76" spans="5:20" ht="6.75" customHeight="1">
      <c r="E76" s="188"/>
      <c r="F76" s="188"/>
      <c r="G76" s="188"/>
      <c r="H76" s="188"/>
      <c r="I76" s="188"/>
      <c r="J76" s="188"/>
      <c r="K76" s="188"/>
      <c r="L76" s="188"/>
      <c r="M76" s="188"/>
      <c r="N76" s="188"/>
      <c r="O76" s="188"/>
      <c r="P76" s="188"/>
      <c r="Q76" s="188"/>
      <c r="R76" s="188"/>
      <c r="S76" s="188"/>
      <c r="T76" s="188"/>
    </row>
    <row r="77" spans="5:20" ht="18" customHeight="1">
      <c r="E77" s="501">
        <f>VLOOKUP(B$6,'Total Portfolio'!A$3:AX$3491,45,0)</f>
        <v>0</v>
      </c>
      <c r="F77" s="502"/>
      <c r="G77" s="502"/>
      <c r="H77" s="502"/>
      <c r="I77" s="502"/>
      <c r="J77" s="502"/>
      <c r="K77" s="502"/>
      <c r="L77" s="502"/>
      <c r="M77" s="502"/>
      <c r="N77" s="502"/>
      <c r="O77" s="502"/>
      <c r="P77" s="502"/>
      <c r="Q77" s="502"/>
      <c r="R77" s="502"/>
      <c r="S77" s="502"/>
      <c r="T77" s="503"/>
    </row>
    <row r="78" spans="5:20" ht="18" customHeight="1">
      <c r="E78" s="504"/>
      <c r="F78" s="505"/>
      <c r="G78" s="505"/>
      <c r="H78" s="505"/>
      <c r="I78" s="505"/>
      <c r="J78" s="505"/>
      <c r="K78" s="505"/>
      <c r="L78" s="505"/>
      <c r="M78" s="505"/>
      <c r="N78" s="505"/>
      <c r="O78" s="505"/>
      <c r="P78" s="505"/>
      <c r="Q78" s="505"/>
      <c r="R78" s="505"/>
      <c r="S78" s="505"/>
      <c r="T78" s="506"/>
    </row>
    <row r="79" spans="5:20" ht="18" customHeight="1">
      <c r="E79" s="507"/>
      <c r="F79" s="508"/>
      <c r="G79" s="508"/>
      <c r="H79" s="508"/>
      <c r="I79" s="508"/>
      <c r="J79" s="508"/>
      <c r="K79" s="508"/>
      <c r="L79" s="508"/>
      <c r="M79" s="508"/>
      <c r="N79" s="508"/>
      <c r="O79" s="508"/>
      <c r="P79" s="508"/>
      <c r="Q79" s="508"/>
      <c r="R79" s="508"/>
      <c r="S79" s="508"/>
      <c r="T79" s="509"/>
    </row>
    <row r="80" spans="5:20" ht="6.75" customHeight="1">
      <c r="E80" s="188"/>
      <c r="F80" s="188"/>
      <c r="G80" s="188"/>
      <c r="H80" s="188"/>
      <c r="I80" s="188"/>
      <c r="J80" s="188"/>
      <c r="K80" s="188"/>
      <c r="L80" s="188"/>
      <c r="M80" s="188"/>
      <c r="N80" s="188"/>
      <c r="O80" s="188"/>
      <c r="P80" s="188"/>
      <c r="Q80" s="188"/>
      <c r="R80" s="188"/>
      <c r="S80" s="188"/>
      <c r="T80" s="188"/>
    </row>
    <row r="81" spans="5:20" ht="18" customHeight="1">
      <c r="E81" s="501">
        <f>VLOOKUP(B$6,'Total Portfolio'!A$3:AX$3491,46,0)</f>
        <v>0</v>
      </c>
      <c r="F81" s="502"/>
      <c r="G81" s="502"/>
      <c r="H81" s="502"/>
      <c r="I81" s="502"/>
      <c r="J81" s="502"/>
      <c r="K81" s="502"/>
      <c r="L81" s="502"/>
      <c r="M81" s="502"/>
      <c r="N81" s="502"/>
      <c r="O81" s="502"/>
      <c r="P81" s="502"/>
      <c r="Q81" s="502"/>
      <c r="R81" s="502"/>
      <c r="S81" s="502"/>
      <c r="T81" s="503"/>
    </row>
    <row r="82" spans="5:20" ht="18" customHeight="1">
      <c r="E82" s="504"/>
      <c r="F82" s="505"/>
      <c r="G82" s="505"/>
      <c r="H82" s="505"/>
      <c r="I82" s="505"/>
      <c r="J82" s="505"/>
      <c r="K82" s="505"/>
      <c r="L82" s="505"/>
      <c r="M82" s="505"/>
      <c r="N82" s="505"/>
      <c r="O82" s="505"/>
      <c r="P82" s="505"/>
      <c r="Q82" s="505"/>
      <c r="R82" s="505"/>
      <c r="S82" s="505"/>
      <c r="T82" s="506"/>
    </row>
    <row r="83" spans="5:20" ht="18" customHeight="1">
      <c r="E83" s="507"/>
      <c r="F83" s="508"/>
      <c r="G83" s="508"/>
      <c r="H83" s="508"/>
      <c r="I83" s="508"/>
      <c r="J83" s="508"/>
      <c r="K83" s="508"/>
      <c r="L83" s="508"/>
      <c r="M83" s="508"/>
      <c r="N83" s="508"/>
      <c r="O83" s="508"/>
      <c r="P83" s="508"/>
      <c r="Q83" s="508"/>
      <c r="R83" s="508"/>
      <c r="S83" s="508"/>
      <c r="T83" s="509"/>
    </row>
    <row r="84" spans="5:20" ht="6.75" customHeight="1">
      <c r="E84" s="188"/>
      <c r="F84" s="188"/>
      <c r="G84" s="188"/>
      <c r="H84" s="188"/>
      <c r="I84" s="188"/>
      <c r="J84" s="188"/>
      <c r="K84" s="188"/>
      <c r="L84" s="188"/>
      <c r="M84" s="188"/>
      <c r="N84" s="188"/>
      <c r="O84" s="188"/>
      <c r="P84" s="188"/>
      <c r="Q84" s="188"/>
      <c r="R84" s="188"/>
      <c r="S84" s="188"/>
      <c r="T84" s="188"/>
    </row>
    <row r="85" spans="5:20" ht="18" customHeight="1">
      <c r="E85" s="501">
        <f>VLOOKUP(B$6,'Total Portfolio'!A$3:AX$3491,47,0)</f>
        <v>0</v>
      </c>
      <c r="F85" s="502"/>
      <c r="G85" s="502"/>
      <c r="H85" s="502"/>
      <c r="I85" s="502"/>
      <c r="J85" s="502"/>
      <c r="K85" s="502"/>
      <c r="L85" s="502"/>
      <c r="M85" s="502"/>
      <c r="N85" s="502"/>
      <c r="O85" s="502"/>
      <c r="P85" s="502"/>
      <c r="Q85" s="502"/>
      <c r="R85" s="502"/>
      <c r="S85" s="502"/>
      <c r="T85" s="503"/>
    </row>
    <row r="86" spans="5:20" ht="18" customHeight="1">
      <c r="E86" s="504"/>
      <c r="F86" s="505"/>
      <c r="G86" s="505"/>
      <c r="H86" s="505"/>
      <c r="I86" s="505"/>
      <c r="J86" s="505"/>
      <c r="K86" s="505"/>
      <c r="L86" s="505"/>
      <c r="M86" s="505"/>
      <c r="N86" s="505"/>
      <c r="O86" s="505"/>
      <c r="P86" s="505"/>
      <c r="Q86" s="505"/>
      <c r="R86" s="505"/>
      <c r="S86" s="505"/>
      <c r="T86" s="506"/>
    </row>
    <row r="87" spans="5:20" ht="18" customHeight="1">
      <c r="E87" s="507"/>
      <c r="F87" s="508"/>
      <c r="G87" s="508"/>
      <c r="H87" s="508"/>
      <c r="I87" s="508"/>
      <c r="J87" s="508"/>
      <c r="K87" s="508"/>
      <c r="L87" s="508"/>
      <c r="M87" s="508"/>
      <c r="N87" s="508"/>
      <c r="O87" s="508"/>
      <c r="P87" s="508"/>
      <c r="Q87" s="508"/>
      <c r="R87" s="508"/>
      <c r="S87" s="508"/>
      <c r="T87" s="509"/>
    </row>
    <row r="88" spans="5:20" ht="6.75" customHeight="1">
      <c r="E88" s="188"/>
      <c r="F88" s="188"/>
      <c r="G88" s="188"/>
      <c r="H88" s="188"/>
      <c r="I88" s="188"/>
      <c r="J88" s="188"/>
      <c r="K88" s="188"/>
      <c r="L88" s="188"/>
      <c r="M88" s="188"/>
      <c r="N88" s="188"/>
      <c r="O88" s="188"/>
      <c r="P88" s="188"/>
      <c r="Q88" s="188"/>
      <c r="R88" s="188"/>
      <c r="S88" s="188"/>
      <c r="T88" s="188"/>
    </row>
    <row r="89" spans="5:20" ht="18" customHeight="1">
      <c r="E89" s="501">
        <f>VLOOKUP(B$6,'Total Portfolio'!A$3:AX$3491,48,0)</f>
        <v>0</v>
      </c>
      <c r="F89" s="502"/>
      <c r="G89" s="502"/>
      <c r="H89" s="502"/>
      <c r="I89" s="502"/>
      <c r="J89" s="502"/>
      <c r="K89" s="502"/>
      <c r="L89" s="502"/>
      <c r="M89" s="502"/>
      <c r="N89" s="502"/>
      <c r="O89" s="502"/>
      <c r="P89" s="502"/>
      <c r="Q89" s="502"/>
      <c r="R89" s="502"/>
      <c r="S89" s="502"/>
      <c r="T89" s="503"/>
    </row>
    <row r="90" spans="5:20" ht="18" customHeight="1">
      <c r="E90" s="504"/>
      <c r="F90" s="505"/>
      <c r="G90" s="505"/>
      <c r="H90" s="505"/>
      <c r="I90" s="505"/>
      <c r="J90" s="505"/>
      <c r="K90" s="505"/>
      <c r="L90" s="505"/>
      <c r="M90" s="505"/>
      <c r="N90" s="505"/>
      <c r="O90" s="505"/>
      <c r="P90" s="505"/>
      <c r="Q90" s="505"/>
      <c r="R90" s="505"/>
      <c r="S90" s="505"/>
      <c r="T90" s="506"/>
    </row>
    <row r="91" spans="5:20" ht="18" customHeight="1">
      <c r="E91" s="507"/>
      <c r="F91" s="508"/>
      <c r="G91" s="508"/>
      <c r="H91" s="508"/>
      <c r="I91" s="508"/>
      <c r="J91" s="508"/>
      <c r="K91" s="508"/>
      <c r="L91" s="508"/>
      <c r="M91" s="508"/>
      <c r="N91" s="508"/>
      <c r="O91" s="508"/>
      <c r="P91" s="508"/>
      <c r="Q91" s="508"/>
      <c r="R91" s="508"/>
      <c r="S91" s="508"/>
      <c r="T91" s="509"/>
    </row>
    <row r="92" spans="5:20" ht="6.75" customHeight="1">
      <c r="E92" s="188"/>
      <c r="F92" s="188"/>
      <c r="G92" s="188"/>
      <c r="H92" s="188"/>
      <c r="I92" s="188"/>
      <c r="J92" s="188"/>
      <c r="K92" s="188"/>
      <c r="L92" s="188"/>
      <c r="M92" s="188"/>
      <c r="N92" s="188"/>
      <c r="O92" s="188"/>
      <c r="P92" s="188"/>
      <c r="Q92" s="188"/>
      <c r="R92" s="188"/>
      <c r="S92" s="188"/>
      <c r="T92" s="188"/>
    </row>
    <row r="93" spans="5:20" ht="18" customHeight="1">
      <c r="E93" s="501">
        <f>VLOOKUP(B$6,'Total Portfolio'!A$3:AX$3491,49,0)</f>
        <v>0</v>
      </c>
      <c r="F93" s="502"/>
      <c r="G93" s="502"/>
      <c r="H93" s="502"/>
      <c r="I93" s="502"/>
      <c r="J93" s="502"/>
      <c r="K93" s="502"/>
      <c r="L93" s="502"/>
      <c r="M93" s="502"/>
      <c r="N93" s="502"/>
      <c r="O93" s="502"/>
      <c r="P93" s="502"/>
      <c r="Q93" s="502"/>
      <c r="R93" s="502"/>
      <c r="S93" s="502"/>
      <c r="T93" s="503"/>
    </row>
    <row r="94" spans="5:20" ht="18" customHeight="1">
      <c r="E94" s="504"/>
      <c r="F94" s="505"/>
      <c r="G94" s="505"/>
      <c r="H94" s="505"/>
      <c r="I94" s="505"/>
      <c r="J94" s="505"/>
      <c r="K94" s="505"/>
      <c r="L94" s="505"/>
      <c r="M94" s="505"/>
      <c r="N94" s="505"/>
      <c r="O94" s="505"/>
      <c r="P94" s="505"/>
      <c r="Q94" s="505"/>
      <c r="R94" s="505"/>
      <c r="S94" s="505"/>
      <c r="T94" s="506"/>
    </row>
    <row r="95" spans="5:20" ht="18" customHeight="1">
      <c r="E95" s="507"/>
      <c r="F95" s="508"/>
      <c r="G95" s="508"/>
      <c r="H95" s="508"/>
      <c r="I95" s="508"/>
      <c r="J95" s="508"/>
      <c r="K95" s="508"/>
      <c r="L95" s="508"/>
      <c r="M95" s="508"/>
      <c r="N95" s="508"/>
      <c r="O95" s="508"/>
      <c r="P95" s="508"/>
      <c r="Q95" s="508"/>
      <c r="R95" s="508"/>
      <c r="S95" s="508"/>
      <c r="T95" s="509"/>
    </row>
    <row r="96" spans="5:20" ht="6.75" customHeight="1"/>
  </sheetData>
  <mergeCells count="91">
    <mergeCell ref="S11:T11"/>
    <mergeCell ref="H21:J22"/>
    <mergeCell ref="N12:O13"/>
    <mergeCell ref="H10:I10"/>
    <mergeCell ref="J10:K10"/>
    <mergeCell ref="R16:T16"/>
    <mergeCell ref="L18:O18"/>
    <mergeCell ref="H13:K13"/>
    <mergeCell ref="H20:J20"/>
    <mergeCell ref="L12:M13"/>
    <mergeCell ref="Q18:T18"/>
    <mergeCell ref="P12:P13"/>
    <mergeCell ref="Q20:T20"/>
    <mergeCell ref="Q22:T22"/>
    <mergeCell ref="S9:T9"/>
    <mergeCell ref="S10:T10"/>
    <mergeCell ref="I4:K4"/>
    <mergeCell ref="L5:N7"/>
    <mergeCell ref="L9:M9"/>
    <mergeCell ref="H9:I9"/>
    <mergeCell ref="N10:O10"/>
    <mergeCell ref="L10:M10"/>
    <mergeCell ref="S2:T2"/>
    <mergeCell ref="E5:H7"/>
    <mergeCell ref="P10:R10"/>
    <mergeCell ref="E10:G10"/>
    <mergeCell ref="R4:T4"/>
    <mergeCell ref="O8:P8"/>
    <mergeCell ref="I5:K8"/>
    <mergeCell ref="P2:R2"/>
    <mergeCell ref="R5:T7"/>
    <mergeCell ref="O4:Q4"/>
    <mergeCell ref="P9:R9"/>
    <mergeCell ref="R8:S8"/>
    <mergeCell ref="O5:Q7"/>
    <mergeCell ref="L4:N4"/>
    <mergeCell ref="J9:K9"/>
    <mergeCell ref="N9:O9"/>
    <mergeCell ref="E73:T75"/>
    <mergeCell ref="E77:T79"/>
    <mergeCell ref="E81:T83"/>
    <mergeCell ref="E57:T59"/>
    <mergeCell ref="E93:T95"/>
    <mergeCell ref="E85:T87"/>
    <mergeCell ref="E89:T91"/>
    <mergeCell ref="E69:T71"/>
    <mergeCell ref="E65:T67"/>
    <mergeCell ref="E49:T51"/>
    <mergeCell ref="E61:T63"/>
    <mergeCell ref="H29:O29"/>
    <mergeCell ref="E53:T55"/>
    <mergeCell ref="J27:L27"/>
    <mergeCell ref="M27:O27"/>
    <mergeCell ref="F28:I28"/>
    <mergeCell ref="J28:L28"/>
    <mergeCell ref="E45:T47"/>
    <mergeCell ref="E41:T43"/>
    <mergeCell ref="E37:T39"/>
    <mergeCell ref="M28:O28"/>
    <mergeCell ref="E31:T31"/>
    <mergeCell ref="F27:I27"/>
    <mergeCell ref="E33:T35"/>
    <mergeCell ref="E29:G29"/>
    <mergeCell ref="B2:H2"/>
    <mergeCell ref="B6:C9"/>
    <mergeCell ref="B4:C4"/>
    <mergeCell ref="E8:G8"/>
    <mergeCell ref="L8:M8"/>
    <mergeCell ref="E4:H4"/>
    <mergeCell ref="E9:G9"/>
    <mergeCell ref="E11:G11"/>
    <mergeCell ref="L22:O22"/>
    <mergeCell ref="E16:J16"/>
    <mergeCell ref="L16:O16"/>
    <mergeCell ref="L20:O20"/>
    <mergeCell ref="H11:K11"/>
    <mergeCell ref="H12:K12"/>
    <mergeCell ref="E12:G12"/>
    <mergeCell ref="E21:G22"/>
    <mergeCell ref="R25:T26"/>
    <mergeCell ref="S24:T24"/>
    <mergeCell ref="K26:L26"/>
    <mergeCell ref="H26:J26"/>
    <mergeCell ref="E13:G13"/>
    <mergeCell ref="E20:G20"/>
    <mergeCell ref="F18:G18"/>
    <mergeCell ref="E26:G26"/>
    <mergeCell ref="E24:O24"/>
    <mergeCell ref="E25:H25"/>
    <mergeCell ref="I25:O25"/>
    <mergeCell ref="M26:O26"/>
  </mergeCells>
  <phoneticPr fontId="1" type="noConversion"/>
  <pageMargins left="0.19" right="0.25" top="0.26" bottom="0.17" header="0.23" footer="0.17"/>
  <pageSetup paperSize="9" scale="59" orientation="portrait" r:id="rId1"/>
  <headerFooter alignWithMargins="0"/>
  <ignoredErrors>
    <ignoredError sqref="R6:R7 S5:T5 P5:Q5 O6:O7 M5:N5 L6:L7 M6:N7 P6:Q7 S6:T7 E98:T98" evalError="1"/>
  </ignoredErrors>
</worksheet>
</file>

<file path=xl/worksheets/sheet13.xml><?xml version="1.0" encoding="utf-8"?>
<worksheet xmlns="http://schemas.openxmlformats.org/spreadsheetml/2006/main" xmlns:r="http://schemas.openxmlformats.org/officeDocument/2006/relationships">
  <sheetPr codeName="Sheet14">
    <tabColor theme="9" tint="-0.249977111117893"/>
  </sheetPr>
  <dimension ref="A1:BF16"/>
  <sheetViews>
    <sheetView zoomScale="80" zoomScaleNormal="80" workbookViewId="0">
      <pane ySplit="1" topLeftCell="A2" activePane="bottomLeft" state="frozen"/>
      <selection pane="bottomLeft" activeCell="F7" sqref="F7"/>
    </sheetView>
  </sheetViews>
  <sheetFormatPr defaultRowHeight="12"/>
  <cols>
    <col min="1" max="1" width="9.140625" style="16"/>
    <col min="2" max="2" width="30.28515625" style="16" customWidth="1"/>
    <col min="3" max="3" width="13.42578125" style="16" hidden="1" customWidth="1"/>
    <col min="4" max="4" width="15.5703125" style="16" hidden="1" customWidth="1"/>
    <col min="5" max="5" width="15.28515625" style="16" customWidth="1"/>
    <col min="6" max="6" width="11.85546875" style="241" customWidth="1"/>
    <col min="7" max="7" width="12.7109375" style="238" customWidth="1"/>
    <col min="8" max="8" width="14.42578125" style="71" customWidth="1"/>
    <col min="9" max="9" width="9.85546875" style="14" customWidth="1"/>
    <col min="10" max="10" width="13.7109375" style="22" customWidth="1"/>
    <col min="11" max="12" width="9.140625" style="14"/>
    <col min="13" max="13" width="10.5703125" style="238" customWidth="1"/>
    <col min="14" max="14" width="11.85546875" style="238" customWidth="1"/>
    <col min="15" max="15" width="12.5703125" style="238" customWidth="1"/>
    <col min="16" max="16" width="11.28515625" style="238" customWidth="1"/>
    <col min="17" max="17" width="12" style="238" bestFit="1" customWidth="1"/>
    <col min="18" max="19" width="12.85546875" style="238" customWidth="1"/>
    <col min="20" max="20" width="42.28515625" style="115" customWidth="1"/>
    <col min="21" max="57" width="9.140625" style="14"/>
    <col min="58" max="58" width="10.140625" style="15" bestFit="1" customWidth="1"/>
    <col min="59" max="59" width="10.140625" style="14" bestFit="1" customWidth="1"/>
    <col min="60" max="16384" width="9.140625" style="14"/>
  </cols>
  <sheetData>
    <row r="1" spans="1:58" ht="60" customHeight="1">
      <c r="A1" s="66" t="s">
        <v>4053</v>
      </c>
      <c r="B1" s="8" t="s">
        <v>4054</v>
      </c>
      <c r="C1" s="9" t="s">
        <v>3728</v>
      </c>
      <c r="D1" s="10" t="s">
        <v>4057</v>
      </c>
      <c r="E1" s="8" t="s">
        <v>4058</v>
      </c>
      <c r="F1" s="239" t="s">
        <v>6936</v>
      </c>
      <c r="G1" s="240" t="s">
        <v>4057</v>
      </c>
      <c r="H1" s="171" t="s">
        <v>15990</v>
      </c>
      <c r="I1" s="11" t="s">
        <v>3729</v>
      </c>
      <c r="J1" s="12" t="s">
        <v>3669</v>
      </c>
      <c r="K1" s="11" t="s">
        <v>3730</v>
      </c>
      <c r="L1" s="8" t="s">
        <v>4062</v>
      </c>
      <c r="M1" s="236" t="s">
        <v>4063</v>
      </c>
      <c r="N1" s="237" t="s">
        <v>3731</v>
      </c>
      <c r="O1" s="237" t="s">
        <v>3732</v>
      </c>
      <c r="P1" s="237" t="s">
        <v>3733</v>
      </c>
      <c r="Q1" s="237" t="s">
        <v>3734</v>
      </c>
      <c r="R1" s="237" t="s">
        <v>3735</v>
      </c>
      <c r="S1" s="237" t="s">
        <v>3736</v>
      </c>
      <c r="T1" s="173" t="s">
        <v>16028</v>
      </c>
    </row>
    <row r="2" spans="1:58">
      <c r="A2" s="149" t="s">
        <v>1613</v>
      </c>
      <c r="B2" s="149" t="s">
        <v>15995</v>
      </c>
      <c r="C2" s="149">
        <v>19970.98</v>
      </c>
      <c r="D2" s="149">
        <v>9329.2000000000007</v>
      </c>
      <c r="E2" s="149" t="s">
        <v>1614</v>
      </c>
      <c r="F2" s="241">
        <f>VLOOKUP(A$2:A$445,'DNEVNI IZVESTAJ'!A$2:C$14727,3,0)</f>
        <v>18799.73</v>
      </c>
      <c r="G2" s="238">
        <f>VLOOKUP(A$2:A$445,'DNEVNI IZVESTAJ'!A$2:D$14727,4,0)</f>
        <v>9329.2000000000007</v>
      </c>
      <c r="H2" s="70">
        <f t="shared" ref="H2:H15" si="0">C2-F2</f>
        <v>1171.25</v>
      </c>
      <c r="I2" s="14">
        <f>VLOOKUP(A$2:A$445,'DNEVNI IZVESTAJ'!A$2:BF$14727,6,0)</f>
        <v>291</v>
      </c>
      <c r="J2" s="18">
        <f ca="1">SUM(I2+UNOS!J$9)</f>
        <v>302</v>
      </c>
      <c r="K2" s="14" t="str">
        <f>VLOOKUP(A$2:A$445,'DNEVNI IZVESTAJ'!A$2:BH$14727,7,0)</f>
        <v>SME</v>
      </c>
      <c r="L2" s="14" t="str">
        <f>VLOOKUP(A$2:A$445,'DNEVNI IZVESTAJ'!A$2:BI$14727,8,0)</f>
        <v>180-359</v>
      </c>
      <c r="M2" s="238">
        <f>VLOOKUP(A$2:A$445,'DNEVNI IZVESTAJ'!A$2:BJ$14727,9,0)</f>
        <v>0</v>
      </c>
      <c r="N2" s="238">
        <f>VLOOKUP(A$2:A$445,'DNEVNI IZVESTAJ'!A$2:BK$14727,10,0)</f>
        <v>117.64</v>
      </c>
      <c r="O2" s="238">
        <f>VLOOKUP(A$2:A$445,'DNEVNI IZVESTAJ'!A$2:BL$14727,11,0)</f>
        <v>146.93</v>
      </c>
      <c r="P2" s="238">
        <f>VLOOKUP(A$2:A$445,'DNEVNI IZVESTAJ'!A$2:BM$14727,12,0)</f>
        <v>142.03</v>
      </c>
      <c r="Q2" s="238">
        <f>VLOOKUP(A$2:A$445,'DNEVNI IZVESTAJ'!A$2:BN$14727,13,0)</f>
        <v>9688.2999999999993</v>
      </c>
      <c r="R2" s="238">
        <f>VLOOKUP(A$2:A$445,'DNEVNI IZVESTAJ'!A$2:BO$14727,14,0)</f>
        <v>8621.2199999999993</v>
      </c>
      <c r="S2" s="238">
        <f>VLOOKUP(A$2:A$445,'DNEVNI IZVESTAJ'!A$2:BP$14727,15,0)</f>
        <v>0</v>
      </c>
      <c r="T2" s="152"/>
      <c r="BF2" s="14"/>
    </row>
    <row r="3" spans="1:58">
      <c r="A3" s="149" t="s">
        <v>3439</v>
      </c>
      <c r="B3" s="149" t="s">
        <v>4038</v>
      </c>
      <c r="C3" s="149">
        <v>13898.82</v>
      </c>
      <c r="D3" s="149">
        <v>13438.63</v>
      </c>
      <c r="E3" s="149" t="s">
        <v>3440</v>
      </c>
      <c r="F3" s="241">
        <f>VLOOKUP(A$2:A$445,'DNEVNI IZVESTAJ'!A$2:C$14727,3,0)</f>
        <v>14596.43</v>
      </c>
      <c r="G3" s="238">
        <f>VLOOKUP(A$2:A$445,'DNEVNI IZVESTAJ'!A$2:D$14727,4,0)</f>
        <v>13438.63</v>
      </c>
      <c r="H3" s="70">
        <f t="shared" si="0"/>
        <v>-697.61000000000058</v>
      </c>
      <c r="I3" s="14">
        <f>VLOOKUP(A$2:A$445,'DNEVNI IZVESTAJ'!A$2:BF$14727,6,0)</f>
        <v>137</v>
      </c>
      <c r="J3" s="18">
        <f ca="1">SUM(I3+UNOS!J$9)</f>
        <v>148</v>
      </c>
      <c r="K3" s="14" t="str">
        <f>VLOOKUP(A$2:A$445,'DNEVNI IZVESTAJ'!A$2:BH$14727,7,0)</f>
        <v>SME</v>
      </c>
      <c r="L3" s="14" t="str">
        <f>VLOOKUP(A$2:A$445,'DNEVNI IZVESTAJ'!A$2:BI$14727,8,0)</f>
        <v>90-179</v>
      </c>
      <c r="M3" s="238">
        <f>VLOOKUP(A$2:A$445,'DNEVNI IZVESTAJ'!A$2:BJ$14727,9,0)</f>
        <v>0</v>
      </c>
      <c r="N3" s="238">
        <f>VLOOKUP(A$2:A$445,'DNEVNI IZVESTAJ'!A$2:BK$14727,10,0)</f>
        <v>55.96</v>
      </c>
      <c r="O3" s="238">
        <f>VLOOKUP(A$2:A$445,'DNEVNI IZVESTAJ'!A$2:BL$14727,11,0)</f>
        <v>96.36</v>
      </c>
      <c r="P3" s="238">
        <f>VLOOKUP(A$2:A$445,'DNEVNI IZVESTAJ'!A$2:BM$14727,12,0)</f>
        <v>399.34</v>
      </c>
      <c r="Q3" s="238">
        <f>VLOOKUP(A$2:A$445,'DNEVNI IZVESTAJ'!A$2:BN$14727,13,0)</f>
        <v>13980.8</v>
      </c>
      <c r="R3" s="238">
        <f>VLOOKUP(A$2:A$445,'DNEVNI IZVESTAJ'!A$2:BO$14727,14,0)</f>
        <v>0</v>
      </c>
      <c r="S3" s="238">
        <f>VLOOKUP(A$2:A$445,'DNEVNI IZVESTAJ'!A$2:BP$14727,15,0)</f>
        <v>0</v>
      </c>
      <c r="T3" s="152"/>
      <c r="BF3" s="14"/>
    </row>
    <row r="4" spans="1:58">
      <c r="A4" s="149" t="s">
        <v>3441</v>
      </c>
      <c r="B4" s="149" t="s">
        <v>4038</v>
      </c>
      <c r="C4" s="149">
        <v>3028.02</v>
      </c>
      <c r="D4" s="149">
        <v>2927.73</v>
      </c>
      <c r="E4" s="149" t="s">
        <v>3442</v>
      </c>
      <c r="F4" s="241">
        <f>VLOOKUP(A$2:A$445,'DNEVNI IZVESTAJ'!A$2:C$14727,3,0)</f>
        <v>1307.58</v>
      </c>
      <c r="G4" s="238">
        <f>VLOOKUP(A$2:A$445,'DNEVNI IZVESTAJ'!A$2:D$14727,4,0)</f>
        <v>2927.73</v>
      </c>
      <c r="H4" s="70">
        <f t="shared" si="0"/>
        <v>1720.44</v>
      </c>
      <c r="I4" s="14">
        <f>VLOOKUP(A$2:A$445,'DNEVNI IZVESTAJ'!A$2:BF$14727,6,0)</f>
        <v>137</v>
      </c>
      <c r="J4" s="18">
        <f ca="1">SUM(I4+UNOS!J$9)</f>
        <v>148</v>
      </c>
      <c r="K4" s="14" t="str">
        <f>VLOOKUP(A$2:A$445,'DNEVNI IZVESTAJ'!A$2:BH$14727,7,0)</f>
        <v>SME</v>
      </c>
      <c r="L4" s="14" t="str">
        <f>VLOOKUP(A$2:A$445,'DNEVNI IZVESTAJ'!A$2:BI$14727,8,0)</f>
        <v>90-179</v>
      </c>
      <c r="M4" s="238">
        <f>VLOOKUP(A$2:A$445,'DNEVNI IZVESTAJ'!A$2:BJ$14727,9,0)</f>
        <v>0</v>
      </c>
      <c r="N4" s="238">
        <f>VLOOKUP(A$2:A$445,'DNEVNI IZVESTAJ'!A$2:BK$14727,10,0)</f>
        <v>7.33</v>
      </c>
      <c r="O4" s="238">
        <f>VLOOKUP(A$2:A$445,'DNEVNI IZVESTAJ'!A$2:BL$14727,11,0)</f>
        <v>29.38</v>
      </c>
      <c r="P4" s="238">
        <f>VLOOKUP(A$2:A$445,'DNEVNI IZVESTAJ'!A$2:BM$14727,12,0)</f>
        <v>86.99</v>
      </c>
      <c r="Q4" s="238">
        <f>VLOOKUP(A$2:A$445,'DNEVNI IZVESTAJ'!A$2:BN$14727,13,0)</f>
        <v>1180.3</v>
      </c>
      <c r="R4" s="238">
        <f>VLOOKUP(A$2:A$445,'DNEVNI IZVESTAJ'!A$2:BO$14727,14,0)</f>
        <v>0</v>
      </c>
      <c r="S4" s="238">
        <f>VLOOKUP(A$2:A$445,'DNEVNI IZVESTAJ'!A$2:BP$14727,15,0)</f>
        <v>0</v>
      </c>
      <c r="T4" s="152"/>
      <c r="BF4" s="14"/>
    </row>
    <row r="5" spans="1:58" s="174" customFormat="1">
      <c r="A5" s="149" t="s">
        <v>3447</v>
      </c>
      <c r="B5" s="149" t="s">
        <v>4038</v>
      </c>
      <c r="C5" s="149">
        <v>8022.72</v>
      </c>
      <c r="D5" s="149">
        <v>7757.08</v>
      </c>
      <c r="E5" s="149" t="s">
        <v>3448</v>
      </c>
      <c r="F5" s="241">
        <f>VLOOKUP(A$2:A$445,'DNEVNI IZVESTAJ'!A$2:C$14727,3,0)</f>
        <v>246.94</v>
      </c>
      <c r="G5" s="238">
        <f>VLOOKUP(A$2:A$445,'DNEVNI IZVESTAJ'!A$2:D$14727,4,0)</f>
        <v>7757.08</v>
      </c>
      <c r="H5" s="70">
        <f t="shared" si="0"/>
        <v>7775.7800000000007</v>
      </c>
      <c r="I5" s="14">
        <f>VLOOKUP(A$2:A$445,'DNEVNI IZVESTAJ'!A$2:BF$14727,6,0)</f>
        <v>109</v>
      </c>
      <c r="J5" s="18">
        <f ca="1">SUM(I5+UNOS!J$9)</f>
        <v>120</v>
      </c>
      <c r="K5" s="14" t="str">
        <f>VLOOKUP(A$2:A$445,'DNEVNI IZVESTAJ'!A$2:BH$14727,7,0)</f>
        <v>SME</v>
      </c>
      <c r="L5" s="14" t="str">
        <f>VLOOKUP(A$2:A$445,'DNEVNI IZVESTAJ'!A$2:BI$14727,8,0)</f>
        <v>90-179</v>
      </c>
      <c r="M5" s="238">
        <f>VLOOKUP(A$2:A$445,'DNEVNI IZVESTAJ'!A$2:BJ$14727,9,0)</f>
        <v>0</v>
      </c>
      <c r="N5" s="238">
        <f>VLOOKUP(A$2:A$445,'DNEVNI IZVESTAJ'!A$2:BK$14727,10,0)</f>
        <v>5.26</v>
      </c>
      <c r="O5" s="238">
        <f>VLOOKUP(A$2:A$445,'DNEVNI IZVESTAJ'!A$2:BL$14727,11,0)</f>
        <v>0</v>
      </c>
      <c r="P5" s="238">
        <f>VLOOKUP(A$2:A$445,'DNEVNI IZVESTAJ'!A$2:BM$14727,12,0)</f>
        <v>193.92</v>
      </c>
      <c r="Q5" s="238">
        <f>VLOOKUP(A$2:A$445,'DNEVNI IZVESTAJ'!A$2:BN$14727,13,0)</f>
        <v>47.76</v>
      </c>
      <c r="R5" s="238">
        <f>VLOOKUP(A$2:A$445,'DNEVNI IZVESTAJ'!A$2:BO$14727,14,0)</f>
        <v>0</v>
      </c>
      <c r="S5" s="238">
        <f>VLOOKUP(A$2:A$445,'DNEVNI IZVESTAJ'!A$2:BP$14727,15,0)</f>
        <v>0</v>
      </c>
      <c r="T5" s="152"/>
    </row>
    <row r="6" spans="1:58" s="174" customFormat="1">
      <c r="A6" s="149" t="s">
        <v>3443</v>
      </c>
      <c r="B6" s="149" t="s">
        <v>4038</v>
      </c>
      <c r="C6" s="149">
        <v>7589.06</v>
      </c>
      <c r="D6" s="149">
        <v>7337.77</v>
      </c>
      <c r="E6" s="149" t="s">
        <v>3444</v>
      </c>
      <c r="F6" s="241">
        <f>VLOOKUP(A$2:A$445,'DNEVNI IZVESTAJ'!A$2:C$14727,3,0)</f>
        <v>114.42</v>
      </c>
      <c r="G6" s="238">
        <f>VLOOKUP(A$2:A$445,'DNEVNI IZVESTAJ'!A$2:D$14727,4,0)</f>
        <v>7337.77</v>
      </c>
      <c r="H6" s="70">
        <f t="shared" si="0"/>
        <v>7474.64</v>
      </c>
      <c r="I6" s="14">
        <f>VLOOKUP(A$2:A$445,'DNEVNI IZVESTAJ'!A$2:BF$14727,6,0)</f>
        <v>81</v>
      </c>
      <c r="J6" s="18">
        <f ca="1">SUM(I6+UNOS!J$9)</f>
        <v>92</v>
      </c>
      <c r="K6" s="14" t="str">
        <f>VLOOKUP(A$2:A$445,'DNEVNI IZVESTAJ'!A$2:BH$14727,7,0)</f>
        <v>SME</v>
      </c>
      <c r="L6" s="14" t="str">
        <f>VLOOKUP(A$2:A$445,'DNEVNI IZVESTAJ'!A$2:BI$14727,8,0)</f>
        <v>60-89</v>
      </c>
      <c r="M6" s="238">
        <f>VLOOKUP(A$2:A$445,'DNEVNI IZVESTAJ'!A$2:BJ$14727,9,0)</f>
        <v>0</v>
      </c>
      <c r="N6" s="238">
        <f>VLOOKUP(A$2:A$445,'DNEVNI IZVESTAJ'!A$2:BK$14727,10,0)</f>
        <v>3.02</v>
      </c>
      <c r="O6" s="238">
        <f>VLOOKUP(A$2:A$445,'DNEVNI IZVESTAJ'!A$2:BL$14727,11,0)</f>
        <v>0</v>
      </c>
      <c r="P6" s="238">
        <f>VLOOKUP(A$2:A$445,'DNEVNI IZVESTAJ'!A$2:BM$14727,12,0)</f>
        <v>111.39</v>
      </c>
      <c r="Q6" s="238">
        <f>VLOOKUP(A$2:A$445,'DNEVNI IZVESTAJ'!A$2:BN$14727,13,0)</f>
        <v>0</v>
      </c>
      <c r="R6" s="238">
        <f>VLOOKUP(A$2:A$445,'DNEVNI IZVESTAJ'!A$2:BO$14727,14,0)</f>
        <v>0</v>
      </c>
      <c r="S6" s="238">
        <f>VLOOKUP(A$2:A$445,'DNEVNI IZVESTAJ'!A$2:BP$14727,15,0)</f>
        <v>0</v>
      </c>
      <c r="T6" s="152"/>
    </row>
    <row r="7" spans="1:58">
      <c r="A7" s="334" t="s">
        <v>3292</v>
      </c>
      <c r="B7" s="334" t="s">
        <v>3293</v>
      </c>
      <c r="C7" s="245">
        <v>930.38</v>
      </c>
      <c r="D7" s="245">
        <v>3920.8</v>
      </c>
      <c r="E7" s="245" t="s">
        <v>3294</v>
      </c>
      <c r="F7" s="241">
        <f>VLOOKUP(A$2:A$445,'DNEVNI IZVESTAJ'!A$2:C$14727,3,0)</f>
        <v>9.6</v>
      </c>
      <c r="G7" s="238">
        <f>VLOOKUP(A$2:A$445,'DNEVNI IZVESTAJ'!A$2:D$14727,4,0)</f>
        <v>0</v>
      </c>
      <c r="H7" s="70">
        <f t="shared" si="0"/>
        <v>920.78</v>
      </c>
      <c r="I7" s="14">
        <f>VLOOKUP(A$2:A$445,'DNEVNI IZVESTAJ'!A$2:BF$14727,6,0)</f>
        <v>4</v>
      </c>
      <c r="J7" s="18">
        <f ca="1">SUM(I7+UNOS!J$9)</f>
        <v>15</v>
      </c>
      <c r="K7" s="14" t="str">
        <f>VLOOKUP(A$2:A$445,'DNEVNI IZVESTAJ'!A$2:BH$14727,7,0)</f>
        <v>SME</v>
      </c>
      <c r="L7" s="14" t="str">
        <f>VLOOKUP(A$2:A$445,'DNEVNI IZVESTAJ'!A$2:BI$14727,8,0)</f>
        <v>1-29</v>
      </c>
      <c r="M7" s="238">
        <f>VLOOKUP(A$2:A$445,'DNEVNI IZVESTAJ'!A$2:BJ$14727,9,0)</f>
        <v>0</v>
      </c>
      <c r="N7" s="238">
        <f>VLOOKUP(A$2:A$445,'DNEVNI IZVESTAJ'!A$2:BK$14727,10,0)</f>
        <v>9.59</v>
      </c>
      <c r="O7" s="238">
        <f>VLOOKUP(A$2:A$445,'DNEVNI IZVESTAJ'!A$2:BL$14727,11,0)</f>
        <v>0</v>
      </c>
      <c r="P7" s="238">
        <f>VLOOKUP(A$2:A$445,'DNEVNI IZVESTAJ'!A$2:BM$14727,12,0)</f>
        <v>0</v>
      </c>
      <c r="Q7" s="238">
        <f>VLOOKUP(A$2:A$445,'DNEVNI IZVESTAJ'!A$2:BN$14727,13,0)</f>
        <v>0</v>
      </c>
      <c r="R7" s="238">
        <f>VLOOKUP(A$2:A$445,'DNEVNI IZVESTAJ'!A$2:BO$14727,14,0)</f>
        <v>0</v>
      </c>
      <c r="S7" s="238">
        <f>VLOOKUP(A$2:A$445,'DNEVNI IZVESTAJ'!A$2:BP$14727,15,0)</f>
        <v>0</v>
      </c>
      <c r="BF7" s="14"/>
    </row>
    <row r="8" spans="1:58">
      <c r="A8" s="149" t="s">
        <v>5208</v>
      </c>
      <c r="B8" s="149" t="s">
        <v>15076</v>
      </c>
      <c r="C8" s="149">
        <v>2372.5500000000002</v>
      </c>
      <c r="D8" s="149">
        <v>17690.05</v>
      </c>
      <c r="E8" s="149" t="s">
        <v>5210</v>
      </c>
      <c r="F8" s="241">
        <f>VLOOKUP(A$2:A$445,'DNEVNI IZVESTAJ'!A$2:C$14727,3,0)</f>
        <v>2934.25</v>
      </c>
      <c r="G8" s="238">
        <f>VLOOKUP(A$2:A$445,'DNEVNI IZVESTAJ'!A$2:D$14727,4,0)</f>
        <v>15347.59</v>
      </c>
      <c r="H8" s="70">
        <f t="shared" si="0"/>
        <v>-561.69999999999982</v>
      </c>
      <c r="I8" s="14">
        <f>VLOOKUP(A$2:A$445,'DNEVNI IZVESTAJ'!A$2:BF$14727,6,0)</f>
        <v>64</v>
      </c>
      <c r="J8" s="18">
        <f ca="1">SUM(I8+UNOS!J$9)</f>
        <v>75</v>
      </c>
      <c r="K8" s="14" t="str">
        <f>VLOOKUP(A$2:A$445,'DNEVNI IZVESTAJ'!A$2:BH$14727,7,0)</f>
        <v>SME</v>
      </c>
      <c r="L8" s="14" t="str">
        <f>VLOOKUP(A$2:A$445,'DNEVNI IZVESTAJ'!A$2:BI$14727,8,0)</f>
        <v>60-89</v>
      </c>
      <c r="M8" s="238">
        <f>VLOOKUP(A$2:A$445,'DNEVNI IZVESTAJ'!A$2:BJ$14727,9,0)</f>
        <v>0</v>
      </c>
      <c r="N8" s="238">
        <f>VLOOKUP(A$2:A$445,'DNEVNI IZVESTAJ'!A$2:BK$14727,10,0)</f>
        <v>2138.9499999999998</v>
      </c>
      <c r="O8" s="238">
        <f>VLOOKUP(A$2:A$445,'DNEVNI IZVESTAJ'!A$2:BL$14727,11,0)</f>
        <v>0</v>
      </c>
      <c r="P8" s="238">
        <f>VLOOKUP(A$2:A$445,'DNEVNI IZVESTAJ'!A$2:BM$14727,12,0)</f>
        <v>795.31</v>
      </c>
      <c r="Q8" s="238">
        <f>VLOOKUP(A$2:A$445,'DNEVNI IZVESTAJ'!A$2:BN$14727,13,0)</f>
        <v>0</v>
      </c>
      <c r="R8" s="238">
        <f>VLOOKUP(A$2:A$445,'DNEVNI IZVESTAJ'!A$2:BO$14727,14,0)</f>
        <v>0</v>
      </c>
      <c r="S8" s="238">
        <f>VLOOKUP(A$2:A$445,'DNEVNI IZVESTAJ'!A$2:BP$14727,15,0)</f>
        <v>0</v>
      </c>
      <c r="T8" s="152"/>
    </row>
    <row r="9" spans="1:58">
      <c r="A9" s="149" t="s">
        <v>223</v>
      </c>
      <c r="B9" s="149" t="s">
        <v>5265</v>
      </c>
      <c r="C9" s="149">
        <v>279.42</v>
      </c>
      <c r="D9" s="149">
        <v>2631.31</v>
      </c>
      <c r="E9" s="149" t="s">
        <v>222</v>
      </c>
      <c r="F9" s="241">
        <f>VLOOKUP(A$2:A$445,'DNEVNI IZVESTAJ'!A$2:C$14727,3,0)</f>
        <v>0</v>
      </c>
      <c r="G9" s="238">
        <f>VLOOKUP(A$2:A$445,'DNEVNI IZVESTAJ'!A$2:D$14727,4,0)</f>
        <v>2001.7</v>
      </c>
      <c r="H9" s="70">
        <f t="shared" si="0"/>
        <v>279.42</v>
      </c>
      <c r="I9" s="14">
        <f>VLOOKUP(A$2:A$445,'DNEVNI IZVESTAJ'!A$2:BF$14727,6,0)</f>
        <v>0</v>
      </c>
      <c r="J9" s="18">
        <f ca="1">SUM(I9+UNOS!J$9)</f>
        <v>11</v>
      </c>
      <c r="K9" s="14" t="str">
        <f>VLOOKUP(A$2:A$445,'DNEVNI IZVESTAJ'!A$2:BH$14727,7,0)</f>
        <v>SBB</v>
      </c>
      <c r="L9" s="14" t="str">
        <f>VLOOKUP(A$2:A$445,'DNEVNI IZVESTAJ'!A$2:BI$14727,8,0)</f>
        <v>Current</v>
      </c>
      <c r="M9" s="238">
        <f>VLOOKUP(A$2:A$445,'DNEVNI IZVESTAJ'!A$2:BJ$14727,9,0)</f>
        <v>0</v>
      </c>
      <c r="N9" s="238">
        <f>VLOOKUP(A$2:A$445,'DNEVNI IZVESTAJ'!A$2:BK$14727,10,0)</f>
        <v>0</v>
      </c>
      <c r="O9" s="238">
        <f>VLOOKUP(A$2:A$445,'DNEVNI IZVESTAJ'!A$2:BL$14727,11,0)</f>
        <v>0</v>
      </c>
      <c r="P9" s="238">
        <f>VLOOKUP(A$2:A$445,'DNEVNI IZVESTAJ'!A$2:BM$14727,12,0)</f>
        <v>0</v>
      </c>
      <c r="Q9" s="238">
        <f>VLOOKUP(A$2:A$445,'DNEVNI IZVESTAJ'!A$2:BN$14727,13,0)</f>
        <v>0</v>
      </c>
      <c r="R9" s="238">
        <f>VLOOKUP(A$2:A$445,'DNEVNI IZVESTAJ'!A$2:BO$14727,14,0)</f>
        <v>0</v>
      </c>
      <c r="S9" s="238">
        <f>VLOOKUP(A$2:A$445,'DNEVNI IZVESTAJ'!A$2:BP$14727,15,0)</f>
        <v>0</v>
      </c>
    </row>
    <row r="10" spans="1:58">
      <c r="A10" s="149" t="s">
        <v>221</v>
      </c>
      <c r="B10" s="149" t="s">
        <v>5265</v>
      </c>
      <c r="C10" s="149">
        <v>273.52</v>
      </c>
      <c r="D10" s="149">
        <v>2575.83</v>
      </c>
      <c r="E10" s="149" t="s">
        <v>222</v>
      </c>
      <c r="F10" s="241">
        <f>VLOOKUP(A$2:A$445,'DNEVNI IZVESTAJ'!A$2:C$14727,3,0)</f>
        <v>0</v>
      </c>
      <c r="G10" s="238">
        <f>VLOOKUP(A$2:A$445,'DNEVNI IZVESTAJ'!A$2:D$14727,4,0)</f>
        <v>1959.52</v>
      </c>
      <c r="H10" s="70">
        <f t="shared" si="0"/>
        <v>273.52</v>
      </c>
      <c r="I10" s="14">
        <f>VLOOKUP(A$2:A$445,'DNEVNI IZVESTAJ'!A$2:BF$14727,6,0)</f>
        <v>0</v>
      </c>
      <c r="J10" s="18">
        <f ca="1">SUM(I10+UNOS!J$9)</f>
        <v>11</v>
      </c>
      <c r="K10" s="14" t="str">
        <f>VLOOKUP(A$2:A$445,'DNEVNI IZVESTAJ'!A$2:BH$14727,7,0)</f>
        <v>SBB</v>
      </c>
      <c r="L10" s="14" t="str">
        <f>VLOOKUP(A$2:A$445,'DNEVNI IZVESTAJ'!A$2:BI$14727,8,0)</f>
        <v>Current</v>
      </c>
      <c r="M10" s="238">
        <f>VLOOKUP(A$2:A$445,'DNEVNI IZVESTAJ'!A$2:BJ$14727,9,0)</f>
        <v>0</v>
      </c>
      <c r="N10" s="238">
        <f>VLOOKUP(A$2:A$445,'DNEVNI IZVESTAJ'!A$2:BK$14727,10,0)</f>
        <v>0</v>
      </c>
      <c r="O10" s="238">
        <f>VLOOKUP(A$2:A$445,'DNEVNI IZVESTAJ'!A$2:BL$14727,11,0)</f>
        <v>0</v>
      </c>
      <c r="P10" s="238">
        <f>VLOOKUP(A$2:A$445,'DNEVNI IZVESTAJ'!A$2:BM$14727,12,0)</f>
        <v>0</v>
      </c>
      <c r="Q10" s="238">
        <f>VLOOKUP(A$2:A$445,'DNEVNI IZVESTAJ'!A$2:BN$14727,13,0)</f>
        <v>0</v>
      </c>
      <c r="R10" s="238">
        <f>VLOOKUP(A$2:A$445,'DNEVNI IZVESTAJ'!A$2:BO$14727,14,0)</f>
        <v>0</v>
      </c>
      <c r="S10" s="238">
        <f>VLOOKUP(A$2:A$445,'DNEVNI IZVESTAJ'!A$2:BP$14727,15,0)</f>
        <v>0</v>
      </c>
    </row>
    <row r="11" spans="1:58">
      <c r="A11" s="149" t="s">
        <v>4650</v>
      </c>
      <c r="B11" s="149" t="s">
        <v>15076</v>
      </c>
      <c r="C11" s="149">
        <v>2739.91</v>
      </c>
      <c r="D11" s="149">
        <v>20840.099999999999</v>
      </c>
      <c r="E11" s="149" t="s">
        <v>4651</v>
      </c>
      <c r="F11" s="241">
        <f>VLOOKUP(A$2:A$445,'DNEVNI IZVESTAJ'!A$2:C$14727,3,0)</f>
        <v>2208.34</v>
      </c>
      <c r="G11" s="238">
        <f>VLOOKUP(A$2:A$445,'DNEVNI IZVESTAJ'!A$2:D$14727,4,0)</f>
        <v>15845.58</v>
      </c>
      <c r="H11" s="70">
        <f t="shared" si="0"/>
        <v>531.56999999999971</v>
      </c>
      <c r="I11" s="14">
        <f>VLOOKUP(A$2:A$445,'DNEVNI IZVESTAJ'!A$2:BF$14727,6,0)</f>
        <v>30</v>
      </c>
      <c r="J11" s="18">
        <f ca="1">SUM(I11+UNOS!J$9)</f>
        <v>41</v>
      </c>
      <c r="K11" s="14" t="str">
        <f>VLOOKUP(A$2:A$445,'DNEVNI IZVESTAJ'!A$2:BH$14727,7,0)</f>
        <v>SME</v>
      </c>
      <c r="L11" s="14" t="str">
        <f>VLOOKUP(A$2:A$445,'DNEVNI IZVESTAJ'!A$2:BI$14727,8,0)</f>
        <v>30-59</v>
      </c>
      <c r="M11" s="238">
        <f>VLOOKUP(A$2:A$445,'DNEVNI IZVESTAJ'!A$2:BJ$14727,9,0)</f>
        <v>0</v>
      </c>
      <c r="N11" s="238">
        <f>VLOOKUP(A$2:A$445,'DNEVNI IZVESTAJ'!A$2:BK$14727,10,0)</f>
        <v>2208.34</v>
      </c>
      <c r="O11" s="238">
        <f>VLOOKUP(A$2:A$445,'DNEVNI IZVESTAJ'!A$2:BL$14727,11,0)</f>
        <v>0</v>
      </c>
      <c r="P11" s="238">
        <f>VLOOKUP(A$2:A$445,'DNEVNI IZVESTAJ'!A$2:BM$14727,12,0)</f>
        <v>0</v>
      </c>
      <c r="Q11" s="238">
        <f>VLOOKUP(A$2:A$445,'DNEVNI IZVESTAJ'!A$2:BN$14727,13,0)</f>
        <v>0</v>
      </c>
      <c r="R11" s="238">
        <f>VLOOKUP(A$2:A$445,'DNEVNI IZVESTAJ'!A$2:BO$14727,14,0)</f>
        <v>0</v>
      </c>
      <c r="S11" s="238">
        <f>VLOOKUP(A$2:A$445,'DNEVNI IZVESTAJ'!A$2:BP$14727,15,0)</f>
        <v>0</v>
      </c>
      <c r="T11" s="152"/>
    </row>
    <row r="12" spans="1:58">
      <c r="A12" s="149" t="s">
        <v>218</v>
      </c>
      <c r="B12" s="149" t="s">
        <v>5265</v>
      </c>
      <c r="C12" s="149">
        <v>326.36</v>
      </c>
      <c r="D12" s="149">
        <v>2494.64</v>
      </c>
      <c r="E12" s="149" t="s">
        <v>219</v>
      </c>
      <c r="F12" s="241">
        <f>VLOOKUP(A$2:A$445,'DNEVNI IZVESTAJ'!A$2:C$14727,3,0)</f>
        <v>0</v>
      </c>
      <c r="G12" s="238">
        <f>VLOOKUP(A$2:A$445,'DNEVNI IZVESTAJ'!A$2:D$14727,4,0)</f>
        <v>1891.09</v>
      </c>
      <c r="H12" s="70">
        <f t="shared" si="0"/>
        <v>326.36</v>
      </c>
      <c r="I12" s="14">
        <f>VLOOKUP(A$2:A$445,'DNEVNI IZVESTAJ'!A$2:BF$14727,6,0)</f>
        <v>0</v>
      </c>
      <c r="J12" s="18">
        <f ca="1">SUM(I12+UNOS!J$9)</f>
        <v>11</v>
      </c>
      <c r="K12" s="14" t="str">
        <f>VLOOKUP(A$2:A$445,'DNEVNI IZVESTAJ'!A$2:BH$14727,7,0)</f>
        <v>SBB</v>
      </c>
      <c r="L12" s="14" t="str">
        <f>VLOOKUP(A$2:A$445,'DNEVNI IZVESTAJ'!A$2:BI$14727,8,0)</f>
        <v>Current</v>
      </c>
      <c r="M12" s="238">
        <f>VLOOKUP(A$2:A$445,'DNEVNI IZVESTAJ'!A$2:BJ$14727,9,0)</f>
        <v>0</v>
      </c>
      <c r="N12" s="238">
        <f>VLOOKUP(A$2:A$445,'DNEVNI IZVESTAJ'!A$2:BK$14727,10,0)</f>
        <v>0</v>
      </c>
      <c r="O12" s="238">
        <f>VLOOKUP(A$2:A$445,'DNEVNI IZVESTAJ'!A$2:BL$14727,11,0)</f>
        <v>0</v>
      </c>
      <c r="P12" s="238">
        <f>VLOOKUP(A$2:A$445,'DNEVNI IZVESTAJ'!A$2:BM$14727,12,0)</f>
        <v>0</v>
      </c>
      <c r="Q12" s="238">
        <f>VLOOKUP(A$2:A$445,'DNEVNI IZVESTAJ'!A$2:BN$14727,13,0)</f>
        <v>0</v>
      </c>
      <c r="R12" s="238">
        <f>VLOOKUP(A$2:A$445,'DNEVNI IZVESTAJ'!A$2:BO$14727,14,0)</f>
        <v>0</v>
      </c>
      <c r="S12" s="238">
        <f>VLOOKUP(A$2:A$445,'DNEVNI IZVESTAJ'!A$2:BP$14727,15,0)</f>
        <v>0</v>
      </c>
    </row>
    <row r="13" spans="1:58">
      <c r="A13" s="149" t="s">
        <v>220</v>
      </c>
      <c r="B13" s="149" t="s">
        <v>5265</v>
      </c>
      <c r="C13" s="149">
        <v>326.36</v>
      </c>
      <c r="D13" s="149">
        <v>2494.64</v>
      </c>
      <c r="E13" s="149" t="s">
        <v>219</v>
      </c>
      <c r="F13" s="241">
        <f>VLOOKUP(A$2:A$445,'DNEVNI IZVESTAJ'!A$2:C$14727,3,0)</f>
        <v>0</v>
      </c>
      <c r="G13" s="238">
        <f>VLOOKUP(A$2:A$445,'DNEVNI IZVESTAJ'!A$2:D$14727,4,0)</f>
        <v>1891.09</v>
      </c>
      <c r="H13" s="70">
        <f t="shared" si="0"/>
        <v>326.36</v>
      </c>
      <c r="I13" s="14">
        <f>VLOOKUP(A$2:A$445,'DNEVNI IZVESTAJ'!A$2:BF$14727,6,0)</f>
        <v>0</v>
      </c>
      <c r="J13" s="18">
        <f ca="1">SUM(I13+UNOS!J$9)</f>
        <v>11</v>
      </c>
      <c r="K13" s="14" t="str">
        <f>VLOOKUP(A$2:A$445,'DNEVNI IZVESTAJ'!A$2:BH$14727,7,0)</f>
        <v>SBB</v>
      </c>
      <c r="L13" s="14" t="str">
        <f>VLOOKUP(A$2:A$445,'DNEVNI IZVESTAJ'!A$2:BI$14727,8,0)</f>
        <v>Current</v>
      </c>
      <c r="M13" s="238">
        <f>VLOOKUP(A$2:A$445,'DNEVNI IZVESTAJ'!A$2:BJ$14727,9,0)</f>
        <v>0</v>
      </c>
      <c r="N13" s="238">
        <f>VLOOKUP(A$2:A$445,'DNEVNI IZVESTAJ'!A$2:BK$14727,10,0)</f>
        <v>0</v>
      </c>
      <c r="O13" s="238">
        <f>VLOOKUP(A$2:A$445,'DNEVNI IZVESTAJ'!A$2:BL$14727,11,0)</f>
        <v>0</v>
      </c>
      <c r="P13" s="238">
        <f>VLOOKUP(A$2:A$445,'DNEVNI IZVESTAJ'!A$2:BM$14727,12,0)</f>
        <v>0</v>
      </c>
      <c r="Q13" s="238">
        <f>VLOOKUP(A$2:A$445,'DNEVNI IZVESTAJ'!A$2:BN$14727,13,0)</f>
        <v>0</v>
      </c>
      <c r="R13" s="238">
        <f>VLOOKUP(A$2:A$445,'DNEVNI IZVESTAJ'!A$2:BO$14727,14,0)</f>
        <v>0</v>
      </c>
      <c r="S13" s="238">
        <f>VLOOKUP(A$2:A$445,'DNEVNI IZVESTAJ'!A$2:BP$14727,15,0)</f>
        <v>0</v>
      </c>
    </row>
    <row r="14" spans="1:58">
      <c r="A14" s="149" t="s">
        <v>3449</v>
      </c>
      <c r="B14" s="149" t="s">
        <v>4038</v>
      </c>
      <c r="C14" s="149">
        <v>11708.83</v>
      </c>
      <c r="D14" s="149">
        <v>11321.18</v>
      </c>
      <c r="E14" s="149" t="s">
        <v>3450</v>
      </c>
      <c r="F14" s="241">
        <f>VLOOKUP(A$2:A$445,'DNEVNI IZVESTAJ'!A$2:C$14727,3,0)</f>
        <v>0</v>
      </c>
      <c r="G14" s="238">
        <f>VLOOKUP(A$2:A$445,'DNEVNI IZVESTAJ'!A$2:D$14727,4,0)</f>
        <v>11321.18</v>
      </c>
      <c r="H14" s="70">
        <f t="shared" si="0"/>
        <v>11708.83</v>
      </c>
      <c r="I14" s="14">
        <f>VLOOKUP(A$2:A$445,'DNEVNI IZVESTAJ'!A$2:BF$14727,6,0)</f>
        <v>0</v>
      </c>
      <c r="J14" s="18">
        <f ca="1">SUM(I14+UNOS!J$9)</f>
        <v>11</v>
      </c>
      <c r="K14" s="14" t="str">
        <f>VLOOKUP(A$2:A$445,'DNEVNI IZVESTAJ'!A$2:BH$14727,7,0)</f>
        <v>SME</v>
      </c>
      <c r="L14" s="14" t="str">
        <f>VLOOKUP(A$2:A$445,'DNEVNI IZVESTAJ'!A$2:BI$14727,8,0)</f>
        <v>Current</v>
      </c>
      <c r="M14" s="238">
        <f>VLOOKUP(A$2:A$445,'DNEVNI IZVESTAJ'!A$2:BJ$14727,9,0)</f>
        <v>0</v>
      </c>
      <c r="N14" s="238">
        <f>VLOOKUP(A$2:A$445,'DNEVNI IZVESTAJ'!A$2:BK$14727,10,0)</f>
        <v>0</v>
      </c>
      <c r="O14" s="238">
        <f>VLOOKUP(A$2:A$445,'DNEVNI IZVESTAJ'!A$2:BL$14727,11,0)</f>
        <v>0</v>
      </c>
      <c r="P14" s="238">
        <f>VLOOKUP(A$2:A$445,'DNEVNI IZVESTAJ'!A$2:BM$14727,12,0)</f>
        <v>0</v>
      </c>
      <c r="Q14" s="238">
        <f>VLOOKUP(A$2:A$445,'DNEVNI IZVESTAJ'!A$2:BN$14727,13,0)</f>
        <v>0</v>
      </c>
      <c r="R14" s="238">
        <f>VLOOKUP(A$2:A$445,'DNEVNI IZVESTAJ'!A$2:BO$14727,14,0)</f>
        <v>0</v>
      </c>
      <c r="S14" s="238">
        <f>VLOOKUP(A$2:A$445,'DNEVNI IZVESTAJ'!A$2:BP$14727,15,0)</f>
        <v>0</v>
      </c>
      <c r="T14" s="152"/>
    </row>
    <row r="15" spans="1:58">
      <c r="A15" s="149" t="s">
        <v>4648</v>
      </c>
      <c r="B15" s="149" t="s">
        <v>5217</v>
      </c>
      <c r="C15" s="149">
        <v>349604.55</v>
      </c>
      <c r="D15" s="149">
        <v>0</v>
      </c>
      <c r="E15" s="149" t="s">
        <v>5216</v>
      </c>
      <c r="F15" s="241">
        <f>VLOOKUP(A$2:A$445,'DNEVNI IZVESTAJ'!A$2:C$14727,3,0)</f>
        <v>0</v>
      </c>
      <c r="G15" s="238">
        <f>VLOOKUP(A$2:A$445,'DNEVNI IZVESTAJ'!A$2:D$14727,4,0)</f>
        <v>0</v>
      </c>
      <c r="H15" s="70">
        <f t="shared" si="0"/>
        <v>349604.55</v>
      </c>
      <c r="I15" s="14">
        <f>VLOOKUP(A$2:A$445,'DNEVNI IZVESTAJ'!A$2:BF$14727,6,0)</f>
        <v>0</v>
      </c>
      <c r="J15" s="18">
        <f ca="1">SUM(I15+UNOS!J$9)</f>
        <v>11</v>
      </c>
      <c r="K15" s="14" t="str">
        <f>VLOOKUP(A$2:A$445,'DNEVNI IZVESTAJ'!A$2:BH$14727,7,0)</f>
        <v>SME</v>
      </c>
      <c r="L15" s="14" t="str">
        <f>VLOOKUP(A$2:A$445,'DNEVNI IZVESTAJ'!A$2:BI$14727,8,0)</f>
        <v>Current</v>
      </c>
      <c r="M15" s="238">
        <f>VLOOKUP(A$2:A$445,'DNEVNI IZVESTAJ'!A$2:BJ$14727,9,0)</f>
        <v>0</v>
      </c>
      <c r="N15" s="238">
        <f>VLOOKUP(A$2:A$445,'DNEVNI IZVESTAJ'!A$2:BK$14727,10,0)</f>
        <v>0</v>
      </c>
      <c r="O15" s="238">
        <f>VLOOKUP(A$2:A$445,'DNEVNI IZVESTAJ'!A$2:BL$14727,11,0)</f>
        <v>0</v>
      </c>
      <c r="P15" s="238">
        <f>VLOOKUP(A$2:A$445,'DNEVNI IZVESTAJ'!A$2:BM$14727,12,0)</f>
        <v>0</v>
      </c>
      <c r="Q15" s="238">
        <f>VLOOKUP(A$2:A$445,'DNEVNI IZVESTAJ'!A$2:BN$14727,13,0)</f>
        <v>0</v>
      </c>
      <c r="R15" s="238">
        <f>VLOOKUP(A$2:A$445,'DNEVNI IZVESTAJ'!A$2:BO$14727,14,0)</f>
        <v>0</v>
      </c>
      <c r="S15" s="238">
        <f>VLOOKUP(A$2:A$445,'DNEVNI IZVESTAJ'!A$2:BP$14727,15,0)</f>
        <v>0</v>
      </c>
      <c r="T15" s="152"/>
    </row>
    <row r="16" spans="1:58">
      <c r="H16" s="70"/>
      <c r="J16" s="18"/>
    </row>
  </sheetData>
  <autoFilter ref="A1:T1">
    <sortState ref="A2:T17">
      <sortCondition descending="1" ref="J1"/>
    </sortState>
  </autoFilter>
  <pageMargins left="0.35433070866141736" right="0.15748031496062992" top="0.74803149606299213" bottom="0.74803149606299213" header="0.31496062992125984" footer="0.31496062992125984"/>
  <pageSetup paperSize="9" scale="65" orientation="landscape" r:id="rId1"/>
</worksheet>
</file>

<file path=xl/worksheets/sheet14.xml><?xml version="1.0" encoding="utf-8"?>
<worksheet xmlns="http://schemas.openxmlformats.org/spreadsheetml/2006/main" xmlns:r="http://schemas.openxmlformats.org/officeDocument/2006/relationships">
  <sheetPr codeName="Sheet15" filterMode="1">
    <tabColor rgb="FF00B0F0"/>
  </sheetPr>
  <dimension ref="A1:AH1509"/>
  <sheetViews>
    <sheetView zoomScale="75" zoomScaleNormal="75" workbookViewId="0">
      <pane ySplit="30" topLeftCell="A31" activePane="bottomLeft" state="frozen"/>
      <selection pane="bottomLeft" activeCell="I30" sqref="I30"/>
    </sheetView>
  </sheetViews>
  <sheetFormatPr defaultRowHeight="12.75"/>
  <cols>
    <col min="1" max="1" width="34.85546875" style="65" customWidth="1"/>
    <col min="2" max="2" width="11.7109375" style="119" customWidth="1"/>
    <col min="3" max="3" width="14.140625" style="134" customWidth="1"/>
    <col min="4" max="4" width="13.28515625" style="133" customWidth="1"/>
    <col min="5" max="5" width="16" style="133" customWidth="1"/>
    <col min="6" max="6" width="16.5703125" style="117" bestFit="1" customWidth="1"/>
    <col min="7" max="7" width="2.85546875" style="117" customWidth="1"/>
    <col min="8" max="8" width="16.85546875" style="117" bestFit="1" customWidth="1"/>
    <col min="9" max="9" width="20.5703125" style="118" customWidth="1"/>
    <col min="10" max="10" width="3.7109375" customWidth="1"/>
    <col min="11" max="11" width="19.7109375" customWidth="1"/>
  </cols>
  <sheetData>
    <row r="1" spans="1:34">
      <c r="A1" s="189">
        <f ca="1">TODAY()</f>
        <v>42083</v>
      </c>
      <c r="B1" s="294"/>
      <c r="C1" s="295"/>
      <c r="D1" s="296"/>
      <c r="E1" s="296"/>
      <c r="F1" s="297"/>
      <c r="G1" s="297"/>
      <c r="H1" s="297"/>
      <c r="I1" s="298"/>
      <c r="J1" s="299"/>
      <c r="K1" s="299"/>
      <c r="L1" s="299"/>
      <c r="M1" s="299"/>
      <c r="N1" s="299"/>
      <c r="O1" s="299"/>
      <c r="P1" s="299"/>
      <c r="Q1" s="299"/>
      <c r="R1" s="299"/>
      <c r="S1" s="299"/>
      <c r="T1" s="299"/>
      <c r="U1" s="299"/>
      <c r="V1" s="299"/>
      <c r="W1" s="299"/>
      <c r="X1" s="299"/>
      <c r="Y1" s="299"/>
      <c r="Z1" s="299"/>
      <c r="AA1" s="299"/>
      <c r="AB1" s="299"/>
      <c r="AC1" s="299"/>
      <c r="AD1" s="299"/>
      <c r="AE1" s="299"/>
      <c r="AF1" s="299"/>
      <c r="AG1" s="299"/>
      <c r="AH1" s="299"/>
    </row>
    <row r="2" spans="1:34" ht="6" customHeight="1">
      <c r="A2" s="293"/>
      <c r="B2" s="294"/>
      <c r="C2" s="295"/>
      <c r="D2" s="296"/>
      <c r="E2" s="296"/>
      <c r="F2" s="297"/>
      <c r="G2" s="297"/>
      <c r="H2" s="297"/>
      <c r="I2" s="298"/>
      <c r="J2" s="299"/>
      <c r="K2" s="299"/>
      <c r="L2" s="299"/>
      <c r="M2" s="299"/>
      <c r="N2" s="299"/>
      <c r="O2" s="299"/>
      <c r="P2" s="299"/>
      <c r="Q2" s="299"/>
      <c r="R2" s="299"/>
      <c r="S2" s="299"/>
      <c r="T2" s="299"/>
      <c r="U2" s="299"/>
      <c r="V2" s="299"/>
      <c r="W2" s="299"/>
      <c r="X2" s="299"/>
      <c r="Y2" s="299"/>
      <c r="Z2" s="299"/>
      <c r="AA2" s="299"/>
      <c r="AB2" s="299"/>
      <c r="AC2" s="299"/>
      <c r="AD2" s="299"/>
      <c r="AE2" s="299"/>
      <c r="AF2" s="299"/>
      <c r="AG2" s="299"/>
      <c r="AH2" s="299"/>
    </row>
    <row r="3" spans="1:34">
      <c r="A3" s="293"/>
      <c r="B3" s="202"/>
      <c r="C3" s="203"/>
      <c r="D3" s="204"/>
      <c r="E3" s="204"/>
      <c r="F3" s="205"/>
      <c r="G3" s="205"/>
      <c r="H3" s="205"/>
      <c r="I3" s="206"/>
      <c r="J3" s="207"/>
      <c r="K3" s="207"/>
      <c r="L3" s="208"/>
      <c r="M3" s="299"/>
      <c r="N3" s="299"/>
      <c r="O3" s="299"/>
      <c r="P3" s="299"/>
      <c r="Q3" s="299"/>
      <c r="R3" s="299"/>
      <c r="S3" s="299"/>
      <c r="T3" s="299"/>
      <c r="U3" s="299"/>
      <c r="V3" s="299"/>
      <c r="W3" s="299"/>
      <c r="X3" s="299"/>
      <c r="Y3" s="299"/>
      <c r="Z3" s="299"/>
      <c r="AA3" s="299"/>
      <c r="AB3" s="299"/>
      <c r="AC3" s="299"/>
      <c r="AD3" s="299"/>
      <c r="AE3" s="299"/>
      <c r="AF3" s="299"/>
      <c r="AG3" s="299"/>
      <c r="AH3" s="299"/>
    </row>
    <row r="4" spans="1:34">
      <c r="A4" s="293"/>
      <c r="B4" s="209"/>
      <c r="C4" s="192" t="s">
        <v>5652</v>
      </c>
      <c r="D4" s="191" t="s">
        <v>14682</v>
      </c>
      <c r="E4" s="191" t="s">
        <v>14683</v>
      </c>
      <c r="F4" s="191" t="s">
        <v>16042</v>
      </c>
      <c r="G4" s="192"/>
      <c r="H4" s="589" t="s">
        <v>16044</v>
      </c>
      <c r="I4" s="589"/>
      <c r="J4" s="589"/>
      <c r="K4" s="589"/>
      <c r="L4" s="210"/>
      <c r="M4" s="300"/>
      <c r="N4" s="300"/>
      <c r="O4" s="299"/>
      <c r="P4" s="299"/>
      <c r="Q4" s="299"/>
      <c r="R4" s="299"/>
      <c r="S4" s="299"/>
      <c r="T4" s="299"/>
      <c r="U4" s="299"/>
      <c r="V4" s="299"/>
      <c r="W4" s="299"/>
      <c r="X4" s="299"/>
      <c r="Y4" s="299"/>
      <c r="Z4" s="299"/>
      <c r="AA4" s="299"/>
      <c r="AB4" s="299"/>
      <c r="AC4" s="299"/>
      <c r="AD4" s="299"/>
      <c r="AE4" s="299"/>
      <c r="AF4" s="299"/>
      <c r="AG4" s="299"/>
      <c r="AH4" s="299"/>
    </row>
    <row r="5" spans="1:34">
      <c r="A5" s="293"/>
      <c r="B5" s="209"/>
      <c r="C5" s="192"/>
      <c r="D5" s="191"/>
      <c r="E5" s="191"/>
      <c r="F5" s="191"/>
      <c r="G5" s="192"/>
      <c r="H5" s="191" t="s">
        <v>14682</v>
      </c>
      <c r="I5" s="191" t="s">
        <v>14683</v>
      </c>
      <c r="J5" s="198"/>
      <c r="K5" s="191" t="s">
        <v>16042</v>
      </c>
      <c r="L5" s="210"/>
      <c r="M5" s="300"/>
      <c r="N5" s="300"/>
      <c r="O5" s="299"/>
      <c r="P5" s="299"/>
      <c r="Q5" s="299"/>
      <c r="R5" s="299"/>
      <c r="S5" s="299"/>
      <c r="T5" s="299"/>
      <c r="U5" s="299"/>
      <c r="V5" s="299"/>
      <c r="W5" s="299"/>
      <c r="X5" s="299"/>
      <c r="Y5" s="299"/>
      <c r="Z5" s="299"/>
      <c r="AA5" s="299"/>
      <c r="AB5" s="299"/>
      <c r="AC5" s="299"/>
      <c r="AD5" s="299"/>
      <c r="AE5" s="299"/>
      <c r="AF5" s="299"/>
      <c r="AG5" s="299"/>
      <c r="AH5" s="299"/>
    </row>
    <row r="6" spans="1:34">
      <c r="A6" s="293"/>
      <c r="B6" s="211" t="s">
        <v>16040</v>
      </c>
      <c r="C6" s="212">
        <f>COUNTA(ERBL!A3:A6463)</f>
        <v>54</v>
      </c>
      <c r="D6" s="193">
        <f>SUM(ERBL!F3:F9469)</f>
        <v>56088.23000000001</v>
      </c>
      <c r="E6" s="193">
        <f>SUM(ERBL!G3:G9469)</f>
        <v>719705.96000000008</v>
      </c>
      <c r="F6" s="194">
        <f t="shared" ref="F6:F11" si="0">+D6+E6</f>
        <v>775794.19000000006</v>
      </c>
      <c r="G6" s="195"/>
      <c r="H6" s="196">
        <f ca="1">SUMIFS(ERBL!F3:F9469,ERBL!J3:J9469,"&gt;89")</f>
        <v>43329.020000000004</v>
      </c>
      <c r="I6" s="196">
        <f ca="1">SUMIFS(ERBL!G3:G9469,ERBL!J3:J9469,"&gt;89")</f>
        <v>40790.410000000003</v>
      </c>
      <c r="J6" s="198"/>
      <c r="K6" s="197">
        <f t="shared" ref="K6:K11" ca="1" si="1">SUM(H6:J6)</f>
        <v>84119.430000000008</v>
      </c>
      <c r="L6" s="213">
        <f ca="1">+K6/F6</f>
        <v>0.10843008504613834</v>
      </c>
      <c r="M6" s="301"/>
      <c r="N6" s="301"/>
      <c r="O6" s="299"/>
      <c r="P6" s="299"/>
      <c r="Q6" s="299"/>
      <c r="R6" s="299"/>
      <c r="S6" s="299"/>
      <c r="T6" s="299"/>
      <c r="U6" s="299"/>
      <c r="V6" s="299"/>
      <c r="W6" s="299"/>
      <c r="X6" s="299"/>
      <c r="Y6" s="299"/>
      <c r="Z6" s="299"/>
      <c r="AA6" s="299"/>
      <c r="AB6" s="299"/>
      <c r="AC6" s="299"/>
      <c r="AD6" s="299"/>
      <c r="AE6" s="299"/>
      <c r="AF6" s="299"/>
      <c r="AG6" s="299"/>
      <c r="AH6" s="299"/>
    </row>
    <row r="7" spans="1:34">
      <c r="A7" s="293"/>
      <c r="B7" s="211" t="s">
        <v>14975</v>
      </c>
      <c r="C7" s="212">
        <f>COUNTA(RETAIL!A2:A5009)</f>
        <v>153</v>
      </c>
      <c r="D7" s="193">
        <f>SUM(RETAIL!F2:F5009)</f>
        <v>15691.949999999999</v>
      </c>
      <c r="E7" s="193">
        <f>SUM(RETAIL!G2:G5009)</f>
        <v>1221958.3600000003</v>
      </c>
      <c r="F7" s="194">
        <f t="shared" si="0"/>
        <v>1237650.3100000003</v>
      </c>
      <c r="G7" s="195"/>
      <c r="H7" s="196">
        <f ca="1">SUMIFS(RETAIL!F2:F5000,RETAIL!J2:J5000,"&gt;89")</f>
        <v>0</v>
      </c>
      <c r="I7" s="196">
        <f ca="1">SUMIFS(RETAIL!G2:G5000,RETAIL!J2:J5000,"&gt;89")</f>
        <v>0</v>
      </c>
      <c r="J7" s="198"/>
      <c r="K7" s="197">
        <f t="shared" ca="1" si="1"/>
        <v>0</v>
      </c>
      <c r="L7" s="213">
        <f t="shared" ref="L7:L14" ca="1" si="2">+K7/F7</f>
        <v>0</v>
      </c>
      <c r="M7" s="301"/>
      <c r="N7" s="301"/>
      <c r="O7" s="299"/>
      <c r="P7" s="299"/>
      <c r="Q7" s="299"/>
      <c r="R7" s="299"/>
      <c r="S7" s="299"/>
      <c r="T7" s="299"/>
      <c r="U7" s="299"/>
      <c r="V7" s="299"/>
      <c r="W7" s="299"/>
      <c r="X7" s="299"/>
      <c r="Y7" s="299"/>
      <c r="Z7" s="299"/>
      <c r="AA7" s="299"/>
      <c r="AB7" s="299"/>
      <c r="AC7" s="299"/>
      <c r="AD7" s="299"/>
      <c r="AE7" s="299"/>
      <c r="AF7" s="299"/>
      <c r="AG7" s="299"/>
      <c r="AH7" s="299"/>
    </row>
    <row r="8" spans="1:34">
      <c r="A8" s="293"/>
      <c r="B8" s="211" t="s">
        <v>4437</v>
      </c>
      <c r="C8" s="212">
        <f>COUNTA(LC!A2:A15227)</f>
        <v>114</v>
      </c>
      <c r="D8" s="193">
        <f>SUM(LC!F2:F15227)</f>
        <v>114713.94</v>
      </c>
      <c r="E8" s="193">
        <f>SUM(LC!G2:G15227)</f>
        <v>3872927.5800000024</v>
      </c>
      <c r="F8" s="194">
        <f t="shared" si="0"/>
        <v>3987641.5200000023</v>
      </c>
      <c r="G8" s="195"/>
      <c r="H8" s="196">
        <f ca="1">SUMIFS(LC!F2:F9529,LC!J2:J9529,"&gt;89")</f>
        <v>114708.8</v>
      </c>
      <c r="I8" s="196">
        <f ca="1">SUMIFS(LC!G2:G9529,LC!J2:J9529,"&gt;89")</f>
        <v>322169.71999999997</v>
      </c>
      <c r="J8" s="198"/>
      <c r="K8" s="197">
        <f t="shared" ca="1" si="1"/>
        <v>436878.51999999996</v>
      </c>
      <c r="L8" s="213">
        <f t="shared" ca="1" si="2"/>
        <v>0.10955812296788396</v>
      </c>
      <c r="M8" s="301"/>
      <c r="N8" s="301"/>
      <c r="O8" s="299"/>
      <c r="P8" s="299"/>
      <c r="Q8" s="299"/>
      <c r="R8" s="299"/>
      <c r="S8" s="299"/>
      <c r="T8" s="299"/>
      <c r="U8" s="299"/>
      <c r="V8" s="299"/>
      <c r="W8" s="299"/>
      <c r="X8" s="299"/>
      <c r="Y8" s="299"/>
      <c r="Z8" s="299"/>
      <c r="AA8" s="299"/>
      <c r="AB8" s="299"/>
      <c r="AC8" s="299"/>
      <c r="AD8" s="299"/>
      <c r="AE8" s="299"/>
      <c r="AF8" s="299"/>
      <c r="AG8" s="299"/>
      <c r="AH8" s="299"/>
    </row>
    <row r="9" spans="1:34">
      <c r="A9" s="293"/>
      <c r="B9" s="211" t="s">
        <v>6319</v>
      </c>
      <c r="C9" s="212">
        <f>COUNTA(SME!A2:A35088)</f>
        <v>241</v>
      </c>
      <c r="D9" s="193">
        <f>SUM(SME!F2:F35088)</f>
        <v>59082.079999999987</v>
      </c>
      <c r="E9" s="193">
        <f>SUM(SME!G2:G35088)</f>
        <v>2877876.3800000004</v>
      </c>
      <c r="F9" s="194">
        <f t="shared" si="0"/>
        <v>2936958.4600000004</v>
      </c>
      <c r="G9" s="195"/>
      <c r="H9" s="196">
        <f ca="1">SUMIFS(SME!F2:F9491,SME!J2:J9491,"&gt;89")</f>
        <v>27154.71</v>
      </c>
      <c r="I9" s="196">
        <f ca="1">SUMIFS(SME!G2:G9491,SME!J2:J9491,"&gt;89")</f>
        <v>0</v>
      </c>
      <c r="J9" s="198"/>
      <c r="K9" s="197">
        <f t="shared" ca="1" si="1"/>
        <v>27154.71</v>
      </c>
      <c r="L9" s="213">
        <f t="shared" ca="1" si="2"/>
        <v>9.2458611076167534E-3</v>
      </c>
      <c r="M9" s="301"/>
      <c r="N9" s="301"/>
      <c r="O9" s="299"/>
      <c r="P9" s="299"/>
      <c r="Q9" s="299"/>
      <c r="R9" s="299"/>
      <c r="S9" s="299"/>
      <c r="T9" s="299"/>
      <c r="U9" s="299"/>
      <c r="V9" s="299"/>
      <c r="W9" s="299"/>
      <c r="X9" s="299"/>
      <c r="Y9" s="299"/>
      <c r="Z9" s="299"/>
      <c r="AA9" s="299"/>
      <c r="AB9" s="299"/>
      <c r="AC9" s="299"/>
      <c r="AD9" s="299"/>
      <c r="AE9" s="299"/>
      <c r="AF9" s="299"/>
      <c r="AG9" s="299"/>
      <c r="AH9" s="299"/>
    </row>
    <row r="10" spans="1:34">
      <c r="A10" s="293"/>
      <c r="B10" s="211" t="s">
        <v>6334</v>
      </c>
      <c r="C10" s="212">
        <f>COUNTA(NPL!A2:A23846)</f>
        <v>198</v>
      </c>
      <c r="D10" s="193">
        <f>SUM(NPL!F2:F2370)</f>
        <v>2033313.7400000005</v>
      </c>
      <c r="E10" s="193">
        <f>SUM(NPL!G2:G2370)</f>
        <v>162980.71999999997</v>
      </c>
      <c r="F10" s="194">
        <f t="shared" si="0"/>
        <v>2196294.4600000004</v>
      </c>
      <c r="G10" s="195"/>
      <c r="H10" s="196">
        <f ca="1">SUMIFS(NPL!F2:F9554,NPL!I2:I9554,"&gt;89")</f>
        <v>2028171.1500000004</v>
      </c>
      <c r="I10" s="196">
        <f ca="1">SUMIFS(NPL!G2:G9554,NPL!I2:I9554,"&gt;89")</f>
        <v>131787.54999999999</v>
      </c>
      <c r="J10" s="198"/>
      <c r="K10" s="197">
        <f t="shared" ca="1" si="1"/>
        <v>2159958.7000000002</v>
      </c>
      <c r="L10" s="213">
        <f t="shared" ca="1" si="2"/>
        <v>0.98345587959093594</v>
      </c>
      <c r="M10" s="301"/>
      <c r="N10" s="301"/>
      <c r="O10" s="299"/>
      <c r="P10" s="299"/>
      <c r="Q10" s="299"/>
      <c r="R10" s="299"/>
      <c r="S10" s="299"/>
      <c r="T10" s="299"/>
      <c r="U10" s="299"/>
      <c r="V10" s="299"/>
      <c r="W10" s="299"/>
      <c r="X10" s="299"/>
      <c r="Y10" s="299"/>
      <c r="Z10" s="299"/>
      <c r="AA10" s="299"/>
      <c r="AB10" s="299"/>
      <c r="AC10" s="299"/>
      <c r="AD10" s="299"/>
      <c r="AE10" s="299"/>
      <c r="AF10" s="299"/>
      <c r="AG10" s="299"/>
      <c r="AH10" s="299"/>
    </row>
    <row r="11" spans="1:34">
      <c r="A11" s="293"/>
      <c r="B11" s="211" t="s">
        <v>16041</v>
      </c>
      <c r="C11" s="212">
        <f>COUNTA(AANPL!A2:A7790)</f>
        <v>96</v>
      </c>
      <c r="D11" s="193">
        <f>SUM(AANPL!F2:F7691)</f>
        <v>837917.14999999979</v>
      </c>
      <c r="E11" s="193">
        <f>SUM(AANPL!G2:G7691)</f>
        <v>0</v>
      </c>
      <c r="F11" s="194">
        <f t="shared" si="0"/>
        <v>837917.14999999979</v>
      </c>
      <c r="G11" s="195"/>
      <c r="H11" s="196">
        <f ca="1">SUMIFS(AANPL!F2:F9596,AANPL!I2:I9596,"&gt;89")</f>
        <v>837917.14999999979</v>
      </c>
      <c r="I11" s="196">
        <f ca="1">SUMIFS(AANPL!G2:G9596,AANPL!I2:I9596,"&gt;89")</f>
        <v>0</v>
      </c>
      <c r="J11" s="198"/>
      <c r="K11" s="197">
        <f t="shared" ca="1" si="1"/>
        <v>837917.14999999979</v>
      </c>
      <c r="L11" s="213">
        <f t="shared" ca="1" si="2"/>
        <v>1</v>
      </c>
      <c r="M11" s="301"/>
      <c r="N11" s="301"/>
      <c r="O11" s="299"/>
      <c r="P11" s="299"/>
      <c r="Q11" s="299"/>
      <c r="R11" s="299"/>
      <c r="S11" s="299"/>
      <c r="T11" s="299"/>
      <c r="U11" s="299"/>
      <c r="V11" s="299"/>
      <c r="W11" s="299"/>
      <c r="X11" s="299"/>
      <c r="Y11" s="299"/>
      <c r="Z11" s="299"/>
      <c r="AA11" s="299"/>
      <c r="AB11" s="299"/>
      <c r="AC11" s="299"/>
      <c r="AD11" s="299"/>
      <c r="AE11" s="299"/>
      <c r="AF11" s="299"/>
      <c r="AG11" s="299"/>
      <c r="AH11" s="299"/>
    </row>
    <row r="12" spans="1:34">
      <c r="A12" s="293"/>
      <c r="B12" s="211"/>
      <c r="C12" s="212"/>
      <c r="D12" s="214"/>
      <c r="E12" s="214"/>
      <c r="F12" s="214"/>
      <c r="G12" s="214"/>
      <c r="H12" s="214"/>
      <c r="I12" s="214"/>
      <c r="J12" s="198"/>
      <c r="K12" s="215"/>
      <c r="L12" s="213"/>
      <c r="M12" s="301"/>
      <c r="N12" s="301"/>
      <c r="O12" s="299"/>
      <c r="P12" s="299"/>
      <c r="Q12" s="299"/>
      <c r="R12" s="299"/>
      <c r="S12" s="299"/>
      <c r="T12" s="299"/>
      <c r="U12" s="299"/>
      <c r="V12" s="299"/>
      <c r="W12" s="299"/>
      <c r="X12" s="299"/>
      <c r="Y12" s="299"/>
      <c r="Z12" s="299"/>
      <c r="AA12" s="299"/>
      <c r="AB12" s="299"/>
      <c r="AC12" s="299"/>
      <c r="AD12" s="299"/>
      <c r="AE12" s="299"/>
      <c r="AF12" s="299"/>
      <c r="AG12" s="299"/>
      <c r="AH12" s="299"/>
    </row>
    <row r="13" spans="1:34">
      <c r="A13" s="293"/>
      <c r="B13" s="211"/>
      <c r="C13" s="216"/>
      <c r="D13" s="214"/>
      <c r="E13" s="214"/>
      <c r="F13" s="214"/>
      <c r="G13" s="214"/>
      <c r="H13" s="214"/>
      <c r="I13" s="214"/>
      <c r="J13" s="198"/>
      <c r="K13" s="215"/>
      <c r="L13" s="213"/>
      <c r="M13" s="301"/>
      <c r="N13" s="301"/>
      <c r="O13" s="299"/>
      <c r="P13" s="299"/>
      <c r="Q13" s="299"/>
      <c r="R13" s="299"/>
      <c r="S13" s="299"/>
      <c r="T13" s="299"/>
      <c r="U13" s="299"/>
      <c r="V13" s="299"/>
      <c r="W13" s="299"/>
      <c r="X13" s="299"/>
      <c r="Y13" s="299"/>
      <c r="Z13" s="299"/>
      <c r="AA13" s="299"/>
      <c r="AB13" s="299"/>
      <c r="AC13" s="299"/>
      <c r="AD13" s="299"/>
      <c r="AE13" s="299"/>
      <c r="AF13" s="299"/>
      <c r="AG13" s="299"/>
      <c r="AH13" s="299"/>
    </row>
    <row r="14" spans="1:34">
      <c r="A14" s="293"/>
      <c r="B14" s="211" t="s">
        <v>16043</v>
      </c>
      <c r="C14" s="216">
        <f>SUM(C6:C13)</f>
        <v>856</v>
      </c>
      <c r="D14" s="196">
        <f>SUM(D6:D13)</f>
        <v>3116807.0900000003</v>
      </c>
      <c r="E14" s="196">
        <f>SUM(E6:E13)</f>
        <v>8855449.0000000037</v>
      </c>
      <c r="F14" s="199">
        <f>SUM(F6:F13)</f>
        <v>11972256.090000005</v>
      </c>
      <c r="G14" s="200"/>
      <c r="H14" s="196">
        <f ca="1">SUM(H6:H12)</f>
        <v>3051280.83</v>
      </c>
      <c r="I14" s="196">
        <f ca="1">SUM(I6:I12)</f>
        <v>494747.68</v>
      </c>
      <c r="J14" s="201"/>
      <c r="K14" s="199">
        <f ca="1">SUM(K6:K12)</f>
        <v>3546028.5100000002</v>
      </c>
      <c r="L14" s="213">
        <f t="shared" ca="1" si="2"/>
        <v>0.2961871583219699</v>
      </c>
      <c r="M14" s="301"/>
      <c r="N14" s="301"/>
      <c r="O14" s="299"/>
      <c r="P14" s="299"/>
      <c r="Q14" s="299"/>
      <c r="R14" s="299"/>
      <c r="S14" s="299"/>
      <c r="T14" s="299"/>
      <c r="U14" s="299"/>
      <c r="V14" s="299"/>
      <c r="W14" s="299"/>
      <c r="X14" s="299"/>
      <c r="Y14" s="299"/>
      <c r="Z14" s="299"/>
      <c r="AA14" s="299"/>
      <c r="AB14" s="299"/>
      <c r="AC14" s="299"/>
      <c r="AD14" s="299"/>
      <c r="AE14" s="299"/>
      <c r="AF14" s="299"/>
      <c r="AG14" s="299"/>
      <c r="AH14" s="299"/>
    </row>
    <row r="15" spans="1:34">
      <c r="A15" s="293"/>
      <c r="B15" s="217"/>
      <c r="C15" s="218"/>
      <c r="D15" s="219"/>
      <c r="E15" s="219"/>
      <c r="F15" s="220"/>
      <c r="G15" s="220"/>
      <c r="H15" s="220"/>
      <c r="I15" s="221"/>
      <c r="J15" s="222"/>
      <c r="K15" s="222"/>
      <c r="L15" s="223"/>
      <c r="M15" s="299"/>
      <c r="N15" s="299"/>
      <c r="O15" s="299"/>
      <c r="P15" s="299"/>
      <c r="Q15" s="299"/>
      <c r="R15" s="299"/>
      <c r="S15" s="299"/>
      <c r="T15" s="299"/>
      <c r="U15" s="299"/>
      <c r="V15" s="299"/>
      <c r="W15" s="299"/>
      <c r="X15" s="299"/>
      <c r="Y15" s="299"/>
      <c r="Z15" s="299"/>
      <c r="AA15" s="299"/>
      <c r="AB15" s="299"/>
      <c r="AC15" s="299"/>
      <c r="AD15" s="299"/>
      <c r="AE15" s="299"/>
      <c r="AF15" s="299"/>
      <c r="AG15" s="299"/>
      <c r="AH15" s="299"/>
    </row>
    <row r="16" spans="1:34">
      <c r="A16" s="293"/>
      <c r="B16" s="224"/>
      <c r="C16" s="225"/>
      <c r="D16" s="226"/>
      <c r="E16" s="226"/>
      <c r="F16" s="227"/>
      <c r="G16" s="227"/>
      <c r="H16" s="227"/>
      <c r="I16" s="228"/>
      <c r="J16" s="229"/>
      <c r="K16" s="229"/>
      <c r="L16" s="230"/>
      <c r="M16" s="299"/>
      <c r="N16" s="299"/>
      <c r="O16" s="299"/>
      <c r="P16" s="299"/>
      <c r="Q16" s="299"/>
      <c r="R16" s="299"/>
      <c r="S16" s="299"/>
      <c r="T16" s="299"/>
      <c r="U16" s="299"/>
      <c r="V16" s="299"/>
      <c r="W16" s="299"/>
      <c r="X16" s="299"/>
      <c r="Y16" s="299"/>
      <c r="Z16" s="299"/>
      <c r="AA16" s="299"/>
      <c r="AB16" s="299"/>
      <c r="AC16" s="299"/>
      <c r="AD16" s="299"/>
      <c r="AE16" s="299"/>
      <c r="AF16" s="299"/>
      <c r="AG16" s="299"/>
      <c r="AH16" s="299"/>
    </row>
    <row r="17" spans="1:34" ht="6" customHeight="1">
      <c r="B17" s="294"/>
      <c r="C17" s="295"/>
      <c r="D17" s="296"/>
      <c r="E17" s="296"/>
      <c r="F17" s="297"/>
      <c r="G17" s="297"/>
      <c r="H17" s="297"/>
      <c r="I17" s="298"/>
      <c r="J17" s="299"/>
      <c r="K17" s="299"/>
      <c r="L17" s="299"/>
      <c r="M17" s="299"/>
      <c r="N17" s="299"/>
      <c r="O17" s="299"/>
      <c r="P17" s="299"/>
      <c r="Q17" s="299"/>
      <c r="R17" s="299"/>
      <c r="S17" s="299"/>
      <c r="T17" s="299"/>
      <c r="U17" s="299"/>
      <c r="V17" s="299"/>
      <c r="W17" s="299"/>
      <c r="X17" s="299"/>
      <c r="Y17" s="299"/>
      <c r="Z17" s="299"/>
      <c r="AA17" s="299"/>
      <c r="AB17" s="299"/>
      <c r="AC17" s="299"/>
      <c r="AD17" s="299"/>
      <c r="AE17" s="299"/>
      <c r="AF17" s="299"/>
      <c r="AG17" s="299"/>
      <c r="AH17" s="299"/>
    </row>
    <row r="18" spans="1:34" s="132" customFormat="1" ht="24.75" customHeight="1">
      <c r="A18" s="148" t="s">
        <v>13592</v>
      </c>
      <c r="B18" s="190" t="s">
        <v>16045</v>
      </c>
      <c r="C18" s="137" t="s">
        <v>14685</v>
      </c>
      <c r="D18" s="138" t="s">
        <v>14689</v>
      </c>
      <c r="E18" s="139" t="s">
        <v>14690</v>
      </c>
      <c r="F18" s="140" t="s">
        <v>14682</v>
      </c>
      <c r="G18" s="140"/>
      <c r="H18" s="140" t="s">
        <v>14683</v>
      </c>
      <c r="I18" s="141" t="s">
        <v>14684</v>
      </c>
      <c r="J18" s="302"/>
      <c r="K18" s="302"/>
      <c r="L18" s="302"/>
      <c r="M18" s="302"/>
      <c r="N18" s="302"/>
      <c r="O18" s="302"/>
      <c r="P18" s="302"/>
      <c r="Q18" s="302"/>
      <c r="R18" s="302"/>
      <c r="S18" s="302"/>
      <c r="T18" s="302"/>
      <c r="U18" s="302"/>
      <c r="V18" s="302"/>
      <c r="W18" s="302"/>
      <c r="X18" s="302"/>
      <c r="Y18" s="302"/>
      <c r="Z18" s="302"/>
      <c r="AA18" s="302"/>
      <c r="AB18" s="302"/>
      <c r="AC18" s="302"/>
      <c r="AD18" s="302"/>
      <c r="AE18" s="302"/>
      <c r="AF18" s="302"/>
      <c r="AG18" s="302"/>
      <c r="AH18" s="302"/>
    </row>
    <row r="19" spans="1:34">
      <c r="A19" s="65" t="s">
        <v>2823</v>
      </c>
      <c r="B19" s="119" t="str">
        <f>VLOOKUP(A$19:A$2734,'DNEVNI IZVESTAJ'!B$2:G$1390,6,0)</f>
        <v>SME</v>
      </c>
      <c r="C19" s="134" t="str">
        <f>VLOOKUP(A$19:A$2734,'DNEVNI IZVESTAJ'!B$2:AS$1390,29,0)</f>
        <v>5</v>
      </c>
      <c r="D19" s="135">
        <f>COUNTIF('DNEVNI IZVESTAJ'!B$2:B$1390,A$17:A$2715)</f>
        <v>1</v>
      </c>
      <c r="E19" s="133">
        <f>VLOOKUP(A$17:A$2759,'DNEVNI IZVESTAJ'!B$2:H$1390,5,0)</f>
        <v>0</v>
      </c>
      <c r="F19" s="117">
        <f ca="1">SUMIF('DNEVNI IZVESTAJ'!A$2:D$1390,A19,'DNEVNI IZVESTAJ'!B$2:B$1390)</f>
        <v>0</v>
      </c>
      <c r="H19" s="117">
        <f ca="1">SUMIF('DNEVNI IZVESTAJ'!A$2:D$1390,A19,'DNEVNI IZVESTAJ'!C$2:C$1390)</f>
        <v>164203.23000000001</v>
      </c>
      <c r="I19" s="118">
        <f ca="1">SUM(F19:H19)</f>
        <v>164203.23000000001</v>
      </c>
      <c r="J19" s="299"/>
      <c r="K19" s="299"/>
      <c r="L19" s="299"/>
      <c r="M19" s="299"/>
      <c r="N19" s="299"/>
      <c r="O19" s="299"/>
      <c r="P19" s="299"/>
      <c r="Q19" s="299"/>
      <c r="R19" s="299"/>
      <c r="S19" s="299"/>
      <c r="T19" s="299"/>
      <c r="U19" s="299"/>
      <c r="V19" s="299"/>
      <c r="W19" s="299"/>
      <c r="X19" s="299"/>
      <c r="Y19" s="299"/>
      <c r="Z19" s="299"/>
      <c r="AA19" s="299"/>
      <c r="AB19" s="299"/>
      <c r="AC19" s="299"/>
      <c r="AD19" s="299"/>
      <c r="AE19" s="299"/>
      <c r="AF19" s="299"/>
      <c r="AG19" s="299"/>
      <c r="AH19" s="299"/>
    </row>
    <row r="20" spans="1:34" ht="14.25">
      <c r="A20" s="590" t="s">
        <v>14768</v>
      </c>
      <c r="B20" s="591"/>
      <c r="C20" s="591"/>
      <c r="D20" s="591"/>
      <c r="E20" s="592"/>
      <c r="F20" s="120">
        <f ca="1">SUBTOTAL(9,F19:F19)</f>
        <v>0</v>
      </c>
      <c r="G20" s="120"/>
      <c r="H20" s="120">
        <f ca="1">SUBTOTAL(9,H19:H19)</f>
        <v>164203.23000000001</v>
      </c>
      <c r="I20" s="121">
        <f ca="1">SUBTOTAL(9,I19:I19)</f>
        <v>164203.23000000001</v>
      </c>
      <c r="J20" s="299"/>
      <c r="K20" s="299"/>
      <c r="L20" s="299"/>
      <c r="M20" s="299"/>
      <c r="N20" s="299"/>
      <c r="O20" s="299"/>
      <c r="P20" s="299"/>
      <c r="Q20" s="299"/>
      <c r="R20" s="299"/>
      <c r="S20" s="299"/>
      <c r="T20" s="299"/>
      <c r="U20" s="299"/>
      <c r="V20" s="299"/>
      <c r="W20" s="299"/>
      <c r="X20" s="299"/>
      <c r="Y20" s="299"/>
      <c r="Z20" s="299"/>
      <c r="AA20" s="299"/>
      <c r="AB20" s="299"/>
      <c r="AC20" s="299"/>
      <c r="AD20" s="299"/>
      <c r="AE20" s="299"/>
      <c r="AF20" s="299"/>
      <c r="AG20" s="299"/>
      <c r="AH20" s="299"/>
    </row>
    <row r="21" spans="1:34">
      <c r="A21" s="65" t="s">
        <v>1726</v>
      </c>
      <c r="B21" s="119" t="str">
        <f>VLOOKUP(A$19:A$2734,'DNEVNI IZVESTAJ'!B$2:G$1390,6,0)</f>
        <v>L CORP</v>
      </c>
      <c r="C21" s="134" t="str">
        <f>VLOOKUP(A$19:A$2734,'DNEVNI IZVESTAJ'!B$2:AS$1390,29,0)</f>
        <v>11</v>
      </c>
      <c r="D21" s="135">
        <f>COUNTIF('DNEVNI IZVESTAJ'!B$2:B$1390,A$17:A$2715)</f>
        <v>25</v>
      </c>
      <c r="E21" s="133">
        <f>VLOOKUP(A$17:A$2759,'DNEVNI IZVESTAJ'!B$2:H$1390,5,0)</f>
        <v>760</v>
      </c>
      <c r="F21" s="117">
        <f ca="1">SUMIF('DNEVNI IZVESTAJ'!A$2:D$1390,A21,'DNEVNI IZVESTAJ'!B$2:B$1390)</f>
        <v>13376.520000000006</v>
      </c>
      <c r="H21" s="117">
        <f ca="1">SUMIF('DNEVNI IZVESTAJ'!A$2:D$1390,A21,'DNEVNI IZVESTAJ'!C$2:C$1390)</f>
        <v>0</v>
      </c>
      <c r="I21" s="118">
        <f ca="1">SUM(F21:H21)</f>
        <v>13376.520000000006</v>
      </c>
      <c r="J21" s="299"/>
      <c r="K21" s="299"/>
      <c r="L21" s="299"/>
      <c r="M21" s="299"/>
      <c r="N21" s="299"/>
      <c r="O21" s="299"/>
      <c r="P21" s="299"/>
      <c r="Q21" s="299"/>
      <c r="R21" s="299"/>
      <c r="S21" s="299"/>
      <c r="T21" s="299"/>
      <c r="U21" s="299"/>
      <c r="V21" s="299"/>
      <c r="W21" s="299"/>
      <c r="X21" s="299"/>
      <c r="Y21" s="299"/>
      <c r="Z21" s="299"/>
      <c r="AA21" s="299"/>
      <c r="AB21" s="299"/>
      <c r="AC21" s="299"/>
      <c r="AD21" s="299"/>
      <c r="AE21" s="299"/>
      <c r="AF21" s="299"/>
      <c r="AG21" s="299"/>
      <c r="AH21" s="299"/>
    </row>
    <row r="22" spans="1:34">
      <c r="A22" s="65" t="s">
        <v>5597</v>
      </c>
      <c r="B22" s="119" t="str">
        <f>VLOOKUP(A$19:A$2734,'DNEVNI IZVESTAJ'!B$2:G$1390,6,0)</f>
        <v>L CORP</v>
      </c>
      <c r="C22" s="134" t="str">
        <f>VLOOKUP(A$19:A$2734,'DNEVNI IZVESTAJ'!B$2:AS$1390,29,0)</f>
        <v>11</v>
      </c>
      <c r="D22" s="135">
        <f>COUNTIF('DNEVNI IZVESTAJ'!B$2:B$1390,A$17:A$2715)</f>
        <v>5</v>
      </c>
      <c r="E22" s="133">
        <f>VLOOKUP(A$17:A$2759,'DNEVNI IZVESTAJ'!B$2:H$1390,5,0)</f>
        <v>760</v>
      </c>
      <c r="F22" s="117">
        <f ca="1">SUMIF('DNEVNI IZVESTAJ'!A$2:D$1390,A22,'DNEVNI IZVESTAJ'!B$2:B$1390)</f>
        <v>4178.6000000000004</v>
      </c>
      <c r="H22" s="117">
        <f ca="1">SUMIF('DNEVNI IZVESTAJ'!A$2:D$1390,A22,'DNEVNI IZVESTAJ'!C$2:C$1390)</f>
        <v>0</v>
      </c>
      <c r="I22" s="118">
        <f ca="1">SUM(F22:H22)</f>
        <v>4178.6000000000004</v>
      </c>
      <c r="J22" s="299"/>
      <c r="K22" s="299"/>
      <c r="L22" s="299"/>
      <c r="M22" s="299"/>
      <c r="N22" s="299"/>
      <c r="O22" s="299"/>
      <c r="P22" s="299"/>
      <c r="Q22" s="299"/>
      <c r="R22" s="299"/>
      <c r="S22" s="299"/>
      <c r="T22" s="299"/>
      <c r="U22" s="299"/>
      <c r="V22" s="299"/>
      <c r="W22" s="299"/>
      <c r="X22" s="299"/>
      <c r="Y22" s="299"/>
      <c r="Z22" s="299"/>
      <c r="AA22" s="299"/>
      <c r="AB22" s="299"/>
      <c r="AC22" s="299"/>
      <c r="AD22" s="299"/>
      <c r="AE22" s="299"/>
      <c r="AF22" s="299"/>
      <c r="AG22" s="299"/>
      <c r="AH22" s="299"/>
    </row>
    <row r="23" spans="1:34">
      <c r="A23" s="65" t="s">
        <v>5616</v>
      </c>
      <c r="B23" s="119" t="str">
        <f>VLOOKUP(A$19:A$2734,'DNEVNI IZVESTAJ'!B$2:G$1390,6,0)</f>
        <v>L CORP</v>
      </c>
      <c r="C23" s="134" t="str">
        <f>VLOOKUP(A$19:A$2734,'DNEVNI IZVESTAJ'!B$2:AS$1390,29,0)</f>
        <v>11</v>
      </c>
      <c r="D23" s="135">
        <f>COUNTIF('DNEVNI IZVESTAJ'!B$2:B$1390,A$17:A$2715)</f>
        <v>1</v>
      </c>
      <c r="E23" s="133">
        <f>VLOOKUP(A$17:A$2759,'DNEVNI IZVESTAJ'!B$2:H$1390,5,0)</f>
        <v>449</v>
      </c>
      <c r="F23" s="117">
        <f ca="1">SUMIF('DNEVNI IZVESTAJ'!A$2:D$1390,A23,'DNEVNI IZVESTAJ'!B$2:B$1390)</f>
        <v>9.6</v>
      </c>
      <c r="H23" s="117">
        <f ca="1">SUMIF('DNEVNI IZVESTAJ'!A$2:D$1390,A23,'DNEVNI IZVESTAJ'!C$2:C$1390)</f>
        <v>0</v>
      </c>
      <c r="I23" s="118">
        <f ca="1">SUM(F23:H23)</f>
        <v>9.6</v>
      </c>
      <c r="J23" s="299"/>
      <c r="K23" s="299"/>
      <c r="L23" s="299"/>
      <c r="M23" s="299"/>
      <c r="N23" s="299"/>
      <c r="O23" s="299"/>
      <c r="P23" s="299"/>
      <c r="Q23" s="299"/>
      <c r="R23" s="299"/>
      <c r="S23" s="299"/>
      <c r="T23" s="299"/>
      <c r="U23" s="299"/>
      <c r="V23" s="299"/>
      <c r="W23" s="299"/>
      <c r="X23" s="299"/>
      <c r="Y23" s="299"/>
      <c r="Z23" s="299"/>
      <c r="AA23" s="299"/>
      <c r="AB23" s="299"/>
      <c r="AC23" s="299"/>
      <c r="AD23" s="299"/>
      <c r="AE23" s="299"/>
      <c r="AF23" s="299"/>
      <c r="AG23" s="299"/>
      <c r="AH23" s="299"/>
    </row>
    <row r="24" spans="1:34">
      <c r="A24" s="65" t="s">
        <v>12936</v>
      </c>
      <c r="B24" s="119" t="str">
        <f>VLOOKUP(A$19:A$2734,'DNEVNI IZVESTAJ'!B$2:G$1390,6,0)</f>
        <v>L CORP</v>
      </c>
      <c r="C24" s="134" t="str">
        <f>VLOOKUP(A$19:A$2734,'DNEVNI IZVESTAJ'!B$2:AS$1390,29,0)</f>
        <v>5</v>
      </c>
      <c r="D24" s="135">
        <f>COUNTIF('DNEVNI IZVESTAJ'!B$2:B$1390,A$17:A$2715)</f>
        <v>1</v>
      </c>
      <c r="E24" s="133">
        <f>VLOOKUP(A$17:A$2759,'DNEVNI IZVESTAJ'!B$2:H$1390,5,0)</f>
        <v>0</v>
      </c>
      <c r="F24" s="117">
        <f ca="1">SUMIF('DNEVNI IZVESTAJ'!A$2:D$1390,A24,'DNEVNI IZVESTAJ'!B$2:B$1390)</f>
        <v>0</v>
      </c>
      <c r="H24" s="117">
        <f ca="1">SUMIF('DNEVNI IZVESTAJ'!A$2:D$1390,A24,'DNEVNI IZVESTAJ'!C$2:C$1390)</f>
        <v>2942.84</v>
      </c>
      <c r="I24" s="118">
        <f ca="1">SUM(F24:H24)</f>
        <v>2942.84</v>
      </c>
      <c r="J24" s="299"/>
      <c r="K24" s="299"/>
      <c r="L24" s="299"/>
      <c r="M24" s="299"/>
      <c r="N24" s="299"/>
      <c r="O24" s="299"/>
      <c r="P24" s="299"/>
      <c r="Q24" s="299"/>
      <c r="R24" s="299"/>
      <c r="S24" s="299"/>
      <c r="T24" s="299"/>
      <c r="U24" s="299"/>
      <c r="V24" s="299"/>
      <c r="W24" s="299"/>
      <c r="X24" s="299"/>
      <c r="Y24" s="299"/>
      <c r="Z24" s="299"/>
      <c r="AA24" s="299"/>
      <c r="AB24" s="299"/>
      <c r="AC24" s="299"/>
      <c r="AD24" s="299"/>
      <c r="AE24" s="299"/>
      <c r="AF24" s="299"/>
      <c r="AG24" s="299"/>
      <c r="AH24" s="299"/>
    </row>
    <row r="25" spans="1:34">
      <c r="A25" s="65" t="s">
        <v>5595</v>
      </c>
      <c r="B25" s="119" t="str">
        <f>VLOOKUP(A$19:A$2734,'DNEVNI IZVESTAJ'!B$2:G$1390,6,0)</f>
        <v>L CORP</v>
      </c>
      <c r="C25" s="134" t="str">
        <f>VLOOKUP(A$19:A$2734,'DNEVNI IZVESTAJ'!B$2:AS$1390,29,0)</f>
        <v>11</v>
      </c>
      <c r="D25" s="135">
        <f>COUNTIF('DNEVNI IZVESTAJ'!B$2:B$1390,A$17:A$2715)</f>
        <v>1</v>
      </c>
      <c r="E25" s="133">
        <f>VLOOKUP(A$17:A$2759,'DNEVNI IZVESTAJ'!B$2:H$1390,5,0)</f>
        <v>732</v>
      </c>
      <c r="F25" s="117">
        <f ca="1">SUMIF('DNEVNI IZVESTAJ'!A$2:D$1390,A25,'DNEVNI IZVESTAJ'!B$2:B$1390)</f>
        <v>535.5</v>
      </c>
      <c r="H25" s="117">
        <f ca="1">SUMIF('DNEVNI IZVESTAJ'!A$2:D$1390,A25,'DNEVNI IZVESTAJ'!C$2:C$1390)</f>
        <v>0</v>
      </c>
      <c r="I25" s="118">
        <f ca="1">SUM(F25:H25)</f>
        <v>535.5</v>
      </c>
      <c r="J25" s="299"/>
      <c r="K25" s="299"/>
      <c r="L25" s="299"/>
      <c r="M25" s="299"/>
      <c r="N25" s="299"/>
      <c r="O25" s="299"/>
      <c r="P25" s="299"/>
      <c r="Q25" s="299"/>
      <c r="R25" s="299"/>
      <c r="S25" s="299"/>
      <c r="T25" s="299"/>
      <c r="U25" s="299"/>
      <c r="V25" s="299"/>
      <c r="W25" s="299"/>
      <c r="X25" s="299"/>
      <c r="Y25" s="299"/>
      <c r="Z25" s="299"/>
      <c r="AA25" s="299"/>
      <c r="AB25" s="299"/>
      <c r="AC25" s="299"/>
      <c r="AD25" s="299"/>
      <c r="AE25" s="299"/>
      <c r="AF25" s="299"/>
      <c r="AG25" s="299"/>
      <c r="AH25" s="299"/>
    </row>
    <row r="26" spans="1:34" ht="14.25">
      <c r="A26" s="590" t="s">
        <v>14767</v>
      </c>
      <c r="B26" s="591"/>
      <c r="C26" s="591"/>
      <c r="D26" s="591"/>
      <c r="E26" s="592"/>
      <c r="F26" s="120">
        <f ca="1">SUBTOTAL(9,F21:F25)</f>
        <v>18100.220000000005</v>
      </c>
      <c r="G26" s="120"/>
      <c r="H26" s="120">
        <f ca="1">SUBTOTAL(9,H21:H25)</f>
        <v>2942.84</v>
      </c>
      <c r="I26" s="121">
        <f ca="1">SUBTOTAL(9,I21:I25)</f>
        <v>21043.060000000005</v>
      </c>
      <c r="J26" s="299"/>
      <c r="K26" s="299"/>
      <c r="L26" s="299"/>
      <c r="M26" s="299"/>
      <c r="N26" s="299"/>
      <c r="O26" s="299"/>
      <c r="P26" s="299"/>
      <c r="Q26" s="299"/>
      <c r="R26" s="299"/>
      <c r="S26" s="299"/>
      <c r="T26" s="299"/>
      <c r="U26" s="299"/>
      <c r="V26" s="299"/>
      <c r="W26" s="299"/>
      <c r="X26" s="299"/>
      <c r="Y26" s="299"/>
      <c r="Z26" s="299"/>
      <c r="AA26" s="299"/>
      <c r="AB26" s="299"/>
      <c r="AC26" s="299"/>
      <c r="AD26" s="299"/>
      <c r="AE26" s="299"/>
      <c r="AF26" s="299"/>
      <c r="AG26" s="299"/>
      <c r="AH26" s="299"/>
    </row>
    <row r="27" spans="1:34" ht="10.5" customHeight="1">
      <c r="A27" s="304"/>
      <c r="B27" s="294"/>
      <c r="C27" s="295"/>
      <c r="D27" s="296"/>
      <c r="E27" s="296"/>
      <c r="F27" s="297"/>
      <c r="G27" s="297"/>
      <c r="H27" s="297"/>
      <c r="I27" s="298"/>
      <c r="J27" s="299"/>
      <c r="K27" s="299"/>
      <c r="L27" s="299"/>
      <c r="M27" s="299"/>
      <c r="N27" s="299"/>
      <c r="O27" s="299"/>
      <c r="P27" s="299"/>
      <c r="Q27" s="299"/>
      <c r="R27" s="299"/>
      <c r="S27" s="299"/>
      <c r="T27" s="299"/>
      <c r="U27" s="299"/>
      <c r="V27" s="299"/>
      <c r="W27" s="299"/>
      <c r="X27" s="299"/>
      <c r="Y27" s="299"/>
      <c r="Z27" s="299"/>
      <c r="AA27" s="299"/>
      <c r="AB27" s="299"/>
      <c r="AC27" s="299"/>
      <c r="AD27" s="299"/>
      <c r="AE27" s="299"/>
      <c r="AF27" s="299"/>
      <c r="AG27" s="299"/>
      <c r="AH27" s="299"/>
    </row>
    <row r="28" spans="1:34" hidden="1">
      <c r="A28" s="304"/>
      <c r="B28" s="294"/>
      <c r="C28" s="295"/>
      <c r="D28" s="296"/>
      <c r="E28" s="296"/>
      <c r="F28" s="297"/>
      <c r="G28" s="297"/>
      <c r="H28" s="297"/>
      <c r="I28" s="298"/>
      <c r="J28" s="299"/>
      <c r="K28" s="299"/>
      <c r="L28" s="299"/>
      <c r="M28" s="299"/>
      <c r="N28" s="299"/>
      <c r="O28" s="299"/>
      <c r="P28" s="299"/>
      <c r="Q28" s="299"/>
      <c r="R28" s="299"/>
      <c r="S28" s="299"/>
      <c r="T28" s="299"/>
      <c r="U28" s="299"/>
      <c r="V28" s="299"/>
      <c r="W28" s="299"/>
      <c r="X28" s="299"/>
      <c r="Y28" s="299"/>
      <c r="Z28" s="299"/>
      <c r="AA28" s="299"/>
      <c r="AB28" s="299"/>
      <c r="AC28" s="299"/>
      <c r="AD28" s="299"/>
      <c r="AE28" s="299"/>
      <c r="AF28" s="299"/>
      <c r="AG28" s="299"/>
      <c r="AH28" s="299"/>
    </row>
    <row r="29" spans="1:34">
      <c r="A29" s="304"/>
      <c r="B29" s="294"/>
      <c r="C29" s="295"/>
      <c r="D29" s="296"/>
      <c r="E29" s="296"/>
      <c r="F29" s="155">
        <f ca="1">SUM(F32:F6649)</f>
        <v>2864031.1500000008</v>
      </c>
      <c r="G29" s="155"/>
      <c r="H29" s="155">
        <f ca="1">SUM(H32:H6649)</f>
        <v>8868257.5299999993</v>
      </c>
      <c r="I29" s="121">
        <f ca="1">SUM(I32:I6649)</f>
        <v>11732288.679999996</v>
      </c>
      <c r="J29" s="299"/>
      <c r="K29" s="299"/>
      <c r="L29" s="299"/>
      <c r="M29" s="299"/>
      <c r="N29" s="299"/>
      <c r="O29" s="299"/>
      <c r="P29" s="299"/>
      <c r="Q29" s="299"/>
      <c r="R29" s="299"/>
      <c r="S29" s="299"/>
      <c r="T29" s="299"/>
      <c r="U29" s="299"/>
      <c r="V29" s="299"/>
      <c r="W29" s="299"/>
      <c r="X29" s="299"/>
      <c r="Y29" s="299"/>
      <c r="Z29" s="299"/>
      <c r="AA29" s="299"/>
      <c r="AB29" s="299"/>
      <c r="AC29" s="299"/>
      <c r="AD29" s="299"/>
      <c r="AE29" s="299"/>
      <c r="AF29" s="299"/>
      <c r="AG29" s="299"/>
      <c r="AH29" s="299"/>
    </row>
    <row r="30" spans="1:34" s="136" customFormat="1" ht="43.5" customHeight="1">
      <c r="A30" s="148" t="s">
        <v>13592</v>
      </c>
      <c r="B30" s="190" t="s">
        <v>16045</v>
      </c>
      <c r="C30" s="137" t="s">
        <v>14685</v>
      </c>
      <c r="D30" s="286" t="s">
        <v>14691</v>
      </c>
      <c r="E30" s="139" t="s">
        <v>14690</v>
      </c>
      <c r="F30" s="287" t="s">
        <v>14682</v>
      </c>
      <c r="G30" s="287"/>
      <c r="H30" s="288" t="s">
        <v>14683</v>
      </c>
      <c r="I30" s="289" t="s">
        <v>14684</v>
      </c>
      <c r="J30" s="303"/>
      <c r="K30" s="303"/>
      <c r="L30" s="303"/>
      <c r="M30" s="303"/>
      <c r="N30" s="303"/>
      <c r="O30" s="303"/>
      <c r="P30" s="303"/>
      <c r="Q30" s="303"/>
      <c r="R30" s="303"/>
      <c r="S30" s="303"/>
      <c r="T30" s="303"/>
      <c r="U30" s="303"/>
      <c r="V30" s="303"/>
      <c r="W30" s="303"/>
      <c r="X30" s="303"/>
      <c r="Y30" s="303"/>
      <c r="Z30" s="303"/>
      <c r="AA30" s="303"/>
      <c r="AB30" s="303"/>
      <c r="AC30" s="303"/>
      <c r="AD30" s="303"/>
      <c r="AE30" s="303"/>
      <c r="AF30" s="303"/>
      <c r="AG30" s="303"/>
      <c r="AH30" s="303"/>
    </row>
    <row r="31" spans="1:34" ht="0.75" hidden="1" customHeight="1">
      <c r="A31" s="65" t="s">
        <v>962</v>
      </c>
      <c r="B31" s="119" t="str">
        <f>VLOOKUP(A$31:A$2734,'DNEVNI IZVESTAJ'!B$2:G$1390,6,0)</f>
        <v>L CORP</v>
      </c>
      <c r="C31" s="134" t="str">
        <f>VLOOKUP(A$31:A$2734,'DNEVNI IZVESTAJ'!B$2:AS$1390,29,0)</f>
        <v>4</v>
      </c>
      <c r="D31" s="133">
        <f>COUNTIF('DNEVNI IZVESTAJ'!B$2:B$1390,A$31:A$2715)</f>
        <v>67</v>
      </c>
      <c r="E31" s="133">
        <f>VLOOKUP(A$31:A$2759,'DNEVNI IZVESTAJ'!B$2:H$1390,5,0)</f>
        <v>4</v>
      </c>
      <c r="F31" s="117">
        <f ca="1">SUMIF('DNEVNI IZVESTAJ'!A$2:D$1390,A31,'DNEVNI IZVESTAJ'!B$2:B$1390)</f>
        <v>5.14</v>
      </c>
      <c r="H31" s="117">
        <f ca="1">SUMIF('DNEVNI IZVESTAJ'!A$2:D$1390,A31,'DNEVNI IZVESTAJ'!C$2:C$1390)</f>
        <v>3358142.1899999976</v>
      </c>
      <c r="I31" s="118">
        <f t="shared" ref="I31:I72" ca="1" si="3">SUM(F31:H31)</f>
        <v>3358147.3299999977</v>
      </c>
    </row>
    <row r="32" spans="1:34" ht="15" hidden="1">
      <c r="A32" s="291" t="s">
        <v>3595</v>
      </c>
      <c r="B32" s="119" t="e">
        <f>VLOOKUP(A$31:A$2734,'DNEVNI IZVESTAJ'!B$2:G$1390,6,0)</f>
        <v>#N/A</v>
      </c>
      <c r="C32" s="134" t="e">
        <f>VLOOKUP(A$31:A$2734,'DNEVNI IZVESTAJ'!B$2:AS$1390,29,0)</f>
        <v>#N/A</v>
      </c>
      <c r="D32" s="133">
        <f>COUNTIF('DNEVNI IZVESTAJ'!B$2:B$1390,A$31:A$2715)</f>
        <v>0</v>
      </c>
      <c r="E32" s="133" t="e">
        <f>VLOOKUP(A$31:A$2759,'DNEVNI IZVESTAJ'!B$2:H$1390,5,0)</f>
        <v>#N/A</v>
      </c>
      <c r="F32" s="117">
        <f ca="1">SUMIF('DNEVNI IZVESTAJ'!A$2:D$1390,A32,'DNEVNI IZVESTAJ'!B$2:B$1390)</f>
        <v>0</v>
      </c>
      <c r="H32" s="117">
        <f ca="1">SUMIF('DNEVNI IZVESTAJ'!A$2:D$1390,A32,'DNEVNI IZVESTAJ'!C$2:C$1390)</f>
        <v>0</v>
      </c>
      <c r="I32" s="118">
        <f t="shared" ca="1" si="3"/>
        <v>0</v>
      </c>
      <c r="L32" s="156"/>
    </row>
    <row r="33" spans="1:12" ht="15" hidden="1">
      <c r="A33" s="292" t="s">
        <v>2823</v>
      </c>
      <c r="B33" s="119" t="str">
        <f>VLOOKUP(A$31:A$2734,'DNEVNI IZVESTAJ'!B$2:G$1390,6,0)</f>
        <v>SME</v>
      </c>
      <c r="C33" s="134" t="str">
        <f>VLOOKUP(A$31:A$2734,'DNEVNI IZVESTAJ'!B$2:AS$1390,29,0)</f>
        <v>5</v>
      </c>
      <c r="D33" s="133">
        <f>COUNTIF('DNEVNI IZVESTAJ'!B$2:B$1390,A$31:A$2715)</f>
        <v>1</v>
      </c>
      <c r="E33" s="133">
        <f>VLOOKUP(A$31:A$2759,'DNEVNI IZVESTAJ'!B$2:H$1390,5,0)</f>
        <v>0</v>
      </c>
      <c r="F33" s="117">
        <f ca="1">SUMIF('DNEVNI IZVESTAJ'!A$2:D$1390,A33,'DNEVNI IZVESTAJ'!B$2:B$1390)</f>
        <v>0</v>
      </c>
      <c r="H33" s="117">
        <f ca="1">SUMIF('DNEVNI IZVESTAJ'!A$2:D$1390,A33,'DNEVNI IZVESTAJ'!C$2:C$1390)</f>
        <v>164203.23000000001</v>
      </c>
      <c r="I33" s="118">
        <f t="shared" ca="1" si="3"/>
        <v>164203.23000000001</v>
      </c>
      <c r="L33" s="156"/>
    </row>
    <row r="34" spans="1:12" ht="15" hidden="1">
      <c r="A34" s="292" t="s">
        <v>326</v>
      </c>
      <c r="B34" s="119" t="e">
        <f>VLOOKUP(A$31:A$2734,'DNEVNI IZVESTAJ'!B$2:G$1390,6,0)</f>
        <v>#N/A</v>
      </c>
      <c r="C34" s="134" t="e">
        <f>VLOOKUP(A$31:A$2734,'DNEVNI IZVESTAJ'!B$2:AS$1390,29,0)</f>
        <v>#N/A</v>
      </c>
      <c r="D34" s="133">
        <f>COUNTIF('DNEVNI IZVESTAJ'!B$2:B$1390,A$31:A$2715)</f>
        <v>0</v>
      </c>
      <c r="E34" s="133" t="e">
        <f>VLOOKUP(A$31:A$2759,'DNEVNI IZVESTAJ'!B$2:H$1390,5,0)</f>
        <v>#N/A</v>
      </c>
      <c r="F34" s="117">
        <f ca="1">SUMIF('DNEVNI IZVESTAJ'!A$2:D$1390,A34,'DNEVNI IZVESTAJ'!B$2:B$1390)</f>
        <v>0</v>
      </c>
      <c r="H34" s="117">
        <f ca="1">SUMIF('DNEVNI IZVESTAJ'!A$2:D$1390,A34,'DNEVNI IZVESTAJ'!C$2:C$1390)</f>
        <v>0</v>
      </c>
      <c r="I34" s="118">
        <f t="shared" ca="1" si="3"/>
        <v>0</v>
      </c>
      <c r="L34" s="156"/>
    </row>
    <row r="35" spans="1:12" ht="15" hidden="1">
      <c r="A35" s="292" t="s">
        <v>1596</v>
      </c>
      <c r="B35" s="119" t="str">
        <f>VLOOKUP(A$31:A$2734,'DNEVNI IZVESTAJ'!B$2:G$1390,6,0)</f>
        <v>SME</v>
      </c>
      <c r="C35" s="134" t="str">
        <f>VLOOKUP(A$31:A$2734,'DNEVNI IZVESTAJ'!B$2:AS$1390,29,0)</f>
        <v>11</v>
      </c>
      <c r="D35" s="133">
        <f>COUNTIF('DNEVNI IZVESTAJ'!B$2:B$1390,A$31:A$2715)</f>
        <v>1</v>
      </c>
      <c r="E35" s="133">
        <f>VLOOKUP(A$31:A$2759,'DNEVNI IZVESTAJ'!B$2:H$1390,5,0)</f>
        <v>2311</v>
      </c>
      <c r="F35" s="117">
        <f ca="1">SUMIF('DNEVNI IZVESTAJ'!A$2:D$1390,A35,'DNEVNI IZVESTAJ'!B$2:B$1390)</f>
        <v>66175.98</v>
      </c>
      <c r="H35" s="117">
        <f ca="1">SUMIF('DNEVNI IZVESTAJ'!A$2:D$1390,A35,'DNEVNI IZVESTAJ'!C$2:C$1390)</f>
        <v>0</v>
      </c>
      <c r="I35" s="118">
        <f t="shared" ca="1" si="3"/>
        <v>66175.98</v>
      </c>
      <c r="L35" s="156"/>
    </row>
    <row r="36" spans="1:12" ht="15" hidden="1">
      <c r="A36" s="292" t="s">
        <v>3601</v>
      </c>
      <c r="B36" s="119" t="str">
        <f>VLOOKUP(A$31:A$2734,'DNEVNI IZVESTAJ'!B$2:G$1390,6,0)</f>
        <v>SBB</v>
      </c>
      <c r="C36" s="134" t="str">
        <f>VLOOKUP(A$31:A$2734,'DNEVNI IZVESTAJ'!B$2:AS$1390,29,0)</f>
        <v>0</v>
      </c>
      <c r="D36" s="133">
        <f>COUNTIF('DNEVNI IZVESTAJ'!B$2:B$1390,A$31:A$2715)</f>
        <v>1</v>
      </c>
      <c r="E36" s="133">
        <f>VLOOKUP(A$31:A$2759,'DNEVNI IZVESTAJ'!B$2:H$1390,5,0)</f>
        <v>0</v>
      </c>
      <c r="F36" s="117">
        <f ca="1">SUMIF('DNEVNI IZVESTAJ'!A$2:D$1390,A36,'DNEVNI IZVESTAJ'!B$2:B$1390)</f>
        <v>0</v>
      </c>
      <c r="H36" s="117">
        <f ca="1">SUMIF('DNEVNI IZVESTAJ'!A$2:D$1390,A36,'DNEVNI IZVESTAJ'!C$2:C$1390)</f>
        <v>2387.17</v>
      </c>
      <c r="I36" s="118">
        <f t="shared" ca="1" si="3"/>
        <v>2387.17</v>
      </c>
      <c r="L36" s="156"/>
    </row>
    <row r="37" spans="1:12" ht="15" hidden="1">
      <c r="A37" s="292" t="s">
        <v>15866</v>
      </c>
      <c r="B37" s="119" t="e">
        <f>VLOOKUP(A$31:A$2734,'DNEVNI IZVESTAJ'!B$2:G$1390,6,0)</f>
        <v>#N/A</v>
      </c>
      <c r="C37" s="134" t="e">
        <f>VLOOKUP(A$31:A$2734,'DNEVNI IZVESTAJ'!B$2:AS$1390,29,0)</f>
        <v>#N/A</v>
      </c>
      <c r="D37" s="133">
        <f>COUNTIF('DNEVNI IZVESTAJ'!B$2:B$1390,A$31:A$2715)</f>
        <v>0</v>
      </c>
      <c r="E37" s="133" t="e">
        <f>VLOOKUP(A$31:A$2759,'DNEVNI IZVESTAJ'!B$2:H$1390,5,0)</f>
        <v>#N/A</v>
      </c>
      <c r="F37" s="117">
        <f ca="1">SUMIF('DNEVNI IZVESTAJ'!A$2:D$1390,A37,'DNEVNI IZVESTAJ'!B$2:B$1390)</f>
        <v>0</v>
      </c>
      <c r="H37" s="117">
        <f ca="1">SUMIF('DNEVNI IZVESTAJ'!A$2:D$1390,A37,'DNEVNI IZVESTAJ'!C$2:C$1390)</f>
        <v>0</v>
      </c>
      <c r="I37" s="118">
        <f t="shared" ca="1" si="3"/>
        <v>0</v>
      </c>
      <c r="L37" s="156"/>
    </row>
    <row r="38" spans="1:12" ht="15" hidden="1">
      <c r="A38" s="292" t="s">
        <v>4970</v>
      </c>
      <c r="B38" s="119" t="str">
        <f>VLOOKUP(A$31:A$2734,'DNEVNI IZVESTAJ'!B$2:G$1390,6,0)</f>
        <v>SME</v>
      </c>
      <c r="C38" s="134" t="str">
        <f>VLOOKUP(A$31:A$2734,'DNEVNI IZVESTAJ'!B$2:AS$1390,29,0)</f>
        <v>10</v>
      </c>
      <c r="D38" s="133">
        <f>COUNTIF('DNEVNI IZVESTAJ'!B$2:B$1390,A$31:A$2715)</f>
        <v>1</v>
      </c>
      <c r="E38" s="133">
        <f>VLOOKUP(A$31:A$2759,'DNEVNI IZVESTAJ'!B$2:H$1390,5,0)</f>
        <v>1982</v>
      </c>
      <c r="F38" s="117">
        <f ca="1">SUMIF('DNEVNI IZVESTAJ'!A$2:D$1390,A38,'DNEVNI IZVESTAJ'!B$2:B$1390)</f>
        <v>1131.3</v>
      </c>
      <c r="H38" s="117">
        <f ca="1">SUMIF('DNEVNI IZVESTAJ'!A$2:D$1390,A38,'DNEVNI IZVESTAJ'!C$2:C$1390)</f>
        <v>0</v>
      </c>
      <c r="I38" s="118">
        <f t="shared" ca="1" si="3"/>
        <v>1131.3</v>
      </c>
      <c r="L38" s="156"/>
    </row>
    <row r="39" spans="1:12" ht="15" hidden="1">
      <c r="A39" s="292" t="s">
        <v>3612</v>
      </c>
      <c r="B39" s="119" t="e">
        <f>VLOOKUP(A$31:A$2734,'DNEVNI IZVESTAJ'!B$2:G$1390,6,0)</f>
        <v>#N/A</v>
      </c>
      <c r="C39" s="134" t="e">
        <f>VLOOKUP(A$31:A$2734,'DNEVNI IZVESTAJ'!B$2:AS$1390,29,0)</f>
        <v>#N/A</v>
      </c>
      <c r="D39" s="133">
        <f>COUNTIF('DNEVNI IZVESTAJ'!B$2:B$1390,A$31:A$2715)</f>
        <v>0</v>
      </c>
      <c r="E39" s="133" t="e">
        <f>VLOOKUP(A$31:A$2759,'DNEVNI IZVESTAJ'!B$2:H$1390,5,0)</f>
        <v>#N/A</v>
      </c>
      <c r="F39" s="117">
        <f ca="1">SUMIF('DNEVNI IZVESTAJ'!A$2:D$1390,A39,'DNEVNI IZVESTAJ'!B$2:B$1390)</f>
        <v>0</v>
      </c>
      <c r="H39" s="117">
        <f ca="1">SUMIF('DNEVNI IZVESTAJ'!A$2:D$1390,A39,'DNEVNI IZVESTAJ'!C$2:C$1390)</f>
        <v>0</v>
      </c>
      <c r="I39" s="118">
        <f t="shared" ca="1" si="3"/>
        <v>0</v>
      </c>
      <c r="L39" s="156"/>
    </row>
    <row r="40" spans="1:12" ht="15" hidden="1">
      <c r="A40" s="292" t="s">
        <v>5551</v>
      </c>
      <c r="B40" s="119" t="e">
        <f>VLOOKUP(A$31:A$2734,'DNEVNI IZVESTAJ'!B$2:G$1390,6,0)</f>
        <v>#N/A</v>
      </c>
      <c r="C40" s="134" t="e">
        <f>VLOOKUP(A$31:A$2734,'DNEVNI IZVESTAJ'!B$2:AS$1390,29,0)</f>
        <v>#N/A</v>
      </c>
      <c r="D40" s="133">
        <f>COUNTIF('DNEVNI IZVESTAJ'!B$2:B$1390,A$31:A$2715)</f>
        <v>0</v>
      </c>
      <c r="E40" s="133" t="e">
        <f>VLOOKUP(A$31:A$2759,'DNEVNI IZVESTAJ'!B$2:H$1390,5,0)</f>
        <v>#N/A</v>
      </c>
      <c r="F40" s="117">
        <f ca="1">SUMIF('DNEVNI IZVESTAJ'!A$2:D$1390,A40,'DNEVNI IZVESTAJ'!B$2:B$1390)</f>
        <v>0</v>
      </c>
      <c r="H40" s="117">
        <f ca="1">SUMIF('DNEVNI IZVESTAJ'!A$2:D$1390,A40,'DNEVNI IZVESTAJ'!C$2:C$1390)</f>
        <v>0</v>
      </c>
      <c r="I40" s="118">
        <f t="shared" ca="1" si="3"/>
        <v>0</v>
      </c>
      <c r="L40" s="156"/>
    </row>
    <row r="41" spans="1:12" ht="15" hidden="1">
      <c r="A41" s="292" t="s">
        <v>15963</v>
      </c>
      <c r="B41" s="119" t="e">
        <f>VLOOKUP(A$31:A$2734,'DNEVNI IZVESTAJ'!B$2:G$1390,6,0)</f>
        <v>#N/A</v>
      </c>
      <c r="C41" s="134" t="e">
        <f>VLOOKUP(A$31:A$2734,'DNEVNI IZVESTAJ'!B$2:AS$1390,29,0)</f>
        <v>#N/A</v>
      </c>
      <c r="D41" s="133">
        <f>COUNTIF('DNEVNI IZVESTAJ'!B$2:B$1390,A$31:A$2715)</f>
        <v>0</v>
      </c>
      <c r="E41" s="133" t="e">
        <f>VLOOKUP(A$31:A$2759,'DNEVNI IZVESTAJ'!B$2:H$1390,5,0)</f>
        <v>#N/A</v>
      </c>
      <c r="F41" s="117">
        <f ca="1">SUMIF('DNEVNI IZVESTAJ'!A$2:D$1390,A41,'DNEVNI IZVESTAJ'!B$2:B$1390)</f>
        <v>0</v>
      </c>
      <c r="H41" s="117">
        <f ca="1">SUMIF('DNEVNI IZVESTAJ'!A$2:D$1390,A41,'DNEVNI IZVESTAJ'!C$2:C$1390)</f>
        <v>0</v>
      </c>
      <c r="I41" s="118">
        <f t="shared" ca="1" si="3"/>
        <v>0</v>
      </c>
      <c r="L41" s="156"/>
    </row>
    <row r="42" spans="1:12" ht="15" hidden="1">
      <c r="A42" s="292" t="s">
        <v>6337</v>
      </c>
      <c r="B42" s="119" t="str">
        <f>VLOOKUP(A$31:A$2734,'DNEVNI IZVESTAJ'!B$2:G$1390,6,0)</f>
        <v>SME</v>
      </c>
      <c r="C42" s="134" t="str">
        <f>VLOOKUP(A$31:A$2734,'DNEVNI IZVESTAJ'!B$2:AS$1390,29,0)</f>
        <v>11</v>
      </c>
      <c r="D42" s="133">
        <f>COUNTIF('DNEVNI IZVESTAJ'!B$2:B$1390,A$31:A$2715)</f>
        <v>1</v>
      </c>
      <c r="E42" s="133">
        <f>VLOOKUP(A$31:A$2759,'DNEVNI IZVESTAJ'!B$2:H$1390,5,0)</f>
        <v>1213</v>
      </c>
      <c r="F42" s="117">
        <f ca="1">SUMIF('DNEVNI IZVESTAJ'!A$2:D$1390,A42,'DNEVNI IZVESTAJ'!B$2:B$1390)</f>
        <v>95090.43</v>
      </c>
      <c r="H42" s="117">
        <f ca="1">SUMIF('DNEVNI IZVESTAJ'!A$2:D$1390,A42,'DNEVNI IZVESTAJ'!C$2:C$1390)</f>
        <v>0</v>
      </c>
      <c r="I42" s="118">
        <f t="shared" ca="1" si="3"/>
        <v>95090.43</v>
      </c>
      <c r="L42" s="156"/>
    </row>
    <row r="43" spans="1:12" ht="15" hidden="1">
      <c r="A43" s="292" t="s">
        <v>4611</v>
      </c>
      <c r="B43" s="119" t="e">
        <f>VLOOKUP(A$31:A$2734,'DNEVNI IZVESTAJ'!B$2:G$1390,6,0)</f>
        <v>#N/A</v>
      </c>
      <c r="C43" s="134" t="e">
        <f>VLOOKUP(A$31:A$2734,'DNEVNI IZVESTAJ'!B$2:AS$1390,29,0)</f>
        <v>#N/A</v>
      </c>
      <c r="D43" s="133">
        <f>COUNTIF('DNEVNI IZVESTAJ'!B$2:B$1390,A$31:A$2715)</f>
        <v>0</v>
      </c>
      <c r="E43" s="133" t="e">
        <f>VLOOKUP(A$31:A$2759,'DNEVNI IZVESTAJ'!B$2:H$1390,5,0)</f>
        <v>#N/A</v>
      </c>
      <c r="F43" s="117">
        <f ca="1">SUMIF('DNEVNI IZVESTAJ'!A$2:D$1390,A43,'DNEVNI IZVESTAJ'!B$2:B$1390)</f>
        <v>0</v>
      </c>
      <c r="H43" s="117">
        <f ca="1">SUMIF('DNEVNI IZVESTAJ'!A$2:D$1390,A43,'DNEVNI IZVESTAJ'!C$2:C$1390)</f>
        <v>0</v>
      </c>
      <c r="I43" s="118">
        <f t="shared" ca="1" si="3"/>
        <v>0</v>
      </c>
      <c r="L43" s="156"/>
    </row>
    <row r="44" spans="1:12" ht="15" hidden="1">
      <c r="A44" s="292" t="s">
        <v>2418</v>
      </c>
      <c r="B44" s="119" t="str">
        <f>VLOOKUP(A$31:A$2734,'DNEVNI IZVESTAJ'!B$2:G$1390,6,0)</f>
        <v>L CORP</v>
      </c>
      <c r="C44" s="134" t="str">
        <f>VLOOKUP(A$31:A$2734,'DNEVNI IZVESTAJ'!B$2:AS$1390,29,0)</f>
        <v>6</v>
      </c>
      <c r="D44" s="133">
        <f>COUNTIF('DNEVNI IZVESTAJ'!B$2:B$1390,A$31:A$2715)</f>
        <v>5</v>
      </c>
      <c r="E44" s="133">
        <f>VLOOKUP(A$31:A$2759,'DNEVNI IZVESTAJ'!B$2:H$1390,5,0)</f>
        <v>123</v>
      </c>
      <c r="F44" s="117">
        <f ca="1">SUMIF('DNEVNI IZVESTAJ'!A$2:D$1390,A44,'DNEVNI IZVESTAJ'!B$2:B$1390)</f>
        <v>7279.74</v>
      </c>
      <c r="H44" s="117">
        <f ca="1">SUMIF('DNEVNI IZVESTAJ'!A$2:D$1390,A44,'DNEVNI IZVESTAJ'!C$2:C$1390)</f>
        <v>4097.9900000000007</v>
      </c>
      <c r="I44" s="118">
        <f t="shared" ca="1" si="3"/>
        <v>11377.73</v>
      </c>
      <c r="L44" s="156"/>
    </row>
    <row r="45" spans="1:12" ht="15" hidden="1">
      <c r="A45" s="292" t="s">
        <v>328</v>
      </c>
      <c r="B45" s="119" t="e">
        <f>VLOOKUP(A$31:A$2734,'DNEVNI IZVESTAJ'!B$2:G$1390,6,0)</f>
        <v>#N/A</v>
      </c>
      <c r="C45" s="134" t="e">
        <f>VLOOKUP(A$31:A$2734,'DNEVNI IZVESTAJ'!B$2:AS$1390,29,0)</f>
        <v>#N/A</v>
      </c>
      <c r="D45" s="133">
        <f>COUNTIF('DNEVNI IZVESTAJ'!B$2:B$1390,A$31:A$2715)</f>
        <v>0</v>
      </c>
      <c r="E45" s="133" t="e">
        <f>VLOOKUP(A$31:A$2759,'DNEVNI IZVESTAJ'!B$2:H$1390,5,0)</f>
        <v>#N/A</v>
      </c>
      <c r="F45" s="117">
        <f ca="1">SUMIF('DNEVNI IZVESTAJ'!A$2:D$1390,A45,'DNEVNI IZVESTAJ'!B$2:B$1390)</f>
        <v>0</v>
      </c>
      <c r="H45" s="117">
        <f ca="1">SUMIF('DNEVNI IZVESTAJ'!A$2:D$1390,A45,'DNEVNI IZVESTAJ'!C$2:C$1390)</f>
        <v>0</v>
      </c>
      <c r="I45" s="118">
        <f t="shared" ca="1" si="3"/>
        <v>0</v>
      </c>
      <c r="L45" s="156"/>
    </row>
    <row r="46" spans="1:12" ht="15" hidden="1">
      <c r="A46" s="292" t="s">
        <v>2070</v>
      </c>
      <c r="B46" s="119" t="str">
        <f>VLOOKUP(A$31:A$2734,'DNEVNI IZVESTAJ'!B$2:G$1390,6,0)</f>
        <v>SME</v>
      </c>
      <c r="C46" s="134" t="str">
        <f>VLOOKUP(A$31:A$2734,'DNEVNI IZVESTAJ'!B$2:AS$1390,29,0)</f>
        <v>11</v>
      </c>
      <c r="D46" s="133">
        <f>COUNTIF('DNEVNI IZVESTAJ'!B$2:B$1390,A$31:A$2715)</f>
        <v>6</v>
      </c>
      <c r="E46" s="290">
        <f>VLOOKUP(A$31:A$2759,'DNEVNI IZVESTAJ'!B$2:H$1390,5,0)</f>
        <v>1556</v>
      </c>
      <c r="F46" s="117">
        <f ca="1">SUMIF('DNEVNI IZVESTAJ'!A$2:D$1390,A46,'DNEVNI IZVESTAJ'!B$2:B$1390)</f>
        <v>35271.449999999997</v>
      </c>
      <c r="H46" s="117">
        <f ca="1">SUMIF('DNEVNI IZVESTAJ'!A$2:D$1390,A46,'DNEVNI IZVESTAJ'!C$2:C$1390)</f>
        <v>0</v>
      </c>
      <c r="I46" s="118">
        <f t="shared" ca="1" si="3"/>
        <v>35271.449999999997</v>
      </c>
      <c r="L46" s="156"/>
    </row>
    <row r="47" spans="1:12" ht="15" hidden="1">
      <c r="A47" s="292" t="s">
        <v>5388</v>
      </c>
      <c r="B47" s="119" t="e">
        <f>VLOOKUP(A$31:A$2734,'DNEVNI IZVESTAJ'!B$2:G$1390,6,0)</f>
        <v>#N/A</v>
      </c>
      <c r="C47" s="134" t="e">
        <f>VLOOKUP(A$31:A$2734,'DNEVNI IZVESTAJ'!B$2:AS$1390,29,0)</f>
        <v>#N/A</v>
      </c>
      <c r="D47" s="133">
        <f>COUNTIF('DNEVNI IZVESTAJ'!B$2:B$1390,A$31:A$2715)</f>
        <v>0</v>
      </c>
      <c r="E47" s="133" t="e">
        <f>VLOOKUP(A$31:A$2759,'DNEVNI IZVESTAJ'!B$2:H$1390,5,0)</f>
        <v>#N/A</v>
      </c>
      <c r="F47" s="117">
        <f ca="1">SUMIF('DNEVNI IZVESTAJ'!A$2:D$1390,A47,'DNEVNI IZVESTAJ'!B$2:B$1390)</f>
        <v>0</v>
      </c>
      <c r="H47" s="117">
        <f ca="1">SUMIF('DNEVNI IZVESTAJ'!A$2:D$1390,A47,'DNEVNI IZVESTAJ'!C$2:C$1390)</f>
        <v>0</v>
      </c>
      <c r="I47" s="118">
        <f t="shared" ca="1" si="3"/>
        <v>0</v>
      </c>
      <c r="L47" s="156"/>
    </row>
    <row r="48" spans="1:12" ht="15" hidden="1">
      <c r="A48" s="292" t="s">
        <v>5390</v>
      </c>
      <c r="B48" s="119" t="e">
        <f>VLOOKUP(A$31:A$2734,'DNEVNI IZVESTAJ'!B$2:G$1390,6,0)</f>
        <v>#N/A</v>
      </c>
      <c r="C48" s="134" t="e">
        <f>VLOOKUP(A$31:A$2734,'DNEVNI IZVESTAJ'!B$2:AS$1390,29,0)</f>
        <v>#N/A</v>
      </c>
      <c r="D48" s="133">
        <f>COUNTIF('DNEVNI IZVESTAJ'!B$2:B$1390,A$31:A$2715)</f>
        <v>0</v>
      </c>
      <c r="E48" s="133" t="e">
        <f>VLOOKUP(A$31:A$2759,'DNEVNI IZVESTAJ'!B$2:H$1390,5,0)</f>
        <v>#N/A</v>
      </c>
      <c r="F48" s="117">
        <f ca="1">SUMIF('DNEVNI IZVESTAJ'!A$2:D$1390,A48,'DNEVNI IZVESTAJ'!B$2:B$1390)</f>
        <v>0</v>
      </c>
      <c r="H48" s="117">
        <f ca="1">SUMIF('DNEVNI IZVESTAJ'!A$2:D$1390,A48,'DNEVNI IZVESTAJ'!C$2:C$1390)</f>
        <v>0</v>
      </c>
      <c r="I48" s="118">
        <f t="shared" ca="1" si="3"/>
        <v>0</v>
      </c>
      <c r="L48" s="156"/>
    </row>
    <row r="49" spans="1:12" ht="15" hidden="1">
      <c r="A49" s="292" t="s">
        <v>5205</v>
      </c>
      <c r="B49" s="119" t="str">
        <f>VLOOKUP(A$31:A$2734,'DNEVNI IZVESTAJ'!B$2:G$1390,6,0)</f>
        <v>SME</v>
      </c>
      <c r="C49" s="134" t="str">
        <f>VLOOKUP(A$31:A$2734,'DNEVNI IZVESTAJ'!B$2:AS$1390,29,0)</f>
        <v>11</v>
      </c>
      <c r="D49" s="133">
        <f>COUNTIF('DNEVNI IZVESTAJ'!B$2:B$1390,A$31:A$2715)</f>
        <v>1</v>
      </c>
      <c r="E49" s="133">
        <f>VLOOKUP(A$31:A$2759,'DNEVNI IZVESTAJ'!B$2:H$1390,5,0)</f>
        <v>2265</v>
      </c>
      <c r="F49" s="117">
        <f ca="1">SUMIF('DNEVNI IZVESTAJ'!A$2:D$1390,A49,'DNEVNI IZVESTAJ'!B$2:B$1390)</f>
        <v>33655.82</v>
      </c>
      <c r="H49" s="117">
        <f ca="1">SUMIF('DNEVNI IZVESTAJ'!A$2:D$1390,A49,'DNEVNI IZVESTAJ'!C$2:C$1390)</f>
        <v>0</v>
      </c>
      <c r="I49" s="118">
        <f t="shared" ca="1" si="3"/>
        <v>33655.82</v>
      </c>
      <c r="L49" s="156"/>
    </row>
    <row r="50" spans="1:12" ht="15" hidden="1">
      <c r="A50" s="292" t="s">
        <v>621</v>
      </c>
      <c r="B50" s="119" t="str">
        <f>VLOOKUP(A$31:A$2734,'DNEVNI IZVESTAJ'!B$2:G$1390,6,0)</f>
        <v>INDIV</v>
      </c>
      <c r="C50" s="134" t="str">
        <f>VLOOKUP(A$31:A$2734,'DNEVNI IZVESTAJ'!B$2:AS$1390,29,0)</f>
        <v>0</v>
      </c>
      <c r="D50" s="133">
        <f>COUNTIF('DNEVNI IZVESTAJ'!B$2:B$1390,A$31:A$2715)</f>
        <v>1</v>
      </c>
      <c r="E50" s="133">
        <f>VLOOKUP(A$31:A$2759,'DNEVNI IZVESTAJ'!B$2:H$1390,5,0)</f>
        <v>0</v>
      </c>
      <c r="F50" s="117">
        <f ca="1">SUMIF('DNEVNI IZVESTAJ'!A$2:D$1390,A50,'DNEVNI IZVESTAJ'!B$2:B$1390)</f>
        <v>0</v>
      </c>
      <c r="H50" s="117">
        <f ca="1">SUMIF('DNEVNI IZVESTAJ'!A$2:D$1390,A50,'DNEVNI IZVESTAJ'!C$2:C$1390)</f>
        <v>0</v>
      </c>
      <c r="I50" s="118">
        <f t="shared" ca="1" si="3"/>
        <v>0</v>
      </c>
      <c r="L50" s="156"/>
    </row>
    <row r="51" spans="1:12" ht="15" hidden="1">
      <c r="A51" s="292" t="s">
        <v>5392</v>
      </c>
      <c r="B51" s="119" t="str">
        <f>VLOOKUP(A$31:A$2734,'DNEVNI IZVESTAJ'!B$2:G$1390,6,0)</f>
        <v>INDIV</v>
      </c>
      <c r="C51" s="134" t="str">
        <f>VLOOKUP(A$31:A$2734,'DNEVNI IZVESTAJ'!B$2:AS$1390,29,0)</f>
        <v>0</v>
      </c>
      <c r="D51" s="133">
        <f>COUNTIF('DNEVNI IZVESTAJ'!B$2:B$1390,A$31:A$2715)</f>
        <v>1</v>
      </c>
      <c r="E51" s="133">
        <f>VLOOKUP(A$31:A$2759,'DNEVNI IZVESTAJ'!B$2:H$1390,5,0)</f>
        <v>30</v>
      </c>
      <c r="F51" s="117">
        <f ca="1">SUMIF('DNEVNI IZVESTAJ'!A$2:D$1390,A51,'DNEVNI IZVESTAJ'!B$2:B$1390)</f>
        <v>363.05</v>
      </c>
      <c r="H51" s="117">
        <f ca="1">SUMIF('DNEVNI IZVESTAJ'!A$2:D$1390,A51,'DNEVNI IZVESTAJ'!C$2:C$1390)</f>
        <v>182.5</v>
      </c>
      <c r="I51" s="118">
        <f t="shared" ca="1" si="3"/>
        <v>545.54999999999995</v>
      </c>
      <c r="L51" s="156"/>
    </row>
    <row r="52" spans="1:12" ht="15" hidden="1">
      <c r="A52" s="292" t="s">
        <v>1592</v>
      </c>
      <c r="B52" s="119" t="str">
        <f>VLOOKUP(A$31:A$2734,'DNEVNI IZVESTAJ'!B$2:G$1390,6,0)</f>
        <v>SBB</v>
      </c>
      <c r="C52" s="134" t="str">
        <f>VLOOKUP(A$31:A$2734,'DNEVNI IZVESTAJ'!B$2:AS$1390,29,0)</f>
        <v>0</v>
      </c>
      <c r="D52" s="133">
        <f>COUNTIF('DNEVNI IZVESTAJ'!B$2:B$1390,A$31:A$2715)</f>
        <v>1</v>
      </c>
      <c r="E52" s="133">
        <f>VLOOKUP(A$31:A$2759,'DNEVNI IZVESTAJ'!B$2:H$1390,5,0)</f>
        <v>1901</v>
      </c>
      <c r="F52" s="117">
        <f ca="1">SUMIF('DNEVNI IZVESTAJ'!A$2:D$1390,A52,'DNEVNI IZVESTAJ'!B$2:B$1390)</f>
        <v>29097.08</v>
      </c>
      <c r="H52" s="117">
        <f ca="1">SUMIF('DNEVNI IZVESTAJ'!A$2:D$1390,A52,'DNEVNI IZVESTAJ'!C$2:C$1390)</f>
        <v>0</v>
      </c>
      <c r="I52" s="118">
        <f t="shared" ca="1" si="3"/>
        <v>29097.08</v>
      </c>
      <c r="L52" s="156"/>
    </row>
    <row r="53" spans="1:12" ht="15" hidden="1">
      <c r="A53" s="292" t="s">
        <v>1081</v>
      </c>
      <c r="B53" s="119" t="str">
        <f>VLOOKUP(A$31:A$2734,'DNEVNI IZVESTAJ'!B$2:G$1390,6,0)</f>
        <v>SME</v>
      </c>
      <c r="C53" s="134" t="str">
        <f>VLOOKUP(A$31:A$2734,'DNEVNI IZVESTAJ'!B$2:AS$1390,29,0)</f>
        <v>11</v>
      </c>
      <c r="D53" s="133">
        <f>COUNTIF('DNEVNI IZVESTAJ'!B$2:B$1390,A$31:A$2715)</f>
        <v>3</v>
      </c>
      <c r="E53" s="133">
        <f>VLOOKUP(A$31:A$2759,'DNEVNI IZVESTAJ'!B$2:H$1390,5,0)</f>
        <v>1313</v>
      </c>
      <c r="F53" s="117">
        <f ca="1">SUMIF('DNEVNI IZVESTAJ'!A$2:D$1390,A53,'DNEVNI IZVESTAJ'!B$2:B$1390)</f>
        <v>2796.7400000000002</v>
      </c>
      <c r="H53" s="117">
        <f ca="1">SUMIF('DNEVNI IZVESTAJ'!A$2:D$1390,A53,'DNEVNI IZVESTAJ'!C$2:C$1390)</f>
        <v>0</v>
      </c>
      <c r="I53" s="118">
        <f t="shared" ca="1" si="3"/>
        <v>2796.7400000000002</v>
      </c>
      <c r="L53" s="156"/>
    </row>
    <row r="54" spans="1:12" ht="15" hidden="1">
      <c r="A54" s="292" t="s">
        <v>5394</v>
      </c>
      <c r="B54" s="119" t="e">
        <f>VLOOKUP(A$31:A$2734,'DNEVNI IZVESTAJ'!B$2:G$1390,6,0)</f>
        <v>#N/A</v>
      </c>
      <c r="C54" s="134" t="e">
        <f>VLOOKUP(A$31:A$2734,'DNEVNI IZVESTAJ'!B$2:AS$1390,29,0)</f>
        <v>#N/A</v>
      </c>
      <c r="D54" s="133">
        <f>COUNTIF('DNEVNI IZVESTAJ'!B$2:B$1390,A$31:A$2715)</f>
        <v>0</v>
      </c>
      <c r="E54" s="290" t="e">
        <f>VLOOKUP(A$31:A$2759,'DNEVNI IZVESTAJ'!B$2:H$1390,5,0)</f>
        <v>#N/A</v>
      </c>
      <c r="F54" s="117">
        <f ca="1">SUMIF('DNEVNI IZVESTAJ'!A$2:D$1390,A54,'DNEVNI IZVESTAJ'!B$2:B$1390)</f>
        <v>0</v>
      </c>
      <c r="H54" s="117">
        <f ca="1">SUMIF('DNEVNI IZVESTAJ'!A$2:D$1390,A54,'DNEVNI IZVESTAJ'!C$2:C$1390)</f>
        <v>0</v>
      </c>
      <c r="I54" s="118">
        <f t="shared" ca="1" si="3"/>
        <v>0</v>
      </c>
      <c r="L54" s="156"/>
    </row>
    <row r="55" spans="1:12" ht="15" hidden="1">
      <c r="A55" s="292" t="s">
        <v>14933</v>
      </c>
      <c r="B55" s="119" t="e">
        <f>VLOOKUP(A$31:A$2734,'DNEVNI IZVESTAJ'!B$2:G$1390,6,0)</f>
        <v>#N/A</v>
      </c>
      <c r="C55" s="134" t="e">
        <f>VLOOKUP(A$31:A$2734,'DNEVNI IZVESTAJ'!B$2:AS$1390,29,0)</f>
        <v>#N/A</v>
      </c>
      <c r="D55" s="133">
        <f>COUNTIF('DNEVNI IZVESTAJ'!B$2:B$1390,A$31:A$2715)</f>
        <v>0</v>
      </c>
      <c r="E55" s="133" t="e">
        <f>VLOOKUP(A$31:A$2759,'DNEVNI IZVESTAJ'!B$2:H$1390,5,0)</f>
        <v>#N/A</v>
      </c>
      <c r="F55" s="117">
        <f ca="1">SUMIF('DNEVNI IZVESTAJ'!A$2:D$1390,A55,'DNEVNI IZVESTAJ'!B$2:B$1390)</f>
        <v>0</v>
      </c>
      <c r="H55" s="117">
        <f ca="1">SUMIF('DNEVNI IZVESTAJ'!A$2:D$1390,A55,'DNEVNI IZVESTAJ'!C$2:C$1390)</f>
        <v>0</v>
      </c>
      <c r="I55" s="118">
        <f t="shared" ca="1" si="3"/>
        <v>0</v>
      </c>
      <c r="L55" s="156"/>
    </row>
    <row r="56" spans="1:12" ht="15" hidden="1">
      <c r="A56" s="292" t="s">
        <v>3284</v>
      </c>
      <c r="B56" s="119" t="str">
        <f>VLOOKUP(A$31:A$2734,'DNEVNI IZVESTAJ'!B$2:G$1390,6,0)</f>
        <v>SME</v>
      </c>
      <c r="C56" s="134" t="str">
        <f>VLOOKUP(A$31:A$2734,'DNEVNI IZVESTAJ'!B$2:AS$1390,29,0)</f>
        <v>5</v>
      </c>
      <c r="D56" s="133">
        <f>COUNTIF('DNEVNI IZVESTAJ'!B$2:B$1390,A$31:A$2715)</f>
        <v>3</v>
      </c>
      <c r="E56" s="133">
        <f>VLOOKUP(A$31:A$2759,'DNEVNI IZVESTAJ'!B$2:H$1390,5,0)</f>
        <v>0</v>
      </c>
      <c r="F56" s="117">
        <f ca="1">SUMIF('DNEVNI IZVESTAJ'!A$2:D$1390,A56,'DNEVNI IZVESTAJ'!B$2:B$1390)</f>
        <v>0</v>
      </c>
      <c r="H56" s="117">
        <f ca="1">SUMIF('DNEVNI IZVESTAJ'!A$2:D$1390,A56,'DNEVNI IZVESTAJ'!C$2:C$1390)</f>
        <v>2647.98</v>
      </c>
      <c r="I56" s="118">
        <f t="shared" ca="1" si="3"/>
        <v>2647.98</v>
      </c>
      <c r="L56" s="156"/>
    </row>
    <row r="57" spans="1:12" ht="15" hidden="1">
      <c r="A57" s="292" t="s">
        <v>15110</v>
      </c>
      <c r="B57" s="119" t="str">
        <f>VLOOKUP(A$31:A$2734,'DNEVNI IZVESTAJ'!B$2:G$1390,6,0)</f>
        <v>L CORP</v>
      </c>
      <c r="C57" s="134" t="str">
        <f>VLOOKUP(A$31:A$2734,'DNEVNI IZVESTAJ'!B$2:AS$1390,29,0)</f>
        <v>4</v>
      </c>
      <c r="D57" s="133">
        <f>COUNTIF('DNEVNI IZVESTAJ'!B$2:B$1390,A$31:A$2715)</f>
        <v>1</v>
      </c>
      <c r="E57" s="133">
        <f>VLOOKUP(A$31:A$2759,'DNEVNI IZVESTAJ'!B$2:H$1390,5,0)</f>
        <v>0</v>
      </c>
      <c r="F57" s="117">
        <f ca="1">SUMIF('DNEVNI IZVESTAJ'!A$2:D$1390,A57,'DNEVNI IZVESTAJ'!B$2:B$1390)</f>
        <v>0</v>
      </c>
      <c r="H57" s="117">
        <f ca="1">SUMIF('DNEVNI IZVESTAJ'!A$2:D$1390,A57,'DNEVNI IZVESTAJ'!C$2:C$1390)</f>
        <v>10655.18</v>
      </c>
      <c r="I57" s="118">
        <f t="shared" ca="1" si="3"/>
        <v>10655.18</v>
      </c>
      <c r="L57" s="156"/>
    </row>
    <row r="58" spans="1:12" ht="15" hidden="1">
      <c r="A58" s="292" t="s">
        <v>6460</v>
      </c>
      <c r="B58" s="119" t="str">
        <f>VLOOKUP(A$31:A$2734,'DNEVNI IZVESTAJ'!B$2:G$1390,6,0)</f>
        <v>SBB</v>
      </c>
      <c r="C58" s="134" t="str">
        <f>VLOOKUP(A$31:A$2734,'DNEVNI IZVESTAJ'!B$2:AS$1390,29,0)</f>
        <v>0</v>
      </c>
      <c r="D58" s="133">
        <f>COUNTIF('DNEVNI IZVESTAJ'!B$2:B$1390,A$31:A$2715)</f>
        <v>1</v>
      </c>
      <c r="E58" s="133">
        <f>VLOOKUP(A$31:A$2759,'DNEVNI IZVESTAJ'!B$2:H$1390,5,0)</f>
        <v>1460</v>
      </c>
      <c r="F58" s="117">
        <f ca="1">SUMIF('DNEVNI IZVESTAJ'!A$2:D$1390,A58,'DNEVNI IZVESTAJ'!B$2:B$1390)</f>
        <v>13.82</v>
      </c>
      <c r="H58" s="117">
        <f ca="1">SUMIF('DNEVNI IZVESTAJ'!A$2:D$1390,A58,'DNEVNI IZVESTAJ'!C$2:C$1390)</f>
        <v>0</v>
      </c>
      <c r="I58" s="118">
        <f t="shared" ca="1" si="3"/>
        <v>13.82</v>
      </c>
      <c r="L58" s="156"/>
    </row>
    <row r="59" spans="1:12" ht="15" hidden="1">
      <c r="A59" s="292" t="s">
        <v>2441</v>
      </c>
      <c r="B59" s="119" t="e">
        <f>VLOOKUP(A$31:A$2734,'DNEVNI IZVESTAJ'!B$2:G$1390,6,0)</f>
        <v>#N/A</v>
      </c>
      <c r="C59" s="134" t="e">
        <f>VLOOKUP(A$31:A$2734,'DNEVNI IZVESTAJ'!B$2:AS$1390,29,0)</f>
        <v>#N/A</v>
      </c>
      <c r="D59" s="133">
        <f>COUNTIF('DNEVNI IZVESTAJ'!B$2:B$1390,A$31:A$2715)</f>
        <v>0</v>
      </c>
      <c r="E59" s="133" t="e">
        <f>VLOOKUP(A$31:A$2759,'DNEVNI IZVESTAJ'!B$2:H$1390,5,0)</f>
        <v>#N/A</v>
      </c>
      <c r="F59" s="117">
        <f ca="1">SUMIF('DNEVNI IZVESTAJ'!A$2:D$1390,A59,'DNEVNI IZVESTAJ'!B$2:B$1390)</f>
        <v>0</v>
      </c>
      <c r="H59" s="117">
        <f ca="1">SUMIF('DNEVNI IZVESTAJ'!A$2:D$1390,A59,'DNEVNI IZVESTAJ'!C$2:C$1390)</f>
        <v>0</v>
      </c>
      <c r="I59" s="118">
        <f t="shared" ca="1" si="3"/>
        <v>0</v>
      </c>
      <c r="L59" s="156"/>
    </row>
    <row r="60" spans="1:12" ht="15" hidden="1">
      <c r="A60" s="292" t="s">
        <v>4858</v>
      </c>
      <c r="B60" s="119" t="e">
        <f>VLOOKUP(A$31:A$2734,'DNEVNI IZVESTAJ'!B$2:G$1390,6,0)</f>
        <v>#N/A</v>
      </c>
      <c r="C60" s="134" t="e">
        <f>VLOOKUP(A$31:A$2734,'DNEVNI IZVESTAJ'!B$2:AS$1390,29,0)</f>
        <v>#N/A</v>
      </c>
      <c r="D60" s="133">
        <f>COUNTIF('DNEVNI IZVESTAJ'!B$2:B$1390,A$31:A$2715)</f>
        <v>0</v>
      </c>
      <c r="E60" s="133" t="e">
        <f>VLOOKUP(A$31:A$2759,'DNEVNI IZVESTAJ'!B$2:H$1390,5,0)</f>
        <v>#N/A</v>
      </c>
      <c r="F60" s="117">
        <f ca="1">SUMIF('DNEVNI IZVESTAJ'!A$2:D$1390,A60,'DNEVNI IZVESTAJ'!B$2:B$1390)</f>
        <v>0</v>
      </c>
      <c r="H60" s="117">
        <f ca="1">SUMIF('DNEVNI IZVESTAJ'!A$2:D$1390,A60,'DNEVNI IZVESTAJ'!C$2:C$1390)</f>
        <v>0</v>
      </c>
      <c r="I60" s="118">
        <f t="shared" ca="1" si="3"/>
        <v>0</v>
      </c>
      <c r="L60" s="156"/>
    </row>
    <row r="61" spans="1:12" ht="15" hidden="1">
      <c r="A61" s="292" t="s">
        <v>5396</v>
      </c>
      <c r="B61" s="119" t="str">
        <f>VLOOKUP(A$31:A$2734,'DNEVNI IZVESTAJ'!B$2:G$1390,6,0)</f>
        <v>INDIV</v>
      </c>
      <c r="C61" s="134" t="str">
        <f>VLOOKUP(A$31:A$2734,'DNEVNI IZVESTAJ'!B$2:AS$1390,29,0)</f>
        <v>0</v>
      </c>
      <c r="D61" s="133">
        <f>COUNTIF('DNEVNI IZVESTAJ'!B$2:B$1390,A$31:A$2715)</f>
        <v>1</v>
      </c>
      <c r="E61" s="133">
        <f>VLOOKUP(A$31:A$2759,'DNEVNI IZVESTAJ'!B$2:H$1390,5,0)</f>
        <v>0</v>
      </c>
      <c r="F61" s="117">
        <f ca="1">SUMIF('DNEVNI IZVESTAJ'!A$2:D$1390,A61,'DNEVNI IZVESTAJ'!B$2:B$1390)</f>
        <v>0</v>
      </c>
      <c r="H61" s="117">
        <f ca="1">SUMIF('DNEVNI IZVESTAJ'!A$2:D$1390,A61,'DNEVNI IZVESTAJ'!C$2:C$1390)</f>
        <v>0</v>
      </c>
      <c r="I61" s="118">
        <f t="shared" ca="1" si="3"/>
        <v>0</v>
      </c>
      <c r="L61" s="156"/>
    </row>
    <row r="62" spans="1:12" ht="15" hidden="1">
      <c r="A62" s="292" t="s">
        <v>281</v>
      </c>
      <c r="B62" s="119" t="e">
        <f>VLOOKUP(A$31:A$2734,'DNEVNI IZVESTAJ'!B$2:G$1390,6,0)</f>
        <v>#N/A</v>
      </c>
      <c r="C62" s="134" t="e">
        <f>VLOOKUP(A$31:A$2734,'DNEVNI IZVESTAJ'!B$2:AS$1390,29,0)</f>
        <v>#N/A</v>
      </c>
      <c r="D62" s="133">
        <f>COUNTIF('DNEVNI IZVESTAJ'!B$2:B$1390,A$31:A$2715)</f>
        <v>0</v>
      </c>
      <c r="E62" s="133" t="e">
        <f>VLOOKUP(A$31:A$2759,'DNEVNI IZVESTAJ'!B$2:H$1390,5,0)</f>
        <v>#N/A</v>
      </c>
      <c r="F62" s="117">
        <f ca="1">SUMIF('DNEVNI IZVESTAJ'!A$2:D$1390,A62,'DNEVNI IZVESTAJ'!B$2:B$1390)</f>
        <v>0</v>
      </c>
      <c r="H62" s="117">
        <f ca="1">SUMIF('DNEVNI IZVESTAJ'!A$2:D$1390,A62,'DNEVNI IZVESTAJ'!C$2:C$1390)</f>
        <v>0</v>
      </c>
      <c r="I62" s="118">
        <f t="shared" ca="1" si="3"/>
        <v>0</v>
      </c>
      <c r="L62" s="156"/>
    </row>
    <row r="63" spans="1:12" ht="15" hidden="1">
      <c r="A63" s="292" t="s">
        <v>5401</v>
      </c>
      <c r="B63" s="119" t="e">
        <f>VLOOKUP(A$31:A$2734,'DNEVNI IZVESTAJ'!B$2:G$1390,6,0)</f>
        <v>#N/A</v>
      </c>
      <c r="C63" s="134" t="e">
        <f>VLOOKUP(A$31:A$2734,'DNEVNI IZVESTAJ'!B$2:AS$1390,29,0)</f>
        <v>#N/A</v>
      </c>
      <c r="D63" s="133">
        <f>COUNTIF('DNEVNI IZVESTAJ'!B$2:B$1390,A$31:A$2715)</f>
        <v>0</v>
      </c>
      <c r="E63" s="133" t="e">
        <f>VLOOKUP(A$31:A$2759,'DNEVNI IZVESTAJ'!B$2:H$1390,5,0)</f>
        <v>#N/A</v>
      </c>
      <c r="F63" s="117">
        <f ca="1">SUMIF('DNEVNI IZVESTAJ'!A$2:D$1390,A63,'DNEVNI IZVESTAJ'!B$2:B$1390)</f>
        <v>0</v>
      </c>
      <c r="H63" s="117">
        <f ca="1">SUMIF('DNEVNI IZVESTAJ'!A$2:D$1390,A63,'DNEVNI IZVESTAJ'!C$2:C$1390)</f>
        <v>0</v>
      </c>
      <c r="I63" s="118">
        <f t="shared" ca="1" si="3"/>
        <v>0</v>
      </c>
      <c r="L63" s="156"/>
    </row>
    <row r="64" spans="1:12" ht="15" hidden="1">
      <c r="A64" s="292" t="s">
        <v>2167</v>
      </c>
      <c r="B64" s="119" t="str">
        <f>VLOOKUP(A$31:A$2734,'DNEVNI IZVESTAJ'!B$2:G$1390,6,0)</f>
        <v>L CORP</v>
      </c>
      <c r="C64" s="134" t="str">
        <f>VLOOKUP(A$31:A$2734,'DNEVNI IZVESTAJ'!B$2:AS$1390,29,0)</f>
        <v>11</v>
      </c>
      <c r="D64" s="133">
        <f>COUNTIF('DNEVNI IZVESTAJ'!B$2:B$1390,A$31:A$2715)</f>
        <v>3</v>
      </c>
      <c r="E64" s="133">
        <f>VLOOKUP(A$31:A$2759,'DNEVNI IZVESTAJ'!B$2:H$1390,5,0)</f>
        <v>980</v>
      </c>
      <c r="F64" s="117">
        <f ca="1">SUMIF('DNEVNI IZVESTAJ'!A$2:D$1390,A64,'DNEVNI IZVESTAJ'!B$2:B$1390)</f>
        <v>5160.37</v>
      </c>
      <c r="H64" s="117">
        <f ca="1">SUMIF('DNEVNI IZVESTAJ'!A$2:D$1390,A64,'DNEVNI IZVESTAJ'!C$2:C$1390)</f>
        <v>0</v>
      </c>
      <c r="I64" s="118">
        <f t="shared" ca="1" si="3"/>
        <v>5160.37</v>
      </c>
      <c r="L64" s="156"/>
    </row>
    <row r="65" spans="1:12" ht="15" hidden="1">
      <c r="A65" s="292" t="s">
        <v>15482</v>
      </c>
      <c r="B65" s="119" t="str">
        <f>VLOOKUP(A$31:A$2734,'DNEVNI IZVESTAJ'!B$2:G$1390,6,0)</f>
        <v>SBB</v>
      </c>
      <c r="C65" s="134" t="str">
        <f>VLOOKUP(A$31:A$2734,'DNEVNI IZVESTAJ'!B$2:AS$1390,29,0)</f>
        <v>0</v>
      </c>
      <c r="D65" s="133">
        <f>COUNTIF('DNEVNI IZVESTAJ'!B$2:B$1390,A$31:A$2715)</f>
        <v>1</v>
      </c>
      <c r="E65" s="133">
        <f>VLOOKUP(A$31:A$2759,'DNEVNI IZVESTAJ'!B$2:H$1390,5,0)</f>
        <v>9</v>
      </c>
      <c r="F65" s="117">
        <f ca="1">SUMIF('DNEVNI IZVESTAJ'!A$2:D$1390,A65,'DNEVNI IZVESTAJ'!B$2:B$1390)</f>
        <v>4061.12</v>
      </c>
      <c r="H65" s="117">
        <f ca="1">SUMIF('DNEVNI IZVESTAJ'!A$2:D$1390,A65,'DNEVNI IZVESTAJ'!C$2:C$1390)</f>
        <v>33318.949999999997</v>
      </c>
      <c r="I65" s="118">
        <f t="shared" ca="1" si="3"/>
        <v>37380.07</v>
      </c>
      <c r="L65" s="156"/>
    </row>
    <row r="66" spans="1:12" ht="15" hidden="1">
      <c r="A66" s="292" t="s">
        <v>6561</v>
      </c>
      <c r="B66" s="119" t="str">
        <f>VLOOKUP(A$31:A$2734,'DNEVNI IZVESTAJ'!B$2:G$1390,6,0)</f>
        <v>INDIV</v>
      </c>
      <c r="C66" s="134" t="str">
        <f>VLOOKUP(A$31:A$2734,'DNEVNI IZVESTAJ'!B$2:AS$1390,29,0)</f>
        <v>0</v>
      </c>
      <c r="D66" s="133">
        <f>COUNTIF('DNEVNI IZVESTAJ'!B$2:B$1390,A$31:A$2715)</f>
        <v>1</v>
      </c>
      <c r="E66" s="133">
        <f>VLOOKUP(A$31:A$2759,'DNEVNI IZVESTAJ'!B$2:H$1390,5,0)</f>
        <v>0</v>
      </c>
      <c r="F66" s="117">
        <f ca="1">SUMIF('DNEVNI IZVESTAJ'!A$2:D$1390,A66,'DNEVNI IZVESTAJ'!B$2:B$1390)</f>
        <v>0</v>
      </c>
      <c r="H66" s="117">
        <f ca="1">SUMIF('DNEVNI IZVESTAJ'!A$2:D$1390,A66,'DNEVNI IZVESTAJ'!C$2:C$1390)</f>
        <v>244.15</v>
      </c>
      <c r="I66" s="118">
        <f t="shared" ca="1" si="3"/>
        <v>244.15</v>
      </c>
      <c r="L66" s="156"/>
    </row>
    <row r="67" spans="1:12" ht="15" hidden="1">
      <c r="A67" s="292" t="s">
        <v>3773</v>
      </c>
      <c r="B67" s="119" t="e">
        <f>VLOOKUP(A$31:A$2734,'DNEVNI IZVESTAJ'!B$2:G$1390,6,0)</f>
        <v>#N/A</v>
      </c>
      <c r="C67" s="134" t="e">
        <f>VLOOKUP(A$31:A$2734,'DNEVNI IZVESTAJ'!B$2:AS$1390,29,0)</f>
        <v>#N/A</v>
      </c>
      <c r="D67" s="133">
        <f>COUNTIF('DNEVNI IZVESTAJ'!B$2:B$1390,A$31:A$2715)</f>
        <v>0</v>
      </c>
      <c r="E67" s="133" t="e">
        <f>VLOOKUP(A$31:A$2759,'DNEVNI IZVESTAJ'!B$2:H$1390,5,0)</f>
        <v>#N/A</v>
      </c>
      <c r="F67" s="117">
        <f ca="1">SUMIF('DNEVNI IZVESTAJ'!A$2:D$1390,A67,'DNEVNI IZVESTAJ'!B$2:B$1390)</f>
        <v>0</v>
      </c>
      <c r="H67" s="117">
        <f ca="1">SUMIF('DNEVNI IZVESTAJ'!A$2:D$1390,A67,'DNEVNI IZVESTAJ'!C$2:C$1390)</f>
        <v>0</v>
      </c>
      <c r="I67" s="118">
        <f t="shared" ca="1" si="3"/>
        <v>0</v>
      </c>
      <c r="L67" s="156"/>
    </row>
    <row r="68" spans="1:12" ht="15" hidden="1">
      <c r="A68" s="292" t="s">
        <v>5403</v>
      </c>
      <c r="B68" s="119" t="e">
        <f>VLOOKUP(A$31:A$2734,'DNEVNI IZVESTAJ'!B$2:G$1390,6,0)</f>
        <v>#N/A</v>
      </c>
      <c r="C68" s="134" t="e">
        <f>VLOOKUP(A$31:A$2734,'DNEVNI IZVESTAJ'!B$2:AS$1390,29,0)</f>
        <v>#N/A</v>
      </c>
      <c r="D68" s="133">
        <f>COUNTIF('DNEVNI IZVESTAJ'!B$2:B$1390,A$31:A$2715)</f>
        <v>0</v>
      </c>
      <c r="E68" s="133" t="e">
        <f>VLOOKUP(A$31:A$2759,'DNEVNI IZVESTAJ'!B$2:H$1390,5,0)</f>
        <v>#N/A</v>
      </c>
      <c r="F68" s="117">
        <f ca="1">SUMIF('DNEVNI IZVESTAJ'!A$2:D$1390,A68,'DNEVNI IZVESTAJ'!B$2:B$1390)</f>
        <v>0</v>
      </c>
      <c r="H68" s="117">
        <f ca="1">SUMIF('DNEVNI IZVESTAJ'!A$2:D$1390,A68,'DNEVNI IZVESTAJ'!C$2:C$1390)</f>
        <v>0</v>
      </c>
      <c r="I68" s="118">
        <f t="shared" ca="1" si="3"/>
        <v>0</v>
      </c>
      <c r="L68" s="156"/>
    </row>
    <row r="69" spans="1:12" ht="15" hidden="1">
      <c r="A69" s="292" t="s">
        <v>15142</v>
      </c>
      <c r="B69" s="119" t="str">
        <f>VLOOKUP(A$31:A$2734,'DNEVNI IZVESTAJ'!B$2:G$1390,6,0)</f>
        <v>SME</v>
      </c>
      <c r="C69" s="134" t="str">
        <f>VLOOKUP(A$31:A$2734,'DNEVNI IZVESTAJ'!B$2:AS$1390,29,0)</f>
        <v>10</v>
      </c>
      <c r="D69" s="133">
        <f>COUNTIF('DNEVNI IZVESTAJ'!B$2:B$1390,A$31:A$2715)</f>
        <v>7</v>
      </c>
      <c r="E69" s="133">
        <f>VLOOKUP(A$31:A$2759,'DNEVNI IZVESTAJ'!B$2:H$1390,5,0)</f>
        <v>186</v>
      </c>
      <c r="F69" s="117">
        <f ca="1">SUMIF('DNEVNI IZVESTAJ'!A$2:D$1390,A69,'DNEVNI IZVESTAJ'!B$2:B$1390)</f>
        <v>18922.93</v>
      </c>
      <c r="H69" s="117">
        <f ca="1">SUMIF('DNEVNI IZVESTAJ'!A$2:D$1390,A69,'DNEVNI IZVESTAJ'!C$2:C$1390)</f>
        <v>0</v>
      </c>
      <c r="I69" s="118">
        <f t="shared" ca="1" si="3"/>
        <v>18922.93</v>
      </c>
      <c r="L69" s="156"/>
    </row>
    <row r="70" spans="1:12" ht="15" hidden="1">
      <c r="A70" s="292" t="s">
        <v>6522</v>
      </c>
      <c r="B70" s="119" t="str">
        <f>VLOOKUP(A$31:A$2734,'DNEVNI IZVESTAJ'!B$2:G$1390,6,0)</f>
        <v>SME</v>
      </c>
      <c r="C70" s="134" t="str">
        <f>VLOOKUP(A$31:A$2734,'DNEVNI IZVESTAJ'!B$2:AS$1390,29,0)</f>
        <v>10</v>
      </c>
      <c r="D70" s="133">
        <f>COUNTIF('DNEVNI IZVESTAJ'!B$2:B$1390,A$31:A$2715)</f>
        <v>15</v>
      </c>
      <c r="E70" s="133">
        <f>VLOOKUP(A$31:A$2759,'DNEVNI IZVESTAJ'!B$2:H$1390,5,0)</f>
        <v>1632</v>
      </c>
      <c r="F70" s="117">
        <f ca="1">SUMIF('DNEVNI IZVESTAJ'!A$2:D$1390,A70,'DNEVNI IZVESTAJ'!B$2:B$1390)</f>
        <v>391505.43</v>
      </c>
      <c r="H70" s="117">
        <f ca="1">SUMIF('DNEVNI IZVESTAJ'!A$2:D$1390,A70,'DNEVNI IZVESTAJ'!C$2:C$1390)</f>
        <v>0</v>
      </c>
      <c r="I70" s="118">
        <f t="shared" ca="1" si="3"/>
        <v>391505.43</v>
      </c>
      <c r="L70" s="156"/>
    </row>
    <row r="71" spans="1:12" ht="15" hidden="1">
      <c r="A71" s="292" t="s">
        <v>4386</v>
      </c>
      <c r="B71" s="119" t="str">
        <f>VLOOKUP(A$31:A$2734,'DNEVNI IZVESTAJ'!B$2:G$1390,6,0)</f>
        <v>SME</v>
      </c>
      <c r="C71" s="134" t="str">
        <f>VLOOKUP(A$31:A$2734,'DNEVNI IZVESTAJ'!B$2:AS$1390,29,0)</f>
        <v>11</v>
      </c>
      <c r="D71" s="133">
        <f>COUNTIF('DNEVNI IZVESTAJ'!B$2:B$1390,A$31:A$2715)</f>
        <v>1</v>
      </c>
      <c r="E71" s="133">
        <f>VLOOKUP(A$31:A$2759,'DNEVNI IZVESTAJ'!B$2:H$1390,5,0)</f>
        <v>809</v>
      </c>
      <c r="F71" s="117">
        <f ca="1">SUMIF('DNEVNI IZVESTAJ'!A$2:D$1390,A71,'DNEVNI IZVESTAJ'!B$2:B$1390)</f>
        <v>2105.7600000000002</v>
      </c>
      <c r="H71" s="117">
        <f ca="1">SUMIF('DNEVNI IZVESTAJ'!A$2:D$1390,A71,'DNEVNI IZVESTAJ'!C$2:C$1390)</f>
        <v>0</v>
      </c>
      <c r="I71" s="118">
        <f t="shared" ca="1" si="3"/>
        <v>2105.7600000000002</v>
      </c>
      <c r="L71" s="156"/>
    </row>
    <row r="72" spans="1:12" ht="15" hidden="1">
      <c r="A72" s="292" t="s">
        <v>1116</v>
      </c>
      <c r="B72" s="119" t="str">
        <f>VLOOKUP(A$31:A$2734,'DNEVNI IZVESTAJ'!B$2:G$1390,6,0)</f>
        <v>SBB</v>
      </c>
      <c r="C72" s="134" t="str">
        <f>VLOOKUP(A$31:A$2734,'DNEVNI IZVESTAJ'!B$2:AS$1390,29,0)</f>
        <v>0</v>
      </c>
      <c r="D72" s="133">
        <f>COUNTIF('DNEVNI IZVESTAJ'!B$2:B$1390,A$31:A$2715)</f>
        <v>1</v>
      </c>
      <c r="E72" s="133">
        <f>VLOOKUP(A$31:A$2759,'DNEVNI IZVESTAJ'!B$2:H$1390,5,0)</f>
        <v>1858</v>
      </c>
      <c r="F72" s="117">
        <f ca="1">SUMIF('DNEVNI IZVESTAJ'!A$2:D$1390,A72,'DNEVNI IZVESTAJ'!B$2:B$1390)</f>
        <v>75687.72</v>
      </c>
      <c r="H72" s="117">
        <f ca="1">SUMIF('DNEVNI IZVESTAJ'!A$2:D$1390,A72,'DNEVNI IZVESTAJ'!C$2:C$1390)</f>
        <v>0</v>
      </c>
      <c r="I72" s="118">
        <f t="shared" ca="1" si="3"/>
        <v>75687.72</v>
      </c>
      <c r="L72" s="156"/>
    </row>
    <row r="73" spans="1:12" ht="15" hidden="1">
      <c r="A73" s="292" t="s">
        <v>298</v>
      </c>
      <c r="B73" s="119" t="str">
        <f>VLOOKUP(A$31:A$2734,'DNEVNI IZVESTAJ'!B$2:G$1390,6,0)</f>
        <v>SME</v>
      </c>
      <c r="C73" s="134" t="str">
        <f>VLOOKUP(A$31:A$2734,'DNEVNI IZVESTAJ'!B$2:AS$1390,29,0)</f>
        <v>5</v>
      </c>
      <c r="D73" s="133">
        <f>COUNTIF('DNEVNI IZVESTAJ'!B$2:B$1390,A$31:A$2715)</f>
        <v>62</v>
      </c>
      <c r="E73" s="133">
        <f>VLOOKUP(A$31:A$2759,'DNEVNI IZVESTAJ'!B$2:H$1390,5,0)</f>
        <v>18</v>
      </c>
      <c r="F73" s="117">
        <f ca="1">SUMIF('DNEVNI IZVESTAJ'!A$2:D$1390,A73,'DNEVNI IZVESTAJ'!B$2:B$1390)</f>
        <v>16127.769999999999</v>
      </c>
      <c r="H73" s="117">
        <f ca="1">SUMIF('DNEVNI IZVESTAJ'!A$2:D$1390,A73,'DNEVNI IZVESTAJ'!C$2:C$1390)</f>
        <v>220481.13</v>
      </c>
      <c r="I73" s="118">
        <f t="shared" ref="I73:I136" ca="1" si="4">SUM(F73:H73)</f>
        <v>236608.9</v>
      </c>
      <c r="L73" s="156"/>
    </row>
    <row r="74" spans="1:12" ht="15" hidden="1">
      <c r="A74" s="292" t="s">
        <v>2454</v>
      </c>
      <c r="B74" s="119" t="e">
        <f>VLOOKUP(A$31:A$2734,'DNEVNI IZVESTAJ'!B$2:G$1390,6,0)</f>
        <v>#N/A</v>
      </c>
      <c r="C74" s="134" t="e">
        <f>VLOOKUP(A$31:A$2734,'DNEVNI IZVESTAJ'!B$2:AS$1390,29,0)</f>
        <v>#N/A</v>
      </c>
      <c r="D74" s="133">
        <f>COUNTIF('DNEVNI IZVESTAJ'!B$2:B$1390,A$31:A$2715)</f>
        <v>0</v>
      </c>
      <c r="E74" s="133" t="e">
        <f>VLOOKUP(A$31:A$2759,'DNEVNI IZVESTAJ'!B$2:H$1390,5,0)</f>
        <v>#N/A</v>
      </c>
      <c r="F74" s="117">
        <f ca="1">SUMIF('DNEVNI IZVESTAJ'!A$2:D$1390,A74,'DNEVNI IZVESTAJ'!B$2:B$1390)</f>
        <v>0</v>
      </c>
      <c r="H74" s="117">
        <f ca="1">SUMIF('DNEVNI IZVESTAJ'!A$2:D$1390,A74,'DNEVNI IZVESTAJ'!C$2:C$1390)</f>
        <v>0</v>
      </c>
      <c r="I74" s="118">
        <f t="shared" ca="1" si="4"/>
        <v>0</v>
      </c>
      <c r="L74" s="156"/>
    </row>
    <row r="75" spans="1:12" ht="15" hidden="1">
      <c r="A75" s="292" t="s">
        <v>4986</v>
      </c>
      <c r="B75" s="119" t="str">
        <f>VLOOKUP(A$31:A$2734,'DNEVNI IZVESTAJ'!B$2:G$1390,6,0)</f>
        <v>SME</v>
      </c>
      <c r="C75" s="134" t="str">
        <f>VLOOKUP(A$31:A$2734,'DNEVNI IZVESTAJ'!B$2:AS$1390,29,0)</f>
        <v>11</v>
      </c>
      <c r="D75" s="133">
        <f>COUNTIF('DNEVNI IZVESTAJ'!B$2:B$1390,A$31:A$2715)</f>
        <v>15</v>
      </c>
      <c r="E75" s="133">
        <f>VLOOKUP(A$31:A$2759,'DNEVNI IZVESTAJ'!B$2:H$1390,5,0)</f>
        <v>1753</v>
      </c>
      <c r="F75" s="117">
        <f ca="1">SUMIF('DNEVNI IZVESTAJ'!A$2:D$1390,A75,'DNEVNI IZVESTAJ'!B$2:B$1390)</f>
        <v>30623.499999999996</v>
      </c>
      <c r="H75" s="117">
        <f ca="1">SUMIF('DNEVNI IZVESTAJ'!A$2:D$1390,A75,'DNEVNI IZVESTAJ'!C$2:C$1390)</f>
        <v>0</v>
      </c>
      <c r="I75" s="118">
        <f t="shared" ca="1" si="4"/>
        <v>30623.499999999996</v>
      </c>
      <c r="L75" s="156"/>
    </row>
    <row r="76" spans="1:12" ht="15" hidden="1">
      <c r="A76" s="292" t="s">
        <v>5449</v>
      </c>
      <c r="B76" s="119" t="str">
        <f>VLOOKUP(A$31:A$2734,'DNEVNI IZVESTAJ'!B$2:G$1390,6,0)</f>
        <v>L CORP</v>
      </c>
      <c r="C76" s="134" t="str">
        <f>VLOOKUP(A$31:A$2734,'DNEVNI IZVESTAJ'!B$2:AS$1390,29,0)</f>
        <v>9</v>
      </c>
      <c r="D76" s="133">
        <f>COUNTIF('DNEVNI IZVESTAJ'!B$2:B$1390,A$31:A$2715)</f>
        <v>2</v>
      </c>
      <c r="E76" s="133">
        <f>VLOOKUP(A$31:A$2759,'DNEVNI IZVESTAJ'!B$2:H$1390,5,0)</f>
        <v>596</v>
      </c>
      <c r="F76" s="117">
        <f ca="1">SUMIF('DNEVNI IZVESTAJ'!A$2:D$1390,A76,'DNEVNI IZVESTAJ'!B$2:B$1390)</f>
        <v>64979.55</v>
      </c>
      <c r="H76" s="117">
        <f ca="1">SUMIF('DNEVNI IZVESTAJ'!A$2:D$1390,A76,'DNEVNI IZVESTAJ'!C$2:C$1390)</f>
        <v>0</v>
      </c>
      <c r="I76" s="118">
        <f t="shared" ca="1" si="4"/>
        <v>64979.55</v>
      </c>
      <c r="L76" s="156"/>
    </row>
    <row r="77" spans="1:12" ht="15" hidden="1">
      <c r="A77" s="292" t="s">
        <v>5451</v>
      </c>
      <c r="B77" s="119" t="str">
        <f>VLOOKUP(A$31:A$2734,'DNEVNI IZVESTAJ'!B$2:G$1390,6,0)</f>
        <v>L CORP</v>
      </c>
      <c r="C77" s="134" t="str">
        <f>VLOOKUP(A$31:A$2734,'DNEVNI IZVESTAJ'!B$2:AS$1390,29,0)</f>
        <v>9</v>
      </c>
      <c r="D77" s="133">
        <f>COUNTIF('DNEVNI IZVESTAJ'!B$2:B$1390,A$31:A$2715)</f>
        <v>4</v>
      </c>
      <c r="E77" s="133">
        <f>VLOOKUP(A$31:A$2759,'DNEVNI IZVESTAJ'!B$2:H$1390,5,0)</f>
        <v>595</v>
      </c>
      <c r="F77" s="117">
        <f ca="1">SUMIF('DNEVNI IZVESTAJ'!A$2:D$1390,A77,'DNEVNI IZVESTAJ'!B$2:B$1390)</f>
        <v>309452.48</v>
      </c>
      <c r="H77" s="117">
        <f ca="1">SUMIF('DNEVNI IZVESTAJ'!A$2:D$1390,A77,'DNEVNI IZVESTAJ'!C$2:C$1390)</f>
        <v>0</v>
      </c>
      <c r="I77" s="118">
        <f t="shared" ca="1" si="4"/>
        <v>309452.48</v>
      </c>
      <c r="L77" s="156"/>
    </row>
    <row r="78" spans="1:12" ht="15" hidden="1">
      <c r="A78" s="292" t="s">
        <v>5697</v>
      </c>
      <c r="B78" s="119" t="e">
        <f>VLOOKUP(A$31:A$2734,'DNEVNI IZVESTAJ'!B$2:G$1390,6,0)</f>
        <v>#N/A</v>
      </c>
      <c r="C78" s="134" t="e">
        <f>VLOOKUP(A$31:A$2734,'DNEVNI IZVESTAJ'!B$2:AS$1390,29,0)</f>
        <v>#N/A</v>
      </c>
      <c r="D78" s="133">
        <f>COUNTIF('DNEVNI IZVESTAJ'!B$2:B$1390,A$31:A$2715)</f>
        <v>0</v>
      </c>
      <c r="E78" s="133" t="e">
        <f>VLOOKUP(A$31:A$2759,'DNEVNI IZVESTAJ'!B$2:H$1390,5,0)</f>
        <v>#N/A</v>
      </c>
      <c r="F78" s="117">
        <f ca="1">SUMIF('DNEVNI IZVESTAJ'!A$2:D$1390,A78,'DNEVNI IZVESTAJ'!B$2:B$1390)</f>
        <v>0</v>
      </c>
      <c r="H78" s="117">
        <f ca="1">SUMIF('DNEVNI IZVESTAJ'!A$2:D$1390,A78,'DNEVNI IZVESTAJ'!C$2:C$1390)</f>
        <v>0</v>
      </c>
      <c r="I78" s="118">
        <f t="shared" ca="1" si="4"/>
        <v>0</v>
      </c>
      <c r="L78" s="156"/>
    </row>
    <row r="79" spans="1:12" ht="15" hidden="1">
      <c r="A79" s="292" t="s">
        <v>323</v>
      </c>
      <c r="B79" s="119" t="str">
        <f>VLOOKUP(A$31:A$2734,'DNEVNI IZVESTAJ'!B$2:G$1390,6,0)</f>
        <v>SBB</v>
      </c>
      <c r="C79" s="134" t="str">
        <f>VLOOKUP(A$31:A$2734,'DNEVNI IZVESTAJ'!B$2:AS$1390,29,0)</f>
        <v>0</v>
      </c>
      <c r="D79" s="133">
        <f>COUNTIF('DNEVNI IZVESTAJ'!B$2:B$1390,A$31:A$2715)</f>
        <v>1</v>
      </c>
      <c r="E79" s="133">
        <f>VLOOKUP(A$31:A$2759,'DNEVNI IZVESTAJ'!B$2:H$1390,5,0)</f>
        <v>1067</v>
      </c>
      <c r="F79" s="117">
        <f ca="1">SUMIF('DNEVNI IZVESTAJ'!A$2:D$1390,A79,'DNEVNI IZVESTAJ'!B$2:B$1390)</f>
        <v>1950.44</v>
      </c>
      <c r="H79" s="117">
        <f ca="1">SUMIF('DNEVNI IZVESTAJ'!A$2:D$1390,A79,'DNEVNI IZVESTAJ'!C$2:C$1390)</f>
        <v>0</v>
      </c>
      <c r="I79" s="118">
        <f t="shared" ca="1" si="4"/>
        <v>1950.44</v>
      </c>
      <c r="L79" s="156"/>
    </row>
    <row r="80" spans="1:12" ht="15" hidden="1">
      <c r="A80" s="292" t="s">
        <v>15381</v>
      </c>
      <c r="B80" s="119" t="str">
        <f>VLOOKUP(A$31:A$2734,'DNEVNI IZVESTAJ'!B$2:G$1390,6,0)</f>
        <v>SBB</v>
      </c>
      <c r="C80" s="134" t="str">
        <f>VLOOKUP(A$31:A$2734,'DNEVNI IZVESTAJ'!B$2:AS$1390,29,0)</f>
        <v>0</v>
      </c>
      <c r="D80" s="133">
        <f>COUNTIF('DNEVNI IZVESTAJ'!B$2:B$1390,A$31:A$2715)</f>
        <v>1</v>
      </c>
      <c r="E80" s="133">
        <f>VLOOKUP(A$31:A$2759,'DNEVNI IZVESTAJ'!B$2:H$1390,5,0)</f>
        <v>0</v>
      </c>
      <c r="F80" s="117">
        <f ca="1">SUMIF('DNEVNI IZVESTAJ'!A$2:D$1390,A80,'DNEVNI IZVESTAJ'!B$2:B$1390)</f>
        <v>0</v>
      </c>
      <c r="H80" s="117">
        <f ca="1">SUMIF('DNEVNI IZVESTAJ'!A$2:D$1390,A80,'DNEVNI IZVESTAJ'!C$2:C$1390)</f>
        <v>4634.26</v>
      </c>
      <c r="I80" s="118">
        <f t="shared" ca="1" si="4"/>
        <v>4634.26</v>
      </c>
      <c r="L80" s="156"/>
    </row>
    <row r="81" spans="1:12" ht="15" hidden="1">
      <c r="A81" s="292" t="s">
        <v>3123</v>
      </c>
      <c r="B81" s="119" t="e">
        <f>VLOOKUP(A$31:A$2734,'DNEVNI IZVESTAJ'!B$2:G$1390,6,0)</f>
        <v>#N/A</v>
      </c>
      <c r="C81" s="134" t="e">
        <f>VLOOKUP(A$31:A$2734,'DNEVNI IZVESTAJ'!B$2:AS$1390,29,0)</f>
        <v>#N/A</v>
      </c>
      <c r="D81" s="133">
        <f>COUNTIF('DNEVNI IZVESTAJ'!B$2:B$1390,A$31:A$2715)</f>
        <v>0</v>
      </c>
      <c r="E81" s="133" t="e">
        <f>VLOOKUP(A$31:A$2759,'DNEVNI IZVESTAJ'!B$2:H$1390,5,0)</f>
        <v>#N/A</v>
      </c>
      <c r="F81" s="117">
        <f ca="1">SUMIF('DNEVNI IZVESTAJ'!A$2:D$1390,A81,'DNEVNI IZVESTAJ'!B$2:B$1390)</f>
        <v>0</v>
      </c>
      <c r="H81" s="117">
        <f ca="1">SUMIF('DNEVNI IZVESTAJ'!A$2:D$1390,A81,'DNEVNI IZVESTAJ'!C$2:C$1390)</f>
        <v>0</v>
      </c>
      <c r="I81" s="118">
        <f t="shared" ca="1" si="4"/>
        <v>0</v>
      </c>
      <c r="L81" s="156"/>
    </row>
    <row r="82" spans="1:12" ht="15" hidden="1">
      <c r="A82" s="292" t="s">
        <v>3125</v>
      </c>
      <c r="B82" s="119" t="str">
        <f>VLOOKUP(A$31:A$2734,'DNEVNI IZVESTAJ'!B$2:G$1390,6,0)</f>
        <v>INDIV</v>
      </c>
      <c r="C82" s="134" t="str">
        <f>VLOOKUP(A$31:A$2734,'DNEVNI IZVESTAJ'!B$2:AS$1390,29,0)</f>
        <v>0</v>
      </c>
      <c r="D82" s="133">
        <f>COUNTIF('DNEVNI IZVESTAJ'!B$2:B$1390,A$31:A$2715)</f>
        <v>1</v>
      </c>
      <c r="E82" s="133">
        <f>VLOOKUP(A$31:A$2759,'DNEVNI IZVESTAJ'!B$2:H$1390,5,0)</f>
        <v>0</v>
      </c>
      <c r="F82" s="117">
        <f ca="1">SUMIF('DNEVNI IZVESTAJ'!A$2:D$1390,A82,'DNEVNI IZVESTAJ'!B$2:B$1390)</f>
        <v>0</v>
      </c>
      <c r="H82" s="117">
        <f ca="1">SUMIF('DNEVNI IZVESTAJ'!A$2:D$1390,A82,'DNEVNI IZVESTAJ'!C$2:C$1390)</f>
        <v>137.36000000000001</v>
      </c>
      <c r="I82" s="118">
        <f t="shared" ca="1" si="4"/>
        <v>137.36000000000001</v>
      </c>
      <c r="L82" s="156"/>
    </row>
    <row r="83" spans="1:12" ht="15" hidden="1">
      <c r="A83" s="292" t="s">
        <v>3127</v>
      </c>
      <c r="B83" s="119" t="str">
        <f>VLOOKUP(A$31:A$2734,'DNEVNI IZVESTAJ'!B$2:G$1390,6,0)</f>
        <v>INDIV</v>
      </c>
      <c r="C83" s="134" t="str">
        <f>VLOOKUP(A$31:A$2734,'DNEVNI IZVESTAJ'!B$2:AS$1390,29,0)</f>
        <v>0</v>
      </c>
      <c r="D83" s="133">
        <f>COUNTIF('DNEVNI IZVESTAJ'!B$2:B$1390,A$31:A$2715)</f>
        <v>1</v>
      </c>
      <c r="E83" s="133">
        <f>VLOOKUP(A$31:A$2759,'DNEVNI IZVESTAJ'!B$2:H$1390,5,0)</f>
        <v>0</v>
      </c>
      <c r="F83" s="117">
        <f ca="1">SUMIF('DNEVNI IZVESTAJ'!A$2:D$1390,A83,'DNEVNI IZVESTAJ'!B$2:B$1390)</f>
        <v>0</v>
      </c>
      <c r="H83" s="117">
        <f ca="1">SUMIF('DNEVNI IZVESTAJ'!A$2:D$1390,A83,'DNEVNI IZVESTAJ'!C$2:C$1390)</f>
        <v>342.08</v>
      </c>
      <c r="I83" s="118">
        <f t="shared" ca="1" si="4"/>
        <v>342.08</v>
      </c>
      <c r="L83" s="156"/>
    </row>
    <row r="84" spans="1:12" ht="15" hidden="1">
      <c r="A84" s="292" t="s">
        <v>3129</v>
      </c>
      <c r="B84" s="119" t="e">
        <f>VLOOKUP(A$31:A$2734,'DNEVNI IZVESTAJ'!B$2:G$1390,6,0)</f>
        <v>#N/A</v>
      </c>
      <c r="C84" s="134" t="e">
        <f>VLOOKUP(A$31:A$2734,'DNEVNI IZVESTAJ'!B$2:AS$1390,29,0)</f>
        <v>#N/A</v>
      </c>
      <c r="D84" s="133">
        <f>COUNTIF('DNEVNI IZVESTAJ'!B$2:B$1390,A$31:A$2715)</f>
        <v>0</v>
      </c>
      <c r="E84" s="133" t="e">
        <f>VLOOKUP(A$31:A$2759,'DNEVNI IZVESTAJ'!B$2:H$1390,5,0)</f>
        <v>#N/A</v>
      </c>
      <c r="F84" s="117">
        <f ca="1">SUMIF('DNEVNI IZVESTAJ'!A$2:D$1390,A84,'DNEVNI IZVESTAJ'!B$2:B$1390)</f>
        <v>0</v>
      </c>
      <c r="H84" s="117">
        <f ca="1">SUMIF('DNEVNI IZVESTAJ'!A$2:D$1390,A84,'DNEVNI IZVESTAJ'!C$2:C$1390)</f>
        <v>0</v>
      </c>
      <c r="I84" s="118">
        <f t="shared" ca="1" si="4"/>
        <v>0</v>
      </c>
      <c r="L84" s="156"/>
    </row>
    <row r="85" spans="1:12" ht="15" hidden="1">
      <c r="A85" s="292" t="s">
        <v>1928</v>
      </c>
      <c r="B85" s="119" t="e">
        <f>VLOOKUP(A$31:A$2734,'DNEVNI IZVESTAJ'!B$2:G$1390,6,0)</f>
        <v>#N/A</v>
      </c>
      <c r="C85" s="134" t="e">
        <f>VLOOKUP(A$31:A$2734,'DNEVNI IZVESTAJ'!B$2:AS$1390,29,0)</f>
        <v>#N/A</v>
      </c>
      <c r="D85" s="133">
        <f>COUNTIF('DNEVNI IZVESTAJ'!B$2:B$1390,A$31:A$2715)</f>
        <v>0</v>
      </c>
      <c r="E85" s="133" t="e">
        <f>VLOOKUP(A$31:A$2759,'DNEVNI IZVESTAJ'!B$2:H$1390,5,0)</f>
        <v>#N/A</v>
      </c>
      <c r="F85" s="117">
        <f ca="1">SUMIF('DNEVNI IZVESTAJ'!A$2:D$1390,A85,'DNEVNI IZVESTAJ'!B$2:B$1390)</f>
        <v>0</v>
      </c>
      <c r="H85" s="117">
        <f ca="1">SUMIF('DNEVNI IZVESTAJ'!A$2:D$1390,A85,'DNEVNI IZVESTAJ'!C$2:C$1390)</f>
        <v>0</v>
      </c>
      <c r="I85" s="118">
        <f t="shared" ca="1" si="4"/>
        <v>0</v>
      </c>
      <c r="L85" s="156"/>
    </row>
    <row r="86" spans="1:12" ht="15" hidden="1">
      <c r="A86" s="292" t="s">
        <v>3131</v>
      </c>
      <c r="B86" s="119" t="e">
        <f>VLOOKUP(A$31:A$2734,'DNEVNI IZVESTAJ'!B$2:G$1390,6,0)</f>
        <v>#N/A</v>
      </c>
      <c r="C86" s="134" t="e">
        <f>VLOOKUP(A$31:A$2734,'DNEVNI IZVESTAJ'!B$2:AS$1390,29,0)</f>
        <v>#N/A</v>
      </c>
      <c r="D86" s="133">
        <f>COUNTIF('DNEVNI IZVESTAJ'!B$2:B$1390,A$31:A$2715)</f>
        <v>0</v>
      </c>
      <c r="E86" s="133" t="e">
        <f>VLOOKUP(A$31:A$2759,'DNEVNI IZVESTAJ'!B$2:H$1390,5,0)</f>
        <v>#N/A</v>
      </c>
      <c r="F86" s="117">
        <f ca="1">SUMIF('DNEVNI IZVESTAJ'!A$2:D$1390,A86,'DNEVNI IZVESTAJ'!B$2:B$1390)</f>
        <v>0</v>
      </c>
      <c r="H86" s="117">
        <f ca="1">SUMIF('DNEVNI IZVESTAJ'!A$2:D$1390,A86,'DNEVNI IZVESTAJ'!C$2:C$1390)</f>
        <v>0</v>
      </c>
      <c r="I86" s="118">
        <f t="shared" ca="1" si="4"/>
        <v>0</v>
      </c>
      <c r="L86" s="156"/>
    </row>
    <row r="87" spans="1:12" ht="15" hidden="1">
      <c r="A87" s="292" t="s">
        <v>345</v>
      </c>
      <c r="B87" s="119" t="e">
        <f>VLOOKUP(A$31:A$2734,'DNEVNI IZVESTAJ'!B$2:G$1390,6,0)</f>
        <v>#N/A</v>
      </c>
      <c r="C87" s="134" t="e">
        <f>VLOOKUP(A$31:A$2734,'DNEVNI IZVESTAJ'!B$2:AS$1390,29,0)</f>
        <v>#N/A</v>
      </c>
      <c r="D87" s="133">
        <f>COUNTIF('DNEVNI IZVESTAJ'!B$2:B$1390,A$31:A$2715)</f>
        <v>0</v>
      </c>
      <c r="E87" s="133" t="e">
        <f>VLOOKUP(A$31:A$2759,'DNEVNI IZVESTAJ'!B$2:H$1390,5,0)</f>
        <v>#N/A</v>
      </c>
      <c r="F87" s="117">
        <f ca="1">SUMIF('DNEVNI IZVESTAJ'!A$2:D$1390,A87,'DNEVNI IZVESTAJ'!B$2:B$1390)</f>
        <v>0</v>
      </c>
      <c r="H87" s="117">
        <f ca="1">SUMIF('DNEVNI IZVESTAJ'!A$2:D$1390,A87,'DNEVNI IZVESTAJ'!C$2:C$1390)</f>
        <v>0</v>
      </c>
      <c r="I87" s="118">
        <f t="shared" ca="1" si="4"/>
        <v>0</v>
      </c>
      <c r="L87" s="156"/>
    </row>
    <row r="88" spans="1:12" ht="15" hidden="1">
      <c r="A88" s="292" t="s">
        <v>3140</v>
      </c>
      <c r="B88" s="119" t="e">
        <f>VLOOKUP(A$31:A$2734,'DNEVNI IZVESTAJ'!B$2:G$1390,6,0)</f>
        <v>#N/A</v>
      </c>
      <c r="C88" s="134" t="e">
        <f>VLOOKUP(A$31:A$2734,'DNEVNI IZVESTAJ'!B$2:AS$1390,29,0)</f>
        <v>#N/A</v>
      </c>
      <c r="D88" s="133">
        <f>COUNTIF('DNEVNI IZVESTAJ'!B$2:B$1390,A$31:A$2715)</f>
        <v>0</v>
      </c>
      <c r="E88" s="133" t="e">
        <f>VLOOKUP(A$31:A$2759,'DNEVNI IZVESTAJ'!B$2:H$1390,5,0)</f>
        <v>#N/A</v>
      </c>
      <c r="F88" s="117">
        <f ca="1">SUMIF('DNEVNI IZVESTAJ'!A$2:D$1390,A88,'DNEVNI IZVESTAJ'!B$2:B$1390)</f>
        <v>0</v>
      </c>
      <c r="H88" s="117">
        <f ca="1">SUMIF('DNEVNI IZVESTAJ'!A$2:D$1390,A88,'DNEVNI IZVESTAJ'!C$2:C$1390)</f>
        <v>0</v>
      </c>
      <c r="I88" s="118">
        <f t="shared" ca="1" si="4"/>
        <v>0</v>
      </c>
      <c r="L88" s="156"/>
    </row>
    <row r="89" spans="1:12" ht="15" hidden="1">
      <c r="A89" s="292" t="s">
        <v>3953</v>
      </c>
      <c r="B89" s="119" t="e">
        <f>VLOOKUP(A$31:A$2734,'DNEVNI IZVESTAJ'!B$2:G$1390,6,0)</f>
        <v>#N/A</v>
      </c>
      <c r="C89" s="134" t="e">
        <f>VLOOKUP(A$31:A$2734,'DNEVNI IZVESTAJ'!B$2:AS$1390,29,0)</f>
        <v>#N/A</v>
      </c>
      <c r="D89" s="133">
        <f>COUNTIF('DNEVNI IZVESTAJ'!B$2:B$1390,A$31:A$2715)</f>
        <v>0</v>
      </c>
      <c r="E89" s="133" t="e">
        <f>VLOOKUP(A$31:A$2759,'DNEVNI IZVESTAJ'!B$2:H$1390,5,0)</f>
        <v>#N/A</v>
      </c>
      <c r="F89" s="117">
        <f ca="1">SUMIF('DNEVNI IZVESTAJ'!A$2:D$1390,A89,'DNEVNI IZVESTAJ'!B$2:B$1390)</f>
        <v>0</v>
      </c>
      <c r="H89" s="117">
        <f ca="1">SUMIF('DNEVNI IZVESTAJ'!A$2:D$1390,A89,'DNEVNI IZVESTAJ'!C$2:C$1390)</f>
        <v>0</v>
      </c>
      <c r="I89" s="118">
        <f t="shared" ca="1" si="4"/>
        <v>0</v>
      </c>
      <c r="L89" s="156"/>
    </row>
    <row r="90" spans="1:12" ht="15" hidden="1">
      <c r="A90" s="292" t="s">
        <v>3151</v>
      </c>
      <c r="B90" s="119" t="e">
        <f>VLOOKUP(A$31:A$2734,'DNEVNI IZVESTAJ'!B$2:G$1390,6,0)</f>
        <v>#N/A</v>
      </c>
      <c r="C90" s="134" t="e">
        <f>VLOOKUP(A$31:A$2734,'DNEVNI IZVESTAJ'!B$2:AS$1390,29,0)</f>
        <v>#N/A</v>
      </c>
      <c r="D90" s="133">
        <f>COUNTIF('DNEVNI IZVESTAJ'!B$2:B$1390,A$31:A$2715)</f>
        <v>0</v>
      </c>
      <c r="E90" s="133" t="e">
        <f>VLOOKUP(A$31:A$2759,'DNEVNI IZVESTAJ'!B$2:H$1390,5,0)</f>
        <v>#N/A</v>
      </c>
      <c r="F90" s="117">
        <f ca="1">SUMIF('DNEVNI IZVESTAJ'!A$2:D$1390,A90,'DNEVNI IZVESTAJ'!B$2:B$1390)</f>
        <v>0</v>
      </c>
      <c r="H90" s="117">
        <f ca="1">SUMIF('DNEVNI IZVESTAJ'!A$2:D$1390,A90,'DNEVNI IZVESTAJ'!C$2:C$1390)</f>
        <v>0</v>
      </c>
      <c r="I90" s="118">
        <f t="shared" ca="1" si="4"/>
        <v>0</v>
      </c>
      <c r="L90" s="156"/>
    </row>
    <row r="91" spans="1:12" ht="15" hidden="1">
      <c r="A91" s="292" t="s">
        <v>3154</v>
      </c>
      <c r="B91" s="119" t="e">
        <f>VLOOKUP(A$31:A$2734,'DNEVNI IZVESTAJ'!B$2:G$1390,6,0)</f>
        <v>#N/A</v>
      </c>
      <c r="C91" s="134" t="e">
        <f>VLOOKUP(A$31:A$2734,'DNEVNI IZVESTAJ'!B$2:AS$1390,29,0)</f>
        <v>#N/A</v>
      </c>
      <c r="D91" s="133">
        <f>COUNTIF('DNEVNI IZVESTAJ'!B$2:B$1390,A$31:A$2715)</f>
        <v>0</v>
      </c>
      <c r="E91" s="133" t="e">
        <f>VLOOKUP(A$31:A$2759,'DNEVNI IZVESTAJ'!B$2:H$1390,5,0)</f>
        <v>#N/A</v>
      </c>
      <c r="F91" s="117">
        <f ca="1">SUMIF('DNEVNI IZVESTAJ'!A$2:D$1390,A91,'DNEVNI IZVESTAJ'!B$2:B$1390)</f>
        <v>0</v>
      </c>
      <c r="H91" s="117">
        <f ca="1">SUMIF('DNEVNI IZVESTAJ'!A$2:D$1390,A91,'DNEVNI IZVESTAJ'!C$2:C$1390)</f>
        <v>0</v>
      </c>
      <c r="I91" s="118">
        <f t="shared" ca="1" si="4"/>
        <v>0</v>
      </c>
      <c r="L91" s="156"/>
    </row>
    <row r="92" spans="1:12" ht="15" hidden="1">
      <c r="A92" s="292" t="s">
        <v>2834</v>
      </c>
      <c r="B92" s="119" t="e">
        <f>VLOOKUP(A$31:A$2734,'DNEVNI IZVESTAJ'!B$2:G$1390,6,0)</f>
        <v>#N/A</v>
      </c>
      <c r="C92" s="134" t="e">
        <f>VLOOKUP(A$31:A$2734,'DNEVNI IZVESTAJ'!B$2:AS$1390,29,0)</f>
        <v>#N/A</v>
      </c>
      <c r="D92" s="133">
        <f>COUNTIF('DNEVNI IZVESTAJ'!B$2:B$1390,A$31:A$2715)</f>
        <v>0</v>
      </c>
      <c r="E92" s="133" t="e">
        <f>VLOOKUP(A$31:A$2759,'DNEVNI IZVESTAJ'!B$2:H$1390,5,0)</f>
        <v>#N/A</v>
      </c>
      <c r="F92" s="117">
        <f ca="1">SUMIF('DNEVNI IZVESTAJ'!A$2:D$1390,A92,'DNEVNI IZVESTAJ'!B$2:B$1390)</f>
        <v>0</v>
      </c>
      <c r="H92" s="117">
        <f ca="1">SUMIF('DNEVNI IZVESTAJ'!A$2:D$1390,A92,'DNEVNI IZVESTAJ'!C$2:C$1390)</f>
        <v>0</v>
      </c>
      <c r="I92" s="118">
        <f t="shared" ca="1" si="4"/>
        <v>0</v>
      </c>
      <c r="L92" s="156"/>
    </row>
    <row r="93" spans="1:12" ht="15" hidden="1">
      <c r="A93" s="292" t="s">
        <v>3455</v>
      </c>
      <c r="B93" s="119" t="str">
        <f>VLOOKUP(A$31:A$2734,'DNEVNI IZVESTAJ'!B$2:G$1390,6,0)</f>
        <v>SBB</v>
      </c>
      <c r="C93" s="134" t="str">
        <f>VLOOKUP(A$31:A$2734,'DNEVNI IZVESTAJ'!B$2:AS$1390,29,0)</f>
        <v>0</v>
      </c>
      <c r="D93" s="133">
        <f>COUNTIF('DNEVNI IZVESTAJ'!B$2:B$1390,A$31:A$2715)</f>
        <v>1</v>
      </c>
      <c r="E93" s="133">
        <f>VLOOKUP(A$31:A$2759,'DNEVNI IZVESTAJ'!B$2:H$1390,5,0)</f>
        <v>21</v>
      </c>
      <c r="F93" s="117">
        <f ca="1">SUMIF('DNEVNI IZVESTAJ'!A$2:D$1390,A93,'DNEVNI IZVESTAJ'!B$2:B$1390)</f>
        <v>451.51</v>
      </c>
      <c r="H93" s="117">
        <f ca="1">SUMIF('DNEVNI IZVESTAJ'!A$2:D$1390,A93,'DNEVNI IZVESTAJ'!C$2:C$1390)</f>
        <v>739.51</v>
      </c>
      <c r="I93" s="118">
        <f t="shared" ca="1" si="4"/>
        <v>1191.02</v>
      </c>
      <c r="L93" s="156"/>
    </row>
    <row r="94" spans="1:12" ht="15" hidden="1">
      <c r="A94" s="292" t="s">
        <v>3156</v>
      </c>
      <c r="B94" s="119" t="e">
        <f>VLOOKUP(A$31:A$2734,'DNEVNI IZVESTAJ'!B$2:G$1390,6,0)</f>
        <v>#N/A</v>
      </c>
      <c r="C94" s="134" t="e">
        <f>VLOOKUP(A$31:A$2734,'DNEVNI IZVESTAJ'!B$2:AS$1390,29,0)</f>
        <v>#N/A</v>
      </c>
      <c r="D94" s="133">
        <f>COUNTIF('DNEVNI IZVESTAJ'!B$2:B$1390,A$31:A$2715)</f>
        <v>0</v>
      </c>
      <c r="E94" s="133" t="e">
        <f>VLOOKUP(A$31:A$2759,'DNEVNI IZVESTAJ'!B$2:H$1390,5,0)</f>
        <v>#N/A</v>
      </c>
      <c r="F94" s="117">
        <f ca="1">SUMIF('DNEVNI IZVESTAJ'!A$2:D$1390,A94,'DNEVNI IZVESTAJ'!B$2:B$1390)</f>
        <v>0</v>
      </c>
      <c r="H94" s="117">
        <f ca="1">SUMIF('DNEVNI IZVESTAJ'!A$2:D$1390,A94,'DNEVNI IZVESTAJ'!C$2:C$1390)</f>
        <v>0</v>
      </c>
      <c r="I94" s="118">
        <f t="shared" ca="1" si="4"/>
        <v>0</v>
      </c>
      <c r="L94" s="156"/>
    </row>
    <row r="95" spans="1:12" ht="15" hidden="1">
      <c r="A95" s="292" t="s">
        <v>3768</v>
      </c>
      <c r="B95" s="119" t="str">
        <f>VLOOKUP(A$31:A$2734,'DNEVNI IZVESTAJ'!B$2:G$1390,6,0)</f>
        <v>SBB</v>
      </c>
      <c r="C95" s="134" t="str">
        <f>VLOOKUP(A$31:A$2734,'DNEVNI IZVESTAJ'!B$2:AS$1390,29,0)</f>
        <v>0</v>
      </c>
      <c r="D95" s="133">
        <f>COUNTIF('DNEVNI IZVESTAJ'!B$2:B$1390,A$31:A$2715)</f>
        <v>1</v>
      </c>
      <c r="E95" s="133">
        <f>VLOOKUP(A$31:A$2759,'DNEVNI IZVESTAJ'!B$2:H$1390,5,0)</f>
        <v>1834</v>
      </c>
      <c r="F95" s="117">
        <f ca="1">SUMIF('DNEVNI IZVESTAJ'!A$2:D$1390,A95,'DNEVNI IZVESTAJ'!B$2:B$1390)</f>
        <v>57876.92</v>
      </c>
      <c r="H95" s="117">
        <f ca="1">SUMIF('DNEVNI IZVESTAJ'!A$2:D$1390,A95,'DNEVNI IZVESTAJ'!C$2:C$1390)</f>
        <v>0</v>
      </c>
      <c r="I95" s="118">
        <f t="shared" ca="1" si="4"/>
        <v>57876.92</v>
      </c>
      <c r="L95" s="156"/>
    </row>
    <row r="96" spans="1:12" ht="15" hidden="1">
      <c r="A96" s="292" t="s">
        <v>6122</v>
      </c>
      <c r="B96" s="119" t="str">
        <f>VLOOKUP(A$31:A$2734,'DNEVNI IZVESTAJ'!B$2:G$1390,6,0)</f>
        <v>SBB</v>
      </c>
      <c r="C96" s="134" t="str">
        <f>VLOOKUP(A$31:A$2734,'DNEVNI IZVESTAJ'!B$2:AS$1390,29,0)</f>
        <v>0</v>
      </c>
      <c r="D96" s="133">
        <f>COUNTIF('DNEVNI IZVESTAJ'!B$2:B$1390,A$31:A$2715)</f>
        <v>2</v>
      </c>
      <c r="E96" s="133">
        <f>VLOOKUP(A$31:A$2759,'DNEVNI IZVESTAJ'!B$2:H$1390,5,0)</f>
        <v>0</v>
      </c>
      <c r="F96" s="117">
        <f ca="1">SUMIF('DNEVNI IZVESTAJ'!A$2:D$1390,A96,'DNEVNI IZVESTAJ'!B$2:B$1390)</f>
        <v>0</v>
      </c>
      <c r="H96" s="117">
        <f ca="1">SUMIF('DNEVNI IZVESTAJ'!A$2:D$1390,A96,'DNEVNI IZVESTAJ'!C$2:C$1390)</f>
        <v>325</v>
      </c>
      <c r="I96" s="118">
        <f t="shared" ca="1" si="4"/>
        <v>325</v>
      </c>
      <c r="L96" s="156"/>
    </row>
    <row r="97" spans="1:12" ht="15" hidden="1">
      <c r="A97" s="292" t="s">
        <v>4498</v>
      </c>
      <c r="B97" s="119" t="str">
        <f>VLOOKUP(A$31:A$2734,'DNEVNI IZVESTAJ'!B$2:G$1390,6,0)</f>
        <v>SME</v>
      </c>
      <c r="C97" s="134" t="str">
        <f>VLOOKUP(A$31:A$2734,'DNEVNI IZVESTAJ'!B$2:AS$1390,29,0)</f>
        <v>11</v>
      </c>
      <c r="D97" s="133">
        <f>COUNTIF('DNEVNI IZVESTAJ'!B$2:B$1390,A$31:A$2715)</f>
        <v>5</v>
      </c>
      <c r="E97" s="133">
        <f>VLOOKUP(A$31:A$2759,'DNEVNI IZVESTAJ'!B$2:H$1390,5,0)</f>
        <v>1388</v>
      </c>
      <c r="F97" s="117">
        <f ca="1">SUMIF('DNEVNI IZVESTAJ'!A$2:D$1390,A97,'DNEVNI IZVESTAJ'!B$2:B$1390)</f>
        <v>65784.34</v>
      </c>
      <c r="H97" s="117">
        <f ca="1">SUMIF('DNEVNI IZVESTAJ'!A$2:D$1390,A97,'DNEVNI IZVESTAJ'!C$2:C$1390)</f>
        <v>0</v>
      </c>
      <c r="I97" s="118">
        <f t="shared" ca="1" si="4"/>
        <v>65784.34</v>
      </c>
      <c r="L97" s="156"/>
    </row>
    <row r="98" spans="1:12" ht="15" hidden="1">
      <c r="A98" s="292" t="s">
        <v>6125</v>
      </c>
      <c r="B98" s="119" t="e">
        <f>VLOOKUP(A$31:A$2734,'DNEVNI IZVESTAJ'!B$2:G$1390,6,0)</f>
        <v>#N/A</v>
      </c>
      <c r="C98" s="134" t="e">
        <f>VLOOKUP(A$31:A$2734,'DNEVNI IZVESTAJ'!B$2:AS$1390,29,0)</f>
        <v>#N/A</v>
      </c>
      <c r="D98" s="133">
        <f>COUNTIF('DNEVNI IZVESTAJ'!B$2:B$1390,A$31:A$2715)</f>
        <v>0</v>
      </c>
      <c r="E98" s="133" t="e">
        <f>VLOOKUP(A$31:A$2759,'DNEVNI IZVESTAJ'!B$2:H$1390,5,0)</f>
        <v>#N/A</v>
      </c>
      <c r="F98" s="117">
        <f ca="1">SUMIF('DNEVNI IZVESTAJ'!A$2:D$1390,A98,'DNEVNI IZVESTAJ'!B$2:B$1390)</f>
        <v>0</v>
      </c>
      <c r="H98" s="117">
        <f ca="1">SUMIF('DNEVNI IZVESTAJ'!A$2:D$1390,A98,'DNEVNI IZVESTAJ'!C$2:C$1390)</f>
        <v>0</v>
      </c>
      <c r="I98" s="118">
        <f t="shared" ca="1" si="4"/>
        <v>0</v>
      </c>
      <c r="L98" s="156"/>
    </row>
    <row r="99" spans="1:12" ht="15" hidden="1">
      <c r="A99" s="292" t="s">
        <v>3999</v>
      </c>
      <c r="B99" s="119" t="e">
        <f>VLOOKUP(A$31:A$2734,'DNEVNI IZVESTAJ'!B$2:G$1390,6,0)</f>
        <v>#N/A</v>
      </c>
      <c r="C99" s="134" t="e">
        <f>VLOOKUP(A$31:A$2734,'DNEVNI IZVESTAJ'!B$2:AS$1390,29,0)</f>
        <v>#N/A</v>
      </c>
      <c r="D99" s="133">
        <f>COUNTIF('DNEVNI IZVESTAJ'!B$2:B$1390,A$31:A$2715)</f>
        <v>0</v>
      </c>
      <c r="E99" s="133" t="e">
        <f>VLOOKUP(A$31:A$2759,'DNEVNI IZVESTAJ'!B$2:H$1390,5,0)</f>
        <v>#N/A</v>
      </c>
      <c r="F99" s="117">
        <f ca="1">SUMIF('DNEVNI IZVESTAJ'!A$2:D$1390,A99,'DNEVNI IZVESTAJ'!B$2:B$1390)</f>
        <v>0</v>
      </c>
      <c r="H99" s="117">
        <f ca="1">SUMIF('DNEVNI IZVESTAJ'!A$2:D$1390,A99,'DNEVNI IZVESTAJ'!C$2:C$1390)</f>
        <v>0</v>
      </c>
      <c r="I99" s="118">
        <f t="shared" ca="1" si="4"/>
        <v>0</v>
      </c>
      <c r="L99" s="156"/>
    </row>
    <row r="100" spans="1:12" ht="15" hidden="1">
      <c r="A100" s="292" t="s">
        <v>2456</v>
      </c>
      <c r="B100" s="119" t="e">
        <f>VLOOKUP(A$31:A$2734,'DNEVNI IZVESTAJ'!B$2:G$1390,6,0)</f>
        <v>#N/A</v>
      </c>
      <c r="C100" s="134" t="e">
        <f>VLOOKUP(A$31:A$2734,'DNEVNI IZVESTAJ'!B$2:AS$1390,29,0)</f>
        <v>#N/A</v>
      </c>
      <c r="D100" s="133">
        <f>COUNTIF('DNEVNI IZVESTAJ'!B$2:B$1390,A$31:A$2715)</f>
        <v>0</v>
      </c>
      <c r="E100" s="133" t="e">
        <f>VLOOKUP(A$31:A$2759,'DNEVNI IZVESTAJ'!B$2:H$1390,5,0)</f>
        <v>#N/A</v>
      </c>
      <c r="F100" s="117">
        <f ca="1">SUMIF('DNEVNI IZVESTAJ'!A$2:D$1390,A100,'DNEVNI IZVESTAJ'!B$2:B$1390)</f>
        <v>0</v>
      </c>
      <c r="H100" s="117">
        <f ca="1">SUMIF('DNEVNI IZVESTAJ'!A$2:D$1390,A100,'DNEVNI IZVESTAJ'!C$2:C$1390)</f>
        <v>0</v>
      </c>
      <c r="I100" s="118">
        <f t="shared" ca="1" si="4"/>
        <v>0</v>
      </c>
      <c r="L100" s="156"/>
    </row>
    <row r="101" spans="1:12" ht="15" hidden="1">
      <c r="A101" s="292" t="s">
        <v>3159</v>
      </c>
      <c r="B101" s="119" t="e">
        <f>VLOOKUP(A$31:A$2734,'DNEVNI IZVESTAJ'!B$2:G$1390,6,0)</f>
        <v>#N/A</v>
      </c>
      <c r="C101" s="134" t="e">
        <f>VLOOKUP(A$31:A$2734,'DNEVNI IZVESTAJ'!B$2:AS$1390,29,0)</f>
        <v>#N/A</v>
      </c>
      <c r="D101" s="133">
        <f>COUNTIF('DNEVNI IZVESTAJ'!B$2:B$1390,A$31:A$2715)</f>
        <v>0</v>
      </c>
      <c r="E101" s="133" t="e">
        <f>VLOOKUP(A$31:A$2759,'DNEVNI IZVESTAJ'!B$2:H$1390,5,0)</f>
        <v>#N/A</v>
      </c>
      <c r="F101" s="117">
        <f ca="1">SUMIF('DNEVNI IZVESTAJ'!A$2:D$1390,A101,'DNEVNI IZVESTAJ'!B$2:B$1390)</f>
        <v>0</v>
      </c>
      <c r="H101" s="117">
        <f ca="1">SUMIF('DNEVNI IZVESTAJ'!A$2:D$1390,A101,'DNEVNI IZVESTAJ'!C$2:C$1390)</f>
        <v>0</v>
      </c>
      <c r="I101" s="118">
        <f t="shared" ca="1" si="4"/>
        <v>0</v>
      </c>
      <c r="L101" s="156"/>
    </row>
    <row r="102" spans="1:12" ht="15" hidden="1">
      <c r="A102" s="292" t="s">
        <v>3163</v>
      </c>
      <c r="B102" s="119" t="e">
        <f>VLOOKUP(A$31:A$2734,'DNEVNI IZVESTAJ'!B$2:G$1390,6,0)</f>
        <v>#N/A</v>
      </c>
      <c r="C102" s="134" t="e">
        <f>VLOOKUP(A$31:A$2734,'DNEVNI IZVESTAJ'!B$2:AS$1390,29,0)</f>
        <v>#N/A</v>
      </c>
      <c r="D102" s="133">
        <f>COUNTIF('DNEVNI IZVESTAJ'!B$2:B$1390,A$31:A$2715)</f>
        <v>0</v>
      </c>
      <c r="E102" s="133" t="e">
        <f>VLOOKUP(A$31:A$2759,'DNEVNI IZVESTAJ'!B$2:H$1390,5,0)</f>
        <v>#N/A</v>
      </c>
      <c r="F102" s="117">
        <f ca="1">SUMIF('DNEVNI IZVESTAJ'!A$2:D$1390,A102,'DNEVNI IZVESTAJ'!B$2:B$1390)</f>
        <v>0</v>
      </c>
      <c r="H102" s="117">
        <f ca="1">SUMIF('DNEVNI IZVESTAJ'!A$2:D$1390,A102,'DNEVNI IZVESTAJ'!C$2:C$1390)</f>
        <v>0</v>
      </c>
      <c r="I102" s="118">
        <f t="shared" ca="1" si="4"/>
        <v>0</v>
      </c>
      <c r="L102" s="156"/>
    </row>
    <row r="103" spans="1:12" ht="15" hidden="1">
      <c r="A103" s="292" t="s">
        <v>15937</v>
      </c>
      <c r="B103" s="119" t="str">
        <f>VLOOKUP(A$31:A$2734,'DNEVNI IZVESTAJ'!B$2:G$1390,6,0)</f>
        <v>SBB</v>
      </c>
      <c r="C103" s="134" t="str">
        <f>VLOOKUP(A$31:A$2734,'DNEVNI IZVESTAJ'!B$2:AS$1390,29,0)</f>
        <v>0</v>
      </c>
      <c r="D103" s="133">
        <f>COUNTIF('DNEVNI IZVESTAJ'!B$2:B$1390,A$31:A$2715)</f>
        <v>1</v>
      </c>
      <c r="E103" s="133">
        <f>VLOOKUP(A$31:A$2759,'DNEVNI IZVESTAJ'!B$2:H$1390,5,0)</f>
        <v>21</v>
      </c>
      <c r="F103" s="117">
        <f ca="1">SUMIF('DNEVNI IZVESTAJ'!A$2:D$1390,A103,'DNEVNI IZVESTAJ'!B$2:B$1390)</f>
        <v>962.34</v>
      </c>
      <c r="H103" s="117">
        <f ca="1">SUMIF('DNEVNI IZVESTAJ'!A$2:D$1390,A103,'DNEVNI IZVESTAJ'!C$2:C$1390)</f>
        <v>26233.87</v>
      </c>
      <c r="I103" s="118">
        <f t="shared" ca="1" si="4"/>
        <v>27196.21</v>
      </c>
      <c r="L103" s="156"/>
    </row>
    <row r="104" spans="1:12" ht="15" hidden="1">
      <c r="A104" s="292" t="s">
        <v>2458</v>
      </c>
      <c r="B104" s="119" t="str">
        <f>VLOOKUP(A$31:A$2734,'DNEVNI IZVESTAJ'!B$2:G$1390,6,0)</f>
        <v>SME</v>
      </c>
      <c r="C104" s="134" t="str">
        <f>VLOOKUP(A$31:A$2734,'DNEVNI IZVESTAJ'!B$2:AS$1390,29,0)</f>
        <v>5</v>
      </c>
      <c r="D104" s="133">
        <f>COUNTIF('DNEVNI IZVESTAJ'!B$2:B$1390,A$31:A$2715)</f>
        <v>8</v>
      </c>
      <c r="E104" s="133">
        <f>VLOOKUP(A$31:A$2759,'DNEVNI IZVESTAJ'!B$2:H$1390,5,0)</f>
        <v>0</v>
      </c>
      <c r="F104" s="117">
        <f ca="1">SUMIF('DNEVNI IZVESTAJ'!A$2:D$1390,A104,'DNEVNI IZVESTAJ'!B$2:B$1390)</f>
        <v>0</v>
      </c>
      <c r="H104" s="117">
        <f ca="1">SUMIF('DNEVNI IZVESTAJ'!A$2:D$1390,A104,'DNEVNI IZVESTAJ'!C$2:C$1390)</f>
        <v>128414.09</v>
      </c>
      <c r="I104" s="118">
        <f t="shared" ca="1" si="4"/>
        <v>128414.09</v>
      </c>
      <c r="L104" s="156"/>
    </row>
    <row r="105" spans="1:12" ht="15" hidden="1">
      <c r="A105" s="292" t="s">
        <v>6483</v>
      </c>
      <c r="B105" s="119" t="str">
        <f>VLOOKUP(A$31:A$2734,'DNEVNI IZVESTAJ'!B$2:G$1390,6,0)</f>
        <v>SBB</v>
      </c>
      <c r="C105" s="134" t="str">
        <f>VLOOKUP(A$31:A$2734,'DNEVNI IZVESTAJ'!B$2:AS$1390,29,0)</f>
        <v>0</v>
      </c>
      <c r="D105" s="133">
        <f>COUNTIF('DNEVNI IZVESTAJ'!B$2:B$1390,A$31:A$2715)</f>
        <v>3</v>
      </c>
      <c r="E105" s="133">
        <f>VLOOKUP(A$31:A$2759,'DNEVNI IZVESTAJ'!B$2:H$1390,5,0)</f>
        <v>1814</v>
      </c>
      <c r="F105" s="117">
        <f ca="1">SUMIF('DNEVNI IZVESTAJ'!A$2:D$1390,A105,'DNEVNI IZVESTAJ'!B$2:B$1390)</f>
        <v>3136.39</v>
      </c>
      <c r="H105" s="117">
        <f ca="1">SUMIF('DNEVNI IZVESTAJ'!A$2:D$1390,A105,'DNEVNI IZVESTAJ'!C$2:C$1390)</f>
        <v>0</v>
      </c>
      <c r="I105" s="118">
        <f t="shared" ca="1" si="4"/>
        <v>3136.39</v>
      </c>
      <c r="L105" s="156"/>
    </row>
    <row r="106" spans="1:12" ht="15" hidden="1">
      <c r="A106" s="292" t="s">
        <v>3166</v>
      </c>
      <c r="B106" s="119" t="str">
        <f>VLOOKUP(A$31:A$2734,'DNEVNI IZVESTAJ'!B$2:G$1390,6,0)</f>
        <v>INDIV</v>
      </c>
      <c r="C106" s="134" t="str">
        <f>VLOOKUP(A$31:A$2734,'DNEVNI IZVESTAJ'!B$2:AS$1390,29,0)</f>
        <v>0</v>
      </c>
      <c r="D106" s="133">
        <f>COUNTIF('DNEVNI IZVESTAJ'!B$2:B$1390,A$31:A$2715)</f>
        <v>1</v>
      </c>
      <c r="E106" s="133">
        <f>VLOOKUP(A$31:A$2759,'DNEVNI IZVESTAJ'!B$2:H$1390,5,0)</f>
        <v>0</v>
      </c>
      <c r="F106" s="117">
        <f ca="1">SUMIF('DNEVNI IZVESTAJ'!A$2:D$1390,A106,'DNEVNI IZVESTAJ'!B$2:B$1390)</f>
        <v>0</v>
      </c>
      <c r="H106" s="117">
        <f ca="1">SUMIF('DNEVNI IZVESTAJ'!A$2:D$1390,A106,'DNEVNI IZVESTAJ'!C$2:C$1390)</f>
        <v>423.87</v>
      </c>
      <c r="I106" s="118">
        <f t="shared" ca="1" si="4"/>
        <v>423.87</v>
      </c>
      <c r="L106" s="156"/>
    </row>
    <row r="107" spans="1:12" ht="15" hidden="1">
      <c r="A107" s="292" t="s">
        <v>3168</v>
      </c>
      <c r="B107" s="119" t="e">
        <f>VLOOKUP(A$31:A$2734,'DNEVNI IZVESTAJ'!B$2:G$1390,6,0)</f>
        <v>#N/A</v>
      </c>
      <c r="C107" s="134" t="e">
        <f>VLOOKUP(A$31:A$2734,'DNEVNI IZVESTAJ'!B$2:AS$1390,29,0)</f>
        <v>#N/A</v>
      </c>
      <c r="D107" s="133">
        <f>COUNTIF('DNEVNI IZVESTAJ'!B$2:B$1390,A$31:A$2715)</f>
        <v>0</v>
      </c>
      <c r="E107" s="133" t="e">
        <f>VLOOKUP(A$31:A$2759,'DNEVNI IZVESTAJ'!B$2:H$1390,5,0)</f>
        <v>#N/A</v>
      </c>
      <c r="F107" s="117">
        <f ca="1">SUMIF('DNEVNI IZVESTAJ'!A$2:D$1390,A107,'DNEVNI IZVESTAJ'!B$2:B$1390)</f>
        <v>0</v>
      </c>
      <c r="H107" s="117">
        <f ca="1">SUMIF('DNEVNI IZVESTAJ'!A$2:D$1390,A107,'DNEVNI IZVESTAJ'!C$2:C$1390)</f>
        <v>0</v>
      </c>
      <c r="I107" s="118">
        <f t="shared" ca="1" si="4"/>
        <v>0</v>
      </c>
      <c r="L107" s="156"/>
    </row>
    <row r="108" spans="1:12" ht="15" hidden="1">
      <c r="A108" s="292" t="s">
        <v>15209</v>
      </c>
      <c r="B108" s="119" t="e">
        <f>VLOOKUP(A$31:A$2734,'DNEVNI IZVESTAJ'!B$2:G$1390,6,0)</f>
        <v>#N/A</v>
      </c>
      <c r="C108" s="134" t="e">
        <f>VLOOKUP(A$31:A$2734,'DNEVNI IZVESTAJ'!B$2:AS$1390,29,0)</f>
        <v>#N/A</v>
      </c>
      <c r="D108" s="133">
        <f>COUNTIF('DNEVNI IZVESTAJ'!B$2:B$1390,A$31:A$2715)</f>
        <v>0</v>
      </c>
      <c r="E108" s="133" t="e">
        <f>VLOOKUP(A$31:A$2759,'DNEVNI IZVESTAJ'!B$2:H$1390,5,0)</f>
        <v>#N/A</v>
      </c>
      <c r="F108" s="117">
        <f ca="1">SUMIF('DNEVNI IZVESTAJ'!A$2:D$1390,A108,'DNEVNI IZVESTAJ'!B$2:B$1390)</f>
        <v>0</v>
      </c>
      <c r="H108" s="117">
        <f ca="1">SUMIF('DNEVNI IZVESTAJ'!A$2:D$1390,A108,'DNEVNI IZVESTAJ'!C$2:C$1390)</f>
        <v>0</v>
      </c>
      <c r="I108" s="118">
        <f t="shared" ca="1" si="4"/>
        <v>0</v>
      </c>
      <c r="L108" s="156"/>
    </row>
    <row r="109" spans="1:12" ht="15" hidden="1">
      <c r="A109" s="292" t="s">
        <v>6131</v>
      </c>
      <c r="B109" s="119" t="e">
        <f>VLOOKUP(A$31:A$2734,'DNEVNI IZVESTAJ'!B$2:G$1390,6,0)</f>
        <v>#N/A</v>
      </c>
      <c r="C109" s="134" t="e">
        <f>VLOOKUP(A$31:A$2734,'DNEVNI IZVESTAJ'!B$2:AS$1390,29,0)</f>
        <v>#N/A</v>
      </c>
      <c r="D109" s="133">
        <f>COUNTIF('DNEVNI IZVESTAJ'!B$2:B$1390,A$31:A$2715)</f>
        <v>0</v>
      </c>
      <c r="E109" s="133" t="e">
        <f>VLOOKUP(A$31:A$2759,'DNEVNI IZVESTAJ'!B$2:H$1390,5,0)</f>
        <v>#N/A</v>
      </c>
      <c r="F109" s="117">
        <f ca="1">SUMIF('DNEVNI IZVESTAJ'!A$2:D$1390,A109,'DNEVNI IZVESTAJ'!B$2:B$1390)</f>
        <v>0</v>
      </c>
      <c r="H109" s="117">
        <f ca="1">SUMIF('DNEVNI IZVESTAJ'!A$2:D$1390,A109,'DNEVNI IZVESTAJ'!C$2:C$1390)</f>
        <v>0</v>
      </c>
      <c r="I109" s="118">
        <f t="shared" ca="1" si="4"/>
        <v>0</v>
      </c>
      <c r="L109" s="156"/>
    </row>
    <row r="110" spans="1:12" ht="15" hidden="1">
      <c r="A110" s="292" t="s">
        <v>14377</v>
      </c>
      <c r="B110" s="119" t="e">
        <f>VLOOKUP(A$31:A$2734,'DNEVNI IZVESTAJ'!B$2:G$1390,6,0)</f>
        <v>#N/A</v>
      </c>
      <c r="C110" s="134" t="e">
        <f>VLOOKUP(A$31:A$2734,'DNEVNI IZVESTAJ'!B$2:AS$1390,29,0)</f>
        <v>#N/A</v>
      </c>
      <c r="D110" s="133">
        <f>COUNTIF('DNEVNI IZVESTAJ'!B$2:B$1390,A$31:A$2715)</f>
        <v>0</v>
      </c>
      <c r="E110" s="133" t="e">
        <f>VLOOKUP(A$31:A$2759,'DNEVNI IZVESTAJ'!B$2:H$1390,5,0)</f>
        <v>#N/A</v>
      </c>
      <c r="F110" s="117">
        <f ca="1">SUMIF('DNEVNI IZVESTAJ'!A$2:D$1390,A110,'DNEVNI IZVESTAJ'!B$2:B$1390)</f>
        <v>0</v>
      </c>
      <c r="H110" s="117">
        <f ca="1">SUMIF('DNEVNI IZVESTAJ'!A$2:D$1390,A110,'DNEVNI IZVESTAJ'!C$2:C$1390)</f>
        <v>0</v>
      </c>
      <c r="I110" s="118">
        <f t="shared" ca="1" si="4"/>
        <v>0</v>
      </c>
      <c r="L110" s="156"/>
    </row>
    <row r="111" spans="1:12" ht="15" hidden="1">
      <c r="A111" s="292" t="s">
        <v>3173</v>
      </c>
      <c r="B111" s="119" t="e">
        <f>VLOOKUP(A$31:A$2734,'DNEVNI IZVESTAJ'!B$2:G$1390,6,0)</f>
        <v>#N/A</v>
      </c>
      <c r="C111" s="134" t="e">
        <f>VLOOKUP(A$31:A$2734,'DNEVNI IZVESTAJ'!B$2:AS$1390,29,0)</f>
        <v>#N/A</v>
      </c>
      <c r="D111" s="133">
        <f>COUNTIF('DNEVNI IZVESTAJ'!B$2:B$1390,A$31:A$2715)</f>
        <v>0</v>
      </c>
      <c r="E111" s="133" t="e">
        <f>VLOOKUP(A$31:A$2759,'DNEVNI IZVESTAJ'!B$2:H$1390,5,0)</f>
        <v>#N/A</v>
      </c>
      <c r="F111" s="117">
        <f ca="1">SUMIF('DNEVNI IZVESTAJ'!A$2:D$1390,A111,'DNEVNI IZVESTAJ'!B$2:B$1390)</f>
        <v>0</v>
      </c>
      <c r="H111" s="117">
        <f ca="1">SUMIF('DNEVNI IZVESTAJ'!A$2:D$1390,A111,'DNEVNI IZVESTAJ'!C$2:C$1390)</f>
        <v>0</v>
      </c>
      <c r="I111" s="118">
        <f t="shared" ca="1" si="4"/>
        <v>0</v>
      </c>
      <c r="L111" s="156"/>
    </row>
    <row r="112" spans="1:12" ht="15" hidden="1">
      <c r="A112" s="292" t="s">
        <v>3176</v>
      </c>
      <c r="B112" s="119" t="e">
        <f>VLOOKUP(A$31:A$2734,'DNEVNI IZVESTAJ'!B$2:G$1390,6,0)</f>
        <v>#N/A</v>
      </c>
      <c r="C112" s="134" t="e">
        <f>VLOOKUP(A$31:A$2734,'DNEVNI IZVESTAJ'!B$2:AS$1390,29,0)</f>
        <v>#N/A</v>
      </c>
      <c r="D112" s="133">
        <f>COUNTIF('DNEVNI IZVESTAJ'!B$2:B$1390,A$31:A$2715)</f>
        <v>0</v>
      </c>
      <c r="E112" s="133" t="e">
        <f>VLOOKUP(A$31:A$2759,'DNEVNI IZVESTAJ'!B$2:H$1390,5,0)</f>
        <v>#N/A</v>
      </c>
      <c r="F112" s="117">
        <f ca="1">SUMIF('DNEVNI IZVESTAJ'!A$2:D$1390,A112,'DNEVNI IZVESTAJ'!B$2:B$1390)</f>
        <v>0</v>
      </c>
      <c r="H112" s="117">
        <f ca="1">SUMIF('DNEVNI IZVESTAJ'!A$2:D$1390,A112,'DNEVNI IZVESTAJ'!C$2:C$1390)</f>
        <v>0</v>
      </c>
      <c r="I112" s="118">
        <f t="shared" ca="1" si="4"/>
        <v>0</v>
      </c>
      <c r="L112" s="156"/>
    </row>
    <row r="113" spans="1:12" ht="15" hidden="1">
      <c r="A113" s="292" t="s">
        <v>4579</v>
      </c>
      <c r="B113" s="119" t="str">
        <f>VLOOKUP(A$31:A$2734,'DNEVNI IZVESTAJ'!B$2:G$1390,6,0)</f>
        <v>SBB</v>
      </c>
      <c r="C113" s="134" t="str">
        <f>VLOOKUP(A$31:A$2734,'DNEVNI IZVESTAJ'!B$2:AS$1390,29,0)</f>
        <v>0</v>
      </c>
      <c r="D113" s="133">
        <f>COUNTIF('DNEVNI IZVESTAJ'!B$2:B$1390,A$31:A$2715)</f>
        <v>2</v>
      </c>
      <c r="E113" s="133">
        <f>VLOOKUP(A$31:A$2759,'DNEVNI IZVESTAJ'!B$2:H$1390,5,0)</f>
        <v>1264</v>
      </c>
      <c r="F113" s="117">
        <f ca="1">SUMIF('DNEVNI IZVESTAJ'!A$2:D$1390,A113,'DNEVNI IZVESTAJ'!B$2:B$1390)</f>
        <v>6312.62</v>
      </c>
      <c r="H113" s="117">
        <f ca="1">SUMIF('DNEVNI IZVESTAJ'!A$2:D$1390,A113,'DNEVNI IZVESTAJ'!C$2:C$1390)</f>
        <v>0</v>
      </c>
      <c r="I113" s="118">
        <f t="shared" ca="1" si="4"/>
        <v>6312.62</v>
      </c>
      <c r="L113" s="156"/>
    </row>
    <row r="114" spans="1:12" ht="15" hidden="1">
      <c r="A114" s="292" t="s">
        <v>6136</v>
      </c>
      <c r="B114" s="119" t="e">
        <f>VLOOKUP(A$31:A$2734,'DNEVNI IZVESTAJ'!B$2:G$1390,6,0)</f>
        <v>#N/A</v>
      </c>
      <c r="C114" s="134" t="e">
        <f>VLOOKUP(A$31:A$2734,'DNEVNI IZVESTAJ'!B$2:AS$1390,29,0)</f>
        <v>#N/A</v>
      </c>
      <c r="D114" s="133">
        <f>COUNTIF('DNEVNI IZVESTAJ'!B$2:B$1390,A$31:A$2715)</f>
        <v>0</v>
      </c>
      <c r="E114" s="133" t="e">
        <f>VLOOKUP(A$31:A$2759,'DNEVNI IZVESTAJ'!B$2:H$1390,5,0)</f>
        <v>#N/A</v>
      </c>
      <c r="F114" s="117">
        <f ca="1">SUMIF('DNEVNI IZVESTAJ'!A$2:D$1390,A114,'DNEVNI IZVESTAJ'!B$2:B$1390)</f>
        <v>0</v>
      </c>
      <c r="H114" s="117">
        <f ca="1">SUMIF('DNEVNI IZVESTAJ'!A$2:D$1390,A114,'DNEVNI IZVESTAJ'!C$2:C$1390)</f>
        <v>0</v>
      </c>
      <c r="I114" s="118">
        <f t="shared" ca="1" si="4"/>
        <v>0</v>
      </c>
      <c r="L114" s="156"/>
    </row>
    <row r="115" spans="1:12" ht="15" hidden="1">
      <c r="A115" s="292" t="s">
        <v>3178</v>
      </c>
      <c r="B115" s="119" t="e">
        <f>VLOOKUP(A$31:A$2734,'DNEVNI IZVESTAJ'!B$2:G$1390,6,0)</f>
        <v>#N/A</v>
      </c>
      <c r="C115" s="134" t="e">
        <f>VLOOKUP(A$31:A$2734,'DNEVNI IZVESTAJ'!B$2:AS$1390,29,0)</f>
        <v>#N/A</v>
      </c>
      <c r="D115" s="133">
        <f>COUNTIF('DNEVNI IZVESTAJ'!B$2:B$1390,A$31:A$2715)</f>
        <v>0</v>
      </c>
      <c r="E115" s="133" t="e">
        <f>VLOOKUP(A$31:A$2759,'DNEVNI IZVESTAJ'!B$2:H$1390,5,0)</f>
        <v>#N/A</v>
      </c>
      <c r="F115" s="117">
        <f ca="1">SUMIF('DNEVNI IZVESTAJ'!A$2:D$1390,A115,'DNEVNI IZVESTAJ'!B$2:B$1390)</f>
        <v>0</v>
      </c>
      <c r="H115" s="117">
        <f ca="1">SUMIF('DNEVNI IZVESTAJ'!A$2:D$1390,A115,'DNEVNI IZVESTAJ'!C$2:C$1390)</f>
        <v>0</v>
      </c>
      <c r="I115" s="118">
        <f t="shared" ca="1" si="4"/>
        <v>0</v>
      </c>
      <c r="L115" s="156"/>
    </row>
    <row r="116" spans="1:12" ht="15" hidden="1">
      <c r="A116" s="292" t="s">
        <v>6151</v>
      </c>
      <c r="B116" s="119" t="e">
        <f>VLOOKUP(A$31:A$2734,'DNEVNI IZVESTAJ'!B$2:G$1390,6,0)</f>
        <v>#N/A</v>
      </c>
      <c r="C116" s="134" t="e">
        <f>VLOOKUP(A$31:A$2734,'DNEVNI IZVESTAJ'!B$2:AS$1390,29,0)</f>
        <v>#N/A</v>
      </c>
      <c r="D116" s="133">
        <f>COUNTIF('DNEVNI IZVESTAJ'!B$2:B$1390,A$31:A$2715)</f>
        <v>0</v>
      </c>
      <c r="E116" s="133" t="e">
        <f>VLOOKUP(A$31:A$2759,'DNEVNI IZVESTAJ'!B$2:H$1390,5,0)</f>
        <v>#N/A</v>
      </c>
      <c r="F116" s="117">
        <f ca="1">SUMIF('DNEVNI IZVESTAJ'!A$2:D$1390,A116,'DNEVNI IZVESTAJ'!B$2:B$1390)</f>
        <v>0</v>
      </c>
      <c r="H116" s="117">
        <f ca="1">SUMIF('DNEVNI IZVESTAJ'!A$2:D$1390,A116,'DNEVNI IZVESTAJ'!C$2:C$1390)</f>
        <v>0</v>
      </c>
      <c r="I116" s="118">
        <f t="shared" ca="1" si="4"/>
        <v>0</v>
      </c>
      <c r="L116" s="156"/>
    </row>
    <row r="117" spans="1:12" ht="15" hidden="1">
      <c r="A117" s="292" t="s">
        <v>3180</v>
      </c>
      <c r="B117" s="119" t="e">
        <f>VLOOKUP(A$31:A$2734,'DNEVNI IZVESTAJ'!B$2:G$1390,6,0)</f>
        <v>#N/A</v>
      </c>
      <c r="C117" s="134" t="e">
        <f>VLOOKUP(A$31:A$2734,'DNEVNI IZVESTAJ'!B$2:AS$1390,29,0)</f>
        <v>#N/A</v>
      </c>
      <c r="D117" s="133">
        <f>COUNTIF('DNEVNI IZVESTAJ'!B$2:B$1390,A$31:A$2715)</f>
        <v>0</v>
      </c>
      <c r="E117" s="133" t="e">
        <f>VLOOKUP(A$31:A$2759,'DNEVNI IZVESTAJ'!B$2:H$1390,5,0)</f>
        <v>#N/A</v>
      </c>
      <c r="F117" s="117">
        <f ca="1">SUMIF('DNEVNI IZVESTAJ'!A$2:D$1390,A117,'DNEVNI IZVESTAJ'!B$2:B$1390)</f>
        <v>0</v>
      </c>
      <c r="H117" s="117">
        <f ca="1">SUMIF('DNEVNI IZVESTAJ'!A$2:D$1390,A117,'DNEVNI IZVESTAJ'!C$2:C$1390)</f>
        <v>0</v>
      </c>
      <c r="I117" s="118">
        <f t="shared" ca="1" si="4"/>
        <v>0</v>
      </c>
      <c r="L117" s="156"/>
    </row>
    <row r="118" spans="1:12" ht="15" hidden="1">
      <c r="A118" s="292" t="s">
        <v>1527</v>
      </c>
      <c r="B118" s="119" t="str">
        <f>VLOOKUP(A$31:A$2734,'DNEVNI IZVESTAJ'!B$2:G$1390,6,0)</f>
        <v>SME</v>
      </c>
      <c r="C118" s="134" t="str">
        <f>VLOOKUP(A$31:A$2734,'DNEVNI IZVESTAJ'!B$2:AS$1390,29,0)</f>
        <v>11</v>
      </c>
      <c r="D118" s="133">
        <f>COUNTIF('DNEVNI IZVESTAJ'!B$2:B$1390,A$31:A$2715)</f>
        <v>2</v>
      </c>
      <c r="E118" s="133">
        <f>VLOOKUP(A$31:A$2759,'DNEVNI IZVESTAJ'!B$2:H$1390,5,0)</f>
        <v>2118</v>
      </c>
      <c r="F118" s="117">
        <f ca="1">SUMIF('DNEVNI IZVESTAJ'!A$2:D$1390,A118,'DNEVNI IZVESTAJ'!B$2:B$1390)</f>
        <v>9153.83</v>
      </c>
      <c r="H118" s="117">
        <f ca="1">SUMIF('DNEVNI IZVESTAJ'!A$2:D$1390,A118,'DNEVNI IZVESTAJ'!C$2:C$1390)</f>
        <v>0</v>
      </c>
      <c r="I118" s="118">
        <f t="shared" ca="1" si="4"/>
        <v>9153.83</v>
      </c>
      <c r="L118" s="156"/>
    </row>
    <row r="119" spans="1:12" ht="15" hidden="1">
      <c r="A119" s="292" t="s">
        <v>2849</v>
      </c>
      <c r="B119" s="119" t="e">
        <f>VLOOKUP(A$31:A$2734,'DNEVNI IZVESTAJ'!B$2:G$1390,6,0)</f>
        <v>#N/A</v>
      </c>
      <c r="C119" s="134" t="e">
        <f>VLOOKUP(A$31:A$2734,'DNEVNI IZVESTAJ'!B$2:AS$1390,29,0)</f>
        <v>#N/A</v>
      </c>
      <c r="D119" s="133">
        <f>COUNTIF('DNEVNI IZVESTAJ'!B$2:B$1390,A$31:A$2715)</f>
        <v>0</v>
      </c>
      <c r="E119" s="133" t="e">
        <f>VLOOKUP(A$31:A$2759,'DNEVNI IZVESTAJ'!B$2:H$1390,5,0)</f>
        <v>#N/A</v>
      </c>
      <c r="F119" s="117">
        <f ca="1">SUMIF('DNEVNI IZVESTAJ'!A$2:D$1390,A119,'DNEVNI IZVESTAJ'!B$2:B$1390)</f>
        <v>0</v>
      </c>
      <c r="H119" s="117">
        <f ca="1">SUMIF('DNEVNI IZVESTAJ'!A$2:D$1390,A119,'DNEVNI IZVESTAJ'!C$2:C$1390)</f>
        <v>0</v>
      </c>
      <c r="I119" s="118">
        <f t="shared" ca="1" si="4"/>
        <v>0</v>
      </c>
      <c r="L119" s="156"/>
    </row>
    <row r="120" spans="1:12" ht="15" hidden="1">
      <c r="A120" s="292" t="s">
        <v>6154</v>
      </c>
      <c r="B120" s="119" t="e">
        <f>VLOOKUP(A$31:A$2734,'DNEVNI IZVESTAJ'!B$2:G$1390,6,0)</f>
        <v>#N/A</v>
      </c>
      <c r="C120" s="134" t="e">
        <f>VLOOKUP(A$31:A$2734,'DNEVNI IZVESTAJ'!B$2:AS$1390,29,0)</f>
        <v>#N/A</v>
      </c>
      <c r="D120" s="133">
        <f>COUNTIF('DNEVNI IZVESTAJ'!B$2:B$1390,A$31:A$2715)</f>
        <v>0</v>
      </c>
      <c r="E120" s="133" t="e">
        <f>VLOOKUP(A$31:A$2759,'DNEVNI IZVESTAJ'!B$2:H$1390,5,0)</f>
        <v>#N/A</v>
      </c>
      <c r="F120" s="117">
        <f ca="1">SUMIF('DNEVNI IZVESTAJ'!A$2:D$1390,A120,'DNEVNI IZVESTAJ'!B$2:B$1390)</f>
        <v>0</v>
      </c>
      <c r="H120" s="117">
        <f ca="1">SUMIF('DNEVNI IZVESTAJ'!A$2:D$1390,A120,'DNEVNI IZVESTAJ'!C$2:C$1390)</f>
        <v>0</v>
      </c>
      <c r="I120" s="118">
        <f t="shared" ca="1" si="4"/>
        <v>0</v>
      </c>
      <c r="L120" s="156"/>
    </row>
    <row r="121" spans="1:12" ht="15" hidden="1">
      <c r="A121" s="292" t="s">
        <v>3182</v>
      </c>
      <c r="B121" s="119" t="e">
        <f>VLOOKUP(A$31:A$2734,'DNEVNI IZVESTAJ'!B$2:G$1390,6,0)</f>
        <v>#N/A</v>
      </c>
      <c r="C121" s="134" t="e">
        <f>VLOOKUP(A$31:A$2734,'DNEVNI IZVESTAJ'!B$2:AS$1390,29,0)</f>
        <v>#N/A</v>
      </c>
      <c r="D121" s="133">
        <f>COUNTIF('DNEVNI IZVESTAJ'!B$2:B$1390,A$31:A$2715)</f>
        <v>0</v>
      </c>
      <c r="E121" s="133" t="e">
        <f>VLOOKUP(A$31:A$2759,'DNEVNI IZVESTAJ'!B$2:H$1390,5,0)</f>
        <v>#N/A</v>
      </c>
      <c r="F121" s="117">
        <f ca="1">SUMIF('DNEVNI IZVESTAJ'!A$2:D$1390,A121,'DNEVNI IZVESTAJ'!B$2:B$1390)</f>
        <v>0</v>
      </c>
      <c r="H121" s="117">
        <f ca="1">SUMIF('DNEVNI IZVESTAJ'!A$2:D$1390,A121,'DNEVNI IZVESTAJ'!C$2:C$1390)</f>
        <v>0</v>
      </c>
      <c r="I121" s="118">
        <f t="shared" ca="1" si="4"/>
        <v>0</v>
      </c>
      <c r="L121" s="156"/>
    </row>
    <row r="122" spans="1:12" ht="15" hidden="1">
      <c r="A122" s="292" t="s">
        <v>3185</v>
      </c>
      <c r="B122" s="119" t="e">
        <f>VLOOKUP(A$31:A$2734,'DNEVNI IZVESTAJ'!B$2:G$1390,6,0)</f>
        <v>#N/A</v>
      </c>
      <c r="C122" s="134" t="e">
        <f>VLOOKUP(A$31:A$2734,'DNEVNI IZVESTAJ'!B$2:AS$1390,29,0)</f>
        <v>#N/A</v>
      </c>
      <c r="D122" s="133">
        <f>COUNTIF('DNEVNI IZVESTAJ'!B$2:B$1390,A$31:A$2715)</f>
        <v>0</v>
      </c>
      <c r="E122" s="133" t="e">
        <f>VLOOKUP(A$31:A$2759,'DNEVNI IZVESTAJ'!B$2:H$1390,5,0)</f>
        <v>#N/A</v>
      </c>
      <c r="F122" s="117">
        <f ca="1">SUMIF('DNEVNI IZVESTAJ'!A$2:D$1390,A122,'DNEVNI IZVESTAJ'!B$2:B$1390)</f>
        <v>0</v>
      </c>
      <c r="H122" s="117">
        <f ca="1">SUMIF('DNEVNI IZVESTAJ'!A$2:D$1390,A122,'DNEVNI IZVESTAJ'!C$2:C$1390)</f>
        <v>0</v>
      </c>
      <c r="I122" s="118">
        <f t="shared" ca="1" si="4"/>
        <v>0</v>
      </c>
      <c r="L122" s="156"/>
    </row>
    <row r="123" spans="1:12" ht="15" hidden="1">
      <c r="A123" s="292" t="s">
        <v>3187</v>
      </c>
      <c r="B123" s="119" t="e">
        <f>VLOOKUP(A$31:A$2734,'DNEVNI IZVESTAJ'!B$2:G$1390,6,0)</f>
        <v>#N/A</v>
      </c>
      <c r="C123" s="134" t="e">
        <f>VLOOKUP(A$31:A$2734,'DNEVNI IZVESTAJ'!B$2:AS$1390,29,0)</f>
        <v>#N/A</v>
      </c>
      <c r="D123" s="133">
        <f>COUNTIF('DNEVNI IZVESTAJ'!B$2:B$1390,A$31:A$2715)</f>
        <v>0</v>
      </c>
      <c r="E123" s="133" t="e">
        <f>VLOOKUP(A$31:A$2759,'DNEVNI IZVESTAJ'!B$2:H$1390,5,0)</f>
        <v>#N/A</v>
      </c>
      <c r="F123" s="117">
        <f ca="1">SUMIF('DNEVNI IZVESTAJ'!A$2:D$1390,A123,'DNEVNI IZVESTAJ'!B$2:B$1390)</f>
        <v>0</v>
      </c>
      <c r="H123" s="117">
        <f ca="1">SUMIF('DNEVNI IZVESTAJ'!A$2:D$1390,A123,'DNEVNI IZVESTAJ'!C$2:C$1390)</f>
        <v>0</v>
      </c>
      <c r="I123" s="118">
        <f t="shared" ca="1" si="4"/>
        <v>0</v>
      </c>
      <c r="L123" s="156"/>
    </row>
    <row r="124" spans="1:12" ht="15" hidden="1">
      <c r="A124" s="292" t="s">
        <v>635</v>
      </c>
      <c r="B124" s="119" t="str">
        <f>VLOOKUP(A$31:A$2734,'DNEVNI IZVESTAJ'!B$2:G$1390,6,0)</f>
        <v>SME</v>
      </c>
      <c r="C124" s="134" t="str">
        <f>VLOOKUP(A$31:A$2734,'DNEVNI IZVESTAJ'!B$2:AS$1390,29,0)</f>
        <v>11</v>
      </c>
      <c r="D124" s="133">
        <f>COUNTIF('DNEVNI IZVESTAJ'!B$2:B$1390,A$31:A$2715)</f>
        <v>1</v>
      </c>
      <c r="E124" s="133">
        <f>VLOOKUP(A$31:A$2759,'DNEVNI IZVESTAJ'!B$2:H$1390,5,0)</f>
        <v>1313</v>
      </c>
      <c r="F124" s="117">
        <f ca="1">SUMIF('DNEVNI IZVESTAJ'!A$2:D$1390,A124,'DNEVNI IZVESTAJ'!B$2:B$1390)</f>
        <v>52012.97</v>
      </c>
      <c r="H124" s="117">
        <f ca="1">SUMIF('DNEVNI IZVESTAJ'!A$2:D$1390,A124,'DNEVNI IZVESTAJ'!C$2:C$1390)</f>
        <v>0</v>
      </c>
      <c r="I124" s="118">
        <f t="shared" ca="1" si="4"/>
        <v>52012.97</v>
      </c>
      <c r="L124" s="156"/>
    </row>
    <row r="125" spans="1:12" ht="15" hidden="1">
      <c r="A125" s="292" t="s">
        <v>3190</v>
      </c>
      <c r="B125" s="119" t="str">
        <f>VLOOKUP(A$31:A$2734,'DNEVNI IZVESTAJ'!B$2:G$1390,6,0)</f>
        <v>INDIV</v>
      </c>
      <c r="C125" s="134" t="str">
        <f>VLOOKUP(A$31:A$2734,'DNEVNI IZVESTAJ'!B$2:AS$1390,29,0)</f>
        <v>0</v>
      </c>
      <c r="D125" s="133">
        <f>COUNTIF('DNEVNI IZVESTAJ'!B$2:B$1390,A$31:A$2715)</f>
        <v>1</v>
      </c>
      <c r="E125" s="133">
        <f>VLOOKUP(A$31:A$2759,'DNEVNI IZVESTAJ'!B$2:H$1390,5,0)</f>
        <v>0</v>
      </c>
      <c r="F125" s="117">
        <f ca="1">SUMIF('DNEVNI IZVESTAJ'!A$2:D$1390,A125,'DNEVNI IZVESTAJ'!B$2:B$1390)</f>
        <v>0</v>
      </c>
      <c r="H125" s="117">
        <f ca="1">SUMIF('DNEVNI IZVESTAJ'!A$2:D$1390,A125,'DNEVNI IZVESTAJ'!C$2:C$1390)</f>
        <v>744.85</v>
      </c>
      <c r="I125" s="118">
        <f t="shared" ca="1" si="4"/>
        <v>744.85</v>
      </c>
      <c r="L125" s="156"/>
    </row>
    <row r="126" spans="1:12" ht="15" hidden="1">
      <c r="A126" s="292" t="s">
        <v>4295</v>
      </c>
      <c r="B126" s="119" t="e">
        <f>VLOOKUP(A$31:A$2734,'DNEVNI IZVESTAJ'!B$2:G$1390,6,0)</f>
        <v>#N/A</v>
      </c>
      <c r="C126" s="134" t="e">
        <f>VLOOKUP(A$31:A$2734,'DNEVNI IZVESTAJ'!B$2:AS$1390,29,0)</f>
        <v>#N/A</v>
      </c>
      <c r="D126" s="133">
        <f>COUNTIF('DNEVNI IZVESTAJ'!B$2:B$1390,A$31:A$2715)</f>
        <v>0</v>
      </c>
      <c r="E126" s="133" t="e">
        <f>VLOOKUP(A$31:A$2759,'DNEVNI IZVESTAJ'!B$2:H$1390,5,0)</f>
        <v>#N/A</v>
      </c>
      <c r="F126" s="117">
        <f ca="1">SUMIF('DNEVNI IZVESTAJ'!A$2:D$1390,A126,'DNEVNI IZVESTAJ'!B$2:B$1390)</f>
        <v>0</v>
      </c>
      <c r="H126" s="117">
        <f ca="1">SUMIF('DNEVNI IZVESTAJ'!A$2:D$1390,A126,'DNEVNI IZVESTAJ'!C$2:C$1390)</f>
        <v>0</v>
      </c>
      <c r="I126" s="118">
        <f t="shared" ca="1" si="4"/>
        <v>0</v>
      </c>
      <c r="L126" s="156"/>
    </row>
    <row r="127" spans="1:12" ht="15" hidden="1">
      <c r="A127" s="292" t="s">
        <v>1120</v>
      </c>
      <c r="B127" s="119" t="str">
        <f>VLOOKUP(A$31:A$2734,'DNEVNI IZVESTAJ'!B$2:G$1390,6,0)</f>
        <v>SBB</v>
      </c>
      <c r="C127" s="134" t="str">
        <f>VLOOKUP(A$31:A$2734,'DNEVNI IZVESTAJ'!B$2:AS$1390,29,0)</f>
        <v>0</v>
      </c>
      <c r="D127" s="133">
        <f>COUNTIF('DNEVNI IZVESTAJ'!B$2:B$1390,A$31:A$2715)</f>
        <v>2</v>
      </c>
      <c r="E127" s="133">
        <f>VLOOKUP(A$31:A$2759,'DNEVNI IZVESTAJ'!B$2:H$1390,5,0)</f>
        <v>1570</v>
      </c>
      <c r="F127" s="117">
        <f ca="1">SUMIF('DNEVNI IZVESTAJ'!A$2:D$1390,A127,'DNEVNI IZVESTAJ'!B$2:B$1390)</f>
        <v>15614.32</v>
      </c>
      <c r="H127" s="117">
        <f ca="1">SUMIF('DNEVNI IZVESTAJ'!A$2:D$1390,A127,'DNEVNI IZVESTAJ'!C$2:C$1390)</f>
        <v>0</v>
      </c>
      <c r="I127" s="118">
        <f t="shared" ca="1" si="4"/>
        <v>15614.32</v>
      </c>
      <c r="L127" s="156"/>
    </row>
    <row r="128" spans="1:12" ht="15" hidden="1">
      <c r="A128" s="292" t="s">
        <v>1814</v>
      </c>
      <c r="B128" s="119" t="e">
        <f>VLOOKUP(A$31:A$2734,'DNEVNI IZVESTAJ'!B$2:G$1390,6,0)</f>
        <v>#N/A</v>
      </c>
      <c r="C128" s="134" t="e">
        <f>VLOOKUP(A$31:A$2734,'DNEVNI IZVESTAJ'!B$2:AS$1390,29,0)</f>
        <v>#N/A</v>
      </c>
      <c r="D128" s="133">
        <f>COUNTIF('DNEVNI IZVESTAJ'!B$2:B$1390,A$31:A$2715)</f>
        <v>0</v>
      </c>
      <c r="E128" s="133" t="e">
        <f>VLOOKUP(A$31:A$2759,'DNEVNI IZVESTAJ'!B$2:H$1390,5,0)</f>
        <v>#N/A</v>
      </c>
      <c r="F128" s="117">
        <f ca="1">SUMIF('DNEVNI IZVESTAJ'!A$2:D$1390,A128,'DNEVNI IZVESTAJ'!B$2:B$1390)</f>
        <v>0</v>
      </c>
      <c r="H128" s="117">
        <f ca="1">SUMIF('DNEVNI IZVESTAJ'!A$2:D$1390,A128,'DNEVNI IZVESTAJ'!C$2:C$1390)</f>
        <v>0</v>
      </c>
      <c r="I128" s="118">
        <f t="shared" ca="1" si="4"/>
        <v>0</v>
      </c>
      <c r="L128" s="156"/>
    </row>
    <row r="129" spans="1:12" ht="15" hidden="1">
      <c r="A129" s="292" t="s">
        <v>6161</v>
      </c>
      <c r="B129" s="119" t="str">
        <f>VLOOKUP(A$31:A$2734,'DNEVNI IZVESTAJ'!B$2:G$1390,6,0)</f>
        <v>SBB</v>
      </c>
      <c r="C129" s="134" t="str">
        <f>VLOOKUP(A$31:A$2734,'DNEVNI IZVESTAJ'!B$2:AS$1390,29,0)</f>
        <v>0</v>
      </c>
      <c r="D129" s="133">
        <f>COUNTIF('DNEVNI IZVESTAJ'!B$2:B$1390,A$31:A$2715)</f>
        <v>1</v>
      </c>
      <c r="E129" s="133">
        <f>VLOOKUP(A$31:A$2759,'DNEVNI IZVESTAJ'!B$2:H$1390,5,0)</f>
        <v>0</v>
      </c>
      <c r="F129" s="117">
        <f ca="1">SUMIF('DNEVNI IZVESTAJ'!A$2:D$1390,A129,'DNEVNI IZVESTAJ'!B$2:B$1390)</f>
        <v>0</v>
      </c>
      <c r="H129" s="117">
        <f ca="1">SUMIF('DNEVNI IZVESTAJ'!A$2:D$1390,A129,'DNEVNI IZVESTAJ'!C$2:C$1390)</f>
        <v>125.77</v>
      </c>
      <c r="I129" s="118">
        <f t="shared" ca="1" si="4"/>
        <v>125.77</v>
      </c>
      <c r="L129" s="156"/>
    </row>
    <row r="130" spans="1:12" ht="15" hidden="1">
      <c r="A130" s="292" t="s">
        <v>4297</v>
      </c>
      <c r="B130" s="119" t="str">
        <f>VLOOKUP(A$31:A$2734,'DNEVNI IZVESTAJ'!B$2:G$1390,6,0)</f>
        <v>INDIV</v>
      </c>
      <c r="C130" s="134" t="str">
        <f>VLOOKUP(A$31:A$2734,'DNEVNI IZVESTAJ'!B$2:AS$1390,29,0)</f>
        <v>0</v>
      </c>
      <c r="D130" s="133">
        <f>COUNTIF('DNEVNI IZVESTAJ'!B$2:B$1390,A$31:A$2715)</f>
        <v>1</v>
      </c>
      <c r="E130" s="133">
        <f>VLOOKUP(A$31:A$2759,'DNEVNI IZVESTAJ'!B$2:H$1390,5,0)</f>
        <v>0</v>
      </c>
      <c r="F130" s="117">
        <f ca="1">SUMIF('DNEVNI IZVESTAJ'!A$2:D$1390,A130,'DNEVNI IZVESTAJ'!B$2:B$1390)</f>
        <v>0</v>
      </c>
      <c r="H130" s="117">
        <f ca="1">SUMIF('DNEVNI IZVESTAJ'!A$2:D$1390,A130,'DNEVNI IZVESTAJ'!C$2:C$1390)</f>
        <v>904.86</v>
      </c>
      <c r="I130" s="118">
        <f t="shared" ca="1" si="4"/>
        <v>904.86</v>
      </c>
      <c r="L130" s="156"/>
    </row>
    <row r="131" spans="1:12" ht="15" hidden="1">
      <c r="A131" s="292" t="s">
        <v>3463</v>
      </c>
      <c r="B131" s="119" t="e">
        <f>VLOOKUP(A$31:A$2734,'DNEVNI IZVESTAJ'!B$2:G$1390,6,0)</f>
        <v>#N/A</v>
      </c>
      <c r="C131" s="134" t="e">
        <f>VLOOKUP(A$31:A$2734,'DNEVNI IZVESTAJ'!B$2:AS$1390,29,0)</f>
        <v>#N/A</v>
      </c>
      <c r="D131" s="133">
        <f>COUNTIF('DNEVNI IZVESTAJ'!B$2:B$1390,A$31:A$2715)</f>
        <v>0</v>
      </c>
      <c r="E131" s="133" t="e">
        <f>VLOOKUP(A$31:A$2759,'DNEVNI IZVESTAJ'!B$2:H$1390,5,0)</f>
        <v>#N/A</v>
      </c>
      <c r="F131" s="117">
        <f ca="1">SUMIF('DNEVNI IZVESTAJ'!A$2:D$1390,A131,'DNEVNI IZVESTAJ'!B$2:B$1390)</f>
        <v>0</v>
      </c>
      <c r="H131" s="117">
        <f ca="1">SUMIF('DNEVNI IZVESTAJ'!A$2:D$1390,A131,'DNEVNI IZVESTAJ'!C$2:C$1390)</f>
        <v>0</v>
      </c>
      <c r="I131" s="118">
        <f t="shared" ca="1" si="4"/>
        <v>0</v>
      </c>
      <c r="L131" s="156"/>
    </row>
    <row r="132" spans="1:12" ht="15" hidden="1">
      <c r="A132" s="292" t="s">
        <v>3957</v>
      </c>
      <c r="B132" s="119" t="e">
        <f>VLOOKUP(A$31:A$2734,'DNEVNI IZVESTAJ'!B$2:G$1390,6,0)</f>
        <v>#N/A</v>
      </c>
      <c r="C132" s="134" t="e">
        <f>VLOOKUP(A$31:A$2734,'DNEVNI IZVESTAJ'!B$2:AS$1390,29,0)</f>
        <v>#N/A</v>
      </c>
      <c r="D132" s="133">
        <f>COUNTIF('DNEVNI IZVESTAJ'!B$2:B$1390,A$31:A$2715)</f>
        <v>0</v>
      </c>
      <c r="E132" s="133" t="e">
        <f>VLOOKUP(A$31:A$2759,'DNEVNI IZVESTAJ'!B$2:H$1390,5,0)</f>
        <v>#N/A</v>
      </c>
      <c r="F132" s="117">
        <f ca="1">SUMIF('DNEVNI IZVESTAJ'!A$2:D$1390,A132,'DNEVNI IZVESTAJ'!B$2:B$1390)</f>
        <v>0</v>
      </c>
      <c r="H132" s="117">
        <f ca="1">SUMIF('DNEVNI IZVESTAJ'!A$2:D$1390,A132,'DNEVNI IZVESTAJ'!C$2:C$1390)</f>
        <v>0</v>
      </c>
      <c r="I132" s="118">
        <f t="shared" ca="1" si="4"/>
        <v>0</v>
      </c>
      <c r="L132" s="156"/>
    </row>
    <row r="133" spans="1:12" ht="15" hidden="1">
      <c r="A133" s="292" t="s">
        <v>3293</v>
      </c>
      <c r="B133" s="119" t="str">
        <f>VLOOKUP(A$31:A$2734,'DNEVNI IZVESTAJ'!B$2:G$1390,6,0)</f>
        <v>SME</v>
      </c>
      <c r="C133" s="134" t="str">
        <f>VLOOKUP(A$31:A$2734,'DNEVNI IZVESTAJ'!B$2:AS$1390,29,0)</f>
        <v>4</v>
      </c>
      <c r="D133" s="133">
        <f>COUNTIF('DNEVNI IZVESTAJ'!B$2:B$1390,A$31:A$2715)</f>
        <v>1</v>
      </c>
      <c r="E133" s="133">
        <f>VLOOKUP(A$31:A$2759,'DNEVNI IZVESTAJ'!B$2:H$1390,5,0)</f>
        <v>4</v>
      </c>
      <c r="F133" s="117">
        <f ca="1">SUMIF('DNEVNI IZVESTAJ'!A$2:D$1390,A133,'DNEVNI IZVESTAJ'!B$2:B$1390)</f>
        <v>9.6</v>
      </c>
      <c r="H133" s="117">
        <f ca="1">SUMIF('DNEVNI IZVESTAJ'!A$2:D$1390,A133,'DNEVNI IZVESTAJ'!C$2:C$1390)</f>
        <v>0</v>
      </c>
      <c r="I133" s="118">
        <f t="shared" ca="1" si="4"/>
        <v>9.6</v>
      </c>
      <c r="L133" s="156"/>
    </row>
    <row r="134" spans="1:12" ht="15" hidden="1">
      <c r="A134" s="292" t="s">
        <v>989</v>
      </c>
      <c r="B134" s="119" t="str">
        <f>VLOOKUP(A$31:A$2734,'DNEVNI IZVESTAJ'!B$2:G$1390,6,0)</f>
        <v>SBB</v>
      </c>
      <c r="C134" s="134" t="str">
        <f>VLOOKUP(A$31:A$2734,'DNEVNI IZVESTAJ'!B$2:AS$1390,29,0)</f>
        <v>0</v>
      </c>
      <c r="D134" s="133">
        <f>COUNTIF('DNEVNI IZVESTAJ'!B$2:B$1390,A$31:A$2715)</f>
        <v>1</v>
      </c>
      <c r="E134" s="133">
        <f>VLOOKUP(A$31:A$2759,'DNEVNI IZVESTAJ'!B$2:H$1390,5,0)</f>
        <v>0</v>
      </c>
      <c r="F134" s="117">
        <f ca="1">SUMIF('DNEVNI IZVESTAJ'!A$2:D$1390,A134,'DNEVNI IZVESTAJ'!B$2:B$1390)</f>
        <v>0</v>
      </c>
      <c r="H134" s="117">
        <f ca="1">SUMIF('DNEVNI IZVESTAJ'!A$2:D$1390,A134,'DNEVNI IZVESTAJ'!C$2:C$1390)</f>
        <v>5549.15</v>
      </c>
      <c r="I134" s="118">
        <f t="shared" ca="1" si="4"/>
        <v>5549.15</v>
      </c>
      <c r="L134" s="156"/>
    </row>
    <row r="135" spans="1:12" ht="15" hidden="1">
      <c r="A135" s="292" t="s">
        <v>4300</v>
      </c>
      <c r="B135" s="119" t="str">
        <f>VLOOKUP(A$31:A$2734,'DNEVNI IZVESTAJ'!B$2:G$1390,6,0)</f>
        <v>INDIV</v>
      </c>
      <c r="C135" s="134" t="str">
        <f>VLOOKUP(A$31:A$2734,'DNEVNI IZVESTAJ'!B$2:AS$1390,29,0)</f>
        <v>0</v>
      </c>
      <c r="D135" s="133">
        <f>COUNTIF('DNEVNI IZVESTAJ'!B$2:B$1390,A$31:A$2715)</f>
        <v>1</v>
      </c>
      <c r="E135" s="133">
        <f>VLOOKUP(A$31:A$2759,'DNEVNI IZVESTAJ'!B$2:H$1390,5,0)</f>
        <v>4</v>
      </c>
      <c r="F135" s="117">
        <f ca="1">SUMIF('DNEVNI IZVESTAJ'!A$2:D$1390,A135,'DNEVNI IZVESTAJ'!B$2:B$1390)</f>
        <v>1.83</v>
      </c>
      <c r="H135" s="117">
        <f ca="1">SUMIF('DNEVNI IZVESTAJ'!A$2:D$1390,A135,'DNEVNI IZVESTAJ'!C$2:C$1390)</f>
        <v>559.6</v>
      </c>
      <c r="I135" s="118">
        <f t="shared" ca="1" si="4"/>
        <v>561.43000000000006</v>
      </c>
      <c r="L135" s="156"/>
    </row>
    <row r="136" spans="1:12" ht="15" hidden="1">
      <c r="A136" s="292" t="s">
        <v>5868</v>
      </c>
      <c r="B136" s="119" t="str">
        <f>VLOOKUP(A$31:A$2734,'DNEVNI IZVESTAJ'!B$2:G$1390,6,0)</f>
        <v>L CORP</v>
      </c>
      <c r="C136" s="134" t="str">
        <f>VLOOKUP(A$31:A$2734,'DNEVNI IZVESTAJ'!B$2:AS$1390,29,0)</f>
        <v>5</v>
      </c>
      <c r="D136" s="133">
        <f>COUNTIF('DNEVNI IZVESTAJ'!B$2:B$1390,A$31:A$2715)</f>
        <v>1</v>
      </c>
      <c r="E136" s="133">
        <f>VLOOKUP(A$31:A$2759,'DNEVNI IZVESTAJ'!B$2:H$1390,5,0)</f>
        <v>0</v>
      </c>
      <c r="F136" s="117">
        <f ca="1">SUMIF('DNEVNI IZVESTAJ'!A$2:D$1390,A136,'DNEVNI IZVESTAJ'!B$2:B$1390)</f>
        <v>0</v>
      </c>
      <c r="H136" s="117">
        <f ca="1">SUMIF('DNEVNI IZVESTAJ'!A$2:D$1390,A136,'DNEVNI IZVESTAJ'!C$2:C$1390)</f>
        <v>0</v>
      </c>
      <c r="I136" s="118">
        <f t="shared" ca="1" si="4"/>
        <v>0</v>
      </c>
      <c r="L136" s="156"/>
    </row>
    <row r="137" spans="1:12" ht="15" hidden="1">
      <c r="A137" s="292" t="s">
        <v>4635</v>
      </c>
      <c r="B137" s="119" t="str">
        <f>VLOOKUP(A$31:A$2734,'DNEVNI IZVESTAJ'!B$2:G$1390,6,0)</f>
        <v>SBB</v>
      </c>
      <c r="C137" s="134" t="str">
        <f>VLOOKUP(A$31:A$2734,'DNEVNI IZVESTAJ'!B$2:AS$1390,29,0)</f>
        <v>0</v>
      </c>
      <c r="D137" s="133">
        <f>COUNTIF('DNEVNI IZVESTAJ'!B$2:B$1390,A$31:A$2715)</f>
        <v>1</v>
      </c>
      <c r="E137" s="133">
        <f>VLOOKUP(A$31:A$2759,'DNEVNI IZVESTAJ'!B$2:H$1390,5,0)</f>
        <v>0</v>
      </c>
      <c r="F137" s="117">
        <f ca="1">SUMIF('DNEVNI IZVESTAJ'!A$2:D$1390,A137,'DNEVNI IZVESTAJ'!B$2:B$1390)</f>
        <v>0</v>
      </c>
      <c r="H137" s="117">
        <f ca="1">SUMIF('DNEVNI IZVESTAJ'!A$2:D$1390,A137,'DNEVNI IZVESTAJ'!C$2:C$1390)</f>
        <v>0</v>
      </c>
      <c r="I137" s="118">
        <f t="shared" ref="I137:I200" ca="1" si="5">SUM(F137:H137)</f>
        <v>0</v>
      </c>
      <c r="L137" s="156"/>
    </row>
    <row r="138" spans="1:12" ht="15" hidden="1">
      <c r="A138" s="292" t="s">
        <v>4304</v>
      </c>
      <c r="B138" s="119" t="e">
        <f>VLOOKUP(A$31:A$2734,'DNEVNI IZVESTAJ'!B$2:G$1390,6,0)</f>
        <v>#N/A</v>
      </c>
      <c r="C138" s="134" t="e">
        <f>VLOOKUP(A$31:A$2734,'DNEVNI IZVESTAJ'!B$2:AS$1390,29,0)</f>
        <v>#N/A</v>
      </c>
      <c r="D138" s="133">
        <f>COUNTIF('DNEVNI IZVESTAJ'!B$2:B$1390,A$31:A$2715)</f>
        <v>0</v>
      </c>
      <c r="E138" s="133" t="e">
        <f>VLOOKUP(A$31:A$2759,'DNEVNI IZVESTAJ'!B$2:H$1390,5,0)</f>
        <v>#N/A</v>
      </c>
      <c r="F138" s="117">
        <f ca="1">SUMIF('DNEVNI IZVESTAJ'!A$2:D$1390,A138,'DNEVNI IZVESTAJ'!B$2:B$1390)</f>
        <v>0</v>
      </c>
      <c r="H138" s="117">
        <f ca="1">SUMIF('DNEVNI IZVESTAJ'!A$2:D$1390,A138,'DNEVNI IZVESTAJ'!C$2:C$1390)</f>
        <v>0</v>
      </c>
      <c r="I138" s="118">
        <f t="shared" ca="1" si="5"/>
        <v>0</v>
      </c>
      <c r="L138" s="156"/>
    </row>
    <row r="139" spans="1:12" ht="15" hidden="1">
      <c r="A139" s="292" t="s">
        <v>1153</v>
      </c>
      <c r="B139" s="119" t="str">
        <f>VLOOKUP(A$31:A$2734,'DNEVNI IZVESTAJ'!B$2:G$1390,6,0)</f>
        <v>SBB</v>
      </c>
      <c r="C139" s="134" t="str">
        <f>VLOOKUP(A$31:A$2734,'DNEVNI IZVESTAJ'!B$2:AS$1390,29,0)</f>
        <v>0</v>
      </c>
      <c r="D139" s="133">
        <f>COUNTIF('DNEVNI IZVESTAJ'!B$2:B$1390,A$31:A$2715)</f>
        <v>2</v>
      </c>
      <c r="E139" s="133">
        <f>VLOOKUP(A$31:A$2759,'DNEVNI IZVESTAJ'!B$2:H$1390,5,0)</f>
        <v>0</v>
      </c>
      <c r="F139" s="117">
        <f ca="1">SUMIF('DNEVNI IZVESTAJ'!A$2:D$1390,A139,'DNEVNI IZVESTAJ'!B$2:B$1390)</f>
        <v>0</v>
      </c>
      <c r="H139" s="117">
        <f ca="1">SUMIF('DNEVNI IZVESTAJ'!A$2:D$1390,A139,'DNEVNI IZVESTAJ'!C$2:C$1390)</f>
        <v>0</v>
      </c>
      <c r="I139" s="118">
        <f t="shared" ca="1" si="5"/>
        <v>0</v>
      </c>
      <c r="L139" s="156"/>
    </row>
    <row r="140" spans="1:12" ht="15" hidden="1">
      <c r="A140" s="292" t="s">
        <v>4309</v>
      </c>
      <c r="B140" s="119" t="e">
        <f>VLOOKUP(A$31:A$2734,'DNEVNI IZVESTAJ'!B$2:G$1390,6,0)</f>
        <v>#N/A</v>
      </c>
      <c r="C140" s="134" t="e">
        <f>VLOOKUP(A$31:A$2734,'DNEVNI IZVESTAJ'!B$2:AS$1390,29,0)</f>
        <v>#N/A</v>
      </c>
      <c r="D140" s="133">
        <f>COUNTIF('DNEVNI IZVESTAJ'!B$2:B$1390,A$31:A$2715)</f>
        <v>0</v>
      </c>
      <c r="E140" s="133" t="e">
        <f>VLOOKUP(A$31:A$2759,'DNEVNI IZVESTAJ'!B$2:H$1390,5,0)</f>
        <v>#N/A</v>
      </c>
      <c r="F140" s="117">
        <f ca="1">SUMIF('DNEVNI IZVESTAJ'!A$2:D$1390,A140,'DNEVNI IZVESTAJ'!B$2:B$1390)</f>
        <v>0</v>
      </c>
      <c r="H140" s="117">
        <f ca="1">SUMIF('DNEVNI IZVESTAJ'!A$2:D$1390,A140,'DNEVNI IZVESTAJ'!C$2:C$1390)</f>
        <v>0</v>
      </c>
      <c r="I140" s="118">
        <f t="shared" ca="1" si="5"/>
        <v>0</v>
      </c>
      <c r="L140" s="156"/>
    </row>
    <row r="141" spans="1:12" ht="15" hidden="1">
      <c r="A141" s="292" t="s">
        <v>6330</v>
      </c>
      <c r="B141" s="119" t="str">
        <f>VLOOKUP(A$31:A$2734,'DNEVNI IZVESTAJ'!B$2:G$1390,6,0)</f>
        <v>SBB</v>
      </c>
      <c r="C141" s="134" t="str">
        <f>VLOOKUP(A$31:A$2734,'DNEVNI IZVESTAJ'!B$2:AS$1390,29,0)</f>
        <v>0</v>
      </c>
      <c r="D141" s="133">
        <f>COUNTIF('DNEVNI IZVESTAJ'!B$2:B$1390,A$31:A$2715)</f>
        <v>1</v>
      </c>
      <c r="E141" s="133">
        <f>VLOOKUP(A$31:A$2759,'DNEVNI IZVESTAJ'!B$2:H$1390,5,0)</f>
        <v>1570</v>
      </c>
      <c r="F141" s="117">
        <f ca="1">SUMIF('DNEVNI IZVESTAJ'!A$2:D$1390,A141,'DNEVNI IZVESTAJ'!B$2:B$1390)</f>
        <v>1929.56</v>
      </c>
      <c r="H141" s="117">
        <f ca="1">SUMIF('DNEVNI IZVESTAJ'!A$2:D$1390,A141,'DNEVNI IZVESTAJ'!C$2:C$1390)</f>
        <v>0</v>
      </c>
      <c r="I141" s="118">
        <f t="shared" ca="1" si="5"/>
        <v>1929.56</v>
      </c>
      <c r="L141" s="156"/>
    </row>
    <row r="142" spans="1:12" ht="15" hidden="1">
      <c r="A142" s="292" t="s">
        <v>5452</v>
      </c>
      <c r="B142" s="119" t="str">
        <f>VLOOKUP(A$31:A$2734,'DNEVNI IZVESTAJ'!B$2:G$1390,6,0)</f>
        <v>L CORP</v>
      </c>
      <c r="C142" s="134" t="str">
        <f>VLOOKUP(A$31:A$2734,'DNEVNI IZVESTAJ'!B$2:AS$1390,29,0)</f>
        <v>9</v>
      </c>
      <c r="D142" s="133">
        <f>COUNTIF('DNEVNI IZVESTAJ'!B$2:B$1390,A$31:A$2715)</f>
        <v>1</v>
      </c>
      <c r="E142" s="133">
        <f>VLOOKUP(A$31:A$2759,'DNEVNI IZVESTAJ'!B$2:H$1390,5,0)</f>
        <v>582</v>
      </c>
      <c r="F142" s="117">
        <f ca="1">SUMIF('DNEVNI IZVESTAJ'!A$2:D$1390,A142,'DNEVNI IZVESTAJ'!B$2:B$1390)</f>
        <v>147103.66</v>
      </c>
      <c r="H142" s="117">
        <f ca="1">SUMIF('DNEVNI IZVESTAJ'!A$2:D$1390,A142,'DNEVNI IZVESTAJ'!C$2:C$1390)</f>
        <v>0</v>
      </c>
      <c r="I142" s="118">
        <f t="shared" ca="1" si="5"/>
        <v>147103.66</v>
      </c>
      <c r="L142" s="156"/>
    </row>
    <row r="143" spans="1:12" ht="15" hidden="1">
      <c r="A143" s="292" t="s">
        <v>4313</v>
      </c>
      <c r="B143" s="119" t="str">
        <f>VLOOKUP(A$31:A$2734,'DNEVNI IZVESTAJ'!B$2:G$1390,6,0)</f>
        <v>INDIV</v>
      </c>
      <c r="C143" s="134" t="str">
        <f>VLOOKUP(A$31:A$2734,'DNEVNI IZVESTAJ'!B$2:AS$1390,29,0)</f>
        <v>0</v>
      </c>
      <c r="D143" s="133">
        <f>COUNTIF('DNEVNI IZVESTAJ'!B$2:B$1390,A$31:A$2715)</f>
        <v>1</v>
      </c>
      <c r="E143" s="133">
        <f>VLOOKUP(A$31:A$2759,'DNEVNI IZVESTAJ'!B$2:H$1390,5,0)</f>
        <v>0</v>
      </c>
      <c r="F143" s="117">
        <f ca="1">SUMIF('DNEVNI IZVESTAJ'!A$2:D$1390,A143,'DNEVNI IZVESTAJ'!B$2:B$1390)</f>
        <v>0</v>
      </c>
      <c r="H143" s="117">
        <f ca="1">SUMIF('DNEVNI IZVESTAJ'!A$2:D$1390,A143,'DNEVNI IZVESTAJ'!C$2:C$1390)</f>
        <v>274.48</v>
      </c>
      <c r="I143" s="118">
        <f t="shared" ca="1" si="5"/>
        <v>274.48</v>
      </c>
      <c r="L143" s="156"/>
    </row>
    <row r="144" spans="1:12" ht="15" hidden="1">
      <c r="A144" s="292" t="s">
        <v>3296</v>
      </c>
      <c r="B144" s="119" t="str">
        <f>VLOOKUP(A$31:A$2734,'DNEVNI IZVESTAJ'!B$2:G$1390,6,0)</f>
        <v>SME</v>
      </c>
      <c r="C144" s="134" t="str">
        <f>VLOOKUP(A$31:A$2734,'DNEVNI IZVESTAJ'!B$2:AS$1390,29,0)</f>
        <v>11</v>
      </c>
      <c r="D144" s="133">
        <f>COUNTIF('DNEVNI IZVESTAJ'!B$2:B$1390,A$31:A$2715)</f>
        <v>1</v>
      </c>
      <c r="E144" s="133">
        <f>VLOOKUP(A$31:A$2759,'DNEVNI IZVESTAJ'!B$2:H$1390,5,0)</f>
        <v>1067</v>
      </c>
      <c r="F144" s="117">
        <f ca="1">SUMIF('DNEVNI IZVESTAJ'!A$2:D$1390,A144,'DNEVNI IZVESTAJ'!B$2:B$1390)</f>
        <v>1009.69</v>
      </c>
      <c r="H144" s="117">
        <f ca="1">SUMIF('DNEVNI IZVESTAJ'!A$2:D$1390,A144,'DNEVNI IZVESTAJ'!C$2:C$1390)</f>
        <v>0</v>
      </c>
      <c r="I144" s="118">
        <f t="shared" ca="1" si="5"/>
        <v>1009.69</v>
      </c>
      <c r="L144" s="156"/>
    </row>
    <row r="145" spans="1:12" ht="15" hidden="1">
      <c r="A145" s="292" t="s">
        <v>6186</v>
      </c>
      <c r="B145" s="119" t="str">
        <f>VLOOKUP(A$31:A$2734,'DNEVNI IZVESTAJ'!B$2:G$1390,6,0)</f>
        <v>SBB</v>
      </c>
      <c r="C145" s="134" t="str">
        <f>VLOOKUP(A$31:A$2734,'DNEVNI IZVESTAJ'!B$2:AS$1390,29,0)</f>
        <v>0</v>
      </c>
      <c r="D145" s="133">
        <f>COUNTIF('DNEVNI IZVESTAJ'!B$2:B$1390,A$31:A$2715)</f>
        <v>1</v>
      </c>
      <c r="E145" s="133">
        <f>VLOOKUP(A$31:A$2759,'DNEVNI IZVESTAJ'!B$2:H$1390,5,0)</f>
        <v>0</v>
      </c>
      <c r="F145" s="117">
        <f ca="1">SUMIF('DNEVNI IZVESTAJ'!A$2:D$1390,A145,'DNEVNI IZVESTAJ'!B$2:B$1390)</f>
        <v>0</v>
      </c>
      <c r="H145" s="117">
        <f ca="1">SUMIF('DNEVNI IZVESTAJ'!A$2:D$1390,A145,'DNEVNI IZVESTAJ'!C$2:C$1390)</f>
        <v>3263.67</v>
      </c>
      <c r="I145" s="118">
        <f t="shared" ca="1" si="5"/>
        <v>3263.67</v>
      </c>
      <c r="L145" s="156"/>
    </row>
    <row r="146" spans="1:12" ht="15" hidden="1">
      <c r="A146" s="292" t="s">
        <v>1605</v>
      </c>
      <c r="B146" s="119" t="str">
        <f>VLOOKUP(A$31:A$2734,'DNEVNI IZVESTAJ'!B$2:G$1390,6,0)</f>
        <v>SBB</v>
      </c>
      <c r="C146" s="134" t="str">
        <f>VLOOKUP(A$31:A$2734,'DNEVNI IZVESTAJ'!B$2:AS$1390,29,0)</f>
        <v>0</v>
      </c>
      <c r="D146" s="133">
        <f>COUNTIF('DNEVNI IZVESTAJ'!B$2:B$1390,A$31:A$2715)</f>
        <v>1</v>
      </c>
      <c r="E146" s="133">
        <f>VLOOKUP(A$31:A$2759,'DNEVNI IZVESTAJ'!B$2:H$1390,5,0)</f>
        <v>1647</v>
      </c>
      <c r="F146" s="117">
        <f ca="1">SUMIF('DNEVNI IZVESTAJ'!A$2:D$1390,A146,'DNEVNI IZVESTAJ'!B$2:B$1390)</f>
        <v>689.07</v>
      </c>
      <c r="H146" s="117">
        <f ca="1">SUMIF('DNEVNI IZVESTAJ'!A$2:D$1390,A146,'DNEVNI IZVESTAJ'!C$2:C$1390)</f>
        <v>0</v>
      </c>
      <c r="I146" s="118">
        <f t="shared" ca="1" si="5"/>
        <v>689.07</v>
      </c>
      <c r="L146" s="156"/>
    </row>
    <row r="147" spans="1:12" ht="15" hidden="1">
      <c r="A147" s="292" t="s">
        <v>6307</v>
      </c>
      <c r="B147" s="119" t="str">
        <f>VLOOKUP(A$31:A$2734,'DNEVNI IZVESTAJ'!B$2:G$1390,6,0)</f>
        <v>SME</v>
      </c>
      <c r="C147" s="134" t="str">
        <f>VLOOKUP(A$31:A$2734,'DNEVNI IZVESTAJ'!B$2:AS$1390,29,0)</f>
        <v>11</v>
      </c>
      <c r="D147" s="133">
        <f>COUNTIF('DNEVNI IZVESTAJ'!B$2:B$1390,A$31:A$2715)</f>
        <v>2</v>
      </c>
      <c r="E147" s="133">
        <f>VLOOKUP(A$31:A$2759,'DNEVNI IZVESTAJ'!B$2:H$1390,5,0)</f>
        <v>1621</v>
      </c>
      <c r="F147" s="117">
        <f ca="1">SUMIF('DNEVNI IZVESTAJ'!A$2:D$1390,A147,'DNEVNI IZVESTAJ'!B$2:B$1390)</f>
        <v>37696.949999999997</v>
      </c>
      <c r="H147" s="117">
        <f ca="1">SUMIF('DNEVNI IZVESTAJ'!A$2:D$1390,A147,'DNEVNI IZVESTAJ'!C$2:C$1390)</f>
        <v>0</v>
      </c>
      <c r="I147" s="118">
        <f t="shared" ca="1" si="5"/>
        <v>37696.949999999997</v>
      </c>
      <c r="L147" s="156"/>
    </row>
    <row r="148" spans="1:12" ht="15" hidden="1">
      <c r="A148" s="292" t="s">
        <v>15886</v>
      </c>
      <c r="B148" s="119" t="e">
        <f>VLOOKUP(A$31:A$2734,'DNEVNI IZVESTAJ'!B$2:G$1390,6,0)</f>
        <v>#N/A</v>
      </c>
      <c r="C148" s="134" t="e">
        <f>VLOOKUP(A$31:A$2734,'DNEVNI IZVESTAJ'!B$2:AS$1390,29,0)</f>
        <v>#N/A</v>
      </c>
      <c r="D148" s="133">
        <f>COUNTIF('DNEVNI IZVESTAJ'!B$2:B$1390,A$31:A$2715)</f>
        <v>0</v>
      </c>
      <c r="E148" s="133" t="e">
        <f>VLOOKUP(A$31:A$2759,'DNEVNI IZVESTAJ'!B$2:H$1390,5,0)</f>
        <v>#N/A</v>
      </c>
      <c r="F148" s="117">
        <f ca="1">SUMIF('DNEVNI IZVESTAJ'!A$2:D$1390,A148,'DNEVNI IZVESTAJ'!B$2:B$1390)</f>
        <v>0</v>
      </c>
      <c r="H148" s="117">
        <f ca="1">SUMIF('DNEVNI IZVESTAJ'!A$2:D$1390,A148,'DNEVNI IZVESTAJ'!C$2:C$1390)</f>
        <v>0</v>
      </c>
      <c r="I148" s="118">
        <f t="shared" ca="1" si="5"/>
        <v>0</v>
      </c>
      <c r="L148" s="156"/>
    </row>
    <row r="149" spans="1:12" ht="15" hidden="1">
      <c r="A149" s="292" t="s">
        <v>12936</v>
      </c>
      <c r="B149" s="119" t="str">
        <f>VLOOKUP(A$31:A$2734,'DNEVNI IZVESTAJ'!B$2:G$1390,6,0)</f>
        <v>L CORP</v>
      </c>
      <c r="C149" s="134" t="str">
        <f>VLOOKUP(A$31:A$2734,'DNEVNI IZVESTAJ'!B$2:AS$1390,29,0)</f>
        <v>5</v>
      </c>
      <c r="D149" s="133">
        <f>COUNTIF('DNEVNI IZVESTAJ'!B$2:B$1390,A$31:A$2715)</f>
        <v>1</v>
      </c>
      <c r="E149" s="133">
        <f>VLOOKUP(A$31:A$2759,'DNEVNI IZVESTAJ'!B$2:H$1390,5,0)</f>
        <v>0</v>
      </c>
      <c r="F149" s="117">
        <f ca="1">SUMIF('DNEVNI IZVESTAJ'!A$2:D$1390,A149,'DNEVNI IZVESTAJ'!B$2:B$1390)</f>
        <v>0</v>
      </c>
      <c r="H149" s="117">
        <f ca="1">SUMIF('DNEVNI IZVESTAJ'!A$2:D$1390,A149,'DNEVNI IZVESTAJ'!C$2:C$1390)</f>
        <v>2942.84</v>
      </c>
      <c r="I149" s="118">
        <f t="shared" ca="1" si="5"/>
        <v>2942.84</v>
      </c>
      <c r="L149" s="156"/>
    </row>
    <row r="150" spans="1:12" ht="15" hidden="1">
      <c r="A150" s="292" t="s">
        <v>4321</v>
      </c>
      <c r="B150" s="119" t="e">
        <f>VLOOKUP(A$31:A$2734,'DNEVNI IZVESTAJ'!B$2:G$1390,6,0)</f>
        <v>#N/A</v>
      </c>
      <c r="C150" s="134" t="e">
        <f>VLOOKUP(A$31:A$2734,'DNEVNI IZVESTAJ'!B$2:AS$1390,29,0)</f>
        <v>#N/A</v>
      </c>
      <c r="D150" s="133">
        <f>COUNTIF('DNEVNI IZVESTAJ'!B$2:B$1390,A$31:A$2715)</f>
        <v>0</v>
      </c>
      <c r="E150" s="133" t="e">
        <f>VLOOKUP(A$31:A$2759,'DNEVNI IZVESTAJ'!B$2:H$1390,5,0)</f>
        <v>#N/A</v>
      </c>
      <c r="F150" s="117">
        <f ca="1">SUMIF('DNEVNI IZVESTAJ'!A$2:D$1390,A150,'DNEVNI IZVESTAJ'!B$2:B$1390)</f>
        <v>0</v>
      </c>
      <c r="H150" s="117">
        <f ca="1">SUMIF('DNEVNI IZVESTAJ'!A$2:D$1390,A150,'DNEVNI IZVESTAJ'!C$2:C$1390)</f>
        <v>0</v>
      </c>
      <c r="I150" s="118">
        <f t="shared" ca="1" si="5"/>
        <v>0</v>
      </c>
      <c r="L150" s="156"/>
    </row>
    <row r="151" spans="1:12" ht="15" hidden="1">
      <c r="A151" s="292" t="s">
        <v>4461</v>
      </c>
      <c r="B151" s="119" t="e">
        <f>VLOOKUP(A$31:A$2734,'DNEVNI IZVESTAJ'!B$2:G$1390,6,0)</f>
        <v>#N/A</v>
      </c>
      <c r="C151" s="134" t="e">
        <f>VLOOKUP(A$31:A$2734,'DNEVNI IZVESTAJ'!B$2:AS$1390,29,0)</f>
        <v>#N/A</v>
      </c>
      <c r="D151" s="133">
        <f>COUNTIF('DNEVNI IZVESTAJ'!B$2:B$1390,A$31:A$2715)</f>
        <v>0</v>
      </c>
      <c r="E151" s="133" t="e">
        <f>VLOOKUP(A$31:A$2759,'DNEVNI IZVESTAJ'!B$2:H$1390,5,0)</f>
        <v>#N/A</v>
      </c>
      <c r="F151" s="117">
        <f ca="1">SUMIF('DNEVNI IZVESTAJ'!A$2:D$1390,A151,'DNEVNI IZVESTAJ'!B$2:B$1390)</f>
        <v>0</v>
      </c>
      <c r="H151" s="117">
        <f ca="1">SUMIF('DNEVNI IZVESTAJ'!A$2:D$1390,A151,'DNEVNI IZVESTAJ'!C$2:C$1390)</f>
        <v>0</v>
      </c>
      <c r="I151" s="118">
        <f t="shared" ca="1" si="5"/>
        <v>0</v>
      </c>
      <c r="L151" s="156"/>
    </row>
    <row r="152" spans="1:12" ht="15" hidden="1">
      <c r="A152" s="292" t="s">
        <v>15127</v>
      </c>
      <c r="B152" s="119" t="str">
        <f>VLOOKUP(A$31:A$2734,'DNEVNI IZVESTAJ'!B$2:G$1390,6,0)</f>
        <v>INDIV</v>
      </c>
      <c r="C152" s="134" t="str">
        <f>VLOOKUP(A$31:A$2734,'DNEVNI IZVESTAJ'!B$2:AS$1390,29,0)</f>
        <v>0</v>
      </c>
      <c r="D152" s="133">
        <f>COUNTIF('DNEVNI IZVESTAJ'!B$2:B$1390,A$31:A$2715)</f>
        <v>1</v>
      </c>
      <c r="E152" s="133">
        <f>VLOOKUP(A$31:A$2759,'DNEVNI IZVESTAJ'!B$2:H$1390,5,0)</f>
        <v>0</v>
      </c>
      <c r="F152" s="117">
        <f ca="1">SUMIF('DNEVNI IZVESTAJ'!A$2:D$1390,A152,'DNEVNI IZVESTAJ'!B$2:B$1390)</f>
        <v>0</v>
      </c>
      <c r="H152" s="117">
        <f ca="1">SUMIF('DNEVNI IZVESTAJ'!A$2:D$1390,A152,'DNEVNI IZVESTAJ'!C$2:C$1390)</f>
        <v>4353.3599999999997</v>
      </c>
      <c r="I152" s="118">
        <f t="shared" ca="1" si="5"/>
        <v>4353.3599999999997</v>
      </c>
      <c r="L152" s="156"/>
    </row>
    <row r="153" spans="1:12" ht="15" hidden="1">
      <c r="A153" s="292" t="s">
        <v>4955</v>
      </c>
      <c r="B153" s="119" t="str">
        <f>VLOOKUP(A$31:A$2734,'DNEVNI IZVESTAJ'!B$2:G$1390,6,0)</f>
        <v>SME</v>
      </c>
      <c r="C153" s="134" t="str">
        <f>VLOOKUP(A$31:A$2734,'DNEVNI IZVESTAJ'!B$2:AS$1390,29,0)</f>
        <v>11</v>
      </c>
      <c r="D153" s="133">
        <f>COUNTIF('DNEVNI IZVESTAJ'!B$2:B$1390,A$31:A$2715)</f>
        <v>3</v>
      </c>
      <c r="E153" s="133">
        <f>VLOOKUP(A$31:A$2759,'DNEVNI IZVESTAJ'!B$2:H$1390,5,0)</f>
        <v>2146</v>
      </c>
      <c r="F153" s="117">
        <f ca="1">SUMIF('DNEVNI IZVESTAJ'!A$2:D$1390,A153,'DNEVNI IZVESTAJ'!B$2:B$1390)</f>
        <v>50119.72</v>
      </c>
      <c r="H153" s="117">
        <f ca="1">SUMIF('DNEVNI IZVESTAJ'!A$2:D$1390,A153,'DNEVNI IZVESTAJ'!C$2:C$1390)</f>
        <v>0</v>
      </c>
      <c r="I153" s="118">
        <f t="shared" ca="1" si="5"/>
        <v>50119.72</v>
      </c>
      <c r="L153" s="156"/>
    </row>
    <row r="154" spans="1:12" ht="15" hidden="1">
      <c r="A154" s="292" t="s">
        <v>5756</v>
      </c>
      <c r="B154" s="119" t="e">
        <f>VLOOKUP(A$31:A$2734,'DNEVNI IZVESTAJ'!B$2:G$1390,6,0)</f>
        <v>#N/A</v>
      </c>
      <c r="C154" s="134" t="e">
        <f>VLOOKUP(A$31:A$2734,'DNEVNI IZVESTAJ'!B$2:AS$1390,29,0)</f>
        <v>#N/A</v>
      </c>
      <c r="D154" s="133">
        <f>COUNTIF('DNEVNI IZVESTAJ'!B$2:B$1390,A$31:A$2715)</f>
        <v>0</v>
      </c>
      <c r="E154" s="133" t="e">
        <f>VLOOKUP(A$31:A$2759,'DNEVNI IZVESTAJ'!B$2:H$1390,5,0)</f>
        <v>#N/A</v>
      </c>
      <c r="F154" s="117">
        <f ca="1">SUMIF('DNEVNI IZVESTAJ'!A$2:D$1390,A154,'DNEVNI IZVESTAJ'!B$2:B$1390)</f>
        <v>0</v>
      </c>
      <c r="H154" s="117">
        <f ca="1">SUMIF('DNEVNI IZVESTAJ'!A$2:D$1390,A154,'DNEVNI IZVESTAJ'!C$2:C$1390)</f>
        <v>0</v>
      </c>
      <c r="I154" s="118">
        <f t="shared" ca="1" si="5"/>
        <v>0</v>
      </c>
      <c r="L154" s="156"/>
    </row>
    <row r="155" spans="1:12" ht="15" hidden="1">
      <c r="A155" s="292" t="s">
        <v>4327</v>
      </c>
      <c r="B155" s="119" t="str">
        <f>VLOOKUP(A$31:A$2734,'DNEVNI IZVESTAJ'!B$2:G$1390,6,0)</f>
        <v>INDIV</v>
      </c>
      <c r="C155" s="134" t="str">
        <f>VLOOKUP(A$31:A$2734,'DNEVNI IZVESTAJ'!B$2:AS$1390,29,0)</f>
        <v>0</v>
      </c>
      <c r="D155" s="133">
        <f>COUNTIF('DNEVNI IZVESTAJ'!B$2:B$1390,A$31:A$2715)</f>
        <v>1</v>
      </c>
      <c r="E155" s="133">
        <f>VLOOKUP(A$31:A$2759,'DNEVNI IZVESTAJ'!B$2:H$1390,5,0)</f>
        <v>0</v>
      </c>
      <c r="F155" s="117">
        <f ca="1">SUMIF('DNEVNI IZVESTAJ'!A$2:D$1390,A155,'DNEVNI IZVESTAJ'!B$2:B$1390)</f>
        <v>0</v>
      </c>
      <c r="H155" s="117">
        <f ca="1">SUMIF('DNEVNI IZVESTAJ'!A$2:D$1390,A155,'DNEVNI IZVESTAJ'!C$2:C$1390)</f>
        <v>127.06</v>
      </c>
      <c r="I155" s="118">
        <f t="shared" ca="1" si="5"/>
        <v>127.06</v>
      </c>
      <c r="L155" s="156"/>
    </row>
    <row r="156" spans="1:12" ht="15" hidden="1">
      <c r="A156" s="292" t="s">
        <v>5662</v>
      </c>
      <c r="B156" s="119" t="e">
        <f>VLOOKUP(A$31:A$2734,'DNEVNI IZVESTAJ'!B$2:G$1390,6,0)</f>
        <v>#N/A</v>
      </c>
      <c r="C156" s="134" t="e">
        <f>VLOOKUP(A$31:A$2734,'DNEVNI IZVESTAJ'!B$2:AS$1390,29,0)</f>
        <v>#N/A</v>
      </c>
      <c r="D156" s="133">
        <f>COUNTIF('DNEVNI IZVESTAJ'!B$2:B$1390,A$31:A$2715)</f>
        <v>0</v>
      </c>
      <c r="E156" s="133" t="e">
        <f>VLOOKUP(A$31:A$2759,'DNEVNI IZVESTAJ'!B$2:H$1390,5,0)</f>
        <v>#N/A</v>
      </c>
      <c r="F156" s="117">
        <f ca="1">SUMIF('DNEVNI IZVESTAJ'!A$2:D$1390,A156,'DNEVNI IZVESTAJ'!B$2:B$1390)</f>
        <v>0</v>
      </c>
      <c r="H156" s="117">
        <f ca="1">SUMIF('DNEVNI IZVESTAJ'!A$2:D$1390,A156,'DNEVNI IZVESTAJ'!C$2:C$1390)</f>
        <v>0</v>
      </c>
      <c r="I156" s="118">
        <f t="shared" ca="1" si="5"/>
        <v>0</v>
      </c>
      <c r="L156" s="156"/>
    </row>
    <row r="157" spans="1:12" ht="15" hidden="1">
      <c r="A157" s="292" t="s">
        <v>3267</v>
      </c>
      <c r="B157" s="119" t="e">
        <f>VLOOKUP(A$31:A$2734,'DNEVNI IZVESTAJ'!B$2:G$1390,6,0)</f>
        <v>#N/A</v>
      </c>
      <c r="C157" s="134" t="e">
        <f>VLOOKUP(A$31:A$2734,'DNEVNI IZVESTAJ'!B$2:AS$1390,29,0)</f>
        <v>#N/A</v>
      </c>
      <c r="D157" s="133">
        <f>COUNTIF('DNEVNI IZVESTAJ'!B$2:B$1390,A$31:A$2715)</f>
        <v>0</v>
      </c>
      <c r="E157" s="133" t="e">
        <f>VLOOKUP(A$31:A$2759,'DNEVNI IZVESTAJ'!B$2:H$1390,5,0)</f>
        <v>#N/A</v>
      </c>
      <c r="F157" s="117">
        <f ca="1">SUMIF('DNEVNI IZVESTAJ'!A$2:D$1390,A157,'DNEVNI IZVESTAJ'!B$2:B$1390)</f>
        <v>0</v>
      </c>
      <c r="H157" s="117">
        <f ca="1">SUMIF('DNEVNI IZVESTAJ'!A$2:D$1390,A157,'DNEVNI IZVESTAJ'!C$2:C$1390)</f>
        <v>0</v>
      </c>
      <c r="I157" s="118">
        <f t="shared" ca="1" si="5"/>
        <v>0</v>
      </c>
      <c r="L157" s="156"/>
    </row>
    <row r="158" spans="1:12" ht="15" hidden="1">
      <c r="A158" s="292" t="s">
        <v>14560</v>
      </c>
      <c r="B158" s="119" t="str">
        <f>VLOOKUP(A$31:A$2734,'DNEVNI IZVESTAJ'!B$2:G$1390,6,0)</f>
        <v>SME</v>
      </c>
      <c r="C158" s="134" t="str">
        <f>VLOOKUP(A$31:A$2734,'DNEVNI IZVESTAJ'!B$2:AS$1390,29,0)</f>
        <v>6</v>
      </c>
      <c r="D158" s="133">
        <f>COUNTIF('DNEVNI IZVESTAJ'!B$2:B$1390,A$31:A$2715)</f>
        <v>1</v>
      </c>
      <c r="E158" s="133">
        <f>VLOOKUP(A$31:A$2759,'DNEVNI IZVESTAJ'!B$2:H$1390,5,0)</f>
        <v>0</v>
      </c>
      <c r="F158" s="117">
        <f ca="1">SUMIF('DNEVNI IZVESTAJ'!A$2:D$1390,A158,'DNEVNI IZVESTAJ'!B$2:B$1390)</f>
        <v>0</v>
      </c>
      <c r="H158" s="117">
        <f ca="1">SUMIF('DNEVNI IZVESTAJ'!A$2:D$1390,A158,'DNEVNI IZVESTAJ'!C$2:C$1390)</f>
        <v>61699.6</v>
      </c>
      <c r="I158" s="118">
        <f t="shared" ca="1" si="5"/>
        <v>61699.6</v>
      </c>
      <c r="L158" s="156"/>
    </row>
    <row r="159" spans="1:12" ht="15" hidden="1">
      <c r="A159" s="292" t="s">
        <v>4329</v>
      </c>
      <c r="B159" s="119" t="str">
        <f>VLOOKUP(A$31:A$2734,'DNEVNI IZVESTAJ'!B$2:G$1390,6,0)</f>
        <v>INDIV</v>
      </c>
      <c r="C159" s="134" t="str">
        <f>VLOOKUP(A$31:A$2734,'DNEVNI IZVESTAJ'!B$2:AS$1390,29,0)</f>
        <v>0</v>
      </c>
      <c r="D159" s="133">
        <f>COUNTIF('DNEVNI IZVESTAJ'!B$2:B$1390,A$31:A$2715)</f>
        <v>1</v>
      </c>
      <c r="E159" s="133">
        <f>VLOOKUP(A$31:A$2759,'DNEVNI IZVESTAJ'!B$2:H$1390,5,0)</f>
        <v>0</v>
      </c>
      <c r="F159" s="117">
        <f ca="1">SUMIF('DNEVNI IZVESTAJ'!A$2:D$1390,A159,'DNEVNI IZVESTAJ'!B$2:B$1390)</f>
        <v>0</v>
      </c>
      <c r="H159" s="117">
        <f ca="1">SUMIF('DNEVNI IZVESTAJ'!A$2:D$1390,A159,'DNEVNI IZVESTAJ'!C$2:C$1390)</f>
        <v>419.4</v>
      </c>
      <c r="I159" s="118">
        <f t="shared" ca="1" si="5"/>
        <v>419.4</v>
      </c>
      <c r="L159" s="156"/>
    </row>
    <row r="160" spans="1:12" ht="15" hidden="1">
      <c r="A160" s="292" t="s">
        <v>4335</v>
      </c>
      <c r="B160" s="119" t="e">
        <f>VLOOKUP(A$31:A$2734,'DNEVNI IZVESTAJ'!B$2:G$1390,6,0)</f>
        <v>#N/A</v>
      </c>
      <c r="C160" s="134" t="e">
        <f>VLOOKUP(A$31:A$2734,'DNEVNI IZVESTAJ'!B$2:AS$1390,29,0)</f>
        <v>#N/A</v>
      </c>
      <c r="D160" s="133">
        <f>COUNTIF('DNEVNI IZVESTAJ'!B$2:B$1390,A$31:A$2715)</f>
        <v>0</v>
      </c>
      <c r="E160" s="133" t="e">
        <f>VLOOKUP(A$31:A$2759,'DNEVNI IZVESTAJ'!B$2:H$1390,5,0)</f>
        <v>#N/A</v>
      </c>
      <c r="F160" s="117">
        <f ca="1">SUMIF('DNEVNI IZVESTAJ'!A$2:D$1390,A160,'DNEVNI IZVESTAJ'!B$2:B$1390)</f>
        <v>0</v>
      </c>
      <c r="H160" s="117">
        <f ca="1">SUMIF('DNEVNI IZVESTAJ'!A$2:D$1390,A160,'DNEVNI IZVESTAJ'!C$2:C$1390)</f>
        <v>0</v>
      </c>
      <c r="I160" s="118">
        <f t="shared" ca="1" si="5"/>
        <v>0</v>
      </c>
      <c r="L160" s="156"/>
    </row>
    <row r="161" spans="1:12" ht="15" hidden="1">
      <c r="A161" s="292" t="s">
        <v>97</v>
      </c>
      <c r="B161" s="119" t="str">
        <f>VLOOKUP(A$31:A$2734,'DNEVNI IZVESTAJ'!B$2:G$1390,6,0)</f>
        <v>L CORP</v>
      </c>
      <c r="C161" s="134" t="str">
        <f>VLOOKUP(A$31:A$2734,'DNEVNI IZVESTAJ'!B$2:AS$1390,29,0)</f>
        <v>6</v>
      </c>
      <c r="D161" s="133">
        <f>COUNTIF('DNEVNI IZVESTAJ'!B$2:B$1390,A$31:A$2715)</f>
        <v>10</v>
      </c>
      <c r="E161" s="133">
        <f>VLOOKUP(A$31:A$2759,'DNEVNI IZVESTAJ'!B$2:H$1390,5,0)</f>
        <v>0</v>
      </c>
      <c r="F161" s="117">
        <f ca="1">SUMIF('DNEVNI IZVESTAJ'!A$2:D$1390,A161,'DNEVNI IZVESTAJ'!B$2:B$1390)</f>
        <v>0</v>
      </c>
      <c r="H161" s="117">
        <f ca="1">SUMIF('DNEVNI IZVESTAJ'!A$2:D$1390,A161,'DNEVNI IZVESTAJ'!C$2:C$1390)</f>
        <v>51961.25</v>
      </c>
      <c r="I161" s="118">
        <f t="shared" ca="1" si="5"/>
        <v>51961.25</v>
      </c>
      <c r="L161" s="156"/>
    </row>
    <row r="162" spans="1:12" ht="15" hidden="1">
      <c r="A162" s="292" t="s">
        <v>5759</v>
      </c>
      <c r="B162" s="119" t="e">
        <f>VLOOKUP(A$31:A$2734,'DNEVNI IZVESTAJ'!B$2:G$1390,6,0)</f>
        <v>#N/A</v>
      </c>
      <c r="C162" s="134" t="e">
        <f>VLOOKUP(A$31:A$2734,'DNEVNI IZVESTAJ'!B$2:AS$1390,29,0)</f>
        <v>#N/A</v>
      </c>
      <c r="D162" s="133">
        <f>COUNTIF('DNEVNI IZVESTAJ'!B$2:B$1390,A$31:A$2715)</f>
        <v>0</v>
      </c>
      <c r="E162" s="133" t="e">
        <f>VLOOKUP(A$31:A$2759,'DNEVNI IZVESTAJ'!B$2:H$1390,5,0)</f>
        <v>#N/A</v>
      </c>
      <c r="F162" s="117">
        <f ca="1">SUMIF('DNEVNI IZVESTAJ'!A$2:D$1390,A162,'DNEVNI IZVESTAJ'!B$2:B$1390)</f>
        <v>0</v>
      </c>
      <c r="H162" s="117">
        <f ca="1">SUMIF('DNEVNI IZVESTAJ'!A$2:D$1390,A162,'DNEVNI IZVESTAJ'!C$2:C$1390)</f>
        <v>0</v>
      </c>
      <c r="I162" s="118">
        <f t="shared" ca="1" si="5"/>
        <v>0</v>
      </c>
      <c r="L162" s="156"/>
    </row>
    <row r="163" spans="1:12" ht="15" hidden="1">
      <c r="A163" s="292" t="s">
        <v>4339</v>
      </c>
      <c r="B163" s="119" t="e">
        <f>VLOOKUP(A$31:A$2734,'DNEVNI IZVESTAJ'!B$2:G$1390,6,0)</f>
        <v>#N/A</v>
      </c>
      <c r="C163" s="134" t="e">
        <f>VLOOKUP(A$31:A$2734,'DNEVNI IZVESTAJ'!B$2:AS$1390,29,0)</f>
        <v>#N/A</v>
      </c>
      <c r="D163" s="133">
        <f>COUNTIF('DNEVNI IZVESTAJ'!B$2:B$1390,A$31:A$2715)</f>
        <v>0</v>
      </c>
      <c r="E163" s="133" t="e">
        <f>VLOOKUP(A$31:A$2759,'DNEVNI IZVESTAJ'!B$2:H$1390,5,0)</f>
        <v>#N/A</v>
      </c>
      <c r="F163" s="117">
        <f ca="1">SUMIF('DNEVNI IZVESTAJ'!A$2:D$1390,A163,'DNEVNI IZVESTAJ'!B$2:B$1390)</f>
        <v>0</v>
      </c>
      <c r="H163" s="117">
        <f ca="1">SUMIF('DNEVNI IZVESTAJ'!A$2:D$1390,A163,'DNEVNI IZVESTAJ'!C$2:C$1390)</f>
        <v>0</v>
      </c>
      <c r="I163" s="118">
        <f t="shared" ca="1" si="5"/>
        <v>0</v>
      </c>
      <c r="L163" s="156"/>
    </row>
    <row r="164" spans="1:12" ht="15" hidden="1">
      <c r="A164" s="292" t="s">
        <v>4341</v>
      </c>
      <c r="B164" s="119" t="e">
        <f>VLOOKUP(A$31:A$2734,'DNEVNI IZVESTAJ'!B$2:G$1390,6,0)</f>
        <v>#N/A</v>
      </c>
      <c r="C164" s="134" t="e">
        <f>VLOOKUP(A$31:A$2734,'DNEVNI IZVESTAJ'!B$2:AS$1390,29,0)</f>
        <v>#N/A</v>
      </c>
      <c r="D164" s="133">
        <f>COUNTIF('DNEVNI IZVESTAJ'!B$2:B$1390,A$31:A$2715)</f>
        <v>0</v>
      </c>
      <c r="E164" s="133" t="e">
        <f>VLOOKUP(A$31:A$2759,'DNEVNI IZVESTAJ'!B$2:H$1390,5,0)</f>
        <v>#N/A</v>
      </c>
      <c r="F164" s="117">
        <f ca="1">SUMIF('DNEVNI IZVESTAJ'!A$2:D$1390,A164,'DNEVNI IZVESTAJ'!B$2:B$1390)</f>
        <v>0</v>
      </c>
      <c r="H164" s="117">
        <f ca="1">SUMIF('DNEVNI IZVESTAJ'!A$2:D$1390,A164,'DNEVNI IZVESTAJ'!C$2:C$1390)</f>
        <v>0</v>
      </c>
      <c r="I164" s="118">
        <f t="shared" ca="1" si="5"/>
        <v>0</v>
      </c>
      <c r="L164" s="156"/>
    </row>
    <row r="165" spans="1:12" ht="15" hidden="1">
      <c r="A165" s="292" t="s">
        <v>2555</v>
      </c>
      <c r="B165" s="119" t="e">
        <f>VLOOKUP(A$31:A$2734,'DNEVNI IZVESTAJ'!B$2:G$1390,6,0)</f>
        <v>#N/A</v>
      </c>
      <c r="C165" s="134" t="e">
        <f>VLOOKUP(A$31:A$2734,'DNEVNI IZVESTAJ'!B$2:AS$1390,29,0)</f>
        <v>#N/A</v>
      </c>
      <c r="D165" s="133">
        <f>COUNTIF('DNEVNI IZVESTAJ'!B$2:B$1390,A$31:A$2715)</f>
        <v>0</v>
      </c>
      <c r="E165" s="133" t="e">
        <f>VLOOKUP(A$31:A$2759,'DNEVNI IZVESTAJ'!B$2:H$1390,5,0)</f>
        <v>#N/A</v>
      </c>
      <c r="F165" s="117">
        <f ca="1">SUMIF('DNEVNI IZVESTAJ'!A$2:D$1390,A165,'DNEVNI IZVESTAJ'!B$2:B$1390)</f>
        <v>0</v>
      </c>
      <c r="H165" s="117">
        <f ca="1">SUMIF('DNEVNI IZVESTAJ'!A$2:D$1390,A165,'DNEVNI IZVESTAJ'!C$2:C$1390)</f>
        <v>0</v>
      </c>
      <c r="I165" s="118">
        <f t="shared" ca="1" si="5"/>
        <v>0</v>
      </c>
      <c r="L165" s="156"/>
    </row>
    <row r="166" spans="1:12" ht="15" hidden="1">
      <c r="A166" s="292" t="s">
        <v>4347</v>
      </c>
      <c r="B166" s="119" t="e">
        <f>VLOOKUP(A$31:A$2734,'DNEVNI IZVESTAJ'!B$2:G$1390,6,0)</f>
        <v>#N/A</v>
      </c>
      <c r="C166" s="134" t="e">
        <f>VLOOKUP(A$31:A$2734,'DNEVNI IZVESTAJ'!B$2:AS$1390,29,0)</f>
        <v>#N/A</v>
      </c>
      <c r="D166" s="133">
        <f>COUNTIF('DNEVNI IZVESTAJ'!B$2:B$1390,A$31:A$2715)</f>
        <v>0</v>
      </c>
      <c r="E166" s="133" t="e">
        <f>VLOOKUP(A$31:A$2759,'DNEVNI IZVESTAJ'!B$2:H$1390,5,0)</f>
        <v>#N/A</v>
      </c>
      <c r="F166" s="117">
        <f ca="1">SUMIF('DNEVNI IZVESTAJ'!A$2:D$1390,A166,'DNEVNI IZVESTAJ'!B$2:B$1390)</f>
        <v>0</v>
      </c>
      <c r="H166" s="117">
        <f ca="1">SUMIF('DNEVNI IZVESTAJ'!A$2:D$1390,A166,'DNEVNI IZVESTAJ'!C$2:C$1390)</f>
        <v>0</v>
      </c>
      <c r="I166" s="118">
        <f t="shared" ca="1" si="5"/>
        <v>0</v>
      </c>
      <c r="L166" s="156"/>
    </row>
    <row r="167" spans="1:12" ht="15" hidden="1">
      <c r="A167" s="292" t="s">
        <v>5699</v>
      </c>
      <c r="B167" s="119" t="str">
        <f>VLOOKUP(A$31:A$2734,'DNEVNI IZVESTAJ'!B$2:G$1390,6,0)</f>
        <v>INDIV</v>
      </c>
      <c r="C167" s="134" t="str">
        <f>VLOOKUP(A$31:A$2734,'DNEVNI IZVESTAJ'!B$2:AS$1390,29,0)</f>
        <v>0</v>
      </c>
      <c r="D167" s="133">
        <f>COUNTIF('DNEVNI IZVESTAJ'!B$2:B$1390,A$31:A$2715)</f>
        <v>1</v>
      </c>
      <c r="E167" s="133">
        <f>VLOOKUP(A$31:A$2759,'DNEVNI IZVESTAJ'!B$2:H$1390,5,0)</f>
        <v>4</v>
      </c>
      <c r="F167" s="117">
        <f ca="1">SUMIF('DNEVNI IZVESTAJ'!A$2:D$1390,A167,'DNEVNI IZVESTAJ'!B$2:B$1390)</f>
        <v>235.17</v>
      </c>
      <c r="H167" s="117">
        <f ca="1">SUMIF('DNEVNI IZVESTAJ'!A$2:D$1390,A167,'DNEVNI IZVESTAJ'!C$2:C$1390)</f>
        <v>4429.53</v>
      </c>
      <c r="I167" s="118">
        <f t="shared" ca="1" si="5"/>
        <v>4664.7</v>
      </c>
      <c r="L167" s="156"/>
    </row>
    <row r="168" spans="1:12" ht="15" hidden="1">
      <c r="A168" s="292" t="s">
        <v>4349</v>
      </c>
      <c r="B168" s="119" t="e">
        <f>VLOOKUP(A$31:A$2734,'DNEVNI IZVESTAJ'!B$2:G$1390,6,0)</f>
        <v>#N/A</v>
      </c>
      <c r="C168" s="134" t="e">
        <f>VLOOKUP(A$31:A$2734,'DNEVNI IZVESTAJ'!B$2:AS$1390,29,0)</f>
        <v>#N/A</v>
      </c>
      <c r="D168" s="133">
        <f>COUNTIF('DNEVNI IZVESTAJ'!B$2:B$1390,A$31:A$2715)</f>
        <v>0</v>
      </c>
      <c r="E168" s="133" t="e">
        <f>VLOOKUP(A$31:A$2759,'DNEVNI IZVESTAJ'!B$2:H$1390,5,0)</f>
        <v>#N/A</v>
      </c>
      <c r="F168" s="117">
        <f ca="1">SUMIF('DNEVNI IZVESTAJ'!A$2:D$1390,A168,'DNEVNI IZVESTAJ'!B$2:B$1390)</f>
        <v>0</v>
      </c>
      <c r="H168" s="117">
        <f ca="1">SUMIF('DNEVNI IZVESTAJ'!A$2:D$1390,A168,'DNEVNI IZVESTAJ'!C$2:C$1390)</f>
        <v>0</v>
      </c>
      <c r="I168" s="118">
        <f t="shared" ca="1" si="5"/>
        <v>0</v>
      </c>
      <c r="L168" s="156"/>
    </row>
    <row r="169" spans="1:12" ht="15" hidden="1">
      <c r="A169" s="292" t="s">
        <v>13422</v>
      </c>
      <c r="B169" s="119" t="str">
        <f>VLOOKUP(A$31:A$2734,'DNEVNI IZVESTAJ'!B$2:G$1390,6,0)</f>
        <v>SME</v>
      </c>
      <c r="C169" s="134" t="str">
        <f>VLOOKUP(A$31:A$2734,'DNEVNI IZVESTAJ'!B$2:AS$1390,29,0)</f>
        <v>6</v>
      </c>
      <c r="D169" s="133">
        <f>COUNTIF('DNEVNI IZVESTAJ'!B$2:B$1390,A$31:A$2715)</f>
        <v>11</v>
      </c>
      <c r="E169" s="133">
        <f>VLOOKUP(A$31:A$2759,'DNEVNI IZVESTAJ'!B$2:H$1390,5,0)</f>
        <v>0</v>
      </c>
      <c r="F169" s="117">
        <f ca="1">SUMIF('DNEVNI IZVESTAJ'!A$2:D$1390,A169,'DNEVNI IZVESTAJ'!B$2:B$1390)</f>
        <v>0</v>
      </c>
      <c r="H169" s="117">
        <f ca="1">SUMIF('DNEVNI IZVESTAJ'!A$2:D$1390,A169,'DNEVNI IZVESTAJ'!C$2:C$1390)</f>
        <v>111046.89000000001</v>
      </c>
      <c r="I169" s="118">
        <f t="shared" ca="1" si="5"/>
        <v>111046.89000000001</v>
      </c>
      <c r="L169" s="156"/>
    </row>
    <row r="170" spans="1:12" ht="15" hidden="1">
      <c r="A170" s="292" t="s">
        <v>1127</v>
      </c>
      <c r="B170" s="119" t="str">
        <f>VLOOKUP(A$31:A$2734,'DNEVNI IZVESTAJ'!B$2:G$1390,6,0)</f>
        <v>SBB</v>
      </c>
      <c r="C170" s="134" t="str">
        <f>VLOOKUP(A$31:A$2734,'DNEVNI IZVESTAJ'!B$2:AS$1390,29,0)</f>
        <v>0</v>
      </c>
      <c r="D170" s="133">
        <f>COUNTIF('DNEVNI IZVESTAJ'!B$2:B$1390,A$31:A$2715)</f>
        <v>2</v>
      </c>
      <c r="E170" s="133">
        <f>VLOOKUP(A$31:A$2759,'DNEVNI IZVESTAJ'!B$2:H$1390,5,0)</f>
        <v>2118</v>
      </c>
      <c r="F170" s="117">
        <f ca="1">SUMIF('DNEVNI IZVESTAJ'!A$2:D$1390,A170,'DNEVNI IZVESTAJ'!B$2:B$1390)</f>
        <v>2879.63</v>
      </c>
      <c r="H170" s="117">
        <f ca="1">SUMIF('DNEVNI IZVESTAJ'!A$2:D$1390,A170,'DNEVNI IZVESTAJ'!C$2:C$1390)</f>
        <v>0</v>
      </c>
      <c r="I170" s="118">
        <f t="shared" ca="1" si="5"/>
        <v>2879.63</v>
      </c>
      <c r="L170" s="156"/>
    </row>
    <row r="171" spans="1:12" ht="15" hidden="1">
      <c r="A171" s="292" t="s">
        <v>4351</v>
      </c>
      <c r="B171" s="119" t="str">
        <f>VLOOKUP(A$31:A$2734,'DNEVNI IZVESTAJ'!B$2:G$1390,6,0)</f>
        <v>INDIV</v>
      </c>
      <c r="C171" s="134" t="str">
        <f>VLOOKUP(A$31:A$2734,'DNEVNI IZVESTAJ'!B$2:AS$1390,29,0)</f>
        <v>0</v>
      </c>
      <c r="D171" s="133">
        <f>COUNTIF('DNEVNI IZVESTAJ'!B$2:B$1390,A$31:A$2715)</f>
        <v>1</v>
      </c>
      <c r="E171" s="133">
        <f>VLOOKUP(A$31:A$2759,'DNEVNI IZVESTAJ'!B$2:H$1390,5,0)</f>
        <v>30</v>
      </c>
      <c r="F171" s="117">
        <f ca="1">SUMIF('DNEVNI IZVESTAJ'!A$2:D$1390,A171,'DNEVNI IZVESTAJ'!B$2:B$1390)</f>
        <v>261.39999999999998</v>
      </c>
      <c r="H171" s="117">
        <f ca="1">SUMIF('DNEVNI IZVESTAJ'!A$2:D$1390,A171,'DNEVNI IZVESTAJ'!C$2:C$1390)</f>
        <v>131.61000000000001</v>
      </c>
      <c r="I171" s="118">
        <f t="shared" ca="1" si="5"/>
        <v>393.01</v>
      </c>
      <c r="L171" s="156"/>
    </row>
    <row r="172" spans="1:12" ht="15" hidden="1">
      <c r="A172" s="292" t="s">
        <v>4353</v>
      </c>
      <c r="B172" s="119" t="str">
        <f>VLOOKUP(A$31:A$2734,'DNEVNI IZVESTAJ'!B$2:G$1390,6,0)</f>
        <v>INDIV</v>
      </c>
      <c r="C172" s="134" t="str">
        <f>VLOOKUP(A$31:A$2734,'DNEVNI IZVESTAJ'!B$2:AS$1390,29,0)</f>
        <v>0</v>
      </c>
      <c r="D172" s="133">
        <f>COUNTIF('DNEVNI IZVESTAJ'!B$2:B$1390,A$31:A$2715)</f>
        <v>1</v>
      </c>
      <c r="E172" s="133">
        <f>VLOOKUP(A$31:A$2759,'DNEVNI IZVESTAJ'!B$2:H$1390,5,0)</f>
        <v>0</v>
      </c>
      <c r="F172" s="117">
        <f ca="1">SUMIF('DNEVNI IZVESTAJ'!A$2:D$1390,A172,'DNEVNI IZVESTAJ'!B$2:B$1390)</f>
        <v>0</v>
      </c>
      <c r="H172" s="117">
        <f ca="1">SUMIF('DNEVNI IZVESTAJ'!A$2:D$1390,A172,'DNEVNI IZVESTAJ'!C$2:C$1390)</f>
        <v>1121.03</v>
      </c>
      <c r="I172" s="118">
        <f t="shared" ca="1" si="5"/>
        <v>1121.03</v>
      </c>
      <c r="L172" s="156"/>
    </row>
    <row r="173" spans="1:12" ht="15" hidden="1">
      <c r="A173" s="292" t="s">
        <v>1443</v>
      </c>
      <c r="B173" s="119" t="e">
        <f>VLOOKUP(A$31:A$2734,'DNEVNI IZVESTAJ'!B$2:G$1390,6,0)</f>
        <v>#N/A</v>
      </c>
      <c r="C173" s="134" t="e">
        <f>VLOOKUP(A$31:A$2734,'DNEVNI IZVESTAJ'!B$2:AS$1390,29,0)</f>
        <v>#N/A</v>
      </c>
      <c r="D173" s="133">
        <f>COUNTIF('DNEVNI IZVESTAJ'!B$2:B$1390,A$31:A$2715)</f>
        <v>0</v>
      </c>
      <c r="E173" s="133" t="e">
        <f>VLOOKUP(A$31:A$2759,'DNEVNI IZVESTAJ'!B$2:H$1390,5,0)</f>
        <v>#N/A</v>
      </c>
      <c r="F173" s="117">
        <f ca="1">SUMIF('DNEVNI IZVESTAJ'!A$2:D$1390,A173,'DNEVNI IZVESTAJ'!B$2:B$1390)</f>
        <v>0</v>
      </c>
      <c r="H173" s="117">
        <f ca="1">SUMIF('DNEVNI IZVESTAJ'!A$2:D$1390,A173,'DNEVNI IZVESTAJ'!C$2:C$1390)</f>
        <v>0</v>
      </c>
      <c r="I173" s="118">
        <f t="shared" ca="1" si="5"/>
        <v>0</v>
      </c>
      <c r="L173" s="156"/>
    </row>
    <row r="174" spans="1:12" ht="15" hidden="1">
      <c r="A174" s="292" t="s">
        <v>14741</v>
      </c>
      <c r="B174" s="119" t="str">
        <f>VLOOKUP(A$31:A$2734,'DNEVNI IZVESTAJ'!B$2:G$1390,6,0)</f>
        <v>SBB</v>
      </c>
      <c r="C174" s="134" t="str">
        <f>VLOOKUP(A$31:A$2734,'DNEVNI IZVESTAJ'!B$2:AS$1390,29,0)</f>
        <v>0</v>
      </c>
      <c r="D174" s="133">
        <f>COUNTIF('DNEVNI IZVESTAJ'!B$2:B$1390,A$31:A$2715)</f>
        <v>1</v>
      </c>
      <c r="E174" s="133">
        <f>VLOOKUP(A$31:A$2759,'DNEVNI IZVESTAJ'!B$2:H$1390,5,0)</f>
        <v>0</v>
      </c>
      <c r="F174" s="117">
        <f ca="1">SUMIF('DNEVNI IZVESTAJ'!A$2:D$1390,A174,'DNEVNI IZVESTAJ'!B$2:B$1390)</f>
        <v>0</v>
      </c>
      <c r="H174" s="117">
        <f ca="1">SUMIF('DNEVNI IZVESTAJ'!A$2:D$1390,A174,'DNEVNI IZVESTAJ'!C$2:C$1390)</f>
        <v>17443.43</v>
      </c>
      <c r="I174" s="118">
        <f t="shared" ca="1" si="5"/>
        <v>17443.43</v>
      </c>
      <c r="L174" s="156"/>
    </row>
    <row r="175" spans="1:12" ht="15" hidden="1">
      <c r="A175" s="292" t="s">
        <v>5666</v>
      </c>
      <c r="B175" s="119" t="e">
        <f>VLOOKUP(A$31:A$2734,'DNEVNI IZVESTAJ'!B$2:G$1390,6,0)</f>
        <v>#N/A</v>
      </c>
      <c r="C175" s="134" t="e">
        <f>VLOOKUP(A$31:A$2734,'DNEVNI IZVESTAJ'!B$2:AS$1390,29,0)</f>
        <v>#N/A</v>
      </c>
      <c r="D175" s="133">
        <f>COUNTIF('DNEVNI IZVESTAJ'!B$2:B$1390,A$31:A$2715)</f>
        <v>0</v>
      </c>
      <c r="E175" s="133" t="e">
        <f>VLOOKUP(A$31:A$2759,'DNEVNI IZVESTAJ'!B$2:H$1390,5,0)</f>
        <v>#N/A</v>
      </c>
      <c r="F175" s="117">
        <f ca="1">SUMIF('DNEVNI IZVESTAJ'!A$2:D$1390,A175,'DNEVNI IZVESTAJ'!B$2:B$1390)</f>
        <v>0</v>
      </c>
      <c r="H175" s="117">
        <f ca="1">SUMIF('DNEVNI IZVESTAJ'!A$2:D$1390,A175,'DNEVNI IZVESTAJ'!C$2:C$1390)</f>
        <v>0</v>
      </c>
      <c r="I175" s="118">
        <f t="shared" ca="1" si="5"/>
        <v>0</v>
      </c>
      <c r="L175" s="156"/>
    </row>
    <row r="176" spans="1:12" ht="15" hidden="1">
      <c r="A176" s="292" t="s">
        <v>1447</v>
      </c>
      <c r="B176" s="119" t="e">
        <f>VLOOKUP(A$31:A$2734,'DNEVNI IZVESTAJ'!B$2:G$1390,6,0)</f>
        <v>#N/A</v>
      </c>
      <c r="C176" s="134" t="e">
        <f>VLOOKUP(A$31:A$2734,'DNEVNI IZVESTAJ'!B$2:AS$1390,29,0)</f>
        <v>#N/A</v>
      </c>
      <c r="D176" s="133">
        <f>COUNTIF('DNEVNI IZVESTAJ'!B$2:B$1390,A$31:A$2715)</f>
        <v>0</v>
      </c>
      <c r="E176" s="133" t="e">
        <f>VLOOKUP(A$31:A$2759,'DNEVNI IZVESTAJ'!B$2:H$1390,5,0)</f>
        <v>#N/A</v>
      </c>
      <c r="F176" s="117">
        <f ca="1">SUMIF('DNEVNI IZVESTAJ'!A$2:D$1390,A176,'DNEVNI IZVESTAJ'!B$2:B$1390)</f>
        <v>0</v>
      </c>
      <c r="H176" s="117">
        <f ca="1">SUMIF('DNEVNI IZVESTAJ'!A$2:D$1390,A176,'DNEVNI IZVESTAJ'!C$2:C$1390)</f>
        <v>0</v>
      </c>
      <c r="I176" s="118">
        <f t="shared" ca="1" si="5"/>
        <v>0</v>
      </c>
      <c r="L176" s="156"/>
    </row>
    <row r="177" spans="1:12" ht="15" hidden="1">
      <c r="A177" s="292" t="s">
        <v>5899</v>
      </c>
      <c r="B177" s="119" t="str">
        <f>VLOOKUP(A$31:A$2734,'DNEVNI IZVESTAJ'!B$2:G$1390,6,0)</f>
        <v>SBB</v>
      </c>
      <c r="C177" s="134" t="str">
        <f>VLOOKUP(A$31:A$2734,'DNEVNI IZVESTAJ'!B$2:AS$1390,29,0)</f>
        <v>0</v>
      </c>
      <c r="D177" s="133">
        <f>COUNTIF('DNEVNI IZVESTAJ'!B$2:B$1390,A$31:A$2715)</f>
        <v>1</v>
      </c>
      <c r="E177" s="133">
        <f>VLOOKUP(A$31:A$2759,'DNEVNI IZVESTAJ'!B$2:H$1390,5,0)</f>
        <v>0</v>
      </c>
      <c r="F177" s="117">
        <f ca="1">SUMIF('DNEVNI IZVESTAJ'!A$2:D$1390,A177,'DNEVNI IZVESTAJ'!B$2:B$1390)</f>
        <v>0</v>
      </c>
      <c r="H177" s="117">
        <f ca="1">SUMIF('DNEVNI IZVESTAJ'!A$2:D$1390,A177,'DNEVNI IZVESTAJ'!C$2:C$1390)</f>
        <v>1579.33</v>
      </c>
      <c r="I177" s="118">
        <f t="shared" ca="1" si="5"/>
        <v>1579.33</v>
      </c>
      <c r="L177" s="156"/>
    </row>
    <row r="178" spans="1:12" ht="15" hidden="1">
      <c r="A178" s="292" t="s">
        <v>1449</v>
      </c>
      <c r="B178" s="119" t="e">
        <f>VLOOKUP(A$31:A$2734,'DNEVNI IZVESTAJ'!B$2:G$1390,6,0)</f>
        <v>#N/A</v>
      </c>
      <c r="C178" s="134" t="e">
        <f>VLOOKUP(A$31:A$2734,'DNEVNI IZVESTAJ'!B$2:AS$1390,29,0)</f>
        <v>#N/A</v>
      </c>
      <c r="D178" s="133">
        <f>COUNTIF('DNEVNI IZVESTAJ'!B$2:B$1390,A$31:A$2715)</f>
        <v>0</v>
      </c>
      <c r="E178" s="133" t="e">
        <f>VLOOKUP(A$31:A$2759,'DNEVNI IZVESTAJ'!B$2:H$1390,5,0)</f>
        <v>#N/A</v>
      </c>
      <c r="F178" s="117">
        <f ca="1">SUMIF('DNEVNI IZVESTAJ'!A$2:D$1390,A178,'DNEVNI IZVESTAJ'!B$2:B$1390)</f>
        <v>0</v>
      </c>
      <c r="H178" s="117">
        <f ca="1">SUMIF('DNEVNI IZVESTAJ'!A$2:D$1390,A178,'DNEVNI IZVESTAJ'!C$2:C$1390)</f>
        <v>0</v>
      </c>
      <c r="I178" s="118">
        <f t="shared" ca="1" si="5"/>
        <v>0</v>
      </c>
      <c r="L178" s="156"/>
    </row>
    <row r="179" spans="1:12" ht="15" hidden="1">
      <c r="A179" s="292" t="s">
        <v>3486</v>
      </c>
      <c r="B179" s="119" t="e">
        <f>VLOOKUP(A$31:A$2734,'DNEVNI IZVESTAJ'!B$2:G$1390,6,0)</f>
        <v>#N/A</v>
      </c>
      <c r="C179" s="134" t="e">
        <f>VLOOKUP(A$31:A$2734,'DNEVNI IZVESTAJ'!B$2:AS$1390,29,0)</f>
        <v>#N/A</v>
      </c>
      <c r="D179" s="133">
        <f>COUNTIF('DNEVNI IZVESTAJ'!B$2:B$1390,A$31:A$2715)</f>
        <v>0</v>
      </c>
      <c r="E179" s="133" t="e">
        <f>VLOOKUP(A$31:A$2759,'DNEVNI IZVESTAJ'!B$2:H$1390,5,0)</f>
        <v>#N/A</v>
      </c>
      <c r="F179" s="117">
        <f ca="1">SUMIF('DNEVNI IZVESTAJ'!A$2:D$1390,A179,'DNEVNI IZVESTAJ'!B$2:B$1390)</f>
        <v>0</v>
      </c>
      <c r="H179" s="117">
        <f ca="1">SUMIF('DNEVNI IZVESTAJ'!A$2:D$1390,A179,'DNEVNI IZVESTAJ'!C$2:C$1390)</f>
        <v>0</v>
      </c>
      <c r="I179" s="118">
        <f t="shared" ca="1" si="5"/>
        <v>0</v>
      </c>
      <c r="L179" s="156"/>
    </row>
    <row r="180" spans="1:12" ht="15" hidden="1">
      <c r="A180" s="292" t="s">
        <v>5668</v>
      </c>
      <c r="B180" s="119" t="e">
        <f>VLOOKUP(A$31:A$2734,'DNEVNI IZVESTAJ'!B$2:G$1390,6,0)</f>
        <v>#N/A</v>
      </c>
      <c r="C180" s="134" t="e">
        <f>VLOOKUP(A$31:A$2734,'DNEVNI IZVESTAJ'!B$2:AS$1390,29,0)</f>
        <v>#N/A</v>
      </c>
      <c r="D180" s="133">
        <f>COUNTIF('DNEVNI IZVESTAJ'!B$2:B$1390,A$31:A$2715)</f>
        <v>0</v>
      </c>
      <c r="E180" s="133" t="e">
        <f>VLOOKUP(A$31:A$2759,'DNEVNI IZVESTAJ'!B$2:H$1390,5,0)</f>
        <v>#N/A</v>
      </c>
      <c r="F180" s="117">
        <f ca="1">SUMIF('DNEVNI IZVESTAJ'!A$2:D$1390,A180,'DNEVNI IZVESTAJ'!B$2:B$1390)</f>
        <v>0</v>
      </c>
      <c r="H180" s="117">
        <f ca="1">SUMIF('DNEVNI IZVESTAJ'!A$2:D$1390,A180,'DNEVNI IZVESTAJ'!C$2:C$1390)</f>
        <v>0</v>
      </c>
      <c r="I180" s="118">
        <f t="shared" ca="1" si="5"/>
        <v>0</v>
      </c>
      <c r="L180" s="156"/>
    </row>
    <row r="181" spans="1:12" ht="15" hidden="1">
      <c r="A181" s="292" t="s">
        <v>1451</v>
      </c>
      <c r="B181" s="119" t="e">
        <f>VLOOKUP(A$31:A$2734,'DNEVNI IZVESTAJ'!B$2:G$1390,6,0)</f>
        <v>#N/A</v>
      </c>
      <c r="C181" s="134" t="e">
        <f>VLOOKUP(A$31:A$2734,'DNEVNI IZVESTAJ'!B$2:AS$1390,29,0)</f>
        <v>#N/A</v>
      </c>
      <c r="D181" s="133">
        <f>COUNTIF('DNEVNI IZVESTAJ'!B$2:B$1390,A$31:A$2715)</f>
        <v>0</v>
      </c>
      <c r="E181" s="133" t="e">
        <f>VLOOKUP(A$31:A$2759,'DNEVNI IZVESTAJ'!B$2:H$1390,5,0)</f>
        <v>#N/A</v>
      </c>
      <c r="F181" s="117">
        <f ca="1">SUMIF('DNEVNI IZVESTAJ'!A$2:D$1390,A181,'DNEVNI IZVESTAJ'!B$2:B$1390)</f>
        <v>0</v>
      </c>
      <c r="H181" s="117">
        <f ca="1">SUMIF('DNEVNI IZVESTAJ'!A$2:D$1390,A181,'DNEVNI IZVESTAJ'!C$2:C$1390)</f>
        <v>0</v>
      </c>
      <c r="I181" s="118">
        <f t="shared" ca="1" si="5"/>
        <v>0</v>
      </c>
      <c r="L181" s="156"/>
    </row>
    <row r="182" spans="1:12" ht="15" hidden="1">
      <c r="A182" s="292" t="s">
        <v>2852</v>
      </c>
      <c r="B182" s="119" t="e">
        <f>VLOOKUP(A$31:A$2734,'DNEVNI IZVESTAJ'!B$2:G$1390,6,0)</f>
        <v>#N/A</v>
      </c>
      <c r="C182" s="134" t="e">
        <f>VLOOKUP(A$31:A$2734,'DNEVNI IZVESTAJ'!B$2:AS$1390,29,0)</f>
        <v>#N/A</v>
      </c>
      <c r="D182" s="133">
        <f>COUNTIF('DNEVNI IZVESTAJ'!B$2:B$1390,A$31:A$2715)</f>
        <v>0</v>
      </c>
      <c r="E182" s="133" t="e">
        <f>VLOOKUP(A$31:A$2759,'DNEVNI IZVESTAJ'!B$2:H$1390,5,0)</f>
        <v>#N/A</v>
      </c>
      <c r="F182" s="117">
        <f ca="1">SUMIF('DNEVNI IZVESTAJ'!A$2:D$1390,A182,'DNEVNI IZVESTAJ'!B$2:B$1390)</f>
        <v>0</v>
      </c>
      <c r="H182" s="117">
        <f ca="1">SUMIF('DNEVNI IZVESTAJ'!A$2:D$1390,A182,'DNEVNI IZVESTAJ'!C$2:C$1390)</f>
        <v>0</v>
      </c>
      <c r="I182" s="118">
        <f t="shared" ca="1" si="5"/>
        <v>0</v>
      </c>
      <c r="L182" s="156"/>
    </row>
    <row r="183" spans="1:12" ht="15" hidden="1">
      <c r="A183" s="292" t="s">
        <v>3947</v>
      </c>
      <c r="B183" s="119" t="e">
        <f>VLOOKUP(A$31:A$2734,'DNEVNI IZVESTAJ'!B$2:G$1390,6,0)</f>
        <v>#N/A</v>
      </c>
      <c r="C183" s="134" t="e">
        <f>VLOOKUP(A$31:A$2734,'DNEVNI IZVESTAJ'!B$2:AS$1390,29,0)</f>
        <v>#N/A</v>
      </c>
      <c r="D183" s="133">
        <f>COUNTIF('DNEVNI IZVESTAJ'!B$2:B$1390,A$31:A$2715)</f>
        <v>0</v>
      </c>
      <c r="E183" s="133" t="e">
        <f>VLOOKUP(A$31:A$2759,'DNEVNI IZVESTAJ'!B$2:H$1390,5,0)</f>
        <v>#N/A</v>
      </c>
      <c r="F183" s="117">
        <f ca="1">SUMIF('DNEVNI IZVESTAJ'!A$2:D$1390,A183,'DNEVNI IZVESTAJ'!B$2:B$1390)</f>
        <v>0</v>
      </c>
      <c r="H183" s="117">
        <f ca="1">SUMIF('DNEVNI IZVESTAJ'!A$2:D$1390,A183,'DNEVNI IZVESTAJ'!C$2:C$1390)</f>
        <v>0</v>
      </c>
      <c r="I183" s="118">
        <f t="shared" ca="1" si="5"/>
        <v>0</v>
      </c>
      <c r="L183" s="156"/>
    </row>
    <row r="184" spans="1:12" ht="15" hidden="1">
      <c r="A184" s="292" t="s">
        <v>14849</v>
      </c>
      <c r="B184" s="119" t="str">
        <f>VLOOKUP(A$31:A$2734,'DNEVNI IZVESTAJ'!B$2:G$1390,6,0)</f>
        <v>SBB</v>
      </c>
      <c r="C184" s="134" t="str">
        <f>VLOOKUP(A$31:A$2734,'DNEVNI IZVESTAJ'!B$2:AS$1390,29,0)</f>
        <v>0</v>
      </c>
      <c r="D184" s="133">
        <f>COUNTIF('DNEVNI IZVESTAJ'!B$2:B$1390,A$31:A$2715)</f>
        <v>1</v>
      </c>
      <c r="E184" s="133">
        <f>VLOOKUP(A$31:A$2759,'DNEVNI IZVESTAJ'!B$2:H$1390,5,0)</f>
        <v>4</v>
      </c>
      <c r="F184" s="117">
        <f ca="1">SUMIF('DNEVNI IZVESTAJ'!A$2:D$1390,A184,'DNEVNI IZVESTAJ'!B$2:B$1390)</f>
        <v>1871.4</v>
      </c>
      <c r="H184" s="117">
        <f ca="1">SUMIF('DNEVNI IZVESTAJ'!A$2:D$1390,A184,'DNEVNI IZVESTAJ'!C$2:C$1390)</f>
        <v>16320.66</v>
      </c>
      <c r="I184" s="118">
        <f t="shared" ca="1" si="5"/>
        <v>18192.060000000001</v>
      </c>
      <c r="L184" s="156"/>
    </row>
    <row r="185" spans="1:12" ht="15" hidden="1">
      <c r="A185" s="292" t="s">
        <v>5904</v>
      </c>
      <c r="B185" s="119" t="str">
        <f>VLOOKUP(A$31:A$2734,'DNEVNI IZVESTAJ'!B$2:G$1390,6,0)</f>
        <v>SBB</v>
      </c>
      <c r="C185" s="134" t="str">
        <f>VLOOKUP(A$31:A$2734,'DNEVNI IZVESTAJ'!B$2:AS$1390,29,0)</f>
        <v>0</v>
      </c>
      <c r="D185" s="133">
        <f>COUNTIF('DNEVNI IZVESTAJ'!B$2:B$1390,A$31:A$2715)</f>
        <v>1</v>
      </c>
      <c r="E185" s="133">
        <f>VLOOKUP(A$31:A$2759,'DNEVNI IZVESTAJ'!B$2:H$1390,5,0)</f>
        <v>0</v>
      </c>
      <c r="F185" s="117">
        <f ca="1">SUMIF('DNEVNI IZVESTAJ'!A$2:D$1390,A185,'DNEVNI IZVESTAJ'!B$2:B$1390)</f>
        <v>0</v>
      </c>
      <c r="H185" s="117">
        <f ca="1">SUMIF('DNEVNI IZVESTAJ'!A$2:D$1390,A185,'DNEVNI IZVESTAJ'!C$2:C$1390)</f>
        <v>316.62</v>
      </c>
      <c r="I185" s="118">
        <f t="shared" ca="1" si="5"/>
        <v>316.62</v>
      </c>
      <c r="L185" s="156"/>
    </row>
    <row r="186" spans="1:12" ht="15" hidden="1">
      <c r="A186" s="292" t="s">
        <v>2854</v>
      </c>
      <c r="B186" s="119" t="e">
        <f>VLOOKUP(A$31:A$2734,'DNEVNI IZVESTAJ'!B$2:G$1390,6,0)</f>
        <v>#N/A</v>
      </c>
      <c r="C186" s="134" t="e">
        <f>VLOOKUP(A$31:A$2734,'DNEVNI IZVESTAJ'!B$2:AS$1390,29,0)</f>
        <v>#N/A</v>
      </c>
      <c r="D186" s="133">
        <f>COUNTIF('DNEVNI IZVESTAJ'!B$2:B$1390,A$31:A$2715)</f>
        <v>0</v>
      </c>
      <c r="E186" s="133" t="e">
        <f>VLOOKUP(A$31:A$2759,'DNEVNI IZVESTAJ'!B$2:H$1390,5,0)</f>
        <v>#N/A</v>
      </c>
      <c r="F186" s="117">
        <f ca="1">SUMIF('DNEVNI IZVESTAJ'!A$2:D$1390,A186,'DNEVNI IZVESTAJ'!B$2:B$1390)</f>
        <v>0</v>
      </c>
      <c r="H186" s="117">
        <f ca="1">SUMIF('DNEVNI IZVESTAJ'!A$2:D$1390,A186,'DNEVNI IZVESTAJ'!C$2:C$1390)</f>
        <v>0</v>
      </c>
      <c r="I186" s="118">
        <f t="shared" ca="1" si="5"/>
        <v>0</v>
      </c>
      <c r="L186" s="156"/>
    </row>
    <row r="187" spans="1:12" ht="15" hidden="1">
      <c r="A187" s="292" t="s">
        <v>5911</v>
      </c>
      <c r="B187" s="119" t="str">
        <f>VLOOKUP(A$31:A$2734,'DNEVNI IZVESTAJ'!B$2:G$1390,6,0)</f>
        <v>17420402</v>
      </c>
      <c r="C187" s="134">
        <f>VLOOKUP(A$31:A$2734,'DNEVNI IZVESTAJ'!B$2:AS$1390,29,0)</f>
        <v>0</v>
      </c>
      <c r="D187" s="133">
        <f>COUNTIF('DNEVNI IZVESTAJ'!B$2:B$1390,A$31:A$2715)</f>
        <v>105</v>
      </c>
      <c r="E187" s="133">
        <f>VLOOKUP(A$31:A$2759,'DNEVNI IZVESTAJ'!B$2:H$1390,5,0)</f>
        <v>42040</v>
      </c>
      <c r="F187" s="117">
        <f ca="1">SUMIF('DNEVNI IZVESTAJ'!A$2:D$1390,A187,'DNEVNI IZVESTAJ'!B$2:B$1390)</f>
        <v>31.599999999999998</v>
      </c>
      <c r="H187" s="117">
        <f ca="1">SUMIF('DNEVNI IZVESTAJ'!A$2:D$1390,A187,'DNEVNI IZVESTAJ'!C$2:C$1390)</f>
        <v>926759.95999999985</v>
      </c>
      <c r="I187" s="118">
        <f t="shared" ca="1" si="5"/>
        <v>926791.55999999982</v>
      </c>
      <c r="L187" s="156"/>
    </row>
    <row r="188" spans="1:12" ht="15" hidden="1">
      <c r="A188" s="292" t="s">
        <v>1808</v>
      </c>
      <c r="B188" s="119" t="e">
        <f>VLOOKUP(A$31:A$2734,'DNEVNI IZVESTAJ'!B$2:G$1390,6,0)</f>
        <v>#N/A</v>
      </c>
      <c r="C188" s="134" t="e">
        <f>VLOOKUP(A$31:A$2734,'DNEVNI IZVESTAJ'!B$2:AS$1390,29,0)</f>
        <v>#N/A</v>
      </c>
      <c r="D188" s="133">
        <f>COUNTIF('DNEVNI IZVESTAJ'!B$2:B$1390,A$31:A$2715)</f>
        <v>0</v>
      </c>
      <c r="E188" s="133" t="e">
        <f>VLOOKUP(A$31:A$2759,'DNEVNI IZVESTAJ'!B$2:H$1390,5,0)</f>
        <v>#N/A</v>
      </c>
      <c r="F188" s="117">
        <f ca="1">SUMIF('DNEVNI IZVESTAJ'!A$2:D$1390,A188,'DNEVNI IZVESTAJ'!B$2:B$1390)</f>
        <v>0</v>
      </c>
      <c r="H188" s="117">
        <f ca="1">SUMIF('DNEVNI IZVESTAJ'!A$2:D$1390,A188,'DNEVNI IZVESTAJ'!C$2:C$1390)</f>
        <v>0</v>
      </c>
      <c r="I188" s="118">
        <f t="shared" ca="1" si="5"/>
        <v>0</v>
      </c>
      <c r="L188" s="156"/>
    </row>
    <row r="189" spans="1:12" ht="15" hidden="1">
      <c r="A189" s="292" t="s">
        <v>2858</v>
      </c>
      <c r="B189" s="119" t="str">
        <f>VLOOKUP(A$31:A$2734,'DNEVNI IZVESTAJ'!B$2:G$1390,6,0)</f>
        <v>SME</v>
      </c>
      <c r="C189" s="134" t="str">
        <f>VLOOKUP(A$31:A$2734,'DNEVNI IZVESTAJ'!B$2:AS$1390,29,0)</f>
        <v>4</v>
      </c>
      <c r="D189" s="133">
        <f>COUNTIF('DNEVNI IZVESTAJ'!B$2:B$1390,A$31:A$2715)</f>
        <v>1</v>
      </c>
      <c r="E189" s="133">
        <f>VLOOKUP(A$31:A$2759,'DNEVNI IZVESTAJ'!B$2:H$1390,5,0)</f>
        <v>0</v>
      </c>
      <c r="F189" s="117">
        <f ca="1">SUMIF('DNEVNI IZVESTAJ'!A$2:D$1390,A189,'DNEVNI IZVESTAJ'!B$2:B$1390)</f>
        <v>0</v>
      </c>
      <c r="H189" s="117">
        <f ca="1">SUMIF('DNEVNI IZVESTAJ'!A$2:D$1390,A189,'DNEVNI IZVESTAJ'!C$2:C$1390)</f>
        <v>2781.11</v>
      </c>
      <c r="I189" s="118">
        <f t="shared" ca="1" si="5"/>
        <v>2781.11</v>
      </c>
      <c r="L189" s="156"/>
    </row>
    <row r="190" spans="1:12" ht="15" hidden="1">
      <c r="A190" s="292" t="s">
        <v>2240</v>
      </c>
      <c r="B190" s="119" t="e">
        <f>VLOOKUP(A$31:A$2734,'DNEVNI IZVESTAJ'!B$2:G$1390,6,0)</f>
        <v>#N/A</v>
      </c>
      <c r="C190" s="134" t="e">
        <f>VLOOKUP(A$31:A$2734,'DNEVNI IZVESTAJ'!B$2:AS$1390,29,0)</f>
        <v>#N/A</v>
      </c>
      <c r="D190" s="133">
        <f>COUNTIF('DNEVNI IZVESTAJ'!B$2:B$1390,A$31:A$2715)</f>
        <v>0</v>
      </c>
      <c r="E190" s="133" t="e">
        <f>VLOOKUP(A$31:A$2759,'DNEVNI IZVESTAJ'!B$2:H$1390,5,0)</f>
        <v>#N/A</v>
      </c>
      <c r="F190" s="117">
        <f ca="1">SUMIF('DNEVNI IZVESTAJ'!A$2:D$1390,A190,'DNEVNI IZVESTAJ'!B$2:B$1390)</f>
        <v>0</v>
      </c>
      <c r="H190" s="117">
        <f ca="1">SUMIF('DNEVNI IZVESTAJ'!A$2:D$1390,A190,'DNEVNI IZVESTAJ'!C$2:C$1390)</f>
        <v>0</v>
      </c>
      <c r="I190" s="118">
        <f t="shared" ca="1" si="5"/>
        <v>0</v>
      </c>
      <c r="L190" s="156"/>
    </row>
    <row r="191" spans="1:12" ht="15" hidden="1">
      <c r="A191" s="292" t="s">
        <v>2863</v>
      </c>
      <c r="B191" s="119" t="str">
        <f>VLOOKUP(A$31:A$2734,'DNEVNI IZVESTAJ'!B$2:G$1390,6,0)</f>
        <v>SME</v>
      </c>
      <c r="C191" s="134" t="str">
        <f>VLOOKUP(A$31:A$2734,'DNEVNI IZVESTAJ'!B$2:AS$1390,29,0)</f>
        <v>4</v>
      </c>
      <c r="D191" s="133">
        <f>COUNTIF('DNEVNI IZVESTAJ'!B$2:B$1390,A$31:A$2715)</f>
        <v>1</v>
      </c>
      <c r="E191" s="133">
        <f>VLOOKUP(A$31:A$2759,'DNEVNI IZVESTAJ'!B$2:H$1390,5,0)</f>
        <v>0</v>
      </c>
      <c r="F191" s="117">
        <f ca="1">SUMIF('DNEVNI IZVESTAJ'!A$2:D$1390,A191,'DNEVNI IZVESTAJ'!B$2:B$1390)</f>
        <v>0</v>
      </c>
      <c r="H191" s="117">
        <f ca="1">SUMIF('DNEVNI IZVESTAJ'!A$2:D$1390,A191,'DNEVNI IZVESTAJ'!C$2:C$1390)</f>
        <v>1721.43</v>
      </c>
      <c r="I191" s="118">
        <f t="shared" ca="1" si="5"/>
        <v>1721.43</v>
      </c>
      <c r="L191" s="156"/>
    </row>
    <row r="192" spans="1:12" ht="15" hidden="1">
      <c r="A192" s="292" t="s">
        <v>14888</v>
      </c>
      <c r="B192" s="119" t="e">
        <f>VLOOKUP(A$31:A$2734,'DNEVNI IZVESTAJ'!B$2:G$1390,6,0)</f>
        <v>#N/A</v>
      </c>
      <c r="C192" s="134" t="e">
        <f>VLOOKUP(A$31:A$2734,'DNEVNI IZVESTAJ'!B$2:AS$1390,29,0)</f>
        <v>#N/A</v>
      </c>
      <c r="D192" s="133">
        <f>COUNTIF('DNEVNI IZVESTAJ'!B$2:B$1390,A$31:A$2715)</f>
        <v>0</v>
      </c>
      <c r="E192" s="133" t="e">
        <f>VLOOKUP(A$31:A$2759,'DNEVNI IZVESTAJ'!B$2:H$1390,5,0)</f>
        <v>#N/A</v>
      </c>
      <c r="F192" s="117">
        <f ca="1">SUMIF('DNEVNI IZVESTAJ'!A$2:D$1390,A192,'DNEVNI IZVESTAJ'!B$2:B$1390)</f>
        <v>0</v>
      </c>
      <c r="H192" s="117">
        <f ca="1">SUMIF('DNEVNI IZVESTAJ'!A$2:D$1390,A192,'DNEVNI IZVESTAJ'!C$2:C$1390)</f>
        <v>0</v>
      </c>
      <c r="I192" s="118">
        <f t="shared" ca="1" si="5"/>
        <v>0</v>
      </c>
      <c r="L192" s="156"/>
    </row>
    <row r="193" spans="1:12" ht="15" hidden="1">
      <c r="A193" s="292" t="s">
        <v>4599</v>
      </c>
      <c r="B193" s="119" t="str">
        <f>VLOOKUP(A$31:A$2734,'DNEVNI IZVESTAJ'!B$2:G$1390,6,0)</f>
        <v>SME</v>
      </c>
      <c r="C193" s="134" t="str">
        <f>VLOOKUP(A$31:A$2734,'DNEVNI IZVESTAJ'!B$2:AS$1390,29,0)</f>
        <v>10</v>
      </c>
      <c r="D193" s="133">
        <f>COUNTIF('DNEVNI IZVESTAJ'!B$2:B$1390,A$31:A$2715)</f>
        <v>2</v>
      </c>
      <c r="E193" s="133">
        <f>VLOOKUP(A$31:A$2759,'DNEVNI IZVESTAJ'!B$2:H$1390,5,0)</f>
        <v>1159</v>
      </c>
      <c r="F193" s="117">
        <f ca="1">SUMIF('DNEVNI IZVESTAJ'!A$2:D$1390,A193,'DNEVNI IZVESTAJ'!B$2:B$1390)</f>
        <v>24566.639999999999</v>
      </c>
      <c r="H193" s="117">
        <f ca="1">SUMIF('DNEVNI IZVESTAJ'!A$2:D$1390,A193,'DNEVNI IZVESTAJ'!C$2:C$1390)</f>
        <v>0</v>
      </c>
      <c r="I193" s="118">
        <f t="shared" ca="1" si="5"/>
        <v>24566.639999999999</v>
      </c>
      <c r="L193" s="156"/>
    </row>
    <row r="194" spans="1:12" ht="15" hidden="1">
      <c r="A194" s="292" t="s">
        <v>5988</v>
      </c>
      <c r="B194" s="119" t="str">
        <f>VLOOKUP(A$31:A$2734,'DNEVNI IZVESTAJ'!B$2:G$1390,6,0)</f>
        <v>SME</v>
      </c>
      <c r="C194" s="134" t="str">
        <f>VLOOKUP(A$31:A$2734,'DNEVNI IZVESTAJ'!B$2:AS$1390,29,0)</f>
        <v>6</v>
      </c>
      <c r="D194" s="133">
        <f>COUNTIF('DNEVNI IZVESTAJ'!B$2:B$1390,A$31:A$2715)</f>
        <v>1</v>
      </c>
      <c r="E194" s="133">
        <f>VLOOKUP(A$31:A$2759,'DNEVNI IZVESTAJ'!B$2:H$1390,5,0)</f>
        <v>0</v>
      </c>
      <c r="F194" s="117">
        <f ca="1">SUMIF('DNEVNI IZVESTAJ'!A$2:D$1390,A194,'DNEVNI IZVESTAJ'!B$2:B$1390)</f>
        <v>0</v>
      </c>
      <c r="H194" s="117">
        <f ca="1">SUMIF('DNEVNI IZVESTAJ'!A$2:D$1390,A194,'DNEVNI IZVESTAJ'!C$2:C$1390)</f>
        <v>0</v>
      </c>
      <c r="I194" s="118">
        <f t="shared" ca="1" si="5"/>
        <v>0</v>
      </c>
      <c r="L194" s="156"/>
    </row>
    <row r="195" spans="1:12" ht="15" hidden="1">
      <c r="A195" s="292" t="s">
        <v>4052</v>
      </c>
      <c r="B195" s="119" t="str">
        <f>VLOOKUP(A$31:A$2734,'DNEVNI IZVESTAJ'!B$2:G$1390,6,0)</f>
        <v>SBB</v>
      </c>
      <c r="C195" s="134" t="str">
        <f>VLOOKUP(A$31:A$2734,'DNEVNI IZVESTAJ'!B$2:AS$1390,29,0)</f>
        <v>0</v>
      </c>
      <c r="D195" s="133">
        <f>COUNTIF('DNEVNI IZVESTAJ'!B$2:B$1390,A$31:A$2715)</f>
        <v>7</v>
      </c>
      <c r="E195" s="133">
        <f>VLOOKUP(A$31:A$2759,'DNEVNI IZVESTAJ'!B$2:H$1390,5,0)</f>
        <v>1857</v>
      </c>
      <c r="F195" s="117">
        <f ca="1">SUMIF('DNEVNI IZVESTAJ'!A$2:D$1390,A195,'DNEVNI IZVESTAJ'!B$2:B$1390)</f>
        <v>10817.95</v>
      </c>
      <c r="H195" s="117">
        <f ca="1">SUMIF('DNEVNI IZVESTAJ'!A$2:D$1390,A195,'DNEVNI IZVESTAJ'!C$2:C$1390)</f>
        <v>0</v>
      </c>
      <c r="I195" s="118">
        <f t="shared" ca="1" si="5"/>
        <v>10817.95</v>
      </c>
      <c r="L195" s="156"/>
    </row>
    <row r="196" spans="1:12" ht="15" hidden="1">
      <c r="A196" s="292" t="s">
        <v>1202</v>
      </c>
      <c r="B196" s="119" t="str">
        <f>VLOOKUP(A$31:A$2734,'DNEVNI IZVESTAJ'!B$2:G$1390,6,0)</f>
        <v>L CORP</v>
      </c>
      <c r="C196" s="134" t="str">
        <f>VLOOKUP(A$31:A$2734,'DNEVNI IZVESTAJ'!B$2:AS$1390,29,0)</f>
        <v>5</v>
      </c>
      <c r="D196" s="133">
        <f>COUNTIF('DNEVNI IZVESTAJ'!B$2:B$1390,A$31:A$2715)</f>
        <v>1</v>
      </c>
      <c r="E196" s="133">
        <f>VLOOKUP(A$31:A$2759,'DNEVNI IZVESTAJ'!B$2:H$1390,5,0)</f>
        <v>0</v>
      </c>
      <c r="F196" s="117">
        <f ca="1">SUMIF('DNEVNI IZVESTAJ'!A$2:D$1390,A196,'DNEVNI IZVESTAJ'!B$2:B$1390)</f>
        <v>0</v>
      </c>
      <c r="H196" s="117">
        <f ca="1">SUMIF('DNEVNI IZVESTAJ'!A$2:D$1390,A196,'DNEVNI IZVESTAJ'!C$2:C$1390)</f>
        <v>4510.09</v>
      </c>
      <c r="I196" s="118">
        <f t="shared" ca="1" si="5"/>
        <v>4510.09</v>
      </c>
      <c r="L196" s="156"/>
    </row>
    <row r="197" spans="1:12" ht="15" hidden="1">
      <c r="A197" s="292" t="s">
        <v>4867</v>
      </c>
      <c r="B197" s="119" t="str">
        <f>VLOOKUP(A$31:A$2734,'DNEVNI IZVESTAJ'!B$2:G$1390,6,0)</f>
        <v>SME</v>
      </c>
      <c r="C197" s="134" t="str">
        <f>VLOOKUP(A$31:A$2734,'DNEVNI IZVESTAJ'!B$2:AS$1390,29,0)</f>
        <v>5</v>
      </c>
      <c r="D197" s="133">
        <f>COUNTIF('DNEVNI IZVESTAJ'!B$2:B$1390,A$31:A$2715)</f>
        <v>1</v>
      </c>
      <c r="E197" s="133">
        <f>VLOOKUP(A$31:A$2759,'DNEVNI IZVESTAJ'!B$2:H$1390,5,0)</f>
        <v>30</v>
      </c>
      <c r="F197" s="117">
        <f ca="1">SUMIF('DNEVNI IZVESTAJ'!A$2:D$1390,A197,'DNEVNI IZVESTAJ'!B$2:B$1390)</f>
        <v>1533.1</v>
      </c>
      <c r="H197" s="117">
        <f ca="1">SUMIF('DNEVNI IZVESTAJ'!A$2:D$1390,A197,'DNEVNI IZVESTAJ'!C$2:C$1390)</f>
        <v>13691.99</v>
      </c>
      <c r="I197" s="118">
        <f t="shared" ca="1" si="5"/>
        <v>15225.09</v>
      </c>
      <c r="L197" s="156"/>
    </row>
    <row r="198" spans="1:12" ht="15" hidden="1">
      <c r="A198" s="292" t="s">
        <v>4034</v>
      </c>
      <c r="B198" s="119" t="str">
        <f>VLOOKUP(A$31:A$2734,'DNEVNI IZVESTAJ'!B$2:G$1390,6,0)</f>
        <v>L CORP</v>
      </c>
      <c r="C198" s="134" t="str">
        <f>VLOOKUP(A$31:A$2734,'DNEVNI IZVESTAJ'!B$2:AS$1390,29,0)</f>
        <v>11</v>
      </c>
      <c r="D198" s="133">
        <f>COUNTIF('DNEVNI IZVESTAJ'!B$2:B$1390,A$31:A$2715)</f>
        <v>1</v>
      </c>
      <c r="E198" s="133">
        <f>VLOOKUP(A$31:A$2759,'DNEVNI IZVESTAJ'!B$2:H$1390,5,0)</f>
        <v>1814</v>
      </c>
      <c r="F198" s="117">
        <f ca="1">SUMIF('DNEVNI IZVESTAJ'!A$2:D$1390,A198,'DNEVNI IZVESTAJ'!B$2:B$1390)</f>
        <v>4791.3999999999996</v>
      </c>
      <c r="H198" s="117">
        <f ca="1">SUMIF('DNEVNI IZVESTAJ'!A$2:D$1390,A198,'DNEVNI IZVESTAJ'!C$2:C$1390)</f>
        <v>0</v>
      </c>
      <c r="I198" s="118">
        <f t="shared" ca="1" si="5"/>
        <v>4791.3999999999996</v>
      </c>
      <c r="L198" s="156"/>
    </row>
    <row r="199" spans="1:12" ht="15" hidden="1">
      <c r="A199" s="292" t="s">
        <v>2244</v>
      </c>
      <c r="B199" s="119" t="e">
        <f>VLOOKUP(A$31:A$2734,'DNEVNI IZVESTAJ'!B$2:G$1390,6,0)</f>
        <v>#N/A</v>
      </c>
      <c r="C199" s="134" t="e">
        <f>VLOOKUP(A$31:A$2734,'DNEVNI IZVESTAJ'!B$2:AS$1390,29,0)</f>
        <v>#N/A</v>
      </c>
      <c r="D199" s="133">
        <f>COUNTIF('DNEVNI IZVESTAJ'!B$2:B$1390,A$31:A$2715)</f>
        <v>0</v>
      </c>
      <c r="E199" s="133" t="e">
        <f>VLOOKUP(A$31:A$2759,'DNEVNI IZVESTAJ'!B$2:H$1390,5,0)</f>
        <v>#N/A</v>
      </c>
      <c r="F199" s="117">
        <f ca="1">SUMIF('DNEVNI IZVESTAJ'!A$2:D$1390,A199,'DNEVNI IZVESTAJ'!B$2:B$1390)</f>
        <v>0</v>
      </c>
      <c r="H199" s="117">
        <f ca="1">SUMIF('DNEVNI IZVESTAJ'!A$2:D$1390,A199,'DNEVNI IZVESTAJ'!C$2:C$1390)</f>
        <v>0</v>
      </c>
      <c r="I199" s="118">
        <f t="shared" ca="1" si="5"/>
        <v>0</v>
      </c>
      <c r="L199" s="156"/>
    </row>
    <row r="200" spans="1:12" ht="15" hidden="1">
      <c r="A200" s="292" t="s">
        <v>2251</v>
      </c>
      <c r="B200" s="119" t="str">
        <f>VLOOKUP(A$31:A$2734,'DNEVNI IZVESTAJ'!B$2:G$1390,6,0)</f>
        <v>INDIV</v>
      </c>
      <c r="C200" s="134" t="str">
        <f>VLOOKUP(A$31:A$2734,'DNEVNI IZVESTAJ'!B$2:AS$1390,29,0)</f>
        <v>0</v>
      </c>
      <c r="D200" s="133">
        <f>COUNTIF('DNEVNI IZVESTAJ'!B$2:B$1390,A$31:A$2715)</f>
        <v>1</v>
      </c>
      <c r="E200" s="133">
        <f>VLOOKUP(A$31:A$2759,'DNEVNI IZVESTAJ'!B$2:H$1390,5,0)</f>
        <v>18</v>
      </c>
      <c r="F200" s="117">
        <f ca="1">SUMIF('DNEVNI IZVESTAJ'!A$2:D$1390,A200,'DNEVNI IZVESTAJ'!B$2:B$1390)</f>
        <v>138.37</v>
      </c>
      <c r="H200" s="117">
        <f ca="1">SUMIF('DNEVNI IZVESTAJ'!A$2:D$1390,A200,'DNEVNI IZVESTAJ'!C$2:C$1390)</f>
        <v>423.87</v>
      </c>
      <c r="I200" s="118">
        <f t="shared" ca="1" si="5"/>
        <v>562.24</v>
      </c>
      <c r="L200" s="156"/>
    </row>
    <row r="201" spans="1:12" ht="15" hidden="1">
      <c r="A201" s="292"/>
      <c r="B201" s="119" t="e">
        <f>VLOOKUP(A$31:A$2734,'DNEVNI IZVESTAJ'!B$2:G$1390,6,0)</f>
        <v>#N/A</v>
      </c>
      <c r="C201" s="134" t="e">
        <f>VLOOKUP(A$31:A$2734,'DNEVNI IZVESTAJ'!B$2:AS$1390,29,0)</f>
        <v>#N/A</v>
      </c>
      <c r="D201" s="133">
        <f>COUNTIF('DNEVNI IZVESTAJ'!B$2:B$1390,A$31:A$2715)</f>
        <v>0</v>
      </c>
      <c r="E201" s="133" t="e">
        <f>VLOOKUP(A$31:A$2759,'DNEVNI IZVESTAJ'!B$2:H$1390,5,0)</f>
        <v>#N/A</v>
      </c>
      <c r="F201" s="117">
        <f ca="1">SUMIF('DNEVNI IZVESTAJ'!A$2:D$1390,A201,'DNEVNI IZVESTAJ'!B$2:B$1390)</f>
        <v>0</v>
      </c>
      <c r="H201" s="117">
        <f ca="1">SUMIF('DNEVNI IZVESTAJ'!A$2:D$1390,A201,'DNEVNI IZVESTAJ'!C$2:C$1390)</f>
        <v>0</v>
      </c>
      <c r="I201" s="118">
        <f t="shared" ref="I201:I264" ca="1" si="6">SUM(F201:H201)</f>
        <v>0</v>
      </c>
      <c r="L201" s="156"/>
    </row>
    <row r="202" spans="1:12" ht="15" hidden="1">
      <c r="A202" s="292" t="s">
        <v>3233</v>
      </c>
      <c r="B202" s="119" t="str">
        <f>VLOOKUP(A$31:A$2734,'DNEVNI IZVESTAJ'!B$2:G$1390,6,0)</f>
        <v>SME</v>
      </c>
      <c r="C202" s="134" t="str">
        <f>VLOOKUP(A$31:A$2734,'DNEVNI IZVESTAJ'!B$2:AS$1390,29,0)</f>
        <v>11</v>
      </c>
      <c r="D202" s="133">
        <f>COUNTIF('DNEVNI IZVESTAJ'!B$2:B$1390,A$31:A$2715)</f>
        <v>1</v>
      </c>
      <c r="E202" s="133">
        <f>VLOOKUP(A$31:A$2759,'DNEVNI IZVESTAJ'!B$2:H$1390,5,0)</f>
        <v>0</v>
      </c>
      <c r="F202" s="117">
        <f ca="1">SUMIF('DNEVNI IZVESTAJ'!A$2:D$1390,A202,'DNEVNI IZVESTAJ'!B$2:B$1390)</f>
        <v>0</v>
      </c>
      <c r="H202" s="117">
        <f ca="1">SUMIF('DNEVNI IZVESTAJ'!A$2:D$1390,A202,'DNEVNI IZVESTAJ'!C$2:C$1390)</f>
        <v>0</v>
      </c>
      <c r="I202" s="118">
        <f t="shared" ca="1" si="6"/>
        <v>0</v>
      </c>
      <c r="L202" s="156"/>
    </row>
    <row r="203" spans="1:12" ht="15" hidden="1">
      <c r="A203" s="292" t="s">
        <v>3270</v>
      </c>
      <c r="B203" s="119" t="str">
        <f>VLOOKUP(A$31:A$2734,'DNEVNI IZVESTAJ'!B$2:G$1390,6,0)</f>
        <v>SME</v>
      </c>
      <c r="C203" s="134" t="str">
        <f>VLOOKUP(A$31:A$2734,'DNEVNI IZVESTAJ'!B$2:AS$1390,29,0)</f>
        <v>6</v>
      </c>
      <c r="D203" s="133">
        <f>COUNTIF('DNEVNI IZVESTAJ'!B$2:B$1390,A$31:A$2715)</f>
        <v>2</v>
      </c>
      <c r="E203" s="133">
        <f>VLOOKUP(A$31:A$2759,'DNEVNI IZVESTAJ'!B$2:H$1390,5,0)</f>
        <v>46</v>
      </c>
      <c r="F203" s="117">
        <f ca="1">SUMIF('DNEVNI IZVESTAJ'!A$2:D$1390,A203,'DNEVNI IZVESTAJ'!B$2:B$1390)</f>
        <v>2880.4</v>
      </c>
      <c r="H203" s="117">
        <f ca="1">SUMIF('DNEVNI IZVESTAJ'!A$2:D$1390,A203,'DNEVNI IZVESTAJ'!C$2:C$1390)</f>
        <v>35311.15</v>
      </c>
      <c r="I203" s="118">
        <f t="shared" ca="1" si="6"/>
        <v>38191.550000000003</v>
      </c>
      <c r="L203" s="156"/>
    </row>
    <row r="204" spans="1:12" ht="15" hidden="1">
      <c r="A204" s="292" t="s">
        <v>3103</v>
      </c>
      <c r="B204" s="119" t="str">
        <f>VLOOKUP(A$31:A$2734,'DNEVNI IZVESTAJ'!B$2:G$1390,6,0)</f>
        <v>SBB</v>
      </c>
      <c r="C204" s="134" t="str">
        <f>VLOOKUP(A$31:A$2734,'DNEVNI IZVESTAJ'!B$2:AS$1390,29,0)</f>
        <v>0</v>
      </c>
      <c r="D204" s="133">
        <f>COUNTIF('DNEVNI IZVESTAJ'!B$2:B$1390,A$31:A$2715)</f>
        <v>1</v>
      </c>
      <c r="E204" s="133">
        <f>VLOOKUP(A$31:A$2759,'DNEVNI IZVESTAJ'!B$2:H$1390,5,0)</f>
        <v>0</v>
      </c>
      <c r="F204" s="117">
        <f ca="1">SUMIF('DNEVNI IZVESTAJ'!A$2:D$1390,A204,'DNEVNI IZVESTAJ'!B$2:B$1390)</f>
        <v>0</v>
      </c>
      <c r="H204" s="117">
        <f ca="1">SUMIF('DNEVNI IZVESTAJ'!A$2:D$1390,A204,'DNEVNI IZVESTAJ'!C$2:C$1390)</f>
        <v>12602.63</v>
      </c>
      <c r="I204" s="118">
        <f t="shared" ca="1" si="6"/>
        <v>12602.63</v>
      </c>
      <c r="L204" s="156"/>
    </row>
    <row r="205" spans="1:12" ht="15" hidden="1">
      <c r="A205" s="292" t="s">
        <v>4049</v>
      </c>
      <c r="B205" s="119" t="e">
        <f>VLOOKUP(A$31:A$2734,'DNEVNI IZVESTAJ'!B$2:G$1390,6,0)</f>
        <v>#N/A</v>
      </c>
      <c r="C205" s="134" t="e">
        <f>VLOOKUP(A$31:A$2734,'DNEVNI IZVESTAJ'!B$2:AS$1390,29,0)</f>
        <v>#N/A</v>
      </c>
      <c r="D205" s="133">
        <f>COUNTIF('DNEVNI IZVESTAJ'!B$2:B$1390,A$31:A$2715)</f>
        <v>0</v>
      </c>
      <c r="E205" s="133" t="e">
        <f>VLOOKUP(A$31:A$2759,'DNEVNI IZVESTAJ'!B$2:H$1390,5,0)</f>
        <v>#N/A</v>
      </c>
      <c r="F205" s="117">
        <f ca="1">SUMIF('DNEVNI IZVESTAJ'!A$2:D$1390,A205,'DNEVNI IZVESTAJ'!B$2:B$1390)</f>
        <v>0</v>
      </c>
      <c r="H205" s="117">
        <f ca="1">SUMIF('DNEVNI IZVESTAJ'!A$2:D$1390,A205,'DNEVNI IZVESTAJ'!C$2:C$1390)</f>
        <v>0</v>
      </c>
      <c r="I205" s="118">
        <f t="shared" ca="1" si="6"/>
        <v>0</v>
      </c>
      <c r="L205" s="156"/>
    </row>
    <row r="206" spans="1:12" ht="15" hidden="1">
      <c r="A206" s="292" t="s">
        <v>1109</v>
      </c>
      <c r="B206" s="119" t="str">
        <f>VLOOKUP(A$31:A$2734,'DNEVNI IZVESTAJ'!B$2:G$1390,6,0)</f>
        <v>SBB</v>
      </c>
      <c r="C206" s="134" t="str">
        <f>VLOOKUP(A$31:A$2734,'DNEVNI IZVESTAJ'!B$2:AS$1390,29,0)</f>
        <v>0</v>
      </c>
      <c r="D206" s="133">
        <f>COUNTIF('DNEVNI IZVESTAJ'!B$2:B$1390,A$31:A$2715)</f>
        <v>1</v>
      </c>
      <c r="E206" s="133">
        <f>VLOOKUP(A$31:A$2759,'DNEVNI IZVESTAJ'!B$2:H$1390,5,0)</f>
        <v>2026</v>
      </c>
      <c r="F206" s="117">
        <f ca="1">SUMIF('DNEVNI IZVESTAJ'!A$2:D$1390,A206,'DNEVNI IZVESTAJ'!B$2:B$1390)</f>
        <v>6267.58</v>
      </c>
      <c r="H206" s="117">
        <f ca="1">SUMIF('DNEVNI IZVESTAJ'!A$2:D$1390,A206,'DNEVNI IZVESTAJ'!C$2:C$1390)</f>
        <v>0</v>
      </c>
      <c r="I206" s="118">
        <f t="shared" ca="1" si="6"/>
        <v>6267.58</v>
      </c>
      <c r="L206" s="156"/>
    </row>
    <row r="207" spans="1:12" ht="15" hidden="1">
      <c r="A207" s="292" t="s">
        <v>5671</v>
      </c>
      <c r="B207" s="119" t="e">
        <f>VLOOKUP(A$31:A$2734,'DNEVNI IZVESTAJ'!B$2:G$1390,6,0)</f>
        <v>#N/A</v>
      </c>
      <c r="C207" s="134" t="e">
        <f>VLOOKUP(A$31:A$2734,'DNEVNI IZVESTAJ'!B$2:AS$1390,29,0)</f>
        <v>#N/A</v>
      </c>
      <c r="D207" s="133">
        <f>COUNTIF('DNEVNI IZVESTAJ'!B$2:B$1390,A$31:A$2715)</f>
        <v>0</v>
      </c>
      <c r="E207" s="133" t="e">
        <f>VLOOKUP(A$31:A$2759,'DNEVNI IZVESTAJ'!B$2:H$1390,5,0)</f>
        <v>#N/A</v>
      </c>
      <c r="F207" s="117">
        <f ca="1">SUMIF('DNEVNI IZVESTAJ'!A$2:D$1390,A207,'DNEVNI IZVESTAJ'!B$2:B$1390)</f>
        <v>0</v>
      </c>
      <c r="H207" s="117">
        <f ca="1">SUMIF('DNEVNI IZVESTAJ'!A$2:D$1390,A207,'DNEVNI IZVESTAJ'!C$2:C$1390)</f>
        <v>0</v>
      </c>
      <c r="I207" s="118">
        <f t="shared" ca="1" si="6"/>
        <v>0</v>
      </c>
      <c r="L207" s="156"/>
    </row>
    <row r="208" spans="1:12" ht="15" hidden="1">
      <c r="A208" s="292" t="s">
        <v>2253</v>
      </c>
      <c r="B208" s="119" t="e">
        <f>VLOOKUP(A$31:A$2734,'DNEVNI IZVESTAJ'!B$2:G$1390,6,0)</f>
        <v>#N/A</v>
      </c>
      <c r="C208" s="134" t="e">
        <f>VLOOKUP(A$31:A$2734,'DNEVNI IZVESTAJ'!B$2:AS$1390,29,0)</f>
        <v>#N/A</v>
      </c>
      <c r="D208" s="133">
        <f>COUNTIF('DNEVNI IZVESTAJ'!B$2:B$1390,A$31:A$2715)</f>
        <v>0</v>
      </c>
      <c r="E208" s="133" t="e">
        <f>VLOOKUP(A$31:A$2759,'DNEVNI IZVESTAJ'!B$2:H$1390,5,0)</f>
        <v>#N/A</v>
      </c>
      <c r="F208" s="117">
        <f ca="1">SUMIF('DNEVNI IZVESTAJ'!A$2:D$1390,A208,'DNEVNI IZVESTAJ'!B$2:B$1390)</f>
        <v>0</v>
      </c>
      <c r="H208" s="117">
        <f ca="1">SUMIF('DNEVNI IZVESTAJ'!A$2:D$1390,A208,'DNEVNI IZVESTAJ'!C$2:C$1390)</f>
        <v>0</v>
      </c>
      <c r="I208" s="118">
        <f t="shared" ca="1" si="6"/>
        <v>0</v>
      </c>
      <c r="L208" s="156"/>
    </row>
    <row r="209" spans="1:12" ht="15" hidden="1">
      <c r="A209" s="292" t="s">
        <v>2255</v>
      </c>
      <c r="B209" s="119" t="e">
        <f>VLOOKUP(A$31:A$2734,'DNEVNI IZVESTAJ'!B$2:G$1390,6,0)</f>
        <v>#N/A</v>
      </c>
      <c r="C209" s="134" t="e">
        <f>VLOOKUP(A$31:A$2734,'DNEVNI IZVESTAJ'!B$2:AS$1390,29,0)</f>
        <v>#N/A</v>
      </c>
      <c r="D209" s="133">
        <f>COUNTIF('DNEVNI IZVESTAJ'!B$2:B$1390,A$31:A$2715)</f>
        <v>0</v>
      </c>
      <c r="E209" s="133" t="e">
        <f>VLOOKUP(A$31:A$2759,'DNEVNI IZVESTAJ'!B$2:H$1390,5,0)</f>
        <v>#N/A</v>
      </c>
      <c r="F209" s="117">
        <f ca="1">SUMIF('DNEVNI IZVESTAJ'!A$2:D$1390,A209,'DNEVNI IZVESTAJ'!B$2:B$1390)</f>
        <v>0</v>
      </c>
      <c r="H209" s="117">
        <f ca="1">SUMIF('DNEVNI IZVESTAJ'!A$2:D$1390,A209,'DNEVNI IZVESTAJ'!C$2:C$1390)</f>
        <v>0</v>
      </c>
      <c r="I209" s="118">
        <f t="shared" ca="1" si="6"/>
        <v>0</v>
      </c>
      <c r="L209" s="156"/>
    </row>
    <row r="210" spans="1:12" ht="15" hidden="1">
      <c r="A210" s="292" t="s">
        <v>6008</v>
      </c>
      <c r="B210" s="119" t="e">
        <f>VLOOKUP(A$31:A$2734,'DNEVNI IZVESTAJ'!B$2:G$1390,6,0)</f>
        <v>#N/A</v>
      </c>
      <c r="C210" s="134" t="e">
        <f>VLOOKUP(A$31:A$2734,'DNEVNI IZVESTAJ'!B$2:AS$1390,29,0)</f>
        <v>#N/A</v>
      </c>
      <c r="D210" s="133">
        <f>COUNTIF('DNEVNI IZVESTAJ'!B$2:B$1390,A$31:A$2715)</f>
        <v>0</v>
      </c>
      <c r="E210" s="133" t="e">
        <f>VLOOKUP(A$31:A$2759,'DNEVNI IZVESTAJ'!B$2:H$1390,5,0)</f>
        <v>#N/A</v>
      </c>
      <c r="F210" s="117">
        <f ca="1">SUMIF('DNEVNI IZVESTAJ'!A$2:D$1390,A210,'DNEVNI IZVESTAJ'!B$2:B$1390)</f>
        <v>0</v>
      </c>
      <c r="H210" s="117">
        <f ca="1">SUMIF('DNEVNI IZVESTAJ'!A$2:D$1390,A210,'DNEVNI IZVESTAJ'!C$2:C$1390)</f>
        <v>0</v>
      </c>
      <c r="I210" s="118">
        <f t="shared" ca="1" si="6"/>
        <v>0</v>
      </c>
      <c r="L210" s="156"/>
    </row>
    <row r="211" spans="1:12" ht="15" hidden="1">
      <c r="A211" s="292" t="s">
        <v>2262</v>
      </c>
      <c r="B211" s="119" t="str">
        <f>VLOOKUP(A$31:A$2734,'DNEVNI IZVESTAJ'!B$2:G$1390,6,0)</f>
        <v>INDIV</v>
      </c>
      <c r="C211" s="134" t="str">
        <f>VLOOKUP(A$31:A$2734,'DNEVNI IZVESTAJ'!B$2:AS$1390,29,0)</f>
        <v>0</v>
      </c>
      <c r="D211" s="133">
        <f>COUNTIF('DNEVNI IZVESTAJ'!B$2:B$1390,A$31:A$2715)</f>
        <v>1</v>
      </c>
      <c r="E211" s="133">
        <f>VLOOKUP(A$31:A$2759,'DNEVNI IZVESTAJ'!B$2:H$1390,5,0)</f>
        <v>0</v>
      </c>
      <c r="F211" s="117">
        <f ca="1">SUMIF('DNEVNI IZVESTAJ'!A$2:D$1390,A211,'DNEVNI IZVESTAJ'!B$2:B$1390)</f>
        <v>0</v>
      </c>
      <c r="H211" s="117">
        <f ca="1">SUMIF('DNEVNI IZVESTAJ'!A$2:D$1390,A211,'DNEVNI IZVESTAJ'!C$2:C$1390)</f>
        <v>171.05</v>
      </c>
      <c r="I211" s="118">
        <f t="shared" ca="1" si="6"/>
        <v>171.05</v>
      </c>
      <c r="L211" s="156"/>
    </row>
    <row r="212" spans="1:12" ht="15" hidden="1">
      <c r="A212" s="292" t="s">
        <v>2264</v>
      </c>
      <c r="B212" s="119" t="str">
        <f>VLOOKUP(A$31:A$2734,'DNEVNI IZVESTAJ'!B$2:G$1390,6,0)</f>
        <v>INDIV</v>
      </c>
      <c r="C212" s="134" t="str">
        <f>VLOOKUP(A$31:A$2734,'DNEVNI IZVESTAJ'!B$2:AS$1390,29,0)</f>
        <v>0</v>
      </c>
      <c r="D212" s="133">
        <f>COUNTIF('DNEVNI IZVESTAJ'!B$2:B$1390,A$31:A$2715)</f>
        <v>1</v>
      </c>
      <c r="E212" s="133">
        <f>VLOOKUP(A$31:A$2759,'DNEVNI IZVESTAJ'!B$2:H$1390,5,0)</f>
        <v>4</v>
      </c>
      <c r="F212" s="117">
        <f ca="1">SUMIF('DNEVNI IZVESTAJ'!A$2:D$1390,A212,'DNEVNI IZVESTAJ'!B$2:B$1390)</f>
        <v>148.78</v>
      </c>
      <c r="H212" s="117">
        <f ca="1">SUMIF('DNEVNI IZVESTAJ'!A$2:D$1390,A212,'DNEVNI IZVESTAJ'!C$2:C$1390)</f>
        <v>0</v>
      </c>
      <c r="I212" s="118">
        <f t="shared" ca="1" si="6"/>
        <v>148.78</v>
      </c>
      <c r="L212" s="156"/>
    </row>
    <row r="213" spans="1:12" ht="15" hidden="1">
      <c r="A213" s="292" t="s">
        <v>5763</v>
      </c>
      <c r="B213" s="119" t="str">
        <f>VLOOKUP(A$31:A$2734,'DNEVNI IZVESTAJ'!B$2:G$1390,6,0)</f>
        <v>SME</v>
      </c>
      <c r="C213" s="134" t="str">
        <f>VLOOKUP(A$31:A$2734,'DNEVNI IZVESTAJ'!B$2:AS$1390,29,0)</f>
        <v>11</v>
      </c>
      <c r="D213" s="133">
        <f>COUNTIF('DNEVNI IZVESTAJ'!B$2:B$1390,A$31:A$2715)</f>
        <v>1</v>
      </c>
      <c r="E213" s="133">
        <f>VLOOKUP(A$31:A$2759,'DNEVNI IZVESTAJ'!B$2:H$1390,5,0)</f>
        <v>977</v>
      </c>
      <c r="F213" s="117">
        <f ca="1">SUMIF('DNEVNI IZVESTAJ'!A$2:D$1390,A213,'DNEVNI IZVESTAJ'!B$2:B$1390)</f>
        <v>347.39</v>
      </c>
      <c r="H213" s="117">
        <f ca="1">SUMIF('DNEVNI IZVESTAJ'!A$2:D$1390,A213,'DNEVNI IZVESTAJ'!C$2:C$1390)</f>
        <v>0</v>
      </c>
      <c r="I213" s="118">
        <f t="shared" ca="1" si="6"/>
        <v>347.39</v>
      </c>
      <c r="L213" s="156"/>
    </row>
    <row r="214" spans="1:12" ht="15" hidden="1">
      <c r="A214" s="292" t="s">
        <v>4019</v>
      </c>
      <c r="B214" s="119" t="str">
        <f>VLOOKUP(A$31:A$2734,'DNEVNI IZVESTAJ'!B$2:G$1390,6,0)</f>
        <v>SBB</v>
      </c>
      <c r="C214" s="134" t="str">
        <f>VLOOKUP(A$31:A$2734,'DNEVNI IZVESTAJ'!B$2:AS$1390,29,0)</f>
        <v>0</v>
      </c>
      <c r="D214" s="133">
        <f>COUNTIF('DNEVNI IZVESTAJ'!B$2:B$1390,A$31:A$2715)</f>
        <v>1</v>
      </c>
      <c r="E214" s="133">
        <f>VLOOKUP(A$31:A$2759,'DNEVNI IZVESTAJ'!B$2:H$1390,5,0)</f>
        <v>1914</v>
      </c>
      <c r="F214" s="117">
        <f ca="1">SUMIF('DNEVNI IZVESTAJ'!A$2:D$1390,A214,'DNEVNI IZVESTAJ'!B$2:B$1390)</f>
        <v>1359.6</v>
      </c>
      <c r="H214" s="117">
        <f ca="1">SUMIF('DNEVNI IZVESTAJ'!A$2:D$1390,A214,'DNEVNI IZVESTAJ'!C$2:C$1390)</f>
        <v>0</v>
      </c>
      <c r="I214" s="118">
        <f t="shared" ca="1" si="6"/>
        <v>1359.6</v>
      </c>
      <c r="L214" s="156"/>
    </row>
    <row r="215" spans="1:12" ht="15" hidden="1">
      <c r="A215" s="292" t="s">
        <v>6024</v>
      </c>
      <c r="B215" s="119" t="str">
        <f>VLOOKUP(A$31:A$2734,'DNEVNI IZVESTAJ'!B$2:G$1390,6,0)</f>
        <v>SBB</v>
      </c>
      <c r="C215" s="134" t="str">
        <f>VLOOKUP(A$31:A$2734,'DNEVNI IZVESTAJ'!B$2:AS$1390,29,0)</f>
        <v>0</v>
      </c>
      <c r="D215" s="133">
        <f>COUNTIF('DNEVNI IZVESTAJ'!B$2:B$1390,A$31:A$2715)</f>
        <v>1</v>
      </c>
      <c r="E215" s="133">
        <f>VLOOKUP(A$31:A$2759,'DNEVNI IZVESTAJ'!B$2:H$1390,5,0)</f>
        <v>4</v>
      </c>
      <c r="F215" s="117">
        <f ca="1">SUMIF('DNEVNI IZVESTAJ'!A$2:D$1390,A215,'DNEVNI IZVESTAJ'!B$2:B$1390)</f>
        <v>187.94</v>
      </c>
      <c r="H215" s="117">
        <f ca="1">SUMIF('DNEVNI IZVESTAJ'!A$2:D$1390,A215,'DNEVNI IZVESTAJ'!C$2:C$1390)</f>
        <v>3692.11</v>
      </c>
      <c r="I215" s="118">
        <f t="shared" ca="1" si="6"/>
        <v>3880.05</v>
      </c>
      <c r="L215" s="156"/>
    </row>
    <row r="216" spans="1:12" ht="15" hidden="1">
      <c r="A216" s="292" t="s">
        <v>6028</v>
      </c>
      <c r="B216" s="119" t="e">
        <f>VLOOKUP(A$31:A$2734,'DNEVNI IZVESTAJ'!B$2:G$1390,6,0)</f>
        <v>#N/A</v>
      </c>
      <c r="C216" s="134" t="e">
        <f>VLOOKUP(A$31:A$2734,'DNEVNI IZVESTAJ'!B$2:AS$1390,29,0)</f>
        <v>#N/A</v>
      </c>
      <c r="D216" s="133">
        <f>COUNTIF('DNEVNI IZVESTAJ'!B$2:B$1390,A$31:A$2715)</f>
        <v>0</v>
      </c>
      <c r="E216" s="133" t="e">
        <f>VLOOKUP(A$31:A$2759,'DNEVNI IZVESTAJ'!B$2:H$1390,5,0)</f>
        <v>#N/A</v>
      </c>
      <c r="F216" s="117">
        <f ca="1">SUMIF('DNEVNI IZVESTAJ'!A$2:D$1390,A216,'DNEVNI IZVESTAJ'!B$2:B$1390)</f>
        <v>0</v>
      </c>
      <c r="H216" s="117">
        <f ca="1">SUMIF('DNEVNI IZVESTAJ'!A$2:D$1390,A216,'DNEVNI IZVESTAJ'!C$2:C$1390)</f>
        <v>0</v>
      </c>
      <c r="I216" s="118">
        <f t="shared" ca="1" si="6"/>
        <v>0</v>
      </c>
      <c r="L216" s="156"/>
    </row>
    <row r="217" spans="1:12" ht="15" hidden="1">
      <c r="A217" s="292" t="s">
        <v>2267</v>
      </c>
      <c r="B217" s="119" t="e">
        <f>VLOOKUP(A$31:A$2734,'DNEVNI IZVESTAJ'!B$2:G$1390,6,0)</f>
        <v>#N/A</v>
      </c>
      <c r="C217" s="134" t="e">
        <f>VLOOKUP(A$31:A$2734,'DNEVNI IZVESTAJ'!B$2:AS$1390,29,0)</f>
        <v>#N/A</v>
      </c>
      <c r="D217" s="133">
        <f>COUNTIF('DNEVNI IZVESTAJ'!B$2:B$1390,A$31:A$2715)</f>
        <v>0</v>
      </c>
      <c r="E217" s="133" t="e">
        <f>VLOOKUP(A$31:A$2759,'DNEVNI IZVESTAJ'!B$2:H$1390,5,0)</f>
        <v>#N/A</v>
      </c>
      <c r="F217" s="117">
        <f ca="1">SUMIF('DNEVNI IZVESTAJ'!A$2:D$1390,A217,'DNEVNI IZVESTAJ'!B$2:B$1390)</f>
        <v>0</v>
      </c>
      <c r="H217" s="117">
        <f ca="1">SUMIF('DNEVNI IZVESTAJ'!A$2:D$1390,A217,'DNEVNI IZVESTAJ'!C$2:C$1390)</f>
        <v>0</v>
      </c>
      <c r="I217" s="118">
        <f t="shared" ca="1" si="6"/>
        <v>0</v>
      </c>
      <c r="L217" s="156"/>
    </row>
    <row r="218" spans="1:12" ht="15" hidden="1">
      <c r="A218" s="292" t="s">
        <v>3876</v>
      </c>
      <c r="B218" s="119" t="str">
        <f>VLOOKUP(A$31:A$2734,'DNEVNI IZVESTAJ'!B$2:G$1390,6,0)</f>
        <v>SBB</v>
      </c>
      <c r="C218" s="134" t="str">
        <f>VLOOKUP(A$31:A$2734,'DNEVNI IZVESTAJ'!B$2:AS$1390,29,0)</f>
        <v>0</v>
      </c>
      <c r="D218" s="133">
        <f>COUNTIF('DNEVNI IZVESTAJ'!B$2:B$1390,A$31:A$2715)</f>
        <v>1</v>
      </c>
      <c r="E218" s="133">
        <f>VLOOKUP(A$31:A$2759,'DNEVNI IZVESTAJ'!B$2:H$1390,5,0)</f>
        <v>1817</v>
      </c>
      <c r="F218" s="117">
        <f ca="1">SUMIF('DNEVNI IZVESTAJ'!A$2:D$1390,A218,'DNEVNI IZVESTAJ'!B$2:B$1390)</f>
        <v>7452.86</v>
      </c>
      <c r="H218" s="117">
        <f ca="1">SUMIF('DNEVNI IZVESTAJ'!A$2:D$1390,A218,'DNEVNI IZVESTAJ'!C$2:C$1390)</f>
        <v>0</v>
      </c>
      <c r="I218" s="118">
        <f t="shared" ca="1" si="6"/>
        <v>7452.86</v>
      </c>
      <c r="L218" s="156"/>
    </row>
    <row r="219" spans="1:12" ht="15" hidden="1">
      <c r="A219" s="292" t="s">
        <v>14679</v>
      </c>
      <c r="B219" s="119" t="str">
        <f>VLOOKUP(A$31:A$2734,'DNEVNI IZVESTAJ'!B$2:G$1390,6,0)</f>
        <v>SME</v>
      </c>
      <c r="C219" s="134" t="str">
        <f>VLOOKUP(A$31:A$2734,'DNEVNI IZVESTAJ'!B$2:AS$1390,29,0)</f>
        <v>5</v>
      </c>
      <c r="D219" s="133">
        <f>COUNTIF('DNEVNI IZVESTAJ'!B$2:B$1390,A$31:A$2715)</f>
        <v>1</v>
      </c>
      <c r="E219" s="133">
        <f>VLOOKUP(A$31:A$2759,'DNEVNI IZVESTAJ'!B$2:H$1390,5,0)</f>
        <v>0</v>
      </c>
      <c r="F219" s="117">
        <f ca="1">SUMIF('DNEVNI IZVESTAJ'!A$2:D$1390,A219,'DNEVNI IZVESTAJ'!B$2:B$1390)</f>
        <v>0</v>
      </c>
      <c r="H219" s="117">
        <f ca="1">SUMIF('DNEVNI IZVESTAJ'!A$2:D$1390,A219,'DNEVNI IZVESTAJ'!C$2:C$1390)</f>
        <v>18343.27</v>
      </c>
      <c r="I219" s="118">
        <f t="shared" ca="1" si="6"/>
        <v>18343.27</v>
      </c>
      <c r="L219" s="156"/>
    </row>
    <row r="220" spans="1:12" ht="15" hidden="1">
      <c r="A220" s="292" t="s">
        <v>644</v>
      </c>
      <c r="B220" s="119" t="str">
        <f>VLOOKUP(A$31:A$2734,'DNEVNI IZVESTAJ'!B$2:G$1390,6,0)</f>
        <v>SME</v>
      </c>
      <c r="C220" s="134" t="str">
        <f>VLOOKUP(A$31:A$2734,'DNEVNI IZVESTAJ'!B$2:AS$1390,29,0)</f>
        <v>10</v>
      </c>
      <c r="D220" s="133">
        <f>COUNTIF('DNEVNI IZVESTAJ'!B$2:B$1390,A$31:A$2715)</f>
        <v>3</v>
      </c>
      <c r="E220" s="133">
        <f>VLOOKUP(A$31:A$2759,'DNEVNI IZVESTAJ'!B$2:H$1390,5,0)</f>
        <v>291</v>
      </c>
      <c r="F220" s="117">
        <f ca="1">SUMIF('DNEVNI IZVESTAJ'!A$2:D$1390,A220,'DNEVNI IZVESTAJ'!B$2:B$1390)</f>
        <v>85916.44</v>
      </c>
      <c r="H220" s="117">
        <f ca="1">SUMIF('DNEVNI IZVESTAJ'!A$2:D$1390,A220,'DNEVNI IZVESTAJ'!C$2:C$1390)</f>
        <v>131787.54999999999</v>
      </c>
      <c r="I220" s="118">
        <f t="shared" ca="1" si="6"/>
        <v>217703.99</v>
      </c>
      <c r="L220" s="156"/>
    </row>
    <row r="221" spans="1:12" ht="15" hidden="1">
      <c r="A221" s="292" t="s">
        <v>629</v>
      </c>
      <c r="B221" s="119" t="e">
        <f>VLOOKUP(A$31:A$2734,'DNEVNI IZVESTAJ'!B$2:G$1390,6,0)</f>
        <v>#N/A</v>
      </c>
      <c r="C221" s="134" t="e">
        <f>VLOOKUP(A$31:A$2734,'DNEVNI IZVESTAJ'!B$2:AS$1390,29,0)</f>
        <v>#N/A</v>
      </c>
      <c r="D221" s="133">
        <f>COUNTIF('DNEVNI IZVESTAJ'!B$2:B$1390,A$31:A$2715)</f>
        <v>0</v>
      </c>
      <c r="E221" s="133" t="e">
        <f>VLOOKUP(A$31:A$2759,'DNEVNI IZVESTAJ'!B$2:H$1390,5,0)</f>
        <v>#N/A</v>
      </c>
      <c r="F221" s="117">
        <f ca="1">SUMIF('DNEVNI IZVESTAJ'!A$2:D$1390,A221,'DNEVNI IZVESTAJ'!B$2:B$1390)</f>
        <v>0</v>
      </c>
      <c r="H221" s="117">
        <f ca="1">SUMIF('DNEVNI IZVESTAJ'!A$2:D$1390,A221,'DNEVNI IZVESTAJ'!C$2:C$1390)</f>
        <v>0</v>
      </c>
      <c r="I221" s="118">
        <f t="shared" ca="1" si="6"/>
        <v>0</v>
      </c>
      <c r="L221" s="156"/>
    </row>
    <row r="222" spans="1:12" ht="15" hidden="1">
      <c r="A222" s="292" t="s">
        <v>2881</v>
      </c>
      <c r="B222" s="119" t="str">
        <f>VLOOKUP(A$31:A$2734,'DNEVNI IZVESTAJ'!B$2:G$1390,6,0)</f>
        <v>SME</v>
      </c>
      <c r="C222" s="134" t="str">
        <f>VLOOKUP(A$31:A$2734,'DNEVNI IZVESTAJ'!B$2:AS$1390,29,0)</f>
        <v>6</v>
      </c>
      <c r="D222" s="133">
        <f>COUNTIF('DNEVNI IZVESTAJ'!B$2:B$1390,A$31:A$2715)</f>
        <v>4</v>
      </c>
      <c r="E222" s="133">
        <f>VLOOKUP(A$31:A$2759,'DNEVNI IZVESTAJ'!B$2:H$1390,5,0)</f>
        <v>0</v>
      </c>
      <c r="F222" s="117">
        <f ca="1">SUMIF('DNEVNI IZVESTAJ'!A$2:D$1390,A222,'DNEVNI IZVESTAJ'!B$2:B$1390)</f>
        <v>0</v>
      </c>
      <c r="H222" s="117">
        <f ca="1">SUMIF('DNEVNI IZVESTAJ'!A$2:D$1390,A222,'DNEVNI IZVESTAJ'!C$2:C$1390)</f>
        <v>558.87</v>
      </c>
      <c r="I222" s="118">
        <f t="shared" ca="1" si="6"/>
        <v>558.87</v>
      </c>
      <c r="L222" s="156"/>
    </row>
    <row r="223" spans="1:12" ht="15" hidden="1">
      <c r="A223" s="292" t="s">
        <v>2272</v>
      </c>
      <c r="B223" s="119" t="e">
        <f>VLOOKUP(A$31:A$2734,'DNEVNI IZVESTAJ'!B$2:G$1390,6,0)</f>
        <v>#N/A</v>
      </c>
      <c r="C223" s="134" t="e">
        <f>VLOOKUP(A$31:A$2734,'DNEVNI IZVESTAJ'!B$2:AS$1390,29,0)</f>
        <v>#N/A</v>
      </c>
      <c r="D223" s="133">
        <f>COUNTIF('DNEVNI IZVESTAJ'!B$2:B$1390,A$31:A$2715)</f>
        <v>0</v>
      </c>
      <c r="E223" s="133" t="e">
        <f>VLOOKUP(A$31:A$2759,'DNEVNI IZVESTAJ'!B$2:H$1390,5,0)</f>
        <v>#N/A</v>
      </c>
      <c r="F223" s="117">
        <f ca="1">SUMIF('DNEVNI IZVESTAJ'!A$2:D$1390,A223,'DNEVNI IZVESTAJ'!B$2:B$1390)</f>
        <v>0</v>
      </c>
      <c r="H223" s="117">
        <f ca="1">SUMIF('DNEVNI IZVESTAJ'!A$2:D$1390,A223,'DNEVNI IZVESTAJ'!C$2:C$1390)</f>
        <v>0</v>
      </c>
      <c r="I223" s="118">
        <f t="shared" ca="1" si="6"/>
        <v>0</v>
      </c>
      <c r="L223" s="156"/>
    </row>
    <row r="224" spans="1:12" ht="15" hidden="1">
      <c r="A224" s="292" t="s">
        <v>2275</v>
      </c>
      <c r="B224" s="119" t="e">
        <f>VLOOKUP(A$31:A$2734,'DNEVNI IZVESTAJ'!B$2:G$1390,6,0)</f>
        <v>#N/A</v>
      </c>
      <c r="C224" s="134" t="e">
        <f>VLOOKUP(A$31:A$2734,'DNEVNI IZVESTAJ'!B$2:AS$1390,29,0)</f>
        <v>#N/A</v>
      </c>
      <c r="D224" s="133">
        <f>COUNTIF('DNEVNI IZVESTAJ'!B$2:B$1390,A$31:A$2715)</f>
        <v>0</v>
      </c>
      <c r="E224" s="133" t="e">
        <f>VLOOKUP(A$31:A$2759,'DNEVNI IZVESTAJ'!B$2:H$1390,5,0)</f>
        <v>#N/A</v>
      </c>
      <c r="F224" s="117">
        <f ca="1">SUMIF('DNEVNI IZVESTAJ'!A$2:D$1390,A224,'DNEVNI IZVESTAJ'!B$2:B$1390)</f>
        <v>0</v>
      </c>
      <c r="H224" s="117">
        <f ca="1">SUMIF('DNEVNI IZVESTAJ'!A$2:D$1390,A224,'DNEVNI IZVESTAJ'!C$2:C$1390)</f>
        <v>0</v>
      </c>
      <c r="I224" s="118">
        <f t="shared" ca="1" si="6"/>
        <v>0</v>
      </c>
      <c r="L224" s="156"/>
    </row>
    <row r="225" spans="1:12" ht="15" hidden="1">
      <c r="A225" s="292" t="s">
        <v>2223</v>
      </c>
      <c r="B225" s="119" t="str">
        <f>VLOOKUP(A$31:A$2734,'DNEVNI IZVESTAJ'!B$2:G$1390,6,0)</f>
        <v>SBB</v>
      </c>
      <c r="C225" s="134" t="str">
        <f>VLOOKUP(A$31:A$2734,'DNEVNI IZVESTAJ'!B$2:AS$1390,29,0)</f>
        <v>0</v>
      </c>
      <c r="D225" s="133">
        <f>COUNTIF('DNEVNI IZVESTAJ'!B$2:B$1390,A$31:A$2715)</f>
        <v>1</v>
      </c>
      <c r="E225" s="133">
        <f>VLOOKUP(A$31:A$2759,'DNEVNI IZVESTAJ'!B$2:H$1390,5,0)</f>
        <v>1067</v>
      </c>
      <c r="F225" s="117">
        <f ca="1">SUMIF('DNEVNI IZVESTAJ'!A$2:D$1390,A225,'DNEVNI IZVESTAJ'!B$2:B$1390)</f>
        <v>789.97</v>
      </c>
      <c r="H225" s="117">
        <f ca="1">SUMIF('DNEVNI IZVESTAJ'!A$2:D$1390,A225,'DNEVNI IZVESTAJ'!C$2:C$1390)</f>
        <v>0</v>
      </c>
      <c r="I225" s="118">
        <f t="shared" ca="1" si="6"/>
        <v>789.97</v>
      </c>
      <c r="L225" s="156"/>
    </row>
    <row r="226" spans="1:12" ht="15" hidden="1">
      <c r="A226" s="292" t="s">
        <v>2279</v>
      </c>
      <c r="B226" s="119" t="str">
        <f>VLOOKUP(A$31:A$2734,'DNEVNI IZVESTAJ'!B$2:G$1390,6,0)</f>
        <v>INDIV</v>
      </c>
      <c r="C226" s="134" t="str">
        <f>VLOOKUP(A$31:A$2734,'DNEVNI IZVESTAJ'!B$2:AS$1390,29,0)</f>
        <v>0</v>
      </c>
      <c r="D226" s="133">
        <f>COUNTIF('DNEVNI IZVESTAJ'!B$2:B$1390,A$31:A$2715)</f>
        <v>1</v>
      </c>
      <c r="E226" s="133">
        <f>VLOOKUP(A$31:A$2759,'DNEVNI IZVESTAJ'!B$2:H$1390,5,0)</f>
        <v>30</v>
      </c>
      <c r="F226" s="117">
        <f ca="1">SUMIF('DNEVNI IZVESTAJ'!A$2:D$1390,A226,'DNEVNI IZVESTAJ'!B$2:B$1390)</f>
        <v>122.7</v>
      </c>
      <c r="H226" s="117">
        <f ca="1">SUMIF('DNEVNI IZVESTAJ'!A$2:D$1390,A226,'DNEVNI IZVESTAJ'!C$2:C$1390)</f>
        <v>0</v>
      </c>
      <c r="I226" s="118">
        <f t="shared" ca="1" si="6"/>
        <v>122.7</v>
      </c>
      <c r="L226" s="156"/>
    </row>
    <row r="227" spans="1:12" ht="15" hidden="1">
      <c r="A227" s="292" t="s">
        <v>3955</v>
      </c>
      <c r="B227" s="119" t="str">
        <f>VLOOKUP(A$31:A$2734,'DNEVNI IZVESTAJ'!B$2:G$1390,6,0)</f>
        <v>SBB</v>
      </c>
      <c r="C227" s="134" t="str">
        <f>VLOOKUP(A$31:A$2734,'DNEVNI IZVESTAJ'!B$2:AS$1390,29,0)</f>
        <v>0</v>
      </c>
      <c r="D227" s="133">
        <f>COUNTIF('DNEVNI IZVESTAJ'!B$2:B$1390,A$31:A$2715)</f>
        <v>1</v>
      </c>
      <c r="E227" s="133">
        <f>VLOOKUP(A$31:A$2759,'DNEVNI IZVESTAJ'!B$2:H$1390,5,0)</f>
        <v>1901</v>
      </c>
      <c r="F227" s="117">
        <f ca="1">SUMIF('DNEVNI IZVESTAJ'!A$2:D$1390,A227,'DNEVNI IZVESTAJ'!B$2:B$1390)</f>
        <v>26827.52</v>
      </c>
      <c r="H227" s="117">
        <f ca="1">SUMIF('DNEVNI IZVESTAJ'!A$2:D$1390,A227,'DNEVNI IZVESTAJ'!C$2:C$1390)</f>
        <v>0</v>
      </c>
      <c r="I227" s="118">
        <f t="shared" ca="1" si="6"/>
        <v>26827.52</v>
      </c>
      <c r="L227" s="156"/>
    </row>
    <row r="228" spans="1:12" ht="15" hidden="1">
      <c r="A228" s="292" t="s">
        <v>2766</v>
      </c>
      <c r="B228" s="119" t="str">
        <f>VLOOKUP(A$31:A$2734,'DNEVNI IZVESTAJ'!B$2:G$1390,6,0)</f>
        <v>L CORP</v>
      </c>
      <c r="C228" s="134" t="str">
        <f>VLOOKUP(A$31:A$2734,'DNEVNI IZVESTAJ'!B$2:AS$1390,29,0)</f>
        <v>6</v>
      </c>
      <c r="D228" s="133">
        <f>COUNTIF('DNEVNI IZVESTAJ'!B$2:B$1390,A$31:A$2715)</f>
        <v>23</v>
      </c>
      <c r="E228" s="133">
        <f>VLOOKUP(A$31:A$2759,'DNEVNI IZVESTAJ'!B$2:H$1390,5,0)</f>
        <v>0</v>
      </c>
      <c r="F228" s="117">
        <f ca="1">SUMIF('DNEVNI IZVESTAJ'!A$2:D$1390,A228,'DNEVNI IZVESTAJ'!B$2:B$1390)</f>
        <v>0</v>
      </c>
      <c r="H228" s="117">
        <f ca="1">SUMIF('DNEVNI IZVESTAJ'!A$2:D$1390,A228,'DNEVNI IZVESTAJ'!C$2:C$1390)</f>
        <v>34998.910000000003</v>
      </c>
      <c r="I228" s="118">
        <f t="shared" ca="1" si="6"/>
        <v>34998.910000000003</v>
      </c>
      <c r="L228" s="156"/>
    </row>
    <row r="229" spans="1:12" ht="15" hidden="1">
      <c r="A229" s="292" t="s">
        <v>6516</v>
      </c>
      <c r="B229" s="119" t="str">
        <f>VLOOKUP(A$31:A$2734,'DNEVNI IZVESTAJ'!B$2:G$1390,6,0)</f>
        <v>SME</v>
      </c>
      <c r="C229" s="134" t="str">
        <f>VLOOKUP(A$31:A$2734,'DNEVNI IZVESTAJ'!B$2:AS$1390,29,0)</f>
        <v>11</v>
      </c>
      <c r="D229" s="133">
        <f>COUNTIF('DNEVNI IZVESTAJ'!B$2:B$1390,A$31:A$2715)</f>
        <v>4</v>
      </c>
      <c r="E229" s="133">
        <f>VLOOKUP(A$31:A$2759,'DNEVNI IZVESTAJ'!B$2:H$1390,5,0)</f>
        <v>1570</v>
      </c>
      <c r="F229" s="117">
        <f ca="1">SUMIF('DNEVNI IZVESTAJ'!A$2:D$1390,A229,'DNEVNI IZVESTAJ'!B$2:B$1390)</f>
        <v>18648.72</v>
      </c>
      <c r="H229" s="117">
        <f ca="1">SUMIF('DNEVNI IZVESTAJ'!A$2:D$1390,A229,'DNEVNI IZVESTAJ'!C$2:C$1390)</f>
        <v>0</v>
      </c>
      <c r="I229" s="118">
        <f t="shared" ca="1" si="6"/>
        <v>18648.72</v>
      </c>
      <c r="L229" s="156"/>
    </row>
    <row r="230" spans="1:12" ht="15" hidden="1">
      <c r="A230" s="292" t="s">
        <v>5673</v>
      </c>
      <c r="B230" s="119" t="e">
        <f>VLOOKUP(A$31:A$2734,'DNEVNI IZVESTAJ'!B$2:G$1390,6,0)</f>
        <v>#N/A</v>
      </c>
      <c r="C230" s="134" t="e">
        <f>VLOOKUP(A$31:A$2734,'DNEVNI IZVESTAJ'!B$2:AS$1390,29,0)</f>
        <v>#N/A</v>
      </c>
      <c r="D230" s="133">
        <f>COUNTIF('DNEVNI IZVESTAJ'!B$2:B$1390,A$31:A$2715)</f>
        <v>0</v>
      </c>
      <c r="E230" s="133" t="e">
        <f>VLOOKUP(A$31:A$2759,'DNEVNI IZVESTAJ'!B$2:H$1390,5,0)</f>
        <v>#N/A</v>
      </c>
      <c r="F230" s="117">
        <f ca="1">SUMIF('DNEVNI IZVESTAJ'!A$2:D$1390,A230,'DNEVNI IZVESTAJ'!B$2:B$1390)</f>
        <v>0</v>
      </c>
      <c r="H230" s="117">
        <f ca="1">SUMIF('DNEVNI IZVESTAJ'!A$2:D$1390,A230,'DNEVNI IZVESTAJ'!C$2:C$1390)</f>
        <v>0</v>
      </c>
      <c r="I230" s="118">
        <f t="shared" ca="1" si="6"/>
        <v>0</v>
      </c>
      <c r="L230" s="156"/>
    </row>
    <row r="231" spans="1:12" ht="15" hidden="1">
      <c r="A231" s="292" t="s">
        <v>2281</v>
      </c>
      <c r="B231" s="119" t="str">
        <f>VLOOKUP(A$31:A$2734,'DNEVNI IZVESTAJ'!B$2:G$1390,6,0)</f>
        <v>INDIV</v>
      </c>
      <c r="C231" s="134" t="str">
        <f>VLOOKUP(A$31:A$2734,'DNEVNI IZVESTAJ'!B$2:AS$1390,29,0)</f>
        <v>0</v>
      </c>
      <c r="D231" s="133">
        <f>COUNTIF('DNEVNI IZVESTAJ'!B$2:B$1390,A$31:A$2715)</f>
        <v>1</v>
      </c>
      <c r="E231" s="133">
        <f>VLOOKUP(A$31:A$2759,'DNEVNI IZVESTAJ'!B$2:H$1390,5,0)</f>
        <v>0</v>
      </c>
      <c r="F231" s="117">
        <f ca="1">SUMIF('DNEVNI IZVESTAJ'!A$2:D$1390,A231,'DNEVNI IZVESTAJ'!B$2:B$1390)</f>
        <v>0</v>
      </c>
      <c r="H231" s="117">
        <f ca="1">SUMIF('DNEVNI IZVESTAJ'!A$2:D$1390,A231,'DNEVNI IZVESTAJ'!C$2:C$1390)</f>
        <v>274.48</v>
      </c>
      <c r="I231" s="118">
        <f t="shared" ca="1" si="6"/>
        <v>274.48</v>
      </c>
      <c r="L231" s="156"/>
    </row>
    <row r="232" spans="1:12" ht="15" hidden="1">
      <c r="A232" s="292"/>
      <c r="B232" s="119" t="e">
        <f>VLOOKUP(A$31:A$2734,'DNEVNI IZVESTAJ'!B$2:G$1390,6,0)</f>
        <v>#N/A</v>
      </c>
      <c r="C232" s="134" t="e">
        <f>VLOOKUP(A$31:A$2734,'DNEVNI IZVESTAJ'!B$2:AS$1390,29,0)</f>
        <v>#N/A</v>
      </c>
      <c r="D232" s="133">
        <f>COUNTIF('DNEVNI IZVESTAJ'!B$2:B$1390,A$31:A$2715)</f>
        <v>0</v>
      </c>
      <c r="E232" s="133" t="e">
        <f>VLOOKUP(A$31:A$2759,'DNEVNI IZVESTAJ'!B$2:H$1390,5,0)</f>
        <v>#N/A</v>
      </c>
      <c r="F232" s="117">
        <f ca="1">SUMIF('DNEVNI IZVESTAJ'!A$2:D$1390,A232,'DNEVNI IZVESTAJ'!B$2:B$1390)</f>
        <v>0</v>
      </c>
      <c r="H232" s="117">
        <f ca="1">SUMIF('DNEVNI IZVESTAJ'!A$2:D$1390,A232,'DNEVNI IZVESTAJ'!C$2:C$1390)</f>
        <v>0</v>
      </c>
      <c r="I232" s="118">
        <f t="shared" ca="1" si="6"/>
        <v>0</v>
      </c>
      <c r="L232" s="156"/>
    </row>
    <row r="233" spans="1:12" ht="15" hidden="1">
      <c r="A233" s="292" t="s">
        <v>2283</v>
      </c>
      <c r="B233" s="119" t="str">
        <f>VLOOKUP(A$31:A$2734,'DNEVNI IZVESTAJ'!B$2:G$1390,6,0)</f>
        <v>INDIV</v>
      </c>
      <c r="C233" s="134" t="str">
        <f>VLOOKUP(A$31:A$2734,'DNEVNI IZVESTAJ'!B$2:AS$1390,29,0)</f>
        <v>0</v>
      </c>
      <c r="D233" s="133">
        <f>COUNTIF('DNEVNI IZVESTAJ'!B$2:B$1390,A$31:A$2715)</f>
        <v>1</v>
      </c>
      <c r="E233" s="133">
        <f>VLOOKUP(A$31:A$2759,'DNEVNI IZVESTAJ'!B$2:H$1390,5,0)</f>
        <v>0</v>
      </c>
      <c r="F233" s="117">
        <f ca="1">SUMIF('DNEVNI IZVESTAJ'!A$2:D$1390,A233,'DNEVNI IZVESTAJ'!B$2:B$1390)</f>
        <v>0</v>
      </c>
      <c r="H233" s="117">
        <f ca="1">SUMIF('DNEVNI IZVESTAJ'!A$2:D$1390,A233,'DNEVNI IZVESTAJ'!C$2:C$1390)</f>
        <v>282.45999999999998</v>
      </c>
      <c r="I233" s="118">
        <f t="shared" ca="1" si="6"/>
        <v>282.45999999999998</v>
      </c>
      <c r="L233" s="156"/>
    </row>
    <row r="234" spans="1:12" ht="15" hidden="1">
      <c r="A234" s="292" t="s">
        <v>15890</v>
      </c>
      <c r="B234" s="119" t="e">
        <f>VLOOKUP(A$31:A$2734,'DNEVNI IZVESTAJ'!B$2:G$1390,6,0)</f>
        <v>#N/A</v>
      </c>
      <c r="C234" s="134" t="e">
        <f>VLOOKUP(A$31:A$2734,'DNEVNI IZVESTAJ'!B$2:AS$1390,29,0)</f>
        <v>#N/A</v>
      </c>
      <c r="D234" s="133">
        <f>COUNTIF('DNEVNI IZVESTAJ'!B$2:B$1390,A$31:A$2715)</f>
        <v>0</v>
      </c>
      <c r="E234" s="133" t="e">
        <f>VLOOKUP(A$31:A$2759,'DNEVNI IZVESTAJ'!B$2:H$1390,5,0)</f>
        <v>#N/A</v>
      </c>
      <c r="F234" s="117">
        <f ca="1">SUMIF('DNEVNI IZVESTAJ'!A$2:D$1390,A234,'DNEVNI IZVESTAJ'!B$2:B$1390)</f>
        <v>0</v>
      </c>
      <c r="H234" s="117">
        <f ca="1">SUMIF('DNEVNI IZVESTAJ'!A$2:D$1390,A234,'DNEVNI IZVESTAJ'!C$2:C$1390)</f>
        <v>0</v>
      </c>
      <c r="I234" s="118">
        <f t="shared" ca="1" si="6"/>
        <v>0</v>
      </c>
      <c r="L234" s="156"/>
    </row>
    <row r="235" spans="1:12" ht="15" hidden="1">
      <c r="A235" s="292" t="s">
        <v>2287</v>
      </c>
      <c r="B235" s="119" t="e">
        <f>VLOOKUP(A$31:A$2734,'DNEVNI IZVESTAJ'!B$2:G$1390,6,0)</f>
        <v>#N/A</v>
      </c>
      <c r="C235" s="134" t="e">
        <f>VLOOKUP(A$31:A$2734,'DNEVNI IZVESTAJ'!B$2:AS$1390,29,0)</f>
        <v>#N/A</v>
      </c>
      <c r="D235" s="133">
        <f>COUNTIF('DNEVNI IZVESTAJ'!B$2:B$1390,A$31:A$2715)</f>
        <v>0</v>
      </c>
      <c r="E235" s="133" t="e">
        <f>VLOOKUP(A$31:A$2759,'DNEVNI IZVESTAJ'!B$2:H$1390,5,0)</f>
        <v>#N/A</v>
      </c>
      <c r="F235" s="117">
        <f ca="1">SUMIF('DNEVNI IZVESTAJ'!A$2:D$1390,A235,'DNEVNI IZVESTAJ'!B$2:B$1390)</f>
        <v>0</v>
      </c>
      <c r="H235" s="117">
        <f ca="1">SUMIF('DNEVNI IZVESTAJ'!A$2:D$1390,A235,'DNEVNI IZVESTAJ'!C$2:C$1390)</f>
        <v>0</v>
      </c>
      <c r="I235" s="118">
        <f t="shared" ca="1" si="6"/>
        <v>0</v>
      </c>
      <c r="L235" s="156"/>
    </row>
    <row r="236" spans="1:12" ht="15" hidden="1">
      <c r="A236" s="292" t="s">
        <v>14961</v>
      </c>
      <c r="B236" s="119" t="e">
        <f>VLOOKUP(A$31:A$2734,'DNEVNI IZVESTAJ'!B$2:G$1390,6,0)</f>
        <v>#N/A</v>
      </c>
      <c r="C236" s="134" t="e">
        <f>VLOOKUP(A$31:A$2734,'DNEVNI IZVESTAJ'!B$2:AS$1390,29,0)</f>
        <v>#N/A</v>
      </c>
      <c r="D236" s="133">
        <f>COUNTIF('DNEVNI IZVESTAJ'!B$2:B$1390,A$31:A$2715)</f>
        <v>0</v>
      </c>
      <c r="E236" s="133" t="e">
        <f>VLOOKUP(A$31:A$2759,'DNEVNI IZVESTAJ'!B$2:H$1390,5,0)</f>
        <v>#N/A</v>
      </c>
      <c r="F236" s="117">
        <f ca="1">SUMIF('DNEVNI IZVESTAJ'!A$2:D$1390,A236,'DNEVNI IZVESTAJ'!B$2:B$1390)</f>
        <v>0</v>
      </c>
      <c r="H236" s="117">
        <f ca="1">SUMIF('DNEVNI IZVESTAJ'!A$2:D$1390,A236,'DNEVNI IZVESTAJ'!C$2:C$1390)</f>
        <v>0</v>
      </c>
      <c r="I236" s="118">
        <f t="shared" ca="1" si="6"/>
        <v>0</v>
      </c>
      <c r="L236" s="156"/>
    </row>
    <row r="237" spans="1:12" ht="15" hidden="1">
      <c r="A237" s="292" t="s">
        <v>962</v>
      </c>
      <c r="B237" s="119" t="str">
        <f>VLOOKUP(A$31:A$2734,'DNEVNI IZVESTAJ'!B$2:G$1390,6,0)</f>
        <v>L CORP</v>
      </c>
      <c r="C237" s="134" t="str">
        <f>VLOOKUP(A$31:A$2734,'DNEVNI IZVESTAJ'!B$2:AS$1390,29,0)</f>
        <v>4</v>
      </c>
      <c r="D237" s="133">
        <f>COUNTIF('DNEVNI IZVESTAJ'!B$2:B$1390,A$31:A$2715)</f>
        <v>67</v>
      </c>
      <c r="E237" s="133">
        <f>VLOOKUP(A$31:A$2759,'DNEVNI IZVESTAJ'!B$2:H$1390,5,0)</f>
        <v>4</v>
      </c>
      <c r="F237" s="117">
        <f ca="1">SUMIF('DNEVNI IZVESTAJ'!A$2:D$1390,A237,'DNEVNI IZVESTAJ'!B$2:B$1390)</f>
        <v>5.14</v>
      </c>
      <c r="H237" s="117">
        <f ca="1">SUMIF('DNEVNI IZVESTAJ'!A$2:D$1390,A237,'DNEVNI IZVESTAJ'!C$2:C$1390)</f>
        <v>3358142.1899999976</v>
      </c>
      <c r="I237" s="118">
        <f t="shared" ca="1" si="6"/>
        <v>3358147.3299999977</v>
      </c>
      <c r="L237" s="156"/>
    </row>
    <row r="238" spans="1:12" ht="15" hidden="1">
      <c r="A238" s="292" t="s">
        <v>1920</v>
      </c>
      <c r="B238" s="119" t="e">
        <f>VLOOKUP(A$31:A$2734,'DNEVNI IZVESTAJ'!B$2:G$1390,6,0)</f>
        <v>#N/A</v>
      </c>
      <c r="C238" s="134" t="e">
        <f>VLOOKUP(A$31:A$2734,'DNEVNI IZVESTAJ'!B$2:AS$1390,29,0)</f>
        <v>#N/A</v>
      </c>
      <c r="D238" s="133">
        <f>COUNTIF('DNEVNI IZVESTAJ'!B$2:B$1390,A$31:A$2715)</f>
        <v>0</v>
      </c>
      <c r="E238" s="133" t="e">
        <f>VLOOKUP(A$31:A$2759,'DNEVNI IZVESTAJ'!B$2:H$1390,5,0)</f>
        <v>#N/A</v>
      </c>
      <c r="F238" s="117">
        <f ca="1">SUMIF('DNEVNI IZVESTAJ'!A$2:D$1390,A238,'DNEVNI IZVESTAJ'!B$2:B$1390)</f>
        <v>0</v>
      </c>
      <c r="H238" s="117">
        <f ca="1">SUMIF('DNEVNI IZVESTAJ'!A$2:D$1390,A238,'DNEVNI IZVESTAJ'!C$2:C$1390)</f>
        <v>0</v>
      </c>
      <c r="I238" s="118">
        <f t="shared" ca="1" si="6"/>
        <v>0</v>
      </c>
      <c r="L238" s="156"/>
    </row>
    <row r="239" spans="1:12" ht="15" hidden="1">
      <c r="A239" s="292" t="s">
        <v>6034</v>
      </c>
      <c r="B239" s="119" t="str">
        <f>VLOOKUP(A$31:A$2734,'DNEVNI IZVESTAJ'!B$2:G$1390,6,0)</f>
        <v>SBB</v>
      </c>
      <c r="C239" s="134" t="str">
        <f>VLOOKUP(A$31:A$2734,'DNEVNI IZVESTAJ'!B$2:AS$1390,29,0)</f>
        <v>0</v>
      </c>
      <c r="D239" s="133">
        <f>COUNTIF('DNEVNI IZVESTAJ'!B$2:B$1390,A$31:A$2715)</f>
        <v>1</v>
      </c>
      <c r="E239" s="133">
        <f>VLOOKUP(A$31:A$2759,'DNEVNI IZVESTAJ'!B$2:H$1390,5,0)</f>
        <v>0</v>
      </c>
      <c r="F239" s="117">
        <f ca="1">SUMIF('DNEVNI IZVESTAJ'!A$2:D$1390,A239,'DNEVNI IZVESTAJ'!B$2:B$1390)</f>
        <v>0</v>
      </c>
      <c r="H239" s="117">
        <f ca="1">SUMIF('DNEVNI IZVESTAJ'!A$2:D$1390,A239,'DNEVNI IZVESTAJ'!C$2:C$1390)</f>
        <v>7640.31</v>
      </c>
      <c r="I239" s="118">
        <f t="shared" ca="1" si="6"/>
        <v>7640.31</v>
      </c>
      <c r="L239" s="156"/>
    </row>
    <row r="240" spans="1:12" ht="15" hidden="1">
      <c r="A240" s="292" t="s">
        <v>5702</v>
      </c>
      <c r="B240" s="119" t="str">
        <f>VLOOKUP(A$31:A$2734,'DNEVNI IZVESTAJ'!B$2:G$1390,6,0)</f>
        <v>SBB</v>
      </c>
      <c r="C240" s="134" t="str">
        <f>VLOOKUP(A$31:A$2734,'DNEVNI IZVESTAJ'!B$2:AS$1390,29,0)</f>
        <v>0</v>
      </c>
      <c r="D240" s="133">
        <f>COUNTIF('DNEVNI IZVESTAJ'!B$2:B$1390,A$31:A$2715)</f>
        <v>1</v>
      </c>
      <c r="E240" s="133">
        <f>VLOOKUP(A$31:A$2759,'DNEVNI IZVESTAJ'!B$2:H$1390,5,0)</f>
        <v>0</v>
      </c>
      <c r="F240" s="117">
        <f ca="1">SUMIF('DNEVNI IZVESTAJ'!A$2:D$1390,A240,'DNEVNI IZVESTAJ'!B$2:B$1390)</f>
        <v>0</v>
      </c>
      <c r="H240" s="117">
        <f ca="1">SUMIF('DNEVNI IZVESTAJ'!A$2:D$1390,A240,'DNEVNI IZVESTAJ'!C$2:C$1390)</f>
        <v>0</v>
      </c>
      <c r="I240" s="118">
        <f t="shared" ca="1" si="6"/>
        <v>0</v>
      </c>
      <c r="L240" s="156"/>
    </row>
    <row r="241" spans="1:12" ht="15" hidden="1">
      <c r="A241" s="292" t="s">
        <v>3498</v>
      </c>
      <c r="B241" s="119" t="str">
        <f>VLOOKUP(A$31:A$2734,'DNEVNI IZVESTAJ'!B$2:G$1390,6,0)</f>
        <v>SBB</v>
      </c>
      <c r="C241" s="134" t="str">
        <f>VLOOKUP(A$31:A$2734,'DNEVNI IZVESTAJ'!B$2:AS$1390,29,0)</f>
        <v>0</v>
      </c>
      <c r="D241" s="133">
        <f>COUNTIF('DNEVNI IZVESTAJ'!B$2:B$1390,A$31:A$2715)</f>
        <v>1</v>
      </c>
      <c r="E241" s="133">
        <f>VLOOKUP(A$31:A$2759,'DNEVNI IZVESTAJ'!B$2:H$1390,5,0)</f>
        <v>0</v>
      </c>
      <c r="F241" s="117">
        <f ca="1">SUMIF('DNEVNI IZVESTAJ'!A$2:D$1390,A241,'DNEVNI IZVESTAJ'!B$2:B$1390)</f>
        <v>0</v>
      </c>
      <c r="H241" s="117">
        <f ca="1">SUMIF('DNEVNI IZVESTAJ'!A$2:D$1390,A241,'DNEVNI IZVESTAJ'!C$2:C$1390)</f>
        <v>1104.1500000000001</v>
      </c>
      <c r="I241" s="118">
        <f t="shared" ca="1" si="6"/>
        <v>1104.1500000000001</v>
      </c>
      <c r="L241" s="156"/>
    </row>
    <row r="242" spans="1:12" ht="15" hidden="1">
      <c r="A242" s="292" t="s">
        <v>2887</v>
      </c>
      <c r="B242" s="119" t="e">
        <f>VLOOKUP(A$31:A$2734,'DNEVNI IZVESTAJ'!B$2:G$1390,6,0)</f>
        <v>#N/A</v>
      </c>
      <c r="C242" s="134" t="e">
        <f>VLOOKUP(A$31:A$2734,'DNEVNI IZVESTAJ'!B$2:AS$1390,29,0)</f>
        <v>#N/A</v>
      </c>
      <c r="D242" s="133">
        <f>COUNTIF('DNEVNI IZVESTAJ'!B$2:B$1390,A$31:A$2715)</f>
        <v>0</v>
      </c>
      <c r="E242" s="133" t="e">
        <f>VLOOKUP(A$31:A$2759,'DNEVNI IZVESTAJ'!B$2:H$1390,5,0)</f>
        <v>#N/A</v>
      </c>
      <c r="F242" s="117">
        <f ca="1">SUMIF('DNEVNI IZVESTAJ'!A$2:D$1390,A242,'DNEVNI IZVESTAJ'!B$2:B$1390)</f>
        <v>0</v>
      </c>
      <c r="H242" s="117">
        <f ca="1">SUMIF('DNEVNI IZVESTAJ'!A$2:D$1390,A242,'DNEVNI IZVESTAJ'!C$2:C$1390)</f>
        <v>0</v>
      </c>
      <c r="I242" s="118">
        <f t="shared" ca="1" si="6"/>
        <v>0</v>
      </c>
      <c r="L242" s="156"/>
    </row>
    <row r="243" spans="1:12" ht="15" hidden="1">
      <c r="A243" s="292" t="s">
        <v>1710</v>
      </c>
      <c r="B243" s="119" t="e">
        <f>VLOOKUP(A$31:A$2734,'DNEVNI IZVESTAJ'!B$2:G$1390,6,0)</f>
        <v>#N/A</v>
      </c>
      <c r="C243" s="134" t="e">
        <f>VLOOKUP(A$31:A$2734,'DNEVNI IZVESTAJ'!B$2:AS$1390,29,0)</f>
        <v>#N/A</v>
      </c>
      <c r="D243" s="133">
        <f>COUNTIF('DNEVNI IZVESTAJ'!B$2:B$1390,A$31:A$2715)</f>
        <v>0</v>
      </c>
      <c r="E243" s="133" t="e">
        <f>VLOOKUP(A$31:A$2759,'DNEVNI IZVESTAJ'!B$2:H$1390,5,0)</f>
        <v>#N/A</v>
      </c>
      <c r="F243" s="117">
        <f ca="1">SUMIF('DNEVNI IZVESTAJ'!A$2:D$1390,A243,'DNEVNI IZVESTAJ'!B$2:B$1390)</f>
        <v>0</v>
      </c>
      <c r="H243" s="117">
        <f ca="1">SUMIF('DNEVNI IZVESTAJ'!A$2:D$1390,A243,'DNEVNI IZVESTAJ'!C$2:C$1390)</f>
        <v>0</v>
      </c>
      <c r="I243" s="118">
        <f t="shared" ca="1" si="6"/>
        <v>0</v>
      </c>
      <c r="L243" s="156"/>
    </row>
    <row r="244" spans="1:12" ht="15" hidden="1">
      <c r="A244" s="292" t="s">
        <v>6049</v>
      </c>
      <c r="B244" s="119" t="str">
        <f>VLOOKUP(A$31:A$2734,'DNEVNI IZVESTAJ'!B$2:G$1390,6,0)</f>
        <v>SBB</v>
      </c>
      <c r="C244" s="134" t="str">
        <f>VLOOKUP(A$31:A$2734,'DNEVNI IZVESTAJ'!B$2:AS$1390,29,0)</f>
        <v>0</v>
      </c>
      <c r="D244" s="133">
        <f>COUNTIF('DNEVNI IZVESTAJ'!B$2:B$1390,A$31:A$2715)</f>
        <v>1</v>
      </c>
      <c r="E244" s="133">
        <f>VLOOKUP(A$31:A$2759,'DNEVNI IZVESTAJ'!B$2:H$1390,5,0)</f>
        <v>0</v>
      </c>
      <c r="F244" s="117">
        <f ca="1">SUMIF('DNEVNI IZVESTAJ'!A$2:D$1390,A244,'DNEVNI IZVESTAJ'!B$2:B$1390)</f>
        <v>0</v>
      </c>
      <c r="H244" s="117">
        <f ca="1">SUMIF('DNEVNI IZVESTAJ'!A$2:D$1390,A244,'DNEVNI IZVESTAJ'!C$2:C$1390)</f>
        <v>1117.6199999999999</v>
      </c>
      <c r="I244" s="118">
        <f t="shared" ca="1" si="6"/>
        <v>1117.6199999999999</v>
      </c>
      <c r="L244" s="156"/>
    </row>
    <row r="245" spans="1:12" ht="15" hidden="1">
      <c r="A245" s="292" t="s">
        <v>1712</v>
      </c>
      <c r="B245" s="119" t="str">
        <f>VLOOKUP(A$31:A$2734,'DNEVNI IZVESTAJ'!B$2:G$1390,6,0)</f>
        <v>L CORP</v>
      </c>
      <c r="C245" s="134" t="str">
        <f>VLOOKUP(A$31:A$2734,'DNEVNI IZVESTAJ'!B$2:AS$1390,29,0)</f>
        <v>8</v>
      </c>
      <c r="D245" s="133">
        <f>COUNTIF('DNEVNI IZVESTAJ'!B$2:B$1390,A$31:A$2715)</f>
        <v>8</v>
      </c>
      <c r="E245" s="133">
        <f>VLOOKUP(A$31:A$2759,'DNEVNI IZVESTAJ'!B$2:H$1390,5,0)</f>
        <v>504</v>
      </c>
      <c r="F245" s="117">
        <f ca="1">SUMIF('DNEVNI IZVESTAJ'!A$2:D$1390,A245,'DNEVNI IZVESTAJ'!B$2:B$1390)</f>
        <v>20031.200000000004</v>
      </c>
      <c r="H245" s="117">
        <f ca="1">SUMIF('DNEVNI IZVESTAJ'!A$2:D$1390,A245,'DNEVNI IZVESTAJ'!C$2:C$1390)</f>
        <v>0</v>
      </c>
      <c r="I245" s="118">
        <f t="shared" ca="1" si="6"/>
        <v>20031.200000000004</v>
      </c>
      <c r="L245" s="156"/>
    </row>
    <row r="246" spans="1:12" ht="15" hidden="1">
      <c r="A246" s="292" t="s">
        <v>2473</v>
      </c>
      <c r="B246" s="119" t="e">
        <f>VLOOKUP(A$31:A$2734,'DNEVNI IZVESTAJ'!B$2:G$1390,6,0)</f>
        <v>#N/A</v>
      </c>
      <c r="C246" s="134" t="e">
        <f>VLOOKUP(A$31:A$2734,'DNEVNI IZVESTAJ'!B$2:AS$1390,29,0)</f>
        <v>#N/A</v>
      </c>
      <c r="D246" s="133">
        <f>COUNTIF('DNEVNI IZVESTAJ'!B$2:B$1390,A$31:A$2715)</f>
        <v>0</v>
      </c>
      <c r="E246" s="133" t="e">
        <f>VLOOKUP(A$31:A$2759,'DNEVNI IZVESTAJ'!B$2:H$1390,5,0)</f>
        <v>#N/A</v>
      </c>
      <c r="F246" s="117">
        <f ca="1">SUMIF('DNEVNI IZVESTAJ'!A$2:D$1390,A246,'DNEVNI IZVESTAJ'!B$2:B$1390)</f>
        <v>0</v>
      </c>
      <c r="H246" s="117">
        <f ca="1">SUMIF('DNEVNI IZVESTAJ'!A$2:D$1390,A246,'DNEVNI IZVESTAJ'!C$2:C$1390)</f>
        <v>0</v>
      </c>
      <c r="I246" s="118">
        <f t="shared" ca="1" si="6"/>
        <v>0</v>
      </c>
      <c r="L246" s="156"/>
    </row>
    <row r="247" spans="1:12" ht="15" hidden="1">
      <c r="A247" s="292" t="s">
        <v>2893</v>
      </c>
      <c r="B247" s="119" t="str">
        <f>VLOOKUP(A$31:A$2734,'DNEVNI IZVESTAJ'!B$2:G$1390,6,0)</f>
        <v>SME</v>
      </c>
      <c r="C247" s="134" t="str">
        <f>VLOOKUP(A$31:A$2734,'DNEVNI IZVESTAJ'!B$2:AS$1390,29,0)</f>
        <v>2</v>
      </c>
      <c r="D247" s="133">
        <f>COUNTIF('DNEVNI IZVESTAJ'!B$2:B$1390,A$31:A$2715)</f>
        <v>1</v>
      </c>
      <c r="E247" s="133">
        <f>VLOOKUP(A$31:A$2759,'DNEVNI IZVESTAJ'!B$2:H$1390,5,0)</f>
        <v>0</v>
      </c>
      <c r="F247" s="117">
        <f ca="1">SUMIF('DNEVNI IZVESTAJ'!A$2:D$1390,A247,'DNEVNI IZVESTAJ'!B$2:B$1390)</f>
        <v>0</v>
      </c>
      <c r="H247" s="117">
        <f ca="1">SUMIF('DNEVNI IZVESTAJ'!A$2:D$1390,A247,'DNEVNI IZVESTAJ'!C$2:C$1390)</f>
        <v>14351.91</v>
      </c>
      <c r="I247" s="118">
        <f t="shared" ca="1" si="6"/>
        <v>14351.91</v>
      </c>
      <c r="L247" s="156"/>
    </row>
    <row r="248" spans="1:12" ht="15" hidden="1">
      <c r="A248" s="292" t="s">
        <v>2291</v>
      </c>
      <c r="B248" s="119" t="e">
        <f>VLOOKUP(A$31:A$2734,'DNEVNI IZVESTAJ'!B$2:G$1390,6,0)</f>
        <v>#N/A</v>
      </c>
      <c r="C248" s="134" t="e">
        <f>VLOOKUP(A$31:A$2734,'DNEVNI IZVESTAJ'!B$2:AS$1390,29,0)</f>
        <v>#N/A</v>
      </c>
      <c r="D248" s="133">
        <f>COUNTIF('DNEVNI IZVESTAJ'!B$2:B$1390,A$31:A$2715)</f>
        <v>0</v>
      </c>
      <c r="E248" s="133" t="e">
        <f>VLOOKUP(A$31:A$2759,'DNEVNI IZVESTAJ'!B$2:H$1390,5,0)</f>
        <v>#N/A</v>
      </c>
      <c r="F248" s="117">
        <f ca="1">SUMIF('DNEVNI IZVESTAJ'!A$2:D$1390,A248,'DNEVNI IZVESTAJ'!B$2:B$1390)</f>
        <v>0</v>
      </c>
      <c r="H248" s="117">
        <f ca="1">SUMIF('DNEVNI IZVESTAJ'!A$2:D$1390,A248,'DNEVNI IZVESTAJ'!C$2:C$1390)</f>
        <v>0</v>
      </c>
      <c r="I248" s="118">
        <f t="shared" ca="1" si="6"/>
        <v>0</v>
      </c>
      <c r="L248" s="156"/>
    </row>
    <row r="249" spans="1:12" ht="15" hidden="1">
      <c r="A249" s="292" t="s">
        <v>14996</v>
      </c>
      <c r="B249" s="119" t="e">
        <f>VLOOKUP(A$31:A$2734,'DNEVNI IZVESTAJ'!B$2:G$1390,6,0)</f>
        <v>#N/A</v>
      </c>
      <c r="C249" s="134" t="e">
        <f>VLOOKUP(A$31:A$2734,'DNEVNI IZVESTAJ'!B$2:AS$1390,29,0)</f>
        <v>#N/A</v>
      </c>
      <c r="D249" s="133">
        <f>COUNTIF('DNEVNI IZVESTAJ'!B$2:B$1390,A$31:A$2715)</f>
        <v>0</v>
      </c>
      <c r="E249" s="133" t="e">
        <f>VLOOKUP(A$31:A$2759,'DNEVNI IZVESTAJ'!B$2:H$1390,5,0)</f>
        <v>#N/A</v>
      </c>
      <c r="F249" s="117">
        <f ca="1">SUMIF('DNEVNI IZVESTAJ'!A$2:D$1390,A249,'DNEVNI IZVESTAJ'!B$2:B$1390)</f>
        <v>0</v>
      </c>
      <c r="H249" s="117">
        <f ca="1">SUMIF('DNEVNI IZVESTAJ'!A$2:D$1390,A249,'DNEVNI IZVESTAJ'!C$2:C$1390)</f>
        <v>0</v>
      </c>
      <c r="I249" s="118">
        <f t="shared" ca="1" si="6"/>
        <v>0</v>
      </c>
      <c r="L249" s="156"/>
    </row>
    <row r="250" spans="1:12" ht="15" hidden="1">
      <c r="A250" s="292" t="s">
        <v>2293</v>
      </c>
      <c r="B250" s="119" t="str">
        <f>VLOOKUP(A$31:A$2734,'DNEVNI IZVESTAJ'!B$2:G$1390,6,0)</f>
        <v>INDIV</v>
      </c>
      <c r="C250" s="134" t="str">
        <f>VLOOKUP(A$31:A$2734,'DNEVNI IZVESTAJ'!B$2:AS$1390,29,0)</f>
        <v>0</v>
      </c>
      <c r="D250" s="133">
        <f>COUNTIF('DNEVNI IZVESTAJ'!B$2:B$1390,A$31:A$2715)</f>
        <v>1</v>
      </c>
      <c r="E250" s="133">
        <f>VLOOKUP(A$31:A$2759,'DNEVNI IZVESTAJ'!B$2:H$1390,5,0)</f>
        <v>0</v>
      </c>
      <c r="F250" s="117">
        <f ca="1">SUMIF('DNEVNI IZVESTAJ'!A$2:D$1390,A250,'DNEVNI IZVESTAJ'!B$2:B$1390)</f>
        <v>0</v>
      </c>
      <c r="H250" s="117">
        <f ca="1">SUMIF('DNEVNI IZVESTAJ'!A$2:D$1390,A250,'DNEVNI IZVESTAJ'!C$2:C$1390)</f>
        <v>127.16</v>
      </c>
      <c r="I250" s="118">
        <f t="shared" ca="1" si="6"/>
        <v>127.16</v>
      </c>
      <c r="L250" s="156"/>
    </row>
    <row r="251" spans="1:12" ht="15" hidden="1">
      <c r="A251" s="292" t="s">
        <v>3967</v>
      </c>
      <c r="B251" s="119" t="str">
        <f>VLOOKUP(A$31:A$2734,'DNEVNI IZVESTAJ'!B$2:G$1390,6,0)</f>
        <v>SBB</v>
      </c>
      <c r="C251" s="134" t="str">
        <f>VLOOKUP(A$31:A$2734,'DNEVNI IZVESTAJ'!B$2:AS$1390,29,0)</f>
        <v>0</v>
      </c>
      <c r="D251" s="133">
        <f>COUNTIF('DNEVNI IZVESTAJ'!B$2:B$1390,A$31:A$2715)</f>
        <v>3</v>
      </c>
      <c r="E251" s="133">
        <f>VLOOKUP(A$31:A$2759,'DNEVNI IZVESTAJ'!B$2:H$1390,5,0)</f>
        <v>1831</v>
      </c>
      <c r="F251" s="117">
        <f ca="1">SUMIF('DNEVNI IZVESTAJ'!A$2:D$1390,A251,'DNEVNI IZVESTAJ'!B$2:B$1390)</f>
        <v>22858.39</v>
      </c>
      <c r="H251" s="117">
        <f ca="1">SUMIF('DNEVNI IZVESTAJ'!A$2:D$1390,A251,'DNEVNI IZVESTAJ'!C$2:C$1390)</f>
        <v>0</v>
      </c>
      <c r="I251" s="118">
        <f t="shared" ca="1" si="6"/>
        <v>22858.39</v>
      </c>
      <c r="L251" s="156"/>
    </row>
    <row r="252" spans="1:12" ht="15" hidden="1">
      <c r="A252" s="292" t="s">
        <v>6057</v>
      </c>
      <c r="B252" s="119" t="e">
        <f>VLOOKUP(A$31:A$2734,'DNEVNI IZVESTAJ'!B$2:G$1390,6,0)</f>
        <v>#N/A</v>
      </c>
      <c r="C252" s="134" t="e">
        <f>VLOOKUP(A$31:A$2734,'DNEVNI IZVESTAJ'!B$2:AS$1390,29,0)</f>
        <v>#N/A</v>
      </c>
      <c r="D252" s="133">
        <f>COUNTIF('DNEVNI IZVESTAJ'!B$2:B$1390,A$31:A$2715)</f>
        <v>0</v>
      </c>
      <c r="E252" s="133" t="e">
        <f>VLOOKUP(A$31:A$2759,'DNEVNI IZVESTAJ'!B$2:H$1390,5,0)</f>
        <v>#N/A</v>
      </c>
      <c r="F252" s="117">
        <f ca="1">SUMIF('DNEVNI IZVESTAJ'!A$2:D$1390,A252,'DNEVNI IZVESTAJ'!B$2:B$1390)</f>
        <v>0</v>
      </c>
      <c r="H252" s="117">
        <f ca="1">SUMIF('DNEVNI IZVESTAJ'!A$2:D$1390,A252,'DNEVNI IZVESTAJ'!C$2:C$1390)</f>
        <v>0</v>
      </c>
      <c r="I252" s="118">
        <f t="shared" ca="1" si="6"/>
        <v>0</v>
      </c>
      <c r="L252" s="156"/>
    </row>
    <row r="253" spans="1:12" ht="15" hidden="1">
      <c r="A253" s="292" t="s">
        <v>2298</v>
      </c>
      <c r="B253" s="119" t="e">
        <f>VLOOKUP(A$31:A$2734,'DNEVNI IZVESTAJ'!B$2:G$1390,6,0)</f>
        <v>#N/A</v>
      </c>
      <c r="C253" s="134" t="e">
        <f>VLOOKUP(A$31:A$2734,'DNEVNI IZVESTAJ'!B$2:AS$1390,29,0)</f>
        <v>#N/A</v>
      </c>
      <c r="D253" s="133">
        <f>COUNTIF('DNEVNI IZVESTAJ'!B$2:B$1390,A$31:A$2715)</f>
        <v>0</v>
      </c>
      <c r="E253" s="133" t="e">
        <f>VLOOKUP(A$31:A$2759,'DNEVNI IZVESTAJ'!B$2:H$1390,5,0)</f>
        <v>#N/A</v>
      </c>
      <c r="F253" s="117">
        <f ca="1">SUMIF('DNEVNI IZVESTAJ'!A$2:D$1390,A253,'DNEVNI IZVESTAJ'!B$2:B$1390)</f>
        <v>0</v>
      </c>
      <c r="H253" s="117">
        <f ca="1">SUMIF('DNEVNI IZVESTAJ'!A$2:D$1390,A253,'DNEVNI IZVESTAJ'!C$2:C$1390)</f>
        <v>0</v>
      </c>
      <c r="I253" s="118">
        <f t="shared" ca="1" si="6"/>
        <v>0</v>
      </c>
      <c r="L253" s="156"/>
    </row>
    <row r="254" spans="1:12" ht="15" hidden="1">
      <c r="A254" s="292" t="s">
        <v>2300</v>
      </c>
      <c r="B254" s="119" t="e">
        <f>VLOOKUP(A$31:A$2734,'DNEVNI IZVESTAJ'!B$2:G$1390,6,0)</f>
        <v>#N/A</v>
      </c>
      <c r="C254" s="134" t="e">
        <f>VLOOKUP(A$31:A$2734,'DNEVNI IZVESTAJ'!B$2:AS$1390,29,0)</f>
        <v>#N/A</v>
      </c>
      <c r="D254" s="133">
        <f>COUNTIF('DNEVNI IZVESTAJ'!B$2:B$1390,A$31:A$2715)</f>
        <v>0</v>
      </c>
      <c r="E254" s="133" t="e">
        <f>VLOOKUP(A$31:A$2759,'DNEVNI IZVESTAJ'!B$2:H$1390,5,0)</f>
        <v>#N/A</v>
      </c>
      <c r="F254" s="117">
        <f ca="1">SUMIF('DNEVNI IZVESTAJ'!A$2:D$1390,A254,'DNEVNI IZVESTAJ'!B$2:B$1390)</f>
        <v>0</v>
      </c>
      <c r="H254" s="117">
        <f ca="1">SUMIF('DNEVNI IZVESTAJ'!A$2:D$1390,A254,'DNEVNI IZVESTAJ'!C$2:C$1390)</f>
        <v>0</v>
      </c>
      <c r="I254" s="118">
        <f t="shared" ca="1" si="6"/>
        <v>0</v>
      </c>
      <c r="L254" s="156"/>
    </row>
    <row r="255" spans="1:12" ht="15" hidden="1">
      <c r="A255" s="292" t="s">
        <v>6491</v>
      </c>
      <c r="B255" s="119" t="e">
        <f>VLOOKUP(A$31:A$2734,'DNEVNI IZVESTAJ'!B$2:G$1390,6,0)</f>
        <v>#N/A</v>
      </c>
      <c r="C255" s="134" t="e">
        <f>VLOOKUP(A$31:A$2734,'DNEVNI IZVESTAJ'!B$2:AS$1390,29,0)</f>
        <v>#N/A</v>
      </c>
      <c r="D255" s="133">
        <f>COUNTIF('DNEVNI IZVESTAJ'!B$2:B$1390,A$31:A$2715)</f>
        <v>0</v>
      </c>
      <c r="E255" s="133" t="e">
        <f>VLOOKUP(A$31:A$2759,'DNEVNI IZVESTAJ'!B$2:H$1390,5,0)</f>
        <v>#N/A</v>
      </c>
      <c r="F255" s="117">
        <f ca="1">SUMIF('DNEVNI IZVESTAJ'!A$2:D$1390,A255,'DNEVNI IZVESTAJ'!B$2:B$1390)</f>
        <v>0</v>
      </c>
      <c r="H255" s="117">
        <f ca="1">SUMIF('DNEVNI IZVESTAJ'!A$2:D$1390,A255,'DNEVNI IZVESTAJ'!C$2:C$1390)</f>
        <v>0</v>
      </c>
      <c r="I255" s="118">
        <f t="shared" ca="1" si="6"/>
        <v>0</v>
      </c>
      <c r="L255" s="156"/>
    </row>
    <row r="256" spans="1:12" ht="15" hidden="1">
      <c r="A256" s="292" t="s">
        <v>14773</v>
      </c>
      <c r="B256" s="119" t="str">
        <f>VLOOKUP(A$31:A$2734,'DNEVNI IZVESTAJ'!B$2:G$1390,6,0)</f>
        <v>SME</v>
      </c>
      <c r="C256" s="134" t="str">
        <f>VLOOKUP(A$31:A$2734,'DNEVNI IZVESTAJ'!B$2:AS$1390,29,0)</f>
        <v>5</v>
      </c>
      <c r="D256" s="133">
        <f>COUNTIF('DNEVNI IZVESTAJ'!B$2:B$1390,A$31:A$2715)</f>
        <v>1</v>
      </c>
      <c r="E256" s="133">
        <f>VLOOKUP(A$31:A$2759,'DNEVNI IZVESTAJ'!B$2:H$1390,5,0)</f>
        <v>0</v>
      </c>
      <c r="F256" s="117">
        <f ca="1">SUMIF('DNEVNI IZVESTAJ'!A$2:D$1390,A256,'DNEVNI IZVESTAJ'!B$2:B$1390)</f>
        <v>0</v>
      </c>
      <c r="H256" s="117">
        <f ca="1">SUMIF('DNEVNI IZVESTAJ'!A$2:D$1390,A256,'DNEVNI IZVESTAJ'!C$2:C$1390)</f>
        <v>7835.91</v>
      </c>
      <c r="I256" s="118">
        <f t="shared" ca="1" si="6"/>
        <v>7835.91</v>
      </c>
      <c r="L256" s="156"/>
    </row>
    <row r="257" spans="1:12" ht="15" hidden="1">
      <c r="A257" s="292" t="s">
        <v>1563</v>
      </c>
      <c r="B257" s="119" t="str">
        <f>VLOOKUP(A$31:A$2734,'DNEVNI IZVESTAJ'!B$2:G$1390,6,0)</f>
        <v>L CORP</v>
      </c>
      <c r="C257" s="134" t="str">
        <f>VLOOKUP(A$31:A$2734,'DNEVNI IZVESTAJ'!B$2:AS$1390,29,0)</f>
        <v>11</v>
      </c>
      <c r="D257" s="133">
        <f>COUNTIF('DNEVNI IZVESTAJ'!B$2:B$1390,A$31:A$2715)</f>
        <v>15</v>
      </c>
      <c r="E257" s="133">
        <f>VLOOKUP(A$31:A$2759,'DNEVNI IZVESTAJ'!B$2:H$1390,5,0)</f>
        <v>0</v>
      </c>
      <c r="F257" s="117">
        <f ca="1">SUMIF('DNEVNI IZVESTAJ'!A$2:D$1390,A257,'DNEVNI IZVESTAJ'!B$2:B$1390)</f>
        <v>0</v>
      </c>
      <c r="H257" s="117">
        <f ca="1">SUMIF('DNEVNI IZVESTAJ'!A$2:D$1390,A257,'DNEVNI IZVESTAJ'!C$2:C$1390)</f>
        <v>0</v>
      </c>
      <c r="I257" s="118">
        <f t="shared" ca="1" si="6"/>
        <v>0</v>
      </c>
      <c r="L257" s="156"/>
    </row>
    <row r="258" spans="1:12" ht="15" hidden="1">
      <c r="A258" s="292" t="s">
        <v>2307</v>
      </c>
      <c r="B258" s="119" t="e">
        <f>VLOOKUP(A$31:A$2734,'DNEVNI IZVESTAJ'!B$2:G$1390,6,0)</f>
        <v>#N/A</v>
      </c>
      <c r="C258" s="134" t="e">
        <f>VLOOKUP(A$31:A$2734,'DNEVNI IZVESTAJ'!B$2:AS$1390,29,0)</f>
        <v>#N/A</v>
      </c>
      <c r="D258" s="133">
        <f>COUNTIF('DNEVNI IZVESTAJ'!B$2:B$1390,A$31:A$2715)</f>
        <v>0</v>
      </c>
      <c r="E258" s="133" t="e">
        <f>VLOOKUP(A$31:A$2759,'DNEVNI IZVESTAJ'!B$2:H$1390,5,0)</f>
        <v>#N/A</v>
      </c>
      <c r="F258" s="117">
        <f ca="1">SUMIF('DNEVNI IZVESTAJ'!A$2:D$1390,A258,'DNEVNI IZVESTAJ'!B$2:B$1390)</f>
        <v>0</v>
      </c>
      <c r="H258" s="117">
        <f ca="1">SUMIF('DNEVNI IZVESTAJ'!A$2:D$1390,A258,'DNEVNI IZVESTAJ'!C$2:C$1390)</f>
        <v>0</v>
      </c>
      <c r="I258" s="118">
        <f t="shared" ca="1" si="6"/>
        <v>0</v>
      </c>
      <c r="L258" s="156"/>
    </row>
    <row r="259" spans="1:12" ht="15" hidden="1">
      <c r="A259" s="292" t="s">
        <v>2311</v>
      </c>
      <c r="B259" s="119" t="str">
        <f>VLOOKUP(A$31:A$2734,'DNEVNI IZVESTAJ'!B$2:G$1390,6,0)</f>
        <v>INDIV</v>
      </c>
      <c r="C259" s="134" t="str">
        <f>VLOOKUP(A$31:A$2734,'DNEVNI IZVESTAJ'!B$2:AS$1390,29,0)</f>
        <v>0</v>
      </c>
      <c r="D259" s="133">
        <f>COUNTIF('DNEVNI IZVESTAJ'!B$2:B$1390,A$31:A$2715)</f>
        <v>1</v>
      </c>
      <c r="E259" s="133">
        <f>VLOOKUP(A$31:A$2759,'DNEVNI IZVESTAJ'!B$2:H$1390,5,0)</f>
        <v>0</v>
      </c>
      <c r="F259" s="117">
        <f ca="1">SUMIF('DNEVNI IZVESTAJ'!A$2:D$1390,A259,'DNEVNI IZVESTAJ'!B$2:B$1390)</f>
        <v>0</v>
      </c>
      <c r="H259" s="117">
        <f ca="1">SUMIF('DNEVNI IZVESTAJ'!A$2:D$1390,A259,'DNEVNI IZVESTAJ'!C$2:C$1390)</f>
        <v>0</v>
      </c>
      <c r="I259" s="118">
        <f t="shared" ca="1" si="6"/>
        <v>0</v>
      </c>
      <c r="L259" s="156"/>
    </row>
    <row r="260" spans="1:12" ht="15" hidden="1">
      <c r="A260" s="292" t="s">
        <v>2315</v>
      </c>
      <c r="B260" s="119" t="e">
        <f>VLOOKUP(A$31:A$2734,'DNEVNI IZVESTAJ'!B$2:G$1390,6,0)</f>
        <v>#N/A</v>
      </c>
      <c r="C260" s="134" t="e">
        <f>VLOOKUP(A$31:A$2734,'DNEVNI IZVESTAJ'!B$2:AS$1390,29,0)</f>
        <v>#N/A</v>
      </c>
      <c r="D260" s="133">
        <f>COUNTIF('DNEVNI IZVESTAJ'!B$2:B$1390,A$31:A$2715)</f>
        <v>0</v>
      </c>
      <c r="E260" s="133" t="e">
        <f>VLOOKUP(A$31:A$2759,'DNEVNI IZVESTAJ'!B$2:H$1390,5,0)</f>
        <v>#N/A</v>
      </c>
      <c r="F260" s="117">
        <f ca="1">SUMIF('DNEVNI IZVESTAJ'!A$2:D$1390,A260,'DNEVNI IZVESTAJ'!B$2:B$1390)</f>
        <v>0</v>
      </c>
      <c r="H260" s="117">
        <f ca="1">SUMIF('DNEVNI IZVESTAJ'!A$2:D$1390,A260,'DNEVNI IZVESTAJ'!C$2:C$1390)</f>
        <v>0</v>
      </c>
      <c r="I260" s="118">
        <f t="shared" ca="1" si="6"/>
        <v>0</v>
      </c>
      <c r="L260" s="156"/>
    </row>
    <row r="261" spans="1:12" ht="15" hidden="1">
      <c r="A261" s="292" t="s">
        <v>2085</v>
      </c>
      <c r="B261" s="119" t="str">
        <f>VLOOKUP(A$31:A$2734,'DNEVNI IZVESTAJ'!B$2:G$1390,6,0)</f>
        <v>SBB</v>
      </c>
      <c r="C261" s="134" t="str">
        <f>VLOOKUP(A$31:A$2734,'DNEVNI IZVESTAJ'!B$2:AS$1390,29,0)</f>
        <v>0</v>
      </c>
      <c r="D261" s="133">
        <f>COUNTIF('DNEVNI IZVESTAJ'!B$2:B$1390,A$31:A$2715)</f>
        <v>1</v>
      </c>
      <c r="E261" s="133">
        <f>VLOOKUP(A$31:A$2759,'DNEVNI IZVESTAJ'!B$2:H$1390,5,0)</f>
        <v>2026</v>
      </c>
      <c r="F261" s="117">
        <f ca="1">SUMIF('DNEVNI IZVESTAJ'!A$2:D$1390,A261,'DNEVNI IZVESTAJ'!B$2:B$1390)</f>
        <v>2969.94</v>
      </c>
      <c r="H261" s="117">
        <f ca="1">SUMIF('DNEVNI IZVESTAJ'!A$2:D$1390,A261,'DNEVNI IZVESTAJ'!C$2:C$1390)</f>
        <v>0</v>
      </c>
      <c r="I261" s="118">
        <f t="shared" ca="1" si="6"/>
        <v>2969.94</v>
      </c>
      <c r="L261" s="156"/>
    </row>
    <row r="262" spans="1:12" ht="15" hidden="1">
      <c r="A262" s="292" t="s">
        <v>2323</v>
      </c>
      <c r="B262" s="119" t="e">
        <f>VLOOKUP(A$31:A$2734,'DNEVNI IZVESTAJ'!B$2:G$1390,6,0)</f>
        <v>#N/A</v>
      </c>
      <c r="C262" s="134" t="e">
        <f>VLOOKUP(A$31:A$2734,'DNEVNI IZVESTAJ'!B$2:AS$1390,29,0)</f>
        <v>#N/A</v>
      </c>
      <c r="D262" s="133">
        <f>COUNTIF('DNEVNI IZVESTAJ'!B$2:B$1390,A$31:A$2715)</f>
        <v>0</v>
      </c>
      <c r="E262" s="133" t="e">
        <f>VLOOKUP(A$31:A$2759,'DNEVNI IZVESTAJ'!B$2:H$1390,5,0)</f>
        <v>#N/A</v>
      </c>
      <c r="F262" s="117">
        <f ca="1">SUMIF('DNEVNI IZVESTAJ'!A$2:D$1390,A262,'DNEVNI IZVESTAJ'!B$2:B$1390)</f>
        <v>0</v>
      </c>
      <c r="H262" s="117">
        <f ca="1">SUMIF('DNEVNI IZVESTAJ'!A$2:D$1390,A262,'DNEVNI IZVESTAJ'!C$2:C$1390)</f>
        <v>0</v>
      </c>
      <c r="I262" s="118">
        <f t="shared" ca="1" si="6"/>
        <v>0</v>
      </c>
      <c r="L262" s="156"/>
    </row>
    <row r="263" spans="1:12" ht="15" hidden="1">
      <c r="A263" s="292" t="s">
        <v>1728</v>
      </c>
      <c r="B263" s="119" t="e">
        <f>VLOOKUP(A$31:A$2734,'DNEVNI IZVESTAJ'!B$2:G$1390,6,0)</f>
        <v>#N/A</v>
      </c>
      <c r="C263" s="134" t="e">
        <f>VLOOKUP(A$31:A$2734,'DNEVNI IZVESTAJ'!B$2:AS$1390,29,0)</f>
        <v>#N/A</v>
      </c>
      <c r="D263" s="133">
        <f>COUNTIF('DNEVNI IZVESTAJ'!B$2:B$1390,A$31:A$2715)</f>
        <v>0</v>
      </c>
      <c r="E263" s="133" t="e">
        <f>VLOOKUP(A$31:A$2759,'DNEVNI IZVESTAJ'!B$2:H$1390,5,0)</f>
        <v>#N/A</v>
      </c>
      <c r="F263" s="117">
        <f ca="1">SUMIF('DNEVNI IZVESTAJ'!A$2:D$1390,A263,'DNEVNI IZVESTAJ'!B$2:B$1390)</f>
        <v>0</v>
      </c>
      <c r="H263" s="117">
        <f ca="1">SUMIF('DNEVNI IZVESTAJ'!A$2:D$1390,A263,'DNEVNI IZVESTAJ'!C$2:C$1390)</f>
        <v>0</v>
      </c>
      <c r="I263" s="118">
        <f t="shared" ca="1" si="6"/>
        <v>0</v>
      </c>
      <c r="L263" s="156"/>
    </row>
    <row r="264" spans="1:12" ht="15" hidden="1">
      <c r="A264" s="292" t="s">
        <v>1730</v>
      </c>
      <c r="B264" s="119" t="e">
        <f>VLOOKUP(A$31:A$2734,'DNEVNI IZVESTAJ'!B$2:G$1390,6,0)</f>
        <v>#N/A</v>
      </c>
      <c r="C264" s="134" t="e">
        <f>VLOOKUP(A$31:A$2734,'DNEVNI IZVESTAJ'!B$2:AS$1390,29,0)</f>
        <v>#N/A</v>
      </c>
      <c r="D264" s="133">
        <f>COUNTIF('DNEVNI IZVESTAJ'!B$2:B$1390,A$31:A$2715)</f>
        <v>0</v>
      </c>
      <c r="E264" s="133" t="e">
        <f>VLOOKUP(A$31:A$2759,'DNEVNI IZVESTAJ'!B$2:H$1390,5,0)</f>
        <v>#N/A</v>
      </c>
      <c r="F264" s="117">
        <f ca="1">SUMIF('DNEVNI IZVESTAJ'!A$2:D$1390,A264,'DNEVNI IZVESTAJ'!B$2:B$1390)</f>
        <v>0</v>
      </c>
      <c r="H264" s="117">
        <f ca="1">SUMIF('DNEVNI IZVESTAJ'!A$2:D$1390,A264,'DNEVNI IZVESTAJ'!C$2:C$1390)</f>
        <v>0</v>
      </c>
      <c r="I264" s="118">
        <f t="shared" ca="1" si="6"/>
        <v>0</v>
      </c>
      <c r="L264" s="156"/>
    </row>
    <row r="265" spans="1:12" ht="15" hidden="1">
      <c r="A265" s="292" t="s">
        <v>1732</v>
      </c>
      <c r="B265" s="119" t="e">
        <f>VLOOKUP(A$31:A$2734,'DNEVNI IZVESTAJ'!B$2:G$1390,6,0)</f>
        <v>#N/A</v>
      </c>
      <c r="C265" s="134" t="e">
        <f>VLOOKUP(A$31:A$2734,'DNEVNI IZVESTAJ'!B$2:AS$1390,29,0)</f>
        <v>#N/A</v>
      </c>
      <c r="D265" s="133">
        <f>COUNTIF('DNEVNI IZVESTAJ'!B$2:B$1390,A$31:A$2715)</f>
        <v>0</v>
      </c>
      <c r="E265" s="133" t="e">
        <f>VLOOKUP(A$31:A$2759,'DNEVNI IZVESTAJ'!B$2:H$1390,5,0)</f>
        <v>#N/A</v>
      </c>
      <c r="F265" s="117">
        <f ca="1">SUMIF('DNEVNI IZVESTAJ'!A$2:D$1390,A265,'DNEVNI IZVESTAJ'!B$2:B$1390)</f>
        <v>0</v>
      </c>
      <c r="H265" s="117">
        <f ca="1">SUMIF('DNEVNI IZVESTAJ'!A$2:D$1390,A265,'DNEVNI IZVESTAJ'!C$2:C$1390)</f>
        <v>0</v>
      </c>
      <c r="I265" s="118">
        <f t="shared" ref="I265:I304" ca="1" si="7">SUM(F265:H265)</f>
        <v>0</v>
      </c>
      <c r="L265" s="156"/>
    </row>
    <row r="266" spans="1:12" ht="15" hidden="1">
      <c r="A266" s="292" t="s">
        <v>2534</v>
      </c>
      <c r="B266" s="119" t="e">
        <f>VLOOKUP(A$31:A$2734,'DNEVNI IZVESTAJ'!B$2:G$1390,6,0)</f>
        <v>#N/A</v>
      </c>
      <c r="C266" s="134" t="e">
        <f>VLOOKUP(A$31:A$2734,'DNEVNI IZVESTAJ'!B$2:AS$1390,29,0)</f>
        <v>#N/A</v>
      </c>
      <c r="D266" s="133">
        <f>COUNTIF('DNEVNI IZVESTAJ'!B$2:B$1390,A$31:A$2715)</f>
        <v>0</v>
      </c>
      <c r="E266" s="133" t="e">
        <f>VLOOKUP(A$31:A$2759,'DNEVNI IZVESTAJ'!B$2:H$1390,5,0)</f>
        <v>#N/A</v>
      </c>
      <c r="F266" s="117">
        <f ca="1">SUMIF('DNEVNI IZVESTAJ'!A$2:D$1390,A266,'DNEVNI IZVESTAJ'!B$2:B$1390)</f>
        <v>0</v>
      </c>
      <c r="H266" s="117">
        <f ca="1">SUMIF('DNEVNI IZVESTAJ'!A$2:D$1390,A266,'DNEVNI IZVESTAJ'!C$2:C$1390)</f>
        <v>0</v>
      </c>
      <c r="I266" s="118">
        <f t="shared" ca="1" si="7"/>
        <v>0</v>
      </c>
      <c r="L266" s="156"/>
    </row>
    <row r="267" spans="1:12" ht="15" hidden="1">
      <c r="A267" s="292" t="s">
        <v>1738</v>
      </c>
      <c r="B267" s="119" t="e">
        <f>VLOOKUP(A$31:A$2734,'DNEVNI IZVESTAJ'!B$2:G$1390,6,0)</f>
        <v>#N/A</v>
      </c>
      <c r="C267" s="134" t="e">
        <f>VLOOKUP(A$31:A$2734,'DNEVNI IZVESTAJ'!B$2:AS$1390,29,0)</f>
        <v>#N/A</v>
      </c>
      <c r="D267" s="133">
        <f>COUNTIF('DNEVNI IZVESTAJ'!B$2:B$1390,A$31:A$2715)</f>
        <v>0</v>
      </c>
      <c r="E267" s="133" t="e">
        <f>VLOOKUP(A$31:A$2759,'DNEVNI IZVESTAJ'!B$2:H$1390,5,0)</f>
        <v>#N/A</v>
      </c>
      <c r="F267" s="117">
        <f ca="1">SUMIF('DNEVNI IZVESTAJ'!A$2:D$1390,A267,'DNEVNI IZVESTAJ'!B$2:B$1390)</f>
        <v>0</v>
      </c>
      <c r="H267" s="117">
        <f ca="1">SUMIF('DNEVNI IZVESTAJ'!A$2:D$1390,A267,'DNEVNI IZVESTAJ'!C$2:C$1390)</f>
        <v>0</v>
      </c>
      <c r="I267" s="118">
        <f t="shared" ca="1" si="7"/>
        <v>0</v>
      </c>
      <c r="L267" s="156"/>
    </row>
    <row r="268" spans="1:12" ht="15" hidden="1">
      <c r="A268" s="292" t="s">
        <v>1740</v>
      </c>
      <c r="B268" s="119" t="e">
        <f>VLOOKUP(A$31:A$2734,'DNEVNI IZVESTAJ'!B$2:G$1390,6,0)</f>
        <v>#N/A</v>
      </c>
      <c r="C268" s="134" t="e">
        <f>VLOOKUP(A$31:A$2734,'DNEVNI IZVESTAJ'!B$2:AS$1390,29,0)</f>
        <v>#N/A</v>
      </c>
      <c r="D268" s="133">
        <f>COUNTIF('DNEVNI IZVESTAJ'!B$2:B$1390,A$31:A$2715)</f>
        <v>0</v>
      </c>
      <c r="E268" s="133" t="e">
        <f>VLOOKUP(A$31:A$2759,'DNEVNI IZVESTAJ'!B$2:H$1390,5,0)</f>
        <v>#N/A</v>
      </c>
      <c r="F268" s="117">
        <f ca="1">SUMIF('DNEVNI IZVESTAJ'!A$2:D$1390,A268,'DNEVNI IZVESTAJ'!B$2:B$1390)</f>
        <v>0</v>
      </c>
      <c r="H268" s="117">
        <f ca="1">SUMIF('DNEVNI IZVESTAJ'!A$2:D$1390,A268,'DNEVNI IZVESTAJ'!C$2:C$1390)</f>
        <v>0</v>
      </c>
      <c r="I268" s="118">
        <f t="shared" ca="1" si="7"/>
        <v>0</v>
      </c>
      <c r="L268" s="156"/>
    </row>
    <row r="269" spans="1:12" ht="15" hidden="1">
      <c r="A269" s="292" t="s">
        <v>1747</v>
      </c>
      <c r="B269" s="119" t="str">
        <f>VLOOKUP(A$31:A$2734,'DNEVNI IZVESTAJ'!B$2:G$1390,6,0)</f>
        <v>INDIV</v>
      </c>
      <c r="C269" s="134" t="str">
        <f>VLOOKUP(A$31:A$2734,'DNEVNI IZVESTAJ'!B$2:AS$1390,29,0)</f>
        <v>0</v>
      </c>
      <c r="D269" s="133">
        <f>COUNTIF('DNEVNI IZVESTAJ'!B$2:B$1390,A$31:A$2715)</f>
        <v>1</v>
      </c>
      <c r="E269" s="133">
        <f>VLOOKUP(A$31:A$2759,'DNEVNI IZVESTAJ'!B$2:H$1390,5,0)</f>
        <v>0</v>
      </c>
      <c r="F269" s="117">
        <f ca="1">SUMIF('DNEVNI IZVESTAJ'!A$2:D$1390,A269,'DNEVNI IZVESTAJ'!B$2:B$1390)</f>
        <v>0</v>
      </c>
      <c r="H269" s="117">
        <f ca="1">SUMIF('DNEVNI IZVESTAJ'!A$2:D$1390,A269,'DNEVNI IZVESTAJ'!C$2:C$1390)</f>
        <v>169.91</v>
      </c>
      <c r="I269" s="118">
        <f t="shared" ca="1" si="7"/>
        <v>169.91</v>
      </c>
      <c r="L269" s="156"/>
    </row>
    <row r="270" spans="1:12" ht="15" hidden="1">
      <c r="A270" s="292" t="s">
        <v>1753</v>
      </c>
      <c r="B270" s="119" t="e">
        <f>VLOOKUP(A$31:A$2734,'DNEVNI IZVESTAJ'!B$2:G$1390,6,0)</f>
        <v>#N/A</v>
      </c>
      <c r="C270" s="134" t="e">
        <f>VLOOKUP(A$31:A$2734,'DNEVNI IZVESTAJ'!B$2:AS$1390,29,0)</f>
        <v>#N/A</v>
      </c>
      <c r="D270" s="133">
        <f>COUNTIF('DNEVNI IZVESTAJ'!B$2:B$1390,A$31:A$2715)</f>
        <v>0</v>
      </c>
      <c r="E270" s="133" t="e">
        <f>VLOOKUP(A$31:A$2759,'DNEVNI IZVESTAJ'!B$2:H$1390,5,0)</f>
        <v>#N/A</v>
      </c>
      <c r="F270" s="117">
        <f ca="1">SUMIF('DNEVNI IZVESTAJ'!A$2:D$1390,A270,'DNEVNI IZVESTAJ'!B$2:B$1390)</f>
        <v>0</v>
      </c>
      <c r="H270" s="117">
        <f ca="1">SUMIF('DNEVNI IZVESTAJ'!A$2:D$1390,A270,'DNEVNI IZVESTAJ'!C$2:C$1390)</f>
        <v>0</v>
      </c>
      <c r="I270" s="118">
        <f t="shared" ca="1" si="7"/>
        <v>0</v>
      </c>
      <c r="L270" s="156"/>
    </row>
    <row r="271" spans="1:12" ht="15" hidden="1">
      <c r="A271" s="292" t="s">
        <v>1755</v>
      </c>
      <c r="B271" s="119" t="str">
        <f>VLOOKUP(A$31:A$2734,'DNEVNI IZVESTAJ'!B$2:G$1390,6,0)</f>
        <v>INDIV</v>
      </c>
      <c r="C271" s="134" t="str">
        <f>VLOOKUP(A$31:A$2734,'DNEVNI IZVESTAJ'!B$2:AS$1390,29,0)</f>
        <v>0</v>
      </c>
      <c r="D271" s="133">
        <f>COUNTIF('DNEVNI IZVESTAJ'!B$2:B$1390,A$31:A$2715)</f>
        <v>1</v>
      </c>
      <c r="E271" s="133">
        <f>VLOOKUP(A$31:A$2759,'DNEVNI IZVESTAJ'!B$2:H$1390,5,0)</f>
        <v>0</v>
      </c>
      <c r="F271" s="117">
        <f ca="1">SUMIF('DNEVNI IZVESTAJ'!A$2:D$1390,A271,'DNEVNI IZVESTAJ'!B$2:B$1390)</f>
        <v>0</v>
      </c>
      <c r="H271" s="117">
        <f ca="1">SUMIF('DNEVNI IZVESTAJ'!A$2:D$1390,A271,'DNEVNI IZVESTAJ'!C$2:C$1390)</f>
        <v>127.23</v>
      </c>
      <c r="I271" s="118">
        <f t="shared" ca="1" si="7"/>
        <v>127.23</v>
      </c>
      <c r="L271" s="156"/>
    </row>
    <row r="272" spans="1:12" ht="15" hidden="1">
      <c r="A272" s="292" t="s">
        <v>1757</v>
      </c>
      <c r="B272" s="119" t="e">
        <f>VLOOKUP(A$31:A$2734,'DNEVNI IZVESTAJ'!B$2:G$1390,6,0)</f>
        <v>#N/A</v>
      </c>
      <c r="C272" s="134" t="e">
        <f>VLOOKUP(A$31:A$2734,'DNEVNI IZVESTAJ'!B$2:AS$1390,29,0)</f>
        <v>#N/A</v>
      </c>
      <c r="D272" s="133">
        <f>COUNTIF('DNEVNI IZVESTAJ'!B$2:B$1390,A$31:A$2715)</f>
        <v>0</v>
      </c>
      <c r="E272" s="133" t="e">
        <f>VLOOKUP(A$31:A$2759,'DNEVNI IZVESTAJ'!B$2:H$1390,5,0)</f>
        <v>#N/A</v>
      </c>
      <c r="F272" s="117">
        <f ca="1">SUMIF('DNEVNI IZVESTAJ'!A$2:D$1390,A272,'DNEVNI IZVESTAJ'!B$2:B$1390)</f>
        <v>0</v>
      </c>
      <c r="H272" s="117">
        <f ca="1">SUMIF('DNEVNI IZVESTAJ'!A$2:D$1390,A272,'DNEVNI IZVESTAJ'!C$2:C$1390)</f>
        <v>0</v>
      </c>
      <c r="I272" s="118">
        <f t="shared" ca="1" si="7"/>
        <v>0</v>
      </c>
      <c r="L272" s="156"/>
    </row>
    <row r="273" spans="1:12" ht="15" hidden="1">
      <c r="A273" s="292" t="s">
        <v>1759</v>
      </c>
      <c r="B273" s="119" t="str">
        <f>VLOOKUP(A$31:A$2734,'DNEVNI IZVESTAJ'!B$2:G$1390,6,0)</f>
        <v>INDIV</v>
      </c>
      <c r="C273" s="134" t="str">
        <f>VLOOKUP(A$31:A$2734,'DNEVNI IZVESTAJ'!B$2:AS$1390,29,0)</f>
        <v>0</v>
      </c>
      <c r="D273" s="133">
        <f>COUNTIF('DNEVNI IZVESTAJ'!B$2:B$1390,A$31:A$2715)</f>
        <v>1</v>
      </c>
      <c r="E273" s="133">
        <f>VLOOKUP(A$31:A$2759,'DNEVNI IZVESTAJ'!B$2:H$1390,5,0)</f>
        <v>0</v>
      </c>
      <c r="F273" s="117">
        <f ca="1">SUMIF('DNEVNI IZVESTAJ'!A$2:D$1390,A273,'DNEVNI IZVESTAJ'!B$2:B$1390)</f>
        <v>0</v>
      </c>
      <c r="H273" s="117">
        <f ca="1">SUMIF('DNEVNI IZVESTAJ'!A$2:D$1390,A273,'DNEVNI IZVESTAJ'!C$2:C$1390)</f>
        <v>0</v>
      </c>
      <c r="I273" s="118">
        <f t="shared" ca="1" si="7"/>
        <v>0</v>
      </c>
      <c r="L273" s="156"/>
    </row>
    <row r="274" spans="1:12" ht="15" hidden="1">
      <c r="A274" s="292" t="s">
        <v>1726</v>
      </c>
      <c r="B274" s="119" t="str">
        <f>VLOOKUP(A$31:A$2734,'DNEVNI IZVESTAJ'!B$2:G$1390,6,0)</f>
        <v>L CORP</v>
      </c>
      <c r="C274" s="134" t="str">
        <f>VLOOKUP(A$31:A$2734,'DNEVNI IZVESTAJ'!B$2:AS$1390,29,0)</f>
        <v>11</v>
      </c>
      <c r="D274" s="133">
        <f>COUNTIF('DNEVNI IZVESTAJ'!B$2:B$1390,A$31:A$2715)</f>
        <v>25</v>
      </c>
      <c r="E274" s="133">
        <f>VLOOKUP(A$31:A$2759,'DNEVNI IZVESTAJ'!B$2:H$1390,5,0)</f>
        <v>760</v>
      </c>
      <c r="F274" s="117">
        <f ca="1">SUMIF('DNEVNI IZVESTAJ'!A$2:D$1390,A274,'DNEVNI IZVESTAJ'!B$2:B$1390)</f>
        <v>13376.520000000006</v>
      </c>
      <c r="H274" s="117">
        <f ca="1">SUMIF('DNEVNI IZVESTAJ'!A$2:D$1390,A274,'DNEVNI IZVESTAJ'!C$2:C$1390)</f>
        <v>0</v>
      </c>
      <c r="I274" s="118">
        <f t="shared" ca="1" si="7"/>
        <v>13376.520000000006</v>
      </c>
      <c r="L274" s="156"/>
    </row>
    <row r="275" spans="1:12" ht="15" hidden="1">
      <c r="A275" s="292" t="s">
        <v>5595</v>
      </c>
      <c r="B275" s="119" t="str">
        <f>VLOOKUP(A$31:A$2734,'DNEVNI IZVESTAJ'!B$2:G$1390,6,0)</f>
        <v>L CORP</v>
      </c>
      <c r="C275" s="134" t="str">
        <f>VLOOKUP(A$31:A$2734,'DNEVNI IZVESTAJ'!B$2:AS$1390,29,0)</f>
        <v>11</v>
      </c>
      <c r="D275" s="133">
        <f>COUNTIF('DNEVNI IZVESTAJ'!B$2:B$1390,A$31:A$2715)</f>
        <v>1</v>
      </c>
      <c r="E275" s="133">
        <f>VLOOKUP(A$31:A$2759,'DNEVNI IZVESTAJ'!B$2:H$1390,5,0)</f>
        <v>732</v>
      </c>
      <c r="F275" s="117">
        <f ca="1">SUMIF('DNEVNI IZVESTAJ'!A$2:D$1390,A275,'DNEVNI IZVESTAJ'!B$2:B$1390)</f>
        <v>535.5</v>
      </c>
      <c r="H275" s="117">
        <f ca="1">SUMIF('DNEVNI IZVESTAJ'!A$2:D$1390,A275,'DNEVNI IZVESTAJ'!C$2:C$1390)</f>
        <v>0</v>
      </c>
      <c r="I275" s="118">
        <f t="shared" ca="1" si="7"/>
        <v>535.5</v>
      </c>
      <c r="L275" s="156"/>
    </row>
    <row r="276" spans="1:12" ht="15" hidden="1">
      <c r="A276" s="292" t="s">
        <v>5597</v>
      </c>
      <c r="B276" s="119" t="str">
        <f>VLOOKUP(A$31:A$2734,'DNEVNI IZVESTAJ'!B$2:G$1390,6,0)</f>
        <v>L CORP</v>
      </c>
      <c r="C276" s="134" t="str">
        <f>VLOOKUP(A$31:A$2734,'DNEVNI IZVESTAJ'!B$2:AS$1390,29,0)</f>
        <v>11</v>
      </c>
      <c r="D276" s="133">
        <f>COUNTIF('DNEVNI IZVESTAJ'!B$2:B$1390,A$31:A$2715)</f>
        <v>5</v>
      </c>
      <c r="E276" s="133">
        <f>VLOOKUP(A$31:A$2759,'DNEVNI IZVESTAJ'!B$2:H$1390,5,0)</f>
        <v>760</v>
      </c>
      <c r="F276" s="117">
        <f ca="1">SUMIF('DNEVNI IZVESTAJ'!A$2:D$1390,A276,'DNEVNI IZVESTAJ'!B$2:B$1390)</f>
        <v>4178.6000000000004</v>
      </c>
      <c r="H276" s="117">
        <f ca="1">SUMIF('DNEVNI IZVESTAJ'!A$2:D$1390,A276,'DNEVNI IZVESTAJ'!C$2:C$1390)</f>
        <v>0</v>
      </c>
      <c r="I276" s="118">
        <f t="shared" ca="1" si="7"/>
        <v>4178.6000000000004</v>
      </c>
      <c r="L276" s="156"/>
    </row>
    <row r="277" spans="1:12" ht="15" hidden="1">
      <c r="A277" s="292" t="s">
        <v>5616</v>
      </c>
      <c r="B277" s="119" t="str">
        <f>VLOOKUP(A$31:A$2734,'DNEVNI IZVESTAJ'!B$2:G$1390,6,0)</f>
        <v>L CORP</v>
      </c>
      <c r="C277" s="134" t="str">
        <f>VLOOKUP(A$31:A$2734,'DNEVNI IZVESTAJ'!B$2:AS$1390,29,0)</f>
        <v>11</v>
      </c>
      <c r="D277" s="133">
        <f>COUNTIF('DNEVNI IZVESTAJ'!B$2:B$1390,A$31:A$2715)</f>
        <v>1</v>
      </c>
      <c r="E277" s="133">
        <f>VLOOKUP(A$31:A$2759,'DNEVNI IZVESTAJ'!B$2:H$1390,5,0)</f>
        <v>449</v>
      </c>
      <c r="F277" s="117">
        <f ca="1">SUMIF('DNEVNI IZVESTAJ'!A$2:D$1390,A277,'DNEVNI IZVESTAJ'!B$2:B$1390)</f>
        <v>9.6</v>
      </c>
      <c r="H277" s="117">
        <f ca="1">SUMIF('DNEVNI IZVESTAJ'!A$2:D$1390,A277,'DNEVNI IZVESTAJ'!C$2:C$1390)</f>
        <v>0</v>
      </c>
      <c r="I277" s="118">
        <f t="shared" ca="1" si="7"/>
        <v>9.6</v>
      </c>
      <c r="L277" s="156"/>
    </row>
    <row r="278" spans="1:12" ht="15" hidden="1">
      <c r="A278" s="292" t="s">
        <v>1556</v>
      </c>
      <c r="B278" s="119" t="str">
        <f>VLOOKUP(A$31:A$2734,'DNEVNI IZVESTAJ'!B$2:G$1390,6,0)</f>
        <v>SME</v>
      </c>
      <c r="C278" s="134" t="str">
        <f>VLOOKUP(A$31:A$2734,'DNEVNI IZVESTAJ'!B$2:AS$1390,29,0)</f>
        <v>11</v>
      </c>
      <c r="D278" s="133">
        <f>COUNTIF('DNEVNI IZVESTAJ'!B$2:B$1390,A$31:A$2715)</f>
        <v>1</v>
      </c>
      <c r="E278" s="133">
        <f>VLOOKUP(A$31:A$2759,'DNEVNI IZVESTAJ'!B$2:H$1390,5,0)</f>
        <v>1493</v>
      </c>
      <c r="F278" s="117">
        <f ca="1">SUMIF('DNEVNI IZVESTAJ'!A$2:D$1390,A278,'DNEVNI IZVESTAJ'!B$2:B$1390)</f>
        <v>2332.84</v>
      </c>
      <c r="H278" s="117">
        <f ca="1">SUMIF('DNEVNI IZVESTAJ'!A$2:D$1390,A278,'DNEVNI IZVESTAJ'!C$2:C$1390)</f>
        <v>0</v>
      </c>
      <c r="I278" s="118">
        <f t="shared" ca="1" si="7"/>
        <v>2332.84</v>
      </c>
      <c r="L278" s="156"/>
    </row>
    <row r="279" spans="1:12" ht="15" hidden="1">
      <c r="A279" s="292" t="s">
        <v>15171</v>
      </c>
      <c r="B279" s="119" t="str">
        <f>VLOOKUP(A$31:A$2734,'DNEVNI IZVESTAJ'!B$2:G$1390,6,0)</f>
        <v>SBB</v>
      </c>
      <c r="C279" s="134" t="str">
        <f>VLOOKUP(A$31:A$2734,'DNEVNI IZVESTAJ'!B$2:AS$1390,29,0)</f>
        <v>0</v>
      </c>
      <c r="D279" s="133">
        <f>COUNTIF('DNEVNI IZVESTAJ'!B$2:B$1390,A$31:A$2715)</f>
        <v>1</v>
      </c>
      <c r="E279" s="133">
        <f>VLOOKUP(A$31:A$2759,'DNEVNI IZVESTAJ'!B$2:H$1390,5,0)</f>
        <v>0</v>
      </c>
      <c r="F279" s="117">
        <f ca="1">SUMIF('DNEVNI IZVESTAJ'!A$2:D$1390,A279,'DNEVNI IZVESTAJ'!B$2:B$1390)</f>
        <v>0</v>
      </c>
      <c r="H279" s="117">
        <f ca="1">SUMIF('DNEVNI IZVESTAJ'!A$2:D$1390,A279,'DNEVNI IZVESTAJ'!C$2:C$1390)</f>
        <v>13227.01</v>
      </c>
      <c r="I279" s="118">
        <f t="shared" ca="1" si="7"/>
        <v>13227.01</v>
      </c>
      <c r="L279" s="156"/>
    </row>
    <row r="280" spans="1:12" ht="15" hidden="1">
      <c r="A280" s="292" t="s">
        <v>5618</v>
      </c>
      <c r="B280" s="119" t="e">
        <f>VLOOKUP(A$31:A$2734,'DNEVNI IZVESTAJ'!B$2:G$1390,6,0)</f>
        <v>#N/A</v>
      </c>
      <c r="C280" s="134" t="e">
        <f>VLOOKUP(A$31:A$2734,'DNEVNI IZVESTAJ'!B$2:AS$1390,29,0)</f>
        <v>#N/A</v>
      </c>
      <c r="D280" s="133">
        <f>COUNTIF('DNEVNI IZVESTAJ'!B$2:B$1390,A$31:A$2715)</f>
        <v>0</v>
      </c>
      <c r="E280" s="133" t="e">
        <f>VLOOKUP(A$31:A$2759,'DNEVNI IZVESTAJ'!B$2:H$1390,5,0)</f>
        <v>#N/A</v>
      </c>
      <c r="F280" s="117">
        <f ca="1">SUMIF('DNEVNI IZVESTAJ'!A$2:D$1390,A280,'DNEVNI IZVESTAJ'!B$2:B$1390)</f>
        <v>0</v>
      </c>
      <c r="H280" s="117">
        <f ca="1">SUMIF('DNEVNI IZVESTAJ'!A$2:D$1390,A280,'DNEVNI IZVESTAJ'!C$2:C$1390)</f>
        <v>0</v>
      </c>
      <c r="I280" s="118">
        <f t="shared" ca="1" si="7"/>
        <v>0</v>
      </c>
      <c r="L280" s="156"/>
    </row>
    <row r="281" spans="1:12" ht="15" hidden="1">
      <c r="A281" s="292" t="s">
        <v>1761</v>
      </c>
      <c r="B281" s="119" t="e">
        <f>VLOOKUP(A$31:A$2734,'DNEVNI IZVESTAJ'!B$2:G$1390,6,0)</f>
        <v>#N/A</v>
      </c>
      <c r="C281" s="134" t="e">
        <f>VLOOKUP(A$31:A$2734,'DNEVNI IZVESTAJ'!B$2:AS$1390,29,0)</f>
        <v>#N/A</v>
      </c>
      <c r="D281" s="133">
        <f>COUNTIF('DNEVNI IZVESTAJ'!B$2:B$1390,A$31:A$2715)</f>
        <v>0</v>
      </c>
      <c r="E281" s="133" t="e">
        <f>VLOOKUP(A$31:A$2759,'DNEVNI IZVESTAJ'!B$2:H$1390,5,0)</f>
        <v>#N/A</v>
      </c>
      <c r="F281" s="117">
        <f ca="1">SUMIF('DNEVNI IZVESTAJ'!A$2:D$1390,A281,'DNEVNI IZVESTAJ'!B$2:B$1390)</f>
        <v>0</v>
      </c>
      <c r="H281" s="117">
        <f ca="1">SUMIF('DNEVNI IZVESTAJ'!A$2:D$1390,A281,'DNEVNI IZVESTAJ'!C$2:C$1390)</f>
        <v>0</v>
      </c>
      <c r="I281" s="118">
        <f t="shared" ca="1" si="7"/>
        <v>0</v>
      </c>
      <c r="L281" s="156"/>
    </row>
    <row r="282" spans="1:12" ht="15" hidden="1">
      <c r="A282" s="292" t="s">
        <v>3866</v>
      </c>
      <c r="B282" s="119" t="str">
        <f>VLOOKUP(A$31:A$2734,'DNEVNI IZVESTAJ'!B$2:G$1390,6,0)</f>
        <v>SBB</v>
      </c>
      <c r="C282" s="134" t="str">
        <f>VLOOKUP(A$31:A$2734,'DNEVNI IZVESTAJ'!B$2:AS$1390,29,0)</f>
        <v>0</v>
      </c>
      <c r="D282" s="133">
        <f>COUNTIF('DNEVNI IZVESTAJ'!B$2:B$1390,A$31:A$2715)</f>
        <v>1</v>
      </c>
      <c r="E282" s="133">
        <f>VLOOKUP(A$31:A$2759,'DNEVNI IZVESTAJ'!B$2:H$1390,5,0)</f>
        <v>248</v>
      </c>
      <c r="F282" s="117">
        <f ca="1">SUMIF('DNEVNI IZVESTAJ'!A$2:D$1390,A282,'DNEVNI IZVESTAJ'!B$2:B$1390)</f>
        <v>111.12</v>
      </c>
      <c r="H282" s="117">
        <f ca="1">SUMIF('DNEVNI IZVESTAJ'!A$2:D$1390,A282,'DNEVNI IZVESTAJ'!C$2:C$1390)</f>
        <v>0</v>
      </c>
      <c r="I282" s="118">
        <f t="shared" ca="1" si="7"/>
        <v>111.12</v>
      </c>
      <c r="L282" s="156"/>
    </row>
    <row r="283" spans="1:12" ht="15" hidden="1">
      <c r="A283" s="292" t="s">
        <v>1765</v>
      </c>
      <c r="B283" s="119" t="e">
        <f>VLOOKUP(A$31:A$2734,'DNEVNI IZVESTAJ'!B$2:G$1390,6,0)</f>
        <v>#N/A</v>
      </c>
      <c r="C283" s="134" t="e">
        <f>VLOOKUP(A$31:A$2734,'DNEVNI IZVESTAJ'!B$2:AS$1390,29,0)</f>
        <v>#N/A</v>
      </c>
      <c r="D283" s="133">
        <f>COUNTIF('DNEVNI IZVESTAJ'!B$2:B$1390,A$31:A$2715)</f>
        <v>0</v>
      </c>
      <c r="E283" s="133" t="e">
        <f>VLOOKUP(A$31:A$2759,'DNEVNI IZVESTAJ'!B$2:H$1390,5,0)</f>
        <v>#N/A</v>
      </c>
      <c r="F283" s="117">
        <f ca="1">SUMIF('DNEVNI IZVESTAJ'!A$2:D$1390,A283,'DNEVNI IZVESTAJ'!B$2:B$1390)</f>
        <v>0</v>
      </c>
      <c r="H283" s="117">
        <f ca="1">SUMIF('DNEVNI IZVESTAJ'!A$2:D$1390,A283,'DNEVNI IZVESTAJ'!C$2:C$1390)</f>
        <v>0</v>
      </c>
      <c r="I283" s="118">
        <f t="shared" ca="1" si="7"/>
        <v>0</v>
      </c>
      <c r="L283" s="156"/>
    </row>
    <row r="284" spans="1:12" ht="15" hidden="1">
      <c r="A284" s="292" t="s">
        <v>1767</v>
      </c>
      <c r="B284" s="119" t="str">
        <f>VLOOKUP(A$31:A$2734,'DNEVNI IZVESTAJ'!B$2:G$1390,6,0)</f>
        <v>INDIV</v>
      </c>
      <c r="C284" s="134" t="str">
        <f>VLOOKUP(A$31:A$2734,'DNEVNI IZVESTAJ'!B$2:AS$1390,29,0)</f>
        <v>0</v>
      </c>
      <c r="D284" s="133">
        <f>COUNTIF('DNEVNI IZVESTAJ'!B$2:B$1390,A$31:A$2715)</f>
        <v>1</v>
      </c>
      <c r="E284" s="133">
        <f>VLOOKUP(A$31:A$2759,'DNEVNI IZVESTAJ'!B$2:H$1390,5,0)</f>
        <v>0</v>
      </c>
      <c r="F284" s="117">
        <f ca="1">SUMIF('DNEVNI IZVESTAJ'!A$2:D$1390,A284,'DNEVNI IZVESTAJ'!B$2:B$1390)</f>
        <v>0</v>
      </c>
      <c r="H284" s="117">
        <f ca="1">SUMIF('DNEVNI IZVESTAJ'!A$2:D$1390,A284,'DNEVNI IZVESTAJ'!C$2:C$1390)</f>
        <v>0</v>
      </c>
      <c r="I284" s="118">
        <f t="shared" ca="1" si="7"/>
        <v>0</v>
      </c>
      <c r="L284" s="156"/>
    </row>
    <row r="285" spans="1:12" ht="15" hidden="1">
      <c r="A285" s="292" t="s">
        <v>4926</v>
      </c>
      <c r="B285" s="119" t="str">
        <f>VLOOKUP(A$31:A$2734,'DNEVNI IZVESTAJ'!B$2:G$1390,6,0)</f>
        <v>SBB</v>
      </c>
      <c r="C285" s="134" t="str">
        <f>VLOOKUP(A$31:A$2734,'DNEVNI IZVESTAJ'!B$2:AS$1390,29,0)</f>
        <v>0</v>
      </c>
      <c r="D285" s="133">
        <f>COUNTIF('DNEVNI IZVESTAJ'!B$2:B$1390,A$31:A$2715)</f>
        <v>1</v>
      </c>
      <c r="E285" s="133">
        <f>VLOOKUP(A$31:A$2759,'DNEVNI IZVESTAJ'!B$2:H$1390,5,0)</f>
        <v>2074</v>
      </c>
      <c r="F285" s="117">
        <f ca="1">SUMIF('DNEVNI IZVESTAJ'!A$2:D$1390,A285,'DNEVNI IZVESTAJ'!B$2:B$1390)</f>
        <v>3145.73</v>
      </c>
      <c r="H285" s="117">
        <f ca="1">SUMIF('DNEVNI IZVESTAJ'!A$2:D$1390,A285,'DNEVNI IZVESTAJ'!C$2:C$1390)</f>
        <v>0</v>
      </c>
      <c r="I285" s="118">
        <f t="shared" ca="1" si="7"/>
        <v>3145.73</v>
      </c>
      <c r="L285" s="156"/>
    </row>
    <row r="286" spans="1:12" ht="15" hidden="1">
      <c r="A286" s="292" t="s">
        <v>1102</v>
      </c>
      <c r="B286" s="119" t="e">
        <f>VLOOKUP(A$31:A$2734,'DNEVNI IZVESTAJ'!B$2:G$1390,6,0)</f>
        <v>#N/A</v>
      </c>
      <c r="C286" s="134" t="e">
        <f>VLOOKUP(A$31:A$2734,'DNEVNI IZVESTAJ'!B$2:AS$1390,29,0)</f>
        <v>#N/A</v>
      </c>
      <c r="D286" s="133">
        <f>COUNTIF('DNEVNI IZVESTAJ'!B$2:B$1390,A$31:A$2715)</f>
        <v>0</v>
      </c>
      <c r="E286" s="133" t="e">
        <f>VLOOKUP(A$31:A$2759,'DNEVNI IZVESTAJ'!B$2:H$1390,5,0)</f>
        <v>#N/A</v>
      </c>
      <c r="F286" s="117">
        <f ca="1">SUMIF('DNEVNI IZVESTAJ'!A$2:D$1390,A286,'DNEVNI IZVESTAJ'!B$2:B$1390)</f>
        <v>0</v>
      </c>
      <c r="H286" s="117">
        <f ca="1">SUMIF('DNEVNI IZVESTAJ'!A$2:D$1390,A286,'DNEVNI IZVESTAJ'!C$2:C$1390)</f>
        <v>0</v>
      </c>
      <c r="I286" s="118">
        <f t="shared" ca="1" si="7"/>
        <v>0</v>
      </c>
      <c r="L286" s="156"/>
    </row>
    <row r="287" spans="1:12" ht="15" hidden="1">
      <c r="A287" s="292" t="s">
        <v>3501</v>
      </c>
      <c r="B287" s="119" t="e">
        <f>VLOOKUP(A$31:A$2734,'DNEVNI IZVESTAJ'!B$2:G$1390,6,0)</f>
        <v>#N/A</v>
      </c>
      <c r="C287" s="134" t="e">
        <f>VLOOKUP(A$31:A$2734,'DNEVNI IZVESTAJ'!B$2:AS$1390,29,0)</f>
        <v>#N/A</v>
      </c>
      <c r="D287" s="133">
        <f>COUNTIF('DNEVNI IZVESTAJ'!B$2:B$1390,A$31:A$2715)</f>
        <v>0</v>
      </c>
      <c r="E287" s="133" t="e">
        <f>VLOOKUP(A$31:A$2759,'DNEVNI IZVESTAJ'!B$2:H$1390,5,0)</f>
        <v>#N/A</v>
      </c>
      <c r="F287" s="117">
        <f ca="1">SUMIF('DNEVNI IZVESTAJ'!A$2:D$1390,A287,'DNEVNI IZVESTAJ'!B$2:B$1390)</f>
        <v>0</v>
      </c>
      <c r="H287" s="117">
        <f ca="1">SUMIF('DNEVNI IZVESTAJ'!A$2:D$1390,A287,'DNEVNI IZVESTAJ'!C$2:C$1390)</f>
        <v>0</v>
      </c>
      <c r="I287" s="118">
        <f t="shared" ca="1" si="7"/>
        <v>0</v>
      </c>
      <c r="L287" s="156"/>
    </row>
    <row r="288" spans="1:12" ht="15" hidden="1">
      <c r="A288" s="292" t="s">
        <v>4920</v>
      </c>
      <c r="B288" s="119" t="str">
        <f>VLOOKUP(A$31:A$2734,'DNEVNI IZVESTAJ'!B$2:G$1390,6,0)</f>
        <v>SME</v>
      </c>
      <c r="C288" s="134" t="str">
        <f>VLOOKUP(A$31:A$2734,'DNEVNI IZVESTAJ'!B$2:AS$1390,29,0)</f>
        <v>11</v>
      </c>
      <c r="D288" s="133">
        <f>COUNTIF('DNEVNI IZVESTAJ'!B$2:B$1390,A$31:A$2715)</f>
        <v>3</v>
      </c>
      <c r="E288" s="133">
        <f>VLOOKUP(A$31:A$2759,'DNEVNI IZVESTAJ'!B$2:H$1390,5,0)</f>
        <v>1873</v>
      </c>
      <c r="F288" s="117">
        <f ca="1">SUMIF('DNEVNI IZVESTAJ'!A$2:D$1390,A288,'DNEVNI IZVESTAJ'!B$2:B$1390)</f>
        <v>50077.209999999992</v>
      </c>
      <c r="H288" s="117">
        <f ca="1">SUMIF('DNEVNI IZVESTAJ'!A$2:D$1390,A288,'DNEVNI IZVESTAJ'!C$2:C$1390)</f>
        <v>0</v>
      </c>
      <c r="I288" s="118">
        <f t="shared" ca="1" si="7"/>
        <v>50077.209999999992</v>
      </c>
      <c r="L288" s="156"/>
    </row>
    <row r="289" spans="1:12" ht="15" hidden="1">
      <c r="A289" s="292" t="s">
        <v>15995</v>
      </c>
      <c r="B289" s="119" t="str">
        <f>VLOOKUP(A$31:A$2734,'DNEVNI IZVESTAJ'!B$2:G$1390,6,0)</f>
        <v>SME</v>
      </c>
      <c r="C289" s="134" t="str">
        <f>VLOOKUP(A$31:A$2734,'DNEVNI IZVESTAJ'!B$2:AS$1390,29,0)</f>
        <v>6</v>
      </c>
      <c r="D289" s="133">
        <f>COUNTIF('DNEVNI IZVESTAJ'!B$2:B$1390,A$31:A$2715)</f>
        <v>1</v>
      </c>
      <c r="E289" s="133">
        <f>VLOOKUP(A$31:A$2759,'DNEVNI IZVESTAJ'!B$2:H$1390,5,0)</f>
        <v>291</v>
      </c>
      <c r="F289" s="117">
        <f ca="1">SUMIF('DNEVNI IZVESTAJ'!A$2:D$1390,A289,'DNEVNI IZVESTAJ'!B$2:B$1390)</f>
        <v>18799.73</v>
      </c>
      <c r="H289" s="117">
        <f ca="1">SUMIF('DNEVNI IZVESTAJ'!A$2:D$1390,A289,'DNEVNI IZVESTAJ'!C$2:C$1390)</f>
        <v>9329.2000000000007</v>
      </c>
      <c r="I289" s="118">
        <f t="shared" ca="1" si="7"/>
        <v>28128.93</v>
      </c>
      <c r="L289" s="156"/>
    </row>
    <row r="290" spans="1:12" ht="15" hidden="1">
      <c r="A290" s="292" t="s">
        <v>15354</v>
      </c>
      <c r="B290" s="119" t="e">
        <f>VLOOKUP(A$31:A$2734,'DNEVNI IZVESTAJ'!B$2:G$1390,6,0)</f>
        <v>#N/A</v>
      </c>
      <c r="C290" s="134" t="e">
        <f>VLOOKUP(A$31:A$2734,'DNEVNI IZVESTAJ'!B$2:AS$1390,29,0)</f>
        <v>#N/A</v>
      </c>
      <c r="D290" s="133">
        <f>COUNTIF('DNEVNI IZVESTAJ'!B$2:B$1390,A$31:A$2715)</f>
        <v>0</v>
      </c>
      <c r="E290" s="133" t="e">
        <f>VLOOKUP(A$31:A$2759,'DNEVNI IZVESTAJ'!B$2:H$1390,5,0)</f>
        <v>#N/A</v>
      </c>
      <c r="F290" s="117">
        <f ca="1">SUMIF('DNEVNI IZVESTAJ'!A$2:D$1390,A290,'DNEVNI IZVESTAJ'!B$2:B$1390)</f>
        <v>0</v>
      </c>
      <c r="H290" s="117">
        <f ca="1">SUMIF('DNEVNI IZVESTAJ'!A$2:D$1390,A290,'DNEVNI IZVESTAJ'!C$2:C$1390)</f>
        <v>0</v>
      </c>
      <c r="I290" s="118">
        <f t="shared" ca="1" si="7"/>
        <v>0</v>
      </c>
      <c r="L290" s="156"/>
    </row>
    <row r="291" spans="1:12" ht="15" hidden="1">
      <c r="A291" s="292" t="s">
        <v>1774</v>
      </c>
      <c r="B291" s="119" t="e">
        <f>VLOOKUP(A$31:A$2734,'DNEVNI IZVESTAJ'!B$2:G$1390,6,0)</f>
        <v>#N/A</v>
      </c>
      <c r="C291" s="134" t="e">
        <f>VLOOKUP(A$31:A$2734,'DNEVNI IZVESTAJ'!B$2:AS$1390,29,0)</f>
        <v>#N/A</v>
      </c>
      <c r="D291" s="133">
        <f>COUNTIF('DNEVNI IZVESTAJ'!B$2:B$1390,A$31:A$2715)</f>
        <v>0</v>
      </c>
      <c r="E291" s="133" t="e">
        <f>VLOOKUP(A$31:A$2759,'DNEVNI IZVESTAJ'!B$2:H$1390,5,0)</f>
        <v>#N/A</v>
      </c>
      <c r="F291" s="117">
        <f ca="1">SUMIF('DNEVNI IZVESTAJ'!A$2:D$1390,A291,'DNEVNI IZVESTAJ'!B$2:B$1390)</f>
        <v>0</v>
      </c>
      <c r="H291" s="117">
        <f ca="1">SUMIF('DNEVNI IZVESTAJ'!A$2:D$1390,A291,'DNEVNI IZVESTAJ'!C$2:C$1390)</f>
        <v>0</v>
      </c>
      <c r="I291" s="118">
        <f t="shared" ca="1" si="7"/>
        <v>0</v>
      </c>
      <c r="L291" s="156"/>
    </row>
    <row r="292" spans="1:12" ht="15" hidden="1">
      <c r="A292" s="292" t="s">
        <v>1776</v>
      </c>
      <c r="B292" s="119" t="str">
        <f>VLOOKUP(A$31:A$2734,'DNEVNI IZVESTAJ'!B$2:G$1390,6,0)</f>
        <v>INDIV</v>
      </c>
      <c r="C292" s="134" t="str">
        <f>VLOOKUP(A$31:A$2734,'DNEVNI IZVESTAJ'!B$2:AS$1390,29,0)</f>
        <v>0</v>
      </c>
      <c r="D292" s="133">
        <f>COUNTIF('DNEVNI IZVESTAJ'!B$2:B$1390,A$31:A$2715)</f>
        <v>1</v>
      </c>
      <c r="E292" s="133">
        <f>VLOOKUP(A$31:A$2759,'DNEVNI IZVESTAJ'!B$2:H$1390,5,0)</f>
        <v>4</v>
      </c>
      <c r="F292" s="117">
        <f ca="1">SUMIF('DNEVNI IZVESTAJ'!A$2:D$1390,A292,'DNEVNI IZVESTAJ'!B$2:B$1390)</f>
        <v>139.07</v>
      </c>
      <c r="H292" s="117">
        <f ca="1">SUMIF('DNEVNI IZVESTAJ'!A$2:D$1390,A292,'DNEVNI IZVESTAJ'!C$2:C$1390)</f>
        <v>564.76</v>
      </c>
      <c r="I292" s="118">
        <f t="shared" ca="1" si="7"/>
        <v>703.82999999999993</v>
      </c>
      <c r="L292" s="156"/>
    </row>
    <row r="293" spans="1:12" ht="15" hidden="1">
      <c r="A293" s="292" t="s">
        <v>6063</v>
      </c>
      <c r="B293" s="119" t="e">
        <f>VLOOKUP(A$31:A$2734,'DNEVNI IZVESTAJ'!B$2:G$1390,6,0)</f>
        <v>#N/A</v>
      </c>
      <c r="C293" s="134" t="e">
        <f>VLOOKUP(A$31:A$2734,'DNEVNI IZVESTAJ'!B$2:AS$1390,29,0)</f>
        <v>#N/A</v>
      </c>
      <c r="D293" s="133">
        <f>COUNTIF('DNEVNI IZVESTAJ'!B$2:B$1390,A$31:A$2715)</f>
        <v>0</v>
      </c>
      <c r="E293" s="133" t="e">
        <f>VLOOKUP(A$31:A$2759,'DNEVNI IZVESTAJ'!B$2:H$1390,5,0)</f>
        <v>#N/A</v>
      </c>
      <c r="F293" s="117">
        <f ca="1">SUMIF('DNEVNI IZVESTAJ'!A$2:D$1390,A293,'DNEVNI IZVESTAJ'!B$2:B$1390)</f>
        <v>0</v>
      </c>
      <c r="H293" s="117">
        <f ca="1">SUMIF('DNEVNI IZVESTAJ'!A$2:D$1390,A293,'DNEVNI IZVESTAJ'!C$2:C$1390)</f>
        <v>0</v>
      </c>
      <c r="I293" s="118">
        <f t="shared" ca="1" si="7"/>
        <v>0</v>
      </c>
      <c r="L293" s="156"/>
    </row>
    <row r="294" spans="1:12" ht="15" hidden="1">
      <c r="A294" s="292" t="s">
        <v>14430</v>
      </c>
      <c r="B294" s="119" t="str">
        <f>VLOOKUP(A$31:A$2734,'DNEVNI IZVESTAJ'!B$2:G$1390,6,0)</f>
        <v>L CORP</v>
      </c>
      <c r="C294" s="134" t="str">
        <f>VLOOKUP(A$31:A$2734,'DNEVNI IZVESTAJ'!B$2:AS$1390,29,0)</f>
        <v>6</v>
      </c>
      <c r="D294" s="133">
        <f>COUNTIF('DNEVNI IZVESTAJ'!B$2:B$1390,A$31:A$2715)</f>
        <v>2</v>
      </c>
      <c r="E294" s="133">
        <f>VLOOKUP(A$31:A$2759,'DNEVNI IZVESTAJ'!B$2:H$1390,5,0)</f>
        <v>0</v>
      </c>
      <c r="F294" s="117">
        <f ca="1">SUMIF('DNEVNI IZVESTAJ'!A$2:D$1390,A294,'DNEVNI IZVESTAJ'!B$2:B$1390)</f>
        <v>0</v>
      </c>
      <c r="H294" s="117">
        <f ca="1">SUMIF('DNEVNI IZVESTAJ'!A$2:D$1390,A294,'DNEVNI IZVESTAJ'!C$2:C$1390)</f>
        <v>41473.300000000003</v>
      </c>
      <c r="I294" s="118">
        <f t="shared" ca="1" si="7"/>
        <v>41473.300000000003</v>
      </c>
      <c r="L294" s="156"/>
    </row>
    <row r="295" spans="1:12" ht="15" hidden="1">
      <c r="A295" s="292" t="s">
        <v>15221</v>
      </c>
      <c r="B295" s="119" t="str">
        <f>VLOOKUP(A$31:A$2734,'DNEVNI IZVESTAJ'!B$2:G$1390,6,0)</f>
        <v>SME</v>
      </c>
      <c r="C295" s="134" t="str">
        <f>VLOOKUP(A$31:A$2734,'DNEVNI IZVESTAJ'!B$2:AS$1390,29,0)</f>
        <v>5</v>
      </c>
      <c r="D295" s="133">
        <f>COUNTIF('DNEVNI IZVESTAJ'!B$2:B$1390,A$31:A$2715)</f>
        <v>5</v>
      </c>
      <c r="E295" s="133">
        <f>VLOOKUP(A$31:A$2759,'DNEVNI IZVESTAJ'!B$2:H$1390,5,0)</f>
        <v>30</v>
      </c>
      <c r="F295" s="117">
        <f ca="1">SUMIF('DNEVNI IZVESTAJ'!A$2:D$1390,A295,'DNEVNI IZVESTAJ'!B$2:B$1390)</f>
        <v>2769.12</v>
      </c>
      <c r="H295" s="117">
        <f ca="1">SUMIF('DNEVNI IZVESTAJ'!A$2:D$1390,A295,'DNEVNI IZVESTAJ'!C$2:C$1390)</f>
        <v>82669.13</v>
      </c>
      <c r="I295" s="118">
        <f t="shared" ca="1" si="7"/>
        <v>85438.25</v>
      </c>
      <c r="L295" s="156"/>
    </row>
    <row r="296" spans="1:12" ht="15" hidden="1">
      <c r="A296" s="292" t="s">
        <v>1933</v>
      </c>
      <c r="B296" s="119" t="str">
        <f>VLOOKUP(A$31:A$2734,'DNEVNI IZVESTAJ'!B$2:G$1390,6,0)</f>
        <v>SBB</v>
      </c>
      <c r="C296" s="134" t="str">
        <f>VLOOKUP(A$31:A$2734,'DNEVNI IZVESTAJ'!B$2:AS$1390,29,0)</f>
        <v>0</v>
      </c>
      <c r="D296" s="133">
        <f>COUNTIF('DNEVNI IZVESTAJ'!B$2:B$1390,A$31:A$2715)</f>
        <v>1</v>
      </c>
      <c r="E296" s="133">
        <f>VLOOKUP(A$31:A$2759,'DNEVNI IZVESTAJ'!B$2:H$1390,5,0)</f>
        <v>0</v>
      </c>
      <c r="F296" s="117">
        <f ca="1">SUMIF('DNEVNI IZVESTAJ'!A$2:D$1390,A296,'DNEVNI IZVESTAJ'!B$2:B$1390)</f>
        <v>0</v>
      </c>
      <c r="H296" s="117">
        <f ca="1">SUMIF('DNEVNI IZVESTAJ'!A$2:D$1390,A296,'DNEVNI IZVESTAJ'!C$2:C$1390)</f>
        <v>5971.85</v>
      </c>
      <c r="I296" s="118">
        <f t="shared" ca="1" si="7"/>
        <v>5971.85</v>
      </c>
      <c r="L296" s="156"/>
    </row>
    <row r="297" spans="1:12" ht="15" hidden="1">
      <c r="A297" s="292" t="s">
        <v>1780</v>
      </c>
      <c r="B297" s="119" t="e">
        <f>VLOOKUP(A$31:A$2734,'DNEVNI IZVESTAJ'!B$2:G$1390,6,0)</f>
        <v>#N/A</v>
      </c>
      <c r="C297" s="134" t="e">
        <f>VLOOKUP(A$31:A$2734,'DNEVNI IZVESTAJ'!B$2:AS$1390,29,0)</f>
        <v>#N/A</v>
      </c>
      <c r="D297" s="133">
        <f>COUNTIF('DNEVNI IZVESTAJ'!B$2:B$1390,A$31:A$2715)</f>
        <v>0</v>
      </c>
      <c r="E297" s="133" t="e">
        <f>VLOOKUP(A$31:A$2759,'DNEVNI IZVESTAJ'!B$2:H$1390,5,0)</f>
        <v>#N/A</v>
      </c>
      <c r="F297" s="117">
        <f ca="1">SUMIF('DNEVNI IZVESTAJ'!A$2:D$1390,A297,'DNEVNI IZVESTAJ'!B$2:B$1390)</f>
        <v>0</v>
      </c>
      <c r="H297" s="117">
        <f ca="1">SUMIF('DNEVNI IZVESTAJ'!A$2:D$1390,A297,'DNEVNI IZVESTAJ'!C$2:C$1390)</f>
        <v>0</v>
      </c>
      <c r="I297" s="118">
        <f t="shared" ca="1" si="7"/>
        <v>0</v>
      </c>
      <c r="L297" s="156"/>
    </row>
    <row r="298" spans="1:12" ht="15" hidden="1">
      <c r="A298" s="292" t="s">
        <v>1513</v>
      </c>
      <c r="B298" s="119" t="e">
        <f>VLOOKUP(A$31:A$2734,'DNEVNI IZVESTAJ'!B$2:G$1390,6,0)</f>
        <v>#N/A</v>
      </c>
      <c r="C298" s="134" t="e">
        <f>VLOOKUP(A$31:A$2734,'DNEVNI IZVESTAJ'!B$2:AS$1390,29,0)</f>
        <v>#N/A</v>
      </c>
      <c r="D298" s="133">
        <f>COUNTIF('DNEVNI IZVESTAJ'!B$2:B$1390,A$31:A$2715)</f>
        <v>0</v>
      </c>
      <c r="E298" s="133" t="e">
        <f>VLOOKUP(A$31:A$2759,'DNEVNI IZVESTAJ'!B$2:H$1390,5,0)</f>
        <v>#N/A</v>
      </c>
      <c r="F298" s="117">
        <f ca="1">SUMIF('DNEVNI IZVESTAJ'!A$2:D$1390,A298,'DNEVNI IZVESTAJ'!B$2:B$1390)</f>
        <v>0</v>
      </c>
      <c r="H298" s="117">
        <f ca="1">SUMIF('DNEVNI IZVESTAJ'!A$2:D$1390,A298,'DNEVNI IZVESTAJ'!C$2:C$1390)</f>
        <v>0</v>
      </c>
      <c r="I298" s="118">
        <f t="shared" ca="1" si="7"/>
        <v>0</v>
      </c>
      <c r="L298" s="156"/>
    </row>
    <row r="299" spans="1:12" ht="15" hidden="1">
      <c r="A299" s="292" t="s">
        <v>1783</v>
      </c>
      <c r="B299" s="119" t="str">
        <f>VLOOKUP(A$31:A$2734,'DNEVNI IZVESTAJ'!B$2:G$1390,6,0)</f>
        <v>INDIV</v>
      </c>
      <c r="C299" s="134" t="str">
        <f>VLOOKUP(A$31:A$2734,'DNEVNI IZVESTAJ'!B$2:AS$1390,29,0)</f>
        <v>0</v>
      </c>
      <c r="D299" s="133">
        <f>COUNTIF('DNEVNI IZVESTAJ'!B$2:B$1390,A$31:A$2715)</f>
        <v>1</v>
      </c>
      <c r="E299" s="133">
        <f>VLOOKUP(A$31:A$2759,'DNEVNI IZVESTAJ'!B$2:H$1390,5,0)</f>
        <v>0</v>
      </c>
      <c r="F299" s="117">
        <f ca="1">SUMIF('DNEVNI IZVESTAJ'!A$2:D$1390,A299,'DNEVNI IZVESTAJ'!B$2:B$1390)</f>
        <v>0</v>
      </c>
      <c r="H299" s="117">
        <f ca="1">SUMIF('DNEVNI IZVESTAJ'!A$2:D$1390,A299,'DNEVNI IZVESTAJ'!C$2:C$1390)</f>
        <v>548.65</v>
      </c>
      <c r="I299" s="118">
        <f t="shared" ca="1" si="7"/>
        <v>548.65</v>
      </c>
      <c r="L299" s="156"/>
    </row>
    <row r="300" spans="1:12" ht="15" hidden="1">
      <c r="A300" s="292" t="s">
        <v>1601</v>
      </c>
      <c r="B300" s="119" t="str">
        <f>VLOOKUP(A$31:A$2734,'DNEVNI IZVESTAJ'!B$2:G$1390,6,0)</f>
        <v>L CORP</v>
      </c>
      <c r="C300" s="134" t="str">
        <f>VLOOKUP(A$31:A$2734,'DNEVNI IZVESTAJ'!B$2:AS$1390,29,0)</f>
        <v>11</v>
      </c>
      <c r="D300" s="133">
        <f>COUNTIF('DNEVNI IZVESTAJ'!B$2:B$1390,A$31:A$2715)</f>
        <v>2</v>
      </c>
      <c r="E300" s="133">
        <f>VLOOKUP(A$31:A$2759,'DNEVNI IZVESTAJ'!B$2:H$1390,5,0)</f>
        <v>1719</v>
      </c>
      <c r="F300" s="117">
        <f ca="1">SUMIF('DNEVNI IZVESTAJ'!A$2:D$1390,A300,'DNEVNI IZVESTAJ'!B$2:B$1390)</f>
        <v>3684.91</v>
      </c>
      <c r="H300" s="117">
        <f ca="1">SUMIF('DNEVNI IZVESTAJ'!A$2:D$1390,A300,'DNEVNI IZVESTAJ'!C$2:C$1390)</f>
        <v>0</v>
      </c>
      <c r="I300" s="118">
        <f t="shared" ca="1" si="7"/>
        <v>3684.91</v>
      </c>
      <c r="L300" s="156"/>
    </row>
    <row r="301" spans="1:12" ht="15" hidden="1">
      <c r="A301" s="292" t="s">
        <v>5482</v>
      </c>
      <c r="B301" s="119" t="e">
        <f>VLOOKUP(A$31:A$2734,'DNEVNI IZVESTAJ'!B$2:G$1390,6,0)</f>
        <v>#N/A</v>
      </c>
      <c r="C301" s="134" t="e">
        <f>VLOOKUP(A$31:A$2734,'DNEVNI IZVESTAJ'!B$2:AS$1390,29,0)</f>
        <v>#N/A</v>
      </c>
      <c r="D301" s="133">
        <f>COUNTIF('DNEVNI IZVESTAJ'!B$2:B$1390,A$31:A$2715)</f>
        <v>0</v>
      </c>
      <c r="E301" s="133" t="e">
        <f>VLOOKUP(A$31:A$2759,'DNEVNI IZVESTAJ'!B$2:H$1390,5,0)</f>
        <v>#N/A</v>
      </c>
      <c r="F301" s="117">
        <f ca="1">SUMIF('DNEVNI IZVESTAJ'!A$2:D$1390,A301,'DNEVNI IZVESTAJ'!B$2:B$1390)</f>
        <v>0</v>
      </c>
      <c r="H301" s="117">
        <f ca="1">SUMIF('DNEVNI IZVESTAJ'!A$2:D$1390,A301,'DNEVNI IZVESTAJ'!C$2:C$1390)</f>
        <v>0</v>
      </c>
      <c r="I301" s="118">
        <f t="shared" ca="1" si="7"/>
        <v>0</v>
      </c>
      <c r="L301" s="156"/>
    </row>
    <row r="302" spans="1:12" ht="15" hidden="1">
      <c r="A302" s="292" t="s">
        <v>11911</v>
      </c>
      <c r="B302" s="119" t="str">
        <f>VLOOKUP(A$31:A$2734,'DNEVNI IZVESTAJ'!B$2:G$1390,6,0)</f>
        <v>SME</v>
      </c>
      <c r="C302" s="134" t="str">
        <f>VLOOKUP(A$31:A$2734,'DNEVNI IZVESTAJ'!B$2:AS$1390,29,0)</f>
        <v>6</v>
      </c>
      <c r="D302" s="133">
        <f>COUNTIF('DNEVNI IZVESTAJ'!B$2:B$1390,A$31:A$2715)</f>
        <v>1</v>
      </c>
      <c r="E302" s="133">
        <f>VLOOKUP(A$31:A$2759,'DNEVNI IZVESTAJ'!B$2:H$1390,5,0)</f>
        <v>0</v>
      </c>
      <c r="F302" s="117">
        <f ca="1">SUMIF('DNEVNI IZVESTAJ'!A$2:D$1390,A302,'DNEVNI IZVESTAJ'!B$2:B$1390)</f>
        <v>0</v>
      </c>
      <c r="H302" s="117">
        <f ca="1">SUMIF('DNEVNI IZVESTAJ'!A$2:D$1390,A302,'DNEVNI IZVESTAJ'!C$2:C$1390)</f>
        <v>164246.69</v>
      </c>
      <c r="I302" s="118">
        <f t="shared" ca="1" si="7"/>
        <v>164246.69</v>
      </c>
      <c r="L302" s="156"/>
    </row>
    <row r="303" spans="1:12" ht="15" hidden="1">
      <c r="A303" s="292" t="s">
        <v>1949</v>
      </c>
      <c r="B303" s="119" t="str">
        <f>VLOOKUP(A$31:A$2734,'DNEVNI IZVESTAJ'!B$2:G$1390,6,0)</f>
        <v>SBB</v>
      </c>
      <c r="C303" s="134" t="str">
        <f>VLOOKUP(A$31:A$2734,'DNEVNI IZVESTAJ'!B$2:AS$1390,29,0)</f>
        <v>0</v>
      </c>
      <c r="D303" s="133">
        <f>COUNTIF('DNEVNI IZVESTAJ'!B$2:B$1390,A$31:A$2715)</f>
        <v>1</v>
      </c>
      <c r="E303" s="133">
        <f>VLOOKUP(A$31:A$2759,'DNEVNI IZVESTAJ'!B$2:H$1390,5,0)</f>
        <v>0</v>
      </c>
      <c r="F303" s="117">
        <f ca="1">SUMIF('DNEVNI IZVESTAJ'!A$2:D$1390,A303,'DNEVNI IZVESTAJ'!B$2:B$1390)</f>
        <v>0</v>
      </c>
      <c r="H303" s="117">
        <f ca="1">SUMIF('DNEVNI IZVESTAJ'!A$2:D$1390,A303,'DNEVNI IZVESTAJ'!C$2:C$1390)</f>
        <v>13710.85</v>
      </c>
      <c r="I303" s="118">
        <f t="shared" ca="1" si="7"/>
        <v>13710.85</v>
      </c>
      <c r="L303" s="156"/>
    </row>
    <row r="304" spans="1:12" ht="15" hidden="1">
      <c r="A304" s="292" t="s">
        <v>4357</v>
      </c>
      <c r="B304" s="119" t="e">
        <f>VLOOKUP(A$31:A$2734,'DNEVNI IZVESTAJ'!B$2:G$1390,6,0)</f>
        <v>#N/A</v>
      </c>
      <c r="C304" s="134" t="e">
        <f>VLOOKUP(A$31:A$2734,'DNEVNI IZVESTAJ'!B$2:AS$1390,29,0)</f>
        <v>#N/A</v>
      </c>
      <c r="D304" s="133">
        <f>COUNTIF('DNEVNI IZVESTAJ'!B$2:B$1390,A$31:A$2715)</f>
        <v>0</v>
      </c>
      <c r="E304" s="133" t="e">
        <f>VLOOKUP(A$31:A$2759,'DNEVNI IZVESTAJ'!B$2:H$1390,5,0)</f>
        <v>#N/A</v>
      </c>
      <c r="F304" s="117">
        <f ca="1">SUMIF('DNEVNI IZVESTAJ'!A$2:D$1390,A304,'DNEVNI IZVESTAJ'!B$2:B$1390)</f>
        <v>0</v>
      </c>
      <c r="H304" s="117">
        <f ca="1">SUMIF('DNEVNI IZVESTAJ'!A$2:D$1390,A304,'DNEVNI IZVESTAJ'!C$2:C$1390)</f>
        <v>0</v>
      </c>
      <c r="I304" s="118">
        <f t="shared" ca="1" si="7"/>
        <v>0</v>
      </c>
      <c r="L304" s="156"/>
    </row>
    <row r="305" spans="1:12" ht="15" hidden="1">
      <c r="A305" s="292" t="s">
        <v>16349</v>
      </c>
      <c r="L305" s="156"/>
    </row>
    <row r="306" spans="1:12" ht="15" hidden="1">
      <c r="A306" s="292" t="s">
        <v>1785</v>
      </c>
      <c r="B306" s="119" t="e">
        <f>VLOOKUP(A$31:A$2734,'DNEVNI IZVESTAJ'!B$2:G$1390,6,0)</f>
        <v>#N/A</v>
      </c>
      <c r="C306" s="134" t="e">
        <f>VLOOKUP(A$31:A$2734,'DNEVNI IZVESTAJ'!B$2:AS$1390,29,0)</f>
        <v>#N/A</v>
      </c>
      <c r="D306" s="133">
        <f>COUNTIF('DNEVNI IZVESTAJ'!B$2:B$1390,A$31:A$2715)</f>
        <v>0</v>
      </c>
      <c r="E306" s="133" t="e">
        <f>VLOOKUP(A$31:A$2759,'DNEVNI IZVESTAJ'!B$2:H$1390,5,0)</f>
        <v>#N/A</v>
      </c>
      <c r="F306" s="117">
        <f ca="1">SUMIF('DNEVNI IZVESTAJ'!A$2:D$1390,A306,'DNEVNI IZVESTAJ'!B$2:B$1390)</f>
        <v>0</v>
      </c>
      <c r="H306" s="117">
        <f ca="1">SUMIF('DNEVNI IZVESTAJ'!A$2:D$1390,A306,'DNEVNI IZVESTAJ'!C$2:C$1390)</f>
        <v>0</v>
      </c>
      <c r="I306" s="118">
        <f t="shared" ref="I306:I369" ca="1" si="8">SUM(F306:H306)</f>
        <v>0</v>
      </c>
      <c r="L306" s="156"/>
    </row>
    <row r="307" spans="1:12" ht="15" hidden="1">
      <c r="A307" s="292" t="s">
        <v>1788</v>
      </c>
      <c r="B307" s="119" t="e">
        <f>VLOOKUP(A$31:A$2734,'DNEVNI IZVESTAJ'!B$2:G$1390,6,0)</f>
        <v>#N/A</v>
      </c>
      <c r="C307" s="134" t="e">
        <f>VLOOKUP(A$31:A$2734,'DNEVNI IZVESTAJ'!B$2:AS$1390,29,0)</f>
        <v>#N/A</v>
      </c>
      <c r="D307" s="133">
        <f>COUNTIF('DNEVNI IZVESTAJ'!B$2:B$1390,A$31:A$2715)</f>
        <v>0</v>
      </c>
      <c r="E307" s="133" t="e">
        <f>VLOOKUP(A$31:A$2759,'DNEVNI IZVESTAJ'!B$2:H$1390,5,0)</f>
        <v>#N/A</v>
      </c>
      <c r="F307" s="117">
        <f ca="1">SUMIF('DNEVNI IZVESTAJ'!A$2:D$1390,A307,'DNEVNI IZVESTAJ'!B$2:B$1390)</f>
        <v>0</v>
      </c>
      <c r="H307" s="117">
        <f ca="1">SUMIF('DNEVNI IZVESTAJ'!A$2:D$1390,A307,'DNEVNI IZVESTAJ'!C$2:C$1390)</f>
        <v>0</v>
      </c>
      <c r="I307" s="118">
        <f t="shared" ca="1" si="8"/>
        <v>0</v>
      </c>
      <c r="L307" s="156"/>
    </row>
    <row r="308" spans="1:12" ht="15" hidden="1">
      <c r="A308" s="292" t="s">
        <v>1790</v>
      </c>
      <c r="B308" s="119" t="e">
        <f>VLOOKUP(A$31:A$2734,'DNEVNI IZVESTAJ'!B$2:G$1390,6,0)</f>
        <v>#N/A</v>
      </c>
      <c r="C308" s="134" t="e">
        <f>VLOOKUP(A$31:A$2734,'DNEVNI IZVESTAJ'!B$2:AS$1390,29,0)</f>
        <v>#N/A</v>
      </c>
      <c r="D308" s="133">
        <f>COUNTIF('DNEVNI IZVESTAJ'!B$2:B$1390,A$31:A$2715)</f>
        <v>0</v>
      </c>
      <c r="E308" s="133" t="e">
        <f>VLOOKUP(A$31:A$2759,'DNEVNI IZVESTAJ'!B$2:H$1390,5,0)</f>
        <v>#N/A</v>
      </c>
      <c r="F308" s="117">
        <f ca="1">SUMIF('DNEVNI IZVESTAJ'!A$2:D$1390,A308,'DNEVNI IZVESTAJ'!B$2:B$1390)</f>
        <v>0</v>
      </c>
      <c r="H308" s="117">
        <f ca="1">SUMIF('DNEVNI IZVESTAJ'!A$2:D$1390,A308,'DNEVNI IZVESTAJ'!C$2:C$1390)</f>
        <v>0</v>
      </c>
      <c r="I308" s="118">
        <f t="shared" ca="1" si="8"/>
        <v>0</v>
      </c>
      <c r="L308" s="156"/>
    </row>
    <row r="309" spans="1:12" ht="15" hidden="1">
      <c r="A309" s="292" t="s">
        <v>4608</v>
      </c>
      <c r="B309" s="119" t="str">
        <f>VLOOKUP(A$31:A$2734,'DNEVNI IZVESTAJ'!B$2:G$1390,6,0)</f>
        <v>INDIV</v>
      </c>
      <c r="C309" s="134" t="str">
        <f>VLOOKUP(A$31:A$2734,'DNEVNI IZVESTAJ'!B$2:AS$1390,29,0)</f>
        <v>0</v>
      </c>
      <c r="D309" s="133">
        <f>COUNTIF('DNEVNI IZVESTAJ'!B$2:B$1390,A$31:A$2715)</f>
        <v>1</v>
      </c>
      <c r="E309" s="133">
        <f>VLOOKUP(A$31:A$2759,'DNEVNI IZVESTAJ'!B$2:H$1390,5,0)</f>
        <v>1040</v>
      </c>
      <c r="F309" s="117">
        <f ca="1">SUMIF('DNEVNI IZVESTAJ'!A$2:D$1390,A309,'DNEVNI IZVESTAJ'!B$2:B$1390)</f>
        <v>358.85</v>
      </c>
      <c r="H309" s="117">
        <f ca="1">SUMIF('DNEVNI IZVESTAJ'!A$2:D$1390,A309,'DNEVNI IZVESTAJ'!C$2:C$1390)</f>
        <v>0</v>
      </c>
      <c r="I309" s="118">
        <f t="shared" ca="1" si="8"/>
        <v>358.85</v>
      </c>
      <c r="L309" s="156"/>
    </row>
    <row r="310" spans="1:12" ht="15" hidden="1">
      <c r="A310" s="292" t="s">
        <v>1793</v>
      </c>
      <c r="B310" s="119" t="e">
        <f>VLOOKUP(A$31:A$2734,'DNEVNI IZVESTAJ'!B$2:G$1390,6,0)</f>
        <v>#N/A</v>
      </c>
      <c r="C310" s="134" t="e">
        <f>VLOOKUP(A$31:A$2734,'DNEVNI IZVESTAJ'!B$2:AS$1390,29,0)</f>
        <v>#N/A</v>
      </c>
      <c r="D310" s="133">
        <f>COUNTIF('DNEVNI IZVESTAJ'!B$2:B$1390,A$31:A$2715)</f>
        <v>0</v>
      </c>
      <c r="E310" s="133" t="e">
        <f>VLOOKUP(A$31:A$2759,'DNEVNI IZVESTAJ'!B$2:H$1390,5,0)</f>
        <v>#N/A</v>
      </c>
      <c r="F310" s="117">
        <f ca="1">SUMIF('DNEVNI IZVESTAJ'!A$2:D$1390,A310,'DNEVNI IZVESTAJ'!B$2:B$1390)</f>
        <v>0</v>
      </c>
      <c r="H310" s="117">
        <f ca="1">SUMIF('DNEVNI IZVESTAJ'!A$2:D$1390,A310,'DNEVNI IZVESTAJ'!C$2:C$1390)</f>
        <v>0</v>
      </c>
      <c r="I310" s="118">
        <f t="shared" ca="1" si="8"/>
        <v>0</v>
      </c>
      <c r="L310" s="156"/>
    </row>
    <row r="311" spans="1:12" ht="15" hidden="1">
      <c r="A311" s="292" t="s">
        <v>1797</v>
      </c>
      <c r="B311" s="119" t="e">
        <f>VLOOKUP(A$31:A$2734,'DNEVNI IZVESTAJ'!B$2:G$1390,6,0)</f>
        <v>#N/A</v>
      </c>
      <c r="C311" s="134" t="e">
        <f>VLOOKUP(A$31:A$2734,'DNEVNI IZVESTAJ'!B$2:AS$1390,29,0)</f>
        <v>#N/A</v>
      </c>
      <c r="D311" s="133">
        <f>COUNTIF('DNEVNI IZVESTAJ'!B$2:B$1390,A$31:A$2715)</f>
        <v>0</v>
      </c>
      <c r="E311" s="133" t="e">
        <f>VLOOKUP(A$31:A$2759,'DNEVNI IZVESTAJ'!B$2:H$1390,5,0)</f>
        <v>#N/A</v>
      </c>
      <c r="F311" s="117">
        <f ca="1">SUMIF('DNEVNI IZVESTAJ'!A$2:D$1390,A311,'DNEVNI IZVESTAJ'!B$2:B$1390)</f>
        <v>0</v>
      </c>
      <c r="H311" s="117">
        <f ca="1">SUMIF('DNEVNI IZVESTAJ'!A$2:D$1390,A311,'DNEVNI IZVESTAJ'!C$2:C$1390)</f>
        <v>0</v>
      </c>
      <c r="I311" s="118">
        <f t="shared" ca="1" si="8"/>
        <v>0</v>
      </c>
      <c r="L311" s="156"/>
    </row>
    <row r="312" spans="1:12" ht="15" hidden="1">
      <c r="A312" s="292" t="s">
        <v>4492</v>
      </c>
      <c r="B312" s="119" t="e">
        <f>VLOOKUP(A$31:A$2734,'DNEVNI IZVESTAJ'!B$2:G$1390,6,0)</f>
        <v>#N/A</v>
      </c>
      <c r="C312" s="134" t="e">
        <f>VLOOKUP(A$31:A$2734,'DNEVNI IZVESTAJ'!B$2:AS$1390,29,0)</f>
        <v>#N/A</v>
      </c>
      <c r="D312" s="133">
        <f>COUNTIF('DNEVNI IZVESTAJ'!B$2:B$1390,A$31:A$2715)</f>
        <v>0</v>
      </c>
      <c r="E312" s="133" t="e">
        <f>VLOOKUP(A$31:A$2759,'DNEVNI IZVESTAJ'!B$2:H$1390,5,0)</f>
        <v>#N/A</v>
      </c>
      <c r="F312" s="117">
        <f ca="1">SUMIF('DNEVNI IZVESTAJ'!A$2:D$1390,A312,'DNEVNI IZVESTAJ'!B$2:B$1390)</f>
        <v>0</v>
      </c>
      <c r="H312" s="117">
        <f ca="1">SUMIF('DNEVNI IZVESTAJ'!A$2:D$1390,A312,'DNEVNI IZVESTAJ'!C$2:C$1390)</f>
        <v>0</v>
      </c>
      <c r="I312" s="118">
        <f t="shared" ca="1" si="8"/>
        <v>0</v>
      </c>
      <c r="L312" s="156"/>
    </row>
    <row r="313" spans="1:12" ht="15" hidden="1">
      <c r="A313" s="292" t="s">
        <v>1804</v>
      </c>
      <c r="B313" s="119" t="str">
        <f>VLOOKUP(A$31:A$2734,'DNEVNI IZVESTAJ'!B$2:G$1390,6,0)</f>
        <v>INDIV</v>
      </c>
      <c r="C313" s="134" t="str">
        <f>VLOOKUP(A$31:A$2734,'DNEVNI IZVESTAJ'!B$2:AS$1390,29,0)</f>
        <v>0</v>
      </c>
      <c r="D313" s="133">
        <f>COUNTIF('DNEVNI IZVESTAJ'!B$2:B$1390,A$31:A$2715)</f>
        <v>1</v>
      </c>
      <c r="E313" s="133">
        <f>VLOOKUP(A$31:A$2759,'DNEVNI IZVESTAJ'!B$2:H$1390,5,0)</f>
        <v>0</v>
      </c>
      <c r="F313" s="117">
        <f ca="1">SUMIF('DNEVNI IZVESTAJ'!A$2:D$1390,A313,'DNEVNI IZVESTAJ'!B$2:B$1390)</f>
        <v>0</v>
      </c>
      <c r="H313" s="117">
        <f ca="1">SUMIF('DNEVNI IZVESTAJ'!A$2:D$1390,A313,'DNEVNI IZVESTAJ'!C$2:C$1390)</f>
        <v>742.63</v>
      </c>
      <c r="I313" s="118">
        <f t="shared" ca="1" si="8"/>
        <v>742.63</v>
      </c>
      <c r="L313" s="156"/>
    </row>
    <row r="314" spans="1:12" ht="15" hidden="1">
      <c r="A314" s="292" t="s">
        <v>4155</v>
      </c>
      <c r="B314" s="119" t="e">
        <f>VLOOKUP(A$31:A$2734,'DNEVNI IZVESTAJ'!B$2:G$1390,6,0)</f>
        <v>#N/A</v>
      </c>
      <c r="C314" s="134" t="e">
        <f>VLOOKUP(A$31:A$2734,'DNEVNI IZVESTAJ'!B$2:AS$1390,29,0)</f>
        <v>#N/A</v>
      </c>
      <c r="D314" s="133">
        <f>COUNTIF('DNEVNI IZVESTAJ'!B$2:B$1390,A$31:A$2715)</f>
        <v>0</v>
      </c>
      <c r="E314" s="133" t="e">
        <f>VLOOKUP(A$31:A$2759,'DNEVNI IZVESTAJ'!B$2:H$1390,5,0)</f>
        <v>#N/A</v>
      </c>
      <c r="F314" s="117">
        <f ca="1">SUMIF('DNEVNI IZVESTAJ'!A$2:D$1390,A314,'DNEVNI IZVESTAJ'!B$2:B$1390)</f>
        <v>0</v>
      </c>
      <c r="H314" s="117">
        <f ca="1">SUMIF('DNEVNI IZVESTAJ'!A$2:D$1390,A314,'DNEVNI IZVESTAJ'!C$2:C$1390)</f>
        <v>0</v>
      </c>
      <c r="I314" s="118">
        <f t="shared" ca="1" si="8"/>
        <v>0</v>
      </c>
      <c r="L314" s="156"/>
    </row>
    <row r="315" spans="1:12" ht="15" hidden="1">
      <c r="A315" s="292" t="s">
        <v>13441</v>
      </c>
      <c r="B315" s="119" t="e">
        <f>VLOOKUP(A$31:A$2734,'DNEVNI IZVESTAJ'!B$2:G$1390,6,0)</f>
        <v>#N/A</v>
      </c>
      <c r="C315" s="134" t="e">
        <f>VLOOKUP(A$31:A$2734,'DNEVNI IZVESTAJ'!B$2:AS$1390,29,0)</f>
        <v>#N/A</v>
      </c>
      <c r="D315" s="133">
        <f>COUNTIF('DNEVNI IZVESTAJ'!B$2:B$1390,A$31:A$2715)</f>
        <v>0</v>
      </c>
      <c r="E315" s="133" t="e">
        <f>VLOOKUP(A$31:A$2759,'DNEVNI IZVESTAJ'!B$2:H$1390,5,0)</f>
        <v>#N/A</v>
      </c>
      <c r="F315" s="117">
        <f ca="1">SUMIF('DNEVNI IZVESTAJ'!A$2:D$1390,A315,'DNEVNI IZVESTAJ'!B$2:B$1390)</f>
        <v>0</v>
      </c>
      <c r="H315" s="117">
        <f ca="1">SUMIF('DNEVNI IZVESTAJ'!A$2:D$1390,A315,'DNEVNI IZVESTAJ'!C$2:C$1390)</f>
        <v>0</v>
      </c>
      <c r="I315" s="118">
        <f t="shared" ca="1" si="8"/>
        <v>0</v>
      </c>
      <c r="L315" s="156"/>
    </row>
    <row r="316" spans="1:12" ht="15" hidden="1">
      <c r="A316" s="292" t="s">
        <v>14977</v>
      </c>
      <c r="B316" s="119" t="e">
        <f>VLOOKUP(A$31:A$2734,'DNEVNI IZVESTAJ'!B$2:G$1390,6,0)</f>
        <v>#N/A</v>
      </c>
      <c r="C316" s="134" t="e">
        <f>VLOOKUP(A$31:A$2734,'DNEVNI IZVESTAJ'!B$2:AS$1390,29,0)</f>
        <v>#N/A</v>
      </c>
      <c r="D316" s="133">
        <f>COUNTIF('DNEVNI IZVESTAJ'!B$2:B$1390,A$31:A$2715)</f>
        <v>0</v>
      </c>
      <c r="E316" s="133" t="e">
        <f>VLOOKUP(A$31:A$2759,'DNEVNI IZVESTAJ'!B$2:H$1390,5,0)</f>
        <v>#N/A</v>
      </c>
      <c r="F316" s="117">
        <f ca="1">SUMIF('DNEVNI IZVESTAJ'!A$2:D$1390,A316,'DNEVNI IZVESTAJ'!B$2:B$1390)</f>
        <v>0</v>
      </c>
      <c r="H316" s="117">
        <f ca="1">SUMIF('DNEVNI IZVESTAJ'!A$2:D$1390,A316,'DNEVNI IZVESTAJ'!C$2:C$1390)</f>
        <v>0</v>
      </c>
      <c r="I316" s="118">
        <f t="shared" ca="1" si="8"/>
        <v>0</v>
      </c>
      <c r="L316" s="156"/>
    </row>
    <row r="317" spans="1:12" ht="15" hidden="1">
      <c r="A317" s="292" t="s">
        <v>2904</v>
      </c>
      <c r="B317" s="119" t="str">
        <f>VLOOKUP(A$31:A$2734,'DNEVNI IZVESTAJ'!B$2:G$1390,6,0)</f>
        <v>SME</v>
      </c>
      <c r="C317" s="134" t="str">
        <f>VLOOKUP(A$31:A$2734,'DNEVNI IZVESTAJ'!B$2:AS$1390,29,0)</f>
        <v>5</v>
      </c>
      <c r="D317" s="133">
        <f>COUNTIF('DNEVNI IZVESTAJ'!B$2:B$1390,A$31:A$2715)</f>
        <v>5</v>
      </c>
      <c r="E317" s="133">
        <f>VLOOKUP(A$31:A$2759,'DNEVNI IZVESTAJ'!B$2:H$1390,5,0)</f>
        <v>4</v>
      </c>
      <c r="F317" s="117">
        <f ca="1">SUMIF('DNEVNI IZVESTAJ'!A$2:D$1390,A317,'DNEVNI IZVESTAJ'!B$2:B$1390)</f>
        <v>9.2100000000000009</v>
      </c>
      <c r="H317" s="117">
        <f ca="1">SUMIF('DNEVNI IZVESTAJ'!A$2:D$1390,A317,'DNEVNI IZVESTAJ'!C$2:C$1390)</f>
        <v>153657.68</v>
      </c>
      <c r="I317" s="118">
        <f t="shared" ca="1" si="8"/>
        <v>153666.88999999998</v>
      </c>
      <c r="L317" s="156"/>
    </row>
    <row r="318" spans="1:12" ht="15" hidden="1">
      <c r="A318" s="292" t="s">
        <v>4157</v>
      </c>
      <c r="B318" s="119" t="e">
        <f>VLOOKUP(A$31:A$2734,'DNEVNI IZVESTAJ'!B$2:G$1390,6,0)</f>
        <v>#N/A</v>
      </c>
      <c r="C318" s="134" t="e">
        <f>VLOOKUP(A$31:A$2734,'DNEVNI IZVESTAJ'!B$2:AS$1390,29,0)</f>
        <v>#N/A</v>
      </c>
      <c r="D318" s="133">
        <f>COUNTIF('DNEVNI IZVESTAJ'!B$2:B$1390,A$31:A$2715)</f>
        <v>0</v>
      </c>
      <c r="E318" s="133" t="e">
        <f>VLOOKUP(A$31:A$2759,'DNEVNI IZVESTAJ'!B$2:H$1390,5,0)</f>
        <v>#N/A</v>
      </c>
      <c r="F318" s="117">
        <f ca="1">SUMIF('DNEVNI IZVESTAJ'!A$2:D$1390,A318,'DNEVNI IZVESTAJ'!B$2:B$1390)</f>
        <v>0</v>
      </c>
      <c r="H318" s="117">
        <f ca="1">SUMIF('DNEVNI IZVESTAJ'!A$2:D$1390,A318,'DNEVNI IZVESTAJ'!C$2:C$1390)</f>
        <v>0</v>
      </c>
      <c r="I318" s="118">
        <f t="shared" ca="1" si="8"/>
        <v>0</v>
      </c>
      <c r="L318" s="156"/>
    </row>
    <row r="319" spans="1:12" ht="15" hidden="1">
      <c r="A319" s="292" t="s">
        <v>4160</v>
      </c>
      <c r="B319" s="119" t="e">
        <f>VLOOKUP(A$31:A$2734,'DNEVNI IZVESTAJ'!B$2:G$1390,6,0)</f>
        <v>#N/A</v>
      </c>
      <c r="C319" s="134" t="e">
        <f>VLOOKUP(A$31:A$2734,'DNEVNI IZVESTAJ'!B$2:AS$1390,29,0)</f>
        <v>#N/A</v>
      </c>
      <c r="D319" s="133">
        <f>COUNTIF('DNEVNI IZVESTAJ'!B$2:B$1390,A$31:A$2715)</f>
        <v>0</v>
      </c>
      <c r="E319" s="133" t="e">
        <f>VLOOKUP(A$31:A$2759,'DNEVNI IZVESTAJ'!B$2:H$1390,5,0)</f>
        <v>#N/A</v>
      </c>
      <c r="F319" s="117">
        <f ca="1">SUMIF('DNEVNI IZVESTAJ'!A$2:D$1390,A319,'DNEVNI IZVESTAJ'!B$2:B$1390)</f>
        <v>0</v>
      </c>
      <c r="H319" s="117">
        <f ca="1">SUMIF('DNEVNI IZVESTAJ'!A$2:D$1390,A319,'DNEVNI IZVESTAJ'!C$2:C$1390)</f>
        <v>0</v>
      </c>
      <c r="I319" s="118">
        <f t="shared" ca="1" si="8"/>
        <v>0</v>
      </c>
      <c r="L319" s="156"/>
    </row>
    <row r="320" spans="1:12" ht="15" hidden="1">
      <c r="A320" s="292" t="s">
        <v>4165</v>
      </c>
      <c r="B320" s="119" t="e">
        <f>VLOOKUP(A$31:A$2734,'DNEVNI IZVESTAJ'!B$2:G$1390,6,0)</f>
        <v>#N/A</v>
      </c>
      <c r="C320" s="134" t="e">
        <f>VLOOKUP(A$31:A$2734,'DNEVNI IZVESTAJ'!B$2:AS$1390,29,0)</f>
        <v>#N/A</v>
      </c>
      <c r="D320" s="133">
        <f>COUNTIF('DNEVNI IZVESTAJ'!B$2:B$1390,A$31:A$2715)</f>
        <v>0</v>
      </c>
      <c r="E320" s="133" t="e">
        <f>VLOOKUP(A$31:A$2759,'DNEVNI IZVESTAJ'!B$2:H$1390,5,0)</f>
        <v>#N/A</v>
      </c>
      <c r="F320" s="117">
        <f ca="1">SUMIF('DNEVNI IZVESTAJ'!A$2:D$1390,A320,'DNEVNI IZVESTAJ'!B$2:B$1390)</f>
        <v>0</v>
      </c>
      <c r="H320" s="117">
        <f ca="1">SUMIF('DNEVNI IZVESTAJ'!A$2:D$1390,A320,'DNEVNI IZVESTAJ'!C$2:C$1390)</f>
        <v>0</v>
      </c>
      <c r="I320" s="118">
        <f t="shared" ca="1" si="8"/>
        <v>0</v>
      </c>
      <c r="L320" s="156"/>
    </row>
    <row r="321" spans="1:12" ht="15" hidden="1">
      <c r="A321" s="292" t="s">
        <v>4168</v>
      </c>
      <c r="B321" s="119" t="str">
        <f>VLOOKUP(A$31:A$2734,'DNEVNI IZVESTAJ'!B$2:G$1390,6,0)</f>
        <v>INDIV</v>
      </c>
      <c r="C321" s="134" t="str">
        <f>VLOOKUP(A$31:A$2734,'DNEVNI IZVESTAJ'!B$2:AS$1390,29,0)</f>
        <v>0</v>
      </c>
      <c r="D321" s="133">
        <f>COUNTIF('DNEVNI IZVESTAJ'!B$2:B$1390,A$31:A$2715)</f>
        <v>1</v>
      </c>
      <c r="E321" s="133">
        <f>VLOOKUP(A$31:A$2759,'DNEVNI IZVESTAJ'!B$2:H$1390,5,0)</f>
        <v>0</v>
      </c>
      <c r="F321" s="117">
        <f ca="1">SUMIF('DNEVNI IZVESTAJ'!A$2:D$1390,A321,'DNEVNI IZVESTAJ'!B$2:B$1390)</f>
        <v>0</v>
      </c>
      <c r="H321" s="117">
        <f ca="1">SUMIF('DNEVNI IZVESTAJ'!A$2:D$1390,A321,'DNEVNI IZVESTAJ'!C$2:C$1390)</f>
        <v>407.44</v>
      </c>
      <c r="I321" s="118">
        <f t="shared" ca="1" si="8"/>
        <v>407.44</v>
      </c>
      <c r="L321" s="156"/>
    </row>
    <row r="322" spans="1:12" ht="15" hidden="1">
      <c r="A322" s="292" t="s">
        <v>4278</v>
      </c>
      <c r="B322" s="119" t="str">
        <f>VLOOKUP(A$31:A$2734,'DNEVNI IZVESTAJ'!B$2:G$1390,6,0)</f>
        <v>SME</v>
      </c>
      <c r="C322" s="134" t="str">
        <f>VLOOKUP(A$31:A$2734,'DNEVNI IZVESTAJ'!B$2:AS$1390,29,0)</f>
        <v>6</v>
      </c>
      <c r="D322" s="133">
        <f>COUNTIF('DNEVNI IZVESTAJ'!B$2:B$1390,A$31:A$2715)</f>
        <v>1</v>
      </c>
      <c r="E322" s="133">
        <f>VLOOKUP(A$31:A$2759,'DNEVNI IZVESTAJ'!B$2:H$1390,5,0)</f>
        <v>0</v>
      </c>
      <c r="F322" s="117">
        <f ca="1">SUMIF('DNEVNI IZVESTAJ'!A$2:D$1390,A322,'DNEVNI IZVESTAJ'!B$2:B$1390)</f>
        <v>0</v>
      </c>
      <c r="H322" s="117">
        <f ca="1">SUMIF('DNEVNI IZVESTAJ'!A$2:D$1390,A322,'DNEVNI IZVESTAJ'!C$2:C$1390)</f>
        <v>0</v>
      </c>
      <c r="I322" s="118">
        <f t="shared" ca="1" si="8"/>
        <v>0</v>
      </c>
      <c r="L322" s="156"/>
    </row>
    <row r="323" spans="1:12" ht="15" hidden="1">
      <c r="A323" s="292" t="s">
        <v>4435</v>
      </c>
      <c r="B323" s="119" t="str">
        <f>VLOOKUP(A$31:A$2734,'DNEVNI IZVESTAJ'!B$2:G$1390,6,0)</f>
        <v>L CORP</v>
      </c>
      <c r="C323" s="134" t="str">
        <f>VLOOKUP(A$31:A$2734,'DNEVNI IZVESTAJ'!B$2:AS$1390,29,0)</f>
        <v>6</v>
      </c>
      <c r="D323" s="133">
        <f>COUNTIF('DNEVNI IZVESTAJ'!B$2:B$1390,A$31:A$2715)</f>
        <v>4</v>
      </c>
      <c r="E323" s="133">
        <f>VLOOKUP(A$31:A$2759,'DNEVNI IZVESTAJ'!B$2:H$1390,5,0)</f>
        <v>137</v>
      </c>
      <c r="F323" s="117">
        <f ca="1">SUMIF('DNEVNI IZVESTAJ'!A$2:D$1390,A323,'DNEVNI IZVESTAJ'!B$2:B$1390)</f>
        <v>107429.06</v>
      </c>
      <c r="H323" s="117">
        <f ca="1">SUMIF('DNEVNI IZVESTAJ'!A$2:D$1390,A323,'DNEVNI IZVESTAJ'!C$2:C$1390)</f>
        <v>318071.73</v>
      </c>
      <c r="I323" s="118">
        <f t="shared" ca="1" si="8"/>
        <v>425500.79</v>
      </c>
      <c r="L323" s="156"/>
    </row>
    <row r="324" spans="1:12" ht="15" hidden="1">
      <c r="A324" s="292" t="s">
        <v>4173</v>
      </c>
      <c r="B324" s="119" t="e">
        <f>VLOOKUP(A$31:A$2734,'DNEVNI IZVESTAJ'!B$2:G$1390,6,0)</f>
        <v>#N/A</v>
      </c>
      <c r="C324" s="134" t="e">
        <f>VLOOKUP(A$31:A$2734,'DNEVNI IZVESTAJ'!B$2:AS$1390,29,0)</f>
        <v>#N/A</v>
      </c>
      <c r="D324" s="133">
        <f>COUNTIF('DNEVNI IZVESTAJ'!B$2:B$1390,A$31:A$2715)</f>
        <v>0</v>
      </c>
      <c r="E324" s="133" t="e">
        <f>VLOOKUP(A$31:A$2759,'DNEVNI IZVESTAJ'!B$2:H$1390,5,0)</f>
        <v>#N/A</v>
      </c>
      <c r="F324" s="117">
        <f ca="1">SUMIF('DNEVNI IZVESTAJ'!A$2:D$1390,A324,'DNEVNI IZVESTAJ'!B$2:B$1390)</f>
        <v>0</v>
      </c>
      <c r="H324" s="117">
        <f ca="1">SUMIF('DNEVNI IZVESTAJ'!A$2:D$1390,A324,'DNEVNI IZVESTAJ'!C$2:C$1390)</f>
        <v>0</v>
      </c>
      <c r="I324" s="118">
        <f t="shared" ca="1" si="8"/>
        <v>0</v>
      </c>
      <c r="L324" s="156"/>
    </row>
    <row r="325" spans="1:12" ht="15" hidden="1">
      <c r="A325" s="292" t="s">
        <v>4175</v>
      </c>
      <c r="B325" s="119" t="e">
        <f>VLOOKUP(A$31:A$2734,'DNEVNI IZVESTAJ'!B$2:G$1390,6,0)</f>
        <v>#N/A</v>
      </c>
      <c r="C325" s="134" t="e">
        <f>VLOOKUP(A$31:A$2734,'DNEVNI IZVESTAJ'!B$2:AS$1390,29,0)</f>
        <v>#N/A</v>
      </c>
      <c r="D325" s="133">
        <f>COUNTIF('DNEVNI IZVESTAJ'!B$2:B$1390,A$31:A$2715)</f>
        <v>0</v>
      </c>
      <c r="E325" s="133" t="e">
        <f>VLOOKUP(A$31:A$2759,'DNEVNI IZVESTAJ'!B$2:H$1390,5,0)</f>
        <v>#N/A</v>
      </c>
      <c r="F325" s="117">
        <f ca="1">SUMIF('DNEVNI IZVESTAJ'!A$2:D$1390,A325,'DNEVNI IZVESTAJ'!B$2:B$1390)</f>
        <v>0</v>
      </c>
      <c r="H325" s="117">
        <f ca="1">SUMIF('DNEVNI IZVESTAJ'!A$2:D$1390,A325,'DNEVNI IZVESTAJ'!C$2:C$1390)</f>
        <v>0</v>
      </c>
      <c r="I325" s="118">
        <f t="shared" ca="1" si="8"/>
        <v>0</v>
      </c>
      <c r="L325" s="156"/>
    </row>
    <row r="326" spans="1:12" ht="15" hidden="1">
      <c r="A326" s="292" t="s">
        <v>5033</v>
      </c>
      <c r="B326" s="119" t="e">
        <f>VLOOKUP(A$31:A$2734,'DNEVNI IZVESTAJ'!B$2:G$1390,6,0)</f>
        <v>#N/A</v>
      </c>
      <c r="C326" s="134" t="e">
        <f>VLOOKUP(A$31:A$2734,'DNEVNI IZVESTAJ'!B$2:AS$1390,29,0)</f>
        <v>#N/A</v>
      </c>
      <c r="D326" s="133">
        <f>COUNTIF('DNEVNI IZVESTAJ'!B$2:B$1390,A$31:A$2715)</f>
        <v>0</v>
      </c>
      <c r="E326" s="133" t="e">
        <f>VLOOKUP(A$31:A$2759,'DNEVNI IZVESTAJ'!B$2:H$1390,5,0)</f>
        <v>#N/A</v>
      </c>
      <c r="F326" s="117">
        <f ca="1">SUMIF('DNEVNI IZVESTAJ'!A$2:D$1390,A326,'DNEVNI IZVESTAJ'!B$2:B$1390)</f>
        <v>0</v>
      </c>
      <c r="H326" s="117">
        <f ca="1">SUMIF('DNEVNI IZVESTAJ'!A$2:D$1390,A326,'DNEVNI IZVESTAJ'!C$2:C$1390)</f>
        <v>0</v>
      </c>
      <c r="I326" s="118">
        <f t="shared" ca="1" si="8"/>
        <v>0</v>
      </c>
      <c r="L326" s="156"/>
    </row>
    <row r="327" spans="1:12" ht="15" hidden="1">
      <c r="A327" s="292" t="s">
        <v>4177</v>
      </c>
      <c r="B327" s="119" t="str">
        <f>VLOOKUP(A$31:A$2734,'DNEVNI IZVESTAJ'!B$2:G$1390,6,0)</f>
        <v>INDIV</v>
      </c>
      <c r="C327" s="134" t="str">
        <f>VLOOKUP(A$31:A$2734,'DNEVNI IZVESTAJ'!B$2:AS$1390,29,0)</f>
        <v>0</v>
      </c>
      <c r="D327" s="133">
        <f>COUNTIF('DNEVNI IZVESTAJ'!B$2:B$1390,A$31:A$2715)</f>
        <v>1</v>
      </c>
      <c r="E327" s="133">
        <f>VLOOKUP(A$31:A$2759,'DNEVNI IZVESTAJ'!B$2:H$1390,5,0)</f>
        <v>0</v>
      </c>
      <c r="F327" s="117">
        <f ca="1">SUMIF('DNEVNI IZVESTAJ'!A$2:D$1390,A327,'DNEVNI IZVESTAJ'!B$2:B$1390)</f>
        <v>0</v>
      </c>
      <c r="H327" s="117">
        <f ca="1">SUMIF('DNEVNI IZVESTAJ'!A$2:D$1390,A327,'DNEVNI IZVESTAJ'!C$2:C$1390)</f>
        <v>136.1</v>
      </c>
      <c r="I327" s="118">
        <f t="shared" ca="1" si="8"/>
        <v>136.1</v>
      </c>
      <c r="L327" s="156"/>
    </row>
    <row r="328" spans="1:12" ht="15" hidden="1">
      <c r="A328" s="292" t="s">
        <v>4179</v>
      </c>
      <c r="B328" s="119" t="e">
        <f>VLOOKUP(A$31:A$2734,'DNEVNI IZVESTAJ'!B$2:G$1390,6,0)</f>
        <v>#N/A</v>
      </c>
      <c r="C328" s="134" t="e">
        <f>VLOOKUP(A$31:A$2734,'DNEVNI IZVESTAJ'!B$2:AS$1390,29,0)</f>
        <v>#N/A</v>
      </c>
      <c r="D328" s="133">
        <f>COUNTIF('DNEVNI IZVESTAJ'!B$2:B$1390,A$31:A$2715)</f>
        <v>0</v>
      </c>
      <c r="E328" s="133" t="e">
        <f>VLOOKUP(A$31:A$2759,'DNEVNI IZVESTAJ'!B$2:H$1390,5,0)</f>
        <v>#N/A</v>
      </c>
      <c r="F328" s="117">
        <f ca="1">SUMIF('DNEVNI IZVESTAJ'!A$2:D$1390,A328,'DNEVNI IZVESTAJ'!B$2:B$1390)</f>
        <v>0</v>
      </c>
      <c r="H328" s="117">
        <f ca="1">SUMIF('DNEVNI IZVESTAJ'!A$2:D$1390,A328,'DNEVNI IZVESTAJ'!C$2:C$1390)</f>
        <v>0</v>
      </c>
      <c r="I328" s="118">
        <f t="shared" ca="1" si="8"/>
        <v>0</v>
      </c>
      <c r="L328" s="156"/>
    </row>
    <row r="329" spans="1:12" ht="15" hidden="1">
      <c r="A329" s="292" t="s">
        <v>4654</v>
      </c>
      <c r="B329" s="119" t="str">
        <f>VLOOKUP(A$31:A$2734,'DNEVNI IZVESTAJ'!B$2:G$1390,6,0)</f>
        <v>SBB</v>
      </c>
      <c r="C329" s="134" t="str">
        <f>VLOOKUP(A$31:A$2734,'DNEVNI IZVESTAJ'!B$2:AS$1390,29,0)</f>
        <v>0</v>
      </c>
      <c r="D329" s="133">
        <f>COUNTIF('DNEVNI IZVESTAJ'!B$2:B$1390,A$31:A$2715)</f>
        <v>2</v>
      </c>
      <c r="E329" s="133">
        <f>VLOOKUP(A$31:A$2759,'DNEVNI IZVESTAJ'!B$2:H$1390,5,0)</f>
        <v>1617</v>
      </c>
      <c r="F329" s="117">
        <f ca="1">SUMIF('DNEVNI IZVESTAJ'!A$2:D$1390,A329,'DNEVNI IZVESTAJ'!B$2:B$1390)</f>
        <v>3789.68</v>
      </c>
      <c r="H329" s="117">
        <f ca="1">SUMIF('DNEVNI IZVESTAJ'!A$2:D$1390,A329,'DNEVNI IZVESTAJ'!C$2:C$1390)</f>
        <v>0</v>
      </c>
      <c r="I329" s="118">
        <f t="shared" ca="1" si="8"/>
        <v>3789.68</v>
      </c>
      <c r="L329" s="156"/>
    </row>
    <row r="330" spans="1:12" ht="15" hidden="1">
      <c r="A330" s="292" t="s">
        <v>4205</v>
      </c>
      <c r="B330" s="119" t="e">
        <f>VLOOKUP(A$31:A$2734,'DNEVNI IZVESTAJ'!B$2:G$1390,6,0)</f>
        <v>#N/A</v>
      </c>
      <c r="C330" s="134" t="e">
        <f>VLOOKUP(A$31:A$2734,'DNEVNI IZVESTAJ'!B$2:AS$1390,29,0)</f>
        <v>#N/A</v>
      </c>
      <c r="D330" s="133">
        <f>COUNTIF('DNEVNI IZVESTAJ'!B$2:B$1390,A$31:A$2715)</f>
        <v>0</v>
      </c>
      <c r="E330" s="133" t="e">
        <f>VLOOKUP(A$31:A$2759,'DNEVNI IZVESTAJ'!B$2:H$1390,5,0)</f>
        <v>#N/A</v>
      </c>
      <c r="F330" s="117">
        <f ca="1">SUMIF('DNEVNI IZVESTAJ'!A$2:D$1390,A330,'DNEVNI IZVESTAJ'!B$2:B$1390)</f>
        <v>0</v>
      </c>
      <c r="H330" s="117">
        <f ca="1">SUMIF('DNEVNI IZVESTAJ'!A$2:D$1390,A330,'DNEVNI IZVESTAJ'!C$2:C$1390)</f>
        <v>0</v>
      </c>
      <c r="I330" s="118">
        <f t="shared" ca="1" si="8"/>
        <v>0</v>
      </c>
      <c r="L330" s="156"/>
    </row>
    <row r="331" spans="1:12" ht="15" hidden="1">
      <c r="A331" s="292" t="s">
        <v>6488</v>
      </c>
      <c r="B331" s="119" t="str">
        <f>VLOOKUP(A$31:A$2734,'DNEVNI IZVESTAJ'!B$2:G$1390,6,0)</f>
        <v>SBB</v>
      </c>
      <c r="C331" s="134" t="str">
        <f>VLOOKUP(A$31:A$2734,'DNEVNI IZVESTAJ'!B$2:AS$1390,29,0)</f>
        <v>0</v>
      </c>
      <c r="D331" s="133">
        <f>COUNTIF('DNEVNI IZVESTAJ'!B$2:B$1390,A$31:A$2715)</f>
        <v>1</v>
      </c>
      <c r="E331" s="133">
        <f>VLOOKUP(A$31:A$2759,'DNEVNI IZVESTAJ'!B$2:H$1390,5,0)</f>
        <v>1439</v>
      </c>
      <c r="F331" s="117">
        <f ca="1">SUMIF('DNEVNI IZVESTAJ'!A$2:D$1390,A331,'DNEVNI IZVESTAJ'!B$2:B$1390)</f>
        <v>2065.0100000000002</v>
      </c>
      <c r="H331" s="117">
        <f ca="1">SUMIF('DNEVNI IZVESTAJ'!A$2:D$1390,A331,'DNEVNI IZVESTAJ'!C$2:C$1390)</f>
        <v>0</v>
      </c>
      <c r="I331" s="118">
        <f t="shared" ca="1" si="8"/>
        <v>2065.0100000000002</v>
      </c>
      <c r="L331" s="156"/>
    </row>
    <row r="332" spans="1:12" ht="15" hidden="1">
      <c r="A332" s="292" t="s">
        <v>16103</v>
      </c>
      <c r="B332" s="119" t="str">
        <f>VLOOKUP(A$31:A$2734,'DNEVNI IZVESTAJ'!B$2:G$1390,6,0)</f>
        <v>SBB</v>
      </c>
      <c r="C332" s="134" t="str">
        <f>VLOOKUP(A$31:A$2734,'DNEVNI IZVESTAJ'!B$2:AS$1390,29,0)</f>
        <v>0</v>
      </c>
      <c r="D332" s="133">
        <f>COUNTIF('DNEVNI IZVESTAJ'!B$2:B$1390,A$31:A$2715)</f>
        <v>1</v>
      </c>
      <c r="E332" s="133">
        <f>VLOOKUP(A$31:A$2759,'DNEVNI IZVESTAJ'!B$2:H$1390,5,0)</f>
        <v>0</v>
      </c>
      <c r="F332" s="117">
        <f ca="1">SUMIF('DNEVNI IZVESTAJ'!A$2:D$1390,A332,'DNEVNI IZVESTAJ'!B$2:B$1390)</f>
        <v>0</v>
      </c>
      <c r="H332" s="117">
        <f ca="1">SUMIF('DNEVNI IZVESTAJ'!A$2:D$1390,A332,'DNEVNI IZVESTAJ'!C$2:C$1390)</f>
        <v>7842.68</v>
      </c>
      <c r="I332" s="118">
        <f t="shared" ca="1" si="8"/>
        <v>7842.68</v>
      </c>
      <c r="L332" s="156"/>
    </row>
    <row r="333" spans="1:12" ht="15" hidden="1">
      <c r="A333" s="292" t="s">
        <v>4207</v>
      </c>
      <c r="B333" s="119" t="str">
        <f>VLOOKUP(A$31:A$2734,'DNEVNI IZVESTAJ'!B$2:G$1390,6,0)</f>
        <v>INDIV</v>
      </c>
      <c r="C333" s="134" t="str">
        <f>VLOOKUP(A$31:A$2734,'DNEVNI IZVESTAJ'!B$2:AS$1390,29,0)</f>
        <v>0</v>
      </c>
      <c r="D333" s="133">
        <f>COUNTIF('DNEVNI IZVESTAJ'!B$2:B$1390,A$31:A$2715)</f>
        <v>1</v>
      </c>
      <c r="E333" s="133">
        <f>VLOOKUP(A$31:A$2759,'DNEVNI IZVESTAJ'!B$2:H$1390,5,0)</f>
        <v>1</v>
      </c>
      <c r="F333" s="117">
        <f ca="1">SUMIF('DNEVNI IZVESTAJ'!A$2:D$1390,A333,'DNEVNI IZVESTAJ'!B$2:B$1390)</f>
        <v>6.74</v>
      </c>
      <c r="H333" s="117">
        <f ca="1">SUMIF('DNEVNI IZVESTAJ'!A$2:D$1390,A333,'DNEVNI IZVESTAJ'!C$2:C$1390)</f>
        <v>0</v>
      </c>
      <c r="I333" s="118">
        <f t="shared" ca="1" si="8"/>
        <v>6.74</v>
      </c>
      <c r="L333" s="156"/>
    </row>
    <row r="334" spans="1:12" ht="15" hidden="1">
      <c r="A334" s="292" t="s">
        <v>4210</v>
      </c>
      <c r="B334" s="119" t="e">
        <f>VLOOKUP(A$31:A$2734,'DNEVNI IZVESTAJ'!B$2:G$1390,6,0)</f>
        <v>#N/A</v>
      </c>
      <c r="C334" s="134" t="e">
        <f>VLOOKUP(A$31:A$2734,'DNEVNI IZVESTAJ'!B$2:AS$1390,29,0)</f>
        <v>#N/A</v>
      </c>
      <c r="D334" s="133">
        <f>COUNTIF('DNEVNI IZVESTAJ'!B$2:B$1390,A$31:A$2715)</f>
        <v>0</v>
      </c>
      <c r="E334" s="133" t="e">
        <f>VLOOKUP(A$31:A$2759,'DNEVNI IZVESTAJ'!B$2:H$1390,5,0)</f>
        <v>#N/A</v>
      </c>
      <c r="F334" s="117">
        <f ca="1">SUMIF('DNEVNI IZVESTAJ'!A$2:D$1390,A334,'DNEVNI IZVESTAJ'!B$2:B$1390)</f>
        <v>0</v>
      </c>
      <c r="H334" s="117">
        <f ca="1">SUMIF('DNEVNI IZVESTAJ'!A$2:D$1390,A334,'DNEVNI IZVESTAJ'!C$2:C$1390)</f>
        <v>0</v>
      </c>
      <c r="I334" s="118">
        <f t="shared" ca="1" si="8"/>
        <v>0</v>
      </c>
      <c r="L334" s="156"/>
    </row>
    <row r="335" spans="1:12" ht="15" hidden="1">
      <c r="A335" s="292" t="s">
        <v>4212</v>
      </c>
      <c r="B335" s="119" t="e">
        <f>VLOOKUP(A$31:A$2734,'DNEVNI IZVESTAJ'!B$2:G$1390,6,0)</f>
        <v>#N/A</v>
      </c>
      <c r="C335" s="134" t="e">
        <f>VLOOKUP(A$31:A$2734,'DNEVNI IZVESTAJ'!B$2:AS$1390,29,0)</f>
        <v>#N/A</v>
      </c>
      <c r="D335" s="133">
        <f>COUNTIF('DNEVNI IZVESTAJ'!B$2:B$1390,A$31:A$2715)</f>
        <v>0</v>
      </c>
      <c r="E335" s="133" t="e">
        <f>VLOOKUP(A$31:A$2759,'DNEVNI IZVESTAJ'!B$2:H$1390,5,0)</f>
        <v>#N/A</v>
      </c>
      <c r="F335" s="117">
        <f ca="1">SUMIF('DNEVNI IZVESTAJ'!A$2:D$1390,A335,'DNEVNI IZVESTAJ'!B$2:B$1390)</f>
        <v>0</v>
      </c>
      <c r="H335" s="117">
        <f ca="1">SUMIF('DNEVNI IZVESTAJ'!A$2:D$1390,A335,'DNEVNI IZVESTAJ'!C$2:C$1390)</f>
        <v>0</v>
      </c>
      <c r="I335" s="118">
        <f t="shared" ca="1" si="8"/>
        <v>0</v>
      </c>
      <c r="L335" s="156"/>
    </row>
    <row r="336" spans="1:12" ht="15" hidden="1">
      <c r="A336" s="292" t="s">
        <v>3962</v>
      </c>
      <c r="B336" s="119" t="e">
        <f>VLOOKUP(A$31:A$2734,'DNEVNI IZVESTAJ'!B$2:G$1390,6,0)</f>
        <v>#N/A</v>
      </c>
      <c r="C336" s="134" t="e">
        <f>VLOOKUP(A$31:A$2734,'DNEVNI IZVESTAJ'!B$2:AS$1390,29,0)</f>
        <v>#N/A</v>
      </c>
      <c r="D336" s="133">
        <f>COUNTIF('DNEVNI IZVESTAJ'!B$2:B$1390,A$31:A$2715)</f>
        <v>0</v>
      </c>
      <c r="E336" s="133" t="e">
        <f>VLOOKUP(A$31:A$2759,'DNEVNI IZVESTAJ'!B$2:H$1390,5,0)</f>
        <v>#N/A</v>
      </c>
      <c r="F336" s="117">
        <f ca="1">SUMIF('DNEVNI IZVESTAJ'!A$2:D$1390,A336,'DNEVNI IZVESTAJ'!B$2:B$1390)</f>
        <v>0</v>
      </c>
      <c r="H336" s="117">
        <f ca="1">SUMIF('DNEVNI IZVESTAJ'!A$2:D$1390,A336,'DNEVNI IZVESTAJ'!C$2:C$1390)</f>
        <v>0</v>
      </c>
      <c r="I336" s="118">
        <f t="shared" ca="1" si="8"/>
        <v>0</v>
      </c>
      <c r="L336" s="156"/>
    </row>
    <row r="337" spans="1:12" ht="15" hidden="1">
      <c r="A337" s="292" t="s">
        <v>4214</v>
      </c>
      <c r="B337" s="119" t="e">
        <f>VLOOKUP(A$31:A$2734,'DNEVNI IZVESTAJ'!B$2:G$1390,6,0)</f>
        <v>#N/A</v>
      </c>
      <c r="C337" s="134" t="e">
        <f>VLOOKUP(A$31:A$2734,'DNEVNI IZVESTAJ'!B$2:AS$1390,29,0)</f>
        <v>#N/A</v>
      </c>
      <c r="D337" s="133">
        <f>COUNTIF('DNEVNI IZVESTAJ'!B$2:B$1390,A$31:A$2715)</f>
        <v>0</v>
      </c>
      <c r="E337" s="133" t="e">
        <f>VLOOKUP(A$31:A$2759,'DNEVNI IZVESTAJ'!B$2:H$1390,5,0)</f>
        <v>#N/A</v>
      </c>
      <c r="F337" s="117">
        <f ca="1">SUMIF('DNEVNI IZVESTAJ'!A$2:D$1390,A337,'DNEVNI IZVESTAJ'!B$2:B$1390)</f>
        <v>0</v>
      </c>
      <c r="H337" s="117">
        <f ca="1">SUMIF('DNEVNI IZVESTAJ'!A$2:D$1390,A337,'DNEVNI IZVESTAJ'!C$2:C$1390)</f>
        <v>0</v>
      </c>
      <c r="I337" s="118">
        <f t="shared" ca="1" si="8"/>
        <v>0</v>
      </c>
      <c r="L337" s="156"/>
    </row>
    <row r="338" spans="1:12" ht="15" hidden="1">
      <c r="A338" s="292" t="s">
        <v>4220</v>
      </c>
      <c r="B338" s="119" t="e">
        <f>VLOOKUP(A$31:A$2734,'DNEVNI IZVESTAJ'!B$2:G$1390,6,0)</f>
        <v>#N/A</v>
      </c>
      <c r="C338" s="134" t="e">
        <f>VLOOKUP(A$31:A$2734,'DNEVNI IZVESTAJ'!B$2:AS$1390,29,0)</f>
        <v>#N/A</v>
      </c>
      <c r="D338" s="133">
        <f>COUNTIF('DNEVNI IZVESTAJ'!B$2:B$1390,A$31:A$2715)</f>
        <v>0</v>
      </c>
      <c r="E338" s="133" t="e">
        <f>VLOOKUP(A$31:A$2759,'DNEVNI IZVESTAJ'!B$2:H$1390,5,0)</f>
        <v>#N/A</v>
      </c>
      <c r="F338" s="117">
        <f ca="1">SUMIF('DNEVNI IZVESTAJ'!A$2:D$1390,A338,'DNEVNI IZVESTAJ'!B$2:B$1390)</f>
        <v>0</v>
      </c>
      <c r="H338" s="117">
        <f ca="1">SUMIF('DNEVNI IZVESTAJ'!A$2:D$1390,A338,'DNEVNI IZVESTAJ'!C$2:C$1390)</f>
        <v>0</v>
      </c>
      <c r="I338" s="118">
        <f t="shared" ca="1" si="8"/>
        <v>0</v>
      </c>
      <c r="L338" s="156"/>
    </row>
    <row r="339" spans="1:12" ht="15" hidden="1">
      <c r="A339" s="292" t="s">
        <v>4222</v>
      </c>
      <c r="B339" s="119" t="e">
        <f>VLOOKUP(A$31:A$2734,'DNEVNI IZVESTAJ'!B$2:G$1390,6,0)</f>
        <v>#N/A</v>
      </c>
      <c r="C339" s="134" t="e">
        <f>VLOOKUP(A$31:A$2734,'DNEVNI IZVESTAJ'!B$2:AS$1390,29,0)</f>
        <v>#N/A</v>
      </c>
      <c r="D339" s="133">
        <f>COUNTIF('DNEVNI IZVESTAJ'!B$2:B$1390,A$31:A$2715)</f>
        <v>0</v>
      </c>
      <c r="E339" s="133" t="e">
        <f>VLOOKUP(A$31:A$2759,'DNEVNI IZVESTAJ'!B$2:H$1390,5,0)</f>
        <v>#N/A</v>
      </c>
      <c r="F339" s="117">
        <f ca="1">SUMIF('DNEVNI IZVESTAJ'!A$2:D$1390,A339,'DNEVNI IZVESTAJ'!B$2:B$1390)</f>
        <v>0</v>
      </c>
      <c r="H339" s="117">
        <f ca="1">SUMIF('DNEVNI IZVESTAJ'!A$2:D$1390,A339,'DNEVNI IZVESTAJ'!C$2:C$1390)</f>
        <v>0</v>
      </c>
      <c r="I339" s="118">
        <f t="shared" ca="1" si="8"/>
        <v>0</v>
      </c>
      <c r="L339" s="156"/>
    </row>
    <row r="340" spans="1:12" ht="15" hidden="1">
      <c r="A340" s="292" t="s">
        <v>4227</v>
      </c>
      <c r="B340" s="119" t="e">
        <f>VLOOKUP(A$31:A$2734,'DNEVNI IZVESTAJ'!B$2:G$1390,6,0)</f>
        <v>#N/A</v>
      </c>
      <c r="C340" s="134" t="e">
        <f>VLOOKUP(A$31:A$2734,'DNEVNI IZVESTAJ'!B$2:AS$1390,29,0)</f>
        <v>#N/A</v>
      </c>
      <c r="D340" s="133">
        <f>COUNTIF('DNEVNI IZVESTAJ'!B$2:B$1390,A$31:A$2715)</f>
        <v>0</v>
      </c>
      <c r="E340" s="133" t="e">
        <f>VLOOKUP(A$31:A$2759,'DNEVNI IZVESTAJ'!B$2:H$1390,5,0)</f>
        <v>#N/A</v>
      </c>
      <c r="F340" s="117">
        <f ca="1">SUMIF('DNEVNI IZVESTAJ'!A$2:D$1390,A340,'DNEVNI IZVESTAJ'!B$2:B$1390)</f>
        <v>0</v>
      </c>
      <c r="H340" s="117">
        <f ca="1">SUMIF('DNEVNI IZVESTAJ'!A$2:D$1390,A340,'DNEVNI IZVESTAJ'!C$2:C$1390)</f>
        <v>0</v>
      </c>
      <c r="I340" s="118">
        <f t="shared" ca="1" si="8"/>
        <v>0</v>
      </c>
      <c r="L340" s="156"/>
    </row>
    <row r="341" spans="1:12" ht="15" hidden="1">
      <c r="A341" s="292" t="s">
        <v>4894</v>
      </c>
      <c r="B341" s="119" t="str">
        <f>VLOOKUP(A$31:A$2734,'DNEVNI IZVESTAJ'!B$2:G$1390,6,0)</f>
        <v>SME</v>
      </c>
      <c r="C341" s="134" t="str">
        <f>VLOOKUP(A$31:A$2734,'DNEVNI IZVESTAJ'!B$2:AS$1390,29,0)</f>
        <v>11</v>
      </c>
      <c r="D341" s="133">
        <f>COUNTIF('DNEVNI IZVESTAJ'!B$2:B$1390,A$31:A$2715)</f>
        <v>7</v>
      </c>
      <c r="E341" s="133">
        <f>VLOOKUP(A$31:A$2759,'DNEVNI IZVESTAJ'!B$2:H$1390,5,0)</f>
        <v>2195</v>
      </c>
      <c r="F341" s="117">
        <f ca="1">SUMIF('DNEVNI IZVESTAJ'!A$2:D$1390,A341,'DNEVNI IZVESTAJ'!B$2:B$1390)</f>
        <v>18486.5</v>
      </c>
      <c r="H341" s="117">
        <f ca="1">SUMIF('DNEVNI IZVESTAJ'!A$2:D$1390,A341,'DNEVNI IZVESTAJ'!C$2:C$1390)</f>
        <v>0</v>
      </c>
      <c r="I341" s="118">
        <f t="shared" ca="1" si="8"/>
        <v>18486.5</v>
      </c>
      <c r="L341" s="156"/>
    </row>
    <row r="342" spans="1:12" ht="15" hidden="1">
      <c r="A342" s="292" t="s">
        <v>2115</v>
      </c>
      <c r="B342" s="119" t="str">
        <f>VLOOKUP(A$31:A$2734,'DNEVNI IZVESTAJ'!B$2:G$1390,6,0)</f>
        <v>SME</v>
      </c>
      <c r="C342" s="134" t="str">
        <f>VLOOKUP(A$31:A$2734,'DNEVNI IZVESTAJ'!B$2:AS$1390,29,0)</f>
        <v>6</v>
      </c>
      <c r="D342" s="133">
        <f>COUNTIF('DNEVNI IZVESTAJ'!B$2:B$1390,A$31:A$2715)</f>
        <v>2</v>
      </c>
      <c r="E342" s="133">
        <f>VLOOKUP(A$31:A$2759,'DNEVNI IZVESTAJ'!B$2:H$1390,5,0)</f>
        <v>0</v>
      </c>
      <c r="F342" s="117">
        <f ca="1">SUMIF('DNEVNI IZVESTAJ'!A$2:D$1390,A342,'DNEVNI IZVESTAJ'!B$2:B$1390)</f>
        <v>0</v>
      </c>
      <c r="H342" s="117">
        <f ca="1">SUMIF('DNEVNI IZVESTAJ'!A$2:D$1390,A342,'DNEVNI IZVESTAJ'!C$2:C$1390)</f>
        <v>24632.75</v>
      </c>
      <c r="I342" s="118">
        <f t="shared" ca="1" si="8"/>
        <v>24632.75</v>
      </c>
      <c r="L342" s="156"/>
    </row>
    <row r="343" spans="1:12" ht="15" hidden="1">
      <c r="A343" s="292" t="s">
        <v>2525</v>
      </c>
      <c r="B343" s="119" t="e">
        <f>VLOOKUP(A$31:A$2734,'DNEVNI IZVESTAJ'!B$2:G$1390,6,0)</f>
        <v>#N/A</v>
      </c>
      <c r="C343" s="134" t="e">
        <f>VLOOKUP(A$31:A$2734,'DNEVNI IZVESTAJ'!B$2:AS$1390,29,0)</f>
        <v>#N/A</v>
      </c>
      <c r="D343" s="133">
        <f>COUNTIF('DNEVNI IZVESTAJ'!B$2:B$1390,A$31:A$2715)</f>
        <v>0</v>
      </c>
      <c r="E343" s="133" t="e">
        <f>VLOOKUP(A$31:A$2759,'DNEVNI IZVESTAJ'!B$2:H$1390,5,0)</f>
        <v>#N/A</v>
      </c>
      <c r="F343" s="117">
        <f ca="1">SUMIF('DNEVNI IZVESTAJ'!A$2:D$1390,A343,'DNEVNI IZVESTAJ'!B$2:B$1390)</f>
        <v>0</v>
      </c>
      <c r="H343" s="117">
        <f ca="1">SUMIF('DNEVNI IZVESTAJ'!A$2:D$1390,A343,'DNEVNI IZVESTAJ'!C$2:C$1390)</f>
        <v>0</v>
      </c>
      <c r="I343" s="118">
        <f t="shared" ca="1" si="8"/>
        <v>0</v>
      </c>
      <c r="L343" s="156"/>
    </row>
    <row r="344" spans="1:12" ht="15" hidden="1">
      <c r="A344" s="292" t="s">
        <v>4546</v>
      </c>
      <c r="B344" s="119" t="e">
        <f>VLOOKUP(A$31:A$2734,'DNEVNI IZVESTAJ'!B$2:G$1390,6,0)</f>
        <v>#N/A</v>
      </c>
      <c r="C344" s="134" t="e">
        <f>VLOOKUP(A$31:A$2734,'DNEVNI IZVESTAJ'!B$2:AS$1390,29,0)</f>
        <v>#N/A</v>
      </c>
      <c r="D344" s="133">
        <f>COUNTIF('DNEVNI IZVESTAJ'!B$2:B$1390,A$31:A$2715)</f>
        <v>0</v>
      </c>
      <c r="E344" s="133" t="e">
        <f>VLOOKUP(A$31:A$2759,'DNEVNI IZVESTAJ'!B$2:H$1390,5,0)</f>
        <v>#N/A</v>
      </c>
      <c r="F344" s="117">
        <f ca="1">SUMIF('DNEVNI IZVESTAJ'!A$2:D$1390,A344,'DNEVNI IZVESTAJ'!B$2:B$1390)</f>
        <v>0</v>
      </c>
      <c r="H344" s="117">
        <f ca="1">SUMIF('DNEVNI IZVESTAJ'!A$2:D$1390,A344,'DNEVNI IZVESTAJ'!C$2:C$1390)</f>
        <v>0</v>
      </c>
      <c r="I344" s="118">
        <f t="shared" ca="1" si="8"/>
        <v>0</v>
      </c>
      <c r="L344" s="156"/>
    </row>
    <row r="345" spans="1:12" ht="15" hidden="1">
      <c r="A345" s="292" t="s">
        <v>4229</v>
      </c>
      <c r="B345" s="119" t="e">
        <f>VLOOKUP(A$31:A$2734,'DNEVNI IZVESTAJ'!B$2:G$1390,6,0)</f>
        <v>#N/A</v>
      </c>
      <c r="C345" s="134" t="e">
        <f>VLOOKUP(A$31:A$2734,'DNEVNI IZVESTAJ'!B$2:AS$1390,29,0)</f>
        <v>#N/A</v>
      </c>
      <c r="D345" s="133">
        <f>COUNTIF('DNEVNI IZVESTAJ'!B$2:B$1390,A$31:A$2715)</f>
        <v>0</v>
      </c>
      <c r="E345" s="133" t="e">
        <f>VLOOKUP(A$31:A$2759,'DNEVNI IZVESTAJ'!B$2:H$1390,5,0)</f>
        <v>#N/A</v>
      </c>
      <c r="F345" s="117">
        <f ca="1">SUMIF('DNEVNI IZVESTAJ'!A$2:D$1390,A345,'DNEVNI IZVESTAJ'!B$2:B$1390)</f>
        <v>0</v>
      </c>
      <c r="H345" s="117">
        <f ca="1">SUMIF('DNEVNI IZVESTAJ'!A$2:D$1390,A345,'DNEVNI IZVESTAJ'!C$2:C$1390)</f>
        <v>0</v>
      </c>
      <c r="I345" s="118">
        <f t="shared" ca="1" si="8"/>
        <v>0</v>
      </c>
      <c r="L345" s="156"/>
    </row>
    <row r="346" spans="1:12" ht="15" hidden="1">
      <c r="A346" s="292" t="s">
        <v>631</v>
      </c>
      <c r="B346" s="119" t="str">
        <f>VLOOKUP(A$31:A$2734,'DNEVNI IZVESTAJ'!B$2:G$1390,6,0)</f>
        <v>SME</v>
      </c>
      <c r="C346" s="134" t="str">
        <f>VLOOKUP(A$31:A$2734,'DNEVNI IZVESTAJ'!B$2:AS$1390,29,0)</f>
        <v>11</v>
      </c>
      <c r="D346" s="133">
        <f>COUNTIF('DNEVNI IZVESTAJ'!B$2:B$1390,A$31:A$2715)</f>
        <v>1</v>
      </c>
      <c r="E346" s="133">
        <f>VLOOKUP(A$31:A$2759,'DNEVNI IZVESTAJ'!B$2:H$1390,5,0)</f>
        <v>1361</v>
      </c>
      <c r="F346" s="117">
        <f ca="1">SUMIF('DNEVNI IZVESTAJ'!A$2:D$1390,A346,'DNEVNI IZVESTAJ'!B$2:B$1390)</f>
        <v>1030.3800000000001</v>
      </c>
      <c r="H346" s="117">
        <f ca="1">SUMIF('DNEVNI IZVESTAJ'!A$2:D$1390,A346,'DNEVNI IZVESTAJ'!C$2:C$1390)</f>
        <v>0</v>
      </c>
      <c r="I346" s="118">
        <f t="shared" ca="1" si="8"/>
        <v>1030.3800000000001</v>
      </c>
      <c r="L346" s="156"/>
    </row>
    <row r="347" spans="1:12" ht="15" hidden="1">
      <c r="A347" s="292" t="s">
        <v>4234</v>
      </c>
      <c r="B347" s="119" t="e">
        <f>VLOOKUP(A$31:A$2734,'DNEVNI IZVESTAJ'!B$2:G$1390,6,0)</f>
        <v>#N/A</v>
      </c>
      <c r="C347" s="134" t="e">
        <f>VLOOKUP(A$31:A$2734,'DNEVNI IZVESTAJ'!B$2:AS$1390,29,0)</f>
        <v>#N/A</v>
      </c>
      <c r="D347" s="133">
        <f>COUNTIF('DNEVNI IZVESTAJ'!B$2:B$1390,A$31:A$2715)</f>
        <v>0</v>
      </c>
      <c r="E347" s="133" t="e">
        <f>VLOOKUP(A$31:A$2759,'DNEVNI IZVESTAJ'!B$2:H$1390,5,0)</f>
        <v>#N/A</v>
      </c>
      <c r="F347" s="117">
        <f ca="1">SUMIF('DNEVNI IZVESTAJ'!A$2:D$1390,A347,'DNEVNI IZVESTAJ'!B$2:B$1390)</f>
        <v>0</v>
      </c>
      <c r="H347" s="117">
        <f ca="1">SUMIF('DNEVNI IZVESTAJ'!A$2:D$1390,A347,'DNEVNI IZVESTAJ'!C$2:C$1390)</f>
        <v>0</v>
      </c>
      <c r="I347" s="118">
        <f t="shared" ca="1" si="8"/>
        <v>0</v>
      </c>
      <c r="L347" s="156"/>
    </row>
    <row r="348" spans="1:12" ht="15" hidden="1">
      <c r="A348" s="292" t="s">
        <v>4236</v>
      </c>
      <c r="B348" s="119" t="str">
        <f>VLOOKUP(A$31:A$2734,'DNEVNI IZVESTAJ'!B$2:G$1390,6,0)</f>
        <v>INDIV</v>
      </c>
      <c r="C348" s="134" t="str">
        <f>VLOOKUP(A$31:A$2734,'DNEVNI IZVESTAJ'!B$2:AS$1390,29,0)</f>
        <v>0</v>
      </c>
      <c r="D348" s="133">
        <f>COUNTIF('DNEVNI IZVESTAJ'!B$2:B$1390,A$31:A$2715)</f>
        <v>1</v>
      </c>
      <c r="E348" s="133">
        <f>VLOOKUP(A$31:A$2759,'DNEVNI IZVESTAJ'!B$2:H$1390,5,0)</f>
        <v>0</v>
      </c>
      <c r="F348" s="117">
        <f ca="1">SUMIF('DNEVNI IZVESTAJ'!A$2:D$1390,A348,'DNEVNI IZVESTAJ'!B$2:B$1390)</f>
        <v>0</v>
      </c>
      <c r="H348" s="117">
        <f ca="1">SUMIF('DNEVNI IZVESTAJ'!A$2:D$1390,A348,'DNEVNI IZVESTAJ'!C$2:C$1390)</f>
        <v>0</v>
      </c>
      <c r="I348" s="118">
        <f t="shared" ca="1" si="8"/>
        <v>0</v>
      </c>
      <c r="L348" s="156"/>
    </row>
    <row r="349" spans="1:12" ht="15" hidden="1">
      <c r="A349" s="292" t="s">
        <v>5037</v>
      </c>
      <c r="B349" s="119" t="e">
        <f>VLOOKUP(A$31:A$2734,'DNEVNI IZVESTAJ'!B$2:G$1390,6,0)</f>
        <v>#N/A</v>
      </c>
      <c r="C349" s="134" t="e">
        <f>VLOOKUP(A$31:A$2734,'DNEVNI IZVESTAJ'!B$2:AS$1390,29,0)</f>
        <v>#N/A</v>
      </c>
      <c r="D349" s="133">
        <f>COUNTIF('DNEVNI IZVESTAJ'!B$2:B$1390,A$31:A$2715)</f>
        <v>0</v>
      </c>
      <c r="E349" s="133" t="e">
        <f>VLOOKUP(A$31:A$2759,'DNEVNI IZVESTAJ'!B$2:H$1390,5,0)</f>
        <v>#N/A</v>
      </c>
      <c r="F349" s="117">
        <f ca="1">SUMIF('DNEVNI IZVESTAJ'!A$2:D$1390,A349,'DNEVNI IZVESTAJ'!B$2:B$1390)</f>
        <v>0</v>
      </c>
      <c r="H349" s="117">
        <f ca="1">SUMIF('DNEVNI IZVESTAJ'!A$2:D$1390,A349,'DNEVNI IZVESTAJ'!C$2:C$1390)</f>
        <v>0</v>
      </c>
      <c r="I349" s="118">
        <f t="shared" ca="1" si="8"/>
        <v>0</v>
      </c>
      <c r="L349" s="156"/>
    </row>
    <row r="350" spans="1:12" ht="15" hidden="1">
      <c r="A350" s="292" t="s">
        <v>4239</v>
      </c>
      <c r="B350" s="119" t="e">
        <f>VLOOKUP(A$31:A$2734,'DNEVNI IZVESTAJ'!B$2:G$1390,6,0)</f>
        <v>#N/A</v>
      </c>
      <c r="C350" s="134" t="e">
        <f>VLOOKUP(A$31:A$2734,'DNEVNI IZVESTAJ'!B$2:AS$1390,29,0)</f>
        <v>#N/A</v>
      </c>
      <c r="D350" s="133">
        <f>COUNTIF('DNEVNI IZVESTAJ'!B$2:B$1390,A$31:A$2715)</f>
        <v>0</v>
      </c>
      <c r="E350" s="133" t="e">
        <f>VLOOKUP(A$31:A$2759,'DNEVNI IZVESTAJ'!B$2:H$1390,5,0)</f>
        <v>#N/A</v>
      </c>
      <c r="F350" s="117">
        <f ca="1">SUMIF('DNEVNI IZVESTAJ'!A$2:D$1390,A350,'DNEVNI IZVESTAJ'!B$2:B$1390)</f>
        <v>0</v>
      </c>
      <c r="H350" s="117">
        <f ca="1">SUMIF('DNEVNI IZVESTAJ'!A$2:D$1390,A350,'DNEVNI IZVESTAJ'!C$2:C$1390)</f>
        <v>0</v>
      </c>
      <c r="I350" s="118">
        <f t="shared" ca="1" si="8"/>
        <v>0</v>
      </c>
      <c r="L350" s="156"/>
    </row>
    <row r="351" spans="1:12" ht="15" hidden="1">
      <c r="A351" s="292" t="s">
        <v>3057</v>
      </c>
      <c r="B351" s="119" t="e">
        <f>VLOOKUP(A$31:A$2734,'DNEVNI IZVESTAJ'!B$2:G$1390,6,0)</f>
        <v>#N/A</v>
      </c>
      <c r="C351" s="134" t="e">
        <f>VLOOKUP(A$31:A$2734,'DNEVNI IZVESTAJ'!B$2:AS$1390,29,0)</f>
        <v>#N/A</v>
      </c>
      <c r="D351" s="133">
        <f>COUNTIF('DNEVNI IZVESTAJ'!B$2:B$1390,A$31:A$2715)</f>
        <v>0</v>
      </c>
      <c r="E351" s="133" t="e">
        <f>VLOOKUP(A$31:A$2759,'DNEVNI IZVESTAJ'!B$2:H$1390,5,0)</f>
        <v>#N/A</v>
      </c>
      <c r="F351" s="117">
        <f ca="1">SUMIF('DNEVNI IZVESTAJ'!A$2:D$1390,A351,'DNEVNI IZVESTAJ'!B$2:B$1390)</f>
        <v>0</v>
      </c>
      <c r="H351" s="117">
        <f ca="1">SUMIF('DNEVNI IZVESTAJ'!A$2:D$1390,A351,'DNEVNI IZVESTAJ'!C$2:C$1390)</f>
        <v>0</v>
      </c>
      <c r="I351" s="118">
        <f t="shared" ca="1" si="8"/>
        <v>0</v>
      </c>
      <c r="L351" s="156"/>
    </row>
    <row r="352" spans="1:12" ht="15" hidden="1">
      <c r="A352" s="292" t="s">
        <v>3059</v>
      </c>
      <c r="B352" s="119" t="e">
        <f>VLOOKUP(A$31:A$2734,'DNEVNI IZVESTAJ'!B$2:G$1390,6,0)</f>
        <v>#N/A</v>
      </c>
      <c r="C352" s="134" t="e">
        <f>VLOOKUP(A$31:A$2734,'DNEVNI IZVESTAJ'!B$2:AS$1390,29,0)</f>
        <v>#N/A</v>
      </c>
      <c r="D352" s="133">
        <f>COUNTIF('DNEVNI IZVESTAJ'!B$2:B$1390,A$31:A$2715)</f>
        <v>0</v>
      </c>
      <c r="E352" s="133" t="e">
        <f>VLOOKUP(A$31:A$2759,'DNEVNI IZVESTAJ'!B$2:H$1390,5,0)</f>
        <v>#N/A</v>
      </c>
      <c r="F352" s="117">
        <f ca="1">SUMIF('DNEVNI IZVESTAJ'!A$2:D$1390,A352,'DNEVNI IZVESTAJ'!B$2:B$1390)</f>
        <v>0</v>
      </c>
      <c r="H352" s="117">
        <f ca="1">SUMIF('DNEVNI IZVESTAJ'!A$2:D$1390,A352,'DNEVNI IZVESTAJ'!C$2:C$1390)</f>
        <v>0</v>
      </c>
      <c r="I352" s="118">
        <f t="shared" ca="1" si="8"/>
        <v>0</v>
      </c>
      <c r="L352" s="156"/>
    </row>
    <row r="353" spans="1:12" ht="15" hidden="1">
      <c r="A353" s="292" t="s">
        <v>3061</v>
      </c>
      <c r="B353" s="119" t="str">
        <f>VLOOKUP(A$31:A$2734,'DNEVNI IZVESTAJ'!B$2:G$1390,6,0)</f>
        <v>INDIV</v>
      </c>
      <c r="C353" s="134" t="str">
        <f>VLOOKUP(A$31:A$2734,'DNEVNI IZVESTAJ'!B$2:AS$1390,29,0)</f>
        <v>0</v>
      </c>
      <c r="D353" s="133">
        <f>COUNTIF('DNEVNI IZVESTAJ'!B$2:B$1390,A$31:A$2715)</f>
        <v>1</v>
      </c>
      <c r="E353" s="133">
        <f>VLOOKUP(A$31:A$2759,'DNEVNI IZVESTAJ'!B$2:H$1390,5,0)</f>
        <v>0</v>
      </c>
      <c r="F353" s="117">
        <f ca="1">SUMIF('DNEVNI IZVESTAJ'!A$2:D$1390,A353,'DNEVNI IZVESTAJ'!B$2:B$1390)</f>
        <v>0</v>
      </c>
      <c r="H353" s="117">
        <f ca="1">SUMIF('DNEVNI IZVESTAJ'!A$2:D$1390,A353,'DNEVNI IZVESTAJ'!C$2:C$1390)</f>
        <v>169.91</v>
      </c>
      <c r="I353" s="118">
        <f t="shared" ca="1" si="8"/>
        <v>169.91</v>
      </c>
      <c r="L353" s="156"/>
    </row>
    <row r="354" spans="1:12" ht="15" hidden="1">
      <c r="A354" s="292" t="s">
        <v>3064</v>
      </c>
      <c r="B354" s="119" t="e">
        <f>VLOOKUP(A$31:A$2734,'DNEVNI IZVESTAJ'!B$2:G$1390,6,0)</f>
        <v>#N/A</v>
      </c>
      <c r="C354" s="134" t="e">
        <f>VLOOKUP(A$31:A$2734,'DNEVNI IZVESTAJ'!B$2:AS$1390,29,0)</f>
        <v>#N/A</v>
      </c>
      <c r="D354" s="133">
        <f>COUNTIF('DNEVNI IZVESTAJ'!B$2:B$1390,A$31:A$2715)</f>
        <v>0</v>
      </c>
      <c r="E354" s="133" t="e">
        <f>VLOOKUP(A$31:A$2759,'DNEVNI IZVESTAJ'!B$2:H$1390,5,0)</f>
        <v>#N/A</v>
      </c>
      <c r="F354" s="117">
        <f ca="1">SUMIF('DNEVNI IZVESTAJ'!A$2:D$1390,A354,'DNEVNI IZVESTAJ'!B$2:B$1390)</f>
        <v>0</v>
      </c>
      <c r="H354" s="117">
        <f ca="1">SUMIF('DNEVNI IZVESTAJ'!A$2:D$1390,A354,'DNEVNI IZVESTAJ'!C$2:C$1390)</f>
        <v>0</v>
      </c>
      <c r="I354" s="118">
        <f t="shared" ca="1" si="8"/>
        <v>0</v>
      </c>
      <c r="L354" s="156"/>
    </row>
    <row r="355" spans="1:12" ht="15" hidden="1">
      <c r="A355" s="292" t="s">
        <v>3066</v>
      </c>
      <c r="B355" s="119" t="e">
        <f>VLOOKUP(A$31:A$2734,'DNEVNI IZVESTAJ'!B$2:G$1390,6,0)</f>
        <v>#N/A</v>
      </c>
      <c r="C355" s="134" t="e">
        <f>VLOOKUP(A$31:A$2734,'DNEVNI IZVESTAJ'!B$2:AS$1390,29,0)</f>
        <v>#N/A</v>
      </c>
      <c r="D355" s="133">
        <f>COUNTIF('DNEVNI IZVESTAJ'!B$2:B$1390,A$31:A$2715)</f>
        <v>0</v>
      </c>
      <c r="E355" s="133" t="e">
        <f>VLOOKUP(A$31:A$2759,'DNEVNI IZVESTAJ'!B$2:H$1390,5,0)</f>
        <v>#N/A</v>
      </c>
      <c r="F355" s="117">
        <f ca="1">SUMIF('DNEVNI IZVESTAJ'!A$2:D$1390,A355,'DNEVNI IZVESTAJ'!B$2:B$1390)</f>
        <v>0</v>
      </c>
      <c r="H355" s="117">
        <f ca="1">SUMIF('DNEVNI IZVESTAJ'!A$2:D$1390,A355,'DNEVNI IZVESTAJ'!C$2:C$1390)</f>
        <v>0</v>
      </c>
      <c r="I355" s="118">
        <f t="shared" ca="1" si="8"/>
        <v>0</v>
      </c>
      <c r="L355" s="156"/>
    </row>
    <row r="356" spans="1:12" ht="15" hidden="1">
      <c r="A356" s="292" t="s">
        <v>3068</v>
      </c>
      <c r="B356" s="119" t="e">
        <f>VLOOKUP(A$31:A$2734,'DNEVNI IZVESTAJ'!B$2:G$1390,6,0)</f>
        <v>#N/A</v>
      </c>
      <c r="C356" s="134" t="e">
        <f>VLOOKUP(A$31:A$2734,'DNEVNI IZVESTAJ'!B$2:AS$1390,29,0)</f>
        <v>#N/A</v>
      </c>
      <c r="D356" s="133">
        <f>COUNTIF('DNEVNI IZVESTAJ'!B$2:B$1390,A$31:A$2715)</f>
        <v>0</v>
      </c>
      <c r="E356" s="133" t="e">
        <f>VLOOKUP(A$31:A$2759,'DNEVNI IZVESTAJ'!B$2:H$1390,5,0)</f>
        <v>#N/A</v>
      </c>
      <c r="F356" s="117">
        <f ca="1">SUMIF('DNEVNI IZVESTAJ'!A$2:D$1390,A356,'DNEVNI IZVESTAJ'!B$2:B$1390)</f>
        <v>0</v>
      </c>
      <c r="H356" s="117">
        <f ca="1">SUMIF('DNEVNI IZVESTAJ'!A$2:D$1390,A356,'DNEVNI IZVESTAJ'!C$2:C$1390)</f>
        <v>0</v>
      </c>
      <c r="I356" s="118">
        <f t="shared" ca="1" si="8"/>
        <v>0</v>
      </c>
      <c r="L356" s="156"/>
    </row>
    <row r="357" spans="1:12" ht="15" hidden="1">
      <c r="A357" s="292" t="s">
        <v>2378</v>
      </c>
      <c r="B357" s="119" t="str">
        <f>VLOOKUP(A$31:A$2734,'DNEVNI IZVESTAJ'!B$2:G$1390,6,0)</f>
        <v>SBB</v>
      </c>
      <c r="C357" s="134" t="str">
        <f>VLOOKUP(A$31:A$2734,'DNEVNI IZVESTAJ'!B$2:AS$1390,29,0)</f>
        <v>0</v>
      </c>
      <c r="D357" s="133">
        <f>COUNTIF('DNEVNI IZVESTAJ'!B$2:B$1390,A$31:A$2715)</f>
        <v>1</v>
      </c>
      <c r="E357" s="133">
        <f>VLOOKUP(A$31:A$2759,'DNEVNI IZVESTAJ'!B$2:H$1390,5,0)</f>
        <v>1764</v>
      </c>
      <c r="F357" s="117">
        <f ca="1">SUMIF('DNEVNI IZVESTAJ'!A$2:D$1390,A357,'DNEVNI IZVESTAJ'!B$2:B$1390)</f>
        <v>470.31</v>
      </c>
      <c r="H357" s="117">
        <f ca="1">SUMIF('DNEVNI IZVESTAJ'!A$2:D$1390,A357,'DNEVNI IZVESTAJ'!C$2:C$1390)</f>
        <v>0</v>
      </c>
      <c r="I357" s="118">
        <f t="shared" ca="1" si="8"/>
        <v>470.31</v>
      </c>
      <c r="L357" s="156"/>
    </row>
    <row r="358" spans="1:12" ht="15" hidden="1">
      <c r="A358" s="292" t="s">
        <v>3070</v>
      </c>
      <c r="B358" s="119" t="str">
        <f>VLOOKUP(A$31:A$2734,'DNEVNI IZVESTAJ'!B$2:G$1390,6,0)</f>
        <v>INDIV</v>
      </c>
      <c r="C358" s="134" t="str">
        <f>VLOOKUP(A$31:A$2734,'DNEVNI IZVESTAJ'!B$2:AS$1390,29,0)</f>
        <v>0</v>
      </c>
      <c r="D358" s="133">
        <f>COUNTIF('DNEVNI IZVESTAJ'!B$2:B$1390,A$31:A$2715)</f>
        <v>1</v>
      </c>
      <c r="E358" s="133">
        <f>VLOOKUP(A$31:A$2759,'DNEVNI IZVESTAJ'!B$2:H$1390,5,0)</f>
        <v>0</v>
      </c>
      <c r="F358" s="117">
        <f ca="1">SUMIF('DNEVNI IZVESTAJ'!A$2:D$1390,A358,'DNEVNI IZVESTAJ'!B$2:B$1390)</f>
        <v>0</v>
      </c>
      <c r="H358" s="117">
        <f ca="1">SUMIF('DNEVNI IZVESTAJ'!A$2:D$1390,A358,'DNEVNI IZVESTAJ'!C$2:C$1390)</f>
        <v>312.33999999999997</v>
      </c>
      <c r="I358" s="118">
        <f t="shared" ca="1" si="8"/>
        <v>312.33999999999997</v>
      </c>
      <c r="L358" s="156"/>
    </row>
    <row r="359" spans="1:12" ht="15" hidden="1">
      <c r="A359" s="292" t="s">
        <v>3077</v>
      </c>
      <c r="B359" s="119" t="e">
        <f>VLOOKUP(A$31:A$2734,'DNEVNI IZVESTAJ'!B$2:G$1390,6,0)</f>
        <v>#N/A</v>
      </c>
      <c r="C359" s="134" t="e">
        <f>VLOOKUP(A$31:A$2734,'DNEVNI IZVESTAJ'!B$2:AS$1390,29,0)</f>
        <v>#N/A</v>
      </c>
      <c r="D359" s="133">
        <f>COUNTIF('DNEVNI IZVESTAJ'!B$2:B$1390,A$31:A$2715)</f>
        <v>0</v>
      </c>
      <c r="E359" s="133" t="e">
        <f>VLOOKUP(A$31:A$2759,'DNEVNI IZVESTAJ'!B$2:H$1390,5,0)</f>
        <v>#N/A</v>
      </c>
      <c r="F359" s="117">
        <f ca="1">SUMIF('DNEVNI IZVESTAJ'!A$2:D$1390,A359,'DNEVNI IZVESTAJ'!B$2:B$1390)</f>
        <v>0</v>
      </c>
      <c r="H359" s="117">
        <f ca="1">SUMIF('DNEVNI IZVESTAJ'!A$2:D$1390,A359,'DNEVNI IZVESTAJ'!C$2:C$1390)</f>
        <v>0</v>
      </c>
      <c r="I359" s="118">
        <f t="shared" ca="1" si="8"/>
        <v>0</v>
      </c>
      <c r="L359" s="156"/>
    </row>
    <row r="360" spans="1:12" ht="15" hidden="1">
      <c r="A360" s="292" t="s">
        <v>5284</v>
      </c>
      <c r="B360" s="119" t="e">
        <f>VLOOKUP(A$31:A$2734,'DNEVNI IZVESTAJ'!B$2:G$1390,6,0)</f>
        <v>#N/A</v>
      </c>
      <c r="C360" s="134" t="e">
        <f>VLOOKUP(A$31:A$2734,'DNEVNI IZVESTAJ'!B$2:AS$1390,29,0)</f>
        <v>#N/A</v>
      </c>
      <c r="D360" s="133">
        <f>COUNTIF('DNEVNI IZVESTAJ'!B$2:B$1390,A$31:A$2715)</f>
        <v>0</v>
      </c>
      <c r="E360" s="133" t="e">
        <f>VLOOKUP(A$31:A$2759,'DNEVNI IZVESTAJ'!B$2:H$1390,5,0)</f>
        <v>#N/A</v>
      </c>
      <c r="F360" s="117">
        <f ca="1">SUMIF('DNEVNI IZVESTAJ'!A$2:D$1390,A360,'DNEVNI IZVESTAJ'!B$2:B$1390)</f>
        <v>0</v>
      </c>
      <c r="H360" s="117">
        <f ca="1">SUMIF('DNEVNI IZVESTAJ'!A$2:D$1390,A360,'DNEVNI IZVESTAJ'!C$2:C$1390)</f>
        <v>0</v>
      </c>
      <c r="I360" s="118">
        <f t="shared" ca="1" si="8"/>
        <v>0</v>
      </c>
      <c r="L360" s="156"/>
    </row>
    <row r="361" spans="1:12" ht="15" hidden="1">
      <c r="A361" s="292" t="s">
        <v>5288</v>
      </c>
      <c r="B361" s="119" t="e">
        <f>VLOOKUP(A$31:A$2734,'DNEVNI IZVESTAJ'!B$2:G$1390,6,0)</f>
        <v>#N/A</v>
      </c>
      <c r="C361" s="134" t="e">
        <f>VLOOKUP(A$31:A$2734,'DNEVNI IZVESTAJ'!B$2:AS$1390,29,0)</f>
        <v>#N/A</v>
      </c>
      <c r="D361" s="133">
        <f>COUNTIF('DNEVNI IZVESTAJ'!B$2:B$1390,A$31:A$2715)</f>
        <v>0</v>
      </c>
      <c r="E361" s="133" t="e">
        <f>VLOOKUP(A$31:A$2759,'DNEVNI IZVESTAJ'!B$2:H$1390,5,0)</f>
        <v>#N/A</v>
      </c>
      <c r="F361" s="117">
        <f ca="1">SUMIF('DNEVNI IZVESTAJ'!A$2:D$1390,A361,'DNEVNI IZVESTAJ'!B$2:B$1390)</f>
        <v>0</v>
      </c>
      <c r="H361" s="117">
        <f ca="1">SUMIF('DNEVNI IZVESTAJ'!A$2:D$1390,A361,'DNEVNI IZVESTAJ'!C$2:C$1390)</f>
        <v>0</v>
      </c>
      <c r="I361" s="118">
        <f t="shared" ca="1" si="8"/>
        <v>0</v>
      </c>
      <c r="L361" s="156"/>
    </row>
    <row r="362" spans="1:12" ht="15" hidden="1">
      <c r="A362" s="292" t="s">
        <v>5290</v>
      </c>
      <c r="B362" s="119" t="e">
        <f>VLOOKUP(A$31:A$2734,'DNEVNI IZVESTAJ'!B$2:G$1390,6,0)</f>
        <v>#N/A</v>
      </c>
      <c r="C362" s="134" t="e">
        <f>VLOOKUP(A$31:A$2734,'DNEVNI IZVESTAJ'!B$2:AS$1390,29,0)</f>
        <v>#N/A</v>
      </c>
      <c r="D362" s="133">
        <f>COUNTIF('DNEVNI IZVESTAJ'!B$2:B$1390,A$31:A$2715)</f>
        <v>0</v>
      </c>
      <c r="E362" s="133" t="e">
        <f>VLOOKUP(A$31:A$2759,'DNEVNI IZVESTAJ'!B$2:H$1390,5,0)</f>
        <v>#N/A</v>
      </c>
      <c r="F362" s="117">
        <f ca="1">SUMIF('DNEVNI IZVESTAJ'!A$2:D$1390,A362,'DNEVNI IZVESTAJ'!B$2:B$1390)</f>
        <v>0</v>
      </c>
      <c r="H362" s="117">
        <f ca="1">SUMIF('DNEVNI IZVESTAJ'!A$2:D$1390,A362,'DNEVNI IZVESTAJ'!C$2:C$1390)</f>
        <v>0</v>
      </c>
      <c r="I362" s="118">
        <f t="shared" ca="1" si="8"/>
        <v>0</v>
      </c>
      <c r="L362" s="156"/>
    </row>
    <row r="363" spans="1:12" ht="15" hidden="1">
      <c r="A363" s="292" t="s">
        <v>5292</v>
      </c>
      <c r="B363" s="119" t="e">
        <f>VLOOKUP(A$31:A$2734,'DNEVNI IZVESTAJ'!B$2:G$1390,6,0)</f>
        <v>#N/A</v>
      </c>
      <c r="C363" s="134" t="e">
        <f>VLOOKUP(A$31:A$2734,'DNEVNI IZVESTAJ'!B$2:AS$1390,29,0)</f>
        <v>#N/A</v>
      </c>
      <c r="D363" s="133">
        <f>COUNTIF('DNEVNI IZVESTAJ'!B$2:B$1390,A$31:A$2715)</f>
        <v>0</v>
      </c>
      <c r="E363" s="133" t="e">
        <f>VLOOKUP(A$31:A$2759,'DNEVNI IZVESTAJ'!B$2:H$1390,5,0)</f>
        <v>#N/A</v>
      </c>
      <c r="F363" s="117">
        <f ca="1">SUMIF('DNEVNI IZVESTAJ'!A$2:D$1390,A363,'DNEVNI IZVESTAJ'!B$2:B$1390)</f>
        <v>0</v>
      </c>
      <c r="H363" s="117">
        <f ca="1">SUMIF('DNEVNI IZVESTAJ'!A$2:D$1390,A363,'DNEVNI IZVESTAJ'!C$2:C$1390)</f>
        <v>0</v>
      </c>
      <c r="I363" s="118">
        <f t="shared" ca="1" si="8"/>
        <v>0</v>
      </c>
      <c r="L363" s="156"/>
    </row>
    <row r="364" spans="1:12" ht="15" hidden="1">
      <c r="A364" s="292" t="s">
        <v>1150</v>
      </c>
      <c r="B364" s="119" t="str">
        <f>VLOOKUP(A$31:A$2734,'DNEVNI IZVESTAJ'!B$2:G$1390,6,0)</f>
        <v>SBB</v>
      </c>
      <c r="C364" s="134" t="str">
        <f>VLOOKUP(A$31:A$2734,'DNEVNI IZVESTAJ'!B$2:AS$1390,29,0)</f>
        <v>0</v>
      </c>
      <c r="D364" s="133">
        <f>COUNTIF('DNEVNI IZVESTAJ'!B$2:B$1390,A$31:A$2715)</f>
        <v>1</v>
      </c>
      <c r="E364" s="133">
        <f>VLOOKUP(A$31:A$2759,'DNEVNI IZVESTAJ'!B$2:H$1390,5,0)</f>
        <v>1901</v>
      </c>
      <c r="F364" s="117">
        <f ca="1">SUMIF('DNEVNI IZVESTAJ'!A$2:D$1390,A364,'DNEVNI IZVESTAJ'!B$2:B$1390)</f>
        <v>3886.06</v>
      </c>
      <c r="H364" s="117">
        <f ca="1">SUMIF('DNEVNI IZVESTAJ'!A$2:D$1390,A364,'DNEVNI IZVESTAJ'!C$2:C$1390)</f>
        <v>0</v>
      </c>
      <c r="I364" s="118">
        <f t="shared" ca="1" si="8"/>
        <v>3886.06</v>
      </c>
      <c r="L364" s="156"/>
    </row>
    <row r="365" spans="1:12" ht="15" hidden="1">
      <c r="A365" s="292" t="s">
        <v>15575</v>
      </c>
      <c r="B365" s="119" t="e">
        <f>VLOOKUP(A$31:A$2734,'DNEVNI IZVESTAJ'!B$2:G$1390,6,0)</f>
        <v>#N/A</v>
      </c>
      <c r="C365" s="134" t="e">
        <f>VLOOKUP(A$31:A$2734,'DNEVNI IZVESTAJ'!B$2:AS$1390,29,0)</f>
        <v>#N/A</v>
      </c>
      <c r="D365" s="133">
        <f>COUNTIF('DNEVNI IZVESTAJ'!B$2:B$1390,A$31:A$2715)</f>
        <v>0</v>
      </c>
      <c r="E365" s="133" t="e">
        <f>VLOOKUP(A$31:A$2759,'DNEVNI IZVESTAJ'!B$2:H$1390,5,0)</f>
        <v>#N/A</v>
      </c>
      <c r="F365" s="117">
        <f ca="1">SUMIF('DNEVNI IZVESTAJ'!A$2:D$1390,A365,'DNEVNI IZVESTAJ'!B$2:B$1390)</f>
        <v>0</v>
      </c>
      <c r="H365" s="117">
        <f ca="1">SUMIF('DNEVNI IZVESTAJ'!A$2:D$1390,A365,'DNEVNI IZVESTAJ'!C$2:C$1390)</f>
        <v>0</v>
      </c>
      <c r="I365" s="118">
        <f t="shared" ca="1" si="8"/>
        <v>0</v>
      </c>
      <c r="L365" s="156"/>
    </row>
    <row r="366" spans="1:12" ht="15" hidden="1">
      <c r="A366" s="292" t="s">
        <v>3754</v>
      </c>
      <c r="B366" s="119" t="str">
        <f>VLOOKUP(A$31:A$2734,'DNEVNI IZVESTAJ'!B$2:G$1390,6,0)</f>
        <v>SME</v>
      </c>
      <c r="C366" s="134" t="str">
        <f>VLOOKUP(A$31:A$2734,'DNEVNI IZVESTAJ'!B$2:AS$1390,29,0)</f>
        <v>6</v>
      </c>
      <c r="D366" s="133">
        <f>COUNTIF('DNEVNI IZVESTAJ'!B$2:B$1390,A$31:A$2715)</f>
        <v>13</v>
      </c>
      <c r="E366" s="133">
        <f>VLOOKUP(A$31:A$2759,'DNEVNI IZVESTAJ'!B$2:H$1390,5,0)</f>
        <v>0</v>
      </c>
      <c r="F366" s="117">
        <f ca="1">SUMIF('DNEVNI IZVESTAJ'!A$2:D$1390,A366,'DNEVNI IZVESTAJ'!B$2:B$1390)</f>
        <v>0</v>
      </c>
      <c r="H366" s="117">
        <f ca="1">SUMIF('DNEVNI IZVESTAJ'!A$2:D$1390,A366,'DNEVNI IZVESTAJ'!C$2:C$1390)</f>
        <v>31959.07</v>
      </c>
      <c r="I366" s="118">
        <f t="shared" ca="1" si="8"/>
        <v>31959.07</v>
      </c>
      <c r="L366" s="156"/>
    </row>
    <row r="367" spans="1:12" ht="15" hidden="1">
      <c r="A367" s="292" t="s">
        <v>15643</v>
      </c>
      <c r="B367" s="119" t="str">
        <f>VLOOKUP(A$31:A$2734,'DNEVNI IZVESTAJ'!B$2:G$1390,6,0)</f>
        <v>SME</v>
      </c>
      <c r="C367" s="134" t="str">
        <f>VLOOKUP(A$31:A$2734,'DNEVNI IZVESTAJ'!B$2:AS$1390,29,0)</f>
        <v>5</v>
      </c>
      <c r="D367" s="133">
        <f>COUNTIF('DNEVNI IZVESTAJ'!B$2:B$1390,A$31:A$2715)</f>
        <v>2</v>
      </c>
      <c r="E367" s="133">
        <f>VLOOKUP(A$31:A$2759,'DNEVNI IZVESTAJ'!B$2:H$1390,5,0)</f>
        <v>0</v>
      </c>
      <c r="F367" s="117">
        <f ca="1">SUMIF('DNEVNI IZVESTAJ'!A$2:D$1390,A367,'DNEVNI IZVESTAJ'!B$2:B$1390)</f>
        <v>0</v>
      </c>
      <c r="H367" s="117">
        <f ca="1">SUMIF('DNEVNI IZVESTAJ'!A$2:D$1390,A367,'DNEVNI IZVESTAJ'!C$2:C$1390)</f>
        <v>49130.25</v>
      </c>
      <c r="I367" s="118">
        <f t="shared" ca="1" si="8"/>
        <v>49130.25</v>
      </c>
      <c r="L367" s="156"/>
    </row>
    <row r="368" spans="1:12" ht="15" hidden="1">
      <c r="A368" s="292" t="s">
        <v>14296</v>
      </c>
      <c r="B368" s="119" t="str">
        <f>VLOOKUP(A$31:A$2734,'DNEVNI IZVESTAJ'!B$2:G$1390,6,0)</f>
        <v>L CORP</v>
      </c>
      <c r="C368" s="134" t="str">
        <f>VLOOKUP(A$31:A$2734,'DNEVNI IZVESTAJ'!B$2:AS$1390,29,0)</f>
        <v>6</v>
      </c>
      <c r="D368" s="133">
        <f>COUNTIF('DNEVNI IZVESTAJ'!B$2:B$1390,A$31:A$2715)</f>
        <v>1</v>
      </c>
      <c r="E368" s="133">
        <f>VLOOKUP(A$31:A$2759,'DNEVNI IZVESTAJ'!B$2:H$1390,5,0)</f>
        <v>0</v>
      </c>
      <c r="F368" s="117">
        <f ca="1">SUMIF('DNEVNI IZVESTAJ'!A$2:D$1390,A368,'DNEVNI IZVESTAJ'!B$2:B$1390)</f>
        <v>0</v>
      </c>
      <c r="H368" s="117">
        <f ca="1">SUMIF('DNEVNI IZVESTAJ'!A$2:D$1390,A368,'DNEVNI IZVESTAJ'!C$2:C$1390)</f>
        <v>50584.19</v>
      </c>
      <c r="I368" s="118">
        <f t="shared" ca="1" si="8"/>
        <v>50584.19</v>
      </c>
      <c r="L368" s="156"/>
    </row>
    <row r="369" spans="1:12" ht="15" hidden="1">
      <c r="A369" s="292" t="s">
        <v>2092</v>
      </c>
      <c r="B369" s="119" t="str">
        <f>VLOOKUP(A$31:A$2734,'DNEVNI IZVESTAJ'!B$2:G$1390,6,0)</f>
        <v>SME</v>
      </c>
      <c r="C369" s="134" t="str">
        <f>VLOOKUP(A$31:A$2734,'DNEVNI IZVESTAJ'!B$2:AS$1390,29,0)</f>
        <v>6</v>
      </c>
      <c r="D369" s="133">
        <f>COUNTIF('DNEVNI IZVESTAJ'!B$2:B$1390,A$31:A$2715)</f>
        <v>1</v>
      </c>
      <c r="E369" s="133">
        <f>VLOOKUP(A$31:A$2759,'DNEVNI IZVESTAJ'!B$2:H$1390,5,0)</f>
        <v>46</v>
      </c>
      <c r="F369" s="117">
        <f ca="1">SUMIF('DNEVNI IZVESTAJ'!A$2:D$1390,A369,'DNEVNI IZVESTAJ'!B$2:B$1390)</f>
        <v>229.6</v>
      </c>
      <c r="H369" s="117">
        <f ca="1">SUMIF('DNEVNI IZVESTAJ'!A$2:D$1390,A369,'DNEVNI IZVESTAJ'!C$2:C$1390)</f>
        <v>114.8</v>
      </c>
      <c r="I369" s="118">
        <f t="shared" ca="1" si="8"/>
        <v>344.4</v>
      </c>
      <c r="L369" s="156"/>
    </row>
    <row r="370" spans="1:12" ht="15" hidden="1">
      <c r="A370" s="292" t="s">
        <v>274</v>
      </c>
      <c r="B370" s="119" t="e">
        <f>VLOOKUP(A$31:A$2734,'DNEVNI IZVESTAJ'!B$2:G$1390,6,0)</f>
        <v>#N/A</v>
      </c>
      <c r="C370" s="134" t="e">
        <f>VLOOKUP(A$31:A$2734,'DNEVNI IZVESTAJ'!B$2:AS$1390,29,0)</f>
        <v>#N/A</v>
      </c>
      <c r="D370" s="133">
        <f>COUNTIF('DNEVNI IZVESTAJ'!B$2:B$1390,A$31:A$2715)</f>
        <v>0</v>
      </c>
      <c r="E370" s="133" t="e">
        <f>VLOOKUP(A$31:A$2759,'DNEVNI IZVESTAJ'!B$2:H$1390,5,0)</f>
        <v>#N/A</v>
      </c>
      <c r="F370" s="117">
        <f ca="1">SUMIF('DNEVNI IZVESTAJ'!A$2:D$1390,A370,'DNEVNI IZVESTAJ'!B$2:B$1390)</f>
        <v>0</v>
      </c>
      <c r="H370" s="117">
        <f ca="1">SUMIF('DNEVNI IZVESTAJ'!A$2:D$1390,A370,'DNEVNI IZVESTAJ'!C$2:C$1390)</f>
        <v>0</v>
      </c>
      <c r="I370" s="118">
        <f t="shared" ref="I370:I433" ca="1" si="9">SUM(F370:H370)</f>
        <v>0</v>
      </c>
      <c r="L370" s="156"/>
    </row>
    <row r="371" spans="1:12" ht="15" hidden="1">
      <c r="A371" s="292" t="s">
        <v>4649</v>
      </c>
      <c r="B371" s="119" t="e">
        <f>VLOOKUP(A$31:A$2734,'DNEVNI IZVESTAJ'!B$2:G$1390,6,0)</f>
        <v>#N/A</v>
      </c>
      <c r="C371" s="134" t="e">
        <f>VLOOKUP(A$31:A$2734,'DNEVNI IZVESTAJ'!B$2:AS$1390,29,0)</f>
        <v>#N/A</v>
      </c>
      <c r="D371" s="133">
        <f>COUNTIF('DNEVNI IZVESTAJ'!B$2:B$1390,A$31:A$2715)</f>
        <v>0</v>
      </c>
      <c r="E371" s="133" t="e">
        <f>VLOOKUP(A$31:A$2759,'DNEVNI IZVESTAJ'!B$2:H$1390,5,0)</f>
        <v>#N/A</v>
      </c>
      <c r="F371" s="117">
        <f ca="1">SUMIF('DNEVNI IZVESTAJ'!A$2:D$1390,A371,'DNEVNI IZVESTAJ'!B$2:B$1390)</f>
        <v>0</v>
      </c>
      <c r="H371" s="117">
        <f ca="1">SUMIF('DNEVNI IZVESTAJ'!A$2:D$1390,A371,'DNEVNI IZVESTAJ'!C$2:C$1390)</f>
        <v>0</v>
      </c>
      <c r="I371" s="118">
        <f t="shared" ca="1" si="9"/>
        <v>0</v>
      </c>
      <c r="L371" s="156"/>
    </row>
    <row r="372" spans="1:12" ht="15" hidden="1">
      <c r="A372" s="292" t="s">
        <v>5039</v>
      </c>
      <c r="B372" s="119" t="str">
        <f>VLOOKUP(A$31:A$2734,'DNEVNI IZVESTAJ'!B$2:G$1390,6,0)</f>
        <v>INDIV</v>
      </c>
      <c r="C372" s="134" t="str">
        <f>VLOOKUP(A$31:A$2734,'DNEVNI IZVESTAJ'!B$2:AS$1390,29,0)</f>
        <v>0</v>
      </c>
      <c r="D372" s="133">
        <f>COUNTIF('DNEVNI IZVESTAJ'!B$2:B$1390,A$31:A$2715)</f>
        <v>1</v>
      </c>
      <c r="E372" s="133">
        <f>VLOOKUP(A$31:A$2759,'DNEVNI IZVESTAJ'!B$2:H$1390,5,0)</f>
        <v>0</v>
      </c>
      <c r="F372" s="117">
        <f ca="1">SUMIF('DNEVNI IZVESTAJ'!A$2:D$1390,A372,'DNEVNI IZVESTAJ'!B$2:B$1390)</f>
        <v>0</v>
      </c>
      <c r="H372" s="117">
        <f ca="1">SUMIF('DNEVNI IZVESTAJ'!A$2:D$1390,A372,'DNEVNI IZVESTAJ'!C$2:C$1390)</f>
        <v>0</v>
      </c>
      <c r="I372" s="118">
        <f t="shared" ca="1" si="9"/>
        <v>0</v>
      </c>
      <c r="L372" s="156"/>
    </row>
    <row r="373" spans="1:12" ht="15" hidden="1">
      <c r="A373" s="292" t="s">
        <v>5042</v>
      </c>
      <c r="B373" s="119" t="e">
        <f>VLOOKUP(A$31:A$2734,'DNEVNI IZVESTAJ'!B$2:G$1390,6,0)</f>
        <v>#N/A</v>
      </c>
      <c r="C373" s="134" t="e">
        <f>VLOOKUP(A$31:A$2734,'DNEVNI IZVESTAJ'!B$2:AS$1390,29,0)</f>
        <v>#N/A</v>
      </c>
      <c r="D373" s="133">
        <f>COUNTIF('DNEVNI IZVESTAJ'!B$2:B$1390,A$31:A$2715)</f>
        <v>0</v>
      </c>
      <c r="E373" s="133" t="e">
        <f>VLOOKUP(A$31:A$2759,'DNEVNI IZVESTAJ'!B$2:H$1390,5,0)</f>
        <v>#N/A</v>
      </c>
      <c r="F373" s="117">
        <f ca="1">SUMIF('DNEVNI IZVESTAJ'!A$2:D$1390,A373,'DNEVNI IZVESTAJ'!B$2:B$1390)</f>
        <v>0</v>
      </c>
      <c r="H373" s="117">
        <f ca="1">SUMIF('DNEVNI IZVESTAJ'!A$2:D$1390,A373,'DNEVNI IZVESTAJ'!C$2:C$1390)</f>
        <v>0</v>
      </c>
      <c r="I373" s="118">
        <f t="shared" ca="1" si="9"/>
        <v>0</v>
      </c>
      <c r="L373" s="156"/>
    </row>
    <row r="374" spans="1:12" ht="15" hidden="1">
      <c r="A374" s="292" t="s">
        <v>5301</v>
      </c>
      <c r="B374" s="119" t="e">
        <f>VLOOKUP(A$31:A$2734,'DNEVNI IZVESTAJ'!B$2:G$1390,6,0)</f>
        <v>#N/A</v>
      </c>
      <c r="C374" s="134" t="e">
        <f>VLOOKUP(A$31:A$2734,'DNEVNI IZVESTAJ'!B$2:AS$1390,29,0)</f>
        <v>#N/A</v>
      </c>
      <c r="D374" s="133">
        <f>COUNTIF('DNEVNI IZVESTAJ'!B$2:B$1390,A$31:A$2715)</f>
        <v>0</v>
      </c>
      <c r="E374" s="133" t="e">
        <f>VLOOKUP(A$31:A$2759,'DNEVNI IZVESTAJ'!B$2:H$1390,5,0)</f>
        <v>#N/A</v>
      </c>
      <c r="F374" s="117">
        <f ca="1">SUMIF('DNEVNI IZVESTAJ'!A$2:D$1390,A374,'DNEVNI IZVESTAJ'!B$2:B$1390)</f>
        <v>0</v>
      </c>
      <c r="H374" s="117">
        <f ca="1">SUMIF('DNEVNI IZVESTAJ'!A$2:D$1390,A374,'DNEVNI IZVESTAJ'!C$2:C$1390)</f>
        <v>0</v>
      </c>
      <c r="I374" s="118">
        <f t="shared" ca="1" si="9"/>
        <v>0</v>
      </c>
      <c r="L374" s="156"/>
    </row>
    <row r="375" spans="1:12" ht="15" hidden="1">
      <c r="A375" s="292" t="s">
        <v>5303</v>
      </c>
      <c r="B375" s="119" t="str">
        <f>VLOOKUP(A$31:A$2734,'DNEVNI IZVESTAJ'!B$2:G$1390,6,0)</f>
        <v>INDIV</v>
      </c>
      <c r="C375" s="134" t="str">
        <f>VLOOKUP(A$31:A$2734,'DNEVNI IZVESTAJ'!B$2:AS$1390,29,0)</f>
        <v>0</v>
      </c>
      <c r="D375" s="133">
        <f>COUNTIF('DNEVNI IZVESTAJ'!B$2:B$1390,A$31:A$2715)</f>
        <v>1</v>
      </c>
      <c r="E375" s="133">
        <f>VLOOKUP(A$31:A$2759,'DNEVNI IZVESTAJ'!B$2:H$1390,5,0)</f>
        <v>0</v>
      </c>
      <c r="F375" s="117">
        <f ca="1">SUMIF('DNEVNI IZVESTAJ'!A$2:D$1390,A375,'DNEVNI IZVESTAJ'!B$2:B$1390)</f>
        <v>0</v>
      </c>
      <c r="H375" s="117">
        <f ca="1">SUMIF('DNEVNI IZVESTAJ'!A$2:D$1390,A375,'DNEVNI IZVESTAJ'!C$2:C$1390)</f>
        <v>126.78</v>
      </c>
      <c r="I375" s="118">
        <f t="shared" ca="1" si="9"/>
        <v>126.78</v>
      </c>
      <c r="L375" s="156"/>
    </row>
    <row r="376" spans="1:12" ht="15" hidden="1">
      <c r="A376" s="292" t="s">
        <v>5305</v>
      </c>
      <c r="B376" s="119" t="str">
        <f>VLOOKUP(A$31:A$2734,'DNEVNI IZVESTAJ'!B$2:G$1390,6,0)</f>
        <v>INDIV</v>
      </c>
      <c r="C376" s="134" t="str">
        <f>VLOOKUP(A$31:A$2734,'DNEVNI IZVESTAJ'!B$2:AS$1390,29,0)</f>
        <v>0</v>
      </c>
      <c r="D376" s="133">
        <f>COUNTIF('DNEVNI IZVESTAJ'!B$2:B$1390,A$31:A$2715)</f>
        <v>1</v>
      </c>
      <c r="E376" s="133">
        <f>VLOOKUP(A$31:A$2759,'DNEVNI IZVESTAJ'!B$2:H$1390,5,0)</f>
        <v>0</v>
      </c>
      <c r="F376" s="117">
        <f ca="1">SUMIF('DNEVNI IZVESTAJ'!A$2:D$1390,A376,'DNEVNI IZVESTAJ'!B$2:B$1390)</f>
        <v>0</v>
      </c>
      <c r="H376" s="117">
        <f ca="1">SUMIF('DNEVNI IZVESTAJ'!A$2:D$1390,A376,'DNEVNI IZVESTAJ'!C$2:C$1390)</f>
        <v>148.97</v>
      </c>
      <c r="I376" s="118">
        <f t="shared" ca="1" si="9"/>
        <v>148.97</v>
      </c>
      <c r="L376" s="156"/>
    </row>
    <row r="377" spans="1:12" ht="15" hidden="1">
      <c r="A377" s="292" t="s">
        <v>5307</v>
      </c>
      <c r="B377" s="119" t="e">
        <f>VLOOKUP(A$31:A$2734,'DNEVNI IZVESTAJ'!B$2:G$1390,6,0)</f>
        <v>#N/A</v>
      </c>
      <c r="C377" s="134" t="e">
        <f>VLOOKUP(A$31:A$2734,'DNEVNI IZVESTAJ'!B$2:AS$1390,29,0)</f>
        <v>#N/A</v>
      </c>
      <c r="D377" s="133">
        <f>COUNTIF('DNEVNI IZVESTAJ'!B$2:B$1390,A$31:A$2715)</f>
        <v>0</v>
      </c>
      <c r="E377" s="133" t="e">
        <f>VLOOKUP(A$31:A$2759,'DNEVNI IZVESTAJ'!B$2:H$1390,5,0)</f>
        <v>#N/A</v>
      </c>
      <c r="F377" s="117">
        <f ca="1">SUMIF('DNEVNI IZVESTAJ'!A$2:D$1390,A377,'DNEVNI IZVESTAJ'!B$2:B$1390)</f>
        <v>0</v>
      </c>
      <c r="H377" s="117">
        <f ca="1">SUMIF('DNEVNI IZVESTAJ'!A$2:D$1390,A377,'DNEVNI IZVESTAJ'!C$2:C$1390)</f>
        <v>0</v>
      </c>
      <c r="I377" s="118">
        <f t="shared" ca="1" si="9"/>
        <v>0</v>
      </c>
      <c r="L377" s="156"/>
    </row>
    <row r="378" spans="1:12" ht="15" hidden="1">
      <c r="A378" s="292" t="s">
        <v>5309</v>
      </c>
      <c r="B378" s="119" t="e">
        <f>VLOOKUP(A$31:A$2734,'DNEVNI IZVESTAJ'!B$2:G$1390,6,0)</f>
        <v>#N/A</v>
      </c>
      <c r="C378" s="134" t="e">
        <f>VLOOKUP(A$31:A$2734,'DNEVNI IZVESTAJ'!B$2:AS$1390,29,0)</f>
        <v>#N/A</v>
      </c>
      <c r="D378" s="133">
        <f>COUNTIF('DNEVNI IZVESTAJ'!B$2:B$1390,A$31:A$2715)</f>
        <v>0</v>
      </c>
      <c r="E378" s="133" t="e">
        <f>VLOOKUP(A$31:A$2759,'DNEVNI IZVESTAJ'!B$2:H$1390,5,0)</f>
        <v>#N/A</v>
      </c>
      <c r="F378" s="117">
        <f ca="1">SUMIF('DNEVNI IZVESTAJ'!A$2:D$1390,A378,'DNEVNI IZVESTAJ'!B$2:B$1390)</f>
        <v>0</v>
      </c>
      <c r="H378" s="117">
        <f ca="1">SUMIF('DNEVNI IZVESTAJ'!A$2:D$1390,A378,'DNEVNI IZVESTAJ'!C$2:C$1390)</f>
        <v>0</v>
      </c>
      <c r="I378" s="118">
        <f t="shared" ca="1" si="9"/>
        <v>0</v>
      </c>
      <c r="L378" s="156"/>
    </row>
    <row r="379" spans="1:12" ht="15" hidden="1">
      <c r="A379" s="292" t="s">
        <v>5314</v>
      </c>
      <c r="B379" s="119" t="e">
        <f>VLOOKUP(A$31:A$2734,'DNEVNI IZVESTAJ'!B$2:G$1390,6,0)</f>
        <v>#N/A</v>
      </c>
      <c r="C379" s="134" t="e">
        <f>VLOOKUP(A$31:A$2734,'DNEVNI IZVESTAJ'!B$2:AS$1390,29,0)</f>
        <v>#N/A</v>
      </c>
      <c r="D379" s="133">
        <f>COUNTIF('DNEVNI IZVESTAJ'!B$2:B$1390,A$31:A$2715)</f>
        <v>0</v>
      </c>
      <c r="E379" s="133" t="e">
        <f>VLOOKUP(A$31:A$2759,'DNEVNI IZVESTAJ'!B$2:H$1390,5,0)</f>
        <v>#N/A</v>
      </c>
      <c r="F379" s="117">
        <f ca="1">SUMIF('DNEVNI IZVESTAJ'!A$2:D$1390,A379,'DNEVNI IZVESTAJ'!B$2:B$1390)</f>
        <v>0</v>
      </c>
      <c r="H379" s="117">
        <f ca="1">SUMIF('DNEVNI IZVESTAJ'!A$2:D$1390,A379,'DNEVNI IZVESTAJ'!C$2:C$1390)</f>
        <v>0</v>
      </c>
      <c r="I379" s="118">
        <f t="shared" ca="1" si="9"/>
        <v>0</v>
      </c>
      <c r="L379" s="156"/>
    </row>
    <row r="380" spans="1:12" ht="15" hidden="1">
      <c r="A380" s="292" t="s">
        <v>5318</v>
      </c>
      <c r="B380" s="119" t="str">
        <f>VLOOKUP(A$31:A$2734,'DNEVNI IZVESTAJ'!B$2:G$1390,6,0)</f>
        <v>INDIV</v>
      </c>
      <c r="C380" s="134" t="str">
        <f>VLOOKUP(A$31:A$2734,'DNEVNI IZVESTAJ'!B$2:AS$1390,29,0)</f>
        <v>0</v>
      </c>
      <c r="D380" s="133">
        <f>COUNTIF('DNEVNI IZVESTAJ'!B$2:B$1390,A$31:A$2715)</f>
        <v>1</v>
      </c>
      <c r="E380" s="133">
        <f>VLOOKUP(A$31:A$2759,'DNEVNI IZVESTAJ'!B$2:H$1390,5,0)</f>
        <v>0</v>
      </c>
      <c r="F380" s="117">
        <f ca="1">SUMIF('DNEVNI IZVESTAJ'!A$2:D$1390,A380,'DNEVNI IZVESTAJ'!B$2:B$1390)</f>
        <v>0</v>
      </c>
      <c r="H380" s="117">
        <f ca="1">SUMIF('DNEVNI IZVESTAJ'!A$2:D$1390,A380,'DNEVNI IZVESTAJ'!C$2:C$1390)</f>
        <v>365.16</v>
      </c>
      <c r="I380" s="118">
        <f t="shared" ca="1" si="9"/>
        <v>365.16</v>
      </c>
      <c r="L380" s="156"/>
    </row>
    <row r="381" spans="1:12" ht="15" hidden="1">
      <c r="A381" s="292" t="s">
        <v>5320</v>
      </c>
      <c r="B381" s="119" t="e">
        <f>VLOOKUP(A$31:A$2734,'DNEVNI IZVESTAJ'!B$2:G$1390,6,0)</f>
        <v>#N/A</v>
      </c>
      <c r="C381" s="134" t="e">
        <f>VLOOKUP(A$31:A$2734,'DNEVNI IZVESTAJ'!B$2:AS$1390,29,0)</f>
        <v>#N/A</v>
      </c>
      <c r="D381" s="133">
        <f>COUNTIF('DNEVNI IZVESTAJ'!B$2:B$1390,A$31:A$2715)</f>
        <v>0</v>
      </c>
      <c r="E381" s="133" t="e">
        <f>VLOOKUP(A$31:A$2759,'DNEVNI IZVESTAJ'!B$2:H$1390,5,0)</f>
        <v>#N/A</v>
      </c>
      <c r="F381" s="117">
        <f ca="1">SUMIF('DNEVNI IZVESTAJ'!A$2:D$1390,A381,'DNEVNI IZVESTAJ'!B$2:B$1390)</f>
        <v>0</v>
      </c>
      <c r="H381" s="117">
        <f ca="1">SUMIF('DNEVNI IZVESTAJ'!A$2:D$1390,A381,'DNEVNI IZVESTAJ'!C$2:C$1390)</f>
        <v>0</v>
      </c>
      <c r="I381" s="118">
        <f t="shared" ca="1" si="9"/>
        <v>0</v>
      </c>
      <c r="L381" s="156"/>
    </row>
    <row r="382" spans="1:12" ht="15" hidden="1">
      <c r="A382" s="292" t="s">
        <v>5325</v>
      </c>
      <c r="B382" s="119" t="e">
        <f>VLOOKUP(A$31:A$2734,'DNEVNI IZVESTAJ'!B$2:G$1390,6,0)</f>
        <v>#N/A</v>
      </c>
      <c r="C382" s="134" t="e">
        <f>VLOOKUP(A$31:A$2734,'DNEVNI IZVESTAJ'!B$2:AS$1390,29,0)</f>
        <v>#N/A</v>
      </c>
      <c r="D382" s="133">
        <f>COUNTIF('DNEVNI IZVESTAJ'!B$2:B$1390,A$31:A$2715)</f>
        <v>0</v>
      </c>
      <c r="E382" s="133" t="e">
        <f>VLOOKUP(A$31:A$2759,'DNEVNI IZVESTAJ'!B$2:H$1390,5,0)</f>
        <v>#N/A</v>
      </c>
      <c r="F382" s="117">
        <f ca="1">SUMIF('DNEVNI IZVESTAJ'!A$2:D$1390,A382,'DNEVNI IZVESTAJ'!B$2:B$1390)</f>
        <v>0</v>
      </c>
      <c r="H382" s="117">
        <f ca="1">SUMIF('DNEVNI IZVESTAJ'!A$2:D$1390,A382,'DNEVNI IZVESTAJ'!C$2:C$1390)</f>
        <v>0</v>
      </c>
      <c r="I382" s="118">
        <f t="shared" ca="1" si="9"/>
        <v>0</v>
      </c>
      <c r="L382" s="156"/>
    </row>
    <row r="383" spans="1:12" ht="15" hidden="1">
      <c r="A383" s="292" t="s">
        <v>5328</v>
      </c>
      <c r="B383" s="119" t="e">
        <f>VLOOKUP(A$31:A$2734,'DNEVNI IZVESTAJ'!B$2:G$1390,6,0)</f>
        <v>#N/A</v>
      </c>
      <c r="C383" s="134" t="e">
        <f>VLOOKUP(A$31:A$2734,'DNEVNI IZVESTAJ'!B$2:AS$1390,29,0)</f>
        <v>#N/A</v>
      </c>
      <c r="D383" s="133">
        <f>COUNTIF('DNEVNI IZVESTAJ'!B$2:B$1390,A$31:A$2715)</f>
        <v>0</v>
      </c>
      <c r="E383" s="133" t="e">
        <f>VLOOKUP(A$31:A$2759,'DNEVNI IZVESTAJ'!B$2:H$1390,5,0)</f>
        <v>#N/A</v>
      </c>
      <c r="F383" s="117">
        <f ca="1">SUMIF('DNEVNI IZVESTAJ'!A$2:D$1390,A383,'DNEVNI IZVESTAJ'!B$2:B$1390)</f>
        <v>0</v>
      </c>
      <c r="H383" s="117">
        <f ca="1">SUMIF('DNEVNI IZVESTAJ'!A$2:D$1390,A383,'DNEVNI IZVESTAJ'!C$2:C$1390)</f>
        <v>0</v>
      </c>
      <c r="I383" s="118">
        <f t="shared" ca="1" si="9"/>
        <v>0</v>
      </c>
      <c r="L383" s="156"/>
    </row>
    <row r="384" spans="1:12" ht="15" hidden="1">
      <c r="A384" s="292" t="s">
        <v>15333</v>
      </c>
      <c r="B384" s="119" t="str">
        <f>VLOOKUP(A$31:A$2734,'DNEVNI IZVESTAJ'!B$2:G$1390,6,0)</f>
        <v>INDIV</v>
      </c>
      <c r="C384" s="134" t="str">
        <f>VLOOKUP(A$31:A$2734,'DNEVNI IZVESTAJ'!B$2:AS$1390,29,0)</f>
        <v>0</v>
      </c>
      <c r="D384" s="133">
        <f>COUNTIF('DNEVNI IZVESTAJ'!B$2:B$1390,A$31:A$2715)</f>
        <v>1</v>
      </c>
      <c r="E384" s="133">
        <f>VLOOKUP(A$31:A$2759,'DNEVNI IZVESTAJ'!B$2:H$1390,5,0)</f>
        <v>0</v>
      </c>
      <c r="F384" s="117">
        <f ca="1">SUMIF('DNEVNI IZVESTAJ'!A$2:D$1390,A384,'DNEVNI IZVESTAJ'!B$2:B$1390)</f>
        <v>0</v>
      </c>
      <c r="H384" s="117">
        <f ca="1">SUMIF('DNEVNI IZVESTAJ'!A$2:D$1390,A384,'DNEVNI IZVESTAJ'!C$2:C$1390)</f>
        <v>9567.5300000000007</v>
      </c>
      <c r="I384" s="118">
        <f t="shared" ca="1" si="9"/>
        <v>9567.5300000000007</v>
      </c>
      <c r="L384" s="156"/>
    </row>
    <row r="385" spans="1:12" ht="15">
      <c r="A385" s="292" t="s">
        <v>503</v>
      </c>
      <c r="B385" s="119" t="str">
        <f>VLOOKUP(A$31:A$2734,'DNEVNI IZVESTAJ'!B$2:G$1390,6,0)</f>
        <v>SME</v>
      </c>
      <c r="C385" s="134" t="str">
        <f>VLOOKUP(A$31:A$2734,'DNEVNI IZVESTAJ'!B$2:AS$1390,29,0)</f>
        <v>6</v>
      </c>
      <c r="D385" s="133">
        <f>COUNTIF('DNEVNI IZVESTAJ'!B$2:B$1390,A$31:A$2715)</f>
        <v>1</v>
      </c>
      <c r="E385" s="133">
        <f>VLOOKUP(A$31:A$2759,'DNEVNI IZVESTAJ'!B$2:H$1390,5,0)</f>
        <v>18</v>
      </c>
      <c r="F385" s="117">
        <f ca="1">SUMIF('DNEVNI IZVESTAJ'!A$2:D$1390,A385,'DNEVNI IZVESTAJ'!B$2:B$1390)</f>
        <v>1087.04</v>
      </c>
      <c r="H385" s="117">
        <f ca="1">SUMIF('DNEVNI IZVESTAJ'!A$2:D$1390,A385,'DNEVNI IZVESTAJ'!C$2:C$1390)</f>
        <v>22606.84</v>
      </c>
      <c r="I385" s="118">
        <f t="shared" ca="1" si="9"/>
        <v>23693.88</v>
      </c>
      <c r="L385" s="156"/>
    </row>
    <row r="386" spans="1:12" ht="15" hidden="1">
      <c r="A386" s="292" t="s">
        <v>278</v>
      </c>
      <c r="B386" s="119" t="e">
        <f>VLOOKUP(A$31:A$2734,'DNEVNI IZVESTAJ'!B$2:G$1390,6,0)</f>
        <v>#N/A</v>
      </c>
      <c r="C386" s="134" t="e">
        <f>VLOOKUP(A$31:A$2734,'DNEVNI IZVESTAJ'!B$2:AS$1390,29,0)</f>
        <v>#N/A</v>
      </c>
      <c r="D386" s="133">
        <f>COUNTIF('DNEVNI IZVESTAJ'!B$2:B$1390,A$31:A$2715)</f>
        <v>0</v>
      </c>
      <c r="E386" s="133" t="e">
        <f>VLOOKUP(A$31:A$2759,'DNEVNI IZVESTAJ'!B$2:H$1390,5,0)</f>
        <v>#N/A</v>
      </c>
      <c r="F386" s="117">
        <f ca="1">SUMIF('DNEVNI IZVESTAJ'!A$2:D$1390,A386,'DNEVNI IZVESTAJ'!B$2:B$1390)</f>
        <v>0</v>
      </c>
      <c r="H386" s="117">
        <f ca="1">SUMIF('DNEVNI IZVESTAJ'!A$2:D$1390,A386,'DNEVNI IZVESTAJ'!C$2:C$1390)</f>
        <v>0</v>
      </c>
      <c r="I386" s="118">
        <f t="shared" ca="1" si="9"/>
        <v>0</v>
      </c>
      <c r="L386" s="156"/>
    </row>
    <row r="387" spans="1:12" ht="15" hidden="1">
      <c r="A387" s="292" t="s">
        <v>5336</v>
      </c>
      <c r="B387" s="119" t="e">
        <f>VLOOKUP(A$31:A$2734,'DNEVNI IZVESTAJ'!B$2:G$1390,6,0)</f>
        <v>#N/A</v>
      </c>
      <c r="C387" s="134" t="e">
        <f>VLOOKUP(A$31:A$2734,'DNEVNI IZVESTAJ'!B$2:AS$1390,29,0)</f>
        <v>#N/A</v>
      </c>
      <c r="D387" s="133">
        <f>COUNTIF('DNEVNI IZVESTAJ'!B$2:B$1390,A$31:A$2715)</f>
        <v>0</v>
      </c>
      <c r="E387" s="133" t="e">
        <f>VLOOKUP(A$31:A$2759,'DNEVNI IZVESTAJ'!B$2:H$1390,5,0)</f>
        <v>#N/A</v>
      </c>
      <c r="F387" s="117">
        <f ca="1">SUMIF('DNEVNI IZVESTAJ'!A$2:D$1390,A387,'DNEVNI IZVESTAJ'!B$2:B$1390)</f>
        <v>0</v>
      </c>
      <c r="H387" s="117">
        <f ca="1">SUMIF('DNEVNI IZVESTAJ'!A$2:D$1390,A387,'DNEVNI IZVESTAJ'!C$2:C$1390)</f>
        <v>0</v>
      </c>
      <c r="I387" s="118">
        <f t="shared" ca="1" si="9"/>
        <v>0</v>
      </c>
      <c r="L387" s="156"/>
    </row>
    <row r="388" spans="1:12" ht="15" hidden="1">
      <c r="A388" s="292" t="s">
        <v>5339</v>
      </c>
      <c r="B388" s="119" t="e">
        <f>VLOOKUP(A$31:A$2734,'DNEVNI IZVESTAJ'!B$2:G$1390,6,0)</f>
        <v>#N/A</v>
      </c>
      <c r="C388" s="134" t="e">
        <f>VLOOKUP(A$31:A$2734,'DNEVNI IZVESTAJ'!B$2:AS$1390,29,0)</f>
        <v>#N/A</v>
      </c>
      <c r="D388" s="133">
        <f>COUNTIF('DNEVNI IZVESTAJ'!B$2:B$1390,A$31:A$2715)</f>
        <v>0</v>
      </c>
      <c r="E388" s="133" t="e">
        <f>VLOOKUP(A$31:A$2759,'DNEVNI IZVESTAJ'!B$2:H$1390,5,0)</f>
        <v>#N/A</v>
      </c>
      <c r="F388" s="117">
        <f ca="1">SUMIF('DNEVNI IZVESTAJ'!A$2:D$1390,A388,'DNEVNI IZVESTAJ'!B$2:B$1390)</f>
        <v>0</v>
      </c>
      <c r="H388" s="117">
        <f ca="1">SUMIF('DNEVNI IZVESTAJ'!A$2:D$1390,A388,'DNEVNI IZVESTAJ'!C$2:C$1390)</f>
        <v>0</v>
      </c>
      <c r="I388" s="118">
        <f t="shared" ca="1" si="9"/>
        <v>0</v>
      </c>
      <c r="L388" s="156"/>
    </row>
    <row r="389" spans="1:12" ht="15" hidden="1">
      <c r="A389" s="292" t="s">
        <v>5341</v>
      </c>
      <c r="B389" s="119" t="e">
        <f>VLOOKUP(A$31:A$2734,'DNEVNI IZVESTAJ'!B$2:G$1390,6,0)</f>
        <v>#N/A</v>
      </c>
      <c r="C389" s="134" t="e">
        <f>VLOOKUP(A$31:A$2734,'DNEVNI IZVESTAJ'!B$2:AS$1390,29,0)</f>
        <v>#N/A</v>
      </c>
      <c r="D389" s="133">
        <f>COUNTIF('DNEVNI IZVESTAJ'!B$2:B$1390,A$31:A$2715)</f>
        <v>0</v>
      </c>
      <c r="E389" s="133" t="e">
        <f>VLOOKUP(A$31:A$2759,'DNEVNI IZVESTAJ'!B$2:H$1390,5,0)</f>
        <v>#N/A</v>
      </c>
      <c r="F389" s="117">
        <f ca="1">SUMIF('DNEVNI IZVESTAJ'!A$2:D$1390,A389,'DNEVNI IZVESTAJ'!B$2:B$1390)</f>
        <v>0</v>
      </c>
      <c r="H389" s="117">
        <f ca="1">SUMIF('DNEVNI IZVESTAJ'!A$2:D$1390,A389,'DNEVNI IZVESTAJ'!C$2:C$1390)</f>
        <v>0</v>
      </c>
      <c r="I389" s="118">
        <f t="shared" ca="1" si="9"/>
        <v>0</v>
      </c>
      <c r="L389" s="156"/>
    </row>
    <row r="390" spans="1:12" ht="15" hidden="1">
      <c r="A390" s="292" t="s">
        <v>1076</v>
      </c>
      <c r="B390" s="119" t="str">
        <f>VLOOKUP(A$31:A$2734,'DNEVNI IZVESTAJ'!B$2:G$1390,6,0)</f>
        <v>SBB</v>
      </c>
      <c r="C390" s="134" t="str">
        <f>VLOOKUP(A$31:A$2734,'DNEVNI IZVESTAJ'!B$2:AS$1390,29,0)</f>
        <v>0</v>
      </c>
      <c r="D390" s="133">
        <f>COUNTIF('DNEVNI IZVESTAJ'!B$2:B$1390,A$31:A$2715)</f>
        <v>1</v>
      </c>
      <c r="E390" s="133">
        <f>VLOOKUP(A$31:A$2759,'DNEVNI IZVESTAJ'!B$2:H$1390,5,0)</f>
        <v>1789</v>
      </c>
      <c r="F390" s="117">
        <f ca="1">SUMIF('DNEVNI IZVESTAJ'!A$2:D$1390,A390,'DNEVNI IZVESTAJ'!B$2:B$1390)</f>
        <v>219.58</v>
      </c>
      <c r="H390" s="117">
        <f ca="1">SUMIF('DNEVNI IZVESTAJ'!A$2:D$1390,A390,'DNEVNI IZVESTAJ'!C$2:C$1390)</f>
        <v>0</v>
      </c>
      <c r="I390" s="118">
        <f t="shared" ca="1" si="9"/>
        <v>219.58</v>
      </c>
      <c r="L390" s="156"/>
    </row>
    <row r="391" spans="1:12" ht="15" hidden="1">
      <c r="A391" s="292" t="s">
        <v>5347</v>
      </c>
      <c r="B391" s="119" t="e">
        <f>VLOOKUP(A$31:A$2734,'DNEVNI IZVESTAJ'!B$2:G$1390,6,0)</f>
        <v>#N/A</v>
      </c>
      <c r="C391" s="134" t="e">
        <f>VLOOKUP(A$31:A$2734,'DNEVNI IZVESTAJ'!B$2:AS$1390,29,0)</f>
        <v>#N/A</v>
      </c>
      <c r="D391" s="133">
        <f>COUNTIF('DNEVNI IZVESTAJ'!B$2:B$1390,A$31:A$2715)</f>
        <v>0</v>
      </c>
      <c r="E391" s="133" t="e">
        <f>VLOOKUP(A$31:A$2759,'DNEVNI IZVESTAJ'!B$2:H$1390,5,0)</f>
        <v>#N/A</v>
      </c>
      <c r="F391" s="117">
        <f ca="1">SUMIF('DNEVNI IZVESTAJ'!A$2:D$1390,A391,'DNEVNI IZVESTAJ'!B$2:B$1390)</f>
        <v>0</v>
      </c>
      <c r="H391" s="117">
        <f ca="1">SUMIF('DNEVNI IZVESTAJ'!A$2:D$1390,A391,'DNEVNI IZVESTAJ'!C$2:C$1390)</f>
        <v>0</v>
      </c>
      <c r="I391" s="118">
        <f t="shared" ca="1" si="9"/>
        <v>0</v>
      </c>
      <c r="L391" s="156"/>
    </row>
    <row r="392" spans="1:12" ht="15" hidden="1">
      <c r="A392" s="292" t="s">
        <v>5349</v>
      </c>
      <c r="B392" s="119" t="e">
        <f>VLOOKUP(A$31:A$2734,'DNEVNI IZVESTAJ'!B$2:G$1390,6,0)</f>
        <v>#N/A</v>
      </c>
      <c r="C392" s="134" t="e">
        <f>VLOOKUP(A$31:A$2734,'DNEVNI IZVESTAJ'!B$2:AS$1390,29,0)</f>
        <v>#N/A</v>
      </c>
      <c r="D392" s="133">
        <f>COUNTIF('DNEVNI IZVESTAJ'!B$2:B$1390,A$31:A$2715)</f>
        <v>0</v>
      </c>
      <c r="E392" s="133" t="e">
        <f>VLOOKUP(A$31:A$2759,'DNEVNI IZVESTAJ'!B$2:H$1390,5,0)</f>
        <v>#N/A</v>
      </c>
      <c r="F392" s="117">
        <f ca="1">SUMIF('DNEVNI IZVESTAJ'!A$2:D$1390,A392,'DNEVNI IZVESTAJ'!B$2:B$1390)</f>
        <v>0</v>
      </c>
      <c r="H392" s="117">
        <f ca="1">SUMIF('DNEVNI IZVESTAJ'!A$2:D$1390,A392,'DNEVNI IZVESTAJ'!C$2:C$1390)</f>
        <v>0</v>
      </c>
      <c r="I392" s="118">
        <f t="shared" ca="1" si="9"/>
        <v>0</v>
      </c>
      <c r="L392" s="156"/>
    </row>
    <row r="393" spans="1:12" ht="15" hidden="1">
      <c r="A393" s="292" t="s">
        <v>5351</v>
      </c>
      <c r="B393" s="119" t="e">
        <f>VLOOKUP(A$31:A$2734,'DNEVNI IZVESTAJ'!B$2:G$1390,6,0)</f>
        <v>#N/A</v>
      </c>
      <c r="C393" s="134" t="e">
        <f>VLOOKUP(A$31:A$2734,'DNEVNI IZVESTAJ'!B$2:AS$1390,29,0)</f>
        <v>#N/A</v>
      </c>
      <c r="D393" s="133">
        <f>COUNTIF('DNEVNI IZVESTAJ'!B$2:B$1390,A$31:A$2715)</f>
        <v>0</v>
      </c>
      <c r="E393" s="133" t="e">
        <f>VLOOKUP(A$31:A$2759,'DNEVNI IZVESTAJ'!B$2:H$1390,5,0)</f>
        <v>#N/A</v>
      </c>
      <c r="F393" s="117">
        <f ca="1">SUMIF('DNEVNI IZVESTAJ'!A$2:D$1390,A393,'DNEVNI IZVESTAJ'!B$2:B$1390)</f>
        <v>0</v>
      </c>
      <c r="H393" s="117">
        <f ca="1">SUMIF('DNEVNI IZVESTAJ'!A$2:D$1390,A393,'DNEVNI IZVESTAJ'!C$2:C$1390)</f>
        <v>0</v>
      </c>
      <c r="I393" s="118">
        <f t="shared" ca="1" si="9"/>
        <v>0</v>
      </c>
      <c r="L393" s="156"/>
    </row>
    <row r="394" spans="1:12" ht="15" hidden="1">
      <c r="A394" s="292" t="s">
        <v>5355</v>
      </c>
      <c r="B394" s="119" t="str">
        <f>VLOOKUP(A$31:A$2734,'DNEVNI IZVESTAJ'!B$2:G$1390,6,0)</f>
        <v>INDIV</v>
      </c>
      <c r="C394" s="134" t="str">
        <f>VLOOKUP(A$31:A$2734,'DNEVNI IZVESTAJ'!B$2:AS$1390,29,0)</f>
        <v>0</v>
      </c>
      <c r="D394" s="133">
        <f>COUNTIF('DNEVNI IZVESTAJ'!B$2:B$1390,A$31:A$2715)</f>
        <v>1</v>
      </c>
      <c r="E394" s="133">
        <f>VLOOKUP(A$31:A$2759,'DNEVNI IZVESTAJ'!B$2:H$1390,5,0)</f>
        <v>0</v>
      </c>
      <c r="F394" s="117">
        <f ca="1">SUMIF('DNEVNI IZVESTAJ'!A$2:D$1390,A394,'DNEVNI IZVESTAJ'!B$2:B$1390)</f>
        <v>0</v>
      </c>
      <c r="H394" s="117">
        <f ca="1">SUMIF('DNEVNI IZVESTAJ'!A$2:D$1390,A394,'DNEVNI IZVESTAJ'!C$2:C$1390)</f>
        <v>320.22000000000003</v>
      </c>
      <c r="I394" s="118">
        <f t="shared" ca="1" si="9"/>
        <v>320.22000000000003</v>
      </c>
      <c r="L394" s="156"/>
    </row>
    <row r="395" spans="1:12" ht="15" hidden="1">
      <c r="A395" s="292" t="s">
        <v>5047</v>
      </c>
      <c r="B395" s="119" t="e">
        <f>VLOOKUP(A$31:A$2734,'DNEVNI IZVESTAJ'!B$2:G$1390,6,0)</f>
        <v>#N/A</v>
      </c>
      <c r="C395" s="134" t="e">
        <f>VLOOKUP(A$31:A$2734,'DNEVNI IZVESTAJ'!B$2:AS$1390,29,0)</f>
        <v>#N/A</v>
      </c>
      <c r="D395" s="133">
        <f>COUNTIF('DNEVNI IZVESTAJ'!B$2:B$1390,A$31:A$2715)</f>
        <v>0</v>
      </c>
      <c r="E395" s="133" t="e">
        <f>VLOOKUP(A$31:A$2759,'DNEVNI IZVESTAJ'!B$2:H$1390,5,0)</f>
        <v>#N/A</v>
      </c>
      <c r="F395" s="117">
        <f ca="1">SUMIF('DNEVNI IZVESTAJ'!A$2:D$1390,A395,'DNEVNI IZVESTAJ'!B$2:B$1390)</f>
        <v>0</v>
      </c>
      <c r="H395" s="117">
        <f ca="1">SUMIF('DNEVNI IZVESTAJ'!A$2:D$1390,A395,'DNEVNI IZVESTAJ'!C$2:C$1390)</f>
        <v>0</v>
      </c>
      <c r="I395" s="118">
        <f t="shared" ca="1" si="9"/>
        <v>0</v>
      </c>
      <c r="L395" s="156"/>
    </row>
    <row r="396" spans="1:12" ht="15" hidden="1">
      <c r="A396" s="292" t="s">
        <v>276</v>
      </c>
      <c r="B396" s="119" t="e">
        <f>VLOOKUP(A$31:A$2734,'DNEVNI IZVESTAJ'!B$2:G$1390,6,0)</f>
        <v>#N/A</v>
      </c>
      <c r="C396" s="134" t="e">
        <f>VLOOKUP(A$31:A$2734,'DNEVNI IZVESTAJ'!B$2:AS$1390,29,0)</f>
        <v>#N/A</v>
      </c>
      <c r="D396" s="133">
        <f>COUNTIF('DNEVNI IZVESTAJ'!B$2:B$1390,A$31:A$2715)</f>
        <v>0</v>
      </c>
      <c r="E396" s="133" t="e">
        <f>VLOOKUP(A$31:A$2759,'DNEVNI IZVESTAJ'!B$2:H$1390,5,0)</f>
        <v>#N/A</v>
      </c>
      <c r="F396" s="117">
        <f ca="1">SUMIF('DNEVNI IZVESTAJ'!A$2:D$1390,A396,'DNEVNI IZVESTAJ'!B$2:B$1390)</f>
        <v>0</v>
      </c>
      <c r="H396" s="117">
        <f ca="1">SUMIF('DNEVNI IZVESTAJ'!A$2:D$1390,A396,'DNEVNI IZVESTAJ'!C$2:C$1390)</f>
        <v>0</v>
      </c>
      <c r="I396" s="118">
        <f t="shared" ca="1" si="9"/>
        <v>0</v>
      </c>
      <c r="L396" s="156"/>
    </row>
    <row r="397" spans="1:12" ht="15" hidden="1">
      <c r="A397" s="292" t="s">
        <v>2518</v>
      </c>
      <c r="B397" s="119" t="e">
        <f>VLOOKUP(A$31:A$2734,'DNEVNI IZVESTAJ'!B$2:G$1390,6,0)</f>
        <v>#N/A</v>
      </c>
      <c r="C397" s="134" t="e">
        <f>VLOOKUP(A$31:A$2734,'DNEVNI IZVESTAJ'!B$2:AS$1390,29,0)</f>
        <v>#N/A</v>
      </c>
      <c r="D397" s="133">
        <f>COUNTIF('DNEVNI IZVESTAJ'!B$2:B$1390,A$31:A$2715)</f>
        <v>0</v>
      </c>
      <c r="E397" s="133" t="e">
        <f>VLOOKUP(A$31:A$2759,'DNEVNI IZVESTAJ'!B$2:H$1390,5,0)</f>
        <v>#N/A</v>
      </c>
      <c r="F397" s="117">
        <f ca="1">SUMIF('DNEVNI IZVESTAJ'!A$2:D$1390,A397,'DNEVNI IZVESTAJ'!B$2:B$1390)</f>
        <v>0</v>
      </c>
      <c r="H397" s="117">
        <f ca="1">SUMIF('DNEVNI IZVESTAJ'!A$2:D$1390,A397,'DNEVNI IZVESTAJ'!C$2:C$1390)</f>
        <v>0</v>
      </c>
      <c r="I397" s="118">
        <f t="shared" ca="1" si="9"/>
        <v>0</v>
      </c>
      <c r="L397" s="156"/>
    </row>
    <row r="398" spans="1:12" ht="15" hidden="1">
      <c r="A398" s="292" t="s">
        <v>638</v>
      </c>
      <c r="B398" s="119" t="str">
        <f>VLOOKUP(A$31:A$2734,'DNEVNI IZVESTAJ'!B$2:G$1390,6,0)</f>
        <v>SBB</v>
      </c>
      <c r="C398" s="134" t="str">
        <f>VLOOKUP(A$31:A$2734,'DNEVNI IZVESTAJ'!B$2:AS$1390,29,0)</f>
        <v>0</v>
      </c>
      <c r="D398" s="133">
        <f>COUNTIF('DNEVNI IZVESTAJ'!B$2:B$1390,A$31:A$2715)</f>
        <v>5</v>
      </c>
      <c r="E398" s="133">
        <f>VLOOKUP(A$31:A$2759,'DNEVNI IZVESTAJ'!B$2:H$1390,5,0)</f>
        <v>1143</v>
      </c>
      <c r="F398" s="117">
        <f ca="1">SUMIF('DNEVNI IZVESTAJ'!A$2:D$1390,A398,'DNEVNI IZVESTAJ'!B$2:B$1390)</f>
        <v>3153.9199999999996</v>
      </c>
      <c r="H398" s="117">
        <f ca="1">SUMIF('DNEVNI IZVESTAJ'!A$2:D$1390,A398,'DNEVNI IZVESTAJ'!C$2:C$1390)</f>
        <v>0</v>
      </c>
      <c r="I398" s="118">
        <f t="shared" ca="1" si="9"/>
        <v>3153.9199999999996</v>
      </c>
      <c r="L398" s="156"/>
    </row>
    <row r="399" spans="1:12" ht="15" hidden="1">
      <c r="A399" s="292" t="s">
        <v>5236</v>
      </c>
      <c r="B399" s="119" t="e">
        <f>VLOOKUP(A$31:A$2734,'DNEVNI IZVESTAJ'!B$2:G$1390,6,0)</f>
        <v>#N/A</v>
      </c>
      <c r="C399" s="134" t="e">
        <f>VLOOKUP(A$31:A$2734,'DNEVNI IZVESTAJ'!B$2:AS$1390,29,0)</f>
        <v>#N/A</v>
      </c>
      <c r="D399" s="133">
        <f>COUNTIF('DNEVNI IZVESTAJ'!B$2:B$1390,A$31:A$2715)</f>
        <v>0</v>
      </c>
      <c r="E399" s="133" t="e">
        <f>VLOOKUP(A$31:A$2759,'DNEVNI IZVESTAJ'!B$2:H$1390,5,0)</f>
        <v>#N/A</v>
      </c>
      <c r="F399" s="117">
        <f ca="1">SUMIF('DNEVNI IZVESTAJ'!A$2:D$1390,A399,'DNEVNI IZVESTAJ'!B$2:B$1390)</f>
        <v>0</v>
      </c>
      <c r="H399" s="117">
        <f ca="1">SUMIF('DNEVNI IZVESTAJ'!A$2:D$1390,A399,'DNEVNI IZVESTAJ'!C$2:C$1390)</f>
        <v>0</v>
      </c>
      <c r="I399" s="118">
        <f t="shared" ca="1" si="9"/>
        <v>0</v>
      </c>
      <c r="L399" s="156"/>
    </row>
    <row r="400" spans="1:12" ht="15" hidden="1">
      <c r="A400" s="292" t="s">
        <v>161</v>
      </c>
      <c r="B400" s="119" t="e">
        <f>VLOOKUP(A$31:A$2734,'DNEVNI IZVESTAJ'!B$2:G$1390,6,0)</f>
        <v>#N/A</v>
      </c>
      <c r="C400" s="134" t="e">
        <f>VLOOKUP(A$31:A$2734,'DNEVNI IZVESTAJ'!B$2:AS$1390,29,0)</f>
        <v>#N/A</v>
      </c>
      <c r="D400" s="133">
        <f>COUNTIF('DNEVNI IZVESTAJ'!B$2:B$1390,A$31:A$2715)</f>
        <v>0</v>
      </c>
      <c r="E400" s="133" t="e">
        <f>VLOOKUP(A$31:A$2759,'DNEVNI IZVESTAJ'!B$2:H$1390,5,0)</f>
        <v>#N/A</v>
      </c>
      <c r="F400" s="117">
        <f ca="1">SUMIF('DNEVNI IZVESTAJ'!A$2:D$1390,A400,'DNEVNI IZVESTAJ'!B$2:B$1390)</f>
        <v>0</v>
      </c>
      <c r="H400" s="117">
        <f ca="1">SUMIF('DNEVNI IZVESTAJ'!A$2:D$1390,A400,'DNEVNI IZVESTAJ'!C$2:C$1390)</f>
        <v>0</v>
      </c>
      <c r="I400" s="118">
        <f t="shared" ca="1" si="9"/>
        <v>0</v>
      </c>
      <c r="L400" s="156"/>
    </row>
    <row r="401" spans="1:12" ht="15" hidden="1">
      <c r="A401" s="292" t="s">
        <v>5238</v>
      </c>
      <c r="B401" s="119" t="e">
        <f>VLOOKUP(A$31:A$2734,'DNEVNI IZVESTAJ'!B$2:G$1390,6,0)</f>
        <v>#N/A</v>
      </c>
      <c r="C401" s="134" t="e">
        <f>VLOOKUP(A$31:A$2734,'DNEVNI IZVESTAJ'!B$2:AS$1390,29,0)</f>
        <v>#N/A</v>
      </c>
      <c r="D401" s="133">
        <f>COUNTIF('DNEVNI IZVESTAJ'!B$2:B$1390,A$31:A$2715)</f>
        <v>0</v>
      </c>
      <c r="E401" s="133" t="e">
        <f>VLOOKUP(A$31:A$2759,'DNEVNI IZVESTAJ'!B$2:H$1390,5,0)</f>
        <v>#N/A</v>
      </c>
      <c r="F401" s="117">
        <f ca="1">SUMIF('DNEVNI IZVESTAJ'!A$2:D$1390,A401,'DNEVNI IZVESTAJ'!B$2:B$1390)</f>
        <v>0</v>
      </c>
      <c r="H401" s="117">
        <f ca="1">SUMIF('DNEVNI IZVESTAJ'!A$2:D$1390,A401,'DNEVNI IZVESTAJ'!C$2:C$1390)</f>
        <v>0</v>
      </c>
      <c r="I401" s="118">
        <f t="shared" ca="1" si="9"/>
        <v>0</v>
      </c>
      <c r="L401" s="156"/>
    </row>
    <row r="402" spans="1:12" ht="15" hidden="1">
      <c r="A402" s="292" t="s">
        <v>5368</v>
      </c>
      <c r="B402" s="119" t="e">
        <f>VLOOKUP(A$31:A$2734,'DNEVNI IZVESTAJ'!B$2:G$1390,6,0)</f>
        <v>#N/A</v>
      </c>
      <c r="C402" s="134" t="e">
        <f>VLOOKUP(A$31:A$2734,'DNEVNI IZVESTAJ'!B$2:AS$1390,29,0)</f>
        <v>#N/A</v>
      </c>
      <c r="D402" s="133">
        <f>COUNTIF('DNEVNI IZVESTAJ'!B$2:B$1390,A$31:A$2715)</f>
        <v>0</v>
      </c>
      <c r="E402" s="133" t="e">
        <f>VLOOKUP(A$31:A$2759,'DNEVNI IZVESTAJ'!B$2:H$1390,5,0)</f>
        <v>#N/A</v>
      </c>
      <c r="F402" s="117">
        <f ca="1">SUMIF('DNEVNI IZVESTAJ'!A$2:D$1390,A402,'DNEVNI IZVESTAJ'!B$2:B$1390)</f>
        <v>0</v>
      </c>
      <c r="H402" s="117">
        <f ca="1">SUMIF('DNEVNI IZVESTAJ'!A$2:D$1390,A402,'DNEVNI IZVESTAJ'!C$2:C$1390)</f>
        <v>0</v>
      </c>
      <c r="I402" s="118">
        <f t="shared" ca="1" si="9"/>
        <v>0</v>
      </c>
      <c r="L402" s="156"/>
    </row>
    <row r="403" spans="1:12" ht="15" hidden="1">
      <c r="A403" s="292" t="s">
        <v>15703</v>
      </c>
      <c r="B403" s="119" t="e">
        <f>VLOOKUP(A$31:A$2734,'DNEVNI IZVESTAJ'!B$2:G$1390,6,0)</f>
        <v>#N/A</v>
      </c>
      <c r="C403" s="134" t="e">
        <f>VLOOKUP(A$31:A$2734,'DNEVNI IZVESTAJ'!B$2:AS$1390,29,0)</f>
        <v>#N/A</v>
      </c>
      <c r="D403" s="133">
        <f>COUNTIF('DNEVNI IZVESTAJ'!B$2:B$1390,A$31:A$2715)</f>
        <v>0</v>
      </c>
      <c r="E403" s="133" t="e">
        <f>VLOOKUP(A$31:A$2759,'DNEVNI IZVESTAJ'!B$2:H$1390,5,0)</f>
        <v>#N/A</v>
      </c>
      <c r="F403" s="117">
        <f ca="1">SUMIF('DNEVNI IZVESTAJ'!A$2:D$1390,A403,'DNEVNI IZVESTAJ'!B$2:B$1390)</f>
        <v>0</v>
      </c>
      <c r="H403" s="117">
        <f ca="1">SUMIF('DNEVNI IZVESTAJ'!A$2:D$1390,A403,'DNEVNI IZVESTAJ'!C$2:C$1390)</f>
        <v>0</v>
      </c>
      <c r="I403" s="118">
        <f t="shared" ca="1" si="9"/>
        <v>0</v>
      </c>
      <c r="L403" s="156"/>
    </row>
    <row r="404" spans="1:12" ht="15" hidden="1">
      <c r="A404" s="292" t="s">
        <v>5370</v>
      </c>
      <c r="B404" s="119" t="e">
        <f>VLOOKUP(A$31:A$2734,'DNEVNI IZVESTAJ'!B$2:G$1390,6,0)</f>
        <v>#N/A</v>
      </c>
      <c r="C404" s="134" t="e">
        <f>VLOOKUP(A$31:A$2734,'DNEVNI IZVESTAJ'!B$2:AS$1390,29,0)</f>
        <v>#N/A</v>
      </c>
      <c r="D404" s="133">
        <f>COUNTIF('DNEVNI IZVESTAJ'!B$2:B$1390,A$31:A$2715)</f>
        <v>0</v>
      </c>
      <c r="E404" s="133" t="e">
        <f>VLOOKUP(A$31:A$2759,'DNEVNI IZVESTAJ'!B$2:H$1390,5,0)</f>
        <v>#N/A</v>
      </c>
      <c r="F404" s="117">
        <f ca="1">SUMIF('DNEVNI IZVESTAJ'!A$2:D$1390,A404,'DNEVNI IZVESTAJ'!B$2:B$1390)</f>
        <v>0</v>
      </c>
      <c r="H404" s="117">
        <f ca="1">SUMIF('DNEVNI IZVESTAJ'!A$2:D$1390,A404,'DNEVNI IZVESTAJ'!C$2:C$1390)</f>
        <v>0</v>
      </c>
      <c r="I404" s="118">
        <f t="shared" ca="1" si="9"/>
        <v>0</v>
      </c>
      <c r="L404" s="156"/>
    </row>
    <row r="405" spans="1:12" ht="15" hidden="1">
      <c r="A405" s="292" t="s">
        <v>15653</v>
      </c>
      <c r="B405" s="119" t="str">
        <f>VLOOKUP(A$31:A$2734,'DNEVNI IZVESTAJ'!B$2:G$1390,6,0)</f>
        <v>SME</v>
      </c>
      <c r="C405" s="134" t="str">
        <f>VLOOKUP(A$31:A$2734,'DNEVNI IZVESTAJ'!B$2:AS$1390,29,0)</f>
        <v>5</v>
      </c>
      <c r="D405" s="133">
        <f>COUNTIF('DNEVNI IZVESTAJ'!B$2:B$1390,A$31:A$2715)</f>
        <v>1</v>
      </c>
      <c r="E405" s="133">
        <f>VLOOKUP(A$31:A$2759,'DNEVNI IZVESTAJ'!B$2:H$1390,5,0)</f>
        <v>30</v>
      </c>
      <c r="F405" s="117">
        <f ca="1">SUMIF('DNEVNI IZVESTAJ'!A$2:D$1390,A405,'DNEVNI IZVESTAJ'!B$2:B$1390)</f>
        <v>9890.2099999999991</v>
      </c>
      <c r="H405" s="117">
        <f ca="1">SUMIF('DNEVNI IZVESTAJ'!A$2:D$1390,A405,'DNEVNI IZVESTAJ'!C$2:C$1390)</f>
        <v>409259.7</v>
      </c>
      <c r="I405" s="118">
        <f t="shared" ca="1" si="9"/>
        <v>419149.91000000003</v>
      </c>
      <c r="L405" s="156"/>
    </row>
    <row r="406" spans="1:12" ht="15" hidden="1">
      <c r="A406" s="292" t="s">
        <v>5378</v>
      </c>
      <c r="B406" s="119" t="str">
        <f>VLOOKUP(A$31:A$2734,'DNEVNI IZVESTAJ'!B$2:G$1390,6,0)</f>
        <v>INDIV</v>
      </c>
      <c r="C406" s="134" t="str">
        <f>VLOOKUP(A$31:A$2734,'DNEVNI IZVESTAJ'!B$2:AS$1390,29,0)</f>
        <v>0</v>
      </c>
      <c r="D406" s="133">
        <f>COUNTIF('DNEVNI IZVESTAJ'!B$2:B$1390,A$31:A$2715)</f>
        <v>1</v>
      </c>
      <c r="E406" s="133">
        <f>VLOOKUP(A$31:A$2759,'DNEVNI IZVESTAJ'!B$2:H$1390,5,0)</f>
        <v>0</v>
      </c>
      <c r="F406" s="117">
        <f ca="1">SUMIF('DNEVNI IZVESTAJ'!A$2:D$1390,A406,'DNEVNI IZVESTAJ'!B$2:B$1390)</f>
        <v>0</v>
      </c>
      <c r="H406" s="117">
        <f ca="1">SUMIF('DNEVNI IZVESTAJ'!A$2:D$1390,A406,'DNEVNI IZVESTAJ'!C$2:C$1390)</f>
        <v>154.49</v>
      </c>
      <c r="I406" s="118">
        <f t="shared" ca="1" si="9"/>
        <v>154.49</v>
      </c>
      <c r="L406" s="156"/>
    </row>
    <row r="407" spans="1:12" ht="15" hidden="1">
      <c r="A407" s="292" t="s">
        <v>3106</v>
      </c>
      <c r="B407" s="119" t="e">
        <f>VLOOKUP(A$31:A$2734,'DNEVNI IZVESTAJ'!B$2:G$1390,6,0)</f>
        <v>#N/A</v>
      </c>
      <c r="C407" s="134" t="e">
        <f>VLOOKUP(A$31:A$2734,'DNEVNI IZVESTAJ'!B$2:AS$1390,29,0)</f>
        <v>#N/A</v>
      </c>
      <c r="D407" s="133">
        <f>COUNTIF('DNEVNI IZVESTAJ'!B$2:B$1390,A$31:A$2715)</f>
        <v>0</v>
      </c>
      <c r="E407" s="133" t="e">
        <f>VLOOKUP(A$31:A$2759,'DNEVNI IZVESTAJ'!B$2:H$1390,5,0)</f>
        <v>#N/A</v>
      </c>
      <c r="F407" s="117">
        <f ca="1">SUMIF('DNEVNI IZVESTAJ'!A$2:D$1390,A407,'DNEVNI IZVESTAJ'!B$2:B$1390)</f>
        <v>0</v>
      </c>
      <c r="H407" s="117">
        <f ca="1">SUMIF('DNEVNI IZVESTAJ'!A$2:D$1390,A407,'DNEVNI IZVESTAJ'!C$2:C$1390)</f>
        <v>0</v>
      </c>
      <c r="I407" s="118">
        <f t="shared" ca="1" si="9"/>
        <v>0</v>
      </c>
      <c r="L407" s="156"/>
    </row>
    <row r="408" spans="1:12" ht="15" hidden="1">
      <c r="A408" s="292" t="s">
        <v>3108</v>
      </c>
      <c r="B408" s="119" t="e">
        <f>VLOOKUP(A$31:A$2734,'DNEVNI IZVESTAJ'!B$2:G$1390,6,0)</f>
        <v>#N/A</v>
      </c>
      <c r="C408" s="134" t="e">
        <f>VLOOKUP(A$31:A$2734,'DNEVNI IZVESTAJ'!B$2:AS$1390,29,0)</f>
        <v>#N/A</v>
      </c>
      <c r="D408" s="133">
        <f>COUNTIF('DNEVNI IZVESTAJ'!B$2:B$1390,A$31:A$2715)</f>
        <v>0</v>
      </c>
      <c r="E408" s="133" t="e">
        <f>VLOOKUP(A$31:A$2759,'DNEVNI IZVESTAJ'!B$2:H$1390,5,0)</f>
        <v>#N/A</v>
      </c>
      <c r="F408" s="117">
        <f ca="1">SUMIF('DNEVNI IZVESTAJ'!A$2:D$1390,A408,'DNEVNI IZVESTAJ'!B$2:B$1390)</f>
        <v>0</v>
      </c>
      <c r="H408" s="117">
        <f ca="1">SUMIF('DNEVNI IZVESTAJ'!A$2:D$1390,A408,'DNEVNI IZVESTAJ'!C$2:C$1390)</f>
        <v>0</v>
      </c>
      <c r="I408" s="118">
        <f t="shared" ca="1" si="9"/>
        <v>0</v>
      </c>
      <c r="L408" s="156"/>
    </row>
    <row r="409" spans="1:12" ht="15" hidden="1">
      <c r="A409" s="292" t="s">
        <v>16029</v>
      </c>
      <c r="B409" s="119" t="e">
        <f>VLOOKUP(A$31:A$2734,'DNEVNI IZVESTAJ'!B$2:G$1390,6,0)</f>
        <v>#N/A</v>
      </c>
      <c r="C409" s="134" t="e">
        <f>VLOOKUP(A$31:A$2734,'DNEVNI IZVESTAJ'!B$2:AS$1390,29,0)</f>
        <v>#N/A</v>
      </c>
      <c r="D409" s="133">
        <f>COUNTIF('DNEVNI IZVESTAJ'!B$2:B$1390,A$31:A$2715)</f>
        <v>0</v>
      </c>
      <c r="E409" s="133" t="e">
        <f>VLOOKUP(A$31:A$2759,'DNEVNI IZVESTAJ'!B$2:H$1390,5,0)</f>
        <v>#N/A</v>
      </c>
      <c r="F409" s="117">
        <f ca="1">SUMIF('DNEVNI IZVESTAJ'!A$2:D$1390,A409,'DNEVNI IZVESTAJ'!B$2:B$1390)</f>
        <v>0</v>
      </c>
      <c r="H409" s="117">
        <f ca="1">SUMIF('DNEVNI IZVESTAJ'!A$2:D$1390,A409,'DNEVNI IZVESTAJ'!C$2:C$1390)</f>
        <v>0</v>
      </c>
      <c r="I409" s="118">
        <f t="shared" ca="1" si="9"/>
        <v>0</v>
      </c>
      <c r="L409" s="156"/>
    </row>
    <row r="410" spans="1:12" ht="15" hidden="1">
      <c r="A410" s="292" t="s">
        <v>5052</v>
      </c>
      <c r="B410" s="119" t="e">
        <f>VLOOKUP(A$31:A$2734,'DNEVNI IZVESTAJ'!B$2:G$1390,6,0)</f>
        <v>#N/A</v>
      </c>
      <c r="C410" s="134" t="e">
        <f>VLOOKUP(A$31:A$2734,'DNEVNI IZVESTAJ'!B$2:AS$1390,29,0)</f>
        <v>#N/A</v>
      </c>
      <c r="D410" s="133">
        <f>COUNTIF('DNEVNI IZVESTAJ'!B$2:B$1390,A$31:A$2715)</f>
        <v>0</v>
      </c>
      <c r="E410" s="133" t="e">
        <f>VLOOKUP(A$31:A$2759,'DNEVNI IZVESTAJ'!B$2:H$1390,5,0)</f>
        <v>#N/A</v>
      </c>
      <c r="F410" s="117">
        <f ca="1">SUMIF('DNEVNI IZVESTAJ'!A$2:D$1390,A410,'DNEVNI IZVESTAJ'!B$2:B$1390)</f>
        <v>0</v>
      </c>
      <c r="H410" s="117">
        <f ca="1">SUMIF('DNEVNI IZVESTAJ'!A$2:D$1390,A410,'DNEVNI IZVESTAJ'!C$2:C$1390)</f>
        <v>0</v>
      </c>
      <c r="I410" s="118">
        <f t="shared" ca="1" si="9"/>
        <v>0</v>
      </c>
      <c r="L410" s="156"/>
    </row>
    <row r="411" spans="1:12" ht="15" hidden="1">
      <c r="A411" s="292" t="s">
        <v>4627</v>
      </c>
      <c r="B411" s="119" t="str">
        <f>VLOOKUP(A$31:A$2734,'DNEVNI IZVESTAJ'!B$2:G$1390,6,0)</f>
        <v>SME</v>
      </c>
      <c r="C411" s="134" t="str">
        <f>VLOOKUP(A$31:A$2734,'DNEVNI IZVESTAJ'!B$2:AS$1390,29,0)</f>
        <v>11</v>
      </c>
      <c r="D411" s="133">
        <f>COUNTIF('DNEVNI IZVESTAJ'!B$2:B$1390,A$31:A$2715)</f>
        <v>2</v>
      </c>
      <c r="E411" s="133">
        <f>VLOOKUP(A$31:A$2759,'DNEVNI IZVESTAJ'!B$2:H$1390,5,0)</f>
        <v>1768</v>
      </c>
      <c r="F411" s="117">
        <f ca="1">SUMIF('DNEVNI IZVESTAJ'!A$2:D$1390,A411,'DNEVNI IZVESTAJ'!B$2:B$1390)</f>
        <v>36957.269999999997</v>
      </c>
      <c r="H411" s="117">
        <f ca="1">SUMIF('DNEVNI IZVESTAJ'!A$2:D$1390,A411,'DNEVNI IZVESTAJ'!C$2:C$1390)</f>
        <v>0</v>
      </c>
      <c r="I411" s="118">
        <f t="shared" ca="1" si="9"/>
        <v>36957.269999999997</v>
      </c>
      <c r="L411" s="156"/>
    </row>
    <row r="412" spans="1:12" ht="15" hidden="1">
      <c r="A412" s="292" t="s">
        <v>4290</v>
      </c>
      <c r="B412" s="119" t="str">
        <f>VLOOKUP(A$31:A$2734,'DNEVNI IZVESTAJ'!B$2:G$1390,6,0)</f>
        <v>SME</v>
      </c>
      <c r="C412" s="134" t="str">
        <f>VLOOKUP(A$31:A$2734,'DNEVNI IZVESTAJ'!B$2:AS$1390,29,0)</f>
        <v>10</v>
      </c>
      <c r="D412" s="133">
        <f>COUNTIF('DNEVNI IZVESTAJ'!B$2:B$1390,A$31:A$2715)</f>
        <v>1</v>
      </c>
      <c r="E412" s="133">
        <f>VLOOKUP(A$31:A$2759,'DNEVNI IZVESTAJ'!B$2:H$1390,5,0)</f>
        <v>1740</v>
      </c>
      <c r="F412" s="117">
        <f ca="1">SUMIF('DNEVNI IZVESTAJ'!A$2:D$1390,A412,'DNEVNI IZVESTAJ'!B$2:B$1390)</f>
        <v>1078.71</v>
      </c>
      <c r="H412" s="117">
        <f ca="1">SUMIF('DNEVNI IZVESTAJ'!A$2:D$1390,A412,'DNEVNI IZVESTAJ'!C$2:C$1390)</f>
        <v>0</v>
      </c>
      <c r="I412" s="118">
        <f t="shared" ca="1" si="9"/>
        <v>1078.71</v>
      </c>
      <c r="L412" s="156"/>
    </row>
    <row r="413" spans="1:12" ht="15" hidden="1">
      <c r="A413" s="292" t="s">
        <v>3112</v>
      </c>
      <c r="B413" s="119" t="e">
        <f>VLOOKUP(A$31:A$2734,'DNEVNI IZVESTAJ'!B$2:G$1390,6,0)</f>
        <v>#N/A</v>
      </c>
      <c r="C413" s="134" t="e">
        <f>VLOOKUP(A$31:A$2734,'DNEVNI IZVESTAJ'!B$2:AS$1390,29,0)</f>
        <v>#N/A</v>
      </c>
      <c r="D413" s="133">
        <f>COUNTIF('DNEVNI IZVESTAJ'!B$2:B$1390,A$31:A$2715)</f>
        <v>0</v>
      </c>
      <c r="E413" s="133" t="e">
        <f>VLOOKUP(A$31:A$2759,'DNEVNI IZVESTAJ'!B$2:H$1390,5,0)</f>
        <v>#N/A</v>
      </c>
      <c r="F413" s="117">
        <f ca="1">SUMIF('DNEVNI IZVESTAJ'!A$2:D$1390,A413,'DNEVNI IZVESTAJ'!B$2:B$1390)</f>
        <v>0</v>
      </c>
      <c r="H413" s="117">
        <f ca="1">SUMIF('DNEVNI IZVESTAJ'!A$2:D$1390,A413,'DNEVNI IZVESTAJ'!C$2:C$1390)</f>
        <v>0</v>
      </c>
      <c r="I413" s="118">
        <f t="shared" ca="1" si="9"/>
        <v>0</v>
      </c>
      <c r="L413" s="156"/>
    </row>
    <row r="414" spans="1:12" ht="15" hidden="1">
      <c r="A414" s="292" t="s">
        <v>3114</v>
      </c>
      <c r="B414" s="119" t="e">
        <f>VLOOKUP(A$31:A$2734,'DNEVNI IZVESTAJ'!B$2:G$1390,6,0)</f>
        <v>#N/A</v>
      </c>
      <c r="C414" s="134" t="e">
        <f>VLOOKUP(A$31:A$2734,'DNEVNI IZVESTAJ'!B$2:AS$1390,29,0)</f>
        <v>#N/A</v>
      </c>
      <c r="D414" s="133">
        <f>COUNTIF('DNEVNI IZVESTAJ'!B$2:B$1390,A$31:A$2715)</f>
        <v>0</v>
      </c>
      <c r="E414" s="133" t="e">
        <f>VLOOKUP(A$31:A$2759,'DNEVNI IZVESTAJ'!B$2:H$1390,5,0)</f>
        <v>#N/A</v>
      </c>
      <c r="F414" s="117">
        <f ca="1">SUMIF('DNEVNI IZVESTAJ'!A$2:D$1390,A414,'DNEVNI IZVESTAJ'!B$2:B$1390)</f>
        <v>0</v>
      </c>
      <c r="H414" s="117">
        <f ca="1">SUMIF('DNEVNI IZVESTAJ'!A$2:D$1390,A414,'DNEVNI IZVESTAJ'!C$2:C$1390)</f>
        <v>0</v>
      </c>
      <c r="I414" s="118">
        <f t="shared" ca="1" si="9"/>
        <v>0</v>
      </c>
      <c r="L414" s="156"/>
    </row>
    <row r="415" spans="1:12" ht="15" hidden="1">
      <c r="A415" s="292" t="s">
        <v>15289</v>
      </c>
      <c r="B415" s="119" t="str">
        <f>VLOOKUP(A$31:A$2734,'DNEVNI IZVESTAJ'!B$2:G$1390,6,0)</f>
        <v>INDIV</v>
      </c>
      <c r="C415" s="134" t="str">
        <f>VLOOKUP(A$31:A$2734,'DNEVNI IZVESTAJ'!B$2:AS$1390,29,0)</f>
        <v>0</v>
      </c>
      <c r="D415" s="133">
        <f>COUNTIF('DNEVNI IZVESTAJ'!B$2:B$1390,A$31:A$2715)</f>
        <v>1</v>
      </c>
      <c r="E415" s="133">
        <f>VLOOKUP(A$31:A$2759,'DNEVNI IZVESTAJ'!B$2:H$1390,5,0)</f>
        <v>4</v>
      </c>
      <c r="F415" s="117">
        <f ca="1">SUMIF('DNEVNI IZVESTAJ'!A$2:D$1390,A415,'DNEVNI IZVESTAJ'!B$2:B$1390)</f>
        <v>181.9</v>
      </c>
      <c r="H415" s="117">
        <f ca="1">SUMIF('DNEVNI IZVESTAJ'!A$2:D$1390,A415,'DNEVNI IZVESTAJ'!C$2:C$1390)</f>
        <v>5655.97</v>
      </c>
      <c r="I415" s="118">
        <f t="shared" ca="1" si="9"/>
        <v>5837.87</v>
      </c>
      <c r="L415" s="156"/>
    </row>
    <row r="416" spans="1:12" ht="15" hidden="1">
      <c r="A416" s="292" t="s">
        <v>3116</v>
      </c>
      <c r="B416" s="119" t="e">
        <f>VLOOKUP(A$31:A$2734,'DNEVNI IZVESTAJ'!B$2:G$1390,6,0)</f>
        <v>#N/A</v>
      </c>
      <c r="C416" s="134" t="e">
        <f>VLOOKUP(A$31:A$2734,'DNEVNI IZVESTAJ'!B$2:AS$1390,29,0)</f>
        <v>#N/A</v>
      </c>
      <c r="D416" s="133">
        <f>COUNTIF('DNEVNI IZVESTAJ'!B$2:B$1390,A$31:A$2715)</f>
        <v>0</v>
      </c>
      <c r="E416" s="133" t="e">
        <f>VLOOKUP(A$31:A$2759,'DNEVNI IZVESTAJ'!B$2:H$1390,5,0)</f>
        <v>#N/A</v>
      </c>
      <c r="F416" s="117">
        <f ca="1">SUMIF('DNEVNI IZVESTAJ'!A$2:D$1390,A416,'DNEVNI IZVESTAJ'!B$2:B$1390)</f>
        <v>0</v>
      </c>
      <c r="H416" s="117">
        <f ca="1">SUMIF('DNEVNI IZVESTAJ'!A$2:D$1390,A416,'DNEVNI IZVESTAJ'!C$2:C$1390)</f>
        <v>0</v>
      </c>
      <c r="I416" s="118">
        <f t="shared" ca="1" si="9"/>
        <v>0</v>
      </c>
      <c r="L416" s="156"/>
    </row>
    <row r="417" spans="1:12" ht="15" hidden="1">
      <c r="A417" s="292" t="s">
        <v>3275</v>
      </c>
      <c r="B417" s="119" t="e">
        <f>VLOOKUP(A$31:A$2734,'DNEVNI IZVESTAJ'!B$2:G$1390,6,0)</f>
        <v>#N/A</v>
      </c>
      <c r="C417" s="134" t="e">
        <f>VLOOKUP(A$31:A$2734,'DNEVNI IZVESTAJ'!B$2:AS$1390,29,0)</f>
        <v>#N/A</v>
      </c>
      <c r="D417" s="133">
        <f>COUNTIF('DNEVNI IZVESTAJ'!B$2:B$1390,A$31:A$2715)</f>
        <v>0</v>
      </c>
      <c r="E417" s="133" t="e">
        <f>VLOOKUP(A$31:A$2759,'DNEVNI IZVESTAJ'!B$2:H$1390,5,0)</f>
        <v>#N/A</v>
      </c>
      <c r="F417" s="117">
        <f ca="1">SUMIF('DNEVNI IZVESTAJ'!A$2:D$1390,A417,'DNEVNI IZVESTAJ'!B$2:B$1390)</f>
        <v>0</v>
      </c>
      <c r="H417" s="117">
        <f ca="1">SUMIF('DNEVNI IZVESTAJ'!A$2:D$1390,A417,'DNEVNI IZVESTAJ'!C$2:C$1390)</f>
        <v>0</v>
      </c>
      <c r="I417" s="118">
        <f t="shared" ca="1" si="9"/>
        <v>0</v>
      </c>
      <c r="L417" s="156"/>
    </row>
    <row r="418" spans="1:12" ht="15" hidden="1">
      <c r="A418" s="292" t="s">
        <v>4282</v>
      </c>
      <c r="B418" s="119" t="str">
        <f>VLOOKUP(A$31:A$2734,'DNEVNI IZVESTAJ'!B$2:G$1390,6,0)</f>
        <v>SME</v>
      </c>
      <c r="C418" s="134" t="str">
        <f>VLOOKUP(A$31:A$2734,'DNEVNI IZVESTAJ'!B$2:AS$1390,29,0)</f>
        <v>11</v>
      </c>
      <c r="D418" s="133">
        <f>COUNTIF('DNEVNI IZVESTAJ'!B$2:B$1390,A$31:A$2715)</f>
        <v>2</v>
      </c>
      <c r="E418" s="133">
        <f>VLOOKUP(A$31:A$2759,'DNEVNI IZVESTAJ'!B$2:H$1390,5,0)</f>
        <v>1901</v>
      </c>
      <c r="F418" s="117">
        <f ca="1">SUMIF('DNEVNI IZVESTAJ'!A$2:D$1390,A418,'DNEVNI IZVESTAJ'!B$2:B$1390)</f>
        <v>3124.1800000000003</v>
      </c>
      <c r="H418" s="117">
        <f ca="1">SUMIF('DNEVNI IZVESTAJ'!A$2:D$1390,A418,'DNEVNI IZVESTAJ'!C$2:C$1390)</f>
        <v>0</v>
      </c>
      <c r="I418" s="118">
        <f t="shared" ca="1" si="9"/>
        <v>3124.1800000000003</v>
      </c>
      <c r="L418" s="156"/>
    </row>
    <row r="419" spans="1:12" ht="15" hidden="1">
      <c r="A419" s="292" t="s">
        <v>12728</v>
      </c>
      <c r="B419" s="119" t="str">
        <f>VLOOKUP(A$31:A$2734,'DNEVNI IZVESTAJ'!B$2:G$1390,6,0)</f>
        <v>INDIV</v>
      </c>
      <c r="C419" s="134" t="str">
        <f>VLOOKUP(A$31:A$2734,'DNEVNI IZVESTAJ'!B$2:AS$1390,29,0)</f>
        <v>0</v>
      </c>
      <c r="D419" s="133">
        <f>COUNTIF('DNEVNI IZVESTAJ'!B$2:B$1390,A$31:A$2715)</f>
        <v>1</v>
      </c>
      <c r="E419" s="133">
        <f>VLOOKUP(A$31:A$2759,'DNEVNI IZVESTAJ'!B$2:H$1390,5,0)</f>
        <v>0</v>
      </c>
      <c r="F419" s="117">
        <f ca="1">SUMIF('DNEVNI IZVESTAJ'!A$2:D$1390,A419,'DNEVNI IZVESTAJ'!B$2:B$1390)</f>
        <v>0</v>
      </c>
      <c r="H419" s="117">
        <f ca="1">SUMIF('DNEVNI IZVESTAJ'!A$2:D$1390,A419,'DNEVNI IZVESTAJ'!C$2:C$1390)</f>
        <v>0</v>
      </c>
      <c r="I419" s="118">
        <f t="shared" ca="1" si="9"/>
        <v>0</v>
      </c>
      <c r="L419" s="156"/>
    </row>
    <row r="420" spans="1:12" ht="15" hidden="1">
      <c r="A420" s="292" t="s">
        <v>1174</v>
      </c>
      <c r="B420" s="119" t="str">
        <f>VLOOKUP(A$31:A$2734,'DNEVNI IZVESTAJ'!B$2:G$1390,6,0)</f>
        <v>L CORP</v>
      </c>
      <c r="C420" s="134" t="str">
        <f>VLOOKUP(A$31:A$2734,'DNEVNI IZVESTAJ'!B$2:AS$1390,29,0)</f>
        <v>11</v>
      </c>
      <c r="D420" s="133">
        <f>COUNTIF('DNEVNI IZVESTAJ'!B$2:B$1390,A$31:A$2715)</f>
        <v>15</v>
      </c>
      <c r="E420" s="133">
        <f>VLOOKUP(A$31:A$2759,'DNEVNI IZVESTAJ'!B$2:H$1390,5,0)</f>
        <v>1831</v>
      </c>
      <c r="F420" s="117">
        <f ca="1">SUMIF('DNEVNI IZVESTAJ'!A$2:D$1390,A420,'DNEVNI IZVESTAJ'!B$2:B$1390)</f>
        <v>21632.370000000003</v>
      </c>
      <c r="H420" s="117">
        <f ca="1">SUMIF('DNEVNI IZVESTAJ'!A$2:D$1390,A420,'DNEVNI IZVESTAJ'!C$2:C$1390)</f>
        <v>0</v>
      </c>
      <c r="I420" s="118">
        <f t="shared" ca="1" si="9"/>
        <v>21632.370000000003</v>
      </c>
      <c r="L420" s="156"/>
    </row>
    <row r="421" spans="1:12" ht="15" hidden="1">
      <c r="A421" s="292" t="s">
        <v>5241</v>
      </c>
      <c r="B421" s="119" t="e">
        <f>VLOOKUP(A$31:A$2734,'DNEVNI IZVESTAJ'!B$2:G$1390,6,0)</f>
        <v>#N/A</v>
      </c>
      <c r="C421" s="134" t="e">
        <f>VLOOKUP(A$31:A$2734,'DNEVNI IZVESTAJ'!B$2:AS$1390,29,0)</f>
        <v>#N/A</v>
      </c>
      <c r="D421" s="133">
        <f>COUNTIF('DNEVNI IZVESTAJ'!B$2:B$1390,A$31:A$2715)</f>
        <v>0</v>
      </c>
      <c r="E421" s="133" t="e">
        <f>VLOOKUP(A$31:A$2759,'DNEVNI IZVESTAJ'!B$2:H$1390,5,0)</f>
        <v>#N/A</v>
      </c>
      <c r="F421" s="117">
        <f ca="1">SUMIF('DNEVNI IZVESTAJ'!A$2:D$1390,A421,'DNEVNI IZVESTAJ'!B$2:B$1390)</f>
        <v>0</v>
      </c>
      <c r="H421" s="117">
        <f ca="1">SUMIF('DNEVNI IZVESTAJ'!A$2:D$1390,A421,'DNEVNI IZVESTAJ'!C$2:C$1390)</f>
        <v>0</v>
      </c>
      <c r="I421" s="118">
        <f t="shared" ca="1" si="9"/>
        <v>0</v>
      </c>
      <c r="L421" s="156"/>
    </row>
    <row r="422" spans="1:12" ht="15" hidden="1">
      <c r="A422" s="292" t="s">
        <v>15062</v>
      </c>
      <c r="B422" s="119" t="str">
        <f>VLOOKUP(A$31:A$2734,'DNEVNI IZVESTAJ'!B$2:G$1390,6,0)</f>
        <v>INDIV</v>
      </c>
      <c r="C422" s="134" t="str">
        <f>VLOOKUP(A$31:A$2734,'DNEVNI IZVESTAJ'!B$2:AS$1390,29,0)</f>
        <v>0</v>
      </c>
      <c r="D422" s="133">
        <f>COUNTIF('DNEVNI IZVESTAJ'!B$2:B$1390,A$31:A$2715)</f>
        <v>1</v>
      </c>
      <c r="E422" s="133">
        <f>VLOOKUP(A$31:A$2759,'DNEVNI IZVESTAJ'!B$2:H$1390,5,0)</f>
        <v>0</v>
      </c>
      <c r="F422" s="117">
        <f ca="1">SUMIF('DNEVNI IZVESTAJ'!A$2:D$1390,A422,'DNEVNI IZVESTAJ'!B$2:B$1390)</f>
        <v>0</v>
      </c>
      <c r="H422" s="117">
        <f ca="1">SUMIF('DNEVNI IZVESTAJ'!A$2:D$1390,A422,'DNEVNI IZVESTAJ'!C$2:C$1390)</f>
        <v>6390.47</v>
      </c>
      <c r="I422" s="118">
        <f t="shared" ca="1" si="9"/>
        <v>6390.47</v>
      </c>
      <c r="L422" s="156"/>
    </row>
    <row r="423" spans="1:12" ht="15" hidden="1">
      <c r="A423" s="292" t="s">
        <v>13891</v>
      </c>
      <c r="B423" s="119" t="str">
        <f>VLOOKUP(A$31:A$2734,'DNEVNI IZVESTAJ'!B$2:G$1390,6,0)</f>
        <v>INDIV</v>
      </c>
      <c r="C423" s="134" t="str">
        <f>VLOOKUP(A$31:A$2734,'DNEVNI IZVESTAJ'!B$2:AS$1390,29,0)</f>
        <v>0</v>
      </c>
      <c r="D423" s="133">
        <f>COUNTIF('DNEVNI IZVESTAJ'!B$2:B$1390,A$31:A$2715)</f>
        <v>1</v>
      </c>
      <c r="E423" s="133">
        <f>VLOOKUP(A$31:A$2759,'DNEVNI IZVESTAJ'!B$2:H$1390,5,0)</f>
        <v>0</v>
      </c>
      <c r="F423" s="117">
        <f ca="1">SUMIF('DNEVNI IZVESTAJ'!A$2:D$1390,A423,'DNEVNI IZVESTAJ'!B$2:B$1390)</f>
        <v>0</v>
      </c>
      <c r="H423" s="117">
        <f ca="1">SUMIF('DNEVNI IZVESTAJ'!A$2:D$1390,A423,'DNEVNI IZVESTAJ'!C$2:C$1390)</f>
        <v>222.16</v>
      </c>
      <c r="I423" s="118">
        <f t="shared" ca="1" si="9"/>
        <v>222.16</v>
      </c>
      <c r="L423" s="156"/>
    </row>
    <row r="424" spans="1:12" ht="15" hidden="1">
      <c r="A424" s="292" t="s">
        <v>6321</v>
      </c>
      <c r="B424" s="119" t="str">
        <f>VLOOKUP(A$31:A$2734,'DNEVNI IZVESTAJ'!B$2:G$1390,6,0)</f>
        <v>SME</v>
      </c>
      <c r="C424" s="134" t="str">
        <f>VLOOKUP(A$31:A$2734,'DNEVNI IZVESTAJ'!B$2:AS$1390,29,0)</f>
        <v>7</v>
      </c>
      <c r="D424" s="133">
        <f>COUNTIF('DNEVNI IZVESTAJ'!B$2:B$1390,A$31:A$2715)</f>
        <v>18</v>
      </c>
      <c r="E424" s="133">
        <f>VLOOKUP(A$31:A$2759,'DNEVNI IZVESTAJ'!B$2:H$1390,5,0)</f>
        <v>267</v>
      </c>
      <c r="F424" s="117">
        <f ca="1">SUMIF('DNEVNI IZVESTAJ'!A$2:D$1390,A424,'DNEVNI IZVESTAJ'!B$2:B$1390)</f>
        <v>27154.71</v>
      </c>
      <c r="H424" s="117">
        <f ca="1">SUMIF('DNEVNI IZVESTAJ'!A$2:D$1390,A424,'DNEVNI IZVESTAJ'!C$2:C$1390)</f>
        <v>297053.46999999997</v>
      </c>
      <c r="I424" s="118">
        <f t="shared" ca="1" si="9"/>
        <v>324208.18</v>
      </c>
      <c r="L424" s="156"/>
    </row>
    <row r="425" spans="1:12" ht="15" hidden="1">
      <c r="A425" s="292" t="s">
        <v>1037</v>
      </c>
      <c r="B425" s="119" t="e">
        <f>VLOOKUP(A$31:A$2734,'DNEVNI IZVESTAJ'!B$2:G$1390,6,0)</f>
        <v>#N/A</v>
      </c>
      <c r="C425" s="134" t="e">
        <f>VLOOKUP(A$31:A$2734,'DNEVNI IZVESTAJ'!B$2:AS$1390,29,0)</f>
        <v>#N/A</v>
      </c>
      <c r="D425" s="133">
        <f>COUNTIF('DNEVNI IZVESTAJ'!B$2:B$1390,A$31:A$2715)</f>
        <v>0</v>
      </c>
      <c r="E425" s="133" t="e">
        <f>VLOOKUP(A$31:A$2759,'DNEVNI IZVESTAJ'!B$2:H$1390,5,0)</f>
        <v>#N/A</v>
      </c>
      <c r="F425" s="117">
        <f ca="1">SUMIF('DNEVNI IZVESTAJ'!A$2:D$1390,A425,'DNEVNI IZVESTAJ'!B$2:B$1390)</f>
        <v>0</v>
      </c>
      <c r="H425" s="117">
        <f ca="1">SUMIF('DNEVNI IZVESTAJ'!A$2:D$1390,A425,'DNEVNI IZVESTAJ'!C$2:C$1390)</f>
        <v>0</v>
      </c>
      <c r="I425" s="118">
        <f t="shared" ca="1" si="9"/>
        <v>0</v>
      </c>
      <c r="L425" s="156"/>
    </row>
    <row r="426" spans="1:12" ht="15" hidden="1">
      <c r="A426" s="292" t="s">
        <v>178</v>
      </c>
      <c r="B426" s="119" t="e">
        <f>VLOOKUP(A$31:A$2734,'DNEVNI IZVESTAJ'!B$2:G$1390,6,0)</f>
        <v>#N/A</v>
      </c>
      <c r="C426" s="134" t="e">
        <f>VLOOKUP(A$31:A$2734,'DNEVNI IZVESTAJ'!B$2:AS$1390,29,0)</f>
        <v>#N/A</v>
      </c>
      <c r="D426" s="133">
        <f>COUNTIF('DNEVNI IZVESTAJ'!B$2:B$1390,A$31:A$2715)</f>
        <v>0</v>
      </c>
      <c r="E426" s="133" t="e">
        <f>VLOOKUP(A$31:A$2759,'DNEVNI IZVESTAJ'!B$2:H$1390,5,0)</f>
        <v>#N/A</v>
      </c>
      <c r="F426" s="117">
        <f ca="1">SUMIF('DNEVNI IZVESTAJ'!A$2:D$1390,A426,'DNEVNI IZVESTAJ'!B$2:B$1390)</f>
        <v>0</v>
      </c>
      <c r="H426" s="117">
        <f ca="1">SUMIF('DNEVNI IZVESTAJ'!A$2:D$1390,A426,'DNEVNI IZVESTAJ'!C$2:C$1390)</f>
        <v>0</v>
      </c>
      <c r="I426" s="118">
        <f t="shared" ca="1" si="9"/>
        <v>0</v>
      </c>
      <c r="L426" s="156"/>
    </row>
    <row r="427" spans="1:12" ht="15" hidden="1">
      <c r="A427" s="292" t="s">
        <v>5060</v>
      </c>
      <c r="B427" s="119" t="str">
        <f>VLOOKUP(A$31:A$2734,'DNEVNI IZVESTAJ'!B$2:G$1390,6,0)</f>
        <v>SBB</v>
      </c>
      <c r="C427" s="134" t="str">
        <f>VLOOKUP(A$31:A$2734,'DNEVNI IZVESTAJ'!B$2:AS$1390,29,0)</f>
        <v>0</v>
      </c>
      <c r="D427" s="133">
        <f>COUNTIF('DNEVNI IZVESTAJ'!B$2:B$1390,A$31:A$2715)</f>
        <v>1</v>
      </c>
      <c r="E427" s="133">
        <f>VLOOKUP(A$31:A$2759,'DNEVNI IZVESTAJ'!B$2:H$1390,5,0)</f>
        <v>18</v>
      </c>
      <c r="F427" s="117">
        <f ca="1">SUMIF('DNEVNI IZVESTAJ'!A$2:D$1390,A427,'DNEVNI IZVESTAJ'!B$2:B$1390)</f>
        <v>588.9</v>
      </c>
      <c r="H427" s="117">
        <f ca="1">SUMIF('DNEVNI IZVESTAJ'!A$2:D$1390,A427,'DNEVNI IZVESTAJ'!C$2:C$1390)</f>
        <v>4050.48</v>
      </c>
      <c r="I427" s="118">
        <f t="shared" ca="1" si="9"/>
        <v>4639.38</v>
      </c>
      <c r="L427" s="156"/>
    </row>
    <row r="428" spans="1:12" ht="15" hidden="1">
      <c r="A428" s="292" t="s">
        <v>1044</v>
      </c>
      <c r="B428" s="119" t="str">
        <f>VLOOKUP(A$31:A$2734,'DNEVNI IZVESTAJ'!B$2:G$1390,6,0)</f>
        <v>INDIV</v>
      </c>
      <c r="C428" s="134" t="str">
        <f>VLOOKUP(A$31:A$2734,'DNEVNI IZVESTAJ'!B$2:AS$1390,29,0)</f>
        <v>0</v>
      </c>
      <c r="D428" s="133">
        <f>COUNTIF('DNEVNI IZVESTAJ'!B$2:B$1390,A$31:A$2715)</f>
        <v>1</v>
      </c>
      <c r="E428" s="133">
        <f>VLOOKUP(A$31:A$2759,'DNEVNI IZVESTAJ'!B$2:H$1390,5,0)</f>
        <v>0</v>
      </c>
      <c r="F428" s="117">
        <f ca="1">SUMIF('DNEVNI IZVESTAJ'!A$2:D$1390,A428,'DNEVNI IZVESTAJ'!B$2:B$1390)</f>
        <v>0</v>
      </c>
      <c r="H428" s="117">
        <f ca="1">SUMIF('DNEVNI IZVESTAJ'!A$2:D$1390,A428,'DNEVNI IZVESTAJ'!C$2:C$1390)</f>
        <v>221.12</v>
      </c>
      <c r="I428" s="118">
        <f t="shared" ca="1" si="9"/>
        <v>221.12</v>
      </c>
      <c r="L428" s="156"/>
    </row>
    <row r="429" spans="1:12" ht="15" hidden="1">
      <c r="A429" s="292" t="s">
        <v>4576</v>
      </c>
      <c r="B429" s="119" t="str">
        <f>VLOOKUP(A$31:A$2734,'DNEVNI IZVESTAJ'!B$2:G$1390,6,0)</f>
        <v>INDIV</v>
      </c>
      <c r="C429" s="134" t="str">
        <f>VLOOKUP(A$31:A$2734,'DNEVNI IZVESTAJ'!B$2:AS$1390,29,0)</f>
        <v>0</v>
      </c>
      <c r="D429" s="133">
        <f>COUNTIF('DNEVNI IZVESTAJ'!B$2:B$1390,A$31:A$2715)</f>
        <v>1</v>
      </c>
      <c r="E429" s="133">
        <f>VLOOKUP(A$31:A$2759,'DNEVNI IZVESTAJ'!B$2:H$1390,5,0)</f>
        <v>2108</v>
      </c>
      <c r="F429" s="117">
        <f ca="1">SUMIF('DNEVNI IZVESTAJ'!A$2:D$1390,A429,'DNEVNI IZVESTAJ'!B$2:B$1390)</f>
        <v>24584.13</v>
      </c>
      <c r="H429" s="117">
        <f ca="1">SUMIF('DNEVNI IZVESTAJ'!A$2:D$1390,A429,'DNEVNI IZVESTAJ'!C$2:C$1390)</f>
        <v>0</v>
      </c>
      <c r="I429" s="118">
        <f t="shared" ca="1" si="9"/>
        <v>24584.13</v>
      </c>
      <c r="L429" s="156"/>
    </row>
    <row r="430" spans="1:12" ht="15" hidden="1">
      <c r="A430" s="292" t="s">
        <v>1046</v>
      </c>
      <c r="B430" s="119" t="e">
        <f>VLOOKUP(A$31:A$2734,'DNEVNI IZVESTAJ'!B$2:G$1390,6,0)</f>
        <v>#N/A</v>
      </c>
      <c r="C430" s="134" t="e">
        <f>VLOOKUP(A$31:A$2734,'DNEVNI IZVESTAJ'!B$2:AS$1390,29,0)</f>
        <v>#N/A</v>
      </c>
      <c r="D430" s="133">
        <f>COUNTIF('DNEVNI IZVESTAJ'!B$2:B$1390,A$31:A$2715)</f>
        <v>0</v>
      </c>
      <c r="E430" s="133" t="e">
        <f>VLOOKUP(A$31:A$2759,'DNEVNI IZVESTAJ'!B$2:H$1390,5,0)</f>
        <v>#N/A</v>
      </c>
      <c r="F430" s="117">
        <f ca="1">SUMIF('DNEVNI IZVESTAJ'!A$2:D$1390,A430,'DNEVNI IZVESTAJ'!B$2:B$1390)</f>
        <v>0</v>
      </c>
      <c r="H430" s="117">
        <f ca="1">SUMIF('DNEVNI IZVESTAJ'!A$2:D$1390,A430,'DNEVNI IZVESTAJ'!C$2:C$1390)</f>
        <v>0</v>
      </c>
      <c r="I430" s="118">
        <f t="shared" ca="1" si="9"/>
        <v>0</v>
      </c>
      <c r="L430" s="156"/>
    </row>
    <row r="431" spans="1:12" ht="15" hidden="1">
      <c r="A431" s="292" t="s">
        <v>5245</v>
      </c>
      <c r="B431" s="119" t="e">
        <f>VLOOKUP(A$31:A$2734,'DNEVNI IZVESTAJ'!B$2:G$1390,6,0)</f>
        <v>#N/A</v>
      </c>
      <c r="C431" s="134" t="e">
        <f>VLOOKUP(A$31:A$2734,'DNEVNI IZVESTAJ'!B$2:AS$1390,29,0)</f>
        <v>#N/A</v>
      </c>
      <c r="D431" s="133">
        <f>COUNTIF('DNEVNI IZVESTAJ'!B$2:B$1390,A$31:A$2715)</f>
        <v>0</v>
      </c>
      <c r="E431" s="133" t="e">
        <f>VLOOKUP(A$31:A$2759,'DNEVNI IZVESTAJ'!B$2:H$1390,5,0)</f>
        <v>#N/A</v>
      </c>
      <c r="F431" s="117">
        <f ca="1">SUMIF('DNEVNI IZVESTAJ'!A$2:D$1390,A431,'DNEVNI IZVESTAJ'!B$2:B$1390)</f>
        <v>0</v>
      </c>
      <c r="H431" s="117">
        <f ca="1">SUMIF('DNEVNI IZVESTAJ'!A$2:D$1390,A431,'DNEVNI IZVESTAJ'!C$2:C$1390)</f>
        <v>0</v>
      </c>
      <c r="I431" s="118">
        <f t="shared" ca="1" si="9"/>
        <v>0</v>
      </c>
      <c r="L431" s="156"/>
    </row>
    <row r="432" spans="1:12" ht="15" hidden="1">
      <c r="A432" s="292" t="s">
        <v>4570</v>
      </c>
      <c r="B432" s="119" t="str">
        <f>VLOOKUP(A$31:A$2734,'DNEVNI IZVESTAJ'!B$2:G$1390,6,0)</f>
        <v>SBB</v>
      </c>
      <c r="C432" s="134" t="str">
        <f>VLOOKUP(A$31:A$2734,'DNEVNI IZVESTAJ'!B$2:AS$1390,29,0)</f>
        <v>0</v>
      </c>
      <c r="D432" s="133">
        <f>COUNTIF('DNEVNI IZVESTAJ'!B$2:B$1390,A$31:A$2715)</f>
        <v>1</v>
      </c>
      <c r="E432" s="133">
        <f>VLOOKUP(A$31:A$2759,'DNEVNI IZVESTAJ'!B$2:H$1390,5,0)</f>
        <v>1408</v>
      </c>
      <c r="F432" s="117">
        <f ca="1">SUMIF('DNEVNI IZVESTAJ'!A$2:D$1390,A432,'DNEVNI IZVESTAJ'!B$2:B$1390)</f>
        <v>2697.31</v>
      </c>
      <c r="H432" s="117">
        <f ca="1">SUMIF('DNEVNI IZVESTAJ'!A$2:D$1390,A432,'DNEVNI IZVESTAJ'!C$2:C$1390)</f>
        <v>0</v>
      </c>
      <c r="I432" s="118">
        <f t="shared" ca="1" si="9"/>
        <v>2697.31</v>
      </c>
      <c r="L432" s="156"/>
    </row>
    <row r="433" spans="1:12" ht="15" hidden="1">
      <c r="A433" s="292" t="s">
        <v>13450</v>
      </c>
      <c r="B433" s="119" t="str">
        <f>VLOOKUP(A$31:A$2734,'DNEVNI IZVESTAJ'!B$2:G$1390,6,0)</f>
        <v>SBB</v>
      </c>
      <c r="C433" s="134" t="str">
        <f>VLOOKUP(A$31:A$2734,'DNEVNI IZVESTAJ'!B$2:AS$1390,29,0)</f>
        <v>0</v>
      </c>
      <c r="D433" s="133">
        <f>COUNTIF('DNEVNI IZVESTAJ'!B$2:B$1390,A$31:A$2715)</f>
        <v>3</v>
      </c>
      <c r="E433" s="133">
        <f>VLOOKUP(A$31:A$2759,'DNEVNI IZVESTAJ'!B$2:H$1390,5,0)</f>
        <v>4</v>
      </c>
      <c r="F433" s="117">
        <f ca="1">SUMIF('DNEVNI IZVESTAJ'!A$2:D$1390,A433,'DNEVNI IZVESTAJ'!B$2:B$1390)</f>
        <v>884.29</v>
      </c>
      <c r="H433" s="117">
        <f ca="1">SUMIF('DNEVNI IZVESTAJ'!A$2:D$1390,A433,'DNEVNI IZVESTAJ'!C$2:C$1390)</f>
        <v>6533.83</v>
      </c>
      <c r="I433" s="118">
        <f t="shared" ca="1" si="9"/>
        <v>7418.12</v>
      </c>
      <c r="L433" s="156"/>
    </row>
    <row r="434" spans="1:12" ht="15" hidden="1">
      <c r="A434" s="292" t="s">
        <v>1052</v>
      </c>
      <c r="B434" s="119" t="e">
        <f>VLOOKUP(A$31:A$2734,'DNEVNI IZVESTAJ'!B$2:G$1390,6,0)</f>
        <v>#N/A</v>
      </c>
      <c r="C434" s="134" t="e">
        <f>VLOOKUP(A$31:A$2734,'DNEVNI IZVESTAJ'!B$2:AS$1390,29,0)</f>
        <v>#N/A</v>
      </c>
      <c r="D434" s="133">
        <f>COUNTIF('DNEVNI IZVESTAJ'!B$2:B$1390,A$31:A$2715)</f>
        <v>0</v>
      </c>
      <c r="E434" s="133" t="e">
        <f>VLOOKUP(A$31:A$2759,'DNEVNI IZVESTAJ'!B$2:H$1390,5,0)</f>
        <v>#N/A</v>
      </c>
      <c r="F434" s="117">
        <f ca="1">SUMIF('DNEVNI IZVESTAJ'!A$2:D$1390,A434,'DNEVNI IZVESTAJ'!B$2:B$1390)</f>
        <v>0</v>
      </c>
      <c r="H434" s="117">
        <f ca="1">SUMIF('DNEVNI IZVESTAJ'!A$2:D$1390,A434,'DNEVNI IZVESTAJ'!C$2:C$1390)</f>
        <v>0</v>
      </c>
      <c r="I434" s="118">
        <f t="shared" ref="I434:I497" ca="1" si="10">SUM(F434:H434)</f>
        <v>0</v>
      </c>
      <c r="L434" s="156"/>
    </row>
    <row r="435" spans="1:12" ht="15" hidden="1">
      <c r="A435" s="292" t="s">
        <v>1054</v>
      </c>
      <c r="B435" s="119" t="e">
        <f>VLOOKUP(A$31:A$2734,'DNEVNI IZVESTAJ'!B$2:G$1390,6,0)</f>
        <v>#N/A</v>
      </c>
      <c r="C435" s="134" t="e">
        <f>VLOOKUP(A$31:A$2734,'DNEVNI IZVESTAJ'!B$2:AS$1390,29,0)</f>
        <v>#N/A</v>
      </c>
      <c r="D435" s="133">
        <f>COUNTIF('DNEVNI IZVESTAJ'!B$2:B$1390,A$31:A$2715)</f>
        <v>0</v>
      </c>
      <c r="E435" s="133" t="e">
        <f>VLOOKUP(A$31:A$2759,'DNEVNI IZVESTAJ'!B$2:H$1390,5,0)</f>
        <v>#N/A</v>
      </c>
      <c r="F435" s="117">
        <f ca="1">SUMIF('DNEVNI IZVESTAJ'!A$2:D$1390,A435,'DNEVNI IZVESTAJ'!B$2:B$1390)</f>
        <v>0</v>
      </c>
      <c r="H435" s="117">
        <f ca="1">SUMIF('DNEVNI IZVESTAJ'!A$2:D$1390,A435,'DNEVNI IZVESTAJ'!C$2:C$1390)</f>
        <v>0</v>
      </c>
      <c r="I435" s="118">
        <f t="shared" ca="1" si="10"/>
        <v>0</v>
      </c>
      <c r="L435" s="156"/>
    </row>
    <row r="436" spans="1:12" ht="15" hidden="1">
      <c r="A436" s="292" t="s">
        <v>1056</v>
      </c>
      <c r="B436" s="119" t="e">
        <f>VLOOKUP(A$31:A$2734,'DNEVNI IZVESTAJ'!B$2:G$1390,6,0)</f>
        <v>#N/A</v>
      </c>
      <c r="C436" s="134" t="e">
        <f>VLOOKUP(A$31:A$2734,'DNEVNI IZVESTAJ'!B$2:AS$1390,29,0)</f>
        <v>#N/A</v>
      </c>
      <c r="D436" s="133">
        <f>COUNTIF('DNEVNI IZVESTAJ'!B$2:B$1390,A$31:A$2715)</f>
        <v>0</v>
      </c>
      <c r="E436" s="133" t="e">
        <f>VLOOKUP(A$31:A$2759,'DNEVNI IZVESTAJ'!B$2:H$1390,5,0)</f>
        <v>#N/A</v>
      </c>
      <c r="F436" s="117">
        <f ca="1">SUMIF('DNEVNI IZVESTAJ'!A$2:D$1390,A436,'DNEVNI IZVESTAJ'!B$2:B$1390)</f>
        <v>0</v>
      </c>
      <c r="H436" s="117">
        <f ca="1">SUMIF('DNEVNI IZVESTAJ'!A$2:D$1390,A436,'DNEVNI IZVESTAJ'!C$2:C$1390)</f>
        <v>0</v>
      </c>
      <c r="I436" s="118">
        <f t="shared" ca="1" si="10"/>
        <v>0</v>
      </c>
      <c r="L436" s="156"/>
    </row>
    <row r="437" spans="1:12" ht="15" hidden="1">
      <c r="A437" s="292" t="s">
        <v>1058</v>
      </c>
      <c r="B437" s="119" t="e">
        <f>VLOOKUP(A$31:A$2734,'DNEVNI IZVESTAJ'!B$2:G$1390,6,0)</f>
        <v>#N/A</v>
      </c>
      <c r="C437" s="134" t="e">
        <f>VLOOKUP(A$31:A$2734,'DNEVNI IZVESTAJ'!B$2:AS$1390,29,0)</f>
        <v>#N/A</v>
      </c>
      <c r="D437" s="133">
        <f>COUNTIF('DNEVNI IZVESTAJ'!B$2:B$1390,A$31:A$2715)</f>
        <v>0</v>
      </c>
      <c r="E437" s="133" t="e">
        <f>VLOOKUP(A$31:A$2759,'DNEVNI IZVESTAJ'!B$2:H$1390,5,0)</f>
        <v>#N/A</v>
      </c>
      <c r="F437" s="117">
        <f ca="1">SUMIF('DNEVNI IZVESTAJ'!A$2:D$1390,A437,'DNEVNI IZVESTAJ'!B$2:B$1390)</f>
        <v>0</v>
      </c>
      <c r="H437" s="117">
        <f ca="1">SUMIF('DNEVNI IZVESTAJ'!A$2:D$1390,A437,'DNEVNI IZVESTAJ'!C$2:C$1390)</f>
        <v>0</v>
      </c>
      <c r="I437" s="118">
        <f t="shared" ca="1" si="10"/>
        <v>0</v>
      </c>
      <c r="L437" s="156"/>
    </row>
    <row r="438" spans="1:12" ht="15" hidden="1">
      <c r="A438" s="292" t="s">
        <v>5412</v>
      </c>
      <c r="B438" s="119" t="e">
        <f>VLOOKUP(A$31:A$2734,'DNEVNI IZVESTAJ'!B$2:G$1390,6,0)</f>
        <v>#N/A</v>
      </c>
      <c r="C438" s="134" t="e">
        <f>VLOOKUP(A$31:A$2734,'DNEVNI IZVESTAJ'!B$2:AS$1390,29,0)</f>
        <v>#N/A</v>
      </c>
      <c r="D438" s="133">
        <f>COUNTIF('DNEVNI IZVESTAJ'!B$2:B$1390,A$31:A$2715)</f>
        <v>0</v>
      </c>
      <c r="E438" s="133" t="e">
        <f>VLOOKUP(A$31:A$2759,'DNEVNI IZVESTAJ'!B$2:H$1390,5,0)</f>
        <v>#N/A</v>
      </c>
      <c r="F438" s="117">
        <f ca="1">SUMIF('DNEVNI IZVESTAJ'!A$2:D$1390,A438,'DNEVNI IZVESTAJ'!B$2:B$1390)</f>
        <v>0</v>
      </c>
      <c r="H438" s="117">
        <f ca="1">SUMIF('DNEVNI IZVESTAJ'!A$2:D$1390,A438,'DNEVNI IZVESTAJ'!C$2:C$1390)</f>
        <v>0</v>
      </c>
      <c r="I438" s="118">
        <f t="shared" ca="1" si="10"/>
        <v>0</v>
      </c>
      <c r="L438" s="156"/>
    </row>
    <row r="439" spans="1:12" ht="15" hidden="1">
      <c r="A439" s="292" t="s">
        <v>3977</v>
      </c>
      <c r="B439" s="119" t="str">
        <f>VLOOKUP(A$31:A$2734,'DNEVNI IZVESTAJ'!B$2:G$1390,6,0)</f>
        <v>INDIV</v>
      </c>
      <c r="C439" s="134" t="str">
        <f>VLOOKUP(A$31:A$2734,'DNEVNI IZVESTAJ'!B$2:AS$1390,29,0)</f>
        <v>0</v>
      </c>
      <c r="D439" s="133">
        <f>COUNTIF('DNEVNI IZVESTAJ'!B$2:B$1390,A$31:A$2715)</f>
        <v>1</v>
      </c>
      <c r="E439" s="133">
        <f>VLOOKUP(A$31:A$2759,'DNEVNI IZVESTAJ'!B$2:H$1390,5,0)</f>
        <v>1199</v>
      </c>
      <c r="F439" s="117">
        <f ca="1">SUMIF('DNEVNI IZVESTAJ'!A$2:D$1390,A439,'DNEVNI IZVESTAJ'!B$2:B$1390)</f>
        <v>279</v>
      </c>
      <c r="H439" s="117">
        <f ca="1">SUMIF('DNEVNI IZVESTAJ'!A$2:D$1390,A439,'DNEVNI IZVESTAJ'!C$2:C$1390)</f>
        <v>0</v>
      </c>
      <c r="I439" s="118">
        <f t="shared" ca="1" si="10"/>
        <v>279</v>
      </c>
      <c r="L439" s="156"/>
    </row>
    <row r="440" spans="1:12" ht="15" hidden="1">
      <c r="A440" s="292" t="s">
        <v>16115</v>
      </c>
      <c r="B440" s="119" t="str">
        <f>VLOOKUP(A$31:A$2734,'DNEVNI IZVESTAJ'!B$2:G$1390,6,0)</f>
        <v>INDIV</v>
      </c>
      <c r="C440" s="134" t="str">
        <f>VLOOKUP(A$31:A$2734,'DNEVNI IZVESTAJ'!B$2:AS$1390,29,0)</f>
        <v>0</v>
      </c>
      <c r="D440" s="133">
        <f>COUNTIF('DNEVNI IZVESTAJ'!B$2:B$1390,A$31:A$2715)</f>
        <v>1</v>
      </c>
      <c r="E440" s="133">
        <f>VLOOKUP(A$31:A$2759,'DNEVNI IZVESTAJ'!B$2:H$1390,5,0)</f>
        <v>0</v>
      </c>
      <c r="F440" s="117">
        <f ca="1">SUMIF('DNEVNI IZVESTAJ'!A$2:D$1390,A440,'DNEVNI IZVESTAJ'!B$2:B$1390)</f>
        <v>0</v>
      </c>
      <c r="H440" s="117">
        <f ca="1">SUMIF('DNEVNI IZVESTAJ'!A$2:D$1390,A440,'DNEVNI IZVESTAJ'!C$2:C$1390)</f>
        <v>7300.92</v>
      </c>
      <c r="I440" s="118">
        <f t="shared" ca="1" si="10"/>
        <v>7300.92</v>
      </c>
      <c r="L440" s="156"/>
    </row>
    <row r="441" spans="1:12" ht="15" hidden="1">
      <c r="A441" s="292" t="s">
        <v>2481</v>
      </c>
      <c r="B441" s="119" t="str">
        <f>VLOOKUP(A$31:A$2734,'DNEVNI IZVESTAJ'!B$2:G$1390,6,0)</f>
        <v>SME</v>
      </c>
      <c r="C441" s="134" t="str">
        <f>VLOOKUP(A$31:A$2734,'DNEVNI IZVESTAJ'!B$2:AS$1390,29,0)</f>
        <v>11</v>
      </c>
      <c r="D441" s="133">
        <f>COUNTIF('DNEVNI IZVESTAJ'!B$2:B$1390,A$31:A$2715)</f>
        <v>1</v>
      </c>
      <c r="E441" s="133">
        <f>VLOOKUP(A$31:A$2759,'DNEVNI IZVESTAJ'!B$2:H$1390,5,0)</f>
        <v>0</v>
      </c>
      <c r="F441" s="117">
        <f ca="1">SUMIF('DNEVNI IZVESTAJ'!A$2:D$1390,A441,'DNEVNI IZVESTAJ'!B$2:B$1390)</f>
        <v>0</v>
      </c>
      <c r="H441" s="117">
        <f ca="1">SUMIF('DNEVNI IZVESTAJ'!A$2:D$1390,A441,'DNEVNI IZVESTAJ'!C$2:C$1390)</f>
        <v>0</v>
      </c>
      <c r="I441" s="118">
        <f t="shared" ca="1" si="10"/>
        <v>0</v>
      </c>
      <c r="L441" s="156"/>
    </row>
    <row r="442" spans="1:12" ht="15" hidden="1">
      <c r="A442" s="292" t="s">
        <v>1267</v>
      </c>
      <c r="B442" s="119" t="e">
        <f>VLOOKUP(A$31:A$2734,'DNEVNI IZVESTAJ'!B$2:G$1390,6,0)</f>
        <v>#N/A</v>
      </c>
      <c r="C442" s="134" t="e">
        <f>VLOOKUP(A$31:A$2734,'DNEVNI IZVESTAJ'!B$2:AS$1390,29,0)</f>
        <v>#N/A</v>
      </c>
      <c r="D442" s="133">
        <f>COUNTIF('DNEVNI IZVESTAJ'!B$2:B$1390,A$31:A$2715)</f>
        <v>0</v>
      </c>
      <c r="E442" s="133" t="e">
        <f>VLOOKUP(A$31:A$2759,'DNEVNI IZVESTAJ'!B$2:H$1390,5,0)</f>
        <v>#N/A</v>
      </c>
      <c r="F442" s="117">
        <f ca="1">SUMIF('DNEVNI IZVESTAJ'!A$2:D$1390,A442,'DNEVNI IZVESTAJ'!B$2:B$1390)</f>
        <v>0</v>
      </c>
      <c r="H442" s="117">
        <f ca="1">SUMIF('DNEVNI IZVESTAJ'!A$2:D$1390,A442,'DNEVNI IZVESTAJ'!C$2:C$1390)</f>
        <v>0</v>
      </c>
      <c r="I442" s="118">
        <f t="shared" ca="1" si="10"/>
        <v>0</v>
      </c>
      <c r="L442" s="156"/>
    </row>
    <row r="443" spans="1:12" ht="15" hidden="1">
      <c r="A443" s="292" t="s">
        <v>4961</v>
      </c>
      <c r="B443" s="119" t="str">
        <f>VLOOKUP(A$31:A$2734,'DNEVNI IZVESTAJ'!B$2:G$1390,6,0)</f>
        <v>SBB</v>
      </c>
      <c r="C443" s="134" t="str">
        <f>VLOOKUP(A$31:A$2734,'DNEVNI IZVESTAJ'!B$2:AS$1390,29,0)</f>
        <v>0</v>
      </c>
      <c r="D443" s="133">
        <f>COUNTIF('DNEVNI IZVESTAJ'!B$2:B$1390,A$31:A$2715)</f>
        <v>1</v>
      </c>
      <c r="E443" s="133">
        <f>VLOOKUP(A$31:A$2759,'DNEVNI IZVESTAJ'!B$2:H$1390,5,0)</f>
        <v>1691</v>
      </c>
      <c r="F443" s="117">
        <f ca="1">SUMIF('DNEVNI IZVESTAJ'!A$2:D$1390,A443,'DNEVNI IZVESTAJ'!B$2:B$1390)</f>
        <v>4935.3599999999997</v>
      </c>
      <c r="H443" s="117">
        <f ca="1">SUMIF('DNEVNI IZVESTAJ'!A$2:D$1390,A443,'DNEVNI IZVESTAJ'!C$2:C$1390)</f>
        <v>0</v>
      </c>
      <c r="I443" s="118">
        <f t="shared" ca="1" si="10"/>
        <v>4935.3599999999997</v>
      </c>
      <c r="L443" s="156"/>
    </row>
    <row r="444" spans="1:12" ht="15" hidden="1">
      <c r="A444" s="292" t="s">
        <v>1269</v>
      </c>
      <c r="B444" s="119" t="e">
        <f>VLOOKUP(A$31:A$2734,'DNEVNI IZVESTAJ'!B$2:G$1390,6,0)</f>
        <v>#N/A</v>
      </c>
      <c r="C444" s="134" t="e">
        <f>VLOOKUP(A$31:A$2734,'DNEVNI IZVESTAJ'!B$2:AS$1390,29,0)</f>
        <v>#N/A</v>
      </c>
      <c r="D444" s="133">
        <f>COUNTIF('DNEVNI IZVESTAJ'!B$2:B$1390,A$31:A$2715)</f>
        <v>0</v>
      </c>
      <c r="E444" s="133" t="e">
        <f>VLOOKUP(A$31:A$2759,'DNEVNI IZVESTAJ'!B$2:H$1390,5,0)</f>
        <v>#N/A</v>
      </c>
      <c r="F444" s="117">
        <f ca="1">SUMIF('DNEVNI IZVESTAJ'!A$2:D$1390,A444,'DNEVNI IZVESTAJ'!B$2:B$1390)</f>
        <v>0</v>
      </c>
      <c r="H444" s="117">
        <f ca="1">SUMIF('DNEVNI IZVESTAJ'!A$2:D$1390,A444,'DNEVNI IZVESTAJ'!C$2:C$1390)</f>
        <v>0</v>
      </c>
      <c r="I444" s="118">
        <f t="shared" ca="1" si="10"/>
        <v>0</v>
      </c>
      <c r="L444" s="156"/>
    </row>
    <row r="445" spans="1:12" ht="15" hidden="1">
      <c r="A445" s="292" t="s">
        <v>15725</v>
      </c>
      <c r="B445" s="119" t="e">
        <f>VLOOKUP(A$31:A$2734,'DNEVNI IZVESTAJ'!B$2:G$1390,6,0)</f>
        <v>#N/A</v>
      </c>
      <c r="C445" s="134" t="e">
        <f>VLOOKUP(A$31:A$2734,'DNEVNI IZVESTAJ'!B$2:AS$1390,29,0)</f>
        <v>#N/A</v>
      </c>
      <c r="D445" s="133">
        <f>COUNTIF('DNEVNI IZVESTAJ'!B$2:B$1390,A$31:A$2715)</f>
        <v>0</v>
      </c>
      <c r="E445" s="133" t="e">
        <f>VLOOKUP(A$31:A$2759,'DNEVNI IZVESTAJ'!B$2:H$1390,5,0)</f>
        <v>#N/A</v>
      </c>
      <c r="F445" s="117">
        <f ca="1">SUMIF('DNEVNI IZVESTAJ'!A$2:D$1390,A445,'DNEVNI IZVESTAJ'!B$2:B$1390)</f>
        <v>0</v>
      </c>
      <c r="H445" s="117">
        <f ca="1">SUMIF('DNEVNI IZVESTAJ'!A$2:D$1390,A445,'DNEVNI IZVESTAJ'!C$2:C$1390)</f>
        <v>0</v>
      </c>
      <c r="I445" s="118">
        <f t="shared" ca="1" si="10"/>
        <v>0</v>
      </c>
      <c r="L445" s="156"/>
    </row>
    <row r="446" spans="1:12" ht="15" hidden="1">
      <c r="A446" s="292" t="s">
        <v>3354</v>
      </c>
      <c r="B446" s="119" t="e">
        <f>VLOOKUP(A$31:A$2734,'DNEVNI IZVESTAJ'!B$2:G$1390,6,0)</f>
        <v>#N/A</v>
      </c>
      <c r="C446" s="134" t="e">
        <f>VLOOKUP(A$31:A$2734,'DNEVNI IZVESTAJ'!B$2:AS$1390,29,0)</f>
        <v>#N/A</v>
      </c>
      <c r="D446" s="133">
        <f>COUNTIF('DNEVNI IZVESTAJ'!B$2:B$1390,A$31:A$2715)</f>
        <v>0</v>
      </c>
      <c r="E446" s="133" t="e">
        <f>VLOOKUP(A$31:A$2759,'DNEVNI IZVESTAJ'!B$2:H$1390,5,0)</f>
        <v>#N/A</v>
      </c>
      <c r="F446" s="117">
        <f ca="1">SUMIF('DNEVNI IZVESTAJ'!A$2:D$1390,A446,'DNEVNI IZVESTAJ'!B$2:B$1390)</f>
        <v>0</v>
      </c>
      <c r="H446" s="117">
        <f ca="1">SUMIF('DNEVNI IZVESTAJ'!A$2:D$1390,A446,'DNEVNI IZVESTAJ'!C$2:C$1390)</f>
        <v>0</v>
      </c>
      <c r="I446" s="118">
        <f t="shared" ca="1" si="10"/>
        <v>0</v>
      </c>
      <c r="L446" s="156"/>
    </row>
    <row r="447" spans="1:12" ht="15" hidden="1">
      <c r="A447" s="292" t="s">
        <v>185</v>
      </c>
      <c r="B447" s="119" t="e">
        <f>VLOOKUP(A$31:A$2734,'DNEVNI IZVESTAJ'!B$2:G$1390,6,0)</f>
        <v>#N/A</v>
      </c>
      <c r="C447" s="134" t="e">
        <f>VLOOKUP(A$31:A$2734,'DNEVNI IZVESTAJ'!B$2:AS$1390,29,0)</f>
        <v>#N/A</v>
      </c>
      <c r="D447" s="133">
        <f>COUNTIF('DNEVNI IZVESTAJ'!B$2:B$1390,A$31:A$2715)</f>
        <v>0</v>
      </c>
      <c r="E447" s="133" t="e">
        <f>VLOOKUP(A$31:A$2759,'DNEVNI IZVESTAJ'!B$2:H$1390,5,0)</f>
        <v>#N/A</v>
      </c>
      <c r="F447" s="117">
        <f ca="1">SUMIF('DNEVNI IZVESTAJ'!A$2:D$1390,A447,'DNEVNI IZVESTAJ'!B$2:B$1390)</f>
        <v>0</v>
      </c>
      <c r="H447" s="117">
        <f ca="1">SUMIF('DNEVNI IZVESTAJ'!A$2:D$1390,A447,'DNEVNI IZVESTAJ'!C$2:C$1390)</f>
        <v>0</v>
      </c>
      <c r="I447" s="118">
        <f t="shared" ca="1" si="10"/>
        <v>0</v>
      </c>
      <c r="L447" s="156"/>
    </row>
    <row r="448" spans="1:12" ht="15" hidden="1">
      <c r="A448" s="292" t="s">
        <v>187</v>
      </c>
      <c r="B448" s="119" t="str">
        <f>VLOOKUP(A$31:A$2734,'DNEVNI IZVESTAJ'!B$2:G$1390,6,0)</f>
        <v>SBB</v>
      </c>
      <c r="C448" s="134" t="str">
        <f>VLOOKUP(A$31:A$2734,'DNEVNI IZVESTAJ'!B$2:AS$1390,29,0)</f>
        <v>0</v>
      </c>
      <c r="D448" s="133">
        <f>COUNTIF('DNEVNI IZVESTAJ'!B$2:B$1390,A$31:A$2715)</f>
        <v>1</v>
      </c>
      <c r="E448" s="133">
        <f>VLOOKUP(A$31:A$2759,'DNEVNI IZVESTAJ'!B$2:H$1390,5,0)</f>
        <v>0</v>
      </c>
      <c r="F448" s="117">
        <f ca="1">SUMIF('DNEVNI IZVESTAJ'!A$2:D$1390,A448,'DNEVNI IZVESTAJ'!B$2:B$1390)</f>
        <v>0</v>
      </c>
      <c r="H448" s="117">
        <f ca="1">SUMIF('DNEVNI IZVESTAJ'!A$2:D$1390,A448,'DNEVNI IZVESTAJ'!C$2:C$1390)</f>
        <v>1146.31</v>
      </c>
      <c r="I448" s="118">
        <f t="shared" ca="1" si="10"/>
        <v>1146.31</v>
      </c>
      <c r="L448" s="156"/>
    </row>
    <row r="449" spans="1:12" ht="15" hidden="1">
      <c r="A449" s="292" t="s">
        <v>4442</v>
      </c>
      <c r="B449" s="119" t="e">
        <f>VLOOKUP(A$31:A$2734,'DNEVNI IZVESTAJ'!B$2:G$1390,6,0)</f>
        <v>#N/A</v>
      </c>
      <c r="C449" s="134" t="e">
        <f>VLOOKUP(A$31:A$2734,'DNEVNI IZVESTAJ'!B$2:AS$1390,29,0)</f>
        <v>#N/A</v>
      </c>
      <c r="D449" s="133">
        <f>COUNTIF('DNEVNI IZVESTAJ'!B$2:B$1390,A$31:A$2715)</f>
        <v>0</v>
      </c>
      <c r="E449" s="133" t="e">
        <f>VLOOKUP(A$31:A$2759,'DNEVNI IZVESTAJ'!B$2:H$1390,5,0)</f>
        <v>#N/A</v>
      </c>
      <c r="F449" s="117">
        <f ca="1">SUMIF('DNEVNI IZVESTAJ'!A$2:D$1390,A449,'DNEVNI IZVESTAJ'!B$2:B$1390)</f>
        <v>0</v>
      </c>
      <c r="H449" s="117">
        <f ca="1">SUMIF('DNEVNI IZVESTAJ'!A$2:D$1390,A449,'DNEVNI IZVESTAJ'!C$2:C$1390)</f>
        <v>0</v>
      </c>
      <c r="I449" s="118">
        <f t="shared" ca="1" si="10"/>
        <v>0</v>
      </c>
      <c r="L449" s="156"/>
    </row>
    <row r="450" spans="1:12" ht="15" hidden="1">
      <c r="A450" s="292" t="s">
        <v>3356</v>
      </c>
      <c r="B450" s="119" t="str">
        <f>VLOOKUP(A$31:A$2734,'DNEVNI IZVESTAJ'!B$2:G$1390,6,0)</f>
        <v>INDIV</v>
      </c>
      <c r="C450" s="134" t="str">
        <f>VLOOKUP(A$31:A$2734,'DNEVNI IZVESTAJ'!B$2:AS$1390,29,0)</f>
        <v>0</v>
      </c>
      <c r="D450" s="133">
        <f>COUNTIF('DNEVNI IZVESTAJ'!B$2:B$1390,A$31:A$2715)</f>
        <v>1</v>
      </c>
      <c r="E450" s="133">
        <f>VLOOKUP(A$31:A$2759,'DNEVNI IZVESTAJ'!B$2:H$1390,5,0)</f>
        <v>0</v>
      </c>
      <c r="F450" s="117">
        <f ca="1">SUMIF('DNEVNI IZVESTAJ'!A$2:D$1390,A450,'DNEVNI IZVESTAJ'!B$2:B$1390)</f>
        <v>0</v>
      </c>
      <c r="H450" s="117">
        <f ca="1">SUMIF('DNEVNI IZVESTAJ'!A$2:D$1390,A450,'DNEVNI IZVESTAJ'!C$2:C$1390)</f>
        <v>198.66</v>
      </c>
      <c r="I450" s="118">
        <f t="shared" ca="1" si="10"/>
        <v>198.66</v>
      </c>
      <c r="L450" s="156"/>
    </row>
    <row r="451" spans="1:12" ht="15" hidden="1">
      <c r="A451" s="292" t="s">
        <v>3359</v>
      </c>
      <c r="B451" s="119" t="str">
        <f>VLOOKUP(A$31:A$2734,'DNEVNI IZVESTAJ'!B$2:G$1390,6,0)</f>
        <v>INDIV</v>
      </c>
      <c r="C451" s="134" t="str">
        <f>VLOOKUP(A$31:A$2734,'DNEVNI IZVESTAJ'!B$2:AS$1390,29,0)</f>
        <v>0</v>
      </c>
      <c r="D451" s="133">
        <f>COUNTIF('DNEVNI IZVESTAJ'!B$2:B$1390,A$31:A$2715)</f>
        <v>1</v>
      </c>
      <c r="E451" s="133">
        <f>VLOOKUP(A$31:A$2759,'DNEVNI IZVESTAJ'!B$2:H$1390,5,0)</f>
        <v>0</v>
      </c>
      <c r="F451" s="117">
        <f ca="1">SUMIF('DNEVNI IZVESTAJ'!A$2:D$1390,A451,'DNEVNI IZVESTAJ'!B$2:B$1390)</f>
        <v>0</v>
      </c>
      <c r="H451" s="117">
        <f ca="1">SUMIF('DNEVNI IZVESTAJ'!A$2:D$1390,A451,'DNEVNI IZVESTAJ'!C$2:C$1390)</f>
        <v>0</v>
      </c>
      <c r="I451" s="118">
        <f t="shared" ca="1" si="10"/>
        <v>0</v>
      </c>
      <c r="L451" s="156"/>
    </row>
    <row r="452" spans="1:12" ht="15" hidden="1">
      <c r="A452" s="292" t="s">
        <v>3361</v>
      </c>
      <c r="B452" s="119" t="e">
        <f>VLOOKUP(A$31:A$2734,'DNEVNI IZVESTAJ'!B$2:G$1390,6,0)</f>
        <v>#N/A</v>
      </c>
      <c r="C452" s="134" t="e">
        <f>VLOOKUP(A$31:A$2734,'DNEVNI IZVESTAJ'!B$2:AS$1390,29,0)</f>
        <v>#N/A</v>
      </c>
      <c r="D452" s="133">
        <f>COUNTIF('DNEVNI IZVESTAJ'!B$2:B$1390,A$31:A$2715)</f>
        <v>0</v>
      </c>
      <c r="E452" s="133" t="e">
        <f>VLOOKUP(A$31:A$2759,'DNEVNI IZVESTAJ'!B$2:H$1390,5,0)</f>
        <v>#N/A</v>
      </c>
      <c r="F452" s="117">
        <f ca="1">SUMIF('DNEVNI IZVESTAJ'!A$2:D$1390,A452,'DNEVNI IZVESTAJ'!B$2:B$1390)</f>
        <v>0</v>
      </c>
      <c r="H452" s="117">
        <f ca="1">SUMIF('DNEVNI IZVESTAJ'!A$2:D$1390,A452,'DNEVNI IZVESTAJ'!C$2:C$1390)</f>
        <v>0</v>
      </c>
      <c r="I452" s="118">
        <f t="shared" ca="1" si="10"/>
        <v>0</v>
      </c>
      <c r="L452" s="156"/>
    </row>
    <row r="453" spans="1:12" ht="15" hidden="1">
      <c r="A453" s="292" t="s">
        <v>3363</v>
      </c>
      <c r="B453" s="119" t="e">
        <f>VLOOKUP(A$31:A$2734,'DNEVNI IZVESTAJ'!B$2:G$1390,6,0)</f>
        <v>#N/A</v>
      </c>
      <c r="C453" s="134" t="e">
        <f>VLOOKUP(A$31:A$2734,'DNEVNI IZVESTAJ'!B$2:AS$1390,29,0)</f>
        <v>#N/A</v>
      </c>
      <c r="D453" s="133">
        <f>COUNTIF('DNEVNI IZVESTAJ'!B$2:B$1390,A$31:A$2715)</f>
        <v>0</v>
      </c>
      <c r="E453" s="133" t="e">
        <f>VLOOKUP(A$31:A$2759,'DNEVNI IZVESTAJ'!B$2:H$1390,5,0)</f>
        <v>#N/A</v>
      </c>
      <c r="F453" s="117">
        <f ca="1">SUMIF('DNEVNI IZVESTAJ'!A$2:D$1390,A453,'DNEVNI IZVESTAJ'!B$2:B$1390)</f>
        <v>0</v>
      </c>
      <c r="H453" s="117">
        <f ca="1">SUMIF('DNEVNI IZVESTAJ'!A$2:D$1390,A453,'DNEVNI IZVESTAJ'!C$2:C$1390)</f>
        <v>0</v>
      </c>
      <c r="I453" s="118">
        <f t="shared" ca="1" si="10"/>
        <v>0</v>
      </c>
      <c r="L453" s="156"/>
    </row>
    <row r="454" spans="1:12" ht="15" hidden="1">
      <c r="A454" s="292" t="s">
        <v>4910</v>
      </c>
      <c r="B454" s="119" t="str">
        <f>VLOOKUP(A$31:A$2734,'DNEVNI IZVESTAJ'!B$2:G$1390,6,0)</f>
        <v>SME</v>
      </c>
      <c r="C454" s="134" t="str">
        <f>VLOOKUP(A$31:A$2734,'DNEVNI IZVESTAJ'!B$2:AS$1390,29,0)</f>
        <v>11</v>
      </c>
      <c r="D454" s="133">
        <f>COUNTIF('DNEVNI IZVESTAJ'!B$2:B$1390,A$31:A$2715)</f>
        <v>3</v>
      </c>
      <c r="E454" s="133">
        <f>VLOOKUP(A$31:A$2759,'DNEVNI IZVESTAJ'!B$2:H$1390,5,0)</f>
        <v>1709</v>
      </c>
      <c r="F454" s="117">
        <f ca="1">SUMIF('DNEVNI IZVESTAJ'!A$2:D$1390,A454,'DNEVNI IZVESTAJ'!B$2:B$1390)</f>
        <v>49630.14</v>
      </c>
      <c r="H454" s="117">
        <f ca="1">SUMIF('DNEVNI IZVESTAJ'!A$2:D$1390,A454,'DNEVNI IZVESTAJ'!C$2:C$1390)</f>
        <v>0</v>
      </c>
      <c r="I454" s="118">
        <f t="shared" ca="1" si="10"/>
        <v>49630.14</v>
      </c>
      <c r="L454" s="156"/>
    </row>
    <row r="455" spans="1:12" ht="15" hidden="1">
      <c r="A455" s="292" t="s">
        <v>3365</v>
      </c>
      <c r="B455" s="119" t="e">
        <f>VLOOKUP(A$31:A$2734,'DNEVNI IZVESTAJ'!B$2:G$1390,6,0)</f>
        <v>#N/A</v>
      </c>
      <c r="C455" s="134" t="e">
        <f>VLOOKUP(A$31:A$2734,'DNEVNI IZVESTAJ'!B$2:AS$1390,29,0)</f>
        <v>#N/A</v>
      </c>
      <c r="D455" s="133">
        <f>COUNTIF('DNEVNI IZVESTAJ'!B$2:B$1390,A$31:A$2715)</f>
        <v>0</v>
      </c>
      <c r="E455" s="133" t="e">
        <f>VLOOKUP(A$31:A$2759,'DNEVNI IZVESTAJ'!B$2:H$1390,5,0)</f>
        <v>#N/A</v>
      </c>
      <c r="F455" s="117">
        <f ca="1">SUMIF('DNEVNI IZVESTAJ'!A$2:D$1390,A455,'DNEVNI IZVESTAJ'!B$2:B$1390)</f>
        <v>0</v>
      </c>
      <c r="H455" s="117">
        <f ca="1">SUMIF('DNEVNI IZVESTAJ'!A$2:D$1390,A455,'DNEVNI IZVESTAJ'!C$2:C$1390)</f>
        <v>0</v>
      </c>
      <c r="I455" s="118">
        <f t="shared" ca="1" si="10"/>
        <v>0</v>
      </c>
      <c r="L455" s="156"/>
    </row>
    <row r="456" spans="1:12" ht="15" hidden="1">
      <c r="A456" s="292" t="s">
        <v>3367</v>
      </c>
      <c r="B456" s="119" t="e">
        <f>VLOOKUP(A$31:A$2734,'DNEVNI IZVESTAJ'!B$2:G$1390,6,0)</f>
        <v>#N/A</v>
      </c>
      <c r="C456" s="134" t="e">
        <f>VLOOKUP(A$31:A$2734,'DNEVNI IZVESTAJ'!B$2:AS$1390,29,0)</f>
        <v>#N/A</v>
      </c>
      <c r="D456" s="133">
        <f>COUNTIF('DNEVNI IZVESTAJ'!B$2:B$1390,A$31:A$2715)</f>
        <v>0</v>
      </c>
      <c r="E456" s="133" t="e">
        <f>VLOOKUP(A$31:A$2759,'DNEVNI IZVESTAJ'!B$2:H$1390,5,0)</f>
        <v>#N/A</v>
      </c>
      <c r="F456" s="117">
        <f ca="1">SUMIF('DNEVNI IZVESTAJ'!A$2:D$1390,A456,'DNEVNI IZVESTAJ'!B$2:B$1390)</f>
        <v>0</v>
      </c>
      <c r="H456" s="117">
        <f ca="1">SUMIF('DNEVNI IZVESTAJ'!A$2:D$1390,A456,'DNEVNI IZVESTAJ'!C$2:C$1390)</f>
        <v>0</v>
      </c>
      <c r="I456" s="118">
        <f t="shared" ca="1" si="10"/>
        <v>0</v>
      </c>
      <c r="L456" s="156"/>
    </row>
    <row r="457" spans="1:12" ht="15" hidden="1">
      <c r="A457" s="292" t="s">
        <v>3371</v>
      </c>
      <c r="B457" s="119" t="e">
        <f>VLOOKUP(A$31:A$2734,'DNEVNI IZVESTAJ'!B$2:G$1390,6,0)</f>
        <v>#N/A</v>
      </c>
      <c r="C457" s="134" t="e">
        <f>VLOOKUP(A$31:A$2734,'DNEVNI IZVESTAJ'!B$2:AS$1390,29,0)</f>
        <v>#N/A</v>
      </c>
      <c r="D457" s="133">
        <f>COUNTIF('DNEVNI IZVESTAJ'!B$2:B$1390,A$31:A$2715)</f>
        <v>0</v>
      </c>
      <c r="E457" s="133" t="e">
        <f>VLOOKUP(A$31:A$2759,'DNEVNI IZVESTAJ'!B$2:H$1390,5,0)</f>
        <v>#N/A</v>
      </c>
      <c r="F457" s="117">
        <f ca="1">SUMIF('DNEVNI IZVESTAJ'!A$2:D$1390,A457,'DNEVNI IZVESTAJ'!B$2:B$1390)</f>
        <v>0</v>
      </c>
      <c r="H457" s="117">
        <f ca="1">SUMIF('DNEVNI IZVESTAJ'!A$2:D$1390,A457,'DNEVNI IZVESTAJ'!C$2:C$1390)</f>
        <v>0</v>
      </c>
      <c r="I457" s="118">
        <f t="shared" ca="1" si="10"/>
        <v>0</v>
      </c>
      <c r="L457" s="156"/>
    </row>
    <row r="458" spans="1:12" ht="15" hidden="1">
      <c r="A458" s="292" t="s">
        <v>3373</v>
      </c>
      <c r="B458" s="119" t="e">
        <f>VLOOKUP(A$31:A$2734,'DNEVNI IZVESTAJ'!B$2:G$1390,6,0)</f>
        <v>#N/A</v>
      </c>
      <c r="C458" s="134" t="e">
        <f>VLOOKUP(A$31:A$2734,'DNEVNI IZVESTAJ'!B$2:AS$1390,29,0)</f>
        <v>#N/A</v>
      </c>
      <c r="D458" s="133">
        <f>COUNTIF('DNEVNI IZVESTAJ'!B$2:B$1390,A$31:A$2715)</f>
        <v>0</v>
      </c>
      <c r="E458" s="133" t="e">
        <f>VLOOKUP(A$31:A$2759,'DNEVNI IZVESTAJ'!B$2:H$1390,5,0)</f>
        <v>#N/A</v>
      </c>
      <c r="F458" s="117">
        <f ca="1">SUMIF('DNEVNI IZVESTAJ'!A$2:D$1390,A458,'DNEVNI IZVESTAJ'!B$2:B$1390)</f>
        <v>0</v>
      </c>
      <c r="H458" s="117">
        <f ca="1">SUMIF('DNEVNI IZVESTAJ'!A$2:D$1390,A458,'DNEVNI IZVESTAJ'!C$2:C$1390)</f>
        <v>0</v>
      </c>
      <c r="I458" s="118">
        <f t="shared" ca="1" si="10"/>
        <v>0</v>
      </c>
      <c r="L458" s="156"/>
    </row>
    <row r="459" spans="1:12" ht="15" hidden="1">
      <c r="A459" s="292" t="s">
        <v>3376</v>
      </c>
      <c r="B459" s="119" t="e">
        <f>VLOOKUP(A$31:A$2734,'DNEVNI IZVESTAJ'!B$2:G$1390,6,0)</f>
        <v>#N/A</v>
      </c>
      <c r="C459" s="134" t="e">
        <f>VLOOKUP(A$31:A$2734,'DNEVNI IZVESTAJ'!B$2:AS$1390,29,0)</f>
        <v>#N/A</v>
      </c>
      <c r="D459" s="133">
        <f>COUNTIF('DNEVNI IZVESTAJ'!B$2:B$1390,A$31:A$2715)</f>
        <v>0</v>
      </c>
      <c r="E459" s="133" t="e">
        <f>VLOOKUP(A$31:A$2759,'DNEVNI IZVESTAJ'!B$2:H$1390,5,0)</f>
        <v>#N/A</v>
      </c>
      <c r="F459" s="117">
        <f ca="1">SUMIF('DNEVNI IZVESTAJ'!A$2:D$1390,A459,'DNEVNI IZVESTAJ'!B$2:B$1390)</f>
        <v>0</v>
      </c>
      <c r="H459" s="117">
        <f ca="1">SUMIF('DNEVNI IZVESTAJ'!A$2:D$1390,A459,'DNEVNI IZVESTAJ'!C$2:C$1390)</f>
        <v>0</v>
      </c>
      <c r="I459" s="118">
        <f t="shared" ca="1" si="10"/>
        <v>0</v>
      </c>
      <c r="L459" s="156"/>
    </row>
    <row r="460" spans="1:12" ht="15" hidden="1">
      <c r="A460" s="292" t="s">
        <v>15298</v>
      </c>
      <c r="B460" s="119" t="str">
        <f>VLOOKUP(A$31:A$2734,'DNEVNI IZVESTAJ'!B$2:G$1390,6,0)</f>
        <v>INDIV</v>
      </c>
      <c r="C460" s="134" t="str">
        <f>VLOOKUP(A$31:A$2734,'DNEVNI IZVESTAJ'!B$2:AS$1390,29,0)</f>
        <v>0</v>
      </c>
      <c r="D460" s="133">
        <f>COUNTIF('DNEVNI IZVESTAJ'!B$2:B$1390,A$31:A$2715)</f>
        <v>3</v>
      </c>
      <c r="E460" s="133">
        <f>VLOOKUP(A$31:A$2759,'DNEVNI IZVESTAJ'!B$2:H$1390,5,0)</f>
        <v>0</v>
      </c>
      <c r="F460" s="117">
        <f ca="1">SUMIF('DNEVNI IZVESTAJ'!A$2:D$1390,A460,'DNEVNI IZVESTAJ'!B$2:B$1390)</f>
        <v>0</v>
      </c>
      <c r="H460" s="117">
        <f ca="1">SUMIF('DNEVNI IZVESTAJ'!A$2:D$1390,A460,'DNEVNI IZVESTAJ'!C$2:C$1390)</f>
        <v>88430.96</v>
      </c>
      <c r="I460" s="118">
        <f t="shared" ca="1" si="10"/>
        <v>88430.96</v>
      </c>
      <c r="L460" s="156"/>
    </row>
    <row r="461" spans="1:12" ht="15" hidden="1">
      <c r="A461" s="292" t="s">
        <v>15312</v>
      </c>
      <c r="B461" s="119" t="str">
        <f>VLOOKUP(A$31:A$2734,'DNEVNI IZVESTAJ'!B$2:G$1390,6,0)</f>
        <v>INDIV</v>
      </c>
      <c r="C461" s="134" t="str">
        <f>VLOOKUP(A$31:A$2734,'DNEVNI IZVESTAJ'!B$2:AS$1390,29,0)</f>
        <v>0</v>
      </c>
      <c r="D461" s="133">
        <f>COUNTIF('DNEVNI IZVESTAJ'!B$2:B$1390,A$31:A$2715)</f>
        <v>3</v>
      </c>
      <c r="E461" s="133">
        <f>VLOOKUP(A$31:A$2759,'DNEVNI IZVESTAJ'!B$2:H$1390,5,0)</f>
        <v>0</v>
      </c>
      <c r="F461" s="117">
        <f ca="1">SUMIF('DNEVNI IZVESTAJ'!A$2:D$1390,A461,'DNEVNI IZVESTAJ'!B$2:B$1390)</f>
        <v>0</v>
      </c>
      <c r="H461" s="117">
        <f ca="1">SUMIF('DNEVNI IZVESTAJ'!A$2:D$1390,A461,'DNEVNI IZVESTAJ'!C$2:C$1390)</f>
        <v>164434.19</v>
      </c>
      <c r="I461" s="118">
        <f t="shared" ca="1" si="10"/>
        <v>164434.19</v>
      </c>
      <c r="L461" s="156"/>
    </row>
    <row r="462" spans="1:12" ht="15" hidden="1">
      <c r="A462" s="292" t="s">
        <v>15506</v>
      </c>
      <c r="B462" s="119" t="str">
        <f>VLOOKUP(A$31:A$2734,'DNEVNI IZVESTAJ'!B$2:G$1390,6,0)</f>
        <v>INDIV</v>
      </c>
      <c r="C462" s="134" t="str">
        <f>VLOOKUP(A$31:A$2734,'DNEVNI IZVESTAJ'!B$2:AS$1390,29,0)</f>
        <v>0</v>
      </c>
      <c r="D462" s="133">
        <f>COUNTIF('DNEVNI IZVESTAJ'!B$2:B$1390,A$31:A$2715)</f>
        <v>1</v>
      </c>
      <c r="E462" s="133">
        <f>VLOOKUP(A$31:A$2759,'DNEVNI IZVESTAJ'!B$2:H$1390,5,0)</f>
        <v>0</v>
      </c>
      <c r="F462" s="117">
        <f ca="1">SUMIF('DNEVNI IZVESTAJ'!A$2:D$1390,A462,'DNEVNI IZVESTAJ'!B$2:B$1390)</f>
        <v>0</v>
      </c>
      <c r="H462" s="117">
        <f ca="1">SUMIF('DNEVNI IZVESTAJ'!A$2:D$1390,A462,'DNEVNI IZVESTAJ'!C$2:C$1390)</f>
        <v>11242.33</v>
      </c>
      <c r="I462" s="118">
        <f t="shared" ca="1" si="10"/>
        <v>11242.33</v>
      </c>
      <c r="L462" s="156"/>
    </row>
    <row r="463" spans="1:12" ht="15" hidden="1">
      <c r="A463" s="292" t="s">
        <v>15545</v>
      </c>
      <c r="B463" s="119" t="str">
        <f>VLOOKUP(A$31:A$2734,'DNEVNI IZVESTAJ'!B$2:G$1390,6,0)</f>
        <v>INDIV</v>
      </c>
      <c r="C463" s="134" t="str">
        <f>VLOOKUP(A$31:A$2734,'DNEVNI IZVESTAJ'!B$2:AS$1390,29,0)</f>
        <v>0</v>
      </c>
      <c r="D463" s="133">
        <f>COUNTIF('DNEVNI IZVESTAJ'!B$2:B$1390,A$31:A$2715)</f>
        <v>3</v>
      </c>
      <c r="E463" s="133">
        <f>VLOOKUP(A$31:A$2759,'DNEVNI IZVESTAJ'!B$2:H$1390,5,0)</f>
        <v>0</v>
      </c>
      <c r="F463" s="117">
        <f ca="1">SUMIF('DNEVNI IZVESTAJ'!A$2:D$1390,A463,'DNEVNI IZVESTAJ'!B$2:B$1390)</f>
        <v>0</v>
      </c>
      <c r="H463" s="117">
        <f ca="1">SUMIF('DNEVNI IZVESTAJ'!A$2:D$1390,A463,'DNEVNI IZVESTAJ'!C$2:C$1390)</f>
        <v>119191.2</v>
      </c>
      <c r="I463" s="118">
        <f t="shared" ca="1" si="10"/>
        <v>119191.2</v>
      </c>
      <c r="L463" s="156"/>
    </row>
    <row r="464" spans="1:12" ht="15" hidden="1">
      <c r="A464" s="292" t="s">
        <v>15182</v>
      </c>
      <c r="B464" s="119" t="str">
        <f>VLOOKUP(A$31:A$2734,'DNEVNI IZVESTAJ'!B$2:G$1390,6,0)</f>
        <v>INDIV</v>
      </c>
      <c r="C464" s="134" t="str">
        <f>VLOOKUP(A$31:A$2734,'DNEVNI IZVESTAJ'!B$2:AS$1390,29,0)</f>
        <v>0</v>
      </c>
      <c r="D464" s="133">
        <f>COUNTIF('DNEVNI IZVESTAJ'!B$2:B$1390,A$31:A$2715)</f>
        <v>3</v>
      </c>
      <c r="E464" s="133">
        <f>VLOOKUP(A$31:A$2759,'DNEVNI IZVESTAJ'!B$2:H$1390,5,0)</f>
        <v>0</v>
      </c>
      <c r="F464" s="117">
        <f ca="1">SUMIF('DNEVNI IZVESTAJ'!A$2:D$1390,A464,'DNEVNI IZVESTAJ'!B$2:B$1390)</f>
        <v>0</v>
      </c>
      <c r="H464" s="117">
        <f ca="1">SUMIF('DNEVNI IZVESTAJ'!A$2:D$1390,A464,'DNEVNI IZVESTAJ'!C$2:C$1390)</f>
        <v>86626.22</v>
      </c>
      <c r="I464" s="118">
        <f t="shared" ca="1" si="10"/>
        <v>86626.22</v>
      </c>
      <c r="L464" s="156"/>
    </row>
    <row r="465" spans="1:12" ht="15" hidden="1">
      <c r="A465" s="292" t="s">
        <v>15519</v>
      </c>
      <c r="B465" s="119" t="str">
        <f>VLOOKUP(A$31:A$2734,'DNEVNI IZVESTAJ'!B$2:G$1390,6,0)</f>
        <v>INDIV</v>
      </c>
      <c r="C465" s="134" t="str">
        <f>VLOOKUP(A$31:A$2734,'DNEVNI IZVESTAJ'!B$2:AS$1390,29,0)</f>
        <v>0</v>
      </c>
      <c r="D465" s="133">
        <f>COUNTIF('DNEVNI IZVESTAJ'!B$2:B$1390,A$31:A$2715)</f>
        <v>3</v>
      </c>
      <c r="E465" s="133">
        <f>VLOOKUP(A$31:A$2759,'DNEVNI IZVESTAJ'!B$2:H$1390,5,0)</f>
        <v>0</v>
      </c>
      <c r="F465" s="117">
        <f ca="1">SUMIF('DNEVNI IZVESTAJ'!A$2:D$1390,A465,'DNEVNI IZVESTAJ'!B$2:B$1390)</f>
        <v>0</v>
      </c>
      <c r="H465" s="117">
        <f ca="1">SUMIF('DNEVNI IZVESTAJ'!A$2:D$1390,A465,'DNEVNI IZVESTAJ'!C$2:C$1390)</f>
        <v>77719.760000000009</v>
      </c>
      <c r="I465" s="118">
        <f t="shared" ca="1" si="10"/>
        <v>77719.760000000009</v>
      </c>
      <c r="L465" s="156"/>
    </row>
    <row r="466" spans="1:12" ht="15" hidden="1">
      <c r="A466" s="292" t="s">
        <v>15257</v>
      </c>
      <c r="B466" s="119" t="str">
        <f>VLOOKUP(A$31:A$2734,'DNEVNI IZVESTAJ'!B$2:G$1390,6,0)</f>
        <v>INDIV</v>
      </c>
      <c r="C466" s="134" t="str">
        <f>VLOOKUP(A$31:A$2734,'DNEVNI IZVESTAJ'!B$2:AS$1390,29,0)</f>
        <v>0</v>
      </c>
      <c r="D466" s="133">
        <f>COUNTIF('DNEVNI IZVESTAJ'!B$2:B$1390,A$31:A$2715)</f>
        <v>2</v>
      </c>
      <c r="E466" s="133">
        <f>VLOOKUP(A$31:A$2759,'DNEVNI IZVESTAJ'!B$2:H$1390,5,0)</f>
        <v>0</v>
      </c>
      <c r="F466" s="117">
        <f ca="1">SUMIF('DNEVNI IZVESTAJ'!A$2:D$1390,A466,'DNEVNI IZVESTAJ'!B$2:B$1390)</f>
        <v>0</v>
      </c>
      <c r="H466" s="117">
        <f ca="1">SUMIF('DNEVNI IZVESTAJ'!A$2:D$1390,A466,'DNEVNI IZVESTAJ'!C$2:C$1390)</f>
        <v>72188.52</v>
      </c>
      <c r="I466" s="118">
        <f t="shared" ca="1" si="10"/>
        <v>72188.52</v>
      </c>
      <c r="L466" s="156"/>
    </row>
    <row r="467" spans="1:12" ht="15" hidden="1">
      <c r="A467" s="292" t="s">
        <v>15536</v>
      </c>
      <c r="B467" s="119" t="str">
        <f>VLOOKUP(A$31:A$2734,'DNEVNI IZVESTAJ'!B$2:G$1390,6,0)</f>
        <v>SBB</v>
      </c>
      <c r="C467" s="134" t="str">
        <f>VLOOKUP(A$31:A$2734,'DNEVNI IZVESTAJ'!B$2:AS$1390,29,0)</f>
        <v>0</v>
      </c>
      <c r="D467" s="133">
        <f>COUNTIF('DNEVNI IZVESTAJ'!B$2:B$1390,A$31:A$2715)</f>
        <v>1</v>
      </c>
      <c r="E467" s="133">
        <f>VLOOKUP(A$31:A$2759,'DNEVNI IZVESTAJ'!B$2:H$1390,5,0)</f>
        <v>0</v>
      </c>
      <c r="F467" s="117">
        <f ca="1">SUMIF('DNEVNI IZVESTAJ'!A$2:D$1390,A467,'DNEVNI IZVESTAJ'!B$2:B$1390)</f>
        <v>0</v>
      </c>
      <c r="H467" s="117">
        <f ca="1">SUMIF('DNEVNI IZVESTAJ'!A$2:D$1390,A467,'DNEVNI IZVESTAJ'!C$2:C$1390)</f>
        <v>34521.47</v>
      </c>
      <c r="I467" s="118">
        <f t="shared" ca="1" si="10"/>
        <v>34521.47</v>
      </c>
      <c r="L467" s="156"/>
    </row>
    <row r="468" spans="1:12" ht="15" hidden="1">
      <c r="A468" s="292" t="s">
        <v>15444</v>
      </c>
      <c r="B468" s="119" t="str">
        <f>VLOOKUP(A$31:A$2734,'DNEVNI IZVESTAJ'!B$2:G$1390,6,0)</f>
        <v>INDIV</v>
      </c>
      <c r="C468" s="134" t="str">
        <f>VLOOKUP(A$31:A$2734,'DNEVNI IZVESTAJ'!B$2:AS$1390,29,0)</f>
        <v>0</v>
      </c>
      <c r="D468" s="133">
        <f>COUNTIF('DNEVNI IZVESTAJ'!B$2:B$1390,A$31:A$2715)</f>
        <v>3</v>
      </c>
      <c r="E468" s="133">
        <f>VLOOKUP(A$31:A$2759,'DNEVNI IZVESTAJ'!B$2:H$1390,5,0)</f>
        <v>0</v>
      </c>
      <c r="F468" s="117">
        <f ca="1">SUMIF('DNEVNI IZVESTAJ'!A$2:D$1390,A468,'DNEVNI IZVESTAJ'!B$2:B$1390)</f>
        <v>0</v>
      </c>
      <c r="H468" s="117">
        <f ca="1">SUMIF('DNEVNI IZVESTAJ'!A$2:D$1390,A468,'DNEVNI IZVESTAJ'!C$2:C$1390)</f>
        <v>142169.91999999998</v>
      </c>
      <c r="I468" s="118">
        <f t="shared" ca="1" si="10"/>
        <v>142169.91999999998</v>
      </c>
      <c r="L468" s="156"/>
    </row>
    <row r="469" spans="1:12" ht="15" hidden="1">
      <c r="A469" s="292" t="s">
        <v>3380</v>
      </c>
      <c r="B469" s="119" t="e">
        <f>VLOOKUP(A$31:A$2734,'DNEVNI IZVESTAJ'!B$2:G$1390,6,0)</f>
        <v>#N/A</v>
      </c>
      <c r="C469" s="134" t="e">
        <f>VLOOKUP(A$31:A$2734,'DNEVNI IZVESTAJ'!B$2:AS$1390,29,0)</f>
        <v>#N/A</v>
      </c>
      <c r="D469" s="133">
        <f>COUNTIF('DNEVNI IZVESTAJ'!B$2:B$1390,A$31:A$2715)</f>
        <v>0</v>
      </c>
      <c r="E469" s="133" t="e">
        <f>VLOOKUP(A$31:A$2759,'DNEVNI IZVESTAJ'!B$2:H$1390,5,0)</f>
        <v>#N/A</v>
      </c>
      <c r="F469" s="117">
        <f ca="1">SUMIF('DNEVNI IZVESTAJ'!A$2:D$1390,A469,'DNEVNI IZVESTAJ'!B$2:B$1390)</f>
        <v>0</v>
      </c>
      <c r="H469" s="117">
        <f ca="1">SUMIF('DNEVNI IZVESTAJ'!A$2:D$1390,A469,'DNEVNI IZVESTAJ'!C$2:C$1390)</f>
        <v>0</v>
      </c>
      <c r="I469" s="118">
        <f t="shared" ca="1" si="10"/>
        <v>0</v>
      </c>
      <c r="L469" s="156"/>
    </row>
    <row r="470" spans="1:12" ht="15" hidden="1">
      <c r="A470" s="292" t="s">
        <v>2514</v>
      </c>
      <c r="B470" s="119" t="str">
        <f>VLOOKUP(A$31:A$2734,'DNEVNI IZVESTAJ'!B$2:G$1390,6,0)</f>
        <v>SBB</v>
      </c>
      <c r="C470" s="134" t="str">
        <f>VLOOKUP(A$31:A$2734,'DNEVNI IZVESTAJ'!B$2:AS$1390,29,0)</f>
        <v>0</v>
      </c>
      <c r="D470" s="133">
        <f>COUNTIF('DNEVNI IZVESTAJ'!B$2:B$1390,A$31:A$2715)</f>
        <v>1</v>
      </c>
      <c r="E470" s="133">
        <f>VLOOKUP(A$31:A$2759,'DNEVNI IZVESTAJ'!B$2:H$1390,5,0)</f>
        <v>0</v>
      </c>
      <c r="F470" s="117">
        <f ca="1">SUMIF('DNEVNI IZVESTAJ'!A$2:D$1390,A470,'DNEVNI IZVESTAJ'!B$2:B$1390)</f>
        <v>0</v>
      </c>
      <c r="H470" s="117">
        <f ca="1">SUMIF('DNEVNI IZVESTAJ'!A$2:D$1390,A470,'DNEVNI IZVESTAJ'!C$2:C$1390)</f>
        <v>0</v>
      </c>
      <c r="I470" s="118">
        <f t="shared" ca="1" si="10"/>
        <v>0</v>
      </c>
      <c r="L470" s="156"/>
    </row>
    <row r="471" spans="1:12" ht="15" hidden="1">
      <c r="A471" s="292" t="s">
        <v>5116</v>
      </c>
      <c r="B471" s="119" t="e">
        <f>VLOOKUP(A$31:A$2734,'DNEVNI IZVESTAJ'!B$2:G$1390,6,0)</f>
        <v>#N/A</v>
      </c>
      <c r="C471" s="134" t="e">
        <f>VLOOKUP(A$31:A$2734,'DNEVNI IZVESTAJ'!B$2:AS$1390,29,0)</f>
        <v>#N/A</v>
      </c>
      <c r="D471" s="133">
        <f>COUNTIF('DNEVNI IZVESTAJ'!B$2:B$1390,A$31:A$2715)</f>
        <v>0</v>
      </c>
      <c r="E471" s="133" t="e">
        <f>VLOOKUP(A$31:A$2759,'DNEVNI IZVESTAJ'!B$2:H$1390,5,0)</f>
        <v>#N/A</v>
      </c>
      <c r="F471" s="117">
        <f ca="1">SUMIF('DNEVNI IZVESTAJ'!A$2:D$1390,A471,'DNEVNI IZVESTAJ'!B$2:B$1390)</f>
        <v>0</v>
      </c>
      <c r="H471" s="117">
        <f ca="1">SUMIF('DNEVNI IZVESTAJ'!A$2:D$1390,A471,'DNEVNI IZVESTAJ'!C$2:C$1390)</f>
        <v>0</v>
      </c>
      <c r="I471" s="118">
        <f t="shared" ca="1" si="10"/>
        <v>0</v>
      </c>
      <c r="L471" s="156"/>
    </row>
    <row r="472" spans="1:12" ht="15" hidden="1">
      <c r="A472" s="292" t="s">
        <v>15461</v>
      </c>
      <c r="B472" s="119" t="e">
        <f>VLOOKUP(A$31:A$2734,'DNEVNI IZVESTAJ'!B$2:G$1390,6,0)</f>
        <v>#N/A</v>
      </c>
      <c r="C472" s="134" t="e">
        <f>VLOOKUP(A$31:A$2734,'DNEVNI IZVESTAJ'!B$2:AS$1390,29,0)</f>
        <v>#N/A</v>
      </c>
      <c r="D472" s="133">
        <f>COUNTIF('DNEVNI IZVESTAJ'!B$2:B$1390,A$31:A$2715)</f>
        <v>0</v>
      </c>
      <c r="E472" s="133" t="e">
        <f>VLOOKUP(A$31:A$2759,'DNEVNI IZVESTAJ'!B$2:H$1390,5,0)</f>
        <v>#N/A</v>
      </c>
      <c r="F472" s="117">
        <f ca="1">SUMIF('DNEVNI IZVESTAJ'!A$2:D$1390,A472,'DNEVNI IZVESTAJ'!B$2:B$1390)</f>
        <v>0</v>
      </c>
      <c r="H472" s="117">
        <f ca="1">SUMIF('DNEVNI IZVESTAJ'!A$2:D$1390,A472,'DNEVNI IZVESTAJ'!C$2:C$1390)</f>
        <v>0</v>
      </c>
      <c r="I472" s="118">
        <f t="shared" ca="1" si="10"/>
        <v>0</v>
      </c>
      <c r="L472" s="156"/>
    </row>
    <row r="473" spans="1:12" ht="15" hidden="1">
      <c r="A473" s="292" t="s">
        <v>3880</v>
      </c>
      <c r="B473" s="119" t="str">
        <f>VLOOKUP(A$31:A$2734,'DNEVNI IZVESTAJ'!B$2:G$1390,6,0)</f>
        <v>SME</v>
      </c>
      <c r="C473" s="134" t="str">
        <f>VLOOKUP(A$31:A$2734,'DNEVNI IZVESTAJ'!B$2:AS$1390,29,0)</f>
        <v>10</v>
      </c>
      <c r="D473" s="133">
        <f>COUNTIF('DNEVNI IZVESTAJ'!B$2:B$1390,A$31:A$2715)</f>
        <v>3</v>
      </c>
      <c r="E473" s="133">
        <f>VLOOKUP(A$31:A$2759,'DNEVNI IZVESTAJ'!B$2:H$1390,5,0)</f>
        <v>0</v>
      </c>
      <c r="F473" s="117">
        <f ca="1">SUMIF('DNEVNI IZVESTAJ'!A$2:D$1390,A473,'DNEVNI IZVESTAJ'!B$2:B$1390)</f>
        <v>0</v>
      </c>
      <c r="H473" s="117">
        <f ca="1">SUMIF('DNEVNI IZVESTAJ'!A$2:D$1390,A473,'DNEVNI IZVESTAJ'!C$2:C$1390)</f>
        <v>0</v>
      </c>
      <c r="I473" s="118">
        <f t="shared" ca="1" si="10"/>
        <v>0</v>
      </c>
      <c r="L473" s="156"/>
    </row>
    <row r="474" spans="1:12" ht="15" hidden="1">
      <c r="A474" s="292" t="s">
        <v>5118</v>
      </c>
      <c r="B474" s="119" t="e">
        <f>VLOOKUP(A$31:A$2734,'DNEVNI IZVESTAJ'!B$2:G$1390,6,0)</f>
        <v>#N/A</v>
      </c>
      <c r="C474" s="134" t="e">
        <f>VLOOKUP(A$31:A$2734,'DNEVNI IZVESTAJ'!B$2:AS$1390,29,0)</f>
        <v>#N/A</v>
      </c>
      <c r="D474" s="133">
        <f>COUNTIF('DNEVNI IZVESTAJ'!B$2:B$1390,A$31:A$2715)</f>
        <v>0</v>
      </c>
      <c r="E474" s="133" t="e">
        <f>VLOOKUP(A$31:A$2759,'DNEVNI IZVESTAJ'!B$2:H$1390,5,0)</f>
        <v>#N/A</v>
      </c>
      <c r="F474" s="117">
        <f ca="1">SUMIF('DNEVNI IZVESTAJ'!A$2:D$1390,A474,'DNEVNI IZVESTAJ'!B$2:B$1390)</f>
        <v>0</v>
      </c>
      <c r="H474" s="117">
        <f ca="1">SUMIF('DNEVNI IZVESTAJ'!A$2:D$1390,A474,'DNEVNI IZVESTAJ'!C$2:C$1390)</f>
        <v>0</v>
      </c>
      <c r="I474" s="118">
        <f t="shared" ca="1" si="10"/>
        <v>0</v>
      </c>
      <c r="L474" s="156"/>
    </row>
    <row r="475" spans="1:12" ht="15" hidden="1">
      <c r="A475" s="292" t="s">
        <v>5120</v>
      </c>
      <c r="B475" s="119" t="e">
        <f>VLOOKUP(A$31:A$2734,'DNEVNI IZVESTAJ'!B$2:G$1390,6,0)</f>
        <v>#N/A</v>
      </c>
      <c r="C475" s="134" t="e">
        <f>VLOOKUP(A$31:A$2734,'DNEVNI IZVESTAJ'!B$2:AS$1390,29,0)</f>
        <v>#N/A</v>
      </c>
      <c r="D475" s="133">
        <f>COUNTIF('DNEVNI IZVESTAJ'!B$2:B$1390,A$31:A$2715)</f>
        <v>0</v>
      </c>
      <c r="E475" s="133" t="e">
        <f>VLOOKUP(A$31:A$2759,'DNEVNI IZVESTAJ'!B$2:H$1390,5,0)</f>
        <v>#N/A</v>
      </c>
      <c r="F475" s="117">
        <f ca="1">SUMIF('DNEVNI IZVESTAJ'!A$2:D$1390,A475,'DNEVNI IZVESTAJ'!B$2:B$1390)</f>
        <v>0</v>
      </c>
      <c r="H475" s="117">
        <f ca="1">SUMIF('DNEVNI IZVESTAJ'!A$2:D$1390,A475,'DNEVNI IZVESTAJ'!C$2:C$1390)</f>
        <v>0</v>
      </c>
      <c r="I475" s="118">
        <f t="shared" ca="1" si="10"/>
        <v>0</v>
      </c>
      <c r="L475" s="156"/>
    </row>
    <row r="476" spans="1:12" ht="15" hidden="1">
      <c r="A476" s="292" t="s">
        <v>5122</v>
      </c>
      <c r="B476" s="119" t="e">
        <f>VLOOKUP(A$31:A$2734,'DNEVNI IZVESTAJ'!B$2:G$1390,6,0)</f>
        <v>#N/A</v>
      </c>
      <c r="C476" s="134" t="e">
        <f>VLOOKUP(A$31:A$2734,'DNEVNI IZVESTAJ'!B$2:AS$1390,29,0)</f>
        <v>#N/A</v>
      </c>
      <c r="D476" s="133">
        <f>COUNTIF('DNEVNI IZVESTAJ'!B$2:B$1390,A$31:A$2715)</f>
        <v>0</v>
      </c>
      <c r="E476" s="133" t="e">
        <f>VLOOKUP(A$31:A$2759,'DNEVNI IZVESTAJ'!B$2:H$1390,5,0)</f>
        <v>#N/A</v>
      </c>
      <c r="F476" s="117">
        <f ca="1">SUMIF('DNEVNI IZVESTAJ'!A$2:D$1390,A476,'DNEVNI IZVESTAJ'!B$2:B$1390)</f>
        <v>0</v>
      </c>
      <c r="H476" s="117">
        <f ca="1">SUMIF('DNEVNI IZVESTAJ'!A$2:D$1390,A476,'DNEVNI IZVESTAJ'!C$2:C$1390)</f>
        <v>0</v>
      </c>
      <c r="I476" s="118">
        <f t="shared" ca="1" si="10"/>
        <v>0</v>
      </c>
      <c r="L476" s="156"/>
    </row>
    <row r="477" spans="1:12" ht="15" hidden="1">
      <c r="A477" s="292" t="s">
        <v>5711</v>
      </c>
      <c r="B477" s="119" t="e">
        <f>VLOOKUP(A$31:A$2734,'DNEVNI IZVESTAJ'!B$2:G$1390,6,0)</f>
        <v>#N/A</v>
      </c>
      <c r="C477" s="134" t="e">
        <f>VLOOKUP(A$31:A$2734,'DNEVNI IZVESTAJ'!B$2:AS$1390,29,0)</f>
        <v>#N/A</v>
      </c>
      <c r="D477" s="133">
        <f>COUNTIF('DNEVNI IZVESTAJ'!B$2:B$1390,A$31:A$2715)</f>
        <v>0</v>
      </c>
      <c r="E477" s="133" t="e">
        <f>VLOOKUP(A$31:A$2759,'DNEVNI IZVESTAJ'!B$2:H$1390,5,0)</f>
        <v>#N/A</v>
      </c>
      <c r="F477" s="117">
        <f ca="1">SUMIF('DNEVNI IZVESTAJ'!A$2:D$1390,A477,'DNEVNI IZVESTAJ'!B$2:B$1390)</f>
        <v>0</v>
      </c>
      <c r="H477" s="117">
        <f ca="1">SUMIF('DNEVNI IZVESTAJ'!A$2:D$1390,A477,'DNEVNI IZVESTAJ'!C$2:C$1390)</f>
        <v>0</v>
      </c>
      <c r="I477" s="118">
        <f t="shared" ca="1" si="10"/>
        <v>0</v>
      </c>
      <c r="L477" s="156"/>
    </row>
    <row r="478" spans="1:12" ht="15" hidden="1">
      <c r="A478" s="292" t="s">
        <v>5127</v>
      </c>
      <c r="B478" s="119" t="e">
        <f>VLOOKUP(A$31:A$2734,'DNEVNI IZVESTAJ'!B$2:G$1390,6,0)</f>
        <v>#N/A</v>
      </c>
      <c r="C478" s="134" t="e">
        <f>VLOOKUP(A$31:A$2734,'DNEVNI IZVESTAJ'!B$2:AS$1390,29,0)</f>
        <v>#N/A</v>
      </c>
      <c r="D478" s="133">
        <f>COUNTIF('DNEVNI IZVESTAJ'!B$2:B$1390,A$31:A$2715)</f>
        <v>0</v>
      </c>
      <c r="E478" s="133" t="e">
        <f>VLOOKUP(A$31:A$2759,'DNEVNI IZVESTAJ'!B$2:H$1390,5,0)</f>
        <v>#N/A</v>
      </c>
      <c r="F478" s="117">
        <f ca="1">SUMIF('DNEVNI IZVESTAJ'!A$2:D$1390,A478,'DNEVNI IZVESTAJ'!B$2:B$1390)</f>
        <v>0</v>
      </c>
      <c r="H478" s="117">
        <f ca="1">SUMIF('DNEVNI IZVESTAJ'!A$2:D$1390,A478,'DNEVNI IZVESTAJ'!C$2:C$1390)</f>
        <v>0</v>
      </c>
      <c r="I478" s="118">
        <f t="shared" ca="1" si="10"/>
        <v>0</v>
      </c>
      <c r="L478" s="156"/>
    </row>
    <row r="479" spans="1:12" ht="15" hidden="1">
      <c r="A479" s="292" t="s">
        <v>15118</v>
      </c>
      <c r="B479" s="119" t="str">
        <f>VLOOKUP(A$31:A$2734,'DNEVNI IZVESTAJ'!B$2:G$1390,6,0)</f>
        <v>INDIV</v>
      </c>
      <c r="C479" s="134" t="str">
        <f>VLOOKUP(A$31:A$2734,'DNEVNI IZVESTAJ'!B$2:AS$1390,29,0)</f>
        <v>0</v>
      </c>
      <c r="D479" s="133">
        <f>COUNTIF('DNEVNI IZVESTAJ'!B$2:B$1390,A$31:A$2715)</f>
        <v>1</v>
      </c>
      <c r="E479" s="133">
        <f>VLOOKUP(A$31:A$2759,'DNEVNI IZVESTAJ'!B$2:H$1390,5,0)</f>
        <v>0</v>
      </c>
      <c r="F479" s="117">
        <f ca="1">SUMIF('DNEVNI IZVESTAJ'!A$2:D$1390,A479,'DNEVNI IZVESTAJ'!B$2:B$1390)</f>
        <v>0</v>
      </c>
      <c r="H479" s="117">
        <f ca="1">SUMIF('DNEVNI IZVESTAJ'!A$2:D$1390,A479,'DNEVNI IZVESTAJ'!C$2:C$1390)</f>
        <v>1253.01</v>
      </c>
      <c r="I479" s="118">
        <f t="shared" ca="1" si="10"/>
        <v>1253.01</v>
      </c>
      <c r="L479" s="156"/>
    </row>
    <row r="480" spans="1:12" ht="15" hidden="1">
      <c r="A480" s="292" t="s">
        <v>877</v>
      </c>
      <c r="B480" s="119" t="e">
        <f>VLOOKUP(A$31:A$2734,'DNEVNI IZVESTAJ'!B$2:G$1390,6,0)</f>
        <v>#N/A</v>
      </c>
      <c r="C480" s="134" t="e">
        <f>VLOOKUP(A$31:A$2734,'DNEVNI IZVESTAJ'!B$2:AS$1390,29,0)</f>
        <v>#N/A</v>
      </c>
      <c r="D480" s="133">
        <f>COUNTIF('DNEVNI IZVESTAJ'!B$2:B$1390,A$31:A$2715)</f>
        <v>0</v>
      </c>
      <c r="E480" s="133" t="e">
        <f>VLOOKUP(A$31:A$2759,'DNEVNI IZVESTAJ'!B$2:H$1390,5,0)</f>
        <v>#N/A</v>
      </c>
      <c r="F480" s="117">
        <f ca="1">SUMIF('DNEVNI IZVESTAJ'!A$2:D$1390,A480,'DNEVNI IZVESTAJ'!B$2:B$1390)</f>
        <v>0</v>
      </c>
      <c r="H480" s="117">
        <f ca="1">SUMIF('DNEVNI IZVESTAJ'!A$2:D$1390,A480,'DNEVNI IZVESTAJ'!C$2:C$1390)</f>
        <v>0</v>
      </c>
      <c r="I480" s="118">
        <f t="shared" ca="1" si="10"/>
        <v>0</v>
      </c>
      <c r="L480" s="156"/>
    </row>
    <row r="481" spans="1:12" ht="15" hidden="1">
      <c r="A481" s="292" t="s">
        <v>5265</v>
      </c>
      <c r="B481" s="119" t="str">
        <f>VLOOKUP(A$31:A$2734,'DNEVNI IZVESTAJ'!B$2:G$1390,6,0)</f>
        <v>SBB</v>
      </c>
      <c r="C481" s="134" t="str">
        <f>VLOOKUP(A$31:A$2734,'DNEVNI IZVESTAJ'!B$2:AS$1390,29,0)</f>
        <v>0</v>
      </c>
      <c r="D481" s="133">
        <f>COUNTIF('DNEVNI IZVESTAJ'!B$2:B$1390,A$31:A$2715)</f>
        <v>4</v>
      </c>
      <c r="E481" s="133">
        <f>VLOOKUP(A$31:A$2759,'DNEVNI IZVESTAJ'!B$2:H$1390,5,0)</f>
        <v>0</v>
      </c>
      <c r="F481" s="117">
        <f ca="1">SUMIF('DNEVNI IZVESTAJ'!A$2:D$1390,A481,'DNEVNI IZVESTAJ'!B$2:B$1390)</f>
        <v>0</v>
      </c>
      <c r="H481" s="117">
        <f ca="1">SUMIF('DNEVNI IZVESTAJ'!A$2:D$1390,A481,'DNEVNI IZVESTAJ'!C$2:C$1390)</f>
        <v>7743.4</v>
      </c>
      <c r="I481" s="118">
        <f t="shared" ca="1" si="10"/>
        <v>7743.4</v>
      </c>
      <c r="L481" s="156"/>
    </row>
    <row r="482" spans="1:12" ht="15" hidden="1">
      <c r="A482" s="292" t="s">
        <v>5139</v>
      </c>
      <c r="B482" s="119" t="e">
        <f>VLOOKUP(A$31:A$2734,'DNEVNI IZVESTAJ'!B$2:G$1390,6,0)</f>
        <v>#N/A</v>
      </c>
      <c r="C482" s="134" t="e">
        <f>VLOOKUP(A$31:A$2734,'DNEVNI IZVESTAJ'!B$2:AS$1390,29,0)</f>
        <v>#N/A</v>
      </c>
      <c r="D482" s="133">
        <f>COUNTIF('DNEVNI IZVESTAJ'!B$2:B$1390,A$31:A$2715)</f>
        <v>0</v>
      </c>
      <c r="E482" s="133" t="e">
        <f>VLOOKUP(A$31:A$2759,'DNEVNI IZVESTAJ'!B$2:H$1390,5,0)</f>
        <v>#N/A</v>
      </c>
      <c r="F482" s="117">
        <f ca="1">SUMIF('DNEVNI IZVESTAJ'!A$2:D$1390,A482,'DNEVNI IZVESTAJ'!B$2:B$1390)</f>
        <v>0</v>
      </c>
      <c r="H482" s="117">
        <f ca="1">SUMIF('DNEVNI IZVESTAJ'!A$2:D$1390,A482,'DNEVNI IZVESTAJ'!C$2:C$1390)</f>
        <v>0</v>
      </c>
      <c r="I482" s="118">
        <f t="shared" ca="1" si="10"/>
        <v>0</v>
      </c>
      <c r="L482" s="156"/>
    </row>
    <row r="483" spans="1:12" ht="15" hidden="1">
      <c r="A483" s="292" t="s">
        <v>15144</v>
      </c>
      <c r="B483" s="119" t="e">
        <f>VLOOKUP(A$31:A$2734,'DNEVNI IZVESTAJ'!B$2:G$1390,6,0)</f>
        <v>#N/A</v>
      </c>
      <c r="C483" s="134" t="e">
        <f>VLOOKUP(A$31:A$2734,'DNEVNI IZVESTAJ'!B$2:AS$1390,29,0)</f>
        <v>#N/A</v>
      </c>
      <c r="D483" s="133">
        <f>COUNTIF('DNEVNI IZVESTAJ'!B$2:B$1390,A$31:A$2715)</f>
        <v>0</v>
      </c>
      <c r="E483" s="133" t="e">
        <f>VLOOKUP(A$31:A$2759,'DNEVNI IZVESTAJ'!B$2:H$1390,5,0)</f>
        <v>#N/A</v>
      </c>
      <c r="F483" s="117">
        <f ca="1">SUMIF('DNEVNI IZVESTAJ'!A$2:D$1390,A483,'DNEVNI IZVESTAJ'!B$2:B$1390)</f>
        <v>0</v>
      </c>
      <c r="H483" s="117">
        <f ca="1">SUMIF('DNEVNI IZVESTAJ'!A$2:D$1390,A483,'DNEVNI IZVESTAJ'!C$2:C$1390)</f>
        <v>0</v>
      </c>
      <c r="I483" s="118">
        <f t="shared" ca="1" si="10"/>
        <v>0</v>
      </c>
      <c r="L483" s="156"/>
    </row>
    <row r="484" spans="1:12" ht="15" hidden="1">
      <c r="A484" s="292" t="s">
        <v>267</v>
      </c>
      <c r="B484" s="119" t="e">
        <f>VLOOKUP(A$31:A$2734,'DNEVNI IZVESTAJ'!B$2:G$1390,6,0)</f>
        <v>#N/A</v>
      </c>
      <c r="C484" s="134" t="e">
        <f>VLOOKUP(A$31:A$2734,'DNEVNI IZVESTAJ'!B$2:AS$1390,29,0)</f>
        <v>#N/A</v>
      </c>
      <c r="D484" s="133">
        <f>COUNTIF('DNEVNI IZVESTAJ'!B$2:B$1390,A$31:A$2715)</f>
        <v>0</v>
      </c>
      <c r="E484" s="133" t="e">
        <f>VLOOKUP(A$31:A$2759,'DNEVNI IZVESTAJ'!B$2:H$1390,5,0)</f>
        <v>#N/A</v>
      </c>
      <c r="F484" s="117">
        <f ca="1">SUMIF('DNEVNI IZVESTAJ'!A$2:D$1390,A484,'DNEVNI IZVESTAJ'!B$2:B$1390)</f>
        <v>0</v>
      </c>
      <c r="H484" s="117">
        <f ca="1">SUMIF('DNEVNI IZVESTAJ'!A$2:D$1390,A484,'DNEVNI IZVESTAJ'!C$2:C$1390)</f>
        <v>0</v>
      </c>
      <c r="I484" s="118">
        <f t="shared" ca="1" si="10"/>
        <v>0</v>
      </c>
      <c r="L484" s="156"/>
    </row>
    <row r="485" spans="1:12" ht="15" hidden="1">
      <c r="A485" s="292" t="s">
        <v>225</v>
      </c>
      <c r="B485" s="119" t="str">
        <f>VLOOKUP(A$31:A$2734,'DNEVNI IZVESTAJ'!B$2:G$1390,6,0)</f>
        <v>SBB</v>
      </c>
      <c r="C485" s="134" t="str">
        <f>VLOOKUP(A$31:A$2734,'DNEVNI IZVESTAJ'!B$2:AS$1390,29,0)</f>
        <v>0</v>
      </c>
      <c r="D485" s="133">
        <f>COUNTIF('DNEVNI IZVESTAJ'!B$2:B$1390,A$31:A$2715)</f>
        <v>1</v>
      </c>
      <c r="E485" s="133">
        <f>VLOOKUP(A$31:A$2759,'DNEVNI IZVESTAJ'!B$2:H$1390,5,0)</f>
        <v>0</v>
      </c>
      <c r="F485" s="117">
        <f ca="1">SUMIF('DNEVNI IZVESTAJ'!A$2:D$1390,A485,'DNEVNI IZVESTAJ'!B$2:B$1390)</f>
        <v>0</v>
      </c>
      <c r="H485" s="117">
        <f ca="1">SUMIF('DNEVNI IZVESTAJ'!A$2:D$1390,A485,'DNEVNI IZVESTAJ'!C$2:C$1390)</f>
        <v>1020</v>
      </c>
      <c r="I485" s="118">
        <f t="shared" ca="1" si="10"/>
        <v>1020</v>
      </c>
      <c r="L485" s="156"/>
    </row>
    <row r="486" spans="1:12" ht="15" hidden="1">
      <c r="A486" s="292" t="s">
        <v>5460</v>
      </c>
      <c r="B486" s="119" t="str">
        <f>VLOOKUP(A$31:A$2734,'DNEVNI IZVESTAJ'!B$2:G$1390,6,0)</f>
        <v>L CORP</v>
      </c>
      <c r="C486" s="134" t="str">
        <f>VLOOKUP(A$31:A$2734,'DNEVNI IZVESTAJ'!B$2:AS$1390,29,0)</f>
        <v>7</v>
      </c>
      <c r="D486" s="133">
        <f>COUNTIF('DNEVNI IZVESTAJ'!B$2:B$1390,A$31:A$2715)</f>
        <v>2</v>
      </c>
      <c r="E486" s="133">
        <f>VLOOKUP(A$31:A$2759,'DNEVNI IZVESTAJ'!B$2:H$1390,5,0)</f>
        <v>0</v>
      </c>
      <c r="F486" s="117">
        <f ca="1">SUMIF('DNEVNI IZVESTAJ'!A$2:D$1390,A486,'DNEVNI IZVESTAJ'!B$2:B$1390)</f>
        <v>0</v>
      </c>
      <c r="H486" s="117">
        <f ca="1">SUMIF('DNEVNI IZVESTAJ'!A$2:D$1390,A486,'DNEVNI IZVESTAJ'!C$2:C$1390)</f>
        <v>0</v>
      </c>
      <c r="I486" s="118">
        <f t="shared" ca="1" si="10"/>
        <v>0</v>
      </c>
      <c r="L486" s="156"/>
    </row>
    <row r="487" spans="1:12" ht="15">
      <c r="A487" s="292" t="s">
        <v>5420</v>
      </c>
      <c r="B487" s="119" t="str">
        <f>VLOOKUP(A$31:A$2734,'DNEVNI IZVESTAJ'!B$2:G$1390,6,0)</f>
        <v>SBB</v>
      </c>
      <c r="C487" s="134" t="str">
        <f>VLOOKUP(A$31:A$2734,'DNEVNI IZVESTAJ'!B$2:AS$1390,29,0)</f>
        <v>0</v>
      </c>
      <c r="D487" s="133">
        <f>COUNTIF('DNEVNI IZVESTAJ'!B$2:B$1390,A$31:A$2715)</f>
        <v>2</v>
      </c>
      <c r="E487" s="133">
        <f>VLOOKUP(A$31:A$2759,'DNEVNI IZVESTAJ'!B$2:H$1390,5,0)</f>
        <v>248</v>
      </c>
      <c r="F487" s="117">
        <f ca="1">SUMIF('DNEVNI IZVESTAJ'!A$2:D$1390,A487,'DNEVNI IZVESTAJ'!B$2:B$1390)</f>
        <v>8263.92</v>
      </c>
      <c r="H487" s="117">
        <f ca="1">SUMIF('DNEVNI IZVESTAJ'!A$2:D$1390,A487,'DNEVNI IZVESTAJ'!C$2:C$1390)</f>
        <v>0</v>
      </c>
      <c r="I487" s="118">
        <f t="shared" ca="1" si="10"/>
        <v>8263.92</v>
      </c>
      <c r="L487" s="156"/>
    </row>
    <row r="488" spans="1:12" ht="15" hidden="1">
      <c r="A488" s="292" t="s">
        <v>5144</v>
      </c>
      <c r="B488" s="119" t="e">
        <f>VLOOKUP(A$31:A$2734,'DNEVNI IZVESTAJ'!B$2:G$1390,6,0)</f>
        <v>#N/A</v>
      </c>
      <c r="C488" s="134" t="e">
        <f>VLOOKUP(A$31:A$2734,'DNEVNI IZVESTAJ'!B$2:AS$1390,29,0)</f>
        <v>#N/A</v>
      </c>
      <c r="D488" s="133">
        <f>COUNTIF('DNEVNI IZVESTAJ'!B$2:B$1390,A$31:A$2715)</f>
        <v>0</v>
      </c>
      <c r="E488" s="133" t="e">
        <f>VLOOKUP(A$31:A$2759,'DNEVNI IZVESTAJ'!B$2:H$1390,5,0)</f>
        <v>#N/A</v>
      </c>
      <c r="F488" s="117">
        <f ca="1">SUMIF('DNEVNI IZVESTAJ'!A$2:D$1390,A488,'DNEVNI IZVESTAJ'!B$2:B$1390)</f>
        <v>0</v>
      </c>
      <c r="H488" s="117">
        <f ca="1">SUMIF('DNEVNI IZVESTAJ'!A$2:D$1390,A488,'DNEVNI IZVESTAJ'!C$2:C$1390)</f>
        <v>0</v>
      </c>
      <c r="I488" s="118">
        <f t="shared" ca="1" si="10"/>
        <v>0</v>
      </c>
      <c r="L488" s="156"/>
    </row>
    <row r="489" spans="1:12" ht="15" hidden="1">
      <c r="A489" s="292" t="s">
        <v>5147</v>
      </c>
      <c r="B489" s="119" t="str">
        <f>VLOOKUP(A$31:A$2734,'DNEVNI IZVESTAJ'!B$2:G$1390,6,0)</f>
        <v>INDIV</v>
      </c>
      <c r="C489" s="134" t="str">
        <f>VLOOKUP(A$31:A$2734,'DNEVNI IZVESTAJ'!B$2:AS$1390,29,0)</f>
        <v>0</v>
      </c>
      <c r="D489" s="133">
        <f>COUNTIF('DNEVNI IZVESTAJ'!B$2:B$1390,A$31:A$2715)</f>
        <v>1</v>
      </c>
      <c r="E489" s="133">
        <f>VLOOKUP(A$31:A$2759,'DNEVNI IZVESTAJ'!B$2:H$1390,5,0)</f>
        <v>0</v>
      </c>
      <c r="F489" s="117">
        <f ca="1">SUMIF('DNEVNI IZVESTAJ'!A$2:D$1390,A489,'DNEVNI IZVESTAJ'!B$2:B$1390)</f>
        <v>0</v>
      </c>
      <c r="H489" s="117">
        <f ca="1">SUMIF('DNEVNI IZVESTAJ'!A$2:D$1390,A489,'DNEVNI IZVESTAJ'!C$2:C$1390)</f>
        <v>475.74</v>
      </c>
      <c r="I489" s="118">
        <f t="shared" ca="1" si="10"/>
        <v>475.74</v>
      </c>
      <c r="L489" s="156"/>
    </row>
    <row r="490" spans="1:12" ht="15" hidden="1">
      <c r="A490" s="292" t="s">
        <v>5149</v>
      </c>
      <c r="B490" s="119" t="e">
        <f>VLOOKUP(A$31:A$2734,'DNEVNI IZVESTAJ'!B$2:G$1390,6,0)</f>
        <v>#N/A</v>
      </c>
      <c r="C490" s="134" t="e">
        <f>VLOOKUP(A$31:A$2734,'DNEVNI IZVESTAJ'!B$2:AS$1390,29,0)</f>
        <v>#N/A</v>
      </c>
      <c r="D490" s="133">
        <f>COUNTIF('DNEVNI IZVESTAJ'!B$2:B$1390,A$31:A$2715)</f>
        <v>0</v>
      </c>
      <c r="E490" s="133" t="e">
        <f>VLOOKUP(A$31:A$2759,'DNEVNI IZVESTAJ'!B$2:H$1390,5,0)</f>
        <v>#N/A</v>
      </c>
      <c r="F490" s="117">
        <f ca="1">SUMIF('DNEVNI IZVESTAJ'!A$2:D$1390,A490,'DNEVNI IZVESTAJ'!B$2:B$1390)</f>
        <v>0</v>
      </c>
      <c r="H490" s="117">
        <f ca="1">SUMIF('DNEVNI IZVESTAJ'!A$2:D$1390,A490,'DNEVNI IZVESTAJ'!C$2:C$1390)</f>
        <v>0</v>
      </c>
      <c r="I490" s="118">
        <f t="shared" ca="1" si="10"/>
        <v>0</v>
      </c>
      <c r="L490" s="156"/>
    </row>
    <row r="491" spans="1:12" ht="15" hidden="1">
      <c r="A491" s="292" t="s">
        <v>5151</v>
      </c>
      <c r="B491" s="119" t="e">
        <f>VLOOKUP(A$31:A$2734,'DNEVNI IZVESTAJ'!B$2:G$1390,6,0)</f>
        <v>#N/A</v>
      </c>
      <c r="C491" s="134" t="e">
        <f>VLOOKUP(A$31:A$2734,'DNEVNI IZVESTAJ'!B$2:AS$1390,29,0)</f>
        <v>#N/A</v>
      </c>
      <c r="D491" s="133">
        <f>COUNTIF('DNEVNI IZVESTAJ'!B$2:B$1390,A$31:A$2715)</f>
        <v>0</v>
      </c>
      <c r="E491" s="133" t="e">
        <f>VLOOKUP(A$31:A$2759,'DNEVNI IZVESTAJ'!B$2:H$1390,5,0)</f>
        <v>#N/A</v>
      </c>
      <c r="F491" s="117">
        <f ca="1">SUMIF('DNEVNI IZVESTAJ'!A$2:D$1390,A491,'DNEVNI IZVESTAJ'!B$2:B$1390)</f>
        <v>0</v>
      </c>
      <c r="H491" s="117">
        <f ca="1">SUMIF('DNEVNI IZVESTAJ'!A$2:D$1390,A491,'DNEVNI IZVESTAJ'!C$2:C$1390)</f>
        <v>0</v>
      </c>
      <c r="I491" s="118">
        <f t="shared" ca="1" si="10"/>
        <v>0</v>
      </c>
      <c r="L491" s="156"/>
    </row>
    <row r="492" spans="1:12" ht="15" hidden="1">
      <c r="A492" s="292" t="s">
        <v>231</v>
      </c>
      <c r="B492" s="119" t="e">
        <f>VLOOKUP(A$31:A$2734,'DNEVNI IZVESTAJ'!B$2:G$1390,6,0)</f>
        <v>#N/A</v>
      </c>
      <c r="C492" s="134" t="e">
        <f>VLOOKUP(A$31:A$2734,'DNEVNI IZVESTAJ'!B$2:AS$1390,29,0)</f>
        <v>#N/A</v>
      </c>
      <c r="D492" s="133">
        <f>COUNTIF('DNEVNI IZVESTAJ'!B$2:B$1390,A$31:A$2715)</f>
        <v>0</v>
      </c>
      <c r="E492" s="133" t="e">
        <f>VLOOKUP(A$31:A$2759,'DNEVNI IZVESTAJ'!B$2:H$1390,5,0)</f>
        <v>#N/A</v>
      </c>
      <c r="F492" s="117">
        <f ca="1">SUMIF('DNEVNI IZVESTAJ'!A$2:D$1390,A492,'DNEVNI IZVESTAJ'!B$2:B$1390)</f>
        <v>0</v>
      </c>
      <c r="H492" s="117">
        <f ca="1">SUMIF('DNEVNI IZVESTAJ'!A$2:D$1390,A492,'DNEVNI IZVESTAJ'!C$2:C$1390)</f>
        <v>0</v>
      </c>
      <c r="I492" s="118">
        <f t="shared" ca="1" si="10"/>
        <v>0</v>
      </c>
      <c r="L492" s="156"/>
    </row>
    <row r="493" spans="1:12" ht="15" hidden="1">
      <c r="A493" s="292" t="s">
        <v>1118</v>
      </c>
      <c r="B493" s="119" t="str">
        <f>VLOOKUP(A$31:A$2734,'DNEVNI IZVESTAJ'!B$2:G$1390,6,0)</f>
        <v>SBB</v>
      </c>
      <c r="C493" s="134" t="str">
        <f>VLOOKUP(A$31:A$2734,'DNEVNI IZVESTAJ'!B$2:AS$1390,29,0)</f>
        <v>0</v>
      </c>
      <c r="D493" s="133">
        <f>COUNTIF('DNEVNI IZVESTAJ'!B$2:B$1390,A$31:A$2715)</f>
        <v>1</v>
      </c>
      <c r="E493" s="133">
        <f>VLOOKUP(A$31:A$2759,'DNEVNI IZVESTAJ'!B$2:H$1390,5,0)</f>
        <v>2255</v>
      </c>
      <c r="F493" s="117">
        <f ca="1">SUMIF('DNEVNI IZVESTAJ'!A$2:D$1390,A493,'DNEVNI IZVESTAJ'!B$2:B$1390)</f>
        <v>107592.87</v>
      </c>
      <c r="H493" s="117">
        <f ca="1">SUMIF('DNEVNI IZVESTAJ'!A$2:D$1390,A493,'DNEVNI IZVESTAJ'!C$2:C$1390)</f>
        <v>0</v>
      </c>
      <c r="I493" s="118">
        <f t="shared" ca="1" si="10"/>
        <v>107592.87</v>
      </c>
      <c r="L493" s="156"/>
    </row>
    <row r="494" spans="1:12" ht="15" hidden="1">
      <c r="A494" s="292" t="s">
        <v>5160</v>
      </c>
      <c r="B494" s="119" t="e">
        <f>VLOOKUP(A$31:A$2734,'DNEVNI IZVESTAJ'!B$2:G$1390,6,0)</f>
        <v>#N/A</v>
      </c>
      <c r="C494" s="134" t="e">
        <f>VLOOKUP(A$31:A$2734,'DNEVNI IZVESTAJ'!B$2:AS$1390,29,0)</f>
        <v>#N/A</v>
      </c>
      <c r="D494" s="133">
        <f>COUNTIF('DNEVNI IZVESTAJ'!B$2:B$1390,A$31:A$2715)</f>
        <v>0</v>
      </c>
      <c r="E494" s="133" t="e">
        <f>VLOOKUP(A$31:A$2759,'DNEVNI IZVESTAJ'!B$2:H$1390,5,0)</f>
        <v>#N/A</v>
      </c>
      <c r="F494" s="117">
        <f ca="1">SUMIF('DNEVNI IZVESTAJ'!A$2:D$1390,A494,'DNEVNI IZVESTAJ'!B$2:B$1390)</f>
        <v>0</v>
      </c>
      <c r="H494" s="117">
        <f ca="1">SUMIF('DNEVNI IZVESTAJ'!A$2:D$1390,A494,'DNEVNI IZVESTAJ'!C$2:C$1390)</f>
        <v>0</v>
      </c>
      <c r="I494" s="118">
        <f t="shared" ca="1" si="10"/>
        <v>0</v>
      </c>
      <c r="L494" s="156"/>
    </row>
    <row r="495" spans="1:12" ht="15" hidden="1">
      <c r="A495" s="292" t="s">
        <v>5250</v>
      </c>
      <c r="B495" s="119" t="e">
        <f>VLOOKUP(A$31:A$2734,'DNEVNI IZVESTAJ'!B$2:G$1390,6,0)</f>
        <v>#N/A</v>
      </c>
      <c r="C495" s="134" t="e">
        <f>VLOOKUP(A$31:A$2734,'DNEVNI IZVESTAJ'!B$2:AS$1390,29,0)</f>
        <v>#N/A</v>
      </c>
      <c r="D495" s="133">
        <f>COUNTIF('DNEVNI IZVESTAJ'!B$2:B$1390,A$31:A$2715)</f>
        <v>0</v>
      </c>
      <c r="E495" s="133" t="e">
        <f>VLOOKUP(A$31:A$2759,'DNEVNI IZVESTAJ'!B$2:H$1390,5,0)</f>
        <v>#N/A</v>
      </c>
      <c r="F495" s="117">
        <f ca="1">SUMIF('DNEVNI IZVESTAJ'!A$2:D$1390,A495,'DNEVNI IZVESTAJ'!B$2:B$1390)</f>
        <v>0</v>
      </c>
      <c r="H495" s="117">
        <f ca="1">SUMIF('DNEVNI IZVESTAJ'!A$2:D$1390,A495,'DNEVNI IZVESTAJ'!C$2:C$1390)</f>
        <v>0</v>
      </c>
      <c r="I495" s="118">
        <f t="shared" ca="1" si="10"/>
        <v>0</v>
      </c>
      <c r="L495" s="156"/>
    </row>
    <row r="496" spans="1:12" ht="15" hidden="1">
      <c r="A496" s="292" t="s">
        <v>5166</v>
      </c>
      <c r="B496" s="119" t="e">
        <f>VLOOKUP(A$31:A$2734,'DNEVNI IZVESTAJ'!B$2:G$1390,6,0)</f>
        <v>#N/A</v>
      </c>
      <c r="C496" s="134" t="e">
        <f>VLOOKUP(A$31:A$2734,'DNEVNI IZVESTAJ'!B$2:AS$1390,29,0)</f>
        <v>#N/A</v>
      </c>
      <c r="D496" s="133">
        <f>COUNTIF('DNEVNI IZVESTAJ'!B$2:B$1390,A$31:A$2715)</f>
        <v>0</v>
      </c>
      <c r="E496" s="133" t="e">
        <f>VLOOKUP(A$31:A$2759,'DNEVNI IZVESTAJ'!B$2:H$1390,5,0)</f>
        <v>#N/A</v>
      </c>
      <c r="F496" s="117">
        <f ca="1">SUMIF('DNEVNI IZVESTAJ'!A$2:D$1390,A496,'DNEVNI IZVESTAJ'!B$2:B$1390)</f>
        <v>0</v>
      </c>
      <c r="H496" s="117">
        <f ca="1">SUMIF('DNEVNI IZVESTAJ'!A$2:D$1390,A496,'DNEVNI IZVESTAJ'!C$2:C$1390)</f>
        <v>0</v>
      </c>
      <c r="I496" s="118">
        <f t="shared" ca="1" si="10"/>
        <v>0</v>
      </c>
      <c r="L496" s="156"/>
    </row>
    <row r="497" spans="1:12" ht="15" hidden="1">
      <c r="A497" s="292" t="s">
        <v>5168</v>
      </c>
      <c r="B497" s="119" t="e">
        <f>VLOOKUP(A$31:A$2734,'DNEVNI IZVESTAJ'!B$2:G$1390,6,0)</f>
        <v>#N/A</v>
      </c>
      <c r="C497" s="134" t="e">
        <f>VLOOKUP(A$31:A$2734,'DNEVNI IZVESTAJ'!B$2:AS$1390,29,0)</f>
        <v>#N/A</v>
      </c>
      <c r="D497" s="133">
        <f>COUNTIF('DNEVNI IZVESTAJ'!B$2:B$1390,A$31:A$2715)</f>
        <v>0</v>
      </c>
      <c r="E497" s="133" t="e">
        <f>VLOOKUP(A$31:A$2759,'DNEVNI IZVESTAJ'!B$2:H$1390,5,0)</f>
        <v>#N/A</v>
      </c>
      <c r="F497" s="117">
        <f ca="1">SUMIF('DNEVNI IZVESTAJ'!A$2:D$1390,A497,'DNEVNI IZVESTAJ'!B$2:B$1390)</f>
        <v>0</v>
      </c>
      <c r="H497" s="117">
        <f ca="1">SUMIF('DNEVNI IZVESTAJ'!A$2:D$1390,A497,'DNEVNI IZVESTAJ'!C$2:C$1390)</f>
        <v>0</v>
      </c>
      <c r="I497" s="118">
        <f t="shared" ca="1" si="10"/>
        <v>0</v>
      </c>
      <c r="L497" s="156"/>
    </row>
    <row r="498" spans="1:12" ht="15" hidden="1">
      <c r="A498" s="292" t="s">
        <v>5171</v>
      </c>
      <c r="B498" s="119" t="e">
        <f>VLOOKUP(A$31:A$2734,'DNEVNI IZVESTAJ'!B$2:G$1390,6,0)</f>
        <v>#N/A</v>
      </c>
      <c r="C498" s="134" t="e">
        <f>VLOOKUP(A$31:A$2734,'DNEVNI IZVESTAJ'!B$2:AS$1390,29,0)</f>
        <v>#N/A</v>
      </c>
      <c r="D498" s="133">
        <f>COUNTIF('DNEVNI IZVESTAJ'!B$2:B$1390,A$31:A$2715)</f>
        <v>0</v>
      </c>
      <c r="E498" s="133" t="e">
        <f>VLOOKUP(A$31:A$2759,'DNEVNI IZVESTAJ'!B$2:H$1390,5,0)</f>
        <v>#N/A</v>
      </c>
      <c r="F498" s="117">
        <f ca="1">SUMIF('DNEVNI IZVESTAJ'!A$2:D$1390,A498,'DNEVNI IZVESTAJ'!B$2:B$1390)</f>
        <v>0</v>
      </c>
      <c r="H498" s="117">
        <f ca="1">SUMIF('DNEVNI IZVESTAJ'!A$2:D$1390,A498,'DNEVNI IZVESTAJ'!C$2:C$1390)</f>
        <v>0</v>
      </c>
      <c r="I498" s="118">
        <f t="shared" ref="I498:I561" ca="1" si="11">SUM(F498:H498)</f>
        <v>0</v>
      </c>
      <c r="L498" s="156"/>
    </row>
    <row r="499" spans="1:12" ht="15" hidden="1">
      <c r="A499" s="292" t="s">
        <v>235</v>
      </c>
      <c r="B499" s="119" t="e">
        <f>VLOOKUP(A$31:A$2734,'DNEVNI IZVESTAJ'!B$2:G$1390,6,0)</f>
        <v>#N/A</v>
      </c>
      <c r="C499" s="134" t="e">
        <f>VLOOKUP(A$31:A$2734,'DNEVNI IZVESTAJ'!B$2:AS$1390,29,0)</f>
        <v>#N/A</v>
      </c>
      <c r="D499" s="133">
        <f>COUNTIF('DNEVNI IZVESTAJ'!B$2:B$1390,A$31:A$2715)</f>
        <v>0</v>
      </c>
      <c r="E499" s="133" t="e">
        <f>VLOOKUP(A$31:A$2759,'DNEVNI IZVESTAJ'!B$2:H$1390,5,0)</f>
        <v>#N/A</v>
      </c>
      <c r="F499" s="117">
        <f ca="1">SUMIF('DNEVNI IZVESTAJ'!A$2:D$1390,A499,'DNEVNI IZVESTAJ'!B$2:B$1390)</f>
        <v>0</v>
      </c>
      <c r="H499" s="117">
        <f ca="1">SUMIF('DNEVNI IZVESTAJ'!A$2:D$1390,A499,'DNEVNI IZVESTAJ'!C$2:C$1390)</f>
        <v>0</v>
      </c>
      <c r="I499" s="118">
        <f t="shared" ca="1" si="11"/>
        <v>0</v>
      </c>
      <c r="L499" s="156"/>
    </row>
    <row r="500" spans="1:12" ht="15" hidden="1">
      <c r="A500" s="292" t="s">
        <v>5180</v>
      </c>
      <c r="B500" s="119" t="e">
        <f>VLOOKUP(A$31:A$2734,'DNEVNI IZVESTAJ'!B$2:G$1390,6,0)</f>
        <v>#N/A</v>
      </c>
      <c r="C500" s="134" t="e">
        <f>VLOOKUP(A$31:A$2734,'DNEVNI IZVESTAJ'!B$2:AS$1390,29,0)</f>
        <v>#N/A</v>
      </c>
      <c r="D500" s="133">
        <f>COUNTIF('DNEVNI IZVESTAJ'!B$2:B$1390,A$31:A$2715)</f>
        <v>0</v>
      </c>
      <c r="E500" s="133" t="e">
        <f>VLOOKUP(A$31:A$2759,'DNEVNI IZVESTAJ'!B$2:H$1390,5,0)</f>
        <v>#N/A</v>
      </c>
      <c r="F500" s="117">
        <f ca="1">SUMIF('DNEVNI IZVESTAJ'!A$2:D$1390,A500,'DNEVNI IZVESTAJ'!B$2:B$1390)</f>
        <v>0</v>
      </c>
      <c r="H500" s="117">
        <f ca="1">SUMIF('DNEVNI IZVESTAJ'!A$2:D$1390,A500,'DNEVNI IZVESTAJ'!C$2:C$1390)</f>
        <v>0</v>
      </c>
      <c r="I500" s="118">
        <f t="shared" ca="1" si="11"/>
        <v>0</v>
      </c>
      <c r="L500" s="156"/>
    </row>
    <row r="501" spans="1:12" ht="15" hidden="1">
      <c r="A501" s="292" t="s">
        <v>5182</v>
      </c>
      <c r="B501" s="119" t="e">
        <f>VLOOKUP(A$31:A$2734,'DNEVNI IZVESTAJ'!B$2:G$1390,6,0)</f>
        <v>#N/A</v>
      </c>
      <c r="C501" s="134" t="e">
        <f>VLOOKUP(A$31:A$2734,'DNEVNI IZVESTAJ'!B$2:AS$1390,29,0)</f>
        <v>#N/A</v>
      </c>
      <c r="D501" s="133">
        <f>COUNTIF('DNEVNI IZVESTAJ'!B$2:B$1390,A$31:A$2715)</f>
        <v>0</v>
      </c>
      <c r="E501" s="133" t="e">
        <f>VLOOKUP(A$31:A$2759,'DNEVNI IZVESTAJ'!B$2:H$1390,5,0)</f>
        <v>#N/A</v>
      </c>
      <c r="F501" s="117">
        <f ca="1">SUMIF('DNEVNI IZVESTAJ'!A$2:D$1390,A501,'DNEVNI IZVESTAJ'!B$2:B$1390)</f>
        <v>0</v>
      </c>
      <c r="H501" s="117">
        <f ca="1">SUMIF('DNEVNI IZVESTAJ'!A$2:D$1390,A501,'DNEVNI IZVESTAJ'!C$2:C$1390)</f>
        <v>0</v>
      </c>
      <c r="I501" s="118">
        <f t="shared" ca="1" si="11"/>
        <v>0</v>
      </c>
      <c r="L501" s="156"/>
    </row>
    <row r="502" spans="1:12" ht="15" hidden="1">
      <c r="A502" s="292" t="s">
        <v>5184</v>
      </c>
      <c r="B502" s="119" t="e">
        <f>VLOOKUP(A$31:A$2734,'DNEVNI IZVESTAJ'!B$2:G$1390,6,0)</f>
        <v>#N/A</v>
      </c>
      <c r="C502" s="134" t="e">
        <f>VLOOKUP(A$31:A$2734,'DNEVNI IZVESTAJ'!B$2:AS$1390,29,0)</f>
        <v>#N/A</v>
      </c>
      <c r="D502" s="133">
        <f>COUNTIF('DNEVNI IZVESTAJ'!B$2:B$1390,A$31:A$2715)</f>
        <v>0</v>
      </c>
      <c r="E502" s="133" t="e">
        <f>VLOOKUP(A$31:A$2759,'DNEVNI IZVESTAJ'!B$2:H$1390,5,0)</f>
        <v>#N/A</v>
      </c>
      <c r="F502" s="117">
        <f ca="1">SUMIF('DNEVNI IZVESTAJ'!A$2:D$1390,A502,'DNEVNI IZVESTAJ'!B$2:B$1390)</f>
        <v>0</v>
      </c>
      <c r="H502" s="117">
        <f ca="1">SUMIF('DNEVNI IZVESTAJ'!A$2:D$1390,A502,'DNEVNI IZVESTAJ'!C$2:C$1390)</f>
        <v>0</v>
      </c>
      <c r="I502" s="118">
        <f t="shared" ca="1" si="11"/>
        <v>0</v>
      </c>
      <c r="L502" s="156"/>
    </row>
    <row r="503" spans="1:12" ht="15" hidden="1">
      <c r="A503" s="292" t="s">
        <v>5186</v>
      </c>
      <c r="B503" s="119" t="e">
        <f>VLOOKUP(A$31:A$2734,'DNEVNI IZVESTAJ'!B$2:G$1390,6,0)</f>
        <v>#N/A</v>
      </c>
      <c r="C503" s="134" t="e">
        <f>VLOOKUP(A$31:A$2734,'DNEVNI IZVESTAJ'!B$2:AS$1390,29,0)</f>
        <v>#N/A</v>
      </c>
      <c r="D503" s="133">
        <f>COUNTIF('DNEVNI IZVESTAJ'!B$2:B$1390,A$31:A$2715)</f>
        <v>0</v>
      </c>
      <c r="E503" s="133" t="e">
        <f>VLOOKUP(A$31:A$2759,'DNEVNI IZVESTAJ'!B$2:H$1390,5,0)</f>
        <v>#N/A</v>
      </c>
      <c r="F503" s="117">
        <f ca="1">SUMIF('DNEVNI IZVESTAJ'!A$2:D$1390,A503,'DNEVNI IZVESTAJ'!B$2:B$1390)</f>
        <v>0</v>
      </c>
      <c r="H503" s="117">
        <f ca="1">SUMIF('DNEVNI IZVESTAJ'!A$2:D$1390,A503,'DNEVNI IZVESTAJ'!C$2:C$1390)</f>
        <v>0</v>
      </c>
      <c r="I503" s="118">
        <f t="shared" ca="1" si="11"/>
        <v>0</v>
      </c>
      <c r="L503" s="156"/>
    </row>
    <row r="504" spans="1:12" ht="15" hidden="1">
      <c r="A504" s="292" t="s">
        <v>15370</v>
      </c>
      <c r="B504" s="119" t="str">
        <f>VLOOKUP(A$31:A$2734,'DNEVNI IZVESTAJ'!B$2:G$1390,6,0)</f>
        <v>SME</v>
      </c>
      <c r="C504" s="134" t="str">
        <f>VLOOKUP(A$31:A$2734,'DNEVNI IZVESTAJ'!B$2:AS$1390,29,0)</f>
        <v>4</v>
      </c>
      <c r="D504" s="133">
        <f>COUNTIF('DNEVNI IZVESTAJ'!B$2:B$1390,A$31:A$2715)</f>
        <v>1</v>
      </c>
      <c r="E504" s="133">
        <f>VLOOKUP(A$31:A$2759,'DNEVNI IZVESTAJ'!B$2:H$1390,5,0)</f>
        <v>0</v>
      </c>
      <c r="F504" s="117">
        <f ca="1">SUMIF('DNEVNI IZVESTAJ'!A$2:D$1390,A504,'DNEVNI IZVESTAJ'!B$2:B$1390)</f>
        <v>0</v>
      </c>
      <c r="H504" s="117">
        <f ca="1">SUMIF('DNEVNI IZVESTAJ'!A$2:D$1390,A504,'DNEVNI IZVESTAJ'!C$2:C$1390)</f>
        <v>14574.35</v>
      </c>
      <c r="I504" s="118">
        <f t="shared" ca="1" si="11"/>
        <v>14574.35</v>
      </c>
      <c r="L504" s="156"/>
    </row>
    <row r="505" spans="1:12" ht="15" hidden="1">
      <c r="A505" s="292" t="s">
        <v>5189</v>
      </c>
      <c r="B505" s="119" t="e">
        <f>VLOOKUP(A$31:A$2734,'DNEVNI IZVESTAJ'!B$2:G$1390,6,0)</f>
        <v>#N/A</v>
      </c>
      <c r="C505" s="134" t="e">
        <f>VLOOKUP(A$31:A$2734,'DNEVNI IZVESTAJ'!B$2:AS$1390,29,0)</f>
        <v>#N/A</v>
      </c>
      <c r="D505" s="133">
        <f>COUNTIF('DNEVNI IZVESTAJ'!B$2:B$1390,A$31:A$2715)</f>
        <v>0</v>
      </c>
      <c r="E505" s="133" t="e">
        <f>VLOOKUP(A$31:A$2759,'DNEVNI IZVESTAJ'!B$2:H$1390,5,0)</f>
        <v>#N/A</v>
      </c>
      <c r="F505" s="117">
        <f ca="1">SUMIF('DNEVNI IZVESTAJ'!A$2:D$1390,A505,'DNEVNI IZVESTAJ'!B$2:B$1390)</f>
        <v>0</v>
      </c>
      <c r="H505" s="117">
        <f ca="1">SUMIF('DNEVNI IZVESTAJ'!A$2:D$1390,A505,'DNEVNI IZVESTAJ'!C$2:C$1390)</f>
        <v>0</v>
      </c>
      <c r="I505" s="118">
        <f t="shared" ca="1" si="11"/>
        <v>0</v>
      </c>
      <c r="L505" s="156"/>
    </row>
    <row r="506" spans="1:12" ht="15" hidden="1">
      <c r="A506" s="292" t="s">
        <v>15570</v>
      </c>
      <c r="B506" s="119" t="e">
        <f>VLOOKUP(A$31:A$2734,'DNEVNI IZVESTAJ'!B$2:G$1390,6,0)</f>
        <v>#N/A</v>
      </c>
      <c r="C506" s="134" t="e">
        <f>VLOOKUP(A$31:A$2734,'DNEVNI IZVESTAJ'!B$2:AS$1390,29,0)</f>
        <v>#N/A</v>
      </c>
      <c r="D506" s="133">
        <f>COUNTIF('DNEVNI IZVESTAJ'!B$2:B$1390,A$31:A$2715)</f>
        <v>0</v>
      </c>
      <c r="E506" s="133" t="e">
        <f>VLOOKUP(A$31:A$2759,'DNEVNI IZVESTAJ'!B$2:H$1390,5,0)</f>
        <v>#N/A</v>
      </c>
      <c r="F506" s="117">
        <f ca="1">SUMIF('DNEVNI IZVESTAJ'!A$2:D$1390,A506,'DNEVNI IZVESTAJ'!B$2:B$1390)</f>
        <v>0</v>
      </c>
      <c r="H506" s="117">
        <f ca="1">SUMIF('DNEVNI IZVESTAJ'!A$2:D$1390,A506,'DNEVNI IZVESTAJ'!C$2:C$1390)</f>
        <v>0</v>
      </c>
      <c r="I506" s="118">
        <f t="shared" ca="1" si="11"/>
        <v>0</v>
      </c>
      <c r="L506" s="156"/>
    </row>
    <row r="507" spans="1:12" ht="15" hidden="1">
      <c r="A507" s="292" t="s">
        <v>1957</v>
      </c>
      <c r="B507" s="119" t="str">
        <f>VLOOKUP(A$31:A$2734,'DNEVNI IZVESTAJ'!B$2:G$1390,6,0)</f>
        <v>INDIV</v>
      </c>
      <c r="C507" s="134" t="str">
        <f>VLOOKUP(A$31:A$2734,'DNEVNI IZVESTAJ'!B$2:AS$1390,29,0)</f>
        <v>0</v>
      </c>
      <c r="D507" s="133">
        <f>COUNTIF('DNEVNI IZVESTAJ'!B$2:B$1390,A$31:A$2715)</f>
        <v>1</v>
      </c>
      <c r="E507" s="133">
        <f>VLOOKUP(A$31:A$2759,'DNEVNI IZVESTAJ'!B$2:H$1390,5,0)</f>
        <v>0</v>
      </c>
      <c r="F507" s="117">
        <f ca="1">SUMIF('DNEVNI IZVESTAJ'!A$2:D$1390,A507,'DNEVNI IZVESTAJ'!B$2:B$1390)</f>
        <v>0</v>
      </c>
      <c r="H507" s="117">
        <f ca="1">SUMIF('DNEVNI IZVESTAJ'!A$2:D$1390,A507,'DNEVNI IZVESTAJ'!C$2:C$1390)</f>
        <v>475.82</v>
      </c>
      <c r="I507" s="118">
        <f t="shared" ca="1" si="11"/>
        <v>475.82</v>
      </c>
      <c r="L507" s="156"/>
    </row>
    <row r="508" spans="1:12" ht="15" hidden="1">
      <c r="A508" s="292" t="s">
        <v>2547</v>
      </c>
      <c r="B508" s="119" t="e">
        <f>VLOOKUP(A$31:A$2734,'DNEVNI IZVESTAJ'!B$2:G$1390,6,0)</f>
        <v>#N/A</v>
      </c>
      <c r="C508" s="134" t="e">
        <f>VLOOKUP(A$31:A$2734,'DNEVNI IZVESTAJ'!B$2:AS$1390,29,0)</f>
        <v>#N/A</v>
      </c>
      <c r="D508" s="133">
        <f>COUNTIF('DNEVNI IZVESTAJ'!B$2:B$1390,A$31:A$2715)</f>
        <v>0</v>
      </c>
      <c r="E508" s="133" t="e">
        <f>VLOOKUP(A$31:A$2759,'DNEVNI IZVESTAJ'!B$2:H$1390,5,0)</f>
        <v>#N/A</v>
      </c>
      <c r="F508" s="117">
        <f ca="1">SUMIF('DNEVNI IZVESTAJ'!A$2:D$1390,A508,'DNEVNI IZVESTAJ'!B$2:B$1390)</f>
        <v>0</v>
      </c>
      <c r="H508" s="117">
        <f ca="1">SUMIF('DNEVNI IZVESTAJ'!A$2:D$1390,A508,'DNEVNI IZVESTAJ'!C$2:C$1390)</f>
        <v>0</v>
      </c>
      <c r="I508" s="118">
        <f t="shared" ca="1" si="11"/>
        <v>0</v>
      </c>
      <c r="L508" s="156"/>
    </row>
    <row r="509" spans="1:12" ht="15" hidden="1">
      <c r="A509" s="292" t="s">
        <v>244</v>
      </c>
      <c r="B509" s="119" t="e">
        <f>VLOOKUP(A$31:A$2734,'DNEVNI IZVESTAJ'!B$2:G$1390,6,0)</f>
        <v>#N/A</v>
      </c>
      <c r="C509" s="134" t="e">
        <f>VLOOKUP(A$31:A$2734,'DNEVNI IZVESTAJ'!B$2:AS$1390,29,0)</f>
        <v>#N/A</v>
      </c>
      <c r="D509" s="133">
        <f>COUNTIF('DNEVNI IZVESTAJ'!B$2:B$1390,A$31:A$2715)</f>
        <v>0</v>
      </c>
      <c r="E509" s="133" t="e">
        <f>VLOOKUP(A$31:A$2759,'DNEVNI IZVESTAJ'!B$2:H$1390,5,0)</f>
        <v>#N/A</v>
      </c>
      <c r="F509" s="117">
        <f ca="1">SUMIF('DNEVNI IZVESTAJ'!A$2:D$1390,A509,'DNEVNI IZVESTAJ'!B$2:B$1390)</f>
        <v>0</v>
      </c>
      <c r="H509" s="117">
        <f ca="1">SUMIF('DNEVNI IZVESTAJ'!A$2:D$1390,A509,'DNEVNI IZVESTAJ'!C$2:C$1390)</f>
        <v>0</v>
      </c>
      <c r="I509" s="118">
        <f t="shared" ca="1" si="11"/>
        <v>0</v>
      </c>
      <c r="L509" s="156"/>
    </row>
    <row r="510" spans="1:12" ht="15" hidden="1">
      <c r="A510" s="292" t="s">
        <v>248</v>
      </c>
      <c r="B510" s="119" t="e">
        <f>VLOOKUP(A$31:A$2734,'DNEVNI IZVESTAJ'!B$2:G$1390,6,0)</f>
        <v>#N/A</v>
      </c>
      <c r="C510" s="134" t="e">
        <f>VLOOKUP(A$31:A$2734,'DNEVNI IZVESTAJ'!B$2:AS$1390,29,0)</f>
        <v>#N/A</v>
      </c>
      <c r="D510" s="133">
        <f>COUNTIF('DNEVNI IZVESTAJ'!B$2:B$1390,A$31:A$2715)</f>
        <v>0</v>
      </c>
      <c r="E510" s="133" t="e">
        <f>VLOOKUP(A$31:A$2759,'DNEVNI IZVESTAJ'!B$2:H$1390,5,0)</f>
        <v>#N/A</v>
      </c>
      <c r="F510" s="117">
        <f ca="1">SUMIF('DNEVNI IZVESTAJ'!A$2:D$1390,A510,'DNEVNI IZVESTAJ'!B$2:B$1390)</f>
        <v>0</v>
      </c>
      <c r="H510" s="117">
        <f ca="1">SUMIF('DNEVNI IZVESTAJ'!A$2:D$1390,A510,'DNEVNI IZVESTAJ'!C$2:C$1390)</f>
        <v>0</v>
      </c>
      <c r="I510" s="118">
        <f t="shared" ca="1" si="11"/>
        <v>0</v>
      </c>
      <c r="L510" s="156"/>
    </row>
    <row r="511" spans="1:12" ht="15" hidden="1">
      <c r="A511" s="292" t="s">
        <v>1620</v>
      </c>
      <c r="B511" s="119" t="str">
        <f>VLOOKUP(A$31:A$2734,'DNEVNI IZVESTAJ'!B$2:G$1390,6,0)</f>
        <v>SBB</v>
      </c>
      <c r="C511" s="134" t="str">
        <f>VLOOKUP(A$31:A$2734,'DNEVNI IZVESTAJ'!B$2:AS$1390,29,0)</f>
        <v>0</v>
      </c>
      <c r="D511" s="133">
        <f>COUNTIF('DNEVNI IZVESTAJ'!B$2:B$1390,A$31:A$2715)</f>
        <v>3</v>
      </c>
      <c r="E511" s="133">
        <f>VLOOKUP(A$31:A$2759,'DNEVNI IZVESTAJ'!B$2:H$1390,5,0)</f>
        <v>18</v>
      </c>
      <c r="F511" s="117">
        <f ca="1">SUMIF('DNEVNI IZVESTAJ'!A$2:D$1390,A511,'DNEVNI IZVESTAJ'!B$2:B$1390)</f>
        <v>1820.4099999999999</v>
      </c>
      <c r="H511" s="117">
        <f ca="1">SUMIF('DNEVNI IZVESTAJ'!A$2:D$1390,A511,'DNEVNI IZVESTAJ'!C$2:C$1390)</f>
        <v>34136.5</v>
      </c>
      <c r="I511" s="118">
        <f t="shared" ca="1" si="11"/>
        <v>35956.910000000003</v>
      </c>
      <c r="L511" s="156"/>
    </row>
    <row r="512" spans="1:12" ht="15" hidden="1">
      <c r="A512" s="292" t="s">
        <v>1143</v>
      </c>
      <c r="B512" s="119" t="str">
        <f>VLOOKUP(A$31:A$2734,'DNEVNI IZVESTAJ'!B$2:G$1390,6,0)</f>
        <v>SBB</v>
      </c>
      <c r="C512" s="134" t="str">
        <f>VLOOKUP(A$31:A$2734,'DNEVNI IZVESTAJ'!B$2:AS$1390,29,0)</f>
        <v>0</v>
      </c>
      <c r="D512" s="133">
        <f>COUNTIF('DNEVNI IZVESTAJ'!B$2:B$1390,A$31:A$2715)</f>
        <v>1</v>
      </c>
      <c r="E512" s="133">
        <f>VLOOKUP(A$31:A$2759,'DNEVNI IZVESTAJ'!B$2:H$1390,5,0)</f>
        <v>1712</v>
      </c>
      <c r="F512" s="117">
        <f ca="1">SUMIF('DNEVNI IZVESTAJ'!A$2:D$1390,A512,'DNEVNI IZVESTAJ'!B$2:B$1390)</f>
        <v>4139.13</v>
      </c>
      <c r="H512" s="117">
        <f ca="1">SUMIF('DNEVNI IZVESTAJ'!A$2:D$1390,A512,'DNEVNI IZVESTAJ'!C$2:C$1390)</f>
        <v>0</v>
      </c>
      <c r="I512" s="118">
        <f t="shared" ca="1" si="11"/>
        <v>4139.13</v>
      </c>
      <c r="L512" s="156"/>
    </row>
    <row r="513" spans="1:12" ht="15" hidden="1">
      <c r="A513" s="292" t="s">
        <v>1969</v>
      </c>
      <c r="B513" s="119" t="str">
        <f>VLOOKUP(A$31:A$2734,'DNEVNI IZVESTAJ'!B$2:G$1390,6,0)</f>
        <v>INDIV</v>
      </c>
      <c r="C513" s="134" t="str">
        <f>VLOOKUP(A$31:A$2734,'DNEVNI IZVESTAJ'!B$2:AS$1390,29,0)</f>
        <v>0</v>
      </c>
      <c r="D513" s="133">
        <f>COUNTIF('DNEVNI IZVESTAJ'!B$2:B$1390,A$31:A$2715)</f>
        <v>1</v>
      </c>
      <c r="E513" s="133">
        <f>VLOOKUP(A$31:A$2759,'DNEVNI IZVESTAJ'!B$2:H$1390,5,0)</f>
        <v>0</v>
      </c>
      <c r="F513" s="117">
        <f ca="1">SUMIF('DNEVNI IZVESTAJ'!A$2:D$1390,A513,'DNEVNI IZVESTAJ'!B$2:B$1390)</f>
        <v>0</v>
      </c>
      <c r="H513" s="117">
        <f ca="1">SUMIF('DNEVNI IZVESTAJ'!A$2:D$1390,A513,'DNEVNI IZVESTAJ'!C$2:C$1390)</f>
        <v>394.5</v>
      </c>
      <c r="I513" s="118">
        <f t="shared" ca="1" si="11"/>
        <v>394.5</v>
      </c>
      <c r="L513" s="156"/>
    </row>
    <row r="514" spans="1:12" ht="15" hidden="1">
      <c r="A514" s="292" t="s">
        <v>668</v>
      </c>
      <c r="B514" s="119" t="e">
        <f>VLOOKUP(A$31:A$2734,'DNEVNI IZVESTAJ'!B$2:G$1390,6,0)</f>
        <v>#N/A</v>
      </c>
      <c r="C514" s="134" t="e">
        <f>VLOOKUP(A$31:A$2734,'DNEVNI IZVESTAJ'!B$2:AS$1390,29,0)</f>
        <v>#N/A</v>
      </c>
      <c r="D514" s="133">
        <f>COUNTIF('DNEVNI IZVESTAJ'!B$2:B$1390,A$31:A$2715)</f>
        <v>0</v>
      </c>
      <c r="E514" s="133" t="e">
        <f>VLOOKUP(A$31:A$2759,'DNEVNI IZVESTAJ'!B$2:H$1390,5,0)</f>
        <v>#N/A</v>
      </c>
      <c r="F514" s="117">
        <f ca="1">SUMIF('DNEVNI IZVESTAJ'!A$2:D$1390,A514,'DNEVNI IZVESTAJ'!B$2:B$1390)</f>
        <v>0</v>
      </c>
      <c r="H514" s="117">
        <f ca="1">SUMIF('DNEVNI IZVESTAJ'!A$2:D$1390,A514,'DNEVNI IZVESTAJ'!C$2:C$1390)</f>
        <v>0</v>
      </c>
      <c r="I514" s="118">
        <f t="shared" ca="1" si="11"/>
        <v>0</v>
      </c>
      <c r="L514" s="156"/>
    </row>
    <row r="515" spans="1:12" ht="15" hidden="1">
      <c r="A515" s="292" t="s">
        <v>623</v>
      </c>
      <c r="B515" s="119" t="str">
        <f>VLOOKUP(A$31:A$2734,'DNEVNI IZVESTAJ'!B$2:G$1390,6,0)</f>
        <v>SME</v>
      </c>
      <c r="C515" s="134" t="str">
        <f>VLOOKUP(A$31:A$2734,'DNEVNI IZVESTAJ'!B$2:AS$1390,29,0)</f>
        <v>11</v>
      </c>
      <c r="D515" s="133">
        <f>COUNTIF('DNEVNI IZVESTAJ'!B$2:B$1390,A$31:A$2715)</f>
        <v>1</v>
      </c>
      <c r="E515" s="133">
        <f>VLOOKUP(A$31:A$2759,'DNEVNI IZVESTAJ'!B$2:H$1390,5,0)</f>
        <v>0</v>
      </c>
      <c r="F515" s="117">
        <f ca="1">SUMIF('DNEVNI IZVESTAJ'!A$2:D$1390,A515,'DNEVNI IZVESTAJ'!B$2:B$1390)</f>
        <v>0</v>
      </c>
      <c r="H515" s="117">
        <f ca="1">SUMIF('DNEVNI IZVESTAJ'!A$2:D$1390,A515,'DNEVNI IZVESTAJ'!C$2:C$1390)</f>
        <v>0</v>
      </c>
      <c r="I515" s="118">
        <f t="shared" ca="1" si="11"/>
        <v>0</v>
      </c>
      <c r="L515" s="156"/>
    </row>
    <row r="516" spans="1:12" ht="15" hidden="1">
      <c r="A516" s="292" t="s">
        <v>1973</v>
      </c>
      <c r="B516" s="119" t="str">
        <f>VLOOKUP(A$31:A$2734,'DNEVNI IZVESTAJ'!B$2:G$1390,6,0)</f>
        <v>INDIV</v>
      </c>
      <c r="C516" s="134" t="str">
        <f>VLOOKUP(A$31:A$2734,'DNEVNI IZVESTAJ'!B$2:AS$1390,29,0)</f>
        <v>0</v>
      </c>
      <c r="D516" s="133">
        <f>COUNTIF('DNEVNI IZVESTAJ'!B$2:B$1390,A$31:A$2715)</f>
        <v>1</v>
      </c>
      <c r="E516" s="133">
        <f>VLOOKUP(A$31:A$2759,'DNEVNI IZVESTAJ'!B$2:H$1390,5,0)</f>
        <v>0</v>
      </c>
      <c r="F516" s="117">
        <f ca="1">SUMIF('DNEVNI IZVESTAJ'!A$2:D$1390,A516,'DNEVNI IZVESTAJ'!B$2:B$1390)</f>
        <v>0</v>
      </c>
      <c r="H516" s="117">
        <f ca="1">SUMIF('DNEVNI IZVESTAJ'!A$2:D$1390,A516,'DNEVNI IZVESTAJ'!C$2:C$1390)</f>
        <v>0</v>
      </c>
      <c r="I516" s="118">
        <f t="shared" ca="1" si="11"/>
        <v>0</v>
      </c>
      <c r="L516" s="156"/>
    </row>
    <row r="517" spans="1:12" ht="15" hidden="1">
      <c r="A517" s="292" t="s">
        <v>318</v>
      </c>
      <c r="B517" s="119" t="e">
        <f>VLOOKUP(A$31:A$2734,'DNEVNI IZVESTAJ'!B$2:G$1390,6,0)</f>
        <v>#N/A</v>
      </c>
      <c r="C517" s="134" t="e">
        <f>VLOOKUP(A$31:A$2734,'DNEVNI IZVESTAJ'!B$2:AS$1390,29,0)</f>
        <v>#N/A</v>
      </c>
      <c r="D517" s="133">
        <f>COUNTIF('DNEVNI IZVESTAJ'!B$2:B$1390,A$31:A$2715)</f>
        <v>0</v>
      </c>
      <c r="E517" s="133" t="e">
        <f>VLOOKUP(A$31:A$2759,'DNEVNI IZVESTAJ'!B$2:H$1390,5,0)</f>
        <v>#N/A</v>
      </c>
      <c r="F517" s="117">
        <f ca="1">SUMIF('DNEVNI IZVESTAJ'!A$2:D$1390,A517,'DNEVNI IZVESTAJ'!B$2:B$1390)</f>
        <v>0</v>
      </c>
      <c r="H517" s="117">
        <f ca="1">SUMIF('DNEVNI IZVESTAJ'!A$2:D$1390,A517,'DNEVNI IZVESTAJ'!C$2:C$1390)</f>
        <v>0</v>
      </c>
      <c r="I517" s="118">
        <f t="shared" ca="1" si="11"/>
        <v>0</v>
      </c>
      <c r="L517" s="156"/>
    </row>
    <row r="518" spans="1:12" ht="15" hidden="1">
      <c r="A518" s="292" t="s">
        <v>15236</v>
      </c>
      <c r="B518" s="119" t="str">
        <f>VLOOKUP(A$31:A$2734,'DNEVNI IZVESTAJ'!B$2:G$1390,6,0)</f>
        <v>INDIV</v>
      </c>
      <c r="C518" s="134" t="str">
        <f>VLOOKUP(A$31:A$2734,'DNEVNI IZVESTAJ'!B$2:AS$1390,29,0)</f>
        <v>0</v>
      </c>
      <c r="D518" s="133">
        <f>COUNTIF('DNEVNI IZVESTAJ'!B$2:B$1390,A$31:A$2715)</f>
        <v>1</v>
      </c>
      <c r="E518" s="133">
        <f>VLOOKUP(A$31:A$2759,'DNEVNI IZVESTAJ'!B$2:H$1390,5,0)</f>
        <v>4</v>
      </c>
      <c r="F518" s="117">
        <f ca="1">SUMIF('DNEVNI IZVESTAJ'!A$2:D$1390,A518,'DNEVNI IZVESTAJ'!B$2:B$1390)</f>
        <v>154.22999999999999</v>
      </c>
      <c r="H518" s="117">
        <f ca="1">SUMIF('DNEVNI IZVESTAJ'!A$2:D$1390,A518,'DNEVNI IZVESTAJ'!C$2:C$1390)</f>
        <v>5766.52</v>
      </c>
      <c r="I518" s="118">
        <f t="shared" ca="1" si="11"/>
        <v>5920.75</v>
      </c>
      <c r="L518" s="156"/>
    </row>
    <row r="519" spans="1:12" ht="15" hidden="1">
      <c r="A519" s="292" t="s">
        <v>15726</v>
      </c>
      <c r="B519" s="119" t="str">
        <f>VLOOKUP(A$31:A$2734,'DNEVNI IZVESTAJ'!B$2:G$1390,6,0)</f>
        <v>SBB</v>
      </c>
      <c r="C519" s="134" t="str">
        <f>VLOOKUP(A$31:A$2734,'DNEVNI IZVESTAJ'!B$2:AS$1390,29,0)</f>
        <v>0</v>
      </c>
      <c r="D519" s="133">
        <f>COUNTIF('DNEVNI IZVESTAJ'!B$2:B$1390,A$31:A$2715)</f>
        <v>1</v>
      </c>
      <c r="E519" s="133">
        <f>VLOOKUP(A$31:A$2759,'DNEVNI IZVESTAJ'!B$2:H$1390,5,0)</f>
        <v>0</v>
      </c>
      <c r="F519" s="117">
        <f ca="1">SUMIF('DNEVNI IZVESTAJ'!A$2:D$1390,A519,'DNEVNI IZVESTAJ'!B$2:B$1390)</f>
        <v>0</v>
      </c>
      <c r="H519" s="117">
        <f ca="1">SUMIF('DNEVNI IZVESTAJ'!A$2:D$1390,A519,'DNEVNI IZVESTAJ'!C$2:C$1390)</f>
        <v>13845.5</v>
      </c>
      <c r="I519" s="118">
        <f t="shared" ca="1" si="11"/>
        <v>13845.5</v>
      </c>
      <c r="L519" s="156"/>
    </row>
    <row r="520" spans="1:12" ht="15" hidden="1">
      <c r="A520" s="292" t="s">
        <v>321</v>
      </c>
      <c r="B520" s="119" t="str">
        <f>VLOOKUP(A$31:A$2734,'DNEVNI IZVESTAJ'!B$2:G$1390,6,0)</f>
        <v>INDIV</v>
      </c>
      <c r="C520" s="134" t="str">
        <f>VLOOKUP(A$31:A$2734,'DNEVNI IZVESTAJ'!B$2:AS$1390,29,0)</f>
        <v>0</v>
      </c>
      <c r="D520" s="133">
        <f>COUNTIF('DNEVNI IZVESTAJ'!B$2:B$1390,A$31:A$2715)</f>
        <v>1</v>
      </c>
      <c r="E520" s="133">
        <f>VLOOKUP(A$31:A$2759,'DNEVNI IZVESTAJ'!B$2:H$1390,5,0)</f>
        <v>18</v>
      </c>
      <c r="F520" s="117">
        <f ca="1">SUMIF('DNEVNI IZVESTAJ'!A$2:D$1390,A520,'DNEVNI IZVESTAJ'!B$2:B$1390)</f>
        <v>139.28</v>
      </c>
      <c r="H520" s="117">
        <f ca="1">SUMIF('DNEVNI IZVESTAJ'!A$2:D$1390,A520,'DNEVNI IZVESTAJ'!C$2:C$1390)</f>
        <v>839.4</v>
      </c>
      <c r="I520" s="118">
        <f t="shared" ca="1" si="11"/>
        <v>978.68</v>
      </c>
      <c r="L520" s="156"/>
    </row>
    <row r="521" spans="1:12" ht="15" hidden="1">
      <c r="A521" s="292" t="s">
        <v>1977</v>
      </c>
      <c r="B521" s="119" t="e">
        <f>VLOOKUP(A$31:A$2734,'DNEVNI IZVESTAJ'!B$2:G$1390,6,0)</f>
        <v>#N/A</v>
      </c>
      <c r="C521" s="134" t="e">
        <f>VLOOKUP(A$31:A$2734,'DNEVNI IZVESTAJ'!B$2:AS$1390,29,0)</f>
        <v>#N/A</v>
      </c>
      <c r="D521" s="133">
        <f>COUNTIF('DNEVNI IZVESTAJ'!B$2:B$1390,A$31:A$2715)</f>
        <v>0</v>
      </c>
      <c r="E521" s="133" t="e">
        <f>VLOOKUP(A$31:A$2759,'DNEVNI IZVESTAJ'!B$2:H$1390,5,0)</f>
        <v>#N/A</v>
      </c>
      <c r="F521" s="117">
        <f ca="1">SUMIF('DNEVNI IZVESTAJ'!A$2:D$1390,A521,'DNEVNI IZVESTAJ'!B$2:B$1390)</f>
        <v>0</v>
      </c>
      <c r="H521" s="117">
        <f ca="1">SUMIF('DNEVNI IZVESTAJ'!A$2:D$1390,A521,'DNEVNI IZVESTAJ'!C$2:C$1390)</f>
        <v>0</v>
      </c>
      <c r="I521" s="118">
        <f t="shared" ca="1" si="11"/>
        <v>0</v>
      </c>
      <c r="L521" s="156"/>
    </row>
    <row r="522" spans="1:12" ht="15" hidden="1">
      <c r="A522" s="292" t="s">
        <v>1979</v>
      </c>
      <c r="B522" s="119" t="e">
        <f>VLOOKUP(A$31:A$2734,'DNEVNI IZVESTAJ'!B$2:G$1390,6,0)</f>
        <v>#N/A</v>
      </c>
      <c r="C522" s="134" t="e">
        <f>VLOOKUP(A$31:A$2734,'DNEVNI IZVESTAJ'!B$2:AS$1390,29,0)</f>
        <v>#N/A</v>
      </c>
      <c r="D522" s="133">
        <f>COUNTIF('DNEVNI IZVESTAJ'!B$2:B$1390,A$31:A$2715)</f>
        <v>0</v>
      </c>
      <c r="E522" s="133" t="e">
        <f>VLOOKUP(A$31:A$2759,'DNEVNI IZVESTAJ'!B$2:H$1390,5,0)</f>
        <v>#N/A</v>
      </c>
      <c r="F522" s="117">
        <f ca="1">SUMIF('DNEVNI IZVESTAJ'!A$2:D$1390,A522,'DNEVNI IZVESTAJ'!B$2:B$1390)</f>
        <v>0</v>
      </c>
      <c r="H522" s="117">
        <f ca="1">SUMIF('DNEVNI IZVESTAJ'!A$2:D$1390,A522,'DNEVNI IZVESTAJ'!C$2:C$1390)</f>
        <v>0</v>
      </c>
      <c r="I522" s="118">
        <f t="shared" ca="1" si="11"/>
        <v>0</v>
      </c>
      <c r="L522" s="156"/>
    </row>
    <row r="523" spans="1:12" ht="15" hidden="1">
      <c r="A523" s="292" t="s">
        <v>1981</v>
      </c>
      <c r="B523" s="119" t="e">
        <f>VLOOKUP(A$31:A$2734,'DNEVNI IZVESTAJ'!B$2:G$1390,6,0)</f>
        <v>#N/A</v>
      </c>
      <c r="C523" s="134" t="e">
        <f>VLOOKUP(A$31:A$2734,'DNEVNI IZVESTAJ'!B$2:AS$1390,29,0)</f>
        <v>#N/A</v>
      </c>
      <c r="D523" s="133">
        <f>COUNTIF('DNEVNI IZVESTAJ'!B$2:B$1390,A$31:A$2715)</f>
        <v>0</v>
      </c>
      <c r="E523" s="133" t="e">
        <f>VLOOKUP(A$31:A$2759,'DNEVNI IZVESTAJ'!B$2:H$1390,5,0)</f>
        <v>#N/A</v>
      </c>
      <c r="F523" s="117">
        <f ca="1">SUMIF('DNEVNI IZVESTAJ'!A$2:D$1390,A523,'DNEVNI IZVESTAJ'!B$2:B$1390)</f>
        <v>0</v>
      </c>
      <c r="H523" s="117">
        <f ca="1">SUMIF('DNEVNI IZVESTAJ'!A$2:D$1390,A523,'DNEVNI IZVESTAJ'!C$2:C$1390)</f>
        <v>0</v>
      </c>
      <c r="I523" s="118">
        <f t="shared" ca="1" si="11"/>
        <v>0</v>
      </c>
      <c r="L523" s="156"/>
    </row>
    <row r="524" spans="1:12" ht="15" hidden="1">
      <c r="A524" s="292" t="s">
        <v>4565</v>
      </c>
      <c r="B524" s="119" t="e">
        <f>VLOOKUP(A$31:A$2734,'DNEVNI IZVESTAJ'!B$2:G$1390,6,0)</f>
        <v>#N/A</v>
      </c>
      <c r="C524" s="134" t="e">
        <f>VLOOKUP(A$31:A$2734,'DNEVNI IZVESTAJ'!B$2:AS$1390,29,0)</f>
        <v>#N/A</v>
      </c>
      <c r="D524" s="133">
        <f>COUNTIF('DNEVNI IZVESTAJ'!B$2:B$1390,A$31:A$2715)</f>
        <v>0</v>
      </c>
      <c r="E524" s="133" t="e">
        <f>VLOOKUP(A$31:A$2759,'DNEVNI IZVESTAJ'!B$2:H$1390,5,0)</f>
        <v>#N/A</v>
      </c>
      <c r="F524" s="117">
        <f ca="1">SUMIF('DNEVNI IZVESTAJ'!A$2:D$1390,A524,'DNEVNI IZVESTAJ'!B$2:B$1390)</f>
        <v>0</v>
      </c>
      <c r="H524" s="117">
        <f ca="1">SUMIF('DNEVNI IZVESTAJ'!A$2:D$1390,A524,'DNEVNI IZVESTAJ'!C$2:C$1390)</f>
        <v>0</v>
      </c>
      <c r="I524" s="118">
        <f t="shared" ca="1" si="11"/>
        <v>0</v>
      </c>
      <c r="L524" s="156"/>
    </row>
    <row r="525" spans="1:12" ht="15" hidden="1">
      <c r="A525" s="292" t="s">
        <v>1983</v>
      </c>
      <c r="B525" s="119" t="e">
        <f>VLOOKUP(A$31:A$2734,'DNEVNI IZVESTAJ'!B$2:G$1390,6,0)</f>
        <v>#N/A</v>
      </c>
      <c r="C525" s="134" t="e">
        <f>VLOOKUP(A$31:A$2734,'DNEVNI IZVESTAJ'!B$2:AS$1390,29,0)</f>
        <v>#N/A</v>
      </c>
      <c r="D525" s="133">
        <f>COUNTIF('DNEVNI IZVESTAJ'!B$2:B$1390,A$31:A$2715)</f>
        <v>0</v>
      </c>
      <c r="E525" s="133" t="e">
        <f>VLOOKUP(A$31:A$2759,'DNEVNI IZVESTAJ'!B$2:H$1390,5,0)</f>
        <v>#N/A</v>
      </c>
      <c r="F525" s="117">
        <f ca="1">SUMIF('DNEVNI IZVESTAJ'!A$2:D$1390,A525,'DNEVNI IZVESTAJ'!B$2:B$1390)</f>
        <v>0</v>
      </c>
      <c r="H525" s="117">
        <f ca="1">SUMIF('DNEVNI IZVESTAJ'!A$2:D$1390,A525,'DNEVNI IZVESTAJ'!C$2:C$1390)</f>
        <v>0</v>
      </c>
      <c r="I525" s="118">
        <f t="shared" ca="1" si="11"/>
        <v>0</v>
      </c>
      <c r="L525" s="156"/>
    </row>
    <row r="526" spans="1:12" ht="15" hidden="1">
      <c r="A526" s="292" t="s">
        <v>1985</v>
      </c>
      <c r="B526" s="119" t="e">
        <f>VLOOKUP(A$31:A$2734,'DNEVNI IZVESTAJ'!B$2:G$1390,6,0)</f>
        <v>#N/A</v>
      </c>
      <c r="C526" s="134" t="e">
        <f>VLOOKUP(A$31:A$2734,'DNEVNI IZVESTAJ'!B$2:AS$1390,29,0)</f>
        <v>#N/A</v>
      </c>
      <c r="D526" s="133">
        <f>COUNTIF('DNEVNI IZVESTAJ'!B$2:B$1390,A$31:A$2715)</f>
        <v>0</v>
      </c>
      <c r="E526" s="133" t="e">
        <f>VLOOKUP(A$31:A$2759,'DNEVNI IZVESTAJ'!B$2:H$1390,5,0)</f>
        <v>#N/A</v>
      </c>
      <c r="F526" s="117">
        <f ca="1">SUMIF('DNEVNI IZVESTAJ'!A$2:D$1390,A526,'DNEVNI IZVESTAJ'!B$2:B$1390)</f>
        <v>0</v>
      </c>
      <c r="H526" s="117">
        <f ca="1">SUMIF('DNEVNI IZVESTAJ'!A$2:D$1390,A526,'DNEVNI IZVESTAJ'!C$2:C$1390)</f>
        <v>0</v>
      </c>
      <c r="I526" s="118">
        <f t="shared" ca="1" si="11"/>
        <v>0</v>
      </c>
      <c r="L526" s="156"/>
    </row>
    <row r="527" spans="1:12" ht="15" hidden="1">
      <c r="A527" s="292" t="s">
        <v>780</v>
      </c>
      <c r="B527" s="119" t="str">
        <f>VLOOKUP(A$31:A$2734,'DNEVNI IZVESTAJ'!B$2:G$1390,6,0)</f>
        <v>SME</v>
      </c>
      <c r="C527" s="134" t="str">
        <f>VLOOKUP(A$31:A$2734,'DNEVNI IZVESTAJ'!B$2:AS$1390,29,0)</f>
        <v>5</v>
      </c>
      <c r="D527" s="133">
        <f>COUNTIF('DNEVNI IZVESTAJ'!B$2:B$1390,A$31:A$2715)</f>
        <v>1</v>
      </c>
      <c r="E527" s="133">
        <f>VLOOKUP(A$31:A$2759,'DNEVNI IZVESTAJ'!B$2:H$1390,5,0)</f>
        <v>0</v>
      </c>
      <c r="F527" s="117">
        <f ca="1">SUMIF('DNEVNI IZVESTAJ'!A$2:D$1390,A527,'DNEVNI IZVESTAJ'!B$2:B$1390)</f>
        <v>0</v>
      </c>
      <c r="H527" s="117">
        <f ca="1">SUMIF('DNEVNI IZVESTAJ'!A$2:D$1390,A527,'DNEVNI IZVESTAJ'!C$2:C$1390)</f>
        <v>0</v>
      </c>
      <c r="I527" s="118">
        <f t="shared" ca="1" si="11"/>
        <v>0</v>
      </c>
      <c r="L527" s="156"/>
    </row>
    <row r="528" spans="1:12" ht="15" hidden="1">
      <c r="A528" s="292" t="s">
        <v>5713</v>
      </c>
      <c r="B528" s="119" t="e">
        <f>VLOOKUP(A$31:A$2734,'DNEVNI IZVESTAJ'!B$2:G$1390,6,0)</f>
        <v>#N/A</v>
      </c>
      <c r="C528" s="134" t="e">
        <f>VLOOKUP(A$31:A$2734,'DNEVNI IZVESTAJ'!B$2:AS$1390,29,0)</f>
        <v>#N/A</v>
      </c>
      <c r="D528" s="133">
        <f>COUNTIF('DNEVNI IZVESTAJ'!B$2:B$1390,A$31:A$2715)</f>
        <v>0</v>
      </c>
      <c r="E528" s="133" t="e">
        <f>VLOOKUP(A$31:A$2759,'DNEVNI IZVESTAJ'!B$2:H$1390,5,0)</f>
        <v>#N/A</v>
      </c>
      <c r="F528" s="117">
        <f ca="1">SUMIF('DNEVNI IZVESTAJ'!A$2:D$1390,A528,'DNEVNI IZVESTAJ'!B$2:B$1390)</f>
        <v>0</v>
      </c>
      <c r="H528" s="117">
        <f ca="1">SUMIF('DNEVNI IZVESTAJ'!A$2:D$1390,A528,'DNEVNI IZVESTAJ'!C$2:C$1390)</f>
        <v>0</v>
      </c>
      <c r="I528" s="118">
        <f t="shared" ca="1" si="11"/>
        <v>0</v>
      </c>
      <c r="L528" s="156"/>
    </row>
    <row r="529" spans="1:12" ht="15" hidden="1">
      <c r="A529" s="292" t="s">
        <v>1990</v>
      </c>
      <c r="B529" s="119" t="str">
        <f>VLOOKUP(A$31:A$2734,'DNEVNI IZVESTAJ'!B$2:G$1390,6,0)</f>
        <v>INDIV</v>
      </c>
      <c r="C529" s="134" t="str">
        <f>VLOOKUP(A$31:A$2734,'DNEVNI IZVESTAJ'!B$2:AS$1390,29,0)</f>
        <v>0</v>
      </c>
      <c r="D529" s="133">
        <f>COUNTIF('DNEVNI IZVESTAJ'!B$2:B$1390,A$31:A$2715)</f>
        <v>1</v>
      </c>
      <c r="E529" s="133">
        <f>VLOOKUP(A$31:A$2759,'DNEVNI IZVESTAJ'!B$2:H$1390,5,0)</f>
        <v>0</v>
      </c>
      <c r="F529" s="117">
        <f ca="1">SUMIF('DNEVNI IZVESTAJ'!A$2:D$1390,A529,'DNEVNI IZVESTAJ'!B$2:B$1390)</f>
        <v>0</v>
      </c>
      <c r="H529" s="117">
        <f ca="1">SUMIF('DNEVNI IZVESTAJ'!A$2:D$1390,A529,'DNEVNI IZVESTAJ'!C$2:C$1390)</f>
        <v>308.44</v>
      </c>
      <c r="I529" s="118">
        <f t="shared" ca="1" si="11"/>
        <v>308.44</v>
      </c>
      <c r="L529" s="156"/>
    </row>
    <row r="530" spans="1:12" ht="15" hidden="1">
      <c r="A530" s="292" t="s">
        <v>1992</v>
      </c>
      <c r="B530" s="119" t="e">
        <f>VLOOKUP(A$31:A$2734,'DNEVNI IZVESTAJ'!B$2:G$1390,6,0)</f>
        <v>#N/A</v>
      </c>
      <c r="C530" s="134" t="e">
        <f>VLOOKUP(A$31:A$2734,'DNEVNI IZVESTAJ'!B$2:AS$1390,29,0)</f>
        <v>#N/A</v>
      </c>
      <c r="D530" s="133">
        <f>COUNTIF('DNEVNI IZVESTAJ'!B$2:B$1390,A$31:A$2715)</f>
        <v>0</v>
      </c>
      <c r="E530" s="133" t="e">
        <f>VLOOKUP(A$31:A$2759,'DNEVNI IZVESTAJ'!B$2:H$1390,5,0)</f>
        <v>#N/A</v>
      </c>
      <c r="F530" s="117">
        <f ca="1">SUMIF('DNEVNI IZVESTAJ'!A$2:D$1390,A530,'DNEVNI IZVESTAJ'!B$2:B$1390)</f>
        <v>0</v>
      </c>
      <c r="H530" s="117">
        <f ca="1">SUMIF('DNEVNI IZVESTAJ'!A$2:D$1390,A530,'DNEVNI IZVESTAJ'!C$2:C$1390)</f>
        <v>0</v>
      </c>
      <c r="I530" s="118">
        <f t="shared" ca="1" si="11"/>
        <v>0</v>
      </c>
      <c r="L530" s="156"/>
    </row>
    <row r="531" spans="1:12" ht="15" hidden="1">
      <c r="A531" s="292" t="s">
        <v>2507</v>
      </c>
      <c r="B531" s="119" t="str">
        <f>VLOOKUP(A$31:A$2734,'DNEVNI IZVESTAJ'!B$2:G$1390,6,0)</f>
        <v>SME</v>
      </c>
      <c r="C531" s="134" t="str">
        <f>VLOOKUP(A$31:A$2734,'DNEVNI IZVESTAJ'!B$2:AS$1390,29,0)</f>
        <v>11</v>
      </c>
      <c r="D531" s="133">
        <f>COUNTIF('DNEVNI IZVESTAJ'!B$2:B$1390,A$31:A$2715)</f>
        <v>1</v>
      </c>
      <c r="E531" s="133">
        <f>VLOOKUP(A$31:A$2759,'DNEVNI IZVESTAJ'!B$2:H$1390,5,0)</f>
        <v>0</v>
      </c>
      <c r="F531" s="117">
        <f ca="1">SUMIF('DNEVNI IZVESTAJ'!A$2:D$1390,A531,'DNEVNI IZVESTAJ'!B$2:B$1390)</f>
        <v>0</v>
      </c>
      <c r="H531" s="117">
        <f ca="1">SUMIF('DNEVNI IZVESTAJ'!A$2:D$1390,A531,'DNEVNI IZVESTAJ'!C$2:C$1390)</f>
        <v>0</v>
      </c>
      <c r="I531" s="118">
        <f t="shared" ca="1" si="11"/>
        <v>0</v>
      </c>
      <c r="L531" s="156"/>
    </row>
    <row r="532" spans="1:12" ht="15" hidden="1">
      <c r="A532" s="292" t="s">
        <v>5432</v>
      </c>
      <c r="B532" s="119" t="e">
        <f>VLOOKUP(A$31:A$2734,'DNEVNI IZVESTAJ'!B$2:G$1390,6,0)</f>
        <v>#N/A</v>
      </c>
      <c r="C532" s="134" t="e">
        <f>VLOOKUP(A$31:A$2734,'DNEVNI IZVESTAJ'!B$2:AS$1390,29,0)</f>
        <v>#N/A</v>
      </c>
      <c r="D532" s="133">
        <f>COUNTIF('DNEVNI IZVESTAJ'!B$2:B$1390,A$31:A$2715)</f>
        <v>0</v>
      </c>
      <c r="E532" s="133" t="e">
        <f>VLOOKUP(A$31:A$2759,'DNEVNI IZVESTAJ'!B$2:H$1390,5,0)</f>
        <v>#N/A</v>
      </c>
      <c r="F532" s="117">
        <f ca="1">SUMIF('DNEVNI IZVESTAJ'!A$2:D$1390,A532,'DNEVNI IZVESTAJ'!B$2:B$1390)</f>
        <v>0</v>
      </c>
      <c r="H532" s="117">
        <f ca="1">SUMIF('DNEVNI IZVESTAJ'!A$2:D$1390,A532,'DNEVNI IZVESTAJ'!C$2:C$1390)</f>
        <v>0</v>
      </c>
      <c r="I532" s="118">
        <f t="shared" ca="1" si="11"/>
        <v>0</v>
      </c>
      <c r="L532" s="156"/>
    </row>
    <row r="533" spans="1:12" ht="15" hidden="1">
      <c r="A533" s="292" t="s">
        <v>649</v>
      </c>
      <c r="B533" s="119" t="str">
        <f>VLOOKUP(A$31:A$2734,'DNEVNI IZVESTAJ'!B$2:G$1390,6,0)</f>
        <v>INDIV</v>
      </c>
      <c r="C533" s="134" t="str">
        <f>VLOOKUP(A$31:A$2734,'DNEVNI IZVESTAJ'!B$2:AS$1390,29,0)</f>
        <v>0</v>
      </c>
      <c r="D533" s="133">
        <f>COUNTIF('DNEVNI IZVESTAJ'!B$2:B$1390,A$31:A$2715)</f>
        <v>1</v>
      </c>
      <c r="E533" s="133">
        <f>VLOOKUP(A$31:A$2759,'DNEVNI IZVESTAJ'!B$2:H$1390,5,0)</f>
        <v>0</v>
      </c>
      <c r="F533" s="117">
        <f ca="1">SUMIF('DNEVNI IZVESTAJ'!A$2:D$1390,A533,'DNEVNI IZVESTAJ'!B$2:B$1390)</f>
        <v>0</v>
      </c>
      <c r="H533" s="117">
        <f ca="1">SUMIF('DNEVNI IZVESTAJ'!A$2:D$1390,A533,'DNEVNI IZVESTAJ'!C$2:C$1390)</f>
        <v>297.14</v>
      </c>
      <c r="I533" s="118">
        <f t="shared" ca="1" si="11"/>
        <v>297.14</v>
      </c>
      <c r="L533" s="156"/>
    </row>
    <row r="534" spans="1:12" ht="15" hidden="1">
      <c r="A534" s="292" t="s">
        <v>2096</v>
      </c>
      <c r="B534" s="119" t="e">
        <f>VLOOKUP(A$31:A$2734,'DNEVNI IZVESTAJ'!B$2:G$1390,6,0)</f>
        <v>#N/A</v>
      </c>
      <c r="C534" s="134" t="e">
        <f>VLOOKUP(A$31:A$2734,'DNEVNI IZVESTAJ'!B$2:AS$1390,29,0)</f>
        <v>#N/A</v>
      </c>
      <c r="D534" s="133">
        <f>COUNTIF('DNEVNI IZVESTAJ'!B$2:B$1390,A$31:A$2715)</f>
        <v>0</v>
      </c>
      <c r="E534" s="133" t="e">
        <f>VLOOKUP(A$31:A$2759,'DNEVNI IZVESTAJ'!B$2:H$1390,5,0)</f>
        <v>#N/A</v>
      </c>
      <c r="F534" s="117">
        <f ca="1">SUMIF('DNEVNI IZVESTAJ'!A$2:D$1390,A534,'DNEVNI IZVESTAJ'!B$2:B$1390)</f>
        <v>0</v>
      </c>
      <c r="H534" s="117">
        <f ca="1">SUMIF('DNEVNI IZVESTAJ'!A$2:D$1390,A534,'DNEVNI IZVESTAJ'!C$2:C$1390)</f>
        <v>0</v>
      </c>
      <c r="I534" s="118">
        <f t="shared" ca="1" si="11"/>
        <v>0</v>
      </c>
      <c r="L534" s="156"/>
    </row>
    <row r="535" spans="1:12" ht="15" hidden="1">
      <c r="A535" s="292" t="s">
        <v>1100</v>
      </c>
      <c r="B535" s="119" t="str">
        <f>VLOOKUP(A$31:A$2734,'DNEVNI IZVESTAJ'!B$2:G$1390,6,0)</f>
        <v>SME</v>
      </c>
      <c r="C535" s="134" t="str">
        <f>VLOOKUP(A$31:A$2734,'DNEVNI IZVESTAJ'!B$2:AS$1390,29,0)</f>
        <v>11</v>
      </c>
      <c r="D535" s="133">
        <f>COUNTIF('DNEVNI IZVESTAJ'!B$2:B$1390,A$31:A$2715)</f>
        <v>2</v>
      </c>
      <c r="E535" s="133">
        <f>VLOOKUP(A$31:A$2759,'DNEVNI IZVESTAJ'!B$2:H$1390,5,0)</f>
        <v>1782</v>
      </c>
      <c r="F535" s="117">
        <f ca="1">SUMIF('DNEVNI IZVESTAJ'!A$2:D$1390,A535,'DNEVNI IZVESTAJ'!B$2:B$1390)</f>
        <v>22534</v>
      </c>
      <c r="H535" s="117">
        <f ca="1">SUMIF('DNEVNI IZVESTAJ'!A$2:D$1390,A535,'DNEVNI IZVESTAJ'!C$2:C$1390)</f>
        <v>0</v>
      </c>
      <c r="I535" s="118">
        <f t="shared" ca="1" si="11"/>
        <v>22534</v>
      </c>
      <c r="L535" s="156"/>
    </row>
    <row r="536" spans="1:12" ht="15" hidden="1">
      <c r="A536" s="292" t="s">
        <v>787</v>
      </c>
      <c r="B536" s="119" t="str">
        <f>VLOOKUP(A$31:A$2734,'DNEVNI IZVESTAJ'!B$2:G$1390,6,0)</f>
        <v>SBB</v>
      </c>
      <c r="C536" s="134" t="str">
        <f>VLOOKUP(A$31:A$2734,'DNEVNI IZVESTAJ'!B$2:AS$1390,29,0)</f>
        <v>0</v>
      </c>
      <c r="D536" s="133">
        <f>COUNTIF('DNEVNI IZVESTAJ'!B$2:B$1390,A$31:A$2715)</f>
        <v>1</v>
      </c>
      <c r="E536" s="133">
        <f>VLOOKUP(A$31:A$2759,'DNEVNI IZVESTAJ'!B$2:H$1390,5,0)</f>
        <v>0</v>
      </c>
      <c r="F536" s="117">
        <f ca="1">SUMIF('DNEVNI IZVESTAJ'!A$2:D$1390,A536,'DNEVNI IZVESTAJ'!B$2:B$1390)</f>
        <v>0</v>
      </c>
      <c r="H536" s="117">
        <f ca="1">SUMIF('DNEVNI IZVESTAJ'!A$2:D$1390,A536,'DNEVNI IZVESTAJ'!C$2:C$1390)</f>
        <v>3510.98</v>
      </c>
      <c r="I536" s="118">
        <f t="shared" ca="1" si="11"/>
        <v>3510.98</v>
      </c>
      <c r="L536" s="156"/>
    </row>
    <row r="537" spans="1:12" ht="15" hidden="1">
      <c r="A537" s="292" t="s">
        <v>1996</v>
      </c>
      <c r="B537" s="119" t="e">
        <f>VLOOKUP(A$31:A$2734,'DNEVNI IZVESTAJ'!B$2:G$1390,6,0)</f>
        <v>#N/A</v>
      </c>
      <c r="C537" s="134" t="e">
        <f>VLOOKUP(A$31:A$2734,'DNEVNI IZVESTAJ'!B$2:AS$1390,29,0)</f>
        <v>#N/A</v>
      </c>
      <c r="D537" s="133">
        <f>COUNTIF('DNEVNI IZVESTAJ'!B$2:B$1390,A$31:A$2715)</f>
        <v>0</v>
      </c>
      <c r="E537" s="133" t="e">
        <f>VLOOKUP(A$31:A$2759,'DNEVNI IZVESTAJ'!B$2:H$1390,5,0)</f>
        <v>#N/A</v>
      </c>
      <c r="F537" s="117">
        <f ca="1">SUMIF('DNEVNI IZVESTAJ'!A$2:D$1390,A537,'DNEVNI IZVESTAJ'!B$2:B$1390)</f>
        <v>0</v>
      </c>
      <c r="H537" s="117">
        <f ca="1">SUMIF('DNEVNI IZVESTAJ'!A$2:D$1390,A537,'DNEVNI IZVESTAJ'!C$2:C$1390)</f>
        <v>0</v>
      </c>
      <c r="I537" s="118">
        <f t="shared" ca="1" si="11"/>
        <v>0</v>
      </c>
      <c r="L537" s="156"/>
    </row>
    <row r="538" spans="1:12" ht="15" hidden="1">
      <c r="A538" s="292" t="s">
        <v>1998</v>
      </c>
      <c r="B538" s="119" t="e">
        <f>VLOOKUP(A$31:A$2734,'DNEVNI IZVESTAJ'!B$2:G$1390,6,0)</f>
        <v>#N/A</v>
      </c>
      <c r="C538" s="134" t="e">
        <f>VLOOKUP(A$31:A$2734,'DNEVNI IZVESTAJ'!B$2:AS$1390,29,0)</f>
        <v>#N/A</v>
      </c>
      <c r="D538" s="133">
        <f>COUNTIF('DNEVNI IZVESTAJ'!B$2:B$1390,A$31:A$2715)</f>
        <v>0</v>
      </c>
      <c r="E538" s="133" t="e">
        <f>VLOOKUP(A$31:A$2759,'DNEVNI IZVESTAJ'!B$2:H$1390,5,0)</f>
        <v>#N/A</v>
      </c>
      <c r="F538" s="117">
        <f ca="1">SUMIF('DNEVNI IZVESTAJ'!A$2:D$1390,A538,'DNEVNI IZVESTAJ'!B$2:B$1390)</f>
        <v>0</v>
      </c>
      <c r="H538" s="117">
        <f ca="1">SUMIF('DNEVNI IZVESTAJ'!A$2:D$1390,A538,'DNEVNI IZVESTAJ'!C$2:C$1390)</f>
        <v>0</v>
      </c>
      <c r="I538" s="118">
        <f t="shared" ca="1" si="11"/>
        <v>0</v>
      </c>
      <c r="L538" s="156"/>
    </row>
    <row r="539" spans="1:12" ht="15" hidden="1">
      <c r="A539" s="292" t="s">
        <v>15587</v>
      </c>
      <c r="B539" s="119" t="str">
        <f>VLOOKUP(A$31:A$2734,'DNEVNI IZVESTAJ'!B$2:G$1390,6,0)</f>
        <v>SME</v>
      </c>
      <c r="C539" s="134" t="str">
        <f>VLOOKUP(A$31:A$2734,'DNEVNI IZVESTAJ'!B$2:AS$1390,29,0)</f>
        <v>5</v>
      </c>
      <c r="D539" s="133">
        <f>COUNTIF('DNEVNI IZVESTAJ'!B$2:B$1390,A$31:A$2715)</f>
        <v>5</v>
      </c>
      <c r="E539" s="133">
        <f>VLOOKUP(A$31:A$2759,'DNEVNI IZVESTAJ'!B$2:H$1390,5,0)</f>
        <v>18</v>
      </c>
      <c r="F539" s="117">
        <f ca="1">SUMIF('DNEVNI IZVESTAJ'!A$2:D$1390,A539,'DNEVNI IZVESTAJ'!B$2:B$1390)</f>
        <v>3854.9400000000005</v>
      </c>
      <c r="H539" s="117">
        <f ca="1">SUMIF('DNEVNI IZVESTAJ'!A$2:D$1390,A539,'DNEVNI IZVESTAJ'!C$2:C$1390)</f>
        <v>143288.82999999999</v>
      </c>
      <c r="I539" s="118">
        <f t="shared" ca="1" si="11"/>
        <v>147143.76999999999</v>
      </c>
      <c r="L539" s="156"/>
    </row>
    <row r="540" spans="1:12" ht="15">
      <c r="A540" s="292" t="s">
        <v>14785</v>
      </c>
      <c r="B540" s="119" t="str">
        <f>VLOOKUP(A$31:A$2734,'DNEVNI IZVESTAJ'!B$2:G$1390,6,0)</f>
        <v>SME</v>
      </c>
      <c r="C540" s="134" t="str">
        <f>VLOOKUP(A$31:A$2734,'DNEVNI IZVESTAJ'!B$2:AS$1390,29,0)</f>
        <v>5</v>
      </c>
      <c r="D540" s="133">
        <f>COUNTIF('DNEVNI IZVESTAJ'!B$2:B$1390,A$31:A$2715)</f>
        <v>1</v>
      </c>
      <c r="E540" s="133">
        <f>VLOOKUP(A$31:A$2759,'DNEVNI IZVESTAJ'!B$2:H$1390,5,0)</f>
        <v>46</v>
      </c>
      <c r="F540" s="117">
        <f ca="1">SUMIF('DNEVNI IZVESTAJ'!A$2:D$1390,A540,'DNEVNI IZVESTAJ'!B$2:B$1390)</f>
        <v>5115.1499999999996</v>
      </c>
      <c r="H540" s="117">
        <f ca="1">SUMIF('DNEVNI IZVESTAJ'!A$2:D$1390,A540,'DNEVNI IZVESTAJ'!C$2:C$1390)</f>
        <v>20346.259999999998</v>
      </c>
      <c r="I540" s="118">
        <f t="shared" ca="1" si="11"/>
        <v>25461.409999999996</v>
      </c>
      <c r="L540" s="156"/>
    </row>
    <row r="541" spans="1:12" ht="15" hidden="1">
      <c r="A541" s="292" t="s">
        <v>5212</v>
      </c>
      <c r="B541" s="119" t="str">
        <f>VLOOKUP(A$31:A$2734,'DNEVNI IZVESTAJ'!B$2:G$1390,6,0)</f>
        <v>SBB</v>
      </c>
      <c r="C541" s="134" t="str">
        <f>VLOOKUP(A$31:A$2734,'DNEVNI IZVESTAJ'!B$2:AS$1390,29,0)</f>
        <v>0</v>
      </c>
      <c r="D541" s="133">
        <f>COUNTIF('DNEVNI IZVESTAJ'!B$2:B$1390,A$31:A$2715)</f>
        <v>1</v>
      </c>
      <c r="E541" s="133">
        <f>VLOOKUP(A$31:A$2759,'DNEVNI IZVESTAJ'!B$2:H$1390,5,0)</f>
        <v>1845</v>
      </c>
      <c r="F541" s="117">
        <f ca="1">SUMIF('DNEVNI IZVESTAJ'!A$2:D$1390,A541,'DNEVNI IZVESTAJ'!B$2:B$1390)</f>
        <v>4250.16</v>
      </c>
      <c r="H541" s="117">
        <f ca="1">SUMIF('DNEVNI IZVESTAJ'!A$2:D$1390,A541,'DNEVNI IZVESTAJ'!C$2:C$1390)</f>
        <v>0</v>
      </c>
      <c r="I541" s="118">
        <f t="shared" ca="1" si="11"/>
        <v>4250.16</v>
      </c>
      <c r="L541" s="156"/>
    </row>
    <row r="542" spans="1:12" ht="15" hidden="1">
      <c r="A542" s="292" t="s">
        <v>2000</v>
      </c>
      <c r="B542" s="119" t="e">
        <f>VLOOKUP(A$31:A$2734,'DNEVNI IZVESTAJ'!B$2:G$1390,6,0)</f>
        <v>#N/A</v>
      </c>
      <c r="C542" s="134" t="e">
        <f>VLOOKUP(A$31:A$2734,'DNEVNI IZVESTAJ'!B$2:AS$1390,29,0)</f>
        <v>#N/A</v>
      </c>
      <c r="D542" s="133">
        <f>COUNTIF('DNEVNI IZVESTAJ'!B$2:B$1390,A$31:A$2715)</f>
        <v>0</v>
      </c>
      <c r="E542" s="133" t="e">
        <f>VLOOKUP(A$31:A$2759,'DNEVNI IZVESTAJ'!B$2:H$1390,5,0)</f>
        <v>#N/A</v>
      </c>
      <c r="F542" s="117">
        <f ca="1">SUMIF('DNEVNI IZVESTAJ'!A$2:D$1390,A542,'DNEVNI IZVESTAJ'!B$2:B$1390)</f>
        <v>0</v>
      </c>
      <c r="H542" s="117">
        <f ca="1">SUMIF('DNEVNI IZVESTAJ'!A$2:D$1390,A542,'DNEVNI IZVESTAJ'!C$2:C$1390)</f>
        <v>0</v>
      </c>
      <c r="I542" s="118">
        <f t="shared" ca="1" si="11"/>
        <v>0</v>
      </c>
      <c r="L542" s="156"/>
    </row>
    <row r="543" spans="1:12" ht="15" hidden="1">
      <c r="A543" s="292" t="s">
        <v>1516</v>
      </c>
      <c r="B543" s="119" t="e">
        <f>VLOOKUP(A$31:A$2734,'DNEVNI IZVESTAJ'!B$2:G$1390,6,0)</f>
        <v>#N/A</v>
      </c>
      <c r="C543" s="134" t="e">
        <f>VLOOKUP(A$31:A$2734,'DNEVNI IZVESTAJ'!B$2:AS$1390,29,0)</f>
        <v>#N/A</v>
      </c>
      <c r="D543" s="133">
        <f>COUNTIF('DNEVNI IZVESTAJ'!B$2:B$1390,A$31:A$2715)</f>
        <v>0</v>
      </c>
      <c r="E543" s="133" t="e">
        <f>VLOOKUP(A$31:A$2759,'DNEVNI IZVESTAJ'!B$2:H$1390,5,0)</f>
        <v>#N/A</v>
      </c>
      <c r="F543" s="117">
        <f ca="1">SUMIF('DNEVNI IZVESTAJ'!A$2:D$1390,A543,'DNEVNI IZVESTAJ'!B$2:B$1390)</f>
        <v>0</v>
      </c>
      <c r="H543" s="117">
        <f ca="1">SUMIF('DNEVNI IZVESTAJ'!A$2:D$1390,A543,'DNEVNI IZVESTAJ'!C$2:C$1390)</f>
        <v>0</v>
      </c>
      <c r="I543" s="118">
        <f t="shared" ca="1" si="11"/>
        <v>0</v>
      </c>
      <c r="L543" s="156"/>
    </row>
    <row r="544" spans="1:12" ht="15" hidden="1">
      <c r="A544" s="292" t="s">
        <v>2002</v>
      </c>
      <c r="B544" s="119" t="e">
        <f>VLOOKUP(A$31:A$2734,'DNEVNI IZVESTAJ'!B$2:G$1390,6,0)</f>
        <v>#N/A</v>
      </c>
      <c r="C544" s="134" t="e">
        <f>VLOOKUP(A$31:A$2734,'DNEVNI IZVESTAJ'!B$2:AS$1390,29,0)</f>
        <v>#N/A</v>
      </c>
      <c r="D544" s="133">
        <f>COUNTIF('DNEVNI IZVESTAJ'!B$2:B$1390,A$31:A$2715)</f>
        <v>0</v>
      </c>
      <c r="E544" s="133" t="e">
        <f>VLOOKUP(A$31:A$2759,'DNEVNI IZVESTAJ'!B$2:H$1390,5,0)</f>
        <v>#N/A</v>
      </c>
      <c r="F544" s="117">
        <f ca="1">SUMIF('DNEVNI IZVESTAJ'!A$2:D$1390,A544,'DNEVNI IZVESTAJ'!B$2:B$1390)</f>
        <v>0</v>
      </c>
      <c r="H544" s="117">
        <f ca="1">SUMIF('DNEVNI IZVESTAJ'!A$2:D$1390,A544,'DNEVNI IZVESTAJ'!C$2:C$1390)</f>
        <v>0</v>
      </c>
      <c r="I544" s="118">
        <f t="shared" ca="1" si="11"/>
        <v>0</v>
      </c>
      <c r="L544" s="156"/>
    </row>
    <row r="545" spans="1:12" ht="15" hidden="1">
      <c r="A545" s="292" t="s">
        <v>843</v>
      </c>
      <c r="B545" s="119" t="str">
        <f>VLOOKUP(A$31:A$2734,'DNEVNI IZVESTAJ'!B$2:G$1390,6,0)</f>
        <v>SME</v>
      </c>
      <c r="C545" s="134" t="str">
        <f>VLOOKUP(A$31:A$2734,'DNEVNI IZVESTAJ'!B$2:AS$1390,29,0)</f>
        <v>5</v>
      </c>
      <c r="D545" s="133">
        <f>COUNTIF('DNEVNI IZVESTAJ'!B$2:B$1390,A$31:A$2715)</f>
        <v>1</v>
      </c>
      <c r="E545" s="133">
        <f>VLOOKUP(A$31:A$2759,'DNEVNI IZVESTAJ'!B$2:H$1390,5,0)</f>
        <v>0</v>
      </c>
      <c r="F545" s="117">
        <f ca="1">SUMIF('DNEVNI IZVESTAJ'!A$2:D$1390,A545,'DNEVNI IZVESTAJ'!B$2:B$1390)</f>
        <v>0</v>
      </c>
      <c r="H545" s="117">
        <f ca="1">SUMIF('DNEVNI IZVESTAJ'!A$2:D$1390,A545,'DNEVNI IZVESTAJ'!C$2:C$1390)</f>
        <v>4540.29</v>
      </c>
      <c r="I545" s="118">
        <f t="shared" ca="1" si="11"/>
        <v>4540.29</v>
      </c>
      <c r="L545" s="156"/>
    </row>
    <row r="546" spans="1:12" ht="15" hidden="1">
      <c r="A546" s="292" t="s">
        <v>5083</v>
      </c>
      <c r="B546" s="119" t="str">
        <f>VLOOKUP(A$31:A$2734,'DNEVNI IZVESTAJ'!B$2:G$1390,6,0)</f>
        <v>SBB</v>
      </c>
      <c r="C546" s="134" t="str">
        <f>VLOOKUP(A$31:A$2734,'DNEVNI IZVESTAJ'!B$2:AS$1390,29,0)</f>
        <v>0</v>
      </c>
      <c r="D546" s="133">
        <f>COUNTIF('DNEVNI IZVESTAJ'!B$2:B$1390,A$31:A$2715)</f>
        <v>3</v>
      </c>
      <c r="E546" s="133">
        <f>VLOOKUP(A$31:A$2759,'DNEVNI IZVESTAJ'!B$2:H$1390,5,0)</f>
        <v>1296</v>
      </c>
      <c r="F546" s="117">
        <f ca="1">SUMIF('DNEVNI IZVESTAJ'!A$2:D$1390,A546,'DNEVNI IZVESTAJ'!B$2:B$1390)</f>
        <v>172.1</v>
      </c>
      <c r="H546" s="117">
        <f ca="1">SUMIF('DNEVNI IZVESTAJ'!A$2:D$1390,A546,'DNEVNI IZVESTAJ'!C$2:C$1390)</f>
        <v>0</v>
      </c>
      <c r="I546" s="118">
        <f t="shared" ca="1" si="11"/>
        <v>172.1</v>
      </c>
      <c r="L546" s="156"/>
    </row>
    <row r="547" spans="1:12" ht="15" hidden="1">
      <c r="A547" s="292" t="s">
        <v>3085</v>
      </c>
      <c r="B547" s="119" t="e">
        <f>VLOOKUP(A$31:A$2734,'DNEVNI IZVESTAJ'!B$2:G$1390,6,0)</f>
        <v>#N/A</v>
      </c>
      <c r="C547" s="134" t="e">
        <f>VLOOKUP(A$31:A$2734,'DNEVNI IZVESTAJ'!B$2:AS$1390,29,0)</f>
        <v>#N/A</v>
      </c>
      <c r="D547" s="133">
        <f>COUNTIF('DNEVNI IZVESTAJ'!B$2:B$1390,A$31:A$2715)</f>
        <v>0</v>
      </c>
      <c r="E547" s="133" t="e">
        <f>VLOOKUP(A$31:A$2759,'DNEVNI IZVESTAJ'!B$2:H$1390,5,0)</f>
        <v>#N/A</v>
      </c>
      <c r="F547" s="117">
        <f ca="1">SUMIF('DNEVNI IZVESTAJ'!A$2:D$1390,A547,'DNEVNI IZVESTAJ'!B$2:B$1390)</f>
        <v>0</v>
      </c>
      <c r="H547" s="117">
        <f ca="1">SUMIF('DNEVNI IZVESTAJ'!A$2:D$1390,A547,'DNEVNI IZVESTAJ'!C$2:C$1390)</f>
        <v>0</v>
      </c>
      <c r="I547" s="118">
        <f t="shared" ca="1" si="11"/>
        <v>0</v>
      </c>
      <c r="L547" s="156"/>
    </row>
    <row r="548" spans="1:12" ht="15" hidden="1">
      <c r="A548" s="292" t="s">
        <v>3089</v>
      </c>
      <c r="B548" s="119" t="e">
        <f>VLOOKUP(A$31:A$2734,'DNEVNI IZVESTAJ'!B$2:G$1390,6,0)</f>
        <v>#N/A</v>
      </c>
      <c r="C548" s="134" t="e">
        <f>VLOOKUP(A$31:A$2734,'DNEVNI IZVESTAJ'!B$2:AS$1390,29,0)</f>
        <v>#N/A</v>
      </c>
      <c r="D548" s="133">
        <f>COUNTIF('DNEVNI IZVESTAJ'!B$2:B$1390,A$31:A$2715)</f>
        <v>0</v>
      </c>
      <c r="E548" s="133" t="e">
        <f>VLOOKUP(A$31:A$2759,'DNEVNI IZVESTAJ'!B$2:H$1390,5,0)</f>
        <v>#N/A</v>
      </c>
      <c r="F548" s="117">
        <f ca="1">SUMIF('DNEVNI IZVESTAJ'!A$2:D$1390,A548,'DNEVNI IZVESTAJ'!B$2:B$1390)</f>
        <v>0</v>
      </c>
      <c r="H548" s="117">
        <f ca="1">SUMIF('DNEVNI IZVESTAJ'!A$2:D$1390,A548,'DNEVNI IZVESTAJ'!C$2:C$1390)</f>
        <v>0</v>
      </c>
      <c r="I548" s="118">
        <f t="shared" ca="1" si="11"/>
        <v>0</v>
      </c>
      <c r="L548" s="156"/>
    </row>
    <row r="549" spans="1:12" ht="15" hidden="1">
      <c r="A549" s="292" t="s">
        <v>3092</v>
      </c>
      <c r="B549" s="119" t="str">
        <f>VLOOKUP(A$31:A$2734,'DNEVNI IZVESTAJ'!B$2:G$1390,6,0)</f>
        <v>INDIV</v>
      </c>
      <c r="C549" s="134" t="str">
        <f>VLOOKUP(A$31:A$2734,'DNEVNI IZVESTAJ'!B$2:AS$1390,29,0)</f>
        <v>0</v>
      </c>
      <c r="D549" s="133">
        <f>COUNTIF('DNEVNI IZVESTAJ'!B$2:B$1390,A$31:A$2715)</f>
        <v>1</v>
      </c>
      <c r="E549" s="133">
        <f>VLOOKUP(A$31:A$2759,'DNEVNI IZVESTAJ'!B$2:H$1390,5,0)</f>
        <v>0</v>
      </c>
      <c r="F549" s="117">
        <f ca="1">SUMIF('DNEVNI IZVESTAJ'!A$2:D$1390,A549,'DNEVNI IZVESTAJ'!B$2:B$1390)</f>
        <v>0</v>
      </c>
      <c r="H549" s="117">
        <f ca="1">SUMIF('DNEVNI IZVESTAJ'!A$2:D$1390,A549,'DNEVNI IZVESTAJ'!C$2:C$1390)</f>
        <v>386.79</v>
      </c>
      <c r="I549" s="118">
        <f t="shared" ca="1" si="11"/>
        <v>386.79</v>
      </c>
      <c r="L549" s="156"/>
    </row>
    <row r="550" spans="1:12" ht="15" hidden="1">
      <c r="A550" s="292" t="s">
        <v>3094</v>
      </c>
      <c r="B550" s="119" t="e">
        <f>VLOOKUP(A$31:A$2734,'DNEVNI IZVESTAJ'!B$2:G$1390,6,0)</f>
        <v>#N/A</v>
      </c>
      <c r="C550" s="134" t="e">
        <f>VLOOKUP(A$31:A$2734,'DNEVNI IZVESTAJ'!B$2:AS$1390,29,0)</f>
        <v>#N/A</v>
      </c>
      <c r="D550" s="133">
        <f>COUNTIF('DNEVNI IZVESTAJ'!B$2:B$1390,A$31:A$2715)</f>
        <v>0</v>
      </c>
      <c r="E550" s="133" t="e">
        <f>VLOOKUP(A$31:A$2759,'DNEVNI IZVESTAJ'!B$2:H$1390,5,0)</f>
        <v>#N/A</v>
      </c>
      <c r="F550" s="117">
        <f ca="1">SUMIF('DNEVNI IZVESTAJ'!A$2:D$1390,A550,'DNEVNI IZVESTAJ'!B$2:B$1390)</f>
        <v>0</v>
      </c>
      <c r="H550" s="117">
        <f ca="1">SUMIF('DNEVNI IZVESTAJ'!A$2:D$1390,A550,'DNEVNI IZVESTAJ'!C$2:C$1390)</f>
        <v>0</v>
      </c>
      <c r="I550" s="118">
        <f t="shared" ca="1" si="11"/>
        <v>0</v>
      </c>
      <c r="L550" s="156"/>
    </row>
    <row r="551" spans="1:12" ht="15" hidden="1">
      <c r="A551" s="292" t="s">
        <v>3099</v>
      </c>
      <c r="B551" s="119" t="e">
        <f>VLOOKUP(A$31:A$2734,'DNEVNI IZVESTAJ'!B$2:G$1390,6,0)</f>
        <v>#N/A</v>
      </c>
      <c r="C551" s="134" t="e">
        <f>VLOOKUP(A$31:A$2734,'DNEVNI IZVESTAJ'!B$2:AS$1390,29,0)</f>
        <v>#N/A</v>
      </c>
      <c r="D551" s="133">
        <f>COUNTIF('DNEVNI IZVESTAJ'!B$2:B$1390,A$31:A$2715)</f>
        <v>0</v>
      </c>
      <c r="E551" s="133" t="e">
        <f>VLOOKUP(A$31:A$2759,'DNEVNI IZVESTAJ'!B$2:H$1390,5,0)</f>
        <v>#N/A</v>
      </c>
      <c r="F551" s="117">
        <f ca="1">SUMIF('DNEVNI IZVESTAJ'!A$2:D$1390,A551,'DNEVNI IZVESTAJ'!B$2:B$1390)</f>
        <v>0</v>
      </c>
      <c r="H551" s="117">
        <f ca="1">SUMIF('DNEVNI IZVESTAJ'!A$2:D$1390,A551,'DNEVNI IZVESTAJ'!C$2:C$1390)</f>
        <v>0</v>
      </c>
      <c r="I551" s="118">
        <f t="shared" ca="1" si="11"/>
        <v>0</v>
      </c>
      <c r="L551" s="156"/>
    </row>
    <row r="552" spans="1:12" ht="15" hidden="1">
      <c r="A552" s="292" t="s">
        <v>2614</v>
      </c>
      <c r="B552" s="119" t="e">
        <f>VLOOKUP(A$31:A$2734,'DNEVNI IZVESTAJ'!B$2:G$1390,6,0)</f>
        <v>#N/A</v>
      </c>
      <c r="C552" s="134" t="e">
        <f>VLOOKUP(A$31:A$2734,'DNEVNI IZVESTAJ'!B$2:AS$1390,29,0)</f>
        <v>#N/A</v>
      </c>
      <c r="D552" s="133">
        <f>COUNTIF('DNEVNI IZVESTAJ'!B$2:B$1390,A$31:A$2715)</f>
        <v>0</v>
      </c>
      <c r="E552" s="133" t="e">
        <f>VLOOKUP(A$31:A$2759,'DNEVNI IZVESTAJ'!B$2:H$1390,5,0)</f>
        <v>#N/A</v>
      </c>
      <c r="F552" s="117">
        <f ca="1">SUMIF('DNEVNI IZVESTAJ'!A$2:D$1390,A552,'DNEVNI IZVESTAJ'!B$2:B$1390)</f>
        <v>0</v>
      </c>
      <c r="H552" s="117">
        <f ca="1">SUMIF('DNEVNI IZVESTAJ'!A$2:D$1390,A552,'DNEVNI IZVESTAJ'!C$2:C$1390)</f>
        <v>0</v>
      </c>
      <c r="I552" s="118">
        <f t="shared" ca="1" si="11"/>
        <v>0</v>
      </c>
      <c r="L552" s="156"/>
    </row>
    <row r="553" spans="1:12" ht="15" hidden="1">
      <c r="A553" s="292" t="s">
        <v>2616</v>
      </c>
      <c r="B553" s="119" t="e">
        <f>VLOOKUP(A$31:A$2734,'DNEVNI IZVESTAJ'!B$2:G$1390,6,0)</f>
        <v>#N/A</v>
      </c>
      <c r="C553" s="134" t="e">
        <f>VLOOKUP(A$31:A$2734,'DNEVNI IZVESTAJ'!B$2:AS$1390,29,0)</f>
        <v>#N/A</v>
      </c>
      <c r="D553" s="133">
        <f>COUNTIF('DNEVNI IZVESTAJ'!B$2:B$1390,A$31:A$2715)</f>
        <v>0</v>
      </c>
      <c r="E553" s="133" t="e">
        <f>VLOOKUP(A$31:A$2759,'DNEVNI IZVESTAJ'!B$2:H$1390,5,0)</f>
        <v>#N/A</v>
      </c>
      <c r="F553" s="117">
        <f ca="1">SUMIF('DNEVNI IZVESTAJ'!A$2:D$1390,A553,'DNEVNI IZVESTAJ'!B$2:B$1390)</f>
        <v>0</v>
      </c>
      <c r="H553" s="117">
        <f ca="1">SUMIF('DNEVNI IZVESTAJ'!A$2:D$1390,A553,'DNEVNI IZVESTAJ'!C$2:C$1390)</f>
        <v>0</v>
      </c>
      <c r="I553" s="118">
        <f t="shared" ca="1" si="11"/>
        <v>0</v>
      </c>
      <c r="L553" s="156"/>
    </row>
    <row r="554" spans="1:12" ht="15" hidden="1">
      <c r="A554" s="292" t="s">
        <v>6529</v>
      </c>
      <c r="B554" s="119" t="str">
        <f>VLOOKUP(A$31:A$2734,'DNEVNI IZVESTAJ'!B$2:G$1390,6,0)</f>
        <v>SME</v>
      </c>
      <c r="C554" s="134" t="str">
        <f>VLOOKUP(A$31:A$2734,'DNEVNI IZVESTAJ'!B$2:AS$1390,29,0)</f>
        <v>11</v>
      </c>
      <c r="D554" s="133">
        <f>COUNTIF('DNEVNI IZVESTAJ'!B$2:B$1390,A$31:A$2715)</f>
        <v>2</v>
      </c>
      <c r="E554" s="133">
        <f>VLOOKUP(A$31:A$2759,'DNEVNI IZVESTAJ'!B$2:H$1390,5,0)</f>
        <v>1421</v>
      </c>
      <c r="F554" s="117">
        <f ca="1">SUMIF('DNEVNI IZVESTAJ'!A$2:D$1390,A554,'DNEVNI IZVESTAJ'!B$2:B$1390)</f>
        <v>56515.06</v>
      </c>
      <c r="H554" s="117">
        <f ca="1">SUMIF('DNEVNI IZVESTAJ'!A$2:D$1390,A554,'DNEVNI IZVESTAJ'!C$2:C$1390)</f>
        <v>0</v>
      </c>
      <c r="I554" s="118">
        <f t="shared" ca="1" si="11"/>
        <v>56515.06</v>
      </c>
      <c r="L554" s="156"/>
    </row>
    <row r="555" spans="1:12" ht="15" hidden="1">
      <c r="A555" s="292" t="s">
        <v>3854</v>
      </c>
      <c r="B555" s="119" t="str">
        <f>VLOOKUP(A$31:A$2734,'DNEVNI IZVESTAJ'!B$2:G$1390,6,0)</f>
        <v>SBB</v>
      </c>
      <c r="C555" s="134" t="str">
        <f>VLOOKUP(A$31:A$2734,'DNEVNI IZVESTAJ'!B$2:AS$1390,29,0)</f>
        <v>0</v>
      </c>
      <c r="D555" s="133">
        <f>COUNTIF('DNEVNI IZVESTAJ'!B$2:B$1390,A$31:A$2715)</f>
        <v>1</v>
      </c>
      <c r="E555" s="133">
        <f>VLOOKUP(A$31:A$2759,'DNEVNI IZVESTAJ'!B$2:H$1390,5,0)</f>
        <v>0</v>
      </c>
      <c r="F555" s="117">
        <f ca="1">SUMIF('DNEVNI IZVESTAJ'!A$2:D$1390,A555,'DNEVNI IZVESTAJ'!B$2:B$1390)</f>
        <v>0</v>
      </c>
      <c r="H555" s="117">
        <f ca="1">SUMIF('DNEVNI IZVESTAJ'!A$2:D$1390,A555,'DNEVNI IZVESTAJ'!C$2:C$1390)</f>
        <v>0</v>
      </c>
      <c r="I555" s="118">
        <f t="shared" ca="1" si="11"/>
        <v>0</v>
      </c>
      <c r="L555" s="156"/>
    </row>
    <row r="556" spans="1:12" ht="15" hidden="1">
      <c r="A556" s="292" t="s">
        <v>15974</v>
      </c>
      <c r="B556" s="119" t="str">
        <f>VLOOKUP(A$31:A$2734,'DNEVNI IZVESTAJ'!B$2:G$1390,6,0)</f>
        <v>SME</v>
      </c>
      <c r="C556" s="134" t="str">
        <f>VLOOKUP(A$31:A$2734,'DNEVNI IZVESTAJ'!B$2:AS$1390,29,0)</f>
        <v>6</v>
      </c>
      <c r="D556" s="133">
        <f>COUNTIF('DNEVNI IZVESTAJ'!B$2:B$1390,A$31:A$2715)</f>
        <v>1</v>
      </c>
      <c r="E556" s="133">
        <f>VLOOKUP(A$31:A$2759,'DNEVNI IZVESTAJ'!B$2:H$1390,5,0)</f>
        <v>0</v>
      </c>
      <c r="F556" s="117">
        <f ca="1">SUMIF('DNEVNI IZVESTAJ'!A$2:D$1390,A556,'DNEVNI IZVESTAJ'!B$2:B$1390)</f>
        <v>0</v>
      </c>
      <c r="H556" s="117">
        <f ca="1">SUMIF('DNEVNI IZVESTAJ'!A$2:D$1390,A556,'DNEVNI IZVESTAJ'!C$2:C$1390)</f>
        <v>6304</v>
      </c>
      <c r="I556" s="118">
        <f t="shared" ca="1" si="11"/>
        <v>6304</v>
      </c>
      <c r="L556" s="156"/>
    </row>
    <row r="557" spans="1:12" ht="15" hidden="1">
      <c r="A557" s="292" t="s">
        <v>2620</v>
      </c>
      <c r="B557" s="119" t="e">
        <f>VLOOKUP(A$31:A$2734,'DNEVNI IZVESTAJ'!B$2:G$1390,6,0)</f>
        <v>#N/A</v>
      </c>
      <c r="C557" s="134" t="e">
        <f>VLOOKUP(A$31:A$2734,'DNEVNI IZVESTAJ'!B$2:AS$1390,29,0)</f>
        <v>#N/A</v>
      </c>
      <c r="D557" s="133">
        <f>COUNTIF('DNEVNI IZVESTAJ'!B$2:B$1390,A$31:A$2715)</f>
        <v>0</v>
      </c>
      <c r="E557" s="133" t="e">
        <f>VLOOKUP(A$31:A$2759,'DNEVNI IZVESTAJ'!B$2:H$1390,5,0)</f>
        <v>#N/A</v>
      </c>
      <c r="F557" s="117">
        <f ca="1">SUMIF('DNEVNI IZVESTAJ'!A$2:D$1390,A557,'DNEVNI IZVESTAJ'!B$2:B$1390)</f>
        <v>0</v>
      </c>
      <c r="H557" s="117">
        <f ca="1">SUMIF('DNEVNI IZVESTAJ'!A$2:D$1390,A557,'DNEVNI IZVESTAJ'!C$2:C$1390)</f>
        <v>0</v>
      </c>
      <c r="I557" s="118">
        <f t="shared" ca="1" si="11"/>
        <v>0</v>
      </c>
      <c r="L557" s="156"/>
    </row>
    <row r="558" spans="1:12" ht="15" hidden="1">
      <c r="A558" s="292" t="s">
        <v>1553</v>
      </c>
      <c r="B558" s="119" t="str">
        <f>VLOOKUP(A$31:A$2734,'DNEVNI IZVESTAJ'!B$2:G$1390,6,0)</f>
        <v>SME</v>
      </c>
      <c r="C558" s="134" t="str">
        <f>VLOOKUP(A$31:A$2734,'DNEVNI IZVESTAJ'!B$2:AS$1390,29,0)</f>
        <v>11</v>
      </c>
      <c r="D558" s="133">
        <f>COUNTIF('DNEVNI IZVESTAJ'!B$2:B$1390,A$31:A$2715)</f>
        <v>1</v>
      </c>
      <c r="E558" s="133">
        <f>VLOOKUP(A$31:A$2759,'DNEVNI IZVESTAJ'!B$2:H$1390,5,0)</f>
        <v>2265</v>
      </c>
      <c r="F558" s="117">
        <f ca="1">SUMIF('DNEVNI IZVESTAJ'!A$2:D$1390,A558,'DNEVNI IZVESTAJ'!B$2:B$1390)</f>
        <v>46242.22</v>
      </c>
      <c r="H558" s="117">
        <f ca="1">SUMIF('DNEVNI IZVESTAJ'!A$2:D$1390,A558,'DNEVNI IZVESTAJ'!C$2:C$1390)</f>
        <v>0</v>
      </c>
      <c r="I558" s="118">
        <f t="shared" ca="1" si="11"/>
        <v>46242.22</v>
      </c>
      <c r="L558" s="156"/>
    </row>
    <row r="559" spans="1:12" ht="15" hidden="1">
      <c r="A559" s="292" t="s">
        <v>4026</v>
      </c>
      <c r="B559" s="119" t="str">
        <f>VLOOKUP(A$31:A$2734,'DNEVNI IZVESTAJ'!B$2:G$1390,6,0)</f>
        <v>SBB</v>
      </c>
      <c r="C559" s="134" t="str">
        <f>VLOOKUP(A$31:A$2734,'DNEVNI IZVESTAJ'!B$2:AS$1390,29,0)</f>
        <v>0</v>
      </c>
      <c r="D559" s="133">
        <f>COUNTIF('DNEVNI IZVESTAJ'!B$2:B$1390,A$31:A$2715)</f>
        <v>2</v>
      </c>
      <c r="E559" s="133">
        <f>VLOOKUP(A$31:A$2759,'DNEVNI IZVESTAJ'!B$2:H$1390,5,0)</f>
        <v>1901</v>
      </c>
      <c r="F559" s="117">
        <f ca="1">SUMIF('DNEVNI IZVESTAJ'!A$2:D$1390,A559,'DNEVNI IZVESTAJ'!B$2:B$1390)</f>
        <v>11155.7</v>
      </c>
      <c r="H559" s="117">
        <f ca="1">SUMIF('DNEVNI IZVESTAJ'!A$2:D$1390,A559,'DNEVNI IZVESTAJ'!C$2:C$1390)</f>
        <v>0</v>
      </c>
      <c r="I559" s="118">
        <f t="shared" ca="1" si="11"/>
        <v>11155.7</v>
      </c>
      <c r="L559" s="156"/>
    </row>
    <row r="560" spans="1:12" ht="15" hidden="1">
      <c r="A560" s="292" t="s">
        <v>5719</v>
      </c>
      <c r="B560" s="119" t="str">
        <f>VLOOKUP(A$31:A$2734,'DNEVNI IZVESTAJ'!B$2:G$1390,6,0)</f>
        <v>SME</v>
      </c>
      <c r="C560" s="134" t="str">
        <f>VLOOKUP(A$31:A$2734,'DNEVNI IZVESTAJ'!B$2:AS$1390,29,0)</f>
        <v>6</v>
      </c>
      <c r="D560" s="133">
        <f>COUNTIF('DNEVNI IZVESTAJ'!B$2:B$1390,A$31:A$2715)</f>
        <v>3</v>
      </c>
      <c r="E560" s="133">
        <f>VLOOKUP(A$31:A$2759,'DNEVNI IZVESTAJ'!B$2:H$1390,5,0)</f>
        <v>0</v>
      </c>
      <c r="F560" s="117">
        <f ca="1">SUMIF('DNEVNI IZVESTAJ'!A$2:D$1390,A560,'DNEVNI IZVESTAJ'!B$2:B$1390)</f>
        <v>0</v>
      </c>
      <c r="H560" s="117">
        <f ca="1">SUMIF('DNEVNI IZVESTAJ'!A$2:D$1390,A560,'DNEVNI IZVESTAJ'!C$2:C$1390)</f>
        <v>7623.18</v>
      </c>
      <c r="I560" s="118">
        <f t="shared" ca="1" si="11"/>
        <v>7623.18</v>
      </c>
      <c r="L560" s="156"/>
    </row>
    <row r="561" spans="1:12" ht="15" hidden="1">
      <c r="A561" s="292" t="s">
        <v>4878</v>
      </c>
      <c r="B561" s="119" t="e">
        <f>VLOOKUP(A$31:A$2734,'DNEVNI IZVESTAJ'!B$2:G$1390,6,0)</f>
        <v>#N/A</v>
      </c>
      <c r="C561" s="134" t="e">
        <f>VLOOKUP(A$31:A$2734,'DNEVNI IZVESTAJ'!B$2:AS$1390,29,0)</f>
        <v>#N/A</v>
      </c>
      <c r="D561" s="133">
        <f>COUNTIF('DNEVNI IZVESTAJ'!B$2:B$1390,A$31:A$2715)</f>
        <v>0</v>
      </c>
      <c r="E561" s="133" t="e">
        <f>VLOOKUP(A$31:A$2759,'DNEVNI IZVESTAJ'!B$2:H$1390,5,0)</f>
        <v>#N/A</v>
      </c>
      <c r="F561" s="117">
        <f ca="1">SUMIF('DNEVNI IZVESTAJ'!A$2:D$1390,A561,'DNEVNI IZVESTAJ'!B$2:B$1390)</f>
        <v>0</v>
      </c>
      <c r="H561" s="117">
        <f ca="1">SUMIF('DNEVNI IZVESTAJ'!A$2:D$1390,A561,'DNEVNI IZVESTAJ'!C$2:C$1390)</f>
        <v>0</v>
      </c>
      <c r="I561" s="118">
        <f t="shared" ca="1" si="11"/>
        <v>0</v>
      </c>
      <c r="L561" s="156"/>
    </row>
    <row r="562" spans="1:12" ht="15" hidden="1">
      <c r="A562" s="292" t="s">
        <v>2622</v>
      </c>
      <c r="B562" s="119" t="e">
        <f>VLOOKUP(A$31:A$2734,'DNEVNI IZVESTAJ'!B$2:G$1390,6,0)</f>
        <v>#N/A</v>
      </c>
      <c r="C562" s="134" t="e">
        <f>VLOOKUP(A$31:A$2734,'DNEVNI IZVESTAJ'!B$2:AS$1390,29,0)</f>
        <v>#N/A</v>
      </c>
      <c r="D562" s="133">
        <f>COUNTIF('DNEVNI IZVESTAJ'!B$2:B$1390,A$31:A$2715)</f>
        <v>0</v>
      </c>
      <c r="E562" s="133" t="e">
        <f>VLOOKUP(A$31:A$2759,'DNEVNI IZVESTAJ'!B$2:H$1390,5,0)</f>
        <v>#N/A</v>
      </c>
      <c r="F562" s="117">
        <f ca="1">SUMIF('DNEVNI IZVESTAJ'!A$2:D$1390,A562,'DNEVNI IZVESTAJ'!B$2:B$1390)</f>
        <v>0</v>
      </c>
      <c r="H562" s="117">
        <f ca="1">SUMIF('DNEVNI IZVESTAJ'!A$2:D$1390,A562,'DNEVNI IZVESTAJ'!C$2:C$1390)</f>
        <v>0</v>
      </c>
      <c r="I562" s="118">
        <f t="shared" ref="I562:I625" ca="1" si="12">SUM(F562:H562)</f>
        <v>0</v>
      </c>
      <c r="L562" s="156"/>
    </row>
    <row r="563" spans="1:12" ht="15" hidden="1">
      <c r="A563" s="292" t="s">
        <v>2624</v>
      </c>
      <c r="B563" s="119" t="e">
        <f>VLOOKUP(A$31:A$2734,'DNEVNI IZVESTAJ'!B$2:G$1390,6,0)</f>
        <v>#N/A</v>
      </c>
      <c r="C563" s="134" t="e">
        <f>VLOOKUP(A$31:A$2734,'DNEVNI IZVESTAJ'!B$2:AS$1390,29,0)</f>
        <v>#N/A</v>
      </c>
      <c r="D563" s="133">
        <f>COUNTIF('DNEVNI IZVESTAJ'!B$2:B$1390,A$31:A$2715)</f>
        <v>0</v>
      </c>
      <c r="E563" s="133" t="e">
        <f>VLOOKUP(A$31:A$2759,'DNEVNI IZVESTAJ'!B$2:H$1390,5,0)</f>
        <v>#N/A</v>
      </c>
      <c r="F563" s="117">
        <f ca="1">SUMIF('DNEVNI IZVESTAJ'!A$2:D$1390,A563,'DNEVNI IZVESTAJ'!B$2:B$1390)</f>
        <v>0</v>
      </c>
      <c r="H563" s="117">
        <f ca="1">SUMIF('DNEVNI IZVESTAJ'!A$2:D$1390,A563,'DNEVNI IZVESTAJ'!C$2:C$1390)</f>
        <v>0</v>
      </c>
      <c r="I563" s="118">
        <f t="shared" ca="1" si="12"/>
        <v>0</v>
      </c>
      <c r="L563" s="156"/>
    </row>
    <row r="564" spans="1:12" ht="15" hidden="1">
      <c r="A564" s="292" t="s">
        <v>2627</v>
      </c>
      <c r="B564" s="119" t="e">
        <f>VLOOKUP(A$31:A$2734,'DNEVNI IZVESTAJ'!B$2:G$1390,6,0)</f>
        <v>#N/A</v>
      </c>
      <c r="C564" s="134" t="e">
        <f>VLOOKUP(A$31:A$2734,'DNEVNI IZVESTAJ'!B$2:AS$1390,29,0)</f>
        <v>#N/A</v>
      </c>
      <c r="D564" s="133">
        <f>COUNTIF('DNEVNI IZVESTAJ'!B$2:B$1390,A$31:A$2715)</f>
        <v>0</v>
      </c>
      <c r="E564" s="133" t="e">
        <f>VLOOKUP(A$31:A$2759,'DNEVNI IZVESTAJ'!B$2:H$1390,5,0)</f>
        <v>#N/A</v>
      </c>
      <c r="F564" s="117">
        <f ca="1">SUMIF('DNEVNI IZVESTAJ'!A$2:D$1390,A564,'DNEVNI IZVESTAJ'!B$2:B$1390)</f>
        <v>0</v>
      </c>
      <c r="H564" s="117">
        <f ca="1">SUMIF('DNEVNI IZVESTAJ'!A$2:D$1390,A564,'DNEVNI IZVESTAJ'!C$2:C$1390)</f>
        <v>0</v>
      </c>
      <c r="I564" s="118">
        <f t="shared" ca="1" si="12"/>
        <v>0</v>
      </c>
      <c r="L564" s="156"/>
    </row>
    <row r="565" spans="1:12" ht="15" hidden="1">
      <c r="A565" s="292" t="s">
        <v>15667</v>
      </c>
      <c r="B565" s="119" t="str">
        <f>VLOOKUP(A$31:A$2734,'DNEVNI IZVESTAJ'!B$2:G$1390,6,0)</f>
        <v>SME</v>
      </c>
      <c r="C565" s="134" t="str">
        <f>VLOOKUP(A$31:A$2734,'DNEVNI IZVESTAJ'!B$2:AS$1390,29,0)</f>
        <v>5</v>
      </c>
      <c r="D565" s="133">
        <f>COUNTIF('DNEVNI IZVESTAJ'!B$2:B$1390,A$31:A$2715)</f>
        <v>2</v>
      </c>
      <c r="E565" s="133">
        <f>VLOOKUP(A$31:A$2759,'DNEVNI IZVESTAJ'!B$2:H$1390,5,0)</f>
        <v>0</v>
      </c>
      <c r="F565" s="117">
        <f ca="1">SUMIF('DNEVNI IZVESTAJ'!A$2:D$1390,A565,'DNEVNI IZVESTAJ'!B$2:B$1390)</f>
        <v>0</v>
      </c>
      <c r="H565" s="117">
        <f ca="1">SUMIF('DNEVNI IZVESTAJ'!A$2:D$1390,A565,'DNEVNI IZVESTAJ'!C$2:C$1390)</f>
        <v>129036.97</v>
      </c>
      <c r="I565" s="118">
        <f t="shared" ca="1" si="12"/>
        <v>129036.97</v>
      </c>
      <c r="L565" s="156"/>
    </row>
    <row r="566" spans="1:12" ht="15" hidden="1">
      <c r="A566" s="292" t="s">
        <v>6456</v>
      </c>
      <c r="B566" s="119" t="str">
        <f>VLOOKUP(A$31:A$2734,'DNEVNI IZVESTAJ'!B$2:G$1390,6,0)</f>
        <v>SME</v>
      </c>
      <c r="C566" s="134" t="str">
        <f>VLOOKUP(A$31:A$2734,'DNEVNI IZVESTAJ'!B$2:AS$1390,29,0)</f>
        <v>11</v>
      </c>
      <c r="D566" s="133">
        <f>COUNTIF('DNEVNI IZVESTAJ'!B$2:B$1390,A$31:A$2715)</f>
        <v>1</v>
      </c>
      <c r="E566" s="133">
        <f>VLOOKUP(A$31:A$2759,'DNEVNI IZVESTAJ'!B$2:H$1390,5,0)</f>
        <v>1803</v>
      </c>
      <c r="F566" s="117">
        <f ca="1">SUMIF('DNEVNI IZVESTAJ'!A$2:D$1390,A566,'DNEVNI IZVESTAJ'!B$2:B$1390)</f>
        <v>32342.11</v>
      </c>
      <c r="H566" s="117">
        <f ca="1">SUMIF('DNEVNI IZVESTAJ'!A$2:D$1390,A566,'DNEVNI IZVESTAJ'!C$2:C$1390)</f>
        <v>0</v>
      </c>
      <c r="I566" s="118">
        <f t="shared" ca="1" si="12"/>
        <v>32342.11</v>
      </c>
      <c r="L566" s="156"/>
    </row>
    <row r="567" spans="1:12" ht="15" hidden="1">
      <c r="A567" s="292" t="s">
        <v>2632</v>
      </c>
      <c r="B567" s="119" t="e">
        <f>VLOOKUP(A$31:A$2734,'DNEVNI IZVESTAJ'!B$2:G$1390,6,0)</f>
        <v>#N/A</v>
      </c>
      <c r="C567" s="134" t="e">
        <f>VLOOKUP(A$31:A$2734,'DNEVNI IZVESTAJ'!B$2:AS$1390,29,0)</f>
        <v>#N/A</v>
      </c>
      <c r="D567" s="133">
        <f>COUNTIF('DNEVNI IZVESTAJ'!B$2:B$1390,A$31:A$2715)</f>
        <v>0</v>
      </c>
      <c r="E567" s="133" t="e">
        <f>VLOOKUP(A$31:A$2759,'DNEVNI IZVESTAJ'!B$2:H$1390,5,0)</f>
        <v>#N/A</v>
      </c>
      <c r="F567" s="117">
        <f ca="1">SUMIF('DNEVNI IZVESTAJ'!A$2:D$1390,A567,'DNEVNI IZVESTAJ'!B$2:B$1390)</f>
        <v>0</v>
      </c>
      <c r="H567" s="117">
        <f ca="1">SUMIF('DNEVNI IZVESTAJ'!A$2:D$1390,A567,'DNEVNI IZVESTAJ'!C$2:C$1390)</f>
        <v>0</v>
      </c>
      <c r="I567" s="118">
        <f t="shared" ca="1" si="12"/>
        <v>0</v>
      </c>
      <c r="L567" s="156"/>
    </row>
    <row r="568" spans="1:12" ht="15" hidden="1">
      <c r="A568" s="292" t="s">
        <v>4044</v>
      </c>
      <c r="B568" s="119" t="str">
        <f>VLOOKUP(A$31:A$2734,'DNEVNI IZVESTAJ'!B$2:G$1390,6,0)</f>
        <v>SBB</v>
      </c>
      <c r="C568" s="134" t="str">
        <f>VLOOKUP(A$31:A$2734,'DNEVNI IZVESTAJ'!B$2:AS$1390,29,0)</f>
        <v>0</v>
      </c>
      <c r="D568" s="133">
        <f>COUNTIF('DNEVNI IZVESTAJ'!B$2:B$1390,A$31:A$2715)</f>
        <v>1</v>
      </c>
      <c r="E568" s="133">
        <f>VLOOKUP(A$31:A$2759,'DNEVNI IZVESTAJ'!B$2:H$1390,5,0)</f>
        <v>2135</v>
      </c>
      <c r="F568" s="117">
        <f ca="1">SUMIF('DNEVNI IZVESTAJ'!A$2:D$1390,A568,'DNEVNI IZVESTAJ'!B$2:B$1390)</f>
        <v>3103.66</v>
      </c>
      <c r="H568" s="117">
        <f ca="1">SUMIF('DNEVNI IZVESTAJ'!A$2:D$1390,A568,'DNEVNI IZVESTAJ'!C$2:C$1390)</f>
        <v>0</v>
      </c>
      <c r="I568" s="118">
        <f t="shared" ca="1" si="12"/>
        <v>3103.66</v>
      </c>
      <c r="L568" s="156"/>
    </row>
    <row r="569" spans="1:12" ht="15" hidden="1">
      <c r="A569" s="292" t="s">
        <v>6564</v>
      </c>
      <c r="B569" s="119" t="str">
        <f>VLOOKUP(A$31:A$2734,'DNEVNI IZVESTAJ'!B$2:G$1390,6,0)</f>
        <v>SME</v>
      </c>
      <c r="C569" s="134" t="str">
        <f>VLOOKUP(A$31:A$2734,'DNEVNI IZVESTAJ'!B$2:AS$1390,29,0)</f>
        <v>6</v>
      </c>
      <c r="D569" s="133">
        <f>COUNTIF('DNEVNI IZVESTAJ'!B$2:B$1390,A$31:A$2715)</f>
        <v>1</v>
      </c>
      <c r="E569" s="133">
        <f>VLOOKUP(A$31:A$2759,'DNEVNI IZVESTAJ'!B$2:H$1390,5,0)</f>
        <v>4</v>
      </c>
      <c r="F569" s="117">
        <f ca="1">SUMIF('DNEVNI IZVESTAJ'!A$2:D$1390,A569,'DNEVNI IZVESTAJ'!B$2:B$1390)</f>
        <v>8.56</v>
      </c>
      <c r="H569" s="117">
        <f ca="1">SUMIF('DNEVNI IZVESTAJ'!A$2:D$1390,A569,'DNEVNI IZVESTAJ'!C$2:C$1390)</f>
        <v>201388.08</v>
      </c>
      <c r="I569" s="118">
        <f t="shared" ca="1" si="12"/>
        <v>201396.63999999998</v>
      </c>
      <c r="L569" s="156"/>
    </row>
    <row r="570" spans="1:12" ht="15" hidden="1">
      <c r="A570" s="292" t="s">
        <v>2638</v>
      </c>
      <c r="B570" s="119" t="e">
        <f>VLOOKUP(A$31:A$2734,'DNEVNI IZVESTAJ'!B$2:G$1390,6,0)</f>
        <v>#N/A</v>
      </c>
      <c r="C570" s="134" t="e">
        <f>VLOOKUP(A$31:A$2734,'DNEVNI IZVESTAJ'!B$2:AS$1390,29,0)</f>
        <v>#N/A</v>
      </c>
      <c r="D570" s="133">
        <f>COUNTIF('DNEVNI IZVESTAJ'!B$2:B$1390,A$31:A$2715)</f>
        <v>0</v>
      </c>
      <c r="E570" s="133" t="e">
        <f>VLOOKUP(A$31:A$2759,'DNEVNI IZVESTAJ'!B$2:H$1390,5,0)</f>
        <v>#N/A</v>
      </c>
      <c r="F570" s="117">
        <f ca="1">SUMIF('DNEVNI IZVESTAJ'!A$2:D$1390,A570,'DNEVNI IZVESTAJ'!B$2:B$1390)</f>
        <v>0</v>
      </c>
      <c r="H570" s="117">
        <f ca="1">SUMIF('DNEVNI IZVESTAJ'!A$2:D$1390,A570,'DNEVNI IZVESTAJ'!C$2:C$1390)</f>
        <v>0</v>
      </c>
      <c r="I570" s="118">
        <f t="shared" ca="1" si="12"/>
        <v>0</v>
      </c>
      <c r="L570" s="156"/>
    </row>
    <row r="571" spans="1:12" ht="15" hidden="1">
      <c r="A571" s="292" t="s">
        <v>2646</v>
      </c>
      <c r="B571" s="119" t="str">
        <f>VLOOKUP(A$31:A$2734,'DNEVNI IZVESTAJ'!B$2:G$1390,6,0)</f>
        <v>INDIV</v>
      </c>
      <c r="C571" s="134" t="str">
        <f>VLOOKUP(A$31:A$2734,'DNEVNI IZVESTAJ'!B$2:AS$1390,29,0)</f>
        <v>0</v>
      </c>
      <c r="D571" s="133">
        <f>COUNTIF('DNEVNI IZVESTAJ'!B$2:B$1390,A$31:A$2715)</f>
        <v>1</v>
      </c>
      <c r="E571" s="133">
        <f>VLOOKUP(A$31:A$2759,'DNEVNI IZVESTAJ'!B$2:H$1390,5,0)</f>
        <v>0</v>
      </c>
      <c r="F571" s="117">
        <f ca="1">SUMIF('DNEVNI IZVESTAJ'!A$2:D$1390,A571,'DNEVNI IZVESTAJ'!B$2:B$1390)</f>
        <v>0</v>
      </c>
      <c r="H571" s="117">
        <f ca="1">SUMIF('DNEVNI IZVESTAJ'!A$2:D$1390,A571,'DNEVNI IZVESTAJ'!C$2:C$1390)</f>
        <v>423.87</v>
      </c>
      <c r="I571" s="118">
        <f t="shared" ca="1" si="12"/>
        <v>423.87</v>
      </c>
      <c r="L571" s="156"/>
    </row>
    <row r="572" spans="1:12" ht="15" hidden="1">
      <c r="A572" s="292" t="s">
        <v>2650</v>
      </c>
      <c r="B572" s="119" t="e">
        <f>VLOOKUP(A$31:A$2734,'DNEVNI IZVESTAJ'!B$2:G$1390,6,0)</f>
        <v>#N/A</v>
      </c>
      <c r="C572" s="134" t="e">
        <f>VLOOKUP(A$31:A$2734,'DNEVNI IZVESTAJ'!B$2:AS$1390,29,0)</f>
        <v>#N/A</v>
      </c>
      <c r="D572" s="133">
        <f>COUNTIF('DNEVNI IZVESTAJ'!B$2:B$1390,A$31:A$2715)</f>
        <v>0</v>
      </c>
      <c r="E572" s="133" t="e">
        <f>VLOOKUP(A$31:A$2759,'DNEVNI IZVESTAJ'!B$2:H$1390,5,0)</f>
        <v>#N/A</v>
      </c>
      <c r="F572" s="117">
        <f ca="1">SUMIF('DNEVNI IZVESTAJ'!A$2:D$1390,A572,'DNEVNI IZVESTAJ'!B$2:B$1390)</f>
        <v>0</v>
      </c>
      <c r="H572" s="117">
        <f ca="1">SUMIF('DNEVNI IZVESTAJ'!A$2:D$1390,A572,'DNEVNI IZVESTAJ'!C$2:C$1390)</f>
        <v>0</v>
      </c>
      <c r="I572" s="118">
        <f t="shared" ca="1" si="12"/>
        <v>0</v>
      </c>
      <c r="L572" s="156"/>
    </row>
    <row r="573" spans="1:12" ht="15" hidden="1">
      <c r="A573" s="292" t="s">
        <v>2652</v>
      </c>
      <c r="B573" s="119" t="str">
        <f>VLOOKUP(A$31:A$2734,'DNEVNI IZVESTAJ'!B$2:G$1390,6,0)</f>
        <v>INDIV</v>
      </c>
      <c r="C573" s="134" t="str">
        <f>VLOOKUP(A$31:A$2734,'DNEVNI IZVESTAJ'!B$2:AS$1390,29,0)</f>
        <v>0</v>
      </c>
      <c r="D573" s="133">
        <f>COUNTIF('DNEVNI IZVESTAJ'!B$2:B$1390,A$31:A$2715)</f>
        <v>1</v>
      </c>
      <c r="E573" s="133">
        <f>VLOOKUP(A$31:A$2759,'DNEVNI IZVESTAJ'!B$2:H$1390,5,0)</f>
        <v>0</v>
      </c>
      <c r="F573" s="117">
        <f ca="1">SUMIF('DNEVNI IZVESTAJ'!A$2:D$1390,A573,'DNEVNI IZVESTAJ'!B$2:B$1390)</f>
        <v>0</v>
      </c>
      <c r="H573" s="117">
        <f ca="1">SUMIF('DNEVNI IZVESTAJ'!A$2:D$1390,A573,'DNEVNI IZVESTAJ'!C$2:C$1390)</f>
        <v>0</v>
      </c>
      <c r="I573" s="118">
        <f t="shared" ca="1" si="12"/>
        <v>0</v>
      </c>
      <c r="L573" s="156"/>
    </row>
    <row r="574" spans="1:12" ht="15" hidden="1">
      <c r="A574" s="292" t="s">
        <v>2656</v>
      </c>
      <c r="B574" s="119" t="str">
        <f>VLOOKUP(A$31:A$2734,'DNEVNI IZVESTAJ'!B$2:G$1390,6,0)</f>
        <v>INDIV</v>
      </c>
      <c r="C574" s="134" t="str">
        <f>VLOOKUP(A$31:A$2734,'DNEVNI IZVESTAJ'!B$2:AS$1390,29,0)</f>
        <v>0</v>
      </c>
      <c r="D574" s="133">
        <f>COUNTIF('DNEVNI IZVESTAJ'!B$2:B$1390,A$31:A$2715)</f>
        <v>1</v>
      </c>
      <c r="E574" s="133">
        <f>VLOOKUP(A$31:A$2759,'DNEVNI IZVESTAJ'!B$2:H$1390,5,0)</f>
        <v>0</v>
      </c>
      <c r="F574" s="117">
        <f ca="1">SUMIF('DNEVNI IZVESTAJ'!A$2:D$1390,A574,'DNEVNI IZVESTAJ'!B$2:B$1390)</f>
        <v>0</v>
      </c>
      <c r="H574" s="117">
        <f ca="1">SUMIF('DNEVNI IZVESTAJ'!A$2:D$1390,A574,'DNEVNI IZVESTAJ'!C$2:C$1390)</f>
        <v>0</v>
      </c>
      <c r="I574" s="118">
        <f t="shared" ca="1" si="12"/>
        <v>0</v>
      </c>
      <c r="L574" s="156"/>
    </row>
    <row r="575" spans="1:12" ht="15" hidden="1">
      <c r="A575" s="292" t="s">
        <v>2658</v>
      </c>
      <c r="B575" s="119" t="e">
        <f>VLOOKUP(A$31:A$2734,'DNEVNI IZVESTAJ'!B$2:G$1390,6,0)</f>
        <v>#N/A</v>
      </c>
      <c r="C575" s="134" t="e">
        <f>VLOOKUP(A$31:A$2734,'DNEVNI IZVESTAJ'!B$2:AS$1390,29,0)</f>
        <v>#N/A</v>
      </c>
      <c r="D575" s="133">
        <f>COUNTIF('DNEVNI IZVESTAJ'!B$2:B$1390,A$31:A$2715)</f>
        <v>0</v>
      </c>
      <c r="E575" s="133" t="e">
        <f>VLOOKUP(A$31:A$2759,'DNEVNI IZVESTAJ'!B$2:H$1390,5,0)</f>
        <v>#N/A</v>
      </c>
      <c r="F575" s="117">
        <f ca="1">SUMIF('DNEVNI IZVESTAJ'!A$2:D$1390,A575,'DNEVNI IZVESTAJ'!B$2:B$1390)</f>
        <v>0</v>
      </c>
      <c r="H575" s="117">
        <f ca="1">SUMIF('DNEVNI IZVESTAJ'!A$2:D$1390,A575,'DNEVNI IZVESTAJ'!C$2:C$1390)</f>
        <v>0</v>
      </c>
      <c r="I575" s="118">
        <f t="shared" ca="1" si="12"/>
        <v>0</v>
      </c>
      <c r="L575" s="156"/>
    </row>
    <row r="576" spans="1:12" ht="15" hidden="1">
      <c r="A576" s="292" t="s">
        <v>2660</v>
      </c>
      <c r="B576" s="119" t="e">
        <f>VLOOKUP(A$31:A$2734,'DNEVNI IZVESTAJ'!B$2:G$1390,6,0)</f>
        <v>#N/A</v>
      </c>
      <c r="C576" s="134" t="e">
        <f>VLOOKUP(A$31:A$2734,'DNEVNI IZVESTAJ'!B$2:AS$1390,29,0)</f>
        <v>#N/A</v>
      </c>
      <c r="D576" s="133">
        <f>COUNTIF('DNEVNI IZVESTAJ'!B$2:B$1390,A$31:A$2715)</f>
        <v>0</v>
      </c>
      <c r="E576" s="133" t="e">
        <f>VLOOKUP(A$31:A$2759,'DNEVNI IZVESTAJ'!B$2:H$1390,5,0)</f>
        <v>#N/A</v>
      </c>
      <c r="F576" s="117">
        <f ca="1">SUMIF('DNEVNI IZVESTAJ'!A$2:D$1390,A576,'DNEVNI IZVESTAJ'!B$2:B$1390)</f>
        <v>0</v>
      </c>
      <c r="H576" s="117">
        <f ca="1">SUMIF('DNEVNI IZVESTAJ'!A$2:D$1390,A576,'DNEVNI IZVESTAJ'!C$2:C$1390)</f>
        <v>0</v>
      </c>
      <c r="I576" s="118">
        <f t="shared" ca="1" si="12"/>
        <v>0</v>
      </c>
      <c r="L576" s="156"/>
    </row>
    <row r="577" spans="1:12" ht="15" hidden="1">
      <c r="A577" s="292" t="s">
        <v>2666</v>
      </c>
      <c r="B577" s="119" t="str">
        <f>VLOOKUP(A$31:A$2734,'DNEVNI IZVESTAJ'!B$2:G$1390,6,0)</f>
        <v>INDIV</v>
      </c>
      <c r="C577" s="134" t="str">
        <f>VLOOKUP(A$31:A$2734,'DNEVNI IZVESTAJ'!B$2:AS$1390,29,0)</f>
        <v>0</v>
      </c>
      <c r="D577" s="133">
        <f>COUNTIF('DNEVNI IZVESTAJ'!B$2:B$1390,A$31:A$2715)</f>
        <v>1</v>
      </c>
      <c r="E577" s="133">
        <f>VLOOKUP(A$31:A$2759,'DNEVNI IZVESTAJ'!B$2:H$1390,5,0)</f>
        <v>0</v>
      </c>
      <c r="F577" s="117">
        <f ca="1">SUMIF('DNEVNI IZVESTAJ'!A$2:D$1390,A577,'DNEVNI IZVESTAJ'!B$2:B$1390)</f>
        <v>0</v>
      </c>
      <c r="H577" s="117">
        <f ca="1">SUMIF('DNEVNI IZVESTAJ'!A$2:D$1390,A577,'DNEVNI IZVESTAJ'!C$2:C$1390)</f>
        <v>141.36000000000001</v>
      </c>
      <c r="I577" s="118">
        <f t="shared" ca="1" si="12"/>
        <v>141.36000000000001</v>
      </c>
      <c r="L577" s="156"/>
    </row>
    <row r="578" spans="1:12" ht="15" hidden="1">
      <c r="A578" s="292" t="s">
        <v>4728</v>
      </c>
      <c r="B578" s="119" t="e">
        <f>VLOOKUP(A$31:A$2734,'DNEVNI IZVESTAJ'!B$2:G$1390,6,0)</f>
        <v>#N/A</v>
      </c>
      <c r="C578" s="134" t="e">
        <f>VLOOKUP(A$31:A$2734,'DNEVNI IZVESTAJ'!B$2:AS$1390,29,0)</f>
        <v>#N/A</v>
      </c>
      <c r="D578" s="133">
        <f>COUNTIF('DNEVNI IZVESTAJ'!B$2:B$1390,A$31:A$2715)</f>
        <v>0</v>
      </c>
      <c r="E578" s="133" t="e">
        <f>VLOOKUP(A$31:A$2759,'DNEVNI IZVESTAJ'!B$2:H$1390,5,0)</f>
        <v>#N/A</v>
      </c>
      <c r="F578" s="117">
        <f ca="1">SUMIF('DNEVNI IZVESTAJ'!A$2:D$1390,A578,'DNEVNI IZVESTAJ'!B$2:B$1390)</f>
        <v>0</v>
      </c>
      <c r="H578" s="117">
        <f ca="1">SUMIF('DNEVNI IZVESTAJ'!A$2:D$1390,A578,'DNEVNI IZVESTAJ'!C$2:C$1390)</f>
        <v>0</v>
      </c>
      <c r="I578" s="118">
        <f t="shared" ca="1" si="12"/>
        <v>0</v>
      </c>
      <c r="L578" s="156"/>
    </row>
    <row r="579" spans="1:12" ht="15" hidden="1">
      <c r="A579" s="292" t="s">
        <v>2668</v>
      </c>
      <c r="B579" s="119" t="e">
        <f>VLOOKUP(A$31:A$2734,'DNEVNI IZVESTAJ'!B$2:G$1390,6,0)</f>
        <v>#N/A</v>
      </c>
      <c r="C579" s="134" t="e">
        <f>VLOOKUP(A$31:A$2734,'DNEVNI IZVESTAJ'!B$2:AS$1390,29,0)</f>
        <v>#N/A</v>
      </c>
      <c r="D579" s="133">
        <f>COUNTIF('DNEVNI IZVESTAJ'!B$2:B$1390,A$31:A$2715)</f>
        <v>0</v>
      </c>
      <c r="E579" s="133" t="e">
        <f>VLOOKUP(A$31:A$2759,'DNEVNI IZVESTAJ'!B$2:H$1390,5,0)</f>
        <v>#N/A</v>
      </c>
      <c r="F579" s="117">
        <f ca="1">SUMIF('DNEVNI IZVESTAJ'!A$2:D$1390,A579,'DNEVNI IZVESTAJ'!B$2:B$1390)</f>
        <v>0</v>
      </c>
      <c r="H579" s="117">
        <f ca="1">SUMIF('DNEVNI IZVESTAJ'!A$2:D$1390,A579,'DNEVNI IZVESTAJ'!C$2:C$1390)</f>
        <v>0</v>
      </c>
      <c r="I579" s="118">
        <f t="shared" ca="1" si="12"/>
        <v>0</v>
      </c>
      <c r="L579" s="156"/>
    </row>
    <row r="580" spans="1:12" ht="15" hidden="1">
      <c r="A580" s="292" t="s">
        <v>6446</v>
      </c>
      <c r="B580" s="119" t="str">
        <f>VLOOKUP(A$31:A$2734,'DNEVNI IZVESTAJ'!B$2:G$1390,6,0)</f>
        <v>SME</v>
      </c>
      <c r="C580" s="134" t="str">
        <f>VLOOKUP(A$31:A$2734,'DNEVNI IZVESTAJ'!B$2:AS$1390,29,0)</f>
        <v>11</v>
      </c>
      <c r="D580" s="133">
        <f>COUNTIF('DNEVNI IZVESTAJ'!B$2:B$1390,A$31:A$2715)</f>
        <v>2</v>
      </c>
      <c r="E580" s="133">
        <f>VLOOKUP(A$31:A$2759,'DNEVNI IZVESTAJ'!B$2:H$1390,5,0)</f>
        <v>2265</v>
      </c>
      <c r="F580" s="117">
        <f ca="1">SUMIF('DNEVNI IZVESTAJ'!A$2:D$1390,A580,'DNEVNI IZVESTAJ'!B$2:B$1390)</f>
        <v>32106.73</v>
      </c>
      <c r="H580" s="117">
        <f ca="1">SUMIF('DNEVNI IZVESTAJ'!A$2:D$1390,A580,'DNEVNI IZVESTAJ'!C$2:C$1390)</f>
        <v>0</v>
      </c>
      <c r="I580" s="118">
        <f t="shared" ca="1" si="12"/>
        <v>32106.73</v>
      </c>
      <c r="L580" s="156"/>
    </row>
    <row r="581" spans="1:12" ht="15" hidden="1">
      <c r="A581" s="292" t="s">
        <v>4010</v>
      </c>
      <c r="B581" s="119" t="str">
        <f>VLOOKUP(A$31:A$2734,'DNEVNI IZVESTAJ'!B$2:G$1390,6,0)</f>
        <v>INDIV</v>
      </c>
      <c r="C581" s="134" t="str">
        <f>VLOOKUP(A$31:A$2734,'DNEVNI IZVESTAJ'!B$2:AS$1390,29,0)</f>
        <v>0</v>
      </c>
      <c r="D581" s="133">
        <f>COUNTIF('DNEVNI IZVESTAJ'!B$2:B$1390,A$31:A$2715)</f>
        <v>1</v>
      </c>
      <c r="E581" s="133">
        <f>VLOOKUP(A$31:A$2759,'DNEVNI IZVESTAJ'!B$2:H$1390,5,0)</f>
        <v>1556</v>
      </c>
      <c r="F581" s="117">
        <f ca="1">SUMIF('DNEVNI IZVESTAJ'!A$2:D$1390,A581,'DNEVNI IZVESTAJ'!B$2:B$1390)</f>
        <v>684.71</v>
      </c>
      <c r="H581" s="117">
        <f ca="1">SUMIF('DNEVNI IZVESTAJ'!A$2:D$1390,A581,'DNEVNI IZVESTAJ'!C$2:C$1390)</f>
        <v>0</v>
      </c>
      <c r="I581" s="118">
        <f t="shared" ca="1" si="12"/>
        <v>684.71</v>
      </c>
      <c r="L581" s="156"/>
    </row>
    <row r="582" spans="1:12" ht="15" hidden="1">
      <c r="A582" s="292" t="s">
        <v>2670</v>
      </c>
      <c r="B582" s="119" t="e">
        <f>VLOOKUP(A$31:A$2734,'DNEVNI IZVESTAJ'!B$2:G$1390,6,0)</f>
        <v>#N/A</v>
      </c>
      <c r="C582" s="134" t="e">
        <f>VLOOKUP(A$31:A$2734,'DNEVNI IZVESTAJ'!B$2:AS$1390,29,0)</f>
        <v>#N/A</v>
      </c>
      <c r="D582" s="133">
        <f>COUNTIF('DNEVNI IZVESTAJ'!B$2:B$1390,A$31:A$2715)</f>
        <v>0</v>
      </c>
      <c r="E582" s="133" t="e">
        <f>VLOOKUP(A$31:A$2759,'DNEVNI IZVESTAJ'!B$2:H$1390,5,0)</f>
        <v>#N/A</v>
      </c>
      <c r="F582" s="117">
        <f ca="1">SUMIF('DNEVNI IZVESTAJ'!A$2:D$1390,A582,'DNEVNI IZVESTAJ'!B$2:B$1390)</f>
        <v>0</v>
      </c>
      <c r="H582" s="117">
        <f ca="1">SUMIF('DNEVNI IZVESTAJ'!A$2:D$1390,A582,'DNEVNI IZVESTAJ'!C$2:C$1390)</f>
        <v>0</v>
      </c>
      <c r="I582" s="118">
        <f t="shared" ca="1" si="12"/>
        <v>0</v>
      </c>
      <c r="L582" s="156"/>
    </row>
    <row r="583" spans="1:12" ht="15" hidden="1">
      <c r="A583" s="292" t="s">
        <v>15614</v>
      </c>
      <c r="B583" s="119" t="str">
        <f>VLOOKUP(A$31:A$2734,'DNEVNI IZVESTAJ'!B$2:G$1390,6,0)</f>
        <v>SBB</v>
      </c>
      <c r="C583" s="134" t="str">
        <f>VLOOKUP(A$31:A$2734,'DNEVNI IZVESTAJ'!B$2:AS$1390,29,0)</f>
        <v>0</v>
      </c>
      <c r="D583" s="133">
        <f>COUNTIF('DNEVNI IZVESTAJ'!B$2:B$1390,A$31:A$2715)</f>
        <v>1</v>
      </c>
      <c r="E583" s="133">
        <f>VLOOKUP(A$31:A$2759,'DNEVNI IZVESTAJ'!B$2:H$1390,5,0)</f>
        <v>0</v>
      </c>
      <c r="F583" s="117">
        <f ca="1">SUMIF('DNEVNI IZVESTAJ'!A$2:D$1390,A583,'DNEVNI IZVESTAJ'!B$2:B$1390)</f>
        <v>0</v>
      </c>
      <c r="H583" s="117">
        <f ca="1">SUMIF('DNEVNI IZVESTAJ'!A$2:D$1390,A583,'DNEVNI IZVESTAJ'!C$2:C$1390)</f>
        <v>1503.62</v>
      </c>
      <c r="I583" s="118">
        <f t="shared" ca="1" si="12"/>
        <v>1503.62</v>
      </c>
      <c r="L583" s="156"/>
    </row>
    <row r="584" spans="1:12" ht="15" hidden="1">
      <c r="A584" s="292" t="s">
        <v>4594</v>
      </c>
      <c r="B584" s="119" t="str">
        <f>VLOOKUP(A$31:A$2734,'DNEVNI IZVESTAJ'!B$2:G$1390,6,0)</f>
        <v>SBB</v>
      </c>
      <c r="C584" s="134" t="str">
        <f>VLOOKUP(A$31:A$2734,'DNEVNI IZVESTAJ'!B$2:AS$1390,29,0)</f>
        <v>0</v>
      </c>
      <c r="D584" s="133">
        <f>COUNTIF('DNEVNI IZVESTAJ'!B$2:B$1390,A$31:A$2715)</f>
        <v>1</v>
      </c>
      <c r="E584" s="133">
        <f>VLOOKUP(A$31:A$2759,'DNEVNI IZVESTAJ'!B$2:H$1390,5,0)</f>
        <v>1845</v>
      </c>
      <c r="F584" s="117">
        <f ca="1">SUMIF('DNEVNI IZVESTAJ'!A$2:D$1390,A584,'DNEVNI IZVESTAJ'!B$2:B$1390)</f>
        <v>5675.82</v>
      </c>
      <c r="H584" s="117">
        <f ca="1">SUMIF('DNEVNI IZVESTAJ'!A$2:D$1390,A584,'DNEVNI IZVESTAJ'!C$2:C$1390)</f>
        <v>0</v>
      </c>
      <c r="I584" s="118">
        <f t="shared" ca="1" si="12"/>
        <v>5675.82</v>
      </c>
      <c r="L584" s="156"/>
    </row>
    <row r="585" spans="1:12" ht="15" hidden="1">
      <c r="A585" s="292" t="s">
        <v>2672</v>
      </c>
      <c r="B585" s="119" t="e">
        <f>VLOOKUP(A$31:A$2734,'DNEVNI IZVESTAJ'!B$2:G$1390,6,0)</f>
        <v>#N/A</v>
      </c>
      <c r="C585" s="134" t="e">
        <f>VLOOKUP(A$31:A$2734,'DNEVNI IZVESTAJ'!B$2:AS$1390,29,0)</f>
        <v>#N/A</v>
      </c>
      <c r="D585" s="133">
        <f>COUNTIF('DNEVNI IZVESTAJ'!B$2:B$1390,A$31:A$2715)</f>
        <v>0</v>
      </c>
      <c r="E585" s="133" t="e">
        <f>VLOOKUP(A$31:A$2759,'DNEVNI IZVESTAJ'!B$2:H$1390,5,0)</f>
        <v>#N/A</v>
      </c>
      <c r="F585" s="117">
        <f ca="1">SUMIF('DNEVNI IZVESTAJ'!A$2:D$1390,A585,'DNEVNI IZVESTAJ'!B$2:B$1390)</f>
        <v>0</v>
      </c>
      <c r="H585" s="117">
        <f ca="1">SUMIF('DNEVNI IZVESTAJ'!A$2:D$1390,A585,'DNEVNI IZVESTAJ'!C$2:C$1390)</f>
        <v>0</v>
      </c>
      <c r="I585" s="118">
        <f t="shared" ca="1" si="12"/>
        <v>0</v>
      </c>
      <c r="L585" s="156"/>
    </row>
    <row r="586" spans="1:12" ht="15" hidden="1">
      <c r="A586" s="292" t="s">
        <v>2675</v>
      </c>
      <c r="B586" s="119" t="e">
        <f>VLOOKUP(A$31:A$2734,'DNEVNI IZVESTAJ'!B$2:G$1390,6,0)</f>
        <v>#N/A</v>
      </c>
      <c r="C586" s="134" t="e">
        <f>VLOOKUP(A$31:A$2734,'DNEVNI IZVESTAJ'!B$2:AS$1390,29,0)</f>
        <v>#N/A</v>
      </c>
      <c r="D586" s="133">
        <f>COUNTIF('DNEVNI IZVESTAJ'!B$2:B$1390,A$31:A$2715)</f>
        <v>0</v>
      </c>
      <c r="E586" s="133" t="e">
        <f>VLOOKUP(A$31:A$2759,'DNEVNI IZVESTAJ'!B$2:H$1390,5,0)</f>
        <v>#N/A</v>
      </c>
      <c r="F586" s="117">
        <f ca="1">SUMIF('DNEVNI IZVESTAJ'!A$2:D$1390,A586,'DNEVNI IZVESTAJ'!B$2:B$1390)</f>
        <v>0</v>
      </c>
      <c r="H586" s="117">
        <f ca="1">SUMIF('DNEVNI IZVESTAJ'!A$2:D$1390,A586,'DNEVNI IZVESTAJ'!C$2:C$1390)</f>
        <v>0</v>
      </c>
      <c r="I586" s="118">
        <f t="shared" ca="1" si="12"/>
        <v>0</v>
      </c>
      <c r="L586" s="156"/>
    </row>
    <row r="587" spans="1:12" ht="15" hidden="1">
      <c r="A587" s="292" t="s">
        <v>977</v>
      </c>
      <c r="B587" s="119" t="str">
        <f>VLOOKUP(A$31:A$2734,'DNEVNI IZVESTAJ'!B$2:G$1390,6,0)</f>
        <v>SME</v>
      </c>
      <c r="C587" s="134" t="str">
        <f>VLOOKUP(A$31:A$2734,'DNEVNI IZVESTAJ'!B$2:AS$1390,29,0)</f>
        <v>5</v>
      </c>
      <c r="D587" s="133">
        <f>COUNTIF('DNEVNI IZVESTAJ'!B$2:B$1390,A$31:A$2715)</f>
        <v>8</v>
      </c>
      <c r="E587" s="133">
        <f>VLOOKUP(A$31:A$2759,'DNEVNI IZVESTAJ'!B$2:H$1390,5,0)</f>
        <v>0</v>
      </c>
      <c r="F587" s="117">
        <f ca="1">SUMIF('DNEVNI IZVESTAJ'!A$2:D$1390,A587,'DNEVNI IZVESTAJ'!B$2:B$1390)</f>
        <v>0</v>
      </c>
      <c r="H587" s="117">
        <f ca="1">SUMIF('DNEVNI IZVESTAJ'!A$2:D$1390,A587,'DNEVNI IZVESTAJ'!C$2:C$1390)</f>
        <v>21000.769999999997</v>
      </c>
      <c r="I587" s="118">
        <f t="shared" ca="1" si="12"/>
        <v>21000.769999999997</v>
      </c>
      <c r="L587" s="156"/>
    </row>
    <row r="588" spans="1:12" ht="15" hidden="1">
      <c r="A588" s="292" t="s">
        <v>2677</v>
      </c>
      <c r="B588" s="119" t="e">
        <f>VLOOKUP(A$31:A$2734,'DNEVNI IZVESTAJ'!B$2:G$1390,6,0)</f>
        <v>#N/A</v>
      </c>
      <c r="C588" s="134" t="e">
        <f>VLOOKUP(A$31:A$2734,'DNEVNI IZVESTAJ'!B$2:AS$1390,29,0)</f>
        <v>#N/A</v>
      </c>
      <c r="D588" s="133">
        <f>COUNTIF('DNEVNI IZVESTAJ'!B$2:B$1390,A$31:A$2715)</f>
        <v>0</v>
      </c>
      <c r="E588" s="133" t="e">
        <f>VLOOKUP(A$31:A$2759,'DNEVNI IZVESTAJ'!B$2:H$1390,5,0)</f>
        <v>#N/A</v>
      </c>
      <c r="F588" s="117">
        <f ca="1">SUMIF('DNEVNI IZVESTAJ'!A$2:D$1390,A588,'DNEVNI IZVESTAJ'!B$2:B$1390)</f>
        <v>0</v>
      </c>
      <c r="H588" s="117">
        <f ca="1">SUMIF('DNEVNI IZVESTAJ'!A$2:D$1390,A588,'DNEVNI IZVESTAJ'!C$2:C$1390)</f>
        <v>0</v>
      </c>
      <c r="I588" s="118">
        <f t="shared" ca="1" si="12"/>
        <v>0</v>
      </c>
      <c r="L588" s="156"/>
    </row>
    <row r="589" spans="1:12" ht="15" hidden="1">
      <c r="A589" s="292" t="s">
        <v>2679</v>
      </c>
      <c r="B589" s="119" t="e">
        <f>VLOOKUP(A$31:A$2734,'DNEVNI IZVESTAJ'!B$2:G$1390,6,0)</f>
        <v>#N/A</v>
      </c>
      <c r="C589" s="134" t="e">
        <f>VLOOKUP(A$31:A$2734,'DNEVNI IZVESTAJ'!B$2:AS$1390,29,0)</f>
        <v>#N/A</v>
      </c>
      <c r="D589" s="133">
        <f>COUNTIF('DNEVNI IZVESTAJ'!B$2:B$1390,A$31:A$2715)</f>
        <v>0</v>
      </c>
      <c r="E589" s="133" t="e">
        <f>VLOOKUP(A$31:A$2759,'DNEVNI IZVESTAJ'!B$2:H$1390,5,0)</f>
        <v>#N/A</v>
      </c>
      <c r="F589" s="117">
        <f ca="1">SUMIF('DNEVNI IZVESTAJ'!A$2:D$1390,A589,'DNEVNI IZVESTAJ'!B$2:B$1390)</f>
        <v>0</v>
      </c>
      <c r="H589" s="117">
        <f ca="1">SUMIF('DNEVNI IZVESTAJ'!A$2:D$1390,A589,'DNEVNI IZVESTAJ'!C$2:C$1390)</f>
        <v>0</v>
      </c>
      <c r="I589" s="118">
        <f t="shared" ca="1" si="12"/>
        <v>0</v>
      </c>
      <c r="L589" s="156"/>
    </row>
    <row r="590" spans="1:12" ht="15" hidden="1">
      <c r="A590" s="292" t="s">
        <v>2078</v>
      </c>
      <c r="B590" s="119" t="str">
        <f>VLOOKUP(A$31:A$2734,'DNEVNI IZVESTAJ'!B$2:G$1390,6,0)</f>
        <v>SBB</v>
      </c>
      <c r="C590" s="134" t="str">
        <f>VLOOKUP(A$31:A$2734,'DNEVNI IZVESTAJ'!B$2:AS$1390,29,0)</f>
        <v>0</v>
      </c>
      <c r="D590" s="133">
        <f>COUNTIF('DNEVNI IZVESTAJ'!B$2:B$1390,A$31:A$2715)</f>
        <v>1</v>
      </c>
      <c r="E590" s="133">
        <f>VLOOKUP(A$31:A$2759,'DNEVNI IZVESTAJ'!B$2:H$1390,5,0)</f>
        <v>1912</v>
      </c>
      <c r="F590" s="117">
        <f ca="1">SUMIF('DNEVNI IZVESTAJ'!A$2:D$1390,A590,'DNEVNI IZVESTAJ'!B$2:B$1390)</f>
        <v>2169.69</v>
      </c>
      <c r="H590" s="117">
        <f ca="1">SUMIF('DNEVNI IZVESTAJ'!A$2:D$1390,A590,'DNEVNI IZVESTAJ'!C$2:C$1390)</f>
        <v>0</v>
      </c>
      <c r="I590" s="118">
        <f t="shared" ca="1" si="12"/>
        <v>2169.69</v>
      </c>
      <c r="L590" s="156"/>
    </row>
    <row r="591" spans="1:12" ht="15" hidden="1">
      <c r="A591" s="292" t="s">
        <v>3263</v>
      </c>
      <c r="B591" s="119" t="str">
        <f>VLOOKUP(A$31:A$2734,'DNEVNI IZVESTAJ'!B$2:G$1390,6,0)</f>
        <v>SME</v>
      </c>
      <c r="C591" s="134" t="str">
        <f>VLOOKUP(A$31:A$2734,'DNEVNI IZVESTAJ'!B$2:AS$1390,29,0)</f>
        <v>6</v>
      </c>
      <c r="D591" s="133">
        <f>COUNTIF('DNEVNI IZVESTAJ'!B$2:B$1390,A$31:A$2715)</f>
        <v>1</v>
      </c>
      <c r="E591" s="133">
        <f>VLOOKUP(A$31:A$2759,'DNEVNI IZVESTAJ'!B$2:H$1390,5,0)</f>
        <v>0</v>
      </c>
      <c r="F591" s="117">
        <f ca="1">SUMIF('DNEVNI IZVESTAJ'!A$2:D$1390,A591,'DNEVNI IZVESTAJ'!B$2:B$1390)</f>
        <v>0</v>
      </c>
      <c r="H591" s="117">
        <f ca="1">SUMIF('DNEVNI IZVESTAJ'!A$2:D$1390,A591,'DNEVNI IZVESTAJ'!C$2:C$1390)</f>
        <v>1090.3900000000001</v>
      </c>
      <c r="I591" s="118">
        <f t="shared" ca="1" si="12"/>
        <v>1090.3900000000001</v>
      </c>
      <c r="L591" s="156"/>
    </row>
    <row r="592" spans="1:12" ht="15" hidden="1">
      <c r="A592" s="292" t="s">
        <v>4738</v>
      </c>
      <c r="B592" s="119" t="str">
        <f>VLOOKUP(A$31:A$2734,'DNEVNI IZVESTAJ'!B$2:G$1390,6,0)</f>
        <v>SBB</v>
      </c>
      <c r="C592" s="134" t="str">
        <f>VLOOKUP(A$31:A$2734,'DNEVNI IZVESTAJ'!B$2:AS$1390,29,0)</f>
        <v>0</v>
      </c>
      <c r="D592" s="133">
        <f>COUNTIF('DNEVNI IZVESTAJ'!B$2:B$1390,A$31:A$2715)</f>
        <v>1</v>
      </c>
      <c r="E592" s="133">
        <f>VLOOKUP(A$31:A$2759,'DNEVNI IZVESTAJ'!B$2:H$1390,5,0)</f>
        <v>0</v>
      </c>
      <c r="F592" s="117">
        <f ca="1">SUMIF('DNEVNI IZVESTAJ'!A$2:D$1390,A592,'DNEVNI IZVESTAJ'!B$2:B$1390)</f>
        <v>0</v>
      </c>
      <c r="H592" s="117">
        <f ca="1">SUMIF('DNEVNI IZVESTAJ'!A$2:D$1390,A592,'DNEVNI IZVESTAJ'!C$2:C$1390)</f>
        <v>679.32</v>
      </c>
      <c r="I592" s="118">
        <f t="shared" ca="1" si="12"/>
        <v>679.32</v>
      </c>
      <c r="L592" s="156"/>
    </row>
    <row r="593" spans="1:12" ht="15" hidden="1">
      <c r="A593" s="292" t="s">
        <v>2681</v>
      </c>
      <c r="B593" s="119" t="e">
        <f>VLOOKUP(A$31:A$2734,'DNEVNI IZVESTAJ'!B$2:G$1390,6,0)</f>
        <v>#N/A</v>
      </c>
      <c r="C593" s="134" t="e">
        <f>VLOOKUP(A$31:A$2734,'DNEVNI IZVESTAJ'!B$2:AS$1390,29,0)</f>
        <v>#N/A</v>
      </c>
      <c r="D593" s="133">
        <f>COUNTIF('DNEVNI IZVESTAJ'!B$2:B$1390,A$31:A$2715)</f>
        <v>0</v>
      </c>
      <c r="E593" s="133" t="e">
        <f>VLOOKUP(A$31:A$2759,'DNEVNI IZVESTAJ'!B$2:H$1390,5,0)</f>
        <v>#N/A</v>
      </c>
      <c r="F593" s="117">
        <f ca="1">SUMIF('DNEVNI IZVESTAJ'!A$2:D$1390,A593,'DNEVNI IZVESTAJ'!B$2:B$1390)</f>
        <v>0</v>
      </c>
      <c r="H593" s="117">
        <f ca="1">SUMIF('DNEVNI IZVESTAJ'!A$2:D$1390,A593,'DNEVNI IZVESTAJ'!C$2:C$1390)</f>
        <v>0</v>
      </c>
      <c r="I593" s="118">
        <f t="shared" ca="1" si="12"/>
        <v>0</v>
      </c>
      <c r="L593" s="156"/>
    </row>
    <row r="594" spans="1:12" ht="15" hidden="1">
      <c r="A594" s="292" t="s">
        <v>14944</v>
      </c>
      <c r="B594" s="119" t="str">
        <f>VLOOKUP(A$31:A$2734,'DNEVNI IZVESTAJ'!B$2:G$1390,6,0)</f>
        <v>SBB</v>
      </c>
      <c r="C594" s="134" t="str">
        <f>VLOOKUP(A$31:A$2734,'DNEVNI IZVESTAJ'!B$2:AS$1390,29,0)</f>
        <v>0</v>
      </c>
      <c r="D594" s="133">
        <f>COUNTIF('DNEVNI IZVESTAJ'!B$2:B$1390,A$31:A$2715)</f>
        <v>3</v>
      </c>
      <c r="E594" s="133">
        <f>VLOOKUP(A$31:A$2759,'DNEVNI IZVESTAJ'!B$2:H$1390,5,0)</f>
        <v>0</v>
      </c>
      <c r="F594" s="117">
        <f ca="1">SUMIF('DNEVNI IZVESTAJ'!A$2:D$1390,A594,'DNEVNI IZVESTAJ'!B$2:B$1390)</f>
        <v>0</v>
      </c>
      <c r="H594" s="117">
        <f ca="1">SUMIF('DNEVNI IZVESTAJ'!A$2:D$1390,A594,'DNEVNI IZVESTAJ'!C$2:C$1390)</f>
        <v>36353.100000000006</v>
      </c>
      <c r="I594" s="118">
        <f t="shared" ca="1" si="12"/>
        <v>36353.100000000006</v>
      </c>
      <c r="L594" s="156"/>
    </row>
    <row r="595" spans="1:12" ht="15" hidden="1">
      <c r="A595" s="292" t="s">
        <v>3589</v>
      </c>
      <c r="B595" s="119" t="str">
        <f>VLOOKUP(A$31:A$2734,'DNEVNI IZVESTAJ'!B$2:G$1390,6,0)</f>
        <v>SBB</v>
      </c>
      <c r="C595" s="134" t="str">
        <f>VLOOKUP(A$31:A$2734,'DNEVNI IZVESTAJ'!B$2:AS$1390,29,0)</f>
        <v>0</v>
      </c>
      <c r="D595" s="133">
        <f>COUNTIF('DNEVNI IZVESTAJ'!B$2:B$1390,A$31:A$2715)</f>
        <v>1</v>
      </c>
      <c r="E595" s="133">
        <f>VLOOKUP(A$31:A$2759,'DNEVNI IZVESTAJ'!B$2:H$1390,5,0)</f>
        <v>0</v>
      </c>
      <c r="F595" s="117">
        <f ca="1">SUMIF('DNEVNI IZVESTAJ'!A$2:D$1390,A595,'DNEVNI IZVESTAJ'!B$2:B$1390)</f>
        <v>0</v>
      </c>
      <c r="H595" s="117">
        <f ca="1">SUMIF('DNEVNI IZVESTAJ'!A$2:D$1390,A595,'DNEVNI IZVESTAJ'!C$2:C$1390)</f>
        <v>0</v>
      </c>
      <c r="I595" s="118">
        <f t="shared" ca="1" si="12"/>
        <v>0</v>
      </c>
      <c r="L595" s="156"/>
    </row>
    <row r="596" spans="1:12" ht="15" hidden="1">
      <c r="A596" s="292" t="s">
        <v>5434</v>
      </c>
      <c r="B596" s="119" t="str">
        <f>VLOOKUP(A$31:A$2734,'DNEVNI IZVESTAJ'!B$2:G$1390,6,0)</f>
        <v>SBB</v>
      </c>
      <c r="C596" s="134" t="str">
        <f>VLOOKUP(A$31:A$2734,'DNEVNI IZVESTAJ'!B$2:AS$1390,29,0)</f>
        <v>0</v>
      </c>
      <c r="D596" s="133">
        <f>COUNTIF('DNEVNI IZVESTAJ'!B$2:B$1390,A$31:A$2715)</f>
        <v>2</v>
      </c>
      <c r="E596" s="133">
        <f>VLOOKUP(A$31:A$2759,'DNEVNI IZVESTAJ'!B$2:H$1390,5,0)</f>
        <v>4</v>
      </c>
      <c r="F596" s="117">
        <f ca="1">SUMIF('DNEVNI IZVESTAJ'!A$2:D$1390,A596,'DNEVNI IZVESTAJ'!B$2:B$1390)</f>
        <v>336.15999999999997</v>
      </c>
      <c r="H596" s="117">
        <f ca="1">SUMIF('DNEVNI IZVESTAJ'!A$2:D$1390,A596,'DNEVNI IZVESTAJ'!C$2:C$1390)</f>
        <v>7666.63</v>
      </c>
      <c r="I596" s="118">
        <f t="shared" ca="1" si="12"/>
        <v>8002.79</v>
      </c>
      <c r="L596" s="156"/>
    </row>
    <row r="597" spans="1:12" ht="15" hidden="1">
      <c r="A597" s="292" t="s">
        <v>2683</v>
      </c>
      <c r="B597" s="119" t="str">
        <f>VLOOKUP(A$31:A$2734,'DNEVNI IZVESTAJ'!B$2:G$1390,6,0)</f>
        <v>INDIV</v>
      </c>
      <c r="C597" s="134" t="str">
        <f>VLOOKUP(A$31:A$2734,'DNEVNI IZVESTAJ'!B$2:AS$1390,29,0)</f>
        <v>0</v>
      </c>
      <c r="D597" s="133">
        <f>COUNTIF('DNEVNI IZVESTAJ'!B$2:B$1390,A$31:A$2715)</f>
        <v>1</v>
      </c>
      <c r="E597" s="133">
        <f>VLOOKUP(A$31:A$2759,'DNEVNI IZVESTAJ'!B$2:H$1390,5,0)</f>
        <v>0</v>
      </c>
      <c r="F597" s="117">
        <f ca="1">SUMIF('DNEVNI IZVESTAJ'!A$2:D$1390,A597,'DNEVNI IZVESTAJ'!B$2:B$1390)</f>
        <v>0</v>
      </c>
      <c r="H597" s="117">
        <f ca="1">SUMIF('DNEVNI IZVESTAJ'!A$2:D$1390,A597,'DNEVNI IZVESTAJ'!C$2:C$1390)</f>
        <v>611.04</v>
      </c>
      <c r="I597" s="118">
        <f t="shared" ca="1" si="12"/>
        <v>611.04</v>
      </c>
      <c r="L597" s="156"/>
    </row>
    <row r="598" spans="1:12" ht="15" hidden="1">
      <c r="A598" s="292" t="s">
        <v>2686</v>
      </c>
      <c r="B598" s="119" t="e">
        <f>VLOOKUP(A$31:A$2734,'DNEVNI IZVESTAJ'!B$2:G$1390,6,0)</f>
        <v>#N/A</v>
      </c>
      <c r="C598" s="134" t="e">
        <f>VLOOKUP(A$31:A$2734,'DNEVNI IZVESTAJ'!B$2:AS$1390,29,0)</f>
        <v>#N/A</v>
      </c>
      <c r="D598" s="133">
        <f>COUNTIF('DNEVNI IZVESTAJ'!B$2:B$1390,A$31:A$2715)</f>
        <v>0</v>
      </c>
      <c r="E598" s="133" t="e">
        <f>VLOOKUP(A$31:A$2759,'DNEVNI IZVESTAJ'!B$2:H$1390,5,0)</f>
        <v>#N/A</v>
      </c>
      <c r="F598" s="117">
        <f ca="1">SUMIF('DNEVNI IZVESTAJ'!A$2:D$1390,A598,'DNEVNI IZVESTAJ'!B$2:B$1390)</f>
        <v>0</v>
      </c>
      <c r="H598" s="117">
        <f ca="1">SUMIF('DNEVNI IZVESTAJ'!A$2:D$1390,A598,'DNEVNI IZVESTAJ'!C$2:C$1390)</f>
        <v>0</v>
      </c>
      <c r="I598" s="118">
        <f t="shared" ca="1" si="12"/>
        <v>0</v>
      </c>
      <c r="L598" s="156"/>
    </row>
    <row r="599" spans="1:12" ht="15" hidden="1">
      <c r="A599" s="292" t="s">
        <v>2688</v>
      </c>
      <c r="B599" s="119" t="e">
        <f>VLOOKUP(A$31:A$2734,'DNEVNI IZVESTAJ'!B$2:G$1390,6,0)</f>
        <v>#N/A</v>
      </c>
      <c r="C599" s="134" t="e">
        <f>VLOOKUP(A$31:A$2734,'DNEVNI IZVESTAJ'!B$2:AS$1390,29,0)</f>
        <v>#N/A</v>
      </c>
      <c r="D599" s="133">
        <f>COUNTIF('DNEVNI IZVESTAJ'!B$2:B$1390,A$31:A$2715)</f>
        <v>0</v>
      </c>
      <c r="E599" s="133" t="e">
        <f>VLOOKUP(A$31:A$2759,'DNEVNI IZVESTAJ'!B$2:H$1390,5,0)</f>
        <v>#N/A</v>
      </c>
      <c r="F599" s="117">
        <f ca="1">SUMIF('DNEVNI IZVESTAJ'!A$2:D$1390,A599,'DNEVNI IZVESTAJ'!B$2:B$1390)</f>
        <v>0</v>
      </c>
      <c r="H599" s="117">
        <f ca="1">SUMIF('DNEVNI IZVESTAJ'!A$2:D$1390,A599,'DNEVNI IZVESTAJ'!C$2:C$1390)</f>
        <v>0</v>
      </c>
      <c r="I599" s="118">
        <f t="shared" ca="1" si="12"/>
        <v>0</v>
      </c>
      <c r="L599" s="156"/>
    </row>
    <row r="600" spans="1:12" ht="15" hidden="1">
      <c r="A600" s="292" t="s">
        <v>14959</v>
      </c>
      <c r="B600" s="119" t="e">
        <f>VLOOKUP(A$31:A$2734,'DNEVNI IZVESTAJ'!B$2:G$1390,6,0)</f>
        <v>#N/A</v>
      </c>
      <c r="C600" s="134" t="e">
        <f>VLOOKUP(A$31:A$2734,'DNEVNI IZVESTAJ'!B$2:AS$1390,29,0)</f>
        <v>#N/A</v>
      </c>
      <c r="D600" s="133">
        <f>COUNTIF('DNEVNI IZVESTAJ'!B$2:B$1390,A$31:A$2715)</f>
        <v>0</v>
      </c>
      <c r="E600" s="133" t="e">
        <f>VLOOKUP(A$31:A$2759,'DNEVNI IZVESTAJ'!B$2:H$1390,5,0)</f>
        <v>#N/A</v>
      </c>
      <c r="F600" s="117">
        <f ca="1">SUMIF('DNEVNI IZVESTAJ'!A$2:D$1390,A600,'DNEVNI IZVESTAJ'!B$2:B$1390)</f>
        <v>0</v>
      </c>
      <c r="H600" s="117">
        <f ca="1">SUMIF('DNEVNI IZVESTAJ'!A$2:D$1390,A600,'DNEVNI IZVESTAJ'!C$2:C$1390)</f>
        <v>0</v>
      </c>
      <c r="I600" s="118">
        <f t="shared" ca="1" si="12"/>
        <v>0</v>
      </c>
      <c r="L600" s="156"/>
    </row>
    <row r="601" spans="1:12" ht="15" hidden="1">
      <c r="A601" s="292" t="s">
        <v>2696</v>
      </c>
      <c r="B601" s="119" t="e">
        <f>VLOOKUP(A$31:A$2734,'DNEVNI IZVESTAJ'!B$2:G$1390,6,0)</f>
        <v>#N/A</v>
      </c>
      <c r="C601" s="134" t="e">
        <f>VLOOKUP(A$31:A$2734,'DNEVNI IZVESTAJ'!B$2:AS$1390,29,0)</f>
        <v>#N/A</v>
      </c>
      <c r="D601" s="133">
        <f>COUNTIF('DNEVNI IZVESTAJ'!B$2:B$1390,A$31:A$2715)</f>
        <v>0</v>
      </c>
      <c r="E601" s="133" t="e">
        <f>VLOOKUP(A$31:A$2759,'DNEVNI IZVESTAJ'!B$2:H$1390,5,0)</f>
        <v>#N/A</v>
      </c>
      <c r="F601" s="117">
        <f ca="1">SUMIF('DNEVNI IZVESTAJ'!A$2:D$1390,A601,'DNEVNI IZVESTAJ'!B$2:B$1390)</f>
        <v>0</v>
      </c>
      <c r="H601" s="117">
        <f ca="1">SUMIF('DNEVNI IZVESTAJ'!A$2:D$1390,A601,'DNEVNI IZVESTAJ'!C$2:C$1390)</f>
        <v>0</v>
      </c>
      <c r="I601" s="118">
        <f t="shared" ca="1" si="12"/>
        <v>0</v>
      </c>
      <c r="L601" s="156"/>
    </row>
    <row r="602" spans="1:12" ht="15" hidden="1">
      <c r="A602" s="292" t="s">
        <v>5732</v>
      </c>
      <c r="B602" s="119" t="str">
        <f>VLOOKUP(A$31:A$2734,'DNEVNI IZVESTAJ'!B$2:G$1390,6,0)</f>
        <v>SME</v>
      </c>
      <c r="C602" s="134" t="str">
        <f>VLOOKUP(A$31:A$2734,'DNEVNI IZVESTAJ'!B$2:AS$1390,29,0)</f>
        <v>11</v>
      </c>
      <c r="D602" s="133">
        <f>COUNTIF('DNEVNI IZVESTAJ'!B$2:B$1390,A$31:A$2715)</f>
        <v>1</v>
      </c>
      <c r="E602" s="133">
        <f>VLOOKUP(A$31:A$2759,'DNEVNI IZVESTAJ'!B$2:H$1390,5,0)</f>
        <v>906</v>
      </c>
      <c r="F602" s="117">
        <f ca="1">SUMIF('DNEVNI IZVESTAJ'!A$2:D$1390,A602,'DNEVNI IZVESTAJ'!B$2:B$1390)</f>
        <v>3853.4</v>
      </c>
      <c r="H602" s="117">
        <f ca="1">SUMIF('DNEVNI IZVESTAJ'!A$2:D$1390,A602,'DNEVNI IZVESTAJ'!C$2:C$1390)</f>
        <v>0</v>
      </c>
      <c r="I602" s="118">
        <f t="shared" ca="1" si="12"/>
        <v>3853.4</v>
      </c>
      <c r="L602" s="156"/>
    </row>
    <row r="603" spans="1:12" ht="15" hidden="1">
      <c r="A603" s="292" t="s">
        <v>846</v>
      </c>
      <c r="B603" s="119" t="str">
        <f>VLOOKUP(A$31:A$2734,'DNEVNI IZVESTAJ'!B$2:G$1390,6,0)</f>
        <v>SME</v>
      </c>
      <c r="C603" s="134" t="str">
        <f>VLOOKUP(A$31:A$2734,'DNEVNI IZVESTAJ'!B$2:AS$1390,29,0)</f>
        <v>5</v>
      </c>
      <c r="D603" s="133">
        <f>COUNTIF('DNEVNI IZVESTAJ'!B$2:B$1390,A$31:A$2715)</f>
        <v>1</v>
      </c>
      <c r="E603" s="133">
        <f>VLOOKUP(A$31:A$2759,'DNEVNI IZVESTAJ'!B$2:H$1390,5,0)</f>
        <v>0</v>
      </c>
      <c r="F603" s="117">
        <f ca="1">SUMIF('DNEVNI IZVESTAJ'!A$2:D$1390,A603,'DNEVNI IZVESTAJ'!B$2:B$1390)</f>
        <v>0</v>
      </c>
      <c r="H603" s="117">
        <f ca="1">SUMIF('DNEVNI IZVESTAJ'!A$2:D$1390,A603,'DNEVNI IZVESTAJ'!C$2:C$1390)</f>
        <v>13613.84</v>
      </c>
      <c r="I603" s="118">
        <f t="shared" ca="1" si="12"/>
        <v>13613.84</v>
      </c>
      <c r="L603" s="156"/>
    </row>
    <row r="604" spans="1:12" ht="15" hidden="1">
      <c r="A604" s="292" t="s">
        <v>15430</v>
      </c>
      <c r="B604" s="119" t="str">
        <f>VLOOKUP(A$31:A$2734,'DNEVNI IZVESTAJ'!B$2:G$1390,6,0)</f>
        <v>SBB</v>
      </c>
      <c r="C604" s="134" t="str">
        <f>VLOOKUP(A$31:A$2734,'DNEVNI IZVESTAJ'!B$2:AS$1390,29,0)</f>
        <v>0</v>
      </c>
      <c r="D604" s="133">
        <f>COUNTIF('DNEVNI IZVESTAJ'!B$2:B$1390,A$31:A$2715)</f>
        <v>1</v>
      </c>
      <c r="E604" s="133">
        <f>VLOOKUP(A$31:A$2759,'DNEVNI IZVESTAJ'!B$2:H$1390,5,0)</f>
        <v>4</v>
      </c>
      <c r="F604" s="117">
        <f ca="1">SUMIF('DNEVNI IZVESTAJ'!A$2:D$1390,A604,'DNEVNI IZVESTAJ'!B$2:B$1390)</f>
        <v>367.82</v>
      </c>
      <c r="H604" s="117">
        <f ca="1">SUMIF('DNEVNI IZVESTAJ'!A$2:D$1390,A604,'DNEVNI IZVESTAJ'!C$2:C$1390)</f>
        <v>6004.51</v>
      </c>
      <c r="I604" s="118">
        <f t="shared" ca="1" si="12"/>
        <v>6372.33</v>
      </c>
      <c r="L604" s="156"/>
    </row>
    <row r="605" spans="1:12" ht="15" hidden="1">
      <c r="A605" s="292" t="s">
        <v>15196</v>
      </c>
      <c r="B605" s="119" t="e">
        <f>VLOOKUP(A$31:A$2734,'DNEVNI IZVESTAJ'!B$2:G$1390,6,0)</f>
        <v>#N/A</v>
      </c>
      <c r="C605" s="134" t="e">
        <f>VLOOKUP(A$31:A$2734,'DNEVNI IZVESTAJ'!B$2:AS$1390,29,0)</f>
        <v>#N/A</v>
      </c>
      <c r="D605" s="133">
        <f>COUNTIF('DNEVNI IZVESTAJ'!B$2:B$1390,A$31:A$2715)</f>
        <v>0</v>
      </c>
      <c r="E605" s="133" t="e">
        <f>VLOOKUP(A$31:A$2759,'DNEVNI IZVESTAJ'!B$2:H$1390,5,0)</f>
        <v>#N/A</v>
      </c>
      <c r="F605" s="117">
        <f ca="1">SUMIF('DNEVNI IZVESTAJ'!A$2:D$1390,A605,'DNEVNI IZVESTAJ'!B$2:B$1390)</f>
        <v>0</v>
      </c>
      <c r="H605" s="117">
        <f ca="1">SUMIF('DNEVNI IZVESTAJ'!A$2:D$1390,A605,'DNEVNI IZVESTAJ'!C$2:C$1390)</f>
        <v>0</v>
      </c>
      <c r="I605" s="118">
        <f t="shared" ca="1" si="12"/>
        <v>0</v>
      </c>
      <c r="L605" s="156"/>
    </row>
    <row r="606" spans="1:12" ht="15" hidden="1">
      <c r="A606" s="292" t="s">
        <v>5264</v>
      </c>
      <c r="B606" s="119" t="str">
        <f>VLOOKUP(A$31:A$2734,'DNEVNI IZVESTAJ'!B$2:G$1390,6,0)</f>
        <v>SME</v>
      </c>
      <c r="C606" s="134" t="str">
        <f>VLOOKUP(A$31:A$2734,'DNEVNI IZVESTAJ'!B$2:AS$1390,29,0)</f>
        <v>10</v>
      </c>
      <c r="D606" s="133">
        <f>COUNTIF('DNEVNI IZVESTAJ'!B$2:B$1390,A$31:A$2715)</f>
        <v>1</v>
      </c>
      <c r="E606" s="133">
        <f>VLOOKUP(A$31:A$2759,'DNEVNI IZVESTAJ'!B$2:H$1390,5,0)</f>
        <v>0</v>
      </c>
      <c r="F606" s="117">
        <f ca="1">SUMIF('DNEVNI IZVESTAJ'!A$2:D$1390,A606,'DNEVNI IZVESTAJ'!B$2:B$1390)</f>
        <v>0</v>
      </c>
      <c r="H606" s="117">
        <f ca="1">SUMIF('DNEVNI IZVESTAJ'!A$2:D$1390,A606,'DNEVNI IZVESTAJ'!C$2:C$1390)</f>
        <v>0</v>
      </c>
      <c r="I606" s="118">
        <f t="shared" ca="1" si="12"/>
        <v>0</v>
      </c>
      <c r="L606" s="156"/>
    </row>
    <row r="607" spans="1:12" ht="15" hidden="1">
      <c r="A607" s="292" t="s">
        <v>2703</v>
      </c>
      <c r="B607" s="119" t="e">
        <f>VLOOKUP(A$31:A$2734,'DNEVNI IZVESTAJ'!B$2:G$1390,6,0)</f>
        <v>#N/A</v>
      </c>
      <c r="C607" s="134" t="e">
        <f>VLOOKUP(A$31:A$2734,'DNEVNI IZVESTAJ'!B$2:AS$1390,29,0)</f>
        <v>#N/A</v>
      </c>
      <c r="D607" s="133">
        <f>COUNTIF('DNEVNI IZVESTAJ'!B$2:B$1390,A$31:A$2715)</f>
        <v>0</v>
      </c>
      <c r="E607" s="133" t="e">
        <f>VLOOKUP(A$31:A$2759,'DNEVNI IZVESTAJ'!B$2:H$1390,5,0)</f>
        <v>#N/A</v>
      </c>
      <c r="F607" s="117">
        <f ca="1">SUMIF('DNEVNI IZVESTAJ'!A$2:D$1390,A607,'DNEVNI IZVESTAJ'!B$2:B$1390)</f>
        <v>0</v>
      </c>
      <c r="H607" s="117">
        <f ca="1">SUMIF('DNEVNI IZVESTAJ'!A$2:D$1390,A607,'DNEVNI IZVESTAJ'!C$2:C$1390)</f>
        <v>0</v>
      </c>
      <c r="I607" s="118">
        <f t="shared" ca="1" si="12"/>
        <v>0</v>
      </c>
      <c r="L607" s="156"/>
    </row>
    <row r="608" spans="1:12" ht="15" hidden="1">
      <c r="A608" s="292" t="s">
        <v>2706</v>
      </c>
      <c r="B608" s="119" t="str">
        <f>VLOOKUP(A$31:A$2734,'DNEVNI IZVESTAJ'!B$2:G$1390,6,0)</f>
        <v>INDIV</v>
      </c>
      <c r="C608" s="134" t="str">
        <f>VLOOKUP(A$31:A$2734,'DNEVNI IZVESTAJ'!B$2:AS$1390,29,0)</f>
        <v>0</v>
      </c>
      <c r="D608" s="133">
        <f>COUNTIF('DNEVNI IZVESTAJ'!B$2:B$1390,A$31:A$2715)</f>
        <v>1</v>
      </c>
      <c r="E608" s="133">
        <f>VLOOKUP(A$31:A$2759,'DNEVNI IZVESTAJ'!B$2:H$1390,5,0)</f>
        <v>0</v>
      </c>
      <c r="F608" s="117">
        <f ca="1">SUMIF('DNEVNI IZVESTAJ'!A$2:D$1390,A608,'DNEVNI IZVESTAJ'!B$2:B$1390)</f>
        <v>0</v>
      </c>
      <c r="H608" s="117">
        <f ca="1">SUMIF('DNEVNI IZVESTAJ'!A$2:D$1390,A608,'DNEVNI IZVESTAJ'!C$2:C$1390)</f>
        <v>0</v>
      </c>
      <c r="I608" s="118">
        <f t="shared" ca="1" si="12"/>
        <v>0</v>
      </c>
      <c r="L608" s="156"/>
    </row>
    <row r="609" spans="1:12" ht="15" hidden="1">
      <c r="A609" s="292" t="s">
        <v>1812</v>
      </c>
      <c r="B609" s="119" t="e">
        <f>VLOOKUP(A$31:A$2734,'DNEVNI IZVESTAJ'!B$2:G$1390,6,0)</f>
        <v>#N/A</v>
      </c>
      <c r="C609" s="134" t="e">
        <f>VLOOKUP(A$31:A$2734,'DNEVNI IZVESTAJ'!B$2:AS$1390,29,0)</f>
        <v>#N/A</v>
      </c>
      <c r="D609" s="133">
        <f>COUNTIF('DNEVNI IZVESTAJ'!B$2:B$1390,A$31:A$2715)</f>
        <v>0</v>
      </c>
      <c r="E609" s="133" t="e">
        <f>VLOOKUP(A$31:A$2759,'DNEVNI IZVESTAJ'!B$2:H$1390,5,0)</f>
        <v>#N/A</v>
      </c>
      <c r="F609" s="117">
        <f ca="1">SUMIF('DNEVNI IZVESTAJ'!A$2:D$1390,A609,'DNEVNI IZVESTAJ'!B$2:B$1390)</f>
        <v>0</v>
      </c>
      <c r="H609" s="117">
        <f ca="1">SUMIF('DNEVNI IZVESTAJ'!A$2:D$1390,A609,'DNEVNI IZVESTAJ'!C$2:C$1390)</f>
        <v>0</v>
      </c>
      <c r="I609" s="118">
        <f t="shared" ca="1" si="12"/>
        <v>0</v>
      </c>
      <c r="L609" s="156"/>
    </row>
    <row r="610" spans="1:12" ht="15" hidden="1">
      <c r="A610" s="292" t="s">
        <v>3873</v>
      </c>
      <c r="B610" s="119" t="str">
        <f>VLOOKUP(A$31:A$2734,'DNEVNI IZVESTAJ'!B$2:G$1390,6,0)</f>
        <v>SBB</v>
      </c>
      <c r="C610" s="134" t="str">
        <f>VLOOKUP(A$31:A$2734,'DNEVNI IZVESTAJ'!B$2:AS$1390,29,0)</f>
        <v>0</v>
      </c>
      <c r="D610" s="133">
        <f>COUNTIF('DNEVNI IZVESTAJ'!B$2:B$1390,A$31:A$2715)</f>
        <v>1</v>
      </c>
      <c r="E610" s="133">
        <f>VLOOKUP(A$31:A$2759,'DNEVNI IZVESTAJ'!B$2:H$1390,5,0)</f>
        <v>1873</v>
      </c>
      <c r="F610" s="117">
        <f ca="1">SUMIF('DNEVNI IZVESTAJ'!A$2:D$1390,A610,'DNEVNI IZVESTAJ'!B$2:B$1390)</f>
        <v>5871.12</v>
      </c>
      <c r="H610" s="117">
        <f ca="1">SUMIF('DNEVNI IZVESTAJ'!A$2:D$1390,A610,'DNEVNI IZVESTAJ'!C$2:C$1390)</f>
        <v>0</v>
      </c>
      <c r="I610" s="118">
        <f t="shared" ca="1" si="12"/>
        <v>5871.12</v>
      </c>
      <c r="L610" s="156"/>
    </row>
    <row r="611" spans="1:12" ht="15" hidden="1">
      <c r="A611" s="292" t="s">
        <v>3981</v>
      </c>
      <c r="B611" s="119" t="str">
        <f>VLOOKUP(A$31:A$2734,'DNEVNI IZVESTAJ'!B$2:G$1390,6,0)</f>
        <v>SBB</v>
      </c>
      <c r="C611" s="134" t="str">
        <f>VLOOKUP(A$31:A$2734,'DNEVNI IZVESTAJ'!B$2:AS$1390,29,0)</f>
        <v>0</v>
      </c>
      <c r="D611" s="133">
        <f>COUNTIF('DNEVNI IZVESTAJ'!B$2:B$1390,A$31:A$2715)</f>
        <v>1</v>
      </c>
      <c r="E611" s="133">
        <f>VLOOKUP(A$31:A$2759,'DNEVNI IZVESTAJ'!B$2:H$1390,5,0)</f>
        <v>0</v>
      </c>
      <c r="F611" s="117">
        <f ca="1">SUMIF('DNEVNI IZVESTAJ'!A$2:D$1390,A611,'DNEVNI IZVESTAJ'!B$2:B$1390)</f>
        <v>0</v>
      </c>
      <c r="H611" s="117">
        <f ca="1">SUMIF('DNEVNI IZVESTAJ'!A$2:D$1390,A611,'DNEVNI IZVESTAJ'!C$2:C$1390)</f>
        <v>0</v>
      </c>
      <c r="I611" s="118">
        <f t="shared" ca="1" si="12"/>
        <v>0</v>
      </c>
      <c r="L611" s="156"/>
    </row>
    <row r="612" spans="1:12" ht="15" hidden="1">
      <c r="A612" s="292" t="s">
        <v>350</v>
      </c>
      <c r="B612" s="119" t="e">
        <f>VLOOKUP(A$31:A$2734,'DNEVNI IZVESTAJ'!B$2:G$1390,6,0)</f>
        <v>#N/A</v>
      </c>
      <c r="C612" s="134" t="e">
        <f>VLOOKUP(A$31:A$2734,'DNEVNI IZVESTAJ'!B$2:AS$1390,29,0)</f>
        <v>#N/A</v>
      </c>
      <c r="D612" s="133">
        <f>COUNTIF('DNEVNI IZVESTAJ'!B$2:B$1390,A$31:A$2715)</f>
        <v>0</v>
      </c>
      <c r="E612" s="133" t="e">
        <f>VLOOKUP(A$31:A$2759,'DNEVNI IZVESTAJ'!B$2:H$1390,5,0)</f>
        <v>#N/A</v>
      </c>
      <c r="F612" s="117">
        <f ca="1">SUMIF('DNEVNI IZVESTAJ'!A$2:D$1390,A612,'DNEVNI IZVESTAJ'!B$2:B$1390)</f>
        <v>0</v>
      </c>
      <c r="H612" s="117">
        <f ca="1">SUMIF('DNEVNI IZVESTAJ'!A$2:D$1390,A612,'DNEVNI IZVESTAJ'!C$2:C$1390)</f>
        <v>0</v>
      </c>
      <c r="I612" s="118">
        <f t="shared" ca="1" si="12"/>
        <v>0</v>
      </c>
      <c r="L612" s="156"/>
    </row>
    <row r="613" spans="1:12" ht="15" hidden="1">
      <c r="A613" s="292" t="s">
        <v>353</v>
      </c>
      <c r="B613" s="119" t="str">
        <f>VLOOKUP(A$31:A$2734,'DNEVNI IZVESTAJ'!B$2:G$1390,6,0)</f>
        <v>INDIV</v>
      </c>
      <c r="C613" s="134" t="str">
        <f>VLOOKUP(A$31:A$2734,'DNEVNI IZVESTAJ'!B$2:AS$1390,29,0)</f>
        <v>0</v>
      </c>
      <c r="D613" s="133">
        <f>COUNTIF('DNEVNI IZVESTAJ'!B$2:B$1390,A$31:A$2715)</f>
        <v>1</v>
      </c>
      <c r="E613" s="133">
        <f>VLOOKUP(A$31:A$2759,'DNEVNI IZVESTAJ'!B$2:H$1390,5,0)</f>
        <v>0</v>
      </c>
      <c r="F613" s="117">
        <f ca="1">SUMIF('DNEVNI IZVESTAJ'!A$2:D$1390,A613,'DNEVNI IZVESTAJ'!B$2:B$1390)</f>
        <v>0</v>
      </c>
      <c r="H613" s="117">
        <f ca="1">SUMIF('DNEVNI IZVESTAJ'!A$2:D$1390,A613,'DNEVNI IZVESTAJ'!C$2:C$1390)</f>
        <v>143.75</v>
      </c>
      <c r="I613" s="118">
        <f t="shared" ca="1" si="12"/>
        <v>143.75</v>
      </c>
      <c r="L613" s="156"/>
    </row>
    <row r="614" spans="1:12" ht="15" hidden="1">
      <c r="A614" s="292" t="s">
        <v>2128</v>
      </c>
      <c r="B614" s="119" t="e">
        <f>VLOOKUP(A$31:A$2734,'DNEVNI IZVESTAJ'!B$2:G$1390,6,0)</f>
        <v>#N/A</v>
      </c>
      <c r="C614" s="134" t="e">
        <f>VLOOKUP(A$31:A$2734,'DNEVNI IZVESTAJ'!B$2:AS$1390,29,0)</f>
        <v>#N/A</v>
      </c>
      <c r="D614" s="133">
        <f>COUNTIF('DNEVNI IZVESTAJ'!B$2:B$1390,A$31:A$2715)</f>
        <v>0</v>
      </c>
      <c r="E614" s="133" t="e">
        <f>VLOOKUP(A$31:A$2759,'DNEVNI IZVESTAJ'!B$2:H$1390,5,0)</f>
        <v>#N/A</v>
      </c>
      <c r="F614" s="117">
        <f ca="1">SUMIF('DNEVNI IZVESTAJ'!A$2:D$1390,A614,'DNEVNI IZVESTAJ'!B$2:B$1390)</f>
        <v>0</v>
      </c>
      <c r="H614" s="117">
        <f ca="1">SUMIF('DNEVNI IZVESTAJ'!A$2:D$1390,A614,'DNEVNI IZVESTAJ'!C$2:C$1390)</f>
        <v>0</v>
      </c>
      <c r="I614" s="118">
        <f t="shared" ca="1" si="12"/>
        <v>0</v>
      </c>
      <c r="L614" s="156"/>
    </row>
    <row r="615" spans="1:12" ht="15" hidden="1">
      <c r="A615" s="292" t="s">
        <v>2130</v>
      </c>
      <c r="B615" s="119" t="str">
        <f>VLOOKUP(A$31:A$2734,'DNEVNI IZVESTAJ'!B$2:G$1390,6,0)</f>
        <v>INDIV</v>
      </c>
      <c r="C615" s="134" t="str">
        <f>VLOOKUP(A$31:A$2734,'DNEVNI IZVESTAJ'!B$2:AS$1390,29,0)</f>
        <v>0</v>
      </c>
      <c r="D615" s="133">
        <f>COUNTIF('DNEVNI IZVESTAJ'!B$2:B$1390,A$31:A$2715)</f>
        <v>1</v>
      </c>
      <c r="E615" s="133">
        <f>VLOOKUP(A$31:A$2759,'DNEVNI IZVESTAJ'!B$2:H$1390,5,0)</f>
        <v>4</v>
      </c>
      <c r="F615" s="117">
        <f ca="1">SUMIF('DNEVNI IZVESTAJ'!A$2:D$1390,A615,'DNEVNI IZVESTAJ'!B$2:B$1390)</f>
        <v>118.32</v>
      </c>
      <c r="H615" s="117">
        <f ca="1">SUMIF('DNEVNI IZVESTAJ'!A$2:D$1390,A615,'DNEVNI IZVESTAJ'!C$2:C$1390)</f>
        <v>240.22</v>
      </c>
      <c r="I615" s="118">
        <f t="shared" ca="1" si="12"/>
        <v>358.53999999999996</v>
      </c>
      <c r="L615" s="156"/>
    </row>
    <row r="616" spans="1:12" ht="15" hidden="1">
      <c r="A616" s="292" t="s">
        <v>2133</v>
      </c>
      <c r="B616" s="119" t="e">
        <f>VLOOKUP(A$31:A$2734,'DNEVNI IZVESTAJ'!B$2:G$1390,6,0)</f>
        <v>#N/A</v>
      </c>
      <c r="C616" s="134" t="e">
        <f>VLOOKUP(A$31:A$2734,'DNEVNI IZVESTAJ'!B$2:AS$1390,29,0)</f>
        <v>#N/A</v>
      </c>
      <c r="D616" s="133">
        <f>COUNTIF('DNEVNI IZVESTAJ'!B$2:B$1390,A$31:A$2715)</f>
        <v>0</v>
      </c>
      <c r="E616" s="133" t="e">
        <f>VLOOKUP(A$31:A$2759,'DNEVNI IZVESTAJ'!B$2:H$1390,5,0)</f>
        <v>#N/A</v>
      </c>
      <c r="F616" s="117">
        <f ca="1">SUMIF('DNEVNI IZVESTAJ'!A$2:D$1390,A616,'DNEVNI IZVESTAJ'!B$2:B$1390)</f>
        <v>0</v>
      </c>
      <c r="H616" s="117">
        <f ca="1">SUMIF('DNEVNI IZVESTAJ'!A$2:D$1390,A616,'DNEVNI IZVESTAJ'!C$2:C$1390)</f>
        <v>0</v>
      </c>
      <c r="I616" s="118">
        <f t="shared" ca="1" si="12"/>
        <v>0</v>
      </c>
      <c r="L616" s="156"/>
    </row>
    <row r="617" spans="1:12" ht="15" hidden="1">
      <c r="A617" s="292" t="s">
        <v>5217</v>
      </c>
      <c r="B617" s="119" t="str">
        <f>VLOOKUP(A$31:A$2734,'DNEVNI IZVESTAJ'!B$2:G$1390,6,0)</f>
        <v>SME</v>
      </c>
      <c r="C617" s="134" t="str">
        <f>VLOOKUP(A$31:A$2734,'DNEVNI IZVESTAJ'!B$2:AS$1390,29,0)</f>
        <v>8</v>
      </c>
      <c r="D617" s="133">
        <f>COUNTIF('DNEVNI IZVESTAJ'!B$2:B$1390,A$31:A$2715)</f>
        <v>1</v>
      </c>
      <c r="E617" s="133">
        <f>VLOOKUP(A$31:A$2759,'DNEVNI IZVESTAJ'!B$2:H$1390,5,0)</f>
        <v>0</v>
      </c>
      <c r="F617" s="117">
        <f ca="1">SUMIF('DNEVNI IZVESTAJ'!A$2:D$1390,A617,'DNEVNI IZVESTAJ'!B$2:B$1390)</f>
        <v>0</v>
      </c>
      <c r="H617" s="117">
        <f ca="1">SUMIF('DNEVNI IZVESTAJ'!A$2:D$1390,A617,'DNEVNI IZVESTAJ'!C$2:C$1390)</f>
        <v>0</v>
      </c>
      <c r="I617" s="118">
        <f t="shared" ca="1" si="12"/>
        <v>0</v>
      </c>
      <c r="L617" s="156"/>
    </row>
    <row r="618" spans="1:12" ht="15" hidden="1">
      <c r="A618" s="292" t="s">
        <v>3979</v>
      </c>
      <c r="B618" s="119" t="str">
        <f>VLOOKUP(A$31:A$2734,'DNEVNI IZVESTAJ'!B$2:G$1390,6,0)</f>
        <v>SBB</v>
      </c>
      <c r="C618" s="134" t="str">
        <f>VLOOKUP(A$31:A$2734,'DNEVNI IZVESTAJ'!B$2:AS$1390,29,0)</f>
        <v>0</v>
      </c>
      <c r="D618" s="133">
        <f>COUNTIF('DNEVNI IZVESTAJ'!B$2:B$1390,A$31:A$2715)</f>
        <v>1</v>
      </c>
      <c r="E618" s="133">
        <f>VLOOKUP(A$31:A$2759,'DNEVNI IZVESTAJ'!B$2:H$1390,5,0)</f>
        <v>1570</v>
      </c>
      <c r="F618" s="117">
        <f ca="1">SUMIF('DNEVNI IZVESTAJ'!A$2:D$1390,A618,'DNEVNI IZVESTAJ'!B$2:B$1390)</f>
        <v>1552.63</v>
      </c>
      <c r="H618" s="117">
        <f ca="1">SUMIF('DNEVNI IZVESTAJ'!A$2:D$1390,A618,'DNEVNI IZVESTAJ'!C$2:C$1390)</f>
        <v>0</v>
      </c>
      <c r="I618" s="118">
        <f t="shared" ca="1" si="12"/>
        <v>1552.63</v>
      </c>
      <c r="L618" s="156"/>
    </row>
    <row r="619" spans="1:12" ht="15" hidden="1">
      <c r="A619" s="292" t="s">
        <v>856</v>
      </c>
      <c r="B619" s="119" t="str">
        <f>VLOOKUP(A$31:A$2734,'DNEVNI IZVESTAJ'!B$2:G$1390,6,0)</f>
        <v>SME</v>
      </c>
      <c r="C619" s="134" t="str">
        <f>VLOOKUP(A$31:A$2734,'DNEVNI IZVESTAJ'!B$2:AS$1390,29,0)</f>
        <v>5</v>
      </c>
      <c r="D619" s="133">
        <f>COUNTIF('DNEVNI IZVESTAJ'!B$2:B$1390,A$31:A$2715)</f>
        <v>11</v>
      </c>
      <c r="E619" s="133">
        <f>VLOOKUP(A$31:A$2759,'DNEVNI IZVESTAJ'!B$2:H$1390,5,0)</f>
        <v>0</v>
      </c>
      <c r="F619" s="117">
        <f ca="1">SUMIF('DNEVNI IZVESTAJ'!A$2:D$1390,A619,'DNEVNI IZVESTAJ'!B$2:B$1390)</f>
        <v>0</v>
      </c>
      <c r="H619" s="117">
        <f ca="1">SUMIF('DNEVNI IZVESTAJ'!A$2:D$1390,A619,'DNEVNI IZVESTAJ'!C$2:C$1390)</f>
        <v>99291.55</v>
      </c>
      <c r="I619" s="118">
        <f t="shared" ca="1" si="12"/>
        <v>99291.55</v>
      </c>
      <c r="L619" s="156"/>
    </row>
    <row r="620" spans="1:12" ht="15" hidden="1">
      <c r="A620" s="292" t="s">
        <v>2136</v>
      </c>
      <c r="B620" s="119" t="e">
        <f>VLOOKUP(A$31:A$2734,'DNEVNI IZVESTAJ'!B$2:G$1390,6,0)</f>
        <v>#N/A</v>
      </c>
      <c r="C620" s="134" t="e">
        <f>VLOOKUP(A$31:A$2734,'DNEVNI IZVESTAJ'!B$2:AS$1390,29,0)</f>
        <v>#N/A</v>
      </c>
      <c r="D620" s="133">
        <f>COUNTIF('DNEVNI IZVESTAJ'!B$2:B$1390,A$31:A$2715)</f>
        <v>0</v>
      </c>
      <c r="E620" s="133" t="e">
        <f>VLOOKUP(A$31:A$2759,'DNEVNI IZVESTAJ'!B$2:H$1390,5,0)</f>
        <v>#N/A</v>
      </c>
      <c r="F620" s="117">
        <f ca="1">SUMIF('DNEVNI IZVESTAJ'!A$2:D$1390,A620,'DNEVNI IZVESTAJ'!B$2:B$1390)</f>
        <v>0</v>
      </c>
      <c r="H620" s="117">
        <f ca="1">SUMIF('DNEVNI IZVESTAJ'!A$2:D$1390,A620,'DNEVNI IZVESTAJ'!C$2:C$1390)</f>
        <v>0</v>
      </c>
      <c r="I620" s="118">
        <f t="shared" ca="1" si="12"/>
        <v>0</v>
      </c>
      <c r="L620" s="156"/>
    </row>
    <row r="621" spans="1:12" ht="15" hidden="1">
      <c r="A621" s="292" t="s">
        <v>5438</v>
      </c>
      <c r="B621" s="119" t="str">
        <f>VLOOKUP(A$31:A$2734,'DNEVNI IZVESTAJ'!B$2:G$1390,6,0)</f>
        <v>SBB</v>
      </c>
      <c r="C621" s="134" t="str">
        <f>VLOOKUP(A$31:A$2734,'DNEVNI IZVESTAJ'!B$2:AS$1390,29,0)</f>
        <v>0</v>
      </c>
      <c r="D621" s="133">
        <f>COUNTIF('DNEVNI IZVESTAJ'!B$2:B$1390,A$31:A$2715)</f>
        <v>1</v>
      </c>
      <c r="E621" s="133">
        <f>VLOOKUP(A$31:A$2759,'DNEVNI IZVESTAJ'!B$2:H$1390,5,0)</f>
        <v>4</v>
      </c>
      <c r="F621" s="117">
        <f ca="1">SUMIF('DNEVNI IZVESTAJ'!A$2:D$1390,A621,'DNEVNI IZVESTAJ'!B$2:B$1390)</f>
        <v>115.77</v>
      </c>
      <c r="H621" s="117">
        <f ca="1">SUMIF('DNEVNI IZVESTAJ'!A$2:D$1390,A621,'DNEVNI IZVESTAJ'!C$2:C$1390)</f>
        <v>126.49</v>
      </c>
      <c r="I621" s="118">
        <f t="shared" ca="1" si="12"/>
        <v>242.26</v>
      </c>
      <c r="L621" s="156"/>
    </row>
    <row r="622" spans="1:12" ht="15" hidden="1">
      <c r="A622" s="292" t="s">
        <v>659</v>
      </c>
      <c r="B622" s="119" t="e">
        <f>VLOOKUP(A$31:A$2734,'DNEVNI IZVESTAJ'!B$2:G$1390,6,0)</f>
        <v>#N/A</v>
      </c>
      <c r="C622" s="134" t="e">
        <f>VLOOKUP(A$31:A$2734,'DNEVNI IZVESTAJ'!B$2:AS$1390,29,0)</f>
        <v>#N/A</v>
      </c>
      <c r="D622" s="133">
        <f>COUNTIF('DNEVNI IZVESTAJ'!B$2:B$1390,A$31:A$2715)</f>
        <v>0</v>
      </c>
      <c r="E622" s="133" t="e">
        <f>VLOOKUP(A$31:A$2759,'DNEVNI IZVESTAJ'!B$2:H$1390,5,0)</f>
        <v>#N/A</v>
      </c>
      <c r="F622" s="117">
        <f ca="1">SUMIF('DNEVNI IZVESTAJ'!A$2:D$1390,A622,'DNEVNI IZVESTAJ'!B$2:B$1390)</f>
        <v>0</v>
      </c>
      <c r="H622" s="117">
        <f ca="1">SUMIF('DNEVNI IZVESTAJ'!A$2:D$1390,A622,'DNEVNI IZVESTAJ'!C$2:C$1390)</f>
        <v>0</v>
      </c>
      <c r="I622" s="118">
        <f t="shared" ca="1" si="12"/>
        <v>0</v>
      </c>
      <c r="L622" s="156"/>
    </row>
    <row r="623" spans="1:12" ht="15" hidden="1">
      <c r="A623" s="292" t="s">
        <v>2140</v>
      </c>
      <c r="B623" s="119" t="e">
        <f>VLOOKUP(A$31:A$2734,'DNEVNI IZVESTAJ'!B$2:G$1390,6,0)</f>
        <v>#N/A</v>
      </c>
      <c r="C623" s="134" t="e">
        <f>VLOOKUP(A$31:A$2734,'DNEVNI IZVESTAJ'!B$2:AS$1390,29,0)</f>
        <v>#N/A</v>
      </c>
      <c r="D623" s="133">
        <f>COUNTIF('DNEVNI IZVESTAJ'!B$2:B$1390,A$31:A$2715)</f>
        <v>0</v>
      </c>
      <c r="E623" s="133" t="e">
        <f>VLOOKUP(A$31:A$2759,'DNEVNI IZVESTAJ'!B$2:H$1390,5,0)</f>
        <v>#N/A</v>
      </c>
      <c r="F623" s="117">
        <f ca="1">SUMIF('DNEVNI IZVESTAJ'!A$2:D$1390,A623,'DNEVNI IZVESTAJ'!B$2:B$1390)</f>
        <v>0</v>
      </c>
      <c r="H623" s="117">
        <f ca="1">SUMIF('DNEVNI IZVESTAJ'!A$2:D$1390,A623,'DNEVNI IZVESTAJ'!C$2:C$1390)</f>
        <v>0</v>
      </c>
      <c r="I623" s="118">
        <f t="shared" ca="1" si="12"/>
        <v>0</v>
      </c>
      <c r="L623" s="156"/>
    </row>
    <row r="624" spans="1:12" ht="15" hidden="1">
      <c r="A624" s="292" t="s">
        <v>2144</v>
      </c>
      <c r="B624" s="119" t="e">
        <f>VLOOKUP(A$31:A$2734,'DNEVNI IZVESTAJ'!B$2:G$1390,6,0)</f>
        <v>#N/A</v>
      </c>
      <c r="C624" s="134" t="e">
        <f>VLOOKUP(A$31:A$2734,'DNEVNI IZVESTAJ'!B$2:AS$1390,29,0)</f>
        <v>#N/A</v>
      </c>
      <c r="D624" s="133">
        <f>COUNTIF('DNEVNI IZVESTAJ'!B$2:B$1390,A$31:A$2715)</f>
        <v>0</v>
      </c>
      <c r="E624" s="133" t="e">
        <f>VLOOKUP(A$31:A$2759,'DNEVNI IZVESTAJ'!B$2:H$1390,5,0)</f>
        <v>#N/A</v>
      </c>
      <c r="F624" s="117">
        <f ca="1">SUMIF('DNEVNI IZVESTAJ'!A$2:D$1390,A624,'DNEVNI IZVESTAJ'!B$2:B$1390)</f>
        <v>0</v>
      </c>
      <c r="H624" s="117">
        <f ca="1">SUMIF('DNEVNI IZVESTAJ'!A$2:D$1390,A624,'DNEVNI IZVESTAJ'!C$2:C$1390)</f>
        <v>0</v>
      </c>
      <c r="I624" s="118">
        <f t="shared" ca="1" si="12"/>
        <v>0</v>
      </c>
      <c r="L624" s="156"/>
    </row>
    <row r="625" spans="1:12" ht="15" hidden="1">
      <c r="A625" s="292" t="s">
        <v>13876</v>
      </c>
      <c r="B625" s="119" t="str">
        <f>VLOOKUP(A$31:A$2734,'DNEVNI IZVESTAJ'!B$2:G$1390,6,0)</f>
        <v>SBB</v>
      </c>
      <c r="C625" s="134" t="str">
        <f>VLOOKUP(A$31:A$2734,'DNEVNI IZVESTAJ'!B$2:AS$1390,29,0)</f>
        <v>0</v>
      </c>
      <c r="D625" s="133">
        <f>COUNTIF('DNEVNI IZVESTAJ'!B$2:B$1390,A$31:A$2715)</f>
        <v>1</v>
      </c>
      <c r="E625" s="133">
        <f>VLOOKUP(A$31:A$2759,'DNEVNI IZVESTAJ'!B$2:H$1390,5,0)</f>
        <v>0</v>
      </c>
      <c r="F625" s="117">
        <f ca="1">SUMIF('DNEVNI IZVESTAJ'!A$2:D$1390,A625,'DNEVNI IZVESTAJ'!B$2:B$1390)</f>
        <v>0</v>
      </c>
      <c r="H625" s="117">
        <f ca="1">SUMIF('DNEVNI IZVESTAJ'!A$2:D$1390,A625,'DNEVNI IZVESTAJ'!C$2:C$1390)</f>
        <v>7434.28</v>
      </c>
      <c r="I625" s="118">
        <f t="shared" ca="1" si="12"/>
        <v>7434.28</v>
      </c>
      <c r="L625" s="156"/>
    </row>
    <row r="626" spans="1:12" ht="15" hidden="1">
      <c r="A626" s="292" t="s">
        <v>1589</v>
      </c>
      <c r="B626" s="119" t="str">
        <f>VLOOKUP(A$31:A$2734,'DNEVNI IZVESTAJ'!B$2:G$1390,6,0)</f>
        <v>SME</v>
      </c>
      <c r="C626" s="134" t="str">
        <f>VLOOKUP(A$31:A$2734,'DNEVNI IZVESTAJ'!B$2:AS$1390,29,0)</f>
        <v>11</v>
      </c>
      <c r="D626" s="133">
        <f>COUNTIF('DNEVNI IZVESTAJ'!B$2:B$1390,A$31:A$2715)</f>
        <v>1</v>
      </c>
      <c r="E626" s="133">
        <f>VLOOKUP(A$31:A$2759,'DNEVNI IZVESTAJ'!B$2:H$1390,5,0)</f>
        <v>2118</v>
      </c>
      <c r="F626" s="117">
        <f ca="1">SUMIF('DNEVNI IZVESTAJ'!A$2:D$1390,A626,'DNEVNI IZVESTAJ'!B$2:B$1390)</f>
        <v>100071.37</v>
      </c>
      <c r="H626" s="117">
        <f ca="1">SUMIF('DNEVNI IZVESTAJ'!A$2:D$1390,A626,'DNEVNI IZVESTAJ'!C$2:C$1390)</f>
        <v>0</v>
      </c>
      <c r="I626" s="118">
        <f t="shared" ref="I626:I689" ca="1" si="13">SUM(F626:H626)</f>
        <v>100071.37</v>
      </c>
      <c r="L626" s="156"/>
    </row>
    <row r="627" spans="1:12" ht="15" hidden="1">
      <c r="A627" s="292" t="s">
        <v>2148</v>
      </c>
      <c r="B627" s="119" t="e">
        <f>VLOOKUP(A$31:A$2734,'DNEVNI IZVESTAJ'!B$2:G$1390,6,0)</f>
        <v>#N/A</v>
      </c>
      <c r="C627" s="134" t="e">
        <f>VLOOKUP(A$31:A$2734,'DNEVNI IZVESTAJ'!B$2:AS$1390,29,0)</f>
        <v>#N/A</v>
      </c>
      <c r="D627" s="133">
        <f>COUNTIF('DNEVNI IZVESTAJ'!B$2:B$1390,A$31:A$2715)</f>
        <v>0</v>
      </c>
      <c r="E627" s="133" t="e">
        <f>VLOOKUP(A$31:A$2759,'DNEVNI IZVESTAJ'!B$2:H$1390,5,0)</f>
        <v>#N/A</v>
      </c>
      <c r="F627" s="117">
        <f ca="1">SUMIF('DNEVNI IZVESTAJ'!A$2:D$1390,A627,'DNEVNI IZVESTAJ'!B$2:B$1390)</f>
        <v>0</v>
      </c>
      <c r="H627" s="117">
        <f ca="1">SUMIF('DNEVNI IZVESTAJ'!A$2:D$1390,A627,'DNEVNI IZVESTAJ'!C$2:C$1390)</f>
        <v>0</v>
      </c>
      <c r="I627" s="118">
        <f t="shared" ca="1" si="13"/>
        <v>0</v>
      </c>
      <c r="L627" s="156"/>
    </row>
    <row r="628" spans="1:12" ht="15" hidden="1">
      <c r="A628" s="292" t="s">
        <v>2382</v>
      </c>
      <c r="B628" s="119" t="str">
        <f>VLOOKUP(A$31:A$2734,'DNEVNI IZVESTAJ'!B$2:G$1390,6,0)</f>
        <v>SME</v>
      </c>
      <c r="C628" s="134" t="str">
        <f>VLOOKUP(A$31:A$2734,'DNEVNI IZVESTAJ'!B$2:AS$1390,29,0)</f>
        <v>6</v>
      </c>
      <c r="D628" s="133">
        <f>COUNTIF('DNEVNI IZVESTAJ'!B$2:B$1390,A$31:A$2715)</f>
        <v>3</v>
      </c>
      <c r="E628" s="133">
        <f>VLOOKUP(A$31:A$2759,'DNEVNI IZVESTAJ'!B$2:H$1390,5,0)</f>
        <v>0</v>
      </c>
      <c r="F628" s="117">
        <f ca="1">SUMIF('DNEVNI IZVESTAJ'!A$2:D$1390,A628,'DNEVNI IZVESTAJ'!B$2:B$1390)</f>
        <v>0</v>
      </c>
      <c r="H628" s="117">
        <f ca="1">SUMIF('DNEVNI IZVESTAJ'!A$2:D$1390,A628,'DNEVNI IZVESTAJ'!C$2:C$1390)</f>
        <v>4189.43</v>
      </c>
      <c r="I628" s="118">
        <f t="shared" ca="1" si="13"/>
        <v>4189.43</v>
      </c>
      <c r="L628" s="156"/>
    </row>
    <row r="629" spans="1:12" ht="15" hidden="1">
      <c r="A629" s="292" t="s">
        <v>14342</v>
      </c>
      <c r="B629" s="119" t="str">
        <f>VLOOKUP(A$31:A$2734,'DNEVNI IZVESTAJ'!B$2:G$1390,6,0)</f>
        <v>SBB</v>
      </c>
      <c r="C629" s="134" t="str">
        <f>VLOOKUP(A$31:A$2734,'DNEVNI IZVESTAJ'!B$2:AS$1390,29,0)</f>
        <v>0</v>
      </c>
      <c r="D629" s="133">
        <f>COUNTIF('DNEVNI IZVESTAJ'!B$2:B$1390,A$31:A$2715)</f>
        <v>1</v>
      </c>
      <c r="E629" s="133">
        <f>VLOOKUP(A$31:A$2759,'DNEVNI IZVESTAJ'!B$2:H$1390,5,0)</f>
        <v>0</v>
      </c>
      <c r="F629" s="117">
        <f ca="1">SUMIF('DNEVNI IZVESTAJ'!A$2:D$1390,A629,'DNEVNI IZVESTAJ'!B$2:B$1390)</f>
        <v>0</v>
      </c>
      <c r="H629" s="117">
        <f ca="1">SUMIF('DNEVNI IZVESTAJ'!A$2:D$1390,A629,'DNEVNI IZVESTAJ'!C$2:C$1390)</f>
        <v>5906.75</v>
      </c>
      <c r="I629" s="118">
        <f t="shared" ca="1" si="13"/>
        <v>5906.75</v>
      </c>
      <c r="L629" s="156"/>
    </row>
    <row r="630" spans="1:12" ht="15" hidden="1">
      <c r="A630" s="292" t="s">
        <v>2592</v>
      </c>
      <c r="B630" s="119" t="e">
        <f>VLOOKUP(A$31:A$2734,'DNEVNI IZVESTAJ'!B$2:G$1390,6,0)</f>
        <v>#N/A</v>
      </c>
      <c r="C630" s="134" t="e">
        <f>VLOOKUP(A$31:A$2734,'DNEVNI IZVESTAJ'!B$2:AS$1390,29,0)</f>
        <v>#N/A</v>
      </c>
      <c r="D630" s="133">
        <f>COUNTIF('DNEVNI IZVESTAJ'!B$2:B$1390,A$31:A$2715)</f>
        <v>0</v>
      </c>
      <c r="E630" s="133" t="e">
        <f>VLOOKUP(A$31:A$2759,'DNEVNI IZVESTAJ'!B$2:H$1390,5,0)</f>
        <v>#N/A</v>
      </c>
      <c r="F630" s="117">
        <f ca="1">SUMIF('DNEVNI IZVESTAJ'!A$2:D$1390,A630,'DNEVNI IZVESTAJ'!B$2:B$1390)</f>
        <v>0</v>
      </c>
      <c r="H630" s="117">
        <f ca="1">SUMIF('DNEVNI IZVESTAJ'!A$2:D$1390,A630,'DNEVNI IZVESTAJ'!C$2:C$1390)</f>
        <v>0</v>
      </c>
      <c r="I630" s="118">
        <f t="shared" ca="1" si="13"/>
        <v>0</v>
      </c>
      <c r="L630" s="156"/>
    </row>
    <row r="631" spans="1:12" ht="15" hidden="1">
      <c r="A631" s="292" t="s">
        <v>2328</v>
      </c>
      <c r="B631" s="119" t="e">
        <f>VLOOKUP(A$31:A$2734,'DNEVNI IZVESTAJ'!B$2:G$1390,6,0)</f>
        <v>#N/A</v>
      </c>
      <c r="C631" s="134" t="e">
        <f>VLOOKUP(A$31:A$2734,'DNEVNI IZVESTAJ'!B$2:AS$1390,29,0)</f>
        <v>#N/A</v>
      </c>
      <c r="D631" s="133">
        <f>COUNTIF('DNEVNI IZVESTAJ'!B$2:B$1390,A$31:A$2715)</f>
        <v>0</v>
      </c>
      <c r="E631" s="133" t="e">
        <f>VLOOKUP(A$31:A$2759,'DNEVNI IZVESTAJ'!B$2:H$1390,5,0)</f>
        <v>#N/A</v>
      </c>
      <c r="F631" s="117">
        <f ca="1">SUMIF('DNEVNI IZVESTAJ'!A$2:D$1390,A631,'DNEVNI IZVESTAJ'!B$2:B$1390)</f>
        <v>0</v>
      </c>
      <c r="H631" s="117">
        <f ca="1">SUMIF('DNEVNI IZVESTAJ'!A$2:D$1390,A631,'DNEVNI IZVESTAJ'!C$2:C$1390)</f>
        <v>0</v>
      </c>
      <c r="I631" s="118">
        <f t="shared" ca="1" si="13"/>
        <v>0</v>
      </c>
      <c r="L631" s="156"/>
    </row>
    <row r="632" spans="1:12" ht="15" hidden="1">
      <c r="A632" s="292" t="s">
        <v>2331</v>
      </c>
      <c r="B632" s="119" t="e">
        <f>VLOOKUP(A$31:A$2734,'DNEVNI IZVESTAJ'!B$2:G$1390,6,0)</f>
        <v>#N/A</v>
      </c>
      <c r="C632" s="134" t="e">
        <f>VLOOKUP(A$31:A$2734,'DNEVNI IZVESTAJ'!B$2:AS$1390,29,0)</f>
        <v>#N/A</v>
      </c>
      <c r="D632" s="133">
        <f>COUNTIF('DNEVNI IZVESTAJ'!B$2:B$1390,A$31:A$2715)</f>
        <v>0</v>
      </c>
      <c r="E632" s="133" t="e">
        <f>VLOOKUP(A$31:A$2759,'DNEVNI IZVESTAJ'!B$2:H$1390,5,0)</f>
        <v>#N/A</v>
      </c>
      <c r="F632" s="117">
        <f ca="1">SUMIF('DNEVNI IZVESTAJ'!A$2:D$1390,A632,'DNEVNI IZVESTAJ'!B$2:B$1390)</f>
        <v>0</v>
      </c>
      <c r="H632" s="117">
        <f ca="1">SUMIF('DNEVNI IZVESTAJ'!A$2:D$1390,A632,'DNEVNI IZVESTAJ'!C$2:C$1390)</f>
        <v>0</v>
      </c>
      <c r="I632" s="118">
        <f t="shared" ca="1" si="13"/>
        <v>0</v>
      </c>
      <c r="L632" s="156"/>
    </row>
    <row r="633" spans="1:12" ht="15" hidden="1">
      <c r="A633" s="292" t="s">
        <v>5783</v>
      </c>
      <c r="B633" s="119" t="e">
        <f>VLOOKUP(A$31:A$2734,'DNEVNI IZVESTAJ'!B$2:G$1390,6,0)</f>
        <v>#N/A</v>
      </c>
      <c r="C633" s="134" t="e">
        <f>VLOOKUP(A$31:A$2734,'DNEVNI IZVESTAJ'!B$2:AS$1390,29,0)</f>
        <v>#N/A</v>
      </c>
      <c r="D633" s="133">
        <f>COUNTIF('DNEVNI IZVESTAJ'!B$2:B$1390,A$31:A$2715)</f>
        <v>0</v>
      </c>
      <c r="E633" s="133" t="e">
        <f>VLOOKUP(A$31:A$2759,'DNEVNI IZVESTAJ'!B$2:H$1390,5,0)</f>
        <v>#N/A</v>
      </c>
      <c r="F633" s="117">
        <f ca="1">SUMIF('DNEVNI IZVESTAJ'!A$2:D$1390,A633,'DNEVNI IZVESTAJ'!B$2:B$1390)</f>
        <v>0</v>
      </c>
      <c r="H633" s="117">
        <f ca="1">SUMIF('DNEVNI IZVESTAJ'!A$2:D$1390,A633,'DNEVNI IZVESTAJ'!C$2:C$1390)</f>
        <v>0</v>
      </c>
      <c r="I633" s="118">
        <f t="shared" ca="1" si="13"/>
        <v>0</v>
      </c>
      <c r="L633" s="156"/>
    </row>
    <row r="634" spans="1:12" ht="15" hidden="1">
      <c r="A634" s="292" t="s">
        <v>5786</v>
      </c>
      <c r="B634" s="119" t="e">
        <f>VLOOKUP(A$31:A$2734,'DNEVNI IZVESTAJ'!B$2:G$1390,6,0)</f>
        <v>#N/A</v>
      </c>
      <c r="C634" s="134" t="e">
        <f>VLOOKUP(A$31:A$2734,'DNEVNI IZVESTAJ'!B$2:AS$1390,29,0)</f>
        <v>#N/A</v>
      </c>
      <c r="D634" s="133">
        <f>COUNTIF('DNEVNI IZVESTAJ'!B$2:B$1390,A$31:A$2715)</f>
        <v>0</v>
      </c>
      <c r="E634" s="133" t="e">
        <f>VLOOKUP(A$31:A$2759,'DNEVNI IZVESTAJ'!B$2:H$1390,5,0)</f>
        <v>#N/A</v>
      </c>
      <c r="F634" s="117">
        <f ca="1">SUMIF('DNEVNI IZVESTAJ'!A$2:D$1390,A634,'DNEVNI IZVESTAJ'!B$2:B$1390)</f>
        <v>0</v>
      </c>
      <c r="H634" s="117">
        <f ca="1">SUMIF('DNEVNI IZVESTAJ'!A$2:D$1390,A634,'DNEVNI IZVESTAJ'!C$2:C$1390)</f>
        <v>0</v>
      </c>
      <c r="I634" s="118">
        <f t="shared" ca="1" si="13"/>
        <v>0</v>
      </c>
      <c r="L634" s="156"/>
    </row>
    <row r="635" spans="1:12" ht="15" hidden="1">
      <c r="A635" s="292" t="s">
        <v>15076</v>
      </c>
      <c r="B635" s="119" t="e">
        <f>VLOOKUP(A$31:A$2734,'DNEVNI IZVESTAJ'!B$2:G$1390,6,0)</f>
        <v>#N/A</v>
      </c>
      <c r="C635" s="134" t="e">
        <f>VLOOKUP(A$31:A$2734,'DNEVNI IZVESTAJ'!B$2:AS$1390,29,0)</f>
        <v>#N/A</v>
      </c>
      <c r="D635" s="133">
        <f>COUNTIF('DNEVNI IZVESTAJ'!B$2:B$1390,A$31:A$2715)</f>
        <v>0</v>
      </c>
      <c r="E635" s="133" t="e">
        <f>VLOOKUP(A$31:A$2759,'DNEVNI IZVESTAJ'!B$2:H$1390,5,0)</f>
        <v>#N/A</v>
      </c>
      <c r="F635" s="117">
        <f ca="1">SUMIF('DNEVNI IZVESTAJ'!A$2:D$1390,A635,'DNEVNI IZVESTAJ'!B$2:B$1390)</f>
        <v>0</v>
      </c>
      <c r="H635" s="117">
        <f ca="1">SUMIF('DNEVNI IZVESTAJ'!A$2:D$1390,A635,'DNEVNI IZVESTAJ'!C$2:C$1390)</f>
        <v>0</v>
      </c>
      <c r="I635" s="118">
        <f t="shared" ca="1" si="13"/>
        <v>0</v>
      </c>
      <c r="L635" s="156"/>
    </row>
    <row r="636" spans="1:12" ht="15" hidden="1">
      <c r="A636" s="292" t="s">
        <v>5790</v>
      </c>
      <c r="B636" s="119" t="e">
        <f>VLOOKUP(A$31:A$2734,'DNEVNI IZVESTAJ'!B$2:G$1390,6,0)</f>
        <v>#N/A</v>
      </c>
      <c r="C636" s="134" t="e">
        <f>VLOOKUP(A$31:A$2734,'DNEVNI IZVESTAJ'!B$2:AS$1390,29,0)</f>
        <v>#N/A</v>
      </c>
      <c r="D636" s="133">
        <f>COUNTIF('DNEVNI IZVESTAJ'!B$2:B$1390,A$31:A$2715)</f>
        <v>0</v>
      </c>
      <c r="E636" s="133" t="e">
        <f>VLOOKUP(A$31:A$2759,'DNEVNI IZVESTAJ'!B$2:H$1390,5,0)</f>
        <v>#N/A</v>
      </c>
      <c r="F636" s="117">
        <f ca="1">SUMIF('DNEVNI IZVESTAJ'!A$2:D$1390,A636,'DNEVNI IZVESTAJ'!B$2:B$1390)</f>
        <v>0</v>
      </c>
      <c r="H636" s="117">
        <f ca="1">SUMIF('DNEVNI IZVESTAJ'!A$2:D$1390,A636,'DNEVNI IZVESTAJ'!C$2:C$1390)</f>
        <v>0</v>
      </c>
      <c r="I636" s="118">
        <f t="shared" ca="1" si="13"/>
        <v>0</v>
      </c>
      <c r="L636" s="156"/>
    </row>
    <row r="637" spans="1:12" ht="15" hidden="1">
      <c r="A637" s="292" t="s">
        <v>5792</v>
      </c>
      <c r="B637" s="119" t="str">
        <f>VLOOKUP(A$31:A$2734,'DNEVNI IZVESTAJ'!B$2:G$1390,6,0)</f>
        <v>INDIV</v>
      </c>
      <c r="C637" s="134" t="str">
        <f>VLOOKUP(A$31:A$2734,'DNEVNI IZVESTAJ'!B$2:AS$1390,29,0)</f>
        <v>0</v>
      </c>
      <c r="D637" s="133">
        <f>COUNTIF('DNEVNI IZVESTAJ'!B$2:B$1390,A$31:A$2715)</f>
        <v>1</v>
      </c>
      <c r="E637" s="133">
        <f>VLOOKUP(A$31:A$2759,'DNEVNI IZVESTAJ'!B$2:H$1390,5,0)</f>
        <v>0</v>
      </c>
      <c r="F637" s="117">
        <f ca="1">SUMIF('DNEVNI IZVESTAJ'!A$2:D$1390,A637,'DNEVNI IZVESTAJ'!B$2:B$1390)</f>
        <v>0</v>
      </c>
      <c r="H637" s="117">
        <f ca="1">SUMIF('DNEVNI IZVESTAJ'!A$2:D$1390,A637,'DNEVNI IZVESTAJ'!C$2:C$1390)</f>
        <v>250.46</v>
      </c>
      <c r="I637" s="118">
        <f t="shared" ca="1" si="13"/>
        <v>250.46</v>
      </c>
      <c r="L637" s="156"/>
    </row>
    <row r="638" spans="1:12" ht="15" hidden="1">
      <c r="A638" s="292" t="s">
        <v>5800</v>
      </c>
      <c r="B638" s="119" t="e">
        <f>VLOOKUP(A$31:A$2734,'DNEVNI IZVESTAJ'!B$2:G$1390,6,0)</f>
        <v>#N/A</v>
      </c>
      <c r="C638" s="134" t="e">
        <f>VLOOKUP(A$31:A$2734,'DNEVNI IZVESTAJ'!B$2:AS$1390,29,0)</f>
        <v>#N/A</v>
      </c>
      <c r="D638" s="133">
        <f>COUNTIF('DNEVNI IZVESTAJ'!B$2:B$1390,A$31:A$2715)</f>
        <v>0</v>
      </c>
      <c r="E638" s="133" t="e">
        <f>VLOOKUP(A$31:A$2759,'DNEVNI IZVESTAJ'!B$2:H$1390,5,0)</f>
        <v>#N/A</v>
      </c>
      <c r="F638" s="117">
        <f ca="1">SUMIF('DNEVNI IZVESTAJ'!A$2:D$1390,A638,'DNEVNI IZVESTAJ'!B$2:B$1390)</f>
        <v>0</v>
      </c>
      <c r="H638" s="117">
        <f ca="1">SUMIF('DNEVNI IZVESTAJ'!A$2:D$1390,A638,'DNEVNI IZVESTAJ'!C$2:C$1390)</f>
        <v>0</v>
      </c>
      <c r="I638" s="118">
        <f t="shared" ca="1" si="13"/>
        <v>0</v>
      </c>
      <c r="L638" s="156"/>
    </row>
    <row r="639" spans="1:12" ht="15" hidden="1">
      <c r="A639" s="292" t="s">
        <v>3951</v>
      </c>
      <c r="B639" s="119" t="e">
        <f>VLOOKUP(A$31:A$2734,'DNEVNI IZVESTAJ'!B$2:G$1390,6,0)</f>
        <v>#N/A</v>
      </c>
      <c r="C639" s="134" t="e">
        <f>VLOOKUP(A$31:A$2734,'DNEVNI IZVESTAJ'!B$2:AS$1390,29,0)</f>
        <v>#N/A</v>
      </c>
      <c r="D639" s="133">
        <f>COUNTIF('DNEVNI IZVESTAJ'!B$2:B$1390,A$31:A$2715)</f>
        <v>0</v>
      </c>
      <c r="E639" s="133" t="e">
        <f>VLOOKUP(A$31:A$2759,'DNEVNI IZVESTAJ'!B$2:H$1390,5,0)</f>
        <v>#N/A</v>
      </c>
      <c r="F639" s="117">
        <f ca="1">SUMIF('DNEVNI IZVESTAJ'!A$2:D$1390,A639,'DNEVNI IZVESTAJ'!B$2:B$1390)</f>
        <v>0</v>
      </c>
      <c r="H639" s="117">
        <f ca="1">SUMIF('DNEVNI IZVESTAJ'!A$2:D$1390,A639,'DNEVNI IZVESTAJ'!C$2:C$1390)</f>
        <v>0</v>
      </c>
      <c r="I639" s="118">
        <f t="shared" ca="1" si="13"/>
        <v>0</v>
      </c>
      <c r="L639" s="156"/>
    </row>
    <row r="640" spans="1:12" ht="15" hidden="1">
      <c r="A640" s="292" t="s">
        <v>3959</v>
      </c>
      <c r="B640" s="119" t="str">
        <f>VLOOKUP(A$31:A$2734,'DNEVNI IZVESTAJ'!B$2:G$1390,6,0)</f>
        <v>SBB</v>
      </c>
      <c r="C640" s="134" t="str">
        <f>VLOOKUP(A$31:A$2734,'DNEVNI IZVESTAJ'!B$2:AS$1390,29,0)</f>
        <v>0</v>
      </c>
      <c r="D640" s="133">
        <f>COUNTIF('DNEVNI IZVESTAJ'!B$2:B$1390,A$31:A$2715)</f>
        <v>2</v>
      </c>
      <c r="E640" s="133">
        <f>VLOOKUP(A$31:A$2759,'DNEVNI IZVESTAJ'!B$2:H$1390,5,0)</f>
        <v>1996</v>
      </c>
      <c r="F640" s="117">
        <f ca="1">SUMIF('DNEVNI IZVESTAJ'!A$2:D$1390,A640,'DNEVNI IZVESTAJ'!B$2:B$1390)</f>
        <v>67204.710000000006</v>
      </c>
      <c r="H640" s="117">
        <f ca="1">SUMIF('DNEVNI IZVESTAJ'!A$2:D$1390,A640,'DNEVNI IZVESTAJ'!C$2:C$1390)</f>
        <v>0</v>
      </c>
      <c r="I640" s="118">
        <f t="shared" ca="1" si="13"/>
        <v>67204.710000000006</v>
      </c>
      <c r="L640" s="156"/>
    </row>
    <row r="641" spans="1:12" ht="15" hidden="1">
      <c r="A641" s="292" t="s">
        <v>279</v>
      </c>
      <c r="B641" s="119" t="str">
        <f>VLOOKUP(A$31:A$2734,'DNEVNI IZVESTAJ'!B$2:G$1390,6,0)</f>
        <v>INDIV</v>
      </c>
      <c r="C641" s="134" t="str">
        <f>VLOOKUP(A$31:A$2734,'DNEVNI IZVESTAJ'!B$2:AS$1390,29,0)</f>
        <v>0</v>
      </c>
      <c r="D641" s="133">
        <f>COUNTIF('DNEVNI IZVESTAJ'!B$2:B$1390,A$31:A$2715)</f>
        <v>1</v>
      </c>
      <c r="E641" s="133">
        <f>VLOOKUP(A$31:A$2759,'DNEVNI IZVESTAJ'!B$2:H$1390,5,0)</f>
        <v>0</v>
      </c>
      <c r="F641" s="117">
        <f ca="1">SUMIF('DNEVNI IZVESTAJ'!A$2:D$1390,A641,'DNEVNI IZVESTAJ'!B$2:B$1390)</f>
        <v>0</v>
      </c>
      <c r="H641" s="117">
        <f ca="1">SUMIF('DNEVNI IZVESTAJ'!A$2:D$1390,A641,'DNEVNI IZVESTAJ'!C$2:C$1390)</f>
        <v>17775.830000000002</v>
      </c>
      <c r="I641" s="118">
        <f t="shared" ca="1" si="13"/>
        <v>17775.830000000002</v>
      </c>
      <c r="L641" s="156"/>
    </row>
    <row r="642" spans="1:12" ht="15" hidden="1">
      <c r="A642" s="292" t="s">
        <v>3430</v>
      </c>
      <c r="B642" s="119" t="str">
        <f>VLOOKUP(A$31:A$2734,'DNEVNI IZVESTAJ'!B$2:G$1390,6,0)</f>
        <v>INDIV</v>
      </c>
      <c r="C642" s="134" t="str">
        <f>VLOOKUP(A$31:A$2734,'DNEVNI IZVESTAJ'!B$2:AS$1390,29,0)</f>
        <v>0</v>
      </c>
      <c r="D642" s="133">
        <f>COUNTIF('DNEVNI IZVESTAJ'!B$2:B$1390,A$31:A$2715)</f>
        <v>1</v>
      </c>
      <c r="E642" s="133">
        <f>VLOOKUP(A$31:A$2759,'DNEVNI IZVESTAJ'!B$2:H$1390,5,0)</f>
        <v>0</v>
      </c>
      <c r="F642" s="117">
        <f ca="1">SUMIF('DNEVNI IZVESTAJ'!A$2:D$1390,A642,'DNEVNI IZVESTAJ'!B$2:B$1390)</f>
        <v>0</v>
      </c>
      <c r="H642" s="117">
        <f ca="1">SUMIF('DNEVNI IZVESTAJ'!A$2:D$1390,A642,'DNEVNI IZVESTAJ'!C$2:C$1390)</f>
        <v>282.36</v>
      </c>
      <c r="I642" s="118">
        <f t="shared" ca="1" si="13"/>
        <v>282.36</v>
      </c>
      <c r="L642" s="156"/>
    </row>
    <row r="643" spans="1:12" ht="15" hidden="1">
      <c r="A643" s="292" t="s">
        <v>5817</v>
      </c>
      <c r="B643" s="119" t="e">
        <f>VLOOKUP(A$31:A$2734,'DNEVNI IZVESTAJ'!B$2:G$1390,6,0)</f>
        <v>#N/A</v>
      </c>
      <c r="C643" s="134" t="e">
        <f>VLOOKUP(A$31:A$2734,'DNEVNI IZVESTAJ'!B$2:AS$1390,29,0)</f>
        <v>#N/A</v>
      </c>
      <c r="D643" s="133">
        <f>COUNTIF('DNEVNI IZVESTAJ'!B$2:B$1390,A$31:A$2715)</f>
        <v>0</v>
      </c>
      <c r="E643" s="133" t="e">
        <f>VLOOKUP(A$31:A$2759,'DNEVNI IZVESTAJ'!B$2:H$1390,5,0)</f>
        <v>#N/A</v>
      </c>
      <c r="F643" s="117">
        <f ca="1">SUMIF('DNEVNI IZVESTAJ'!A$2:D$1390,A643,'DNEVNI IZVESTAJ'!B$2:B$1390)</f>
        <v>0</v>
      </c>
      <c r="H643" s="117">
        <f ca="1">SUMIF('DNEVNI IZVESTAJ'!A$2:D$1390,A643,'DNEVNI IZVESTAJ'!C$2:C$1390)</f>
        <v>0</v>
      </c>
      <c r="I643" s="118">
        <f t="shared" ca="1" si="13"/>
        <v>0</v>
      </c>
      <c r="L643" s="156"/>
    </row>
    <row r="644" spans="1:12" ht="15" hidden="1">
      <c r="A644" s="292" t="s">
        <v>5819</v>
      </c>
      <c r="B644" s="119" t="str">
        <f>VLOOKUP(A$31:A$2734,'DNEVNI IZVESTAJ'!B$2:G$1390,6,0)</f>
        <v>INDIV</v>
      </c>
      <c r="C644" s="134" t="str">
        <f>VLOOKUP(A$31:A$2734,'DNEVNI IZVESTAJ'!B$2:AS$1390,29,0)</f>
        <v>0</v>
      </c>
      <c r="D644" s="133">
        <f>COUNTIF('DNEVNI IZVESTAJ'!B$2:B$1390,A$31:A$2715)</f>
        <v>1</v>
      </c>
      <c r="E644" s="133">
        <f>VLOOKUP(A$31:A$2759,'DNEVNI IZVESTAJ'!B$2:H$1390,5,0)</f>
        <v>0</v>
      </c>
      <c r="F644" s="117">
        <f ca="1">SUMIF('DNEVNI IZVESTAJ'!A$2:D$1390,A644,'DNEVNI IZVESTAJ'!B$2:B$1390)</f>
        <v>0</v>
      </c>
      <c r="H644" s="117">
        <f ca="1">SUMIF('DNEVNI IZVESTAJ'!A$2:D$1390,A644,'DNEVNI IZVESTAJ'!C$2:C$1390)</f>
        <v>113.66</v>
      </c>
      <c r="I644" s="118">
        <f t="shared" ca="1" si="13"/>
        <v>113.66</v>
      </c>
      <c r="L644" s="156"/>
    </row>
    <row r="645" spans="1:12" ht="15" hidden="1">
      <c r="A645" s="292" t="s">
        <v>3428</v>
      </c>
      <c r="B645" s="119" t="e">
        <f>VLOOKUP(A$31:A$2734,'DNEVNI IZVESTAJ'!B$2:G$1390,6,0)</f>
        <v>#N/A</v>
      </c>
      <c r="C645" s="134" t="e">
        <f>VLOOKUP(A$31:A$2734,'DNEVNI IZVESTAJ'!B$2:AS$1390,29,0)</f>
        <v>#N/A</v>
      </c>
      <c r="D645" s="133">
        <f>COUNTIF('DNEVNI IZVESTAJ'!B$2:B$1390,A$31:A$2715)</f>
        <v>0</v>
      </c>
      <c r="E645" s="133" t="e">
        <f>VLOOKUP(A$31:A$2759,'DNEVNI IZVESTAJ'!B$2:H$1390,5,0)</f>
        <v>#N/A</v>
      </c>
      <c r="F645" s="117">
        <f ca="1">SUMIF('DNEVNI IZVESTAJ'!A$2:D$1390,A645,'DNEVNI IZVESTAJ'!B$2:B$1390)</f>
        <v>0</v>
      </c>
      <c r="H645" s="117">
        <f ca="1">SUMIF('DNEVNI IZVESTAJ'!A$2:D$1390,A645,'DNEVNI IZVESTAJ'!C$2:C$1390)</f>
        <v>0</v>
      </c>
      <c r="I645" s="118">
        <f t="shared" ca="1" si="13"/>
        <v>0</v>
      </c>
      <c r="L645" s="156"/>
    </row>
    <row r="646" spans="1:12" ht="15" hidden="1">
      <c r="A646" s="292" t="s">
        <v>4379</v>
      </c>
      <c r="B646" s="119" t="e">
        <f>VLOOKUP(A$31:A$2734,'DNEVNI IZVESTAJ'!B$2:G$1390,6,0)</f>
        <v>#N/A</v>
      </c>
      <c r="C646" s="134" t="e">
        <f>VLOOKUP(A$31:A$2734,'DNEVNI IZVESTAJ'!B$2:AS$1390,29,0)</f>
        <v>#N/A</v>
      </c>
      <c r="D646" s="133">
        <f>COUNTIF('DNEVNI IZVESTAJ'!B$2:B$1390,A$31:A$2715)</f>
        <v>0</v>
      </c>
      <c r="E646" s="133" t="e">
        <f>VLOOKUP(A$31:A$2759,'DNEVNI IZVESTAJ'!B$2:H$1390,5,0)</f>
        <v>#N/A</v>
      </c>
      <c r="F646" s="117">
        <f ca="1">SUMIF('DNEVNI IZVESTAJ'!A$2:D$1390,A646,'DNEVNI IZVESTAJ'!B$2:B$1390)</f>
        <v>0</v>
      </c>
      <c r="H646" s="117">
        <f ca="1">SUMIF('DNEVNI IZVESTAJ'!A$2:D$1390,A646,'DNEVNI IZVESTAJ'!C$2:C$1390)</f>
        <v>0</v>
      </c>
      <c r="I646" s="118">
        <f t="shared" ca="1" si="13"/>
        <v>0</v>
      </c>
      <c r="L646" s="156"/>
    </row>
    <row r="647" spans="1:12" ht="15" hidden="1">
      <c r="A647" s="292" t="s">
        <v>5824</v>
      </c>
      <c r="B647" s="119" t="e">
        <f>VLOOKUP(A$31:A$2734,'DNEVNI IZVESTAJ'!B$2:G$1390,6,0)</f>
        <v>#N/A</v>
      </c>
      <c r="C647" s="134" t="e">
        <f>VLOOKUP(A$31:A$2734,'DNEVNI IZVESTAJ'!B$2:AS$1390,29,0)</f>
        <v>#N/A</v>
      </c>
      <c r="D647" s="133">
        <f>COUNTIF('DNEVNI IZVESTAJ'!B$2:B$1390,A$31:A$2715)</f>
        <v>0</v>
      </c>
      <c r="E647" s="133" t="e">
        <f>VLOOKUP(A$31:A$2759,'DNEVNI IZVESTAJ'!B$2:H$1390,5,0)</f>
        <v>#N/A</v>
      </c>
      <c r="F647" s="117">
        <f ca="1">SUMIF('DNEVNI IZVESTAJ'!A$2:D$1390,A647,'DNEVNI IZVESTAJ'!B$2:B$1390)</f>
        <v>0</v>
      </c>
      <c r="H647" s="117">
        <f ca="1">SUMIF('DNEVNI IZVESTAJ'!A$2:D$1390,A647,'DNEVNI IZVESTAJ'!C$2:C$1390)</f>
        <v>0</v>
      </c>
      <c r="I647" s="118">
        <f t="shared" ca="1" si="13"/>
        <v>0</v>
      </c>
      <c r="L647" s="156"/>
    </row>
    <row r="648" spans="1:12" ht="15" hidden="1">
      <c r="A648" s="292" t="s">
        <v>4854</v>
      </c>
      <c r="B648" s="119" t="e">
        <f>VLOOKUP(A$31:A$2734,'DNEVNI IZVESTAJ'!B$2:G$1390,6,0)</f>
        <v>#N/A</v>
      </c>
      <c r="C648" s="134" t="e">
        <f>VLOOKUP(A$31:A$2734,'DNEVNI IZVESTAJ'!B$2:AS$1390,29,0)</f>
        <v>#N/A</v>
      </c>
      <c r="D648" s="133">
        <f>COUNTIF('DNEVNI IZVESTAJ'!B$2:B$1390,A$31:A$2715)</f>
        <v>0</v>
      </c>
      <c r="E648" s="133" t="e">
        <f>VLOOKUP(A$31:A$2759,'DNEVNI IZVESTAJ'!B$2:H$1390,5,0)</f>
        <v>#N/A</v>
      </c>
      <c r="F648" s="117">
        <f ca="1">SUMIF('DNEVNI IZVESTAJ'!A$2:D$1390,A648,'DNEVNI IZVESTAJ'!B$2:B$1390)</f>
        <v>0</v>
      </c>
      <c r="H648" s="117">
        <f ca="1">SUMIF('DNEVNI IZVESTAJ'!A$2:D$1390,A648,'DNEVNI IZVESTAJ'!C$2:C$1390)</f>
        <v>0</v>
      </c>
      <c r="I648" s="118">
        <f t="shared" ca="1" si="13"/>
        <v>0</v>
      </c>
      <c r="L648" s="156"/>
    </row>
    <row r="649" spans="1:12" ht="15" hidden="1">
      <c r="A649" s="292" t="s">
        <v>5830</v>
      </c>
      <c r="B649" s="119" t="str">
        <f>VLOOKUP(A$31:A$2734,'DNEVNI IZVESTAJ'!B$2:G$1390,6,0)</f>
        <v>INDIV</v>
      </c>
      <c r="C649" s="134" t="str">
        <f>VLOOKUP(A$31:A$2734,'DNEVNI IZVESTAJ'!B$2:AS$1390,29,0)</f>
        <v>0</v>
      </c>
      <c r="D649" s="133">
        <f>COUNTIF('DNEVNI IZVESTAJ'!B$2:B$1390,A$31:A$2715)</f>
        <v>1</v>
      </c>
      <c r="E649" s="133">
        <f>VLOOKUP(A$31:A$2759,'DNEVNI IZVESTAJ'!B$2:H$1390,5,0)</f>
        <v>0</v>
      </c>
      <c r="F649" s="117">
        <f ca="1">SUMIF('DNEVNI IZVESTAJ'!A$2:D$1390,A649,'DNEVNI IZVESTAJ'!B$2:B$1390)</f>
        <v>0</v>
      </c>
      <c r="H649" s="117">
        <f ca="1">SUMIF('DNEVNI IZVESTAJ'!A$2:D$1390,A649,'DNEVNI IZVESTAJ'!C$2:C$1390)</f>
        <v>474.66</v>
      </c>
      <c r="I649" s="118">
        <f t="shared" ca="1" si="13"/>
        <v>474.66</v>
      </c>
      <c r="L649" s="156"/>
    </row>
    <row r="650" spans="1:12" ht="15" hidden="1">
      <c r="A650" s="292" t="s">
        <v>5832</v>
      </c>
      <c r="B650" s="119" t="e">
        <f>VLOOKUP(A$31:A$2734,'DNEVNI IZVESTAJ'!B$2:G$1390,6,0)</f>
        <v>#N/A</v>
      </c>
      <c r="C650" s="134" t="e">
        <f>VLOOKUP(A$31:A$2734,'DNEVNI IZVESTAJ'!B$2:AS$1390,29,0)</f>
        <v>#N/A</v>
      </c>
      <c r="D650" s="133">
        <f>COUNTIF('DNEVNI IZVESTAJ'!B$2:B$1390,A$31:A$2715)</f>
        <v>0</v>
      </c>
      <c r="E650" s="133" t="e">
        <f>VLOOKUP(A$31:A$2759,'DNEVNI IZVESTAJ'!B$2:H$1390,5,0)</f>
        <v>#N/A</v>
      </c>
      <c r="F650" s="117">
        <f ca="1">SUMIF('DNEVNI IZVESTAJ'!A$2:D$1390,A650,'DNEVNI IZVESTAJ'!B$2:B$1390)</f>
        <v>0</v>
      </c>
      <c r="H650" s="117">
        <f ca="1">SUMIF('DNEVNI IZVESTAJ'!A$2:D$1390,A650,'DNEVNI IZVESTAJ'!C$2:C$1390)</f>
        <v>0</v>
      </c>
      <c r="I650" s="118">
        <f t="shared" ca="1" si="13"/>
        <v>0</v>
      </c>
      <c r="L650" s="156"/>
    </row>
    <row r="651" spans="1:12" ht="15" hidden="1">
      <c r="A651" s="292" t="s">
        <v>5834</v>
      </c>
      <c r="B651" s="119" t="e">
        <f>VLOOKUP(A$31:A$2734,'DNEVNI IZVESTAJ'!B$2:G$1390,6,0)</f>
        <v>#N/A</v>
      </c>
      <c r="C651" s="134" t="e">
        <f>VLOOKUP(A$31:A$2734,'DNEVNI IZVESTAJ'!B$2:AS$1390,29,0)</f>
        <v>#N/A</v>
      </c>
      <c r="D651" s="133">
        <f>COUNTIF('DNEVNI IZVESTAJ'!B$2:B$1390,A$31:A$2715)</f>
        <v>0</v>
      </c>
      <c r="E651" s="133" t="e">
        <f>VLOOKUP(A$31:A$2759,'DNEVNI IZVESTAJ'!B$2:H$1390,5,0)</f>
        <v>#N/A</v>
      </c>
      <c r="F651" s="117">
        <f ca="1">SUMIF('DNEVNI IZVESTAJ'!A$2:D$1390,A651,'DNEVNI IZVESTAJ'!B$2:B$1390)</f>
        <v>0</v>
      </c>
      <c r="H651" s="117">
        <f ca="1">SUMIF('DNEVNI IZVESTAJ'!A$2:D$1390,A651,'DNEVNI IZVESTAJ'!C$2:C$1390)</f>
        <v>0</v>
      </c>
      <c r="I651" s="118">
        <f t="shared" ca="1" si="13"/>
        <v>0</v>
      </c>
      <c r="L651" s="156"/>
    </row>
    <row r="652" spans="1:12" ht="15" hidden="1">
      <c r="A652" s="292" t="s">
        <v>5837</v>
      </c>
      <c r="B652" s="119" t="e">
        <f>VLOOKUP(A$31:A$2734,'DNEVNI IZVESTAJ'!B$2:G$1390,6,0)</f>
        <v>#N/A</v>
      </c>
      <c r="C652" s="134" t="e">
        <f>VLOOKUP(A$31:A$2734,'DNEVNI IZVESTAJ'!B$2:AS$1390,29,0)</f>
        <v>#N/A</v>
      </c>
      <c r="D652" s="133">
        <f>COUNTIF('DNEVNI IZVESTAJ'!B$2:B$1390,A$31:A$2715)</f>
        <v>0</v>
      </c>
      <c r="E652" s="133" t="e">
        <f>VLOOKUP(A$31:A$2759,'DNEVNI IZVESTAJ'!B$2:H$1390,5,0)</f>
        <v>#N/A</v>
      </c>
      <c r="F652" s="117">
        <f ca="1">SUMIF('DNEVNI IZVESTAJ'!A$2:D$1390,A652,'DNEVNI IZVESTAJ'!B$2:B$1390)</f>
        <v>0</v>
      </c>
      <c r="H652" s="117">
        <f ca="1">SUMIF('DNEVNI IZVESTAJ'!A$2:D$1390,A652,'DNEVNI IZVESTAJ'!C$2:C$1390)</f>
        <v>0</v>
      </c>
      <c r="I652" s="118">
        <f t="shared" ca="1" si="13"/>
        <v>0</v>
      </c>
      <c r="L652" s="156"/>
    </row>
    <row r="653" spans="1:12" ht="15" hidden="1">
      <c r="A653" s="292" t="s">
        <v>1138</v>
      </c>
      <c r="B653" s="119" t="str">
        <f>VLOOKUP(A$31:A$2734,'DNEVNI IZVESTAJ'!B$2:G$1390,6,0)</f>
        <v>SME</v>
      </c>
      <c r="C653" s="134" t="str">
        <f>VLOOKUP(A$31:A$2734,'DNEVNI IZVESTAJ'!B$2:AS$1390,29,0)</f>
        <v>11</v>
      </c>
      <c r="D653" s="133">
        <f>COUNTIF('DNEVNI IZVESTAJ'!B$2:B$1390,A$31:A$2715)</f>
        <v>2</v>
      </c>
      <c r="E653" s="133">
        <f>VLOOKUP(A$31:A$2759,'DNEVNI IZVESTAJ'!B$2:H$1390,5,0)</f>
        <v>2088</v>
      </c>
      <c r="F653" s="117">
        <f ca="1">SUMIF('DNEVNI IZVESTAJ'!A$2:D$1390,A653,'DNEVNI IZVESTAJ'!B$2:B$1390)</f>
        <v>9042.2000000000007</v>
      </c>
      <c r="H653" s="117">
        <f ca="1">SUMIF('DNEVNI IZVESTAJ'!A$2:D$1390,A653,'DNEVNI IZVESTAJ'!C$2:C$1390)</f>
        <v>0</v>
      </c>
      <c r="I653" s="118">
        <f t="shared" ca="1" si="13"/>
        <v>9042.2000000000007</v>
      </c>
      <c r="L653" s="156"/>
    </row>
    <row r="654" spans="1:12" ht="15" hidden="1">
      <c r="A654" s="292" t="s">
        <v>5839</v>
      </c>
      <c r="B654" s="119" t="e">
        <f>VLOOKUP(A$31:A$2734,'DNEVNI IZVESTAJ'!B$2:G$1390,6,0)</f>
        <v>#N/A</v>
      </c>
      <c r="C654" s="134" t="e">
        <f>VLOOKUP(A$31:A$2734,'DNEVNI IZVESTAJ'!B$2:AS$1390,29,0)</f>
        <v>#N/A</v>
      </c>
      <c r="D654" s="133">
        <f>COUNTIF('DNEVNI IZVESTAJ'!B$2:B$1390,A$31:A$2715)</f>
        <v>0</v>
      </c>
      <c r="E654" s="133" t="e">
        <f>VLOOKUP(A$31:A$2759,'DNEVNI IZVESTAJ'!B$2:H$1390,5,0)</f>
        <v>#N/A</v>
      </c>
      <c r="F654" s="117">
        <f ca="1">SUMIF('DNEVNI IZVESTAJ'!A$2:D$1390,A654,'DNEVNI IZVESTAJ'!B$2:B$1390)</f>
        <v>0</v>
      </c>
      <c r="H654" s="117">
        <f ca="1">SUMIF('DNEVNI IZVESTAJ'!A$2:D$1390,A654,'DNEVNI IZVESTAJ'!C$2:C$1390)</f>
        <v>0</v>
      </c>
      <c r="I654" s="118">
        <f t="shared" ca="1" si="13"/>
        <v>0</v>
      </c>
      <c r="L654" s="156"/>
    </row>
    <row r="655" spans="1:12" ht="15" hidden="1">
      <c r="A655" s="292" t="s">
        <v>5844</v>
      </c>
      <c r="B655" s="119" t="e">
        <f>VLOOKUP(A$31:A$2734,'DNEVNI IZVESTAJ'!B$2:G$1390,6,0)</f>
        <v>#N/A</v>
      </c>
      <c r="C655" s="134" t="e">
        <f>VLOOKUP(A$31:A$2734,'DNEVNI IZVESTAJ'!B$2:AS$1390,29,0)</f>
        <v>#N/A</v>
      </c>
      <c r="D655" s="133">
        <f>COUNTIF('DNEVNI IZVESTAJ'!B$2:B$1390,A$31:A$2715)</f>
        <v>0</v>
      </c>
      <c r="E655" s="133" t="e">
        <f>VLOOKUP(A$31:A$2759,'DNEVNI IZVESTAJ'!B$2:H$1390,5,0)</f>
        <v>#N/A</v>
      </c>
      <c r="F655" s="117">
        <f ca="1">SUMIF('DNEVNI IZVESTAJ'!A$2:D$1390,A655,'DNEVNI IZVESTAJ'!B$2:B$1390)</f>
        <v>0</v>
      </c>
      <c r="H655" s="117">
        <f ca="1">SUMIF('DNEVNI IZVESTAJ'!A$2:D$1390,A655,'DNEVNI IZVESTAJ'!C$2:C$1390)</f>
        <v>0</v>
      </c>
      <c r="I655" s="118">
        <f t="shared" ca="1" si="13"/>
        <v>0</v>
      </c>
      <c r="L655" s="156"/>
    </row>
    <row r="656" spans="1:12" ht="15" hidden="1">
      <c r="A656" s="292" t="s">
        <v>5846</v>
      </c>
      <c r="B656" s="119" t="str">
        <f>VLOOKUP(A$31:A$2734,'DNEVNI IZVESTAJ'!B$2:G$1390,6,0)</f>
        <v>INDIV</v>
      </c>
      <c r="C656" s="134" t="str">
        <f>VLOOKUP(A$31:A$2734,'DNEVNI IZVESTAJ'!B$2:AS$1390,29,0)</f>
        <v>0</v>
      </c>
      <c r="D656" s="133">
        <f>COUNTIF('DNEVNI IZVESTAJ'!B$2:B$1390,A$31:A$2715)</f>
        <v>1</v>
      </c>
      <c r="E656" s="133">
        <f>VLOOKUP(A$31:A$2759,'DNEVNI IZVESTAJ'!B$2:H$1390,5,0)</f>
        <v>0</v>
      </c>
      <c r="F656" s="117">
        <f ca="1">SUMIF('DNEVNI IZVESTAJ'!A$2:D$1390,A656,'DNEVNI IZVESTAJ'!B$2:B$1390)</f>
        <v>0</v>
      </c>
      <c r="H656" s="117">
        <f ca="1">SUMIF('DNEVNI IZVESTAJ'!A$2:D$1390,A656,'DNEVNI IZVESTAJ'!C$2:C$1390)</f>
        <v>158.46</v>
      </c>
      <c r="I656" s="118">
        <f t="shared" ca="1" si="13"/>
        <v>158.46</v>
      </c>
      <c r="L656" s="156"/>
    </row>
    <row r="657" spans="1:12" ht="15" hidden="1">
      <c r="A657" s="292" t="s">
        <v>5685</v>
      </c>
      <c r="B657" s="119" t="str">
        <f>VLOOKUP(A$31:A$2734,'DNEVNI IZVESTAJ'!B$2:G$1390,6,0)</f>
        <v>INDIV</v>
      </c>
      <c r="C657" s="134" t="str">
        <f>VLOOKUP(A$31:A$2734,'DNEVNI IZVESTAJ'!B$2:AS$1390,29,0)</f>
        <v>0</v>
      </c>
      <c r="D657" s="133">
        <f>COUNTIF('DNEVNI IZVESTAJ'!B$2:B$1390,A$31:A$2715)</f>
        <v>1</v>
      </c>
      <c r="E657" s="133">
        <f>VLOOKUP(A$31:A$2759,'DNEVNI IZVESTAJ'!B$2:H$1390,5,0)</f>
        <v>0</v>
      </c>
      <c r="F657" s="117">
        <f ca="1">SUMIF('DNEVNI IZVESTAJ'!A$2:D$1390,A657,'DNEVNI IZVESTAJ'!B$2:B$1390)</f>
        <v>0</v>
      </c>
      <c r="H657" s="117">
        <f ca="1">SUMIF('DNEVNI IZVESTAJ'!A$2:D$1390,A657,'DNEVNI IZVESTAJ'!C$2:C$1390)</f>
        <v>699.5</v>
      </c>
      <c r="I657" s="118">
        <f t="shared" ca="1" si="13"/>
        <v>699.5</v>
      </c>
      <c r="L657" s="156"/>
    </row>
    <row r="658" spans="1:12" ht="15" hidden="1">
      <c r="A658" s="292" t="s">
        <v>5848</v>
      </c>
      <c r="B658" s="119" t="e">
        <f>VLOOKUP(A$31:A$2734,'DNEVNI IZVESTAJ'!B$2:G$1390,6,0)</f>
        <v>#N/A</v>
      </c>
      <c r="C658" s="134" t="e">
        <f>VLOOKUP(A$31:A$2734,'DNEVNI IZVESTAJ'!B$2:AS$1390,29,0)</f>
        <v>#N/A</v>
      </c>
      <c r="D658" s="133">
        <f>COUNTIF('DNEVNI IZVESTAJ'!B$2:B$1390,A$31:A$2715)</f>
        <v>0</v>
      </c>
      <c r="E658" s="133" t="e">
        <f>VLOOKUP(A$31:A$2759,'DNEVNI IZVESTAJ'!B$2:H$1390,5,0)</f>
        <v>#N/A</v>
      </c>
      <c r="F658" s="117">
        <f ca="1">SUMIF('DNEVNI IZVESTAJ'!A$2:D$1390,A658,'DNEVNI IZVESTAJ'!B$2:B$1390)</f>
        <v>0</v>
      </c>
      <c r="H658" s="117">
        <f ca="1">SUMIF('DNEVNI IZVESTAJ'!A$2:D$1390,A658,'DNEVNI IZVESTAJ'!C$2:C$1390)</f>
        <v>0</v>
      </c>
      <c r="I658" s="118">
        <f t="shared" ca="1" si="13"/>
        <v>0</v>
      </c>
      <c r="L658" s="156"/>
    </row>
    <row r="659" spans="1:12" ht="15" hidden="1">
      <c r="A659" s="292" t="s">
        <v>284</v>
      </c>
      <c r="B659" s="119" t="str">
        <f>VLOOKUP(A$31:A$2734,'DNEVNI IZVESTAJ'!B$2:G$1390,6,0)</f>
        <v>INDIV</v>
      </c>
      <c r="C659" s="134" t="str">
        <f>VLOOKUP(A$31:A$2734,'DNEVNI IZVESTAJ'!B$2:AS$1390,29,0)</f>
        <v>0</v>
      </c>
      <c r="D659" s="133">
        <f>COUNTIF('DNEVNI IZVESTAJ'!B$2:B$1390,A$31:A$2715)</f>
        <v>1</v>
      </c>
      <c r="E659" s="133">
        <f>VLOOKUP(A$31:A$2759,'DNEVNI IZVESTAJ'!B$2:H$1390,5,0)</f>
        <v>0</v>
      </c>
      <c r="F659" s="117">
        <f ca="1">SUMIF('DNEVNI IZVESTAJ'!A$2:D$1390,A659,'DNEVNI IZVESTAJ'!B$2:B$1390)</f>
        <v>0</v>
      </c>
      <c r="H659" s="117">
        <f ca="1">SUMIF('DNEVNI IZVESTAJ'!A$2:D$1390,A659,'DNEVNI IZVESTAJ'!C$2:C$1390)</f>
        <v>0</v>
      </c>
      <c r="I659" s="118">
        <f t="shared" ca="1" si="13"/>
        <v>0</v>
      </c>
      <c r="L659" s="156"/>
    </row>
    <row r="660" spans="1:12" ht="15" hidden="1">
      <c r="A660" s="292" t="s">
        <v>5850</v>
      </c>
      <c r="B660" s="119" t="e">
        <f>VLOOKUP(A$31:A$2734,'DNEVNI IZVESTAJ'!B$2:G$1390,6,0)</f>
        <v>#N/A</v>
      </c>
      <c r="C660" s="134" t="e">
        <f>VLOOKUP(A$31:A$2734,'DNEVNI IZVESTAJ'!B$2:AS$1390,29,0)</f>
        <v>#N/A</v>
      </c>
      <c r="D660" s="133">
        <f>COUNTIF('DNEVNI IZVESTAJ'!B$2:B$1390,A$31:A$2715)</f>
        <v>0</v>
      </c>
      <c r="E660" s="133" t="e">
        <f>VLOOKUP(A$31:A$2759,'DNEVNI IZVESTAJ'!B$2:H$1390,5,0)</f>
        <v>#N/A</v>
      </c>
      <c r="F660" s="117">
        <f ca="1">SUMIF('DNEVNI IZVESTAJ'!A$2:D$1390,A660,'DNEVNI IZVESTAJ'!B$2:B$1390)</f>
        <v>0</v>
      </c>
      <c r="H660" s="117">
        <f ca="1">SUMIF('DNEVNI IZVESTAJ'!A$2:D$1390,A660,'DNEVNI IZVESTAJ'!C$2:C$1390)</f>
        <v>0</v>
      </c>
      <c r="I660" s="118">
        <f t="shared" ca="1" si="13"/>
        <v>0</v>
      </c>
      <c r="L660" s="156"/>
    </row>
    <row r="661" spans="1:12" ht="15" hidden="1">
      <c r="A661" s="292" t="s">
        <v>5852</v>
      </c>
      <c r="B661" s="119" t="str">
        <f>VLOOKUP(A$31:A$2734,'DNEVNI IZVESTAJ'!B$2:G$1390,6,0)</f>
        <v>INDIV</v>
      </c>
      <c r="C661" s="134" t="str">
        <f>VLOOKUP(A$31:A$2734,'DNEVNI IZVESTAJ'!B$2:AS$1390,29,0)</f>
        <v>0</v>
      </c>
      <c r="D661" s="133">
        <f>COUNTIF('DNEVNI IZVESTAJ'!B$2:B$1390,A$31:A$2715)</f>
        <v>1</v>
      </c>
      <c r="E661" s="133">
        <f>VLOOKUP(A$31:A$2759,'DNEVNI IZVESTAJ'!B$2:H$1390,5,0)</f>
        <v>4</v>
      </c>
      <c r="F661" s="117">
        <f ca="1">SUMIF('DNEVNI IZVESTAJ'!A$2:D$1390,A661,'DNEVNI IZVESTAJ'!B$2:B$1390)</f>
        <v>136.1</v>
      </c>
      <c r="H661" s="117">
        <f ca="1">SUMIF('DNEVNI IZVESTAJ'!A$2:D$1390,A661,'DNEVNI IZVESTAJ'!C$2:C$1390)</f>
        <v>0</v>
      </c>
      <c r="I661" s="118">
        <f t="shared" ca="1" si="13"/>
        <v>136.1</v>
      </c>
      <c r="L661" s="156"/>
    </row>
    <row r="662" spans="1:12" ht="15" hidden="1">
      <c r="A662" s="292" t="s">
        <v>5854</v>
      </c>
      <c r="B662" s="119" t="e">
        <f>VLOOKUP(A$31:A$2734,'DNEVNI IZVESTAJ'!B$2:G$1390,6,0)</f>
        <v>#N/A</v>
      </c>
      <c r="C662" s="134" t="e">
        <f>VLOOKUP(A$31:A$2734,'DNEVNI IZVESTAJ'!B$2:AS$1390,29,0)</f>
        <v>#N/A</v>
      </c>
      <c r="D662" s="133">
        <f>COUNTIF('DNEVNI IZVESTAJ'!B$2:B$1390,A$31:A$2715)</f>
        <v>0</v>
      </c>
      <c r="E662" s="133" t="e">
        <f>VLOOKUP(A$31:A$2759,'DNEVNI IZVESTAJ'!B$2:H$1390,5,0)</f>
        <v>#N/A</v>
      </c>
      <c r="F662" s="117">
        <f ca="1">SUMIF('DNEVNI IZVESTAJ'!A$2:D$1390,A662,'DNEVNI IZVESTAJ'!B$2:B$1390)</f>
        <v>0</v>
      </c>
      <c r="H662" s="117">
        <f ca="1">SUMIF('DNEVNI IZVESTAJ'!A$2:D$1390,A662,'DNEVNI IZVESTAJ'!C$2:C$1390)</f>
        <v>0</v>
      </c>
      <c r="I662" s="118">
        <f t="shared" ca="1" si="13"/>
        <v>0</v>
      </c>
      <c r="L662" s="156"/>
    </row>
    <row r="663" spans="1:12" ht="15" hidden="1">
      <c r="A663" s="292" t="s">
        <v>5856</v>
      </c>
      <c r="B663" s="119" t="e">
        <f>VLOOKUP(A$31:A$2734,'DNEVNI IZVESTAJ'!B$2:G$1390,6,0)</f>
        <v>#N/A</v>
      </c>
      <c r="C663" s="134" t="e">
        <f>VLOOKUP(A$31:A$2734,'DNEVNI IZVESTAJ'!B$2:AS$1390,29,0)</f>
        <v>#N/A</v>
      </c>
      <c r="D663" s="133">
        <f>COUNTIF('DNEVNI IZVESTAJ'!B$2:B$1390,A$31:A$2715)</f>
        <v>0</v>
      </c>
      <c r="E663" s="133" t="e">
        <f>VLOOKUP(A$31:A$2759,'DNEVNI IZVESTAJ'!B$2:H$1390,5,0)</f>
        <v>#N/A</v>
      </c>
      <c r="F663" s="117">
        <f ca="1">SUMIF('DNEVNI IZVESTAJ'!A$2:D$1390,A663,'DNEVNI IZVESTAJ'!B$2:B$1390)</f>
        <v>0</v>
      </c>
      <c r="H663" s="117">
        <f ca="1">SUMIF('DNEVNI IZVESTAJ'!A$2:D$1390,A663,'DNEVNI IZVESTAJ'!C$2:C$1390)</f>
        <v>0</v>
      </c>
      <c r="I663" s="118">
        <f t="shared" ca="1" si="13"/>
        <v>0</v>
      </c>
      <c r="L663" s="156"/>
    </row>
    <row r="664" spans="1:12" ht="15" hidden="1">
      <c r="A664" s="292" t="s">
        <v>5858</v>
      </c>
      <c r="B664" s="119" t="str">
        <f>VLOOKUP(A$31:A$2734,'DNEVNI IZVESTAJ'!B$2:G$1390,6,0)</f>
        <v>INDIV</v>
      </c>
      <c r="C664" s="134" t="str">
        <f>VLOOKUP(A$31:A$2734,'DNEVNI IZVESTAJ'!B$2:AS$1390,29,0)</f>
        <v>0</v>
      </c>
      <c r="D664" s="133">
        <f>COUNTIF('DNEVNI IZVESTAJ'!B$2:B$1390,A$31:A$2715)</f>
        <v>1</v>
      </c>
      <c r="E664" s="133">
        <f>VLOOKUP(A$31:A$2759,'DNEVNI IZVESTAJ'!B$2:H$1390,5,0)</f>
        <v>0</v>
      </c>
      <c r="F664" s="117">
        <f ca="1">SUMIF('DNEVNI IZVESTAJ'!A$2:D$1390,A664,'DNEVNI IZVESTAJ'!B$2:B$1390)</f>
        <v>0</v>
      </c>
      <c r="H664" s="117">
        <f ca="1">SUMIF('DNEVNI IZVESTAJ'!A$2:D$1390,A664,'DNEVNI IZVESTAJ'!C$2:C$1390)</f>
        <v>611.82000000000005</v>
      </c>
      <c r="I664" s="118">
        <f t="shared" ca="1" si="13"/>
        <v>611.82000000000005</v>
      </c>
      <c r="L664" s="156"/>
    </row>
    <row r="665" spans="1:12" ht="15" hidden="1">
      <c r="L665" s="156"/>
    </row>
    <row r="666" spans="1:12" ht="15" hidden="1">
      <c r="L666" s="156"/>
    </row>
    <row r="667" spans="1:12" ht="15" hidden="1">
      <c r="L667" s="156"/>
    </row>
    <row r="668" spans="1:12" ht="15" hidden="1">
      <c r="L668" s="156"/>
    </row>
    <row r="669" spans="1:12" ht="15" hidden="1">
      <c r="L669" s="156"/>
    </row>
    <row r="670" spans="1:12" ht="15" hidden="1">
      <c r="L670" s="156"/>
    </row>
    <row r="671" spans="1:12" ht="15" hidden="1">
      <c r="L671" s="156"/>
    </row>
    <row r="672" spans="1:12" ht="15" hidden="1">
      <c r="L672" s="156"/>
    </row>
    <row r="673" spans="12:12" ht="15" hidden="1">
      <c r="L673" s="156"/>
    </row>
    <row r="674" spans="12:12" ht="15" hidden="1">
      <c r="L674" s="156"/>
    </row>
    <row r="675" spans="12:12" ht="15" hidden="1">
      <c r="L675" s="156"/>
    </row>
    <row r="676" spans="12:12" ht="15" hidden="1">
      <c r="L676" s="156"/>
    </row>
    <row r="677" spans="12:12" ht="15" hidden="1">
      <c r="L677" s="156"/>
    </row>
    <row r="678" spans="12:12" ht="15" hidden="1">
      <c r="L678" s="156"/>
    </row>
    <row r="679" spans="12:12" ht="15" hidden="1">
      <c r="L679" s="156"/>
    </row>
    <row r="680" spans="12:12" ht="15" hidden="1">
      <c r="L680" s="156"/>
    </row>
    <row r="681" spans="12:12" ht="15" hidden="1">
      <c r="L681" s="156"/>
    </row>
    <row r="682" spans="12:12" ht="15" hidden="1">
      <c r="L682" s="156"/>
    </row>
    <row r="683" spans="12:12" ht="15" hidden="1">
      <c r="L683" s="156"/>
    </row>
    <row r="684" spans="12:12" ht="15" hidden="1">
      <c r="L684" s="156"/>
    </row>
    <row r="685" spans="12:12" ht="15" hidden="1">
      <c r="L685" s="156"/>
    </row>
    <row r="686" spans="12:12" ht="15" hidden="1">
      <c r="L686" s="156"/>
    </row>
    <row r="687" spans="12:12" ht="15" hidden="1">
      <c r="L687" s="156"/>
    </row>
    <row r="688" spans="12:12" ht="15" hidden="1">
      <c r="L688" s="156"/>
    </row>
    <row r="689" spans="12:12" ht="15" hidden="1">
      <c r="L689" s="156"/>
    </row>
    <row r="690" spans="12:12" ht="15" hidden="1">
      <c r="L690" s="156"/>
    </row>
    <row r="691" spans="12:12" ht="15" hidden="1">
      <c r="L691" s="156"/>
    </row>
    <row r="692" spans="12:12" ht="15" hidden="1">
      <c r="L692" s="156"/>
    </row>
    <row r="693" spans="12:12" ht="15" hidden="1">
      <c r="L693" s="156"/>
    </row>
    <row r="694" spans="12:12" ht="15" hidden="1">
      <c r="L694" s="156"/>
    </row>
    <row r="695" spans="12:12" ht="15" hidden="1">
      <c r="L695" s="156"/>
    </row>
    <row r="696" spans="12:12" ht="15" hidden="1">
      <c r="L696" s="156"/>
    </row>
    <row r="697" spans="12:12" ht="15" hidden="1">
      <c r="L697" s="156"/>
    </row>
    <row r="698" spans="12:12" ht="15" hidden="1">
      <c r="L698" s="156"/>
    </row>
    <row r="699" spans="12:12" ht="15" hidden="1">
      <c r="L699" s="156"/>
    </row>
    <row r="700" spans="12:12" ht="15" hidden="1">
      <c r="L700" s="156"/>
    </row>
    <row r="701" spans="12:12" ht="15" hidden="1">
      <c r="L701" s="156"/>
    </row>
    <row r="702" spans="12:12" ht="15" hidden="1">
      <c r="L702" s="156"/>
    </row>
    <row r="703" spans="12:12" ht="15" hidden="1">
      <c r="L703" s="156"/>
    </row>
    <row r="704" spans="12:12" ht="15" hidden="1">
      <c r="L704" s="156"/>
    </row>
    <row r="705" spans="12:12" ht="15" hidden="1">
      <c r="L705" s="156"/>
    </row>
    <row r="706" spans="12:12" ht="15" hidden="1">
      <c r="L706" s="156"/>
    </row>
    <row r="707" spans="12:12" ht="15" hidden="1">
      <c r="L707" s="156"/>
    </row>
    <row r="708" spans="12:12" ht="15" hidden="1">
      <c r="L708" s="156"/>
    </row>
    <row r="709" spans="12:12" ht="15" hidden="1">
      <c r="L709" s="156"/>
    </row>
    <row r="710" spans="12:12" ht="15" hidden="1">
      <c r="L710" s="156"/>
    </row>
    <row r="711" spans="12:12" ht="15" hidden="1">
      <c r="L711" s="156"/>
    </row>
    <row r="712" spans="12:12" ht="15" hidden="1">
      <c r="L712" s="156"/>
    </row>
    <row r="713" spans="12:12" ht="15" hidden="1">
      <c r="L713" s="156"/>
    </row>
    <row r="714" spans="12:12" ht="15" hidden="1">
      <c r="L714" s="156"/>
    </row>
    <row r="715" spans="12:12" ht="15" hidden="1">
      <c r="L715" s="156"/>
    </row>
    <row r="716" spans="12:12" ht="15" hidden="1">
      <c r="L716" s="156"/>
    </row>
    <row r="717" spans="12:12" ht="15" hidden="1">
      <c r="L717" s="156"/>
    </row>
    <row r="718" spans="12:12" ht="15" hidden="1">
      <c r="L718" s="156"/>
    </row>
    <row r="719" spans="12:12" ht="15" hidden="1">
      <c r="L719" s="156"/>
    </row>
    <row r="720" spans="12:12" ht="15" hidden="1">
      <c r="L720" s="156"/>
    </row>
    <row r="721" spans="12:12" ht="15" hidden="1">
      <c r="L721" s="156"/>
    </row>
    <row r="722" spans="12:12" ht="15" hidden="1">
      <c r="L722" s="156"/>
    </row>
    <row r="723" spans="12:12" ht="15" hidden="1">
      <c r="L723" s="156"/>
    </row>
    <row r="724" spans="12:12" ht="15" hidden="1">
      <c r="L724" s="156"/>
    </row>
    <row r="725" spans="12:12" ht="15" hidden="1">
      <c r="L725" s="156"/>
    </row>
    <row r="726" spans="12:12" ht="15" hidden="1">
      <c r="L726" s="156"/>
    </row>
    <row r="727" spans="12:12" ht="15" hidden="1">
      <c r="L727" s="156"/>
    </row>
    <row r="728" spans="12:12" ht="15" hidden="1">
      <c r="L728" s="156"/>
    </row>
    <row r="729" spans="12:12" ht="15" hidden="1">
      <c r="L729" s="156"/>
    </row>
    <row r="730" spans="12:12" ht="15" hidden="1">
      <c r="L730" s="156"/>
    </row>
    <row r="731" spans="12:12" ht="15" hidden="1">
      <c r="L731" s="156"/>
    </row>
    <row r="732" spans="12:12" ht="15" hidden="1">
      <c r="L732" s="156"/>
    </row>
    <row r="733" spans="12:12" ht="15" hidden="1">
      <c r="L733" s="156"/>
    </row>
    <row r="734" spans="12:12" ht="15" hidden="1">
      <c r="L734" s="156"/>
    </row>
    <row r="735" spans="12:12" ht="15" hidden="1">
      <c r="L735" s="156"/>
    </row>
    <row r="736" spans="12:12" ht="15" hidden="1">
      <c r="L736" s="156"/>
    </row>
    <row r="737" spans="12:12" ht="15" hidden="1">
      <c r="L737" s="156"/>
    </row>
    <row r="738" spans="12:12" ht="15" hidden="1">
      <c r="L738" s="156"/>
    </row>
    <row r="739" spans="12:12" ht="15" hidden="1">
      <c r="L739" s="156"/>
    </row>
    <row r="740" spans="12:12" ht="15" hidden="1">
      <c r="L740" s="156"/>
    </row>
    <row r="741" spans="12:12" ht="15" hidden="1">
      <c r="L741" s="156"/>
    </row>
    <row r="742" spans="12:12" ht="15" hidden="1">
      <c r="L742" s="156"/>
    </row>
    <row r="743" spans="12:12" ht="15" hidden="1">
      <c r="L743" s="156"/>
    </row>
    <row r="744" spans="12:12" ht="15" hidden="1">
      <c r="L744" s="156"/>
    </row>
    <row r="745" spans="12:12" ht="15" hidden="1">
      <c r="L745" s="156"/>
    </row>
    <row r="746" spans="12:12" ht="15" hidden="1">
      <c r="L746" s="156"/>
    </row>
    <row r="747" spans="12:12" ht="15" hidden="1">
      <c r="L747" s="156"/>
    </row>
    <row r="748" spans="12:12" ht="15" hidden="1">
      <c r="L748" s="156"/>
    </row>
    <row r="749" spans="12:12" ht="15" hidden="1">
      <c r="L749" s="156"/>
    </row>
    <row r="750" spans="12:12" ht="15" hidden="1">
      <c r="L750" s="156"/>
    </row>
    <row r="751" spans="12:12" ht="15" hidden="1">
      <c r="L751" s="156"/>
    </row>
    <row r="752" spans="12:12" ht="15" hidden="1">
      <c r="L752" s="156"/>
    </row>
    <row r="753" spans="12:12" ht="15" hidden="1">
      <c r="L753" s="156"/>
    </row>
    <row r="754" spans="12:12" ht="15" hidden="1">
      <c r="L754" s="156"/>
    </row>
    <row r="755" spans="12:12" ht="15" hidden="1">
      <c r="L755" s="156"/>
    </row>
    <row r="756" spans="12:12" ht="15" hidden="1">
      <c r="L756" s="156"/>
    </row>
    <row r="757" spans="12:12" ht="15" hidden="1">
      <c r="L757" s="156"/>
    </row>
    <row r="758" spans="12:12" ht="15" hidden="1">
      <c r="L758" s="156"/>
    </row>
    <row r="759" spans="12:12" ht="15" hidden="1">
      <c r="L759" s="156"/>
    </row>
    <row r="760" spans="12:12" ht="15" hidden="1">
      <c r="L760" s="156"/>
    </row>
    <row r="761" spans="12:12" ht="15" hidden="1">
      <c r="L761" s="156"/>
    </row>
    <row r="762" spans="12:12" ht="15" hidden="1">
      <c r="L762" s="156"/>
    </row>
    <row r="763" spans="12:12" ht="15" hidden="1">
      <c r="L763" s="156"/>
    </row>
    <row r="764" spans="12:12" ht="15" hidden="1">
      <c r="L764" s="156"/>
    </row>
    <row r="765" spans="12:12" ht="15" hidden="1">
      <c r="L765" s="156"/>
    </row>
    <row r="766" spans="12:12" ht="15" hidden="1">
      <c r="L766" s="156"/>
    </row>
    <row r="767" spans="12:12" ht="15" hidden="1">
      <c r="L767" s="156"/>
    </row>
    <row r="768" spans="12:12" ht="15" hidden="1">
      <c r="L768" s="156"/>
    </row>
    <row r="769" spans="12:12" ht="15" hidden="1">
      <c r="L769" s="156"/>
    </row>
    <row r="770" spans="12:12" ht="15" hidden="1">
      <c r="L770" s="156"/>
    </row>
    <row r="771" spans="12:12" ht="15" hidden="1">
      <c r="L771" s="156"/>
    </row>
    <row r="772" spans="12:12" ht="15" hidden="1">
      <c r="L772" s="156"/>
    </row>
    <row r="773" spans="12:12" ht="15" hidden="1">
      <c r="L773" s="156"/>
    </row>
    <row r="774" spans="12:12" ht="15" hidden="1">
      <c r="L774" s="156"/>
    </row>
    <row r="775" spans="12:12" ht="15" hidden="1">
      <c r="L775" s="156"/>
    </row>
    <row r="776" spans="12:12" ht="15" hidden="1">
      <c r="L776" s="156"/>
    </row>
    <row r="777" spans="12:12" ht="15" hidden="1">
      <c r="L777" s="156"/>
    </row>
    <row r="778" spans="12:12" ht="15" hidden="1">
      <c r="L778" s="156"/>
    </row>
    <row r="779" spans="12:12" ht="15" hidden="1">
      <c r="L779" s="156"/>
    </row>
    <row r="780" spans="12:12" ht="15" hidden="1">
      <c r="L780" s="156"/>
    </row>
    <row r="781" spans="12:12" ht="15" hidden="1">
      <c r="L781" s="156"/>
    </row>
    <row r="782" spans="12:12" ht="15" hidden="1">
      <c r="L782" s="156"/>
    </row>
    <row r="783" spans="12:12" ht="15" hidden="1">
      <c r="L783" s="156"/>
    </row>
    <row r="784" spans="12:12" ht="15" hidden="1">
      <c r="L784" s="156"/>
    </row>
    <row r="785" spans="12:12" ht="15" hidden="1">
      <c r="L785" s="156"/>
    </row>
    <row r="786" spans="12:12" ht="15" hidden="1">
      <c r="L786" s="156"/>
    </row>
    <row r="787" spans="12:12" ht="15" hidden="1">
      <c r="L787" s="156"/>
    </row>
    <row r="788" spans="12:12" ht="15" hidden="1">
      <c r="L788" s="156"/>
    </row>
    <row r="789" spans="12:12" ht="15" hidden="1">
      <c r="L789" s="156"/>
    </row>
    <row r="790" spans="12:12" ht="15" hidden="1">
      <c r="L790" s="156"/>
    </row>
    <row r="791" spans="12:12" ht="15" hidden="1">
      <c r="L791" s="156"/>
    </row>
    <row r="792" spans="12:12" ht="15" hidden="1">
      <c r="L792" s="156"/>
    </row>
    <row r="793" spans="12:12" ht="15" hidden="1">
      <c r="L793" s="156"/>
    </row>
    <row r="794" spans="12:12" ht="15" hidden="1">
      <c r="L794" s="156"/>
    </row>
    <row r="795" spans="12:12" ht="15" hidden="1">
      <c r="L795" s="156"/>
    </row>
    <row r="796" spans="12:12" ht="15" hidden="1">
      <c r="L796" s="156"/>
    </row>
    <row r="797" spans="12:12" ht="15" hidden="1">
      <c r="L797" s="156"/>
    </row>
    <row r="798" spans="12:12" ht="15" hidden="1">
      <c r="L798" s="156"/>
    </row>
    <row r="799" spans="12:12" ht="15" hidden="1">
      <c r="L799" s="156"/>
    </row>
    <row r="800" spans="12:12" ht="15" hidden="1">
      <c r="L800" s="156"/>
    </row>
    <row r="801" spans="12:12" ht="15" hidden="1">
      <c r="L801" s="156"/>
    </row>
    <row r="802" spans="12:12" ht="15" hidden="1">
      <c r="L802" s="156"/>
    </row>
    <row r="803" spans="12:12" ht="15" hidden="1">
      <c r="L803" s="156"/>
    </row>
    <row r="804" spans="12:12" ht="15" hidden="1">
      <c r="L804" s="156"/>
    </row>
    <row r="805" spans="12:12" ht="15" hidden="1">
      <c r="L805" s="156"/>
    </row>
    <row r="806" spans="12:12" ht="15" hidden="1">
      <c r="L806" s="156"/>
    </row>
    <row r="807" spans="12:12" ht="15" hidden="1">
      <c r="L807" s="156"/>
    </row>
    <row r="808" spans="12:12" ht="15" hidden="1">
      <c r="L808" s="156"/>
    </row>
    <row r="809" spans="12:12" ht="15" hidden="1">
      <c r="L809" s="156"/>
    </row>
    <row r="810" spans="12:12" ht="15" hidden="1">
      <c r="L810" s="156"/>
    </row>
    <row r="811" spans="12:12" ht="15" hidden="1">
      <c r="L811" s="156"/>
    </row>
    <row r="812" spans="12:12" ht="15" hidden="1">
      <c r="L812" s="156"/>
    </row>
    <row r="813" spans="12:12" ht="15" hidden="1">
      <c r="L813" s="156"/>
    </row>
    <row r="814" spans="12:12" ht="15" hidden="1">
      <c r="L814" s="156"/>
    </row>
    <row r="815" spans="12:12" ht="15" hidden="1">
      <c r="L815" s="156"/>
    </row>
    <row r="816" spans="12:12" ht="15" hidden="1">
      <c r="L816" s="156"/>
    </row>
    <row r="817" spans="12:12" ht="15" hidden="1">
      <c r="L817" s="156"/>
    </row>
    <row r="818" spans="12:12" ht="15" hidden="1">
      <c r="L818" s="156"/>
    </row>
    <row r="819" spans="12:12" ht="15" hidden="1">
      <c r="L819" s="156"/>
    </row>
    <row r="820" spans="12:12" ht="15" hidden="1">
      <c r="L820" s="156"/>
    </row>
    <row r="821" spans="12:12" ht="15" hidden="1">
      <c r="L821" s="156"/>
    </row>
    <row r="822" spans="12:12" ht="15" hidden="1">
      <c r="L822" s="156"/>
    </row>
    <row r="823" spans="12:12" ht="15" hidden="1">
      <c r="L823" s="156"/>
    </row>
    <row r="824" spans="12:12" ht="15" hidden="1">
      <c r="L824" s="156"/>
    </row>
    <row r="825" spans="12:12" ht="15" hidden="1">
      <c r="L825" s="156"/>
    </row>
    <row r="826" spans="12:12" ht="15" hidden="1">
      <c r="L826" s="156"/>
    </row>
    <row r="827" spans="12:12" ht="15" hidden="1">
      <c r="L827" s="156"/>
    </row>
    <row r="828" spans="12:12" ht="15" hidden="1">
      <c r="L828" s="156"/>
    </row>
    <row r="829" spans="12:12" ht="15" hidden="1">
      <c r="L829" s="156"/>
    </row>
    <row r="830" spans="12:12" ht="15" hidden="1">
      <c r="L830" s="156"/>
    </row>
    <row r="831" spans="12:12" ht="15" hidden="1">
      <c r="L831" s="156"/>
    </row>
    <row r="832" spans="12:12" ht="15" hidden="1">
      <c r="L832" s="156"/>
    </row>
    <row r="833" spans="12:12" ht="15" hidden="1">
      <c r="L833" s="156"/>
    </row>
    <row r="834" spans="12:12" ht="15" hidden="1">
      <c r="L834" s="156"/>
    </row>
    <row r="835" spans="12:12" ht="15" hidden="1">
      <c r="L835" s="156"/>
    </row>
    <row r="836" spans="12:12" ht="15" hidden="1">
      <c r="L836" s="156"/>
    </row>
    <row r="837" spans="12:12" ht="15" hidden="1">
      <c r="L837" s="156"/>
    </row>
    <row r="838" spans="12:12" ht="15" hidden="1">
      <c r="L838" s="156"/>
    </row>
    <row r="839" spans="12:12" ht="15" hidden="1">
      <c r="L839" s="156"/>
    </row>
    <row r="840" spans="12:12" ht="15" hidden="1">
      <c r="L840" s="156"/>
    </row>
    <row r="841" spans="12:12" ht="15" hidden="1">
      <c r="L841" s="156"/>
    </row>
    <row r="842" spans="12:12" ht="15" hidden="1">
      <c r="L842" s="156"/>
    </row>
    <row r="843" spans="12:12" ht="15" hidden="1">
      <c r="L843" s="156"/>
    </row>
    <row r="844" spans="12:12" ht="15" hidden="1">
      <c r="L844" s="156"/>
    </row>
    <row r="845" spans="12:12" ht="15" hidden="1">
      <c r="L845" s="156"/>
    </row>
    <row r="846" spans="12:12" ht="15" hidden="1">
      <c r="L846" s="156"/>
    </row>
    <row r="847" spans="12:12" ht="15" hidden="1">
      <c r="L847" s="156"/>
    </row>
    <row r="848" spans="12:12" ht="15" hidden="1">
      <c r="L848" s="156"/>
    </row>
    <row r="849" spans="12:12" ht="15" hidden="1">
      <c r="L849" s="156"/>
    </row>
    <row r="850" spans="12:12" ht="15" hidden="1">
      <c r="L850" s="156"/>
    </row>
    <row r="851" spans="12:12" ht="15" hidden="1">
      <c r="L851" s="156"/>
    </row>
    <row r="852" spans="12:12" ht="15" hidden="1">
      <c r="L852" s="156"/>
    </row>
    <row r="853" spans="12:12" ht="15" hidden="1">
      <c r="L853" s="156"/>
    </row>
    <row r="854" spans="12:12" ht="15" hidden="1">
      <c r="L854" s="156"/>
    </row>
    <row r="855" spans="12:12" ht="15" hidden="1">
      <c r="L855" s="156"/>
    </row>
    <row r="856" spans="12:12" ht="15" hidden="1">
      <c r="L856" s="156"/>
    </row>
    <row r="857" spans="12:12" ht="15" hidden="1">
      <c r="L857" s="156"/>
    </row>
    <row r="858" spans="12:12" ht="15" hidden="1">
      <c r="L858" s="156"/>
    </row>
    <row r="859" spans="12:12" ht="15" hidden="1">
      <c r="L859" s="156"/>
    </row>
    <row r="860" spans="12:12" ht="15" hidden="1">
      <c r="L860" s="156"/>
    </row>
    <row r="861" spans="12:12" ht="15" hidden="1">
      <c r="L861" s="156"/>
    </row>
    <row r="862" spans="12:12" ht="15" hidden="1">
      <c r="L862" s="156"/>
    </row>
    <row r="863" spans="12:12" ht="15" hidden="1">
      <c r="L863" s="156"/>
    </row>
    <row r="864" spans="12:12" ht="15" hidden="1">
      <c r="L864" s="156"/>
    </row>
    <row r="865" spans="12:12" ht="15" hidden="1">
      <c r="L865" s="156"/>
    </row>
    <row r="866" spans="12:12" ht="15" hidden="1">
      <c r="L866" s="156"/>
    </row>
    <row r="867" spans="12:12" ht="15" hidden="1">
      <c r="L867" s="156"/>
    </row>
    <row r="868" spans="12:12" ht="15" hidden="1">
      <c r="L868" s="156"/>
    </row>
    <row r="869" spans="12:12" ht="15" hidden="1">
      <c r="L869" s="156"/>
    </row>
    <row r="870" spans="12:12" ht="15" hidden="1">
      <c r="L870" s="156"/>
    </row>
    <row r="871" spans="12:12" ht="15" hidden="1">
      <c r="L871" s="156"/>
    </row>
    <row r="872" spans="12:12" ht="15" hidden="1">
      <c r="L872" s="156"/>
    </row>
    <row r="873" spans="12:12" ht="15" hidden="1">
      <c r="L873" s="156"/>
    </row>
    <row r="874" spans="12:12" ht="15" hidden="1">
      <c r="L874" s="156"/>
    </row>
    <row r="875" spans="12:12" ht="15" hidden="1">
      <c r="L875" s="156"/>
    </row>
    <row r="876" spans="12:12" ht="15" hidden="1">
      <c r="L876" s="156"/>
    </row>
    <row r="877" spans="12:12" ht="15" hidden="1">
      <c r="L877" s="156"/>
    </row>
    <row r="878" spans="12:12" ht="15" hidden="1">
      <c r="L878" s="156"/>
    </row>
    <row r="879" spans="12:12" ht="15" hidden="1">
      <c r="L879" s="156"/>
    </row>
    <row r="880" spans="12:12" ht="15" hidden="1">
      <c r="L880" s="156"/>
    </row>
    <row r="881" spans="12:12" ht="15" hidden="1">
      <c r="L881" s="156"/>
    </row>
    <row r="882" spans="12:12" ht="15" hidden="1">
      <c r="L882" s="156"/>
    </row>
    <row r="883" spans="12:12" ht="15" hidden="1">
      <c r="L883" s="156"/>
    </row>
    <row r="884" spans="12:12" ht="15" hidden="1">
      <c r="L884" s="156"/>
    </row>
    <row r="885" spans="12:12" ht="15" hidden="1">
      <c r="L885" s="156"/>
    </row>
    <row r="886" spans="12:12" ht="15" hidden="1">
      <c r="L886" s="156"/>
    </row>
    <row r="887" spans="12:12" ht="15" hidden="1">
      <c r="L887" s="156"/>
    </row>
    <row r="888" spans="12:12" ht="15" hidden="1">
      <c r="L888" s="156"/>
    </row>
    <row r="889" spans="12:12" ht="15" hidden="1">
      <c r="L889" s="156"/>
    </row>
    <row r="890" spans="12:12" ht="15" hidden="1">
      <c r="L890" s="156"/>
    </row>
    <row r="891" spans="12:12" ht="15" hidden="1">
      <c r="L891" s="156"/>
    </row>
    <row r="892" spans="12:12" ht="15" hidden="1">
      <c r="L892" s="156"/>
    </row>
    <row r="893" spans="12:12" ht="15" hidden="1">
      <c r="L893" s="156"/>
    </row>
    <row r="894" spans="12:12" ht="15" hidden="1">
      <c r="L894" s="156"/>
    </row>
    <row r="895" spans="12:12" ht="15" hidden="1">
      <c r="L895" s="156"/>
    </row>
    <row r="896" spans="12:12" ht="15" hidden="1">
      <c r="L896" s="156"/>
    </row>
    <row r="897" spans="12:12" ht="15" hidden="1">
      <c r="L897" s="156"/>
    </row>
    <row r="898" spans="12:12" ht="15" hidden="1">
      <c r="L898" s="156"/>
    </row>
    <row r="899" spans="12:12" ht="15" hidden="1">
      <c r="L899" s="156"/>
    </row>
    <row r="900" spans="12:12" ht="15" hidden="1">
      <c r="L900" s="156"/>
    </row>
    <row r="901" spans="12:12" ht="15" hidden="1">
      <c r="L901" s="156"/>
    </row>
    <row r="902" spans="12:12" ht="15" hidden="1">
      <c r="L902" s="156"/>
    </row>
    <row r="903" spans="12:12" ht="15" hidden="1">
      <c r="L903" s="156"/>
    </row>
    <row r="904" spans="12:12" ht="15" hidden="1">
      <c r="L904" s="156"/>
    </row>
    <row r="905" spans="12:12" ht="15" hidden="1">
      <c r="L905" s="156"/>
    </row>
    <row r="906" spans="12:12" ht="15" hidden="1">
      <c r="L906" s="156"/>
    </row>
    <row r="907" spans="12:12" ht="15" hidden="1">
      <c r="L907" s="156"/>
    </row>
    <row r="908" spans="12:12" ht="15" hidden="1">
      <c r="L908" s="156"/>
    </row>
    <row r="909" spans="12:12" ht="15" hidden="1">
      <c r="L909" s="156"/>
    </row>
    <row r="910" spans="12:12" ht="15" hidden="1">
      <c r="L910" s="156"/>
    </row>
    <row r="911" spans="12:12" ht="15" hidden="1">
      <c r="L911" s="156"/>
    </row>
    <row r="912" spans="12:12" ht="15" hidden="1">
      <c r="L912" s="156"/>
    </row>
    <row r="913" spans="12:12" ht="15" hidden="1">
      <c r="L913" s="156"/>
    </row>
    <row r="914" spans="12:12" ht="15" hidden="1">
      <c r="L914" s="156"/>
    </row>
    <row r="915" spans="12:12" ht="15" hidden="1">
      <c r="L915" s="156"/>
    </row>
    <row r="916" spans="12:12" ht="15" hidden="1">
      <c r="L916" s="156"/>
    </row>
    <row r="917" spans="12:12" ht="15" hidden="1">
      <c r="L917" s="156"/>
    </row>
    <row r="918" spans="12:12" ht="15" hidden="1">
      <c r="L918" s="156"/>
    </row>
    <row r="919" spans="12:12" ht="15" hidden="1">
      <c r="L919" s="156"/>
    </row>
    <row r="920" spans="12:12" ht="15" hidden="1">
      <c r="L920" s="156"/>
    </row>
    <row r="921" spans="12:12" ht="15" hidden="1">
      <c r="L921" s="156"/>
    </row>
    <row r="922" spans="12:12" ht="15" hidden="1">
      <c r="L922" s="156"/>
    </row>
    <row r="923" spans="12:12" ht="15" hidden="1">
      <c r="L923" s="156"/>
    </row>
    <row r="924" spans="12:12" ht="15" hidden="1">
      <c r="L924" s="156"/>
    </row>
    <row r="925" spans="12:12" ht="15" hidden="1">
      <c r="L925" s="156"/>
    </row>
    <row r="926" spans="12:12" ht="15" hidden="1">
      <c r="L926" s="156"/>
    </row>
    <row r="927" spans="12:12" ht="15" hidden="1">
      <c r="L927" s="156"/>
    </row>
    <row r="928" spans="12:12" ht="15" hidden="1">
      <c r="L928" s="156"/>
    </row>
    <row r="929" spans="1:1" hidden="1"/>
    <row r="930" spans="1:1" hidden="1"/>
    <row r="931" spans="1:1" hidden="1"/>
    <row r="932" spans="1:1" hidden="1"/>
    <row r="933" spans="1:1" hidden="1"/>
    <row r="934" spans="1:1" hidden="1"/>
    <row r="935" spans="1:1" hidden="1"/>
    <row r="936" spans="1:1" hidden="1">
      <c r="A936" s="149"/>
    </row>
    <row r="937" spans="1:1" hidden="1"/>
    <row r="938" spans="1:1" hidden="1"/>
    <row r="939" spans="1:1" hidden="1"/>
    <row r="940" spans="1:1" hidden="1"/>
    <row r="941" spans="1:1" hidden="1"/>
    <row r="942" spans="1:1" hidden="1"/>
    <row r="943" spans="1:1" hidden="1"/>
    <row r="944" spans="1:1" hidden="1"/>
    <row r="945" spans="1:9" ht="13.5" hidden="1" customHeight="1"/>
    <row r="946" spans="1:9" hidden="1">
      <c r="A946" s="64"/>
    </row>
    <row r="947" spans="1:9" hidden="1">
      <c r="A947" s="304" t="s">
        <v>16350</v>
      </c>
      <c r="B947" s="119" t="e">
        <f>VLOOKUP(A$31:A$2734,'DNEVNI IZVESTAJ'!B$2:G$1390,6,0)</f>
        <v>#N/A</v>
      </c>
      <c r="C947" s="134" t="e">
        <f>VLOOKUP(A$31:A$2734,'DNEVNI IZVESTAJ'!B$2:AS$1390,29,0)</f>
        <v>#N/A</v>
      </c>
      <c r="D947" s="133">
        <f>COUNTIF('DNEVNI IZVESTAJ'!B$2:B$1390,A$31:A$2715)</f>
        <v>0</v>
      </c>
      <c r="E947" s="133" t="e">
        <f>VLOOKUP(A$31:A$2759,'DNEVNI IZVESTAJ'!B$2:H$1390,5,0)</f>
        <v>#N/A</v>
      </c>
      <c r="F947" s="117">
        <f ca="1">SUMIF('DNEVNI IZVESTAJ'!A$2:D$1390,A947,'DNEVNI IZVESTAJ'!B$2:B$1390)</f>
        <v>0</v>
      </c>
      <c r="H947" s="117">
        <f ca="1">SUMIF('DNEVNI IZVESTAJ'!A$2:D$1390,A947,'DNEVNI IZVESTAJ'!C$2:C$1390)</f>
        <v>0</v>
      </c>
      <c r="I947" s="118">
        <f ca="1">SUM(F947:H947)</f>
        <v>0</v>
      </c>
    </row>
    <row r="948" spans="1:9">
      <c r="A948" s="304" t="s">
        <v>4038</v>
      </c>
      <c r="B948" s="119" t="str">
        <f>VLOOKUP(A$31:A$2734,'DNEVNI IZVESTAJ'!B$2:G$1390,6,0)</f>
        <v>SME</v>
      </c>
      <c r="C948" s="134" t="str">
        <f>VLOOKUP(A$31:A$2734,'DNEVNI IZVESTAJ'!B$2:AS$1390,29,0)</f>
        <v>8</v>
      </c>
      <c r="D948" s="133">
        <f>COUNTIF('DNEVNI IZVESTAJ'!B$2:B$1390,A$31:A$2715)</f>
        <v>5</v>
      </c>
      <c r="E948" s="133">
        <f>VLOOKUP(A$31:A$2759,'DNEVNI IZVESTAJ'!B$2:H$1390,5,0)</f>
        <v>137</v>
      </c>
      <c r="F948" s="117">
        <f ca="1">SUMIF('DNEVNI IZVESTAJ'!A$2:D$1390,A948,'DNEVNI IZVESTAJ'!B$2:B$1390)</f>
        <v>16265.37</v>
      </c>
      <c r="H948" s="117">
        <f ca="1">SUMIF('DNEVNI IZVESTAJ'!A$2:D$1390,A948,'DNEVNI IZVESTAJ'!C$2:C$1390)</f>
        <v>42782.39</v>
      </c>
      <c r="I948" s="118">
        <f ca="1">SUM(F948:H948)</f>
        <v>59047.76</v>
      </c>
    </row>
    <row r="949" spans="1:9">
      <c r="A949" s="149" t="s">
        <v>2540</v>
      </c>
      <c r="B949" s="119" t="str">
        <f>VLOOKUP(A$31:A$2734,'DNEVNI IZVESTAJ'!B$2:G$1390,6,0)</f>
        <v>SBB</v>
      </c>
      <c r="C949" s="134" t="str">
        <f>VLOOKUP(A$31:A$2734,'DNEVNI IZVESTAJ'!B$2:AS$1390,29,0)</f>
        <v>0</v>
      </c>
      <c r="D949" s="133">
        <f>COUNTIF('DNEVNI IZVESTAJ'!B$2:B$1390,A$31:A$2715)</f>
        <v>1</v>
      </c>
      <c r="E949" s="133">
        <f>VLOOKUP(A$31:A$2759,'DNEVNI IZVESTAJ'!B$2:H$1390,5,0)</f>
        <v>63</v>
      </c>
      <c r="F949" s="117">
        <f ca="1">SUMIF('DNEVNI IZVESTAJ'!A$2:D$1390,A949,'DNEVNI IZVESTAJ'!B$2:B$1390)</f>
        <v>796.33</v>
      </c>
      <c r="H949" s="117">
        <f ca="1">SUMIF('DNEVNI IZVESTAJ'!A$2:D$1390,A949,'DNEVNI IZVESTAJ'!C$2:C$1390)</f>
        <v>470.48</v>
      </c>
      <c r="I949" s="118">
        <f ca="1">SUM(F949:H949)</f>
        <v>1266.81</v>
      </c>
    </row>
    <row r="1509" spans="9:9">
      <c r="I1509" s="117"/>
    </row>
  </sheetData>
  <autoFilter ref="A30:I949">
    <filterColumn colId="0">
      <filters>
        <filter val="BELLA-HRAST DOO"/>
        <filter val="ILANDŽA KOMERC DOO"/>
        <filter val="KORKOVADO DOO"/>
        <filter val="MILLENNIUM TEAM DOO"/>
        <filter val="PROTEGE EAST DOO"/>
      </filters>
    </filterColumn>
    <sortState ref="A305:I949">
      <sortCondition descending="1" ref="A30:A946"/>
    </sortState>
  </autoFilter>
  <mergeCells count="3">
    <mergeCell ref="H4:K4"/>
    <mergeCell ref="A20:E20"/>
    <mergeCell ref="A26:E26"/>
  </mergeCells>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sheetPr codeName="Sheet12"/>
  <dimension ref="B1:K44"/>
  <sheetViews>
    <sheetView topLeftCell="A4" zoomScale="90" zoomScaleNormal="90" workbookViewId="0">
      <selection activeCell="B8" sqref="B8"/>
    </sheetView>
  </sheetViews>
  <sheetFormatPr defaultRowHeight="12.75"/>
  <cols>
    <col min="1" max="1" width="4.5703125" style="26" customWidth="1"/>
    <col min="2" max="2" width="12.85546875" style="26" customWidth="1"/>
    <col min="3" max="3" width="19.42578125" style="26" customWidth="1"/>
    <col min="4" max="4" width="22.85546875" style="26" customWidth="1"/>
    <col min="5" max="5" width="24.85546875" style="26" customWidth="1"/>
    <col min="6" max="6" width="20" style="26" customWidth="1"/>
    <col min="7" max="7" width="14.85546875" style="26" customWidth="1"/>
    <col min="8" max="8" width="3" style="26" customWidth="1"/>
    <col min="9" max="9" width="15.28515625" style="26" customWidth="1"/>
    <col min="10" max="10" width="3.28515625" style="26" customWidth="1"/>
    <col min="11" max="11" width="14.140625" style="38" customWidth="1"/>
    <col min="12" max="16384" width="9.140625" style="26"/>
  </cols>
  <sheetData>
    <row r="1" spans="2:11" ht="13.5" thickBot="1"/>
    <row r="2" spans="2:11" ht="16.5" thickBot="1">
      <c r="B2" s="593" t="s">
        <v>1064</v>
      </c>
      <c r="C2" s="594"/>
      <c r="D2" s="39"/>
    </row>
    <row r="3" spans="2:11" ht="13.5" thickBot="1"/>
    <row r="4" spans="2:11" ht="13.5" thickBot="1">
      <c r="B4" s="595">
        <f ca="1">TODAY()</f>
        <v>42083</v>
      </c>
      <c r="C4" s="596"/>
      <c r="D4" s="596"/>
      <c r="E4" s="596"/>
      <c r="F4" s="596"/>
      <c r="G4" s="596"/>
      <c r="H4" s="596"/>
      <c r="I4" s="596"/>
      <c r="J4" s="596"/>
      <c r="K4" s="597"/>
    </row>
    <row r="5" spans="2:11" ht="13.5" thickBot="1"/>
    <row r="6" spans="2:11" ht="36.75" customHeight="1" thickBot="1">
      <c r="B6" s="40" t="s">
        <v>1066</v>
      </c>
      <c r="C6" s="41" t="s">
        <v>2089</v>
      </c>
      <c r="D6" s="41" t="s">
        <v>1068</v>
      </c>
      <c r="E6" s="41" t="s">
        <v>2090</v>
      </c>
      <c r="F6" s="40" t="s">
        <v>1067</v>
      </c>
      <c r="G6" s="41" t="s">
        <v>2091</v>
      </c>
      <c r="H6" s="28"/>
      <c r="I6" s="41" t="s">
        <v>1063</v>
      </c>
      <c r="J6" s="42"/>
      <c r="K6" s="41" t="s">
        <v>1065</v>
      </c>
    </row>
    <row r="7" spans="2:11" ht="5.25" customHeight="1">
      <c r="B7" s="43"/>
      <c r="C7" s="43"/>
      <c r="D7" s="43"/>
      <c r="E7" s="43"/>
      <c r="F7" s="43"/>
      <c r="G7" s="43"/>
    </row>
    <row r="8" spans="2:11">
      <c r="B8" s="37" t="s">
        <v>1595</v>
      </c>
      <c r="C8" s="50" t="str">
        <f>VLOOKUP(B$8:B$44,'Total Portfolio'!A$3:AG$21191,28,0)</f>
        <v>LAGER DOO</v>
      </c>
      <c r="D8" s="44" t="str">
        <f>VLOOKUP(B$8:B$44,'Total Portfolio'!A$3:AG$3083,3,0)</f>
        <v>SEJAČICA TEREX FINLAY 694T</v>
      </c>
      <c r="E8" s="51" t="str">
        <f>VLOOKUP(B$8:B$44,'Total Portfolio'!A$3:B$3059,2,0)</f>
        <v>A.G.V. SEPARACIJA AD</v>
      </c>
      <c r="F8" s="45">
        <v>311560.12</v>
      </c>
      <c r="G8" s="46">
        <f>SUM(F8-I8)</f>
        <v>0</v>
      </c>
      <c r="H8" s="47"/>
      <c r="I8" s="45">
        <v>311560.12</v>
      </c>
      <c r="J8" s="30"/>
      <c r="K8" s="48" t="s">
        <v>4288</v>
      </c>
    </row>
    <row r="9" spans="2:11">
      <c r="B9" s="49" t="s">
        <v>5204</v>
      </c>
      <c r="C9" s="50" t="str">
        <f>VLOOKUP(B$8:B$44,'Total Portfolio'!A$3:AG$21191,28,0)</f>
        <v>LAGER DOO</v>
      </c>
      <c r="D9" s="44" t="str">
        <f>VLOOKUP(B$8:B$44,'Total Portfolio'!A$3:AG$3083,3,0)</f>
        <v>SEJAČICA FINLAY 694T</v>
      </c>
      <c r="E9" s="51" t="str">
        <f>VLOOKUP(B$8:B$44,'Total Portfolio'!A$3:B$3059,2,0)</f>
        <v>ARHITEKTON DOO</v>
      </c>
      <c r="F9" s="45">
        <v>309740.56</v>
      </c>
      <c r="G9" s="46">
        <f t="shared" ref="G9:G44" si="0">SUM(F9-I9)</f>
        <v>0</v>
      </c>
      <c r="H9" s="47"/>
      <c r="I9" s="45">
        <v>309740.56</v>
      </c>
      <c r="J9" s="30"/>
      <c r="K9" s="48" t="s">
        <v>4288</v>
      </c>
    </row>
    <row r="10" spans="2:11">
      <c r="B10" s="49" t="s">
        <v>4985</v>
      </c>
      <c r="C10" s="50" t="str">
        <f>VLOOKUP(B$8:B$44,'Total Portfolio'!A$3:AG$21191,28,0)</f>
        <v>GAVRO I SINOVI DOO</v>
      </c>
      <c r="D10" s="44" t="str">
        <f>VLOOKUP(B$8:B$44,'Total Portfolio'!A$3:AG$3083,3,0)</f>
        <v>CNC Record 100 NT TVN</v>
      </c>
      <c r="E10" s="51" t="str">
        <f>VLOOKUP(B$8:B$44,'Total Portfolio'!A$3:B$3059,2,0)</f>
        <v>BEODRVO - PLUS DOO</v>
      </c>
      <c r="F10" s="45">
        <v>138712.72880000001</v>
      </c>
      <c r="G10" s="46">
        <f t="shared" si="0"/>
        <v>0</v>
      </c>
      <c r="H10" s="47"/>
      <c r="I10" s="45">
        <v>138712.72880000001</v>
      </c>
      <c r="J10" s="30"/>
      <c r="K10" s="48" t="s">
        <v>4288</v>
      </c>
    </row>
    <row r="11" spans="2:11">
      <c r="B11" s="49" t="s">
        <v>4989</v>
      </c>
      <c r="C11" s="50" t="str">
        <f>VLOOKUP(B$8:B$44,'Total Portfolio'!A$3:AG$21191,28,0)</f>
        <v>GAVRO I SINOVI DOO</v>
      </c>
      <c r="D11" s="44" t="str">
        <f>VLOOKUP(B$8:B$44,'Total Portfolio'!A$3:AG$3083,3,0)</f>
        <v>Ugaoni centar Windor 20 M</v>
      </c>
      <c r="E11" s="51" t="str">
        <f>VLOOKUP(B$8:B$44,'Total Portfolio'!A$3:B$3059,2,0)</f>
        <v>BEODRVO - PLUS DOO</v>
      </c>
      <c r="F11" s="45">
        <v>126270.91500000004</v>
      </c>
      <c r="G11" s="46">
        <f t="shared" si="0"/>
        <v>1.4551915228366852E-11</v>
      </c>
      <c r="H11" s="47"/>
      <c r="I11" s="45">
        <v>126270.91500000002</v>
      </c>
      <c r="J11" s="30"/>
      <c r="K11" s="48" t="s">
        <v>4288</v>
      </c>
    </row>
    <row r="12" spans="2:11">
      <c r="B12" s="49" t="s">
        <v>4991</v>
      </c>
      <c r="C12" s="50" t="str">
        <f>VLOOKUP(B$8:B$44,'Total Portfolio'!A$3:AG$21191,28,0)</f>
        <v>GAVRO I SINOVI DOO</v>
      </c>
      <c r="D12" s="44" t="str">
        <f>VLOOKUP(B$8:B$44,'Total Portfolio'!A$3:AG$3083,3,0)</f>
        <v>Četvorostrana Superset XL</v>
      </c>
      <c r="E12" s="51" t="str">
        <f>VLOOKUP(B$8:B$44,'Total Portfolio'!A$3:B$3059,2,0)</f>
        <v>BEODRVO - PLUS DOO</v>
      </c>
      <c r="F12" s="45">
        <v>36714.437399999988</v>
      </c>
      <c r="G12" s="46">
        <f t="shared" si="0"/>
        <v>0</v>
      </c>
      <c r="H12" s="47"/>
      <c r="I12" s="45">
        <v>36714.437399999988</v>
      </c>
      <c r="J12" s="30"/>
      <c r="K12" s="48" t="s">
        <v>4288</v>
      </c>
    </row>
    <row r="13" spans="2:11">
      <c r="B13" s="49" t="s">
        <v>4993</v>
      </c>
      <c r="C13" s="50" t="str">
        <f>VLOOKUP(B$8:B$44,'Total Portfolio'!A$3:AG$21191,28,0)</f>
        <v>GAVRO I SINOVI DOO</v>
      </c>
      <c r="D13" s="44" t="str">
        <f>VLOOKUP(B$8:B$44,'Total Portfolio'!A$3:AG$3083,3,0)</f>
        <v>Frezer T 115 Nova</v>
      </c>
      <c r="E13" s="51" t="str">
        <f>VLOOKUP(B$8:B$44,'Total Portfolio'!A$3:B$3059,2,0)</f>
        <v>BEODRVO - PLUS DOO</v>
      </c>
      <c r="F13" s="45">
        <v>5602.7816000000003</v>
      </c>
      <c r="G13" s="46">
        <f t="shared" si="0"/>
        <v>0</v>
      </c>
      <c r="H13" s="47"/>
      <c r="I13" s="45">
        <v>5602.7816000000003</v>
      </c>
      <c r="J13" s="30"/>
      <c r="K13" s="48" t="s">
        <v>4288</v>
      </c>
    </row>
    <row r="14" spans="2:11">
      <c r="B14" s="49" t="s">
        <v>4995</v>
      </c>
      <c r="C14" s="50" t="str">
        <f>VLOOKUP(B$8:B$44,'Total Portfolio'!A$3:AG$21191,28,0)</f>
        <v>GAVRO I SINOVI DOO</v>
      </c>
      <c r="D14" s="44" t="str">
        <f>VLOOKUP(B$8:B$44,'Total Portfolio'!A$3:AG$3083,3,0)</f>
        <v>ABRIHTER F 520 NOVA</v>
      </c>
      <c r="E14" s="51" t="str">
        <f>VLOOKUP(B$8:B$44,'Total Portfolio'!A$3:B$3059,2,0)</f>
        <v>BEODRVO - PLUS DOO</v>
      </c>
      <c r="F14" s="45">
        <v>4227.8456000000006</v>
      </c>
      <c r="G14" s="46">
        <f t="shared" si="0"/>
        <v>0</v>
      </c>
      <c r="H14" s="47"/>
      <c r="I14" s="45">
        <v>4227.8456000000006</v>
      </c>
      <c r="J14" s="30"/>
      <c r="K14" s="48" t="s">
        <v>4288</v>
      </c>
    </row>
    <row r="15" spans="2:11">
      <c r="B15" s="49" t="s">
        <v>4999</v>
      </c>
      <c r="C15" s="50" t="str">
        <f>VLOOKUP(B$8:B$44,'Total Portfolio'!A$3:AG$21191,28,0)</f>
        <v>GAVRO I SINOVI DOO</v>
      </c>
      <c r="D15" s="44" t="str">
        <f>VLOOKUP(B$8:B$44,'Total Portfolio'!A$3:AG$3083,3,0)</f>
        <v>FORMATIZER SI 300 NOVA</v>
      </c>
      <c r="E15" s="51" t="str">
        <f>VLOOKUP(B$8:B$44,'Total Portfolio'!A$3:B$3059,2,0)</f>
        <v>BEODRVO - PLUS DOO</v>
      </c>
      <c r="F15" s="45">
        <v>4743.5410000000002</v>
      </c>
      <c r="G15" s="46">
        <f t="shared" si="0"/>
        <v>0</v>
      </c>
      <c r="H15" s="47"/>
      <c r="I15" s="45">
        <v>4743.5410000000002</v>
      </c>
      <c r="J15" s="30"/>
      <c r="K15" s="48" t="s">
        <v>4288</v>
      </c>
    </row>
    <row r="16" spans="2:11">
      <c r="B16" s="49" t="s">
        <v>5001</v>
      </c>
      <c r="C16" s="50" t="str">
        <f>VLOOKUP(B$8:B$44,'Total Portfolio'!A$3:AG$21191,28,0)</f>
        <v>GAVRO I SINOVI DOO</v>
      </c>
      <c r="D16" s="44" t="str">
        <f>VLOOKUP(B$8:B$44,'Total Portfolio'!A$3:AG$3083,3,0)</f>
        <v>FORMATIZER SI 400 NOVA</v>
      </c>
      <c r="E16" s="51" t="str">
        <f>VLOOKUP(B$8:B$44,'Total Portfolio'!A$3:B$3059,2,0)</f>
        <v>BEODRVO - PLUS DOO</v>
      </c>
      <c r="F16" s="45">
        <v>6015.4512000000004</v>
      </c>
      <c r="G16" s="46">
        <f t="shared" si="0"/>
        <v>0</v>
      </c>
      <c r="H16" s="47"/>
      <c r="I16" s="45">
        <v>6015.4512000000004</v>
      </c>
      <c r="J16" s="30"/>
      <c r="K16" s="48" t="s">
        <v>4288</v>
      </c>
    </row>
    <row r="17" spans="2:11">
      <c r="B17" s="49" t="s">
        <v>3842</v>
      </c>
      <c r="C17" s="50" t="str">
        <f>VLOOKUP(B$8:B$44,'Total Portfolio'!A$3:AG$21191,28,0)</f>
        <v>GAVRO I SINOVI DOO</v>
      </c>
      <c r="D17" s="44" t="str">
        <f>VLOOKUP(B$8:B$44,'Total Portfolio'!A$3:AG$3083,3,0)</f>
        <v>FREZER TF 110 NOVA</v>
      </c>
      <c r="E17" s="51" t="str">
        <f>VLOOKUP(B$8:B$44,'Total Portfolio'!A$3:B$3059,2,0)</f>
        <v>BEODRVO - PLUS DOO</v>
      </c>
      <c r="F17" s="45">
        <v>5575.8186000000014</v>
      </c>
      <c r="G17" s="46">
        <f t="shared" si="0"/>
        <v>0</v>
      </c>
      <c r="H17" s="47"/>
      <c r="I17" s="45">
        <v>5575.8186000000014</v>
      </c>
      <c r="J17" s="30"/>
      <c r="K17" s="48" t="s">
        <v>4288</v>
      </c>
    </row>
    <row r="18" spans="2:11">
      <c r="B18" s="49" t="s">
        <v>3844</v>
      </c>
      <c r="C18" s="50" t="str">
        <f>VLOOKUP(B$8:B$44,'Total Portfolio'!A$3:AG$21191,28,0)</f>
        <v>GAVRO I SINOVI DOO</v>
      </c>
      <c r="D18" s="44" t="str">
        <f>VLOOKUP(B$8:B$44,'Total Portfolio'!A$3:AG$3083,3,0)</f>
        <v>TECHNOMAC PRESA</v>
      </c>
      <c r="E18" s="51" t="str">
        <f>VLOOKUP(B$8:B$44,'Total Portfolio'!A$3:B$3059,2,0)</f>
        <v>BEODRVO - PLUS DOO</v>
      </c>
      <c r="F18" s="45">
        <v>10357.980999999996</v>
      </c>
      <c r="G18" s="46">
        <f t="shared" si="0"/>
        <v>0</v>
      </c>
      <c r="H18" s="47"/>
      <c r="I18" s="45">
        <v>10357.980999999996</v>
      </c>
      <c r="J18" s="30"/>
      <c r="K18" s="48" t="s">
        <v>4288</v>
      </c>
    </row>
    <row r="19" spans="2:11">
      <c r="B19" s="49" t="s">
        <v>3846</v>
      </c>
      <c r="C19" s="50" t="str">
        <f>VLOOKUP(B$8:B$44,'Total Portfolio'!A$3:AG$21191,28,0)</f>
        <v>GAVRO I SINOVI DOO</v>
      </c>
      <c r="D19" s="44" t="str">
        <f>VLOOKUP(B$8:B$44,'Total Portfolio'!A$3:AG$3083,3,0)</f>
        <v>TECHNOMAC ger testera, radijalna testera i modelarska brusilica</v>
      </c>
      <c r="E19" s="51" t="str">
        <f>VLOOKUP(B$8:B$44,'Total Portfolio'!A$3:B$3059,2,0)</f>
        <v>BEODRVO - PLUS DOO</v>
      </c>
      <c r="F19" s="45">
        <v>3987.4205999999999</v>
      </c>
      <c r="G19" s="46">
        <f t="shared" si="0"/>
        <v>-4.5474735088646412E-13</v>
      </c>
      <c r="H19" s="47"/>
      <c r="I19" s="45">
        <v>3987.4206000000004</v>
      </c>
      <c r="J19" s="30"/>
      <c r="K19" s="48" t="s">
        <v>4288</v>
      </c>
    </row>
    <row r="20" spans="2:11">
      <c r="B20" s="49" t="s">
        <v>3838</v>
      </c>
      <c r="C20" s="50" t="str">
        <f>VLOOKUP(B$8:B$44,'Total Portfolio'!A$3:AG$21191,28,0)</f>
        <v>GAVRO I SINOVI DOO</v>
      </c>
      <c r="D20" s="44" t="str">
        <f>VLOOKUP(B$8:B$44,'Total Portfolio'!A$3:AG$3083,3,0)</f>
        <v>TECHNOMAC KOMPRESOR</v>
      </c>
      <c r="E20" s="51" t="str">
        <f>VLOOKUP(B$8:B$44,'Total Portfolio'!A$3:B$3059,2,0)</f>
        <v>BEODRVO - PLUS DOO</v>
      </c>
      <c r="F20" s="45">
        <v>3020.1746000000003</v>
      </c>
      <c r="G20" s="46">
        <f t="shared" si="0"/>
        <v>0</v>
      </c>
      <c r="H20" s="47"/>
      <c r="I20" s="45">
        <v>3020.1746000000003</v>
      </c>
      <c r="J20" s="30"/>
      <c r="K20" s="48" t="s">
        <v>4288</v>
      </c>
    </row>
    <row r="21" spans="2:11">
      <c r="B21" s="49" t="s">
        <v>3840</v>
      </c>
      <c r="C21" s="50" t="str">
        <f>VLOOKUP(B$8:B$44,'Total Portfolio'!A$3:AG$21191,28,0)</f>
        <v>GAVRO I SINOVI DOO</v>
      </c>
      <c r="D21" s="44" t="str">
        <f>VLOOKUP(B$8:B$44,'Total Portfolio'!A$3:AG$3083,3,0)</f>
        <v>TECHNOMAC ŠIROKOTRAČNA BRUSILICA</v>
      </c>
      <c r="E21" s="51" t="str">
        <f>VLOOKUP(B$8:B$44,'Total Portfolio'!A$3:B$3059,2,0)</f>
        <v>BEODRVO - PLUS DOO</v>
      </c>
      <c r="F21" s="45">
        <v>5877.9103999999998</v>
      </c>
      <c r="G21" s="46">
        <f t="shared" si="0"/>
        <v>0</v>
      </c>
      <c r="H21" s="47"/>
      <c r="I21" s="45">
        <v>5877.9103999999998</v>
      </c>
      <c r="J21" s="30"/>
      <c r="K21" s="48" t="s">
        <v>4288</v>
      </c>
    </row>
    <row r="22" spans="2:11">
      <c r="B22" s="49" t="s">
        <v>4005</v>
      </c>
      <c r="C22" s="50" t="str">
        <f>VLOOKUP(B$8:B$44,'Total Portfolio'!A$3:AG$21191,28,0)</f>
        <v>GAVRO I SINOVI DOO</v>
      </c>
      <c r="D22" s="44" t="str">
        <f>VLOOKUP(B$8:B$44,'Total Portfolio'!A$3:AG$3083,3,0)</f>
        <v>COMPA double-matic 350 ger</v>
      </c>
      <c r="E22" s="51" t="str">
        <f>VLOOKUP(B$8:B$44,'Total Portfolio'!A$3:B$3059,2,0)</f>
        <v>BEODRVO - PLUS DOO</v>
      </c>
      <c r="F22" s="45">
        <v>16236.422400000007</v>
      </c>
      <c r="G22" s="46">
        <f t="shared" si="0"/>
        <v>0</v>
      </c>
      <c r="H22" s="47"/>
      <c r="I22" s="45">
        <v>16236.422400000007</v>
      </c>
      <c r="J22" s="30"/>
      <c r="K22" s="48" t="s">
        <v>4288</v>
      </c>
    </row>
    <row r="23" spans="2:11">
      <c r="B23" s="49" t="s">
        <v>4007</v>
      </c>
      <c r="C23" s="50" t="str">
        <f>VLOOKUP(B$8:B$44,'Total Portfolio'!A$3:AG$21191,28,0)</f>
        <v>GAVRO I SINOVI DOO</v>
      </c>
      <c r="D23" s="44" t="str">
        <f>VLOOKUP(B$8:B$44,'Total Portfolio'!A$3:AG$3083,3,0)</f>
        <v>PRESA OMNIFORM 70</v>
      </c>
      <c r="E23" s="51" t="str">
        <f>VLOOKUP(B$8:B$44,'Total Portfolio'!A$3:B$3059,2,0)</f>
        <v>BEODRVO - PLUS DOO</v>
      </c>
      <c r="F23" s="45">
        <v>17121.988799999999</v>
      </c>
      <c r="G23" s="46">
        <f t="shared" si="0"/>
        <v>0</v>
      </c>
      <c r="H23" s="47"/>
      <c r="I23" s="45">
        <v>17121.988799999999</v>
      </c>
      <c r="J23" s="30"/>
      <c r="K23" s="48" t="s">
        <v>4288</v>
      </c>
    </row>
    <row r="24" spans="2:11">
      <c r="B24" s="49" t="s">
        <v>3978</v>
      </c>
      <c r="C24" s="50" t="str">
        <f>VLOOKUP(B$8:B$44,'Total Portfolio'!A$3:AG$21191,28,0)</f>
        <v>RADMILOVIĆ DOO</v>
      </c>
      <c r="D24" s="44" t="str">
        <f>VLOOKUP(B$8:B$44,'Total Portfolio'!A$3:AG$3083,3,0)</f>
        <v>HOLZ-HER 1255 SA OPREMOM</v>
      </c>
      <c r="E24" s="51" t="str">
        <f>VLOOKUP(B$8:B$44,'Total Portfolio'!A$3:B$3059,2,0)</f>
        <v>VERDI SZTR MARKO MIJAILOVIĆ</v>
      </c>
      <c r="F24" s="45">
        <v>5841.7</v>
      </c>
      <c r="G24" s="46">
        <f t="shared" si="0"/>
        <v>0</v>
      </c>
      <c r="H24" s="47"/>
      <c r="I24" s="45">
        <v>5841.7</v>
      </c>
      <c r="J24" s="30"/>
      <c r="K24" s="48" t="s">
        <v>4288</v>
      </c>
    </row>
    <row r="25" spans="2:11">
      <c r="B25" s="49" t="s">
        <v>4583</v>
      </c>
      <c r="C25" s="50" t="str">
        <f>VLOOKUP(B$8:B$44,'Total Portfolio'!A$3:AG$21191,28,0)</f>
        <v>MULTIVAC DOO</v>
      </c>
      <c r="D25" s="44" t="str">
        <f>VLOOKUP(B$8:B$44,'Total Portfolio'!A$3:AG$3083,3,0)</f>
        <v>MULTIVAC MAŠINA ZA PAKOVANJE C-500</v>
      </c>
      <c r="E25" s="51" t="str">
        <f>VLOOKUP(B$8:B$44,'Total Portfolio'!A$3:B$3059,2,0)</f>
        <v>AM-PRODUKTVRŠAC DOO</v>
      </c>
      <c r="F25" s="45">
        <v>9702.99</v>
      </c>
      <c r="G25" s="46">
        <f t="shared" si="0"/>
        <v>9466.33</v>
      </c>
      <c r="H25" s="47"/>
      <c r="I25" s="45">
        <v>236.66</v>
      </c>
      <c r="J25" s="30"/>
      <c r="K25" s="48" t="s">
        <v>4288</v>
      </c>
    </row>
    <row r="26" spans="2:11">
      <c r="B26" s="49" t="s">
        <v>2081</v>
      </c>
      <c r="C26" s="50" t="str">
        <f>VLOOKUP(B$8:B$44,'Total Portfolio'!A$3:AG$21191,28,0)</f>
        <v>NORDEN TECH DOO</v>
      </c>
      <c r="D26" s="44" t="str">
        <f>VLOOKUP(B$8:B$44,'Total Portfolio'!A$3:AG$3083,3,0)</f>
        <v>HYUNDAI VILJUŠKAR HDF 18-5</v>
      </c>
      <c r="E26" s="51" t="str">
        <f>VLOOKUP(B$8:B$44,'Total Portfolio'!A$3:B$3059,2,0)</f>
        <v>IGM TRUDBENIK AD</v>
      </c>
      <c r="F26" s="45">
        <v>18621.5</v>
      </c>
      <c r="G26" s="46">
        <f t="shared" si="0"/>
        <v>31.315652337689244</v>
      </c>
      <c r="H26" s="47"/>
      <c r="I26" s="45">
        <v>18590.184347662311</v>
      </c>
      <c r="J26" s="30"/>
      <c r="K26" s="48" t="s">
        <v>4288</v>
      </c>
    </row>
    <row r="27" spans="2:11">
      <c r="B27" s="49" t="s">
        <v>2083</v>
      </c>
      <c r="C27" s="50" t="str">
        <f>VLOOKUP(B$8:B$44,'Total Portfolio'!A$3:AG$21191,28,0)</f>
        <v>NORDEN TECH DOO</v>
      </c>
      <c r="D27" s="44" t="str">
        <f>VLOOKUP(B$8:B$44,'Total Portfolio'!A$3:AG$3083,3,0)</f>
        <v>HYUNDAI VILJUŠKAR HDF 18-5</v>
      </c>
      <c r="E27" s="51" t="str">
        <f>VLOOKUP(B$8:B$44,'Total Portfolio'!A$3:B$3059,2,0)</f>
        <v>IGM TRUDBENIK AD</v>
      </c>
      <c r="F27" s="45">
        <v>18621.5</v>
      </c>
      <c r="G27" s="46">
        <f t="shared" si="0"/>
        <v>0</v>
      </c>
      <c r="H27" s="47"/>
      <c r="I27" s="45">
        <v>18621.5</v>
      </c>
      <c r="J27" s="30"/>
      <c r="K27" s="48" t="s">
        <v>4288</v>
      </c>
    </row>
    <row r="28" spans="2:11">
      <c r="B28" s="49" t="s">
        <v>3856</v>
      </c>
      <c r="C28" s="50" t="str">
        <f>VLOOKUP(B$8:B$44,'Total Portfolio'!A$3:AG$21191,28,0)</f>
        <v>AGROVOJVODINA - MEHANIZACIJA AD</v>
      </c>
      <c r="D28" s="44" t="str">
        <f>VLOOKUP(B$8:B$44,'Total Portfolio'!A$3:AG$3083,3,0)</f>
        <v>UTOVARIVAČ CLG 842 LIUGONG</v>
      </c>
      <c r="E28" s="51" t="str">
        <f>VLOOKUP(B$8:B$44,'Total Portfolio'!A$3:B$3059,2,0)</f>
        <v>IGM TRUDBENIK AD</v>
      </c>
      <c r="F28" s="45">
        <v>34416.28</v>
      </c>
      <c r="G28" s="46">
        <f t="shared" si="0"/>
        <v>33950.6</v>
      </c>
      <c r="H28" s="47"/>
      <c r="I28" s="45">
        <v>465.68</v>
      </c>
      <c r="J28" s="30"/>
      <c r="K28" s="48" t="s">
        <v>4288</v>
      </c>
    </row>
    <row r="29" spans="2:11">
      <c r="B29" s="49" t="s">
        <v>5082</v>
      </c>
      <c r="C29" s="50" t="str">
        <f>VLOOKUP(B$8:B$44,'Total Portfolio'!A$3:AG$21191,28,0)</f>
        <v>HYUNDAI AUTO DOO</v>
      </c>
      <c r="D29" s="44" t="str">
        <f>VLOOKUP(B$8:B$44,'Total Portfolio'!A$3:AG$3083,3,0)</f>
        <v>HYUNDAI H-1 2.5 CRDI   FURGON 3S</v>
      </c>
      <c r="E29" s="51" t="str">
        <f>VLOOKUP(B$8:B$44,'Total Portfolio'!A$3:B$3059,2,0)</f>
        <v>SK SEMENARNA DOO</v>
      </c>
      <c r="F29" s="45">
        <v>16510</v>
      </c>
      <c r="G29" s="46">
        <f t="shared" si="0"/>
        <v>16510</v>
      </c>
      <c r="H29" s="47"/>
      <c r="I29" s="45">
        <v>0</v>
      </c>
      <c r="J29" s="30"/>
      <c r="K29" s="48" t="s">
        <v>6311</v>
      </c>
    </row>
    <row r="30" spans="2:11">
      <c r="B30" s="49" t="s">
        <v>5085</v>
      </c>
      <c r="C30" s="50" t="str">
        <f>VLOOKUP(B$8:B$44,'Total Portfolio'!A$3:AG$21191,28,0)</f>
        <v>HYUNDAI AUTO DOO</v>
      </c>
      <c r="D30" s="44" t="str">
        <f>VLOOKUP(B$8:B$44,'Total Portfolio'!A$3:AG$3083,3,0)</f>
        <v>HYUNDAI I30 1,4 DOHC 5VR GL</v>
      </c>
      <c r="E30" s="51" t="str">
        <f>VLOOKUP(B$8:B$44,'Total Portfolio'!A$3:B$3059,2,0)</f>
        <v>SK SEMENARNA DOO</v>
      </c>
      <c r="F30" s="45">
        <v>8148.31</v>
      </c>
      <c r="G30" s="46">
        <f t="shared" si="0"/>
        <v>8148.31</v>
      </c>
      <c r="H30" s="47"/>
      <c r="I30" s="45">
        <v>0</v>
      </c>
      <c r="J30" s="30"/>
      <c r="K30" s="48" t="s">
        <v>6311</v>
      </c>
    </row>
    <row r="31" spans="2:11">
      <c r="B31" s="49" t="s">
        <v>5086</v>
      </c>
      <c r="C31" s="50" t="str">
        <f>VLOOKUP(B$8:B$44,'Total Portfolio'!A$3:AG$21191,28,0)</f>
        <v>HYUNDAI AUTO DOO</v>
      </c>
      <c r="D31" s="44" t="str">
        <f>VLOOKUP(B$8:B$44,'Total Portfolio'!A$3:AG$3083,3,0)</f>
        <v>HYUNDAI I30 1,4 DOHC 5VR GL</v>
      </c>
      <c r="E31" s="51" t="str">
        <f>VLOOKUP(B$8:B$44,'Total Portfolio'!A$3:B$3059,2,0)</f>
        <v>SK SEMENARNA DOO</v>
      </c>
      <c r="F31" s="45">
        <v>8148.31</v>
      </c>
      <c r="G31" s="46">
        <f t="shared" si="0"/>
        <v>8148.31</v>
      </c>
      <c r="H31" s="47"/>
      <c r="I31" s="45">
        <v>0</v>
      </c>
      <c r="J31" s="30"/>
      <c r="K31" s="48" t="s">
        <v>6311</v>
      </c>
    </row>
    <row r="32" spans="2:11">
      <c r="B32" s="49" t="s">
        <v>4650</v>
      </c>
      <c r="C32" s="50" t="str">
        <f>VLOOKUP(B$8:B$44,'Total Portfolio'!A$3:AG$21191,28,0)</f>
        <v>ALMEX DOO</v>
      </c>
      <c r="D32" s="44" t="str">
        <f>VLOOKUP(B$8:B$44,'Total Portfolio'!A$3:AG$3083,3,0)</f>
        <v>SEJALICA HORSCH  PRONTO DC 6</v>
      </c>
      <c r="E32" s="51" t="str">
        <f>VLOOKUP(B$8:B$44,'Total Portfolio'!A$3:B$3059,2,0)</f>
        <v>VOJVODINA AD</v>
      </c>
      <c r="F32" s="45">
        <v>42385.01</v>
      </c>
      <c r="G32" s="46">
        <f t="shared" si="0"/>
        <v>0</v>
      </c>
      <c r="H32" s="47"/>
      <c r="I32" s="45">
        <v>42385.01</v>
      </c>
      <c r="J32" s="30"/>
      <c r="K32" s="48" t="s">
        <v>6311</v>
      </c>
    </row>
    <row r="33" spans="2:11">
      <c r="B33" s="49" t="s">
        <v>5263</v>
      </c>
      <c r="C33" s="50" t="str">
        <f>VLOOKUP(B$8:B$44,'Total Portfolio'!A$3:AG$21191,28,0)</f>
        <v>INTEREXIM DOO</v>
      </c>
      <c r="D33" s="44" t="str">
        <f>VLOOKUP(B$8:B$44,'Total Portfolio'!A$3:AG$3083,3,0)</f>
        <v>MAŠINA ZA LIVENJE PLASTIKE ARBURG GOLDEN EDITION 320C-500-170</v>
      </c>
      <c r="E33" s="51" t="str">
        <f>VLOOKUP(B$8:B$44,'Total Portfolio'!A$3:B$3059,2,0)</f>
        <v>TRGOPREVOZ DOO</v>
      </c>
      <c r="F33" s="45">
        <v>4280.82</v>
      </c>
      <c r="G33" s="46">
        <f t="shared" si="0"/>
        <v>0</v>
      </c>
      <c r="H33" s="47"/>
      <c r="I33" s="45">
        <v>4280.82</v>
      </c>
      <c r="J33" s="30"/>
      <c r="K33" s="48" t="s">
        <v>6311</v>
      </c>
    </row>
    <row r="34" spans="2:11">
      <c r="B34" s="49" t="s">
        <v>5679</v>
      </c>
      <c r="C34" s="50" t="str">
        <f>VLOOKUP(B$8:B$44,'Total Portfolio'!A$3:AG$21191,28,0)</f>
        <v>INTEREXIM DOO</v>
      </c>
      <c r="D34" s="44" t="str">
        <f>VLOOKUP(B$8:B$44,'Total Portfolio'!A$3:AG$3083,3,0)</f>
        <v>MAŠINA ZA LIVENJE PLASTIKE ARBURG GOLDEN EDITION 470C-1500-400</v>
      </c>
      <c r="E34" s="51" t="str">
        <f>VLOOKUP(B$8:B$44,'Total Portfolio'!A$3:B$3059,2,0)</f>
        <v>TRGOPREVOZ DOO</v>
      </c>
      <c r="F34" s="45">
        <v>6311.37</v>
      </c>
      <c r="G34" s="46">
        <f t="shared" si="0"/>
        <v>0</v>
      </c>
      <c r="H34" s="47"/>
      <c r="I34" s="45">
        <v>6311.37</v>
      </c>
      <c r="J34" s="30"/>
      <c r="K34" s="48" t="s">
        <v>6311</v>
      </c>
    </row>
    <row r="35" spans="2:11">
      <c r="B35" s="49" t="s">
        <v>637</v>
      </c>
      <c r="C35" s="50" t="str">
        <f>VLOOKUP(B$8:B$44,'Total Portfolio'!A$3:AG$21191,28,0)</f>
        <v>AUTOCENTAR ČANJI DOO</v>
      </c>
      <c r="D35" s="44" t="str">
        <f>VLOOKUP(B$8:B$44,'Total Portfolio'!A$3:AG$3083,3,0)</f>
        <v>VOLKSWAGEN GOLF 1.4 TRENDLINE</v>
      </c>
      <c r="E35" s="51" t="str">
        <f>VLOOKUP(B$8:B$44,'Total Portfolio'!A$3:B$3059,2,0)</f>
        <v>MOJ TAXI TIM DOO</v>
      </c>
      <c r="F35" s="45">
        <v>7813.29</v>
      </c>
      <c r="G35" s="46">
        <f t="shared" si="0"/>
        <v>0</v>
      </c>
      <c r="H35" s="47"/>
      <c r="I35" s="45">
        <v>7813.29</v>
      </c>
      <c r="J35" s="30"/>
      <c r="K35" s="48" t="s">
        <v>4288</v>
      </c>
    </row>
    <row r="36" spans="2:11">
      <c r="B36" s="49" t="s">
        <v>639</v>
      </c>
      <c r="C36" s="50" t="str">
        <f>VLOOKUP(B$8:B$44,'Total Portfolio'!A$3:AG$21191,28,0)</f>
        <v>AUTOCENTAR ČANJI DOO</v>
      </c>
      <c r="D36" s="44" t="str">
        <f>VLOOKUP(B$8:B$44,'Total Portfolio'!A$3:AG$3083,3,0)</f>
        <v>VOLKSWAGEN GOLF 1.4 TRENDLINE</v>
      </c>
      <c r="E36" s="51" t="str">
        <f>VLOOKUP(B$8:B$44,'Total Portfolio'!A$3:B$3059,2,0)</f>
        <v>MOJ TAXI TIM DOO</v>
      </c>
      <c r="F36" s="45">
        <v>7814.08</v>
      </c>
      <c r="G36" s="46">
        <f t="shared" si="0"/>
        <v>0</v>
      </c>
      <c r="H36" s="47"/>
      <c r="I36" s="45">
        <v>7814.08</v>
      </c>
      <c r="J36" s="30"/>
      <c r="K36" s="48" t="s">
        <v>4288</v>
      </c>
    </row>
    <row r="37" spans="2:11">
      <c r="B37" s="49" t="s">
        <v>642</v>
      </c>
      <c r="C37" s="50" t="str">
        <f>VLOOKUP(B$8:B$44,'Total Portfolio'!A$3:AG$21191,28,0)</f>
        <v>AUTOCENTAR ČANJI DOO</v>
      </c>
      <c r="D37" s="44" t="str">
        <f>VLOOKUP(B$8:B$44,'Total Portfolio'!A$3:AG$3083,3,0)</f>
        <v>VOLKSWAGEN CADDY KOMBI 1.4</v>
      </c>
      <c r="E37" s="51" t="str">
        <f>VLOOKUP(B$8:B$44,'Total Portfolio'!A$3:B$3059,2,0)</f>
        <v>MOJ TAXI TIM DOO</v>
      </c>
      <c r="F37" s="45">
        <v>7767.12</v>
      </c>
      <c r="G37" s="46">
        <f t="shared" si="0"/>
        <v>0</v>
      </c>
      <c r="H37" s="47"/>
      <c r="I37" s="45">
        <v>7767.12</v>
      </c>
      <c r="J37" s="30"/>
      <c r="K37" s="48" t="s">
        <v>4288</v>
      </c>
    </row>
    <row r="38" spans="2:11">
      <c r="B38" s="49" t="s">
        <v>640</v>
      </c>
      <c r="C38" s="50" t="str">
        <f>VLOOKUP(B$8:B$44,'Total Portfolio'!A$3:AG$21191,28,0)</f>
        <v>AUTOCENTAR ČANJI DOO</v>
      </c>
      <c r="D38" s="44" t="str">
        <f>VLOOKUP(B$8:B$44,'Total Portfolio'!A$3:AG$3083,3,0)</f>
        <v>VOLKSXAGEN GOLF 1.4 TRENDLINE</v>
      </c>
      <c r="E38" s="51" t="str">
        <f>VLOOKUP(B$8:B$44,'Total Portfolio'!A$3:B$3059,2,0)</f>
        <v>MOJ TAXI TIM DOO</v>
      </c>
      <c r="F38" s="45">
        <v>7826</v>
      </c>
      <c r="G38" s="46">
        <f t="shared" si="0"/>
        <v>0</v>
      </c>
      <c r="H38" s="47"/>
      <c r="I38" s="45">
        <v>7826</v>
      </c>
      <c r="J38" s="30"/>
      <c r="K38" s="48" t="s">
        <v>4288</v>
      </c>
    </row>
    <row r="39" spans="2:11">
      <c r="B39" s="49" t="s">
        <v>641</v>
      </c>
      <c r="C39" s="50" t="str">
        <f>VLOOKUP(B$8:B$44,'Total Portfolio'!A$3:AG$21191,28,0)</f>
        <v>AUTOCENTAR ČANJI DOO</v>
      </c>
      <c r="D39" s="44" t="str">
        <f>VLOOKUP(B$8:B$44,'Total Portfolio'!A$3:AG$3083,3,0)</f>
        <v>VOLKSWAGEN GOLF 1.4 TRENDLINE</v>
      </c>
      <c r="E39" s="51" t="str">
        <f>VLOOKUP(B$8:B$44,'Total Portfolio'!A$3:B$3059,2,0)</f>
        <v>MOJ TAXI TIM DOO</v>
      </c>
      <c r="F39" s="45">
        <v>7823.71</v>
      </c>
      <c r="G39" s="46">
        <f t="shared" si="0"/>
        <v>0</v>
      </c>
      <c r="H39" s="47"/>
      <c r="I39" s="45">
        <v>7823.71</v>
      </c>
      <c r="J39" s="30"/>
      <c r="K39" s="48" t="s">
        <v>4288</v>
      </c>
    </row>
    <row r="40" spans="2:11">
      <c r="B40" s="49"/>
      <c r="C40" s="50" t="e">
        <f>VLOOKUP(B$8:B$44,'Total Portfolio'!A$3:AG$21191,28,0)</f>
        <v>#N/A</v>
      </c>
      <c r="D40" s="44" t="e">
        <f>VLOOKUP(B$8:B$44,'Total Portfolio'!A$3:AG$3083,3,0)</f>
        <v>#N/A</v>
      </c>
      <c r="E40" s="51" t="e">
        <f>VLOOKUP(B$8:B$44,'Total Portfolio'!A$3:B$3059,2,0)</f>
        <v>#N/A</v>
      </c>
      <c r="F40" s="45"/>
      <c r="G40" s="46">
        <f t="shared" si="0"/>
        <v>0</v>
      </c>
      <c r="H40" s="47"/>
      <c r="I40" s="45"/>
      <c r="J40" s="30"/>
      <c r="K40" s="48"/>
    </row>
    <row r="41" spans="2:11">
      <c r="B41" s="49"/>
      <c r="C41" s="50" t="e">
        <f>VLOOKUP(B$8:B$44,'Total Portfolio'!A$3:AG$21191,28,0)</f>
        <v>#N/A</v>
      </c>
      <c r="D41" s="44" t="e">
        <f>VLOOKUP(B$8:B$44,'Total Portfolio'!A$3:AG$3083,3,0)</f>
        <v>#N/A</v>
      </c>
      <c r="E41" s="51" t="e">
        <f>VLOOKUP(B$8:B$44,'Total Portfolio'!A$3:B$3059,2,0)</f>
        <v>#N/A</v>
      </c>
      <c r="F41" s="45"/>
      <c r="G41" s="46">
        <f t="shared" si="0"/>
        <v>0</v>
      </c>
      <c r="H41" s="47"/>
      <c r="I41" s="45"/>
      <c r="J41" s="30"/>
      <c r="K41" s="48"/>
    </row>
    <row r="42" spans="2:11">
      <c r="B42" s="49"/>
      <c r="C42" s="50" t="e">
        <f>VLOOKUP(B$8:B$44,'Total Portfolio'!A$3:AG$21191,28,0)</f>
        <v>#N/A</v>
      </c>
      <c r="D42" s="44" t="e">
        <f>VLOOKUP(B$8:B$44,'Total Portfolio'!A$3:AG$3083,3,0)</f>
        <v>#N/A</v>
      </c>
      <c r="E42" s="51" t="e">
        <f>VLOOKUP(B$8:B$44,'Total Portfolio'!A$3:B$3059,2,0)</f>
        <v>#N/A</v>
      </c>
      <c r="F42" s="45"/>
      <c r="G42" s="46">
        <f t="shared" si="0"/>
        <v>0</v>
      </c>
      <c r="H42" s="47"/>
      <c r="I42" s="45"/>
      <c r="J42" s="30"/>
      <c r="K42" s="48"/>
    </row>
    <row r="43" spans="2:11">
      <c r="B43" s="49"/>
      <c r="C43" s="50" t="e">
        <f>VLOOKUP(B$8:B$44,'Total Portfolio'!A$3:AG$21191,28,0)</f>
        <v>#N/A</v>
      </c>
      <c r="D43" s="44" t="e">
        <f>VLOOKUP(B$8:B$44,'Total Portfolio'!A$3:AG$3083,3,0)</f>
        <v>#N/A</v>
      </c>
      <c r="E43" s="51" t="e">
        <f>VLOOKUP(B$8:B$44,'Total Portfolio'!A$3:B$3059,2,0)</f>
        <v>#N/A</v>
      </c>
      <c r="F43" s="45"/>
      <c r="G43" s="46">
        <f t="shared" si="0"/>
        <v>0</v>
      </c>
      <c r="H43" s="47"/>
      <c r="I43" s="45"/>
      <c r="J43" s="30"/>
      <c r="K43" s="48"/>
    </row>
    <row r="44" spans="2:11">
      <c r="B44" s="49"/>
      <c r="C44" s="50" t="e">
        <f>VLOOKUP(B$8:B$44,'Total Portfolio'!A$3:AG$21191,28,0)</f>
        <v>#N/A</v>
      </c>
      <c r="D44" s="44" t="e">
        <f>VLOOKUP(B$8:B$44,'Total Portfolio'!A$3:AG$3083,3,0)</f>
        <v>#N/A</v>
      </c>
      <c r="E44" s="51" t="e">
        <f>VLOOKUP(B$8:B$44,'Total Portfolio'!A$3:B$3059,2,0)</f>
        <v>#N/A</v>
      </c>
      <c r="F44" s="45"/>
      <c r="G44" s="46">
        <f t="shared" si="0"/>
        <v>0</v>
      </c>
      <c r="H44" s="47"/>
      <c r="I44" s="45"/>
      <c r="J44" s="30"/>
      <c r="K44" s="48"/>
    </row>
  </sheetData>
  <sheetProtection sheet="1"/>
  <mergeCells count="2">
    <mergeCell ref="B2:C2"/>
    <mergeCell ref="B4:K4"/>
  </mergeCells>
  <phoneticPr fontId="1" type="noConversion"/>
  <pageMargins left="0.17" right="0.24" top="0.38" bottom="0.43" header="0.17" footer="0.18"/>
  <pageSetup paperSize="9" scale="90" orientation="landscape" r:id="rId1"/>
  <headerFooter alignWithMargins="0"/>
  <ignoredErrors>
    <ignoredError sqref="C40:E44" evalError="1"/>
  </ignoredErrors>
</worksheet>
</file>

<file path=xl/worksheets/sheet16.xml><?xml version="1.0" encoding="utf-8"?>
<worksheet xmlns="http://schemas.openxmlformats.org/spreadsheetml/2006/main" xmlns:r="http://schemas.openxmlformats.org/officeDocument/2006/relationships">
  <sheetPr codeName="Sheet16">
    <tabColor rgb="FFFFFF00"/>
  </sheetPr>
  <dimension ref="A1:J100"/>
  <sheetViews>
    <sheetView zoomScale="90" zoomScaleNormal="90" workbookViewId="0">
      <pane ySplit="1" topLeftCell="A2" activePane="bottomLeft" state="frozen"/>
      <selection pane="bottomLeft" activeCell="A3" sqref="A3"/>
    </sheetView>
  </sheetViews>
  <sheetFormatPr defaultRowHeight="10.5"/>
  <cols>
    <col min="1" max="1" width="13" style="107" customWidth="1"/>
    <col min="2" max="2" width="21.42578125" style="108" customWidth="1"/>
    <col min="3" max="3" width="15.28515625" style="108" customWidth="1"/>
    <col min="4" max="4" width="25.7109375" style="108" customWidth="1"/>
    <col min="5" max="5" width="19.7109375" style="107" customWidth="1"/>
    <col min="6" max="6" width="18.140625" style="107" customWidth="1"/>
    <col min="7" max="7" width="16.7109375" style="107" customWidth="1"/>
    <col min="8" max="8" width="15.28515625" style="107" customWidth="1"/>
    <col min="9" max="9" width="16" style="107" customWidth="1"/>
    <col min="10" max="10" width="16.28515625" style="107" customWidth="1"/>
    <col min="11" max="16384" width="9.140625" style="107"/>
  </cols>
  <sheetData>
    <row r="1" spans="1:10" s="105" customFormat="1" ht="22.5" customHeight="1">
      <c r="A1" s="97" t="s">
        <v>13956</v>
      </c>
      <c r="B1" s="98" t="s">
        <v>13957</v>
      </c>
      <c r="C1" s="98" t="s">
        <v>13958</v>
      </c>
      <c r="D1" s="98" t="s">
        <v>13959</v>
      </c>
      <c r="E1" s="97" t="s">
        <v>13960</v>
      </c>
      <c r="F1" s="112" t="s">
        <v>14124</v>
      </c>
      <c r="G1" s="112" t="s">
        <v>14125</v>
      </c>
      <c r="H1" s="112" t="s">
        <v>14126</v>
      </c>
      <c r="I1" s="112" t="s">
        <v>14127</v>
      </c>
      <c r="J1" s="101" t="s">
        <v>13961</v>
      </c>
    </row>
    <row r="2" spans="1:10">
      <c r="A2" s="101" t="s">
        <v>4997</v>
      </c>
      <c r="B2" s="102" t="s">
        <v>13981</v>
      </c>
      <c r="C2" s="102" t="s">
        <v>4998</v>
      </c>
      <c r="D2" s="102" t="s">
        <v>13982</v>
      </c>
      <c r="E2" s="101" t="s">
        <v>15006</v>
      </c>
      <c r="F2" s="101" t="s">
        <v>15007</v>
      </c>
      <c r="G2" s="101"/>
      <c r="H2" s="101"/>
      <c r="I2" s="101"/>
      <c r="J2" s="101" t="s">
        <v>15008</v>
      </c>
    </row>
    <row r="3" spans="1:10">
      <c r="A3" s="91" t="s">
        <v>15009</v>
      </c>
      <c r="B3" s="92" t="s">
        <v>15010</v>
      </c>
      <c r="C3" s="92" t="s">
        <v>752</v>
      </c>
      <c r="D3" s="92" t="s">
        <v>15011</v>
      </c>
      <c r="E3" s="91" t="s">
        <v>13963</v>
      </c>
      <c r="F3" s="91" t="s">
        <v>15012</v>
      </c>
      <c r="G3" s="91"/>
      <c r="H3" s="91"/>
      <c r="I3" s="91"/>
      <c r="J3" s="91"/>
    </row>
    <row r="4" spans="1:10">
      <c r="A4" s="93" t="s">
        <v>3976</v>
      </c>
      <c r="B4" s="94" t="s">
        <v>3977</v>
      </c>
      <c r="C4" s="94" t="s">
        <v>6473</v>
      </c>
      <c r="D4" s="94" t="s">
        <v>14894</v>
      </c>
      <c r="E4" s="93" t="s">
        <v>14895</v>
      </c>
      <c r="F4" s="93" t="s">
        <v>14896</v>
      </c>
      <c r="G4" s="93"/>
      <c r="H4" s="93"/>
      <c r="I4" s="93"/>
      <c r="J4" s="93"/>
    </row>
    <row r="5" spans="1:10">
      <c r="A5" s="95" t="s">
        <v>567</v>
      </c>
      <c r="B5" s="96" t="s">
        <v>568</v>
      </c>
      <c r="C5" s="96" t="s">
        <v>14897</v>
      </c>
      <c r="D5" s="96" t="s">
        <v>15929</v>
      </c>
      <c r="E5" s="95" t="s">
        <v>13963</v>
      </c>
      <c r="F5" s="95" t="s">
        <v>14896</v>
      </c>
      <c r="G5" s="95"/>
      <c r="H5" s="95"/>
      <c r="I5" s="95"/>
      <c r="J5" s="95"/>
    </row>
    <row r="6" spans="1:10">
      <c r="A6" s="91" t="s">
        <v>397</v>
      </c>
      <c r="B6" s="92" t="s">
        <v>14804</v>
      </c>
      <c r="C6" s="92" t="s">
        <v>14805</v>
      </c>
      <c r="D6" s="92" t="s">
        <v>14806</v>
      </c>
      <c r="E6" s="91" t="s">
        <v>13963</v>
      </c>
      <c r="F6" s="91" t="s">
        <v>14807</v>
      </c>
      <c r="G6" s="91"/>
      <c r="H6" s="91"/>
      <c r="I6" s="91"/>
      <c r="J6" s="91"/>
    </row>
    <row r="7" spans="1:10">
      <c r="A7" s="91" t="s">
        <v>14704</v>
      </c>
      <c r="B7" s="92" t="s">
        <v>14705</v>
      </c>
      <c r="C7" s="92" t="s">
        <v>14706</v>
      </c>
      <c r="D7" s="92" t="s">
        <v>14707</v>
      </c>
      <c r="E7" s="91" t="s">
        <v>13963</v>
      </c>
      <c r="F7" s="91" t="s">
        <v>14708</v>
      </c>
      <c r="G7" s="91"/>
      <c r="H7" s="91"/>
      <c r="I7" s="91"/>
      <c r="J7" s="91"/>
    </row>
    <row r="8" spans="1:10">
      <c r="A8" s="91" t="s">
        <v>637</v>
      </c>
      <c r="B8" s="92" t="s">
        <v>638</v>
      </c>
      <c r="C8" s="92" t="s">
        <v>14709</v>
      </c>
      <c r="D8" s="92" t="s">
        <v>14710</v>
      </c>
      <c r="E8" s="91" t="s">
        <v>14711</v>
      </c>
      <c r="F8" s="91" t="s">
        <v>14712</v>
      </c>
      <c r="G8" s="91"/>
      <c r="H8" s="91"/>
      <c r="I8" s="91"/>
      <c r="J8" s="91" t="s">
        <v>14030</v>
      </c>
    </row>
    <row r="9" spans="1:10">
      <c r="A9" s="103" t="s">
        <v>639</v>
      </c>
      <c r="B9" s="104" t="s">
        <v>638</v>
      </c>
      <c r="C9" s="104" t="s">
        <v>14709</v>
      </c>
      <c r="D9" s="104" t="s">
        <v>14710</v>
      </c>
      <c r="E9" s="103" t="s">
        <v>14711</v>
      </c>
      <c r="F9" s="103" t="s">
        <v>14712</v>
      </c>
      <c r="G9" s="103"/>
      <c r="H9" s="103"/>
      <c r="I9" s="103"/>
      <c r="J9" s="103" t="s">
        <v>14030</v>
      </c>
    </row>
    <row r="10" spans="1:10">
      <c r="A10" s="91" t="s">
        <v>640</v>
      </c>
      <c r="B10" s="92" t="s">
        <v>638</v>
      </c>
      <c r="C10" s="92" t="s">
        <v>14709</v>
      </c>
      <c r="D10" s="92" t="s">
        <v>14710</v>
      </c>
      <c r="E10" s="91" t="s">
        <v>14711</v>
      </c>
      <c r="F10" s="91" t="s">
        <v>14712</v>
      </c>
      <c r="G10" s="91"/>
      <c r="H10" s="91"/>
      <c r="I10" s="91"/>
      <c r="J10" s="91" t="s">
        <v>14030</v>
      </c>
    </row>
    <row r="11" spans="1:10">
      <c r="A11" s="91" t="s">
        <v>641</v>
      </c>
      <c r="B11" s="92" t="s">
        <v>638</v>
      </c>
      <c r="C11" s="92" t="s">
        <v>14709</v>
      </c>
      <c r="D11" s="92" t="s">
        <v>14710</v>
      </c>
      <c r="E11" s="91" t="s">
        <v>14711</v>
      </c>
      <c r="F11" s="91" t="s">
        <v>14712</v>
      </c>
      <c r="G11" s="91"/>
      <c r="H11" s="91"/>
      <c r="I11" s="91"/>
      <c r="J11" s="91" t="s">
        <v>14030</v>
      </c>
    </row>
    <row r="12" spans="1:10">
      <c r="A12" s="97" t="s">
        <v>642</v>
      </c>
      <c r="B12" s="98" t="s">
        <v>638</v>
      </c>
      <c r="C12" s="98" t="s">
        <v>14713</v>
      </c>
      <c r="D12" s="98" t="s">
        <v>14710</v>
      </c>
      <c r="E12" s="101" t="s">
        <v>14711</v>
      </c>
      <c r="F12" s="101" t="s">
        <v>14712</v>
      </c>
      <c r="G12" s="97"/>
      <c r="H12" s="97"/>
      <c r="I12" s="97"/>
      <c r="J12" s="101" t="s">
        <v>14030</v>
      </c>
    </row>
    <row r="13" spans="1:10">
      <c r="A13" s="91" t="s">
        <v>14714</v>
      </c>
      <c r="B13" s="92" t="s">
        <v>14715</v>
      </c>
      <c r="C13" s="92" t="s">
        <v>14716</v>
      </c>
      <c r="D13" s="92" t="s">
        <v>14717</v>
      </c>
      <c r="E13" s="91" t="s">
        <v>14718</v>
      </c>
      <c r="F13" s="91" t="s">
        <v>15013</v>
      </c>
      <c r="G13" s="91"/>
      <c r="H13" s="91"/>
      <c r="I13" s="91"/>
      <c r="J13" s="91" t="s">
        <v>15014</v>
      </c>
    </row>
    <row r="14" spans="1:10">
      <c r="A14" s="91" t="s">
        <v>6451</v>
      </c>
      <c r="B14" s="92" t="s">
        <v>6446</v>
      </c>
      <c r="C14" s="92" t="s">
        <v>6452</v>
      </c>
      <c r="D14" s="92" t="s">
        <v>14052</v>
      </c>
      <c r="E14" s="91" t="s">
        <v>13963</v>
      </c>
      <c r="F14" s="91" t="s">
        <v>14719</v>
      </c>
      <c r="G14" s="91"/>
      <c r="H14" s="91" t="s">
        <v>15015</v>
      </c>
      <c r="I14" s="91"/>
      <c r="J14" s="91" t="s">
        <v>15016</v>
      </c>
    </row>
    <row r="15" spans="1:10">
      <c r="A15" s="91" t="s">
        <v>4575</v>
      </c>
      <c r="B15" s="92" t="s">
        <v>14182</v>
      </c>
      <c r="C15" s="92" t="s">
        <v>14083</v>
      </c>
      <c r="D15" s="92" t="s">
        <v>14183</v>
      </c>
      <c r="E15" s="91" t="s">
        <v>13963</v>
      </c>
      <c r="F15" s="91" t="s">
        <v>14184</v>
      </c>
      <c r="G15" s="91"/>
      <c r="H15" s="91" t="s">
        <v>14808</v>
      </c>
      <c r="I15" s="91"/>
      <c r="J15" s="91" t="s">
        <v>15017</v>
      </c>
    </row>
    <row r="16" spans="1:10">
      <c r="A16" s="91" t="s">
        <v>1083</v>
      </c>
      <c r="B16" s="92" t="s">
        <v>1081</v>
      </c>
      <c r="C16" s="92" t="s">
        <v>1084</v>
      </c>
      <c r="D16" s="92" t="s">
        <v>13962</v>
      </c>
      <c r="E16" s="91" t="s">
        <v>13963</v>
      </c>
      <c r="F16" s="91" t="s">
        <v>14720</v>
      </c>
      <c r="G16" s="91"/>
      <c r="H16" s="91" t="s">
        <v>15018</v>
      </c>
      <c r="I16" s="91"/>
      <c r="J16" s="91" t="s">
        <v>14721</v>
      </c>
    </row>
    <row r="17" spans="1:10">
      <c r="A17" s="93" t="s">
        <v>3431</v>
      </c>
      <c r="B17" s="94" t="s">
        <v>1081</v>
      </c>
      <c r="C17" s="94" t="s">
        <v>3432</v>
      </c>
      <c r="D17" s="94" t="s">
        <v>13962</v>
      </c>
      <c r="E17" s="93" t="s">
        <v>13963</v>
      </c>
      <c r="F17" s="93" t="s">
        <v>13964</v>
      </c>
      <c r="G17" s="93"/>
      <c r="H17" s="93"/>
      <c r="I17" s="93"/>
      <c r="J17" s="93" t="s">
        <v>14723</v>
      </c>
    </row>
    <row r="18" spans="1:10">
      <c r="A18" s="91" t="s">
        <v>446</v>
      </c>
      <c r="B18" s="92" t="s">
        <v>1594</v>
      </c>
      <c r="C18" s="92" t="s">
        <v>13965</v>
      </c>
      <c r="D18" s="92" t="s">
        <v>13966</v>
      </c>
      <c r="E18" s="91" t="s">
        <v>13967</v>
      </c>
      <c r="F18" s="91" t="s">
        <v>13968</v>
      </c>
      <c r="G18" s="91" t="s">
        <v>13974</v>
      </c>
      <c r="H18" s="91"/>
      <c r="I18" s="91"/>
      <c r="J18" s="91" t="s">
        <v>14030</v>
      </c>
    </row>
    <row r="19" spans="1:10">
      <c r="A19" s="91" t="s">
        <v>13969</v>
      </c>
      <c r="B19" s="92" t="s">
        <v>13970</v>
      </c>
      <c r="C19" s="92" t="s">
        <v>13971</v>
      </c>
      <c r="D19" s="92" t="s">
        <v>13972</v>
      </c>
      <c r="E19" s="91" t="s">
        <v>13963</v>
      </c>
      <c r="F19" s="91" t="s">
        <v>13973</v>
      </c>
      <c r="G19" s="91"/>
      <c r="H19" s="91" t="s">
        <v>13980</v>
      </c>
      <c r="I19" s="91"/>
      <c r="J19" s="91"/>
    </row>
    <row r="20" spans="1:10">
      <c r="A20" s="91" t="s">
        <v>13975</v>
      </c>
      <c r="B20" s="92" t="s">
        <v>13976</v>
      </c>
      <c r="C20" s="92" t="s">
        <v>13977</v>
      </c>
      <c r="D20" s="92" t="s">
        <v>13978</v>
      </c>
      <c r="E20" s="91" t="s">
        <v>13963</v>
      </c>
      <c r="F20" s="91" t="s">
        <v>13979</v>
      </c>
      <c r="G20" s="91" t="s">
        <v>15019</v>
      </c>
      <c r="H20" s="91"/>
      <c r="I20" s="91"/>
      <c r="J20" s="91" t="s">
        <v>14722</v>
      </c>
    </row>
    <row r="21" spans="1:10">
      <c r="A21" s="91" t="s">
        <v>13983</v>
      </c>
      <c r="B21" s="92" t="s">
        <v>13984</v>
      </c>
      <c r="C21" s="92" t="s">
        <v>636</v>
      </c>
      <c r="D21" s="92" t="s">
        <v>13985</v>
      </c>
      <c r="E21" s="91" t="s">
        <v>13963</v>
      </c>
      <c r="F21" s="91" t="s">
        <v>13968</v>
      </c>
      <c r="G21" s="91" t="s">
        <v>15020</v>
      </c>
      <c r="H21" s="91"/>
      <c r="I21" s="91"/>
      <c r="J21" s="91"/>
    </row>
    <row r="22" spans="1:10">
      <c r="A22" s="91" t="s">
        <v>13986</v>
      </c>
      <c r="B22" s="92" t="s">
        <v>4570</v>
      </c>
      <c r="C22" s="92" t="s">
        <v>4571</v>
      </c>
      <c r="D22" s="92" t="s">
        <v>13987</v>
      </c>
      <c r="E22" s="91" t="s">
        <v>13963</v>
      </c>
      <c r="F22" s="91" t="s">
        <v>13988</v>
      </c>
      <c r="G22" s="91"/>
      <c r="H22" s="91" t="s">
        <v>14724</v>
      </c>
      <c r="I22" s="91"/>
      <c r="J22" s="91" t="s">
        <v>14725</v>
      </c>
    </row>
    <row r="23" spans="1:10">
      <c r="A23" s="91" t="s">
        <v>1115</v>
      </c>
      <c r="B23" s="92" t="s">
        <v>1116</v>
      </c>
      <c r="C23" s="92" t="s">
        <v>13989</v>
      </c>
      <c r="D23" s="92" t="s">
        <v>13990</v>
      </c>
      <c r="E23" s="91" t="s">
        <v>13963</v>
      </c>
      <c r="F23" s="91" t="s">
        <v>13991</v>
      </c>
      <c r="G23" s="91"/>
      <c r="H23" s="91" t="s">
        <v>13992</v>
      </c>
      <c r="I23" s="91"/>
      <c r="J23" s="91"/>
    </row>
    <row r="24" spans="1:10">
      <c r="A24" s="91" t="s">
        <v>4960</v>
      </c>
      <c r="B24" s="92" t="s">
        <v>13993</v>
      </c>
      <c r="C24" s="92" t="s">
        <v>4962</v>
      </c>
      <c r="D24" s="92" t="s">
        <v>13994</v>
      </c>
      <c r="E24" s="91" t="s">
        <v>13963</v>
      </c>
      <c r="F24" s="91"/>
      <c r="G24" s="91"/>
      <c r="H24" s="113" t="s">
        <v>13995</v>
      </c>
      <c r="I24" s="91"/>
      <c r="J24" s="91"/>
    </row>
    <row r="25" spans="1:10">
      <c r="A25" s="95" t="s">
        <v>4578</v>
      </c>
      <c r="B25" s="96" t="s">
        <v>13996</v>
      </c>
      <c r="C25" s="96" t="s">
        <v>13997</v>
      </c>
      <c r="D25" s="96" t="s">
        <v>13998</v>
      </c>
      <c r="E25" s="95" t="s">
        <v>13963</v>
      </c>
      <c r="F25" s="95" t="s">
        <v>13999</v>
      </c>
      <c r="G25" s="95" t="s">
        <v>14000</v>
      </c>
      <c r="H25" s="95"/>
      <c r="I25" s="95"/>
      <c r="J25" s="95"/>
    </row>
    <row r="26" spans="1:10">
      <c r="A26" s="93" t="s">
        <v>4581</v>
      </c>
      <c r="B26" s="94" t="s">
        <v>13996</v>
      </c>
      <c r="C26" s="94" t="s">
        <v>14001</v>
      </c>
      <c r="D26" s="94" t="s">
        <v>13998</v>
      </c>
      <c r="E26" s="93" t="s">
        <v>13963</v>
      </c>
      <c r="F26" s="93" t="s">
        <v>13999</v>
      </c>
      <c r="G26" s="93" t="s">
        <v>14000</v>
      </c>
      <c r="H26" s="93"/>
      <c r="I26" s="93"/>
      <c r="J26" s="93"/>
    </row>
    <row r="27" spans="1:10" s="109" customFormat="1">
      <c r="A27" s="91" t="s">
        <v>4915</v>
      </c>
      <c r="B27" s="92" t="s">
        <v>14002</v>
      </c>
      <c r="C27" s="92" t="s">
        <v>4917</v>
      </c>
      <c r="D27" s="92" t="s">
        <v>14003</v>
      </c>
      <c r="E27" s="91" t="s">
        <v>13963</v>
      </c>
      <c r="F27" s="91" t="s">
        <v>13999</v>
      </c>
      <c r="G27" s="91"/>
      <c r="H27" s="91"/>
      <c r="I27" s="91"/>
      <c r="J27" s="91" t="s">
        <v>14030</v>
      </c>
    </row>
    <row r="28" spans="1:10" s="109" customFormat="1">
      <c r="A28" s="91" t="s">
        <v>14726</v>
      </c>
      <c r="B28" s="92" t="s">
        <v>5096</v>
      </c>
      <c r="C28" s="92" t="s">
        <v>14004</v>
      </c>
      <c r="D28" s="92" t="s">
        <v>14005</v>
      </c>
      <c r="E28" s="91" t="s">
        <v>13963</v>
      </c>
      <c r="F28" s="91" t="s">
        <v>13999</v>
      </c>
      <c r="G28" s="91" t="s">
        <v>14006</v>
      </c>
      <c r="H28" s="91"/>
      <c r="I28" s="91"/>
      <c r="J28" s="91" t="s">
        <v>15021</v>
      </c>
    </row>
    <row r="29" spans="1:10" s="109" customFormat="1">
      <c r="A29" s="91" t="s">
        <v>4593</v>
      </c>
      <c r="B29" s="92" t="s">
        <v>14007</v>
      </c>
      <c r="C29" s="92" t="s">
        <v>4595</v>
      </c>
      <c r="D29" s="92" t="s">
        <v>14008</v>
      </c>
      <c r="E29" s="91" t="s">
        <v>13963</v>
      </c>
      <c r="F29" s="91" t="s">
        <v>14009</v>
      </c>
      <c r="G29" s="91"/>
      <c r="H29" s="91" t="s">
        <v>14010</v>
      </c>
      <c r="I29" s="91"/>
      <c r="J29" s="91" t="s">
        <v>14725</v>
      </c>
    </row>
    <row r="30" spans="1:10" s="109" customFormat="1">
      <c r="A30" s="95" t="s">
        <v>4497</v>
      </c>
      <c r="B30" s="96" t="s">
        <v>4498</v>
      </c>
      <c r="C30" s="96" t="s">
        <v>4499</v>
      </c>
      <c r="D30" s="96" t="s">
        <v>14011</v>
      </c>
      <c r="E30" s="95" t="s">
        <v>13963</v>
      </c>
      <c r="F30" s="95" t="s">
        <v>14012</v>
      </c>
      <c r="G30" s="95"/>
      <c r="H30" s="95" t="s">
        <v>14809</v>
      </c>
      <c r="I30" s="95"/>
      <c r="J30" s="95"/>
    </row>
    <row r="31" spans="1:10" s="109" customFormat="1">
      <c r="A31" s="91" t="s">
        <v>14013</v>
      </c>
      <c r="B31" s="92" t="s">
        <v>4498</v>
      </c>
      <c r="C31" s="92" t="s">
        <v>4499</v>
      </c>
      <c r="D31" s="92" t="s">
        <v>14011</v>
      </c>
      <c r="E31" s="91" t="s">
        <v>13963</v>
      </c>
      <c r="F31" s="91" t="s">
        <v>14012</v>
      </c>
      <c r="G31" s="91"/>
      <c r="H31" s="91" t="s">
        <v>14809</v>
      </c>
      <c r="I31" s="91"/>
      <c r="J31" s="91"/>
    </row>
    <row r="32" spans="1:10">
      <c r="A32" s="91" t="s">
        <v>3939</v>
      </c>
      <c r="B32" s="92" t="s">
        <v>4498</v>
      </c>
      <c r="C32" s="92" t="s">
        <v>14014</v>
      </c>
      <c r="D32" s="92" t="s">
        <v>14011</v>
      </c>
      <c r="E32" s="91" t="s">
        <v>13963</v>
      </c>
      <c r="F32" s="91" t="s">
        <v>14012</v>
      </c>
      <c r="G32" s="91"/>
      <c r="H32" s="113" t="s">
        <v>14809</v>
      </c>
      <c r="I32" s="91"/>
      <c r="J32" s="91"/>
    </row>
    <row r="33" spans="1:10">
      <c r="A33" s="91" t="s">
        <v>14015</v>
      </c>
      <c r="B33" s="92" t="s">
        <v>4498</v>
      </c>
      <c r="C33" s="92" t="s">
        <v>3943</v>
      </c>
      <c r="D33" s="114" t="s">
        <v>14011</v>
      </c>
      <c r="E33" s="91" t="s">
        <v>13963</v>
      </c>
      <c r="F33" s="91" t="s">
        <v>14012</v>
      </c>
      <c r="G33" s="91"/>
      <c r="H33" s="91" t="s">
        <v>14809</v>
      </c>
      <c r="I33" s="91"/>
      <c r="J33" s="91"/>
    </row>
    <row r="34" spans="1:10">
      <c r="A34" s="91" t="s">
        <v>3944</v>
      </c>
      <c r="B34" s="92" t="s">
        <v>4498</v>
      </c>
      <c r="C34" s="92" t="s">
        <v>3945</v>
      </c>
      <c r="D34" s="92" t="s">
        <v>14011</v>
      </c>
      <c r="E34" s="91" t="s">
        <v>13963</v>
      </c>
      <c r="F34" s="91" t="s">
        <v>14012</v>
      </c>
      <c r="G34" s="91"/>
      <c r="H34" s="91" t="s">
        <v>14809</v>
      </c>
      <c r="I34" s="91"/>
      <c r="J34" s="91"/>
    </row>
    <row r="35" spans="1:10" s="110" customFormat="1">
      <c r="A35" s="93" t="s">
        <v>1126</v>
      </c>
      <c r="B35" s="94" t="s">
        <v>1127</v>
      </c>
      <c r="C35" s="94" t="s">
        <v>1128</v>
      </c>
      <c r="D35" s="94" t="s">
        <v>14016</v>
      </c>
      <c r="E35" s="93" t="s">
        <v>13963</v>
      </c>
      <c r="F35" s="93" t="s">
        <v>14017</v>
      </c>
      <c r="G35" s="93"/>
      <c r="H35" s="93" t="s">
        <v>14018</v>
      </c>
      <c r="I35" s="93"/>
      <c r="J35" s="93"/>
    </row>
    <row r="36" spans="1:10" s="110" customFormat="1">
      <c r="A36" s="91" t="s">
        <v>1588</v>
      </c>
      <c r="B36" s="92" t="s">
        <v>14019</v>
      </c>
      <c r="C36" s="92" t="s">
        <v>1590</v>
      </c>
      <c r="D36" s="92" t="s">
        <v>14020</v>
      </c>
      <c r="E36" s="91" t="s">
        <v>13963</v>
      </c>
      <c r="F36" s="91" t="s">
        <v>14021</v>
      </c>
      <c r="G36" s="91"/>
      <c r="H36" s="91" t="s">
        <v>14022</v>
      </c>
      <c r="I36" s="91"/>
      <c r="J36" s="91"/>
    </row>
    <row r="37" spans="1:10" s="109" customFormat="1">
      <c r="A37" s="95" t="s">
        <v>5020</v>
      </c>
      <c r="B37" s="96" t="s">
        <v>5021</v>
      </c>
      <c r="C37" s="96" t="s">
        <v>14023</v>
      </c>
      <c r="D37" s="96" t="s">
        <v>14024</v>
      </c>
      <c r="E37" s="95" t="s">
        <v>14025</v>
      </c>
      <c r="F37" s="95" t="s">
        <v>14026</v>
      </c>
      <c r="G37" s="95" t="s">
        <v>15022</v>
      </c>
      <c r="H37" s="95" t="s">
        <v>15023</v>
      </c>
      <c r="I37" s="95"/>
      <c r="J37" s="95"/>
    </row>
    <row r="38" spans="1:10" s="109" customFormat="1">
      <c r="A38" s="91" t="s">
        <v>6480</v>
      </c>
      <c r="B38" s="92" t="s">
        <v>4290</v>
      </c>
      <c r="C38" s="92" t="s">
        <v>6481</v>
      </c>
      <c r="D38" s="92" t="s">
        <v>14027</v>
      </c>
      <c r="E38" s="91" t="s">
        <v>13963</v>
      </c>
      <c r="F38" s="91" t="s">
        <v>14026</v>
      </c>
      <c r="G38" s="91"/>
      <c r="H38" s="91" t="s">
        <v>14727</v>
      </c>
      <c r="I38" s="91"/>
      <c r="J38" s="91" t="s">
        <v>14030</v>
      </c>
    </row>
    <row r="39" spans="1:10" s="105" customFormat="1">
      <c r="A39" s="95" t="s">
        <v>4289</v>
      </c>
      <c r="B39" s="96" t="s">
        <v>4290</v>
      </c>
      <c r="C39" s="96" t="s">
        <v>6443</v>
      </c>
      <c r="D39" s="96" t="s">
        <v>14027</v>
      </c>
      <c r="E39" s="95" t="s">
        <v>13963</v>
      </c>
      <c r="F39" s="95" t="s">
        <v>14026</v>
      </c>
      <c r="G39" s="95"/>
      <c r="H39" s="95" t="s">
        <v>14727</v>
      </c>
      <c r="I39" s="95"/>
      <c r="J39" s="95" t="s">
        <v>14030</v>
      </c>
    </row>
    <row r="40" spans="1:10" s="105" customFormat="1">
      <c r="A40" s="91" t="s">
        <v>630</v>
      </c>
      <c r="B40" s="92" t="s">
        <v>631</v>
      </c>
      <c r="C40" s="92" t="s">
        <v>632</v>
      </c>
      <c r="D40" s="92" t="s">
        <v>14028</v>
      </c>
      <c r="E40" s="91" t="s">
        <v>13963</v>
      </c>
      <c r="F40" s="91" t="s">
        <v>14029</v>
      </c>
      <c r="G40" s="91"/>
      <c r="H40" s="91"/>
      <c r="I40" s="91"/>
      <c r="J40" s="91" t="s">
        <v>14030</v>
      </c>
    </row>
    <row r="41" spans="1:10" s="105" customFormat="1">
      <c r="A41" s="91" t="s">
        <v>14031</v>
      </c>
      <c r="B41" s="92" t="s">
        <v>4935</v>
      </c>
      <c r="C41" s="92" t="s">
        <v>14032</v>
      </c>
      <c r="D41" s="92" t="s">
        <v>14033</v>
      </c>
      <c r="E41" s="91" t="s">
        <v>14034</v>
      </c>
      <c r="F41" s="91" t="s">
        <v>14035</v>
      </c>
      <c r="G41" s="91" t="s">
        <v>14036</v>
      </c>
      <c r="H41" s="91"/>
      <c r="I41" s="91"/>
      <c r="J41" s="91" t="s">
        <v>14030</v>
      </c>
    </row>
    <row r="42" spans="1:10" s="110" customFormat="1">
      <c r="A42" s="91" t="s">
        <v>14037</v>
      </c>
      <c r="B42" s="92" t="s">
        <v>4935</v>
      </c>
      <c r="C42" s="92" t="s">
        <v>14038</v>
      </c>
      <c r="D42" s="92" t="s">
        <v>14033</v>
      </c>
      <c r="E42" s="91" t="s">
        <v>14034</v>
      </c>
      <c r="F42" s="91" t="s">
        <v>14035</v>
      </c>
      <c r="G42" s="91" t="s">
        <v>14036</v>
      </c>
      <c r="H42" s="91"/>
      <c r="I42" s="91"/>
      <c r="J42" s="91" t="s">
        <v>14030</v>
      </c>
    </row>
    <row r="43" spans="1:10">
      <c r="A43" s="97" t="s">
        <v>4939</v>
      </c>
      <c r="B43" s="98" t="s">
        <v>4935</v>
      </c>
      <c r="C43" s="98" t="s">
        <v>14039</v>
      </c>
      <c r="D43" s="98" t="s">
        <v>14033</v>
      </c>
      <c r="E43" s="97" t="s">
        <v>14034</v>
      </c>
      <c r="F43" s="97" t="s">
        <v>14035</v>
      </c>
      <c r="G43" s="97" t="s">
        <v>14036</v>
      </c>
      <c r="H43" s="97"/>
      <c r="I43" s="97"/>
      <c r="J43" s="97" t="s">
        <v>14030</v>
      </c>
    </row>
    <row r="44" spans="1:10">
      <c r="A44" s="97" t="s">
        <v>4941</v>
      </c>
      <c r="B44" s="98" t="s">
        <v>4935</v>
      </c>
      <c r="C44" s="98" t="s">
        <v>4942</v>
      </c>
      <c r="D44" s="98" t="s">
        <v>14033</v>
      </c>
      <c r="E44" s="97" t="s">
        <v>14034</v>
      </c>
      <c r="F44" s="97" t="s">
        <v>14035</v>
      </c>
      <c r="G44" s="97" t="s">
        <v>14036</v>
      </c>
      <c r="H44" s="97"/>
      <c r="I44" s="97"/>
      <c r="J44" s="97" t="s">
        <v>14030</v>
      </c>
    </row>
    <row r="45" spans="1:10" s="106" customFormat="1">
      <c r="A45" s="91" t="s">
        <v>5204</v>
      </c>
      <c r="B45" s="92" t="s">
        <v>5205</v>
      </c>
      <c r="C45" s="92" t="s">
        <v>14040</v>
      </c>
      <c r="D45" s="92" t="s">
        <v>14041</v>
      </c>
      <c r="E45" s="91" t="s">
        <v>13967</v>
      </c>
      <c r="F45" s="91" t="s">
        <v>14042</v>
      </c>
      <c r="G45" s="91" t="s">
        <v>14043</v>
      </c>
      <c r="H45" s="91"/>
      <c r="I45" s="91"/>
      <c r="J45" s="91"/>
    </row>
    <row r="46" spans="1:10" s="106" customFormat="1">
      <c r="A46" s="91" t="s">
        <v>3978</v>
      </c>
      <c r="B46" s="92" t="s">
        <v>14044</v>
      </c>
      <c r="C46" s="92" t="s">
        <v>14045</v>
      </c>
      <c r="D46" s="92" t="s">
        <v>14046</v>
      </c>
      <c r="E46" s="91" t="s">
        <v>13963</v>
      </c>
      <c r="F46" s="91" t="s">
        <v>14047</v>
      </c>
      <c r="G46" s="91" t="s">
        <v>14048</v>
      </c>
      <c r="H46" s="91"/>
      <c r="I46" s="91" t="s">
        <v>14186</v>
      </c>
      <c r="J46" s="91"/>
    </row>
    <row r="47" spans="1:10">
      <c r="A47" s="101"/>
      <c r="B47" s="102" t="s">
        <v>14049</v>
      </c>
      <c r="C47" s="102"/>
      <c r="D47" s="102" t="s">
        <v>14050</v>
      </c>
      <c r="E47" s="101" t="s">
        <v>13963</v>
      </c>
      <c r="F47" s="101" t="s">
        <v>14051</v>
      </c>
      <c r="G47" s="101"/>
      <c r="H47" s="101" t="s">
        <v>14185</v>
      </c>
      <c r="I47" s="101"/>
      <c r="J47" s="101"/>
    </row>
    <row r="48" spans="1:10" s="110" customFormat="1">
      <c r="A48" s="99" t="s">
        <v>6445</v>
      </c>
      <c r="B48" s="100" t="s">
        <v>6446</v>
      </c>
      <c r="C48" s="100" t="s">
        <v>6448</v>
      </c>
      <c r="D48" s="100" t="s">
        <v>14052</v>
      </c>
      <c r="E48" s="91" t="s">
        <v>13963</v>
      </c>
      <c r="F48" s="91" t="s">
        <v>14053</v>
      </c>
      <c r="G48" s="91" t="s">
        <v>14054</v>
      </c>
      <c r="H48" s="91"/>
      <c r="I48" s="91"/>
      <c r="J48" s="91" t="s">
        <v>14187</v>
      </c>
    </row>
    <row r="49" spans="1:10" s="109" customFormat="1">
      <c r="A49" s="91" t="s">
        <v>1119</v>
      </c>
      <c r="B49" s="92" t="s">
        <v>1120</v>
      </c>
      <c r="C49" s="92" t="s">
        <v>1121</v>
      </c>
      <c r="D49" s="92" t="s">
        <v>14056</v>
      </c>
      <c r="E49" s="91" t="s">
        <v>13963</v>
      </c>
      <c r="F49" s="91" t="s">
        <v>14057</v>
      </c>
      <c r="G49" s="91" t="s">
        <v>14058</v>
      </c>
      <c r="H49" s="91"/>
      <c r="I49" s="91"/>
      <c r="J49" s="91" t="s">
        <v>14030</v>
      </c>
    </row>
    <row r="50" spans="1:10" s="109" customFormat="1">
      <c r="A50" s="93" t="s">
        <v>14059</v>
      </c>
      <c r="B50" s="94" t="s">
        <v>1120</v>
      </c>
      <c r="C50" s="94" t="s">
        <v>14060</v>
      </c>
      <c r="D50" s="94" t="s">
        <v>14056</v>
      </c>
      <c r="E50" s="93" t="s">
        <v>13963</v>
      </c>
      <c r="F50" s="93" t="s">
        <v>14057</v>
      </c>
      <c r="G50" s="93" t="s">
        <v>14058</v>
      </c>
      <c r="H50" s="93"/>
      <c r="I50" s="93"/>
      <c r="J50" s="93" t="s">
        <v>14030</v>
      </c>
    </row>
    <row r="51" spans="1:10" s="105" customFormat="1">
      <c r="A51" s="91" t="s">
        <v>3885</v>
      </c>
      <c r="B51" s="92" t="s">
        <v>14061</v>
      </c>
      <c r="C51" s="92" t="s">
        <v>14062</v>
      </c>
      <c r="D51" s="92" t="s">
        <v>14063</v>
      </c>
      <c r="E51" s="91" t="s">
        <v>13963</v>
      </c>
      <c r="F51" s="91" t="s">
        <v>14064</v>
      </c>
      <c r="G51" s="91" t="s">
        <v>14728</v>
      </c>
      <c r="H51" s="91" t="s">
        <v>15024</v>
      </c>
      <c r="I51" s="91"/>
      <c r="J51" s="91" t="s">
        <v>14065</v>
      </c>
    </row>
    <row r="52" spans="1:10" s="109" customFormat="1">
      <c r="A52" s="91" t="s">
        <v>1160</v>
      </c>
      <c r="B52" s="92" t="s">
        <v>14061</v>
      </c>
      <c r="C52" s="92" t="s">
        <v>1161</v>
      </c>
      <c r="D52" s="92" t="s">
        <v>14063</v>
      </c>
      <c r="E52" s="91" t="s">
        <v>13963</v>
      </c>
      <c r="F52" s="91" t="s">
        <v>14064</v>
      </c>
      <c r="G52" s="91" t="s">
        <v>14728</v>
      </c>
      <c r="H52" s="91" t="s">
        <v>15024</v>
      </c>
      <c r="I52" s="91"/>
      <c r="J52" s="91" t="s">
        <v>14065</v>
      </c>
    </row>
    <row r="53" spans="1:10" s="109" customFormat="1">
      <c r="A53" s="93" t="s">
        <v>1149</v>
      </c>
      <c r="B53" s="94" t="s">
        <v>1150</v>
      </c>
      <c r="C53" s="94" t="s">
        <v>14066</v>
      </c>
      <c r="D53" s="94" t="s">
        <v>14067</v>
      </c>
      <c r="E53" s="93" t="s">
        <v>13967</v>
      </c>
      <c r="F53" s="93" t="s">
        <v>13979</v>
      </c>
      <c r="G53" s="93" t="s">
        <v>14068</v>
      </c>
      <c r="H53" s="93" t="s">
        <v>14810</v>
      </c>
      <c r="I53" s="93"/>
      <c r="J53" s="93" t="s">
        <v>14065</v>
      </c>
    </row>
    <row r="54" spans="1:10" s="109" customFormat="1">
      <c r="A54" s="93" t="s">
        <v>14069</v>
      </c>
      <c r="B54" s="94" t="s">
        <v>14070</v>
      </c>
      <c r="C54" s="94" t="s">
        <v>3769</v>
      </c>
      <c r="D54" s="94" t="s">
        <v>14071</v>
      </c>
      <c r="E54" s="93" t="s">
        <v>14072</v>
      </c>
      <c r="F54" s="93" t="s">
        <v>14073</v>
      </c>
      <c r="G54" s="93"/>
      <c r="H54" s="93"/>
      <c r="I54" s="93"/>
      <c r="J54" s="93" t="s">
        <v>15025</v>
      </c>
    </row>
    <row r="55" spans="1:10" s="111" customFormat="1">
      <c r="A55" s="93" t="s">
        <v>1168</v>
      </c>
      <c r="B55" s="94" t="s">
        <v>1118</v>
      </c>
      <c r="C55" s="94" t="s">
        <v>14074</v>
      </c>
      <c r="D55" s="94" t="s">
        <v>14075</v>
      </c>
      <c r="E55" s="93" t="s">
        <v>13963</v>
      </c>
      <c r="F55" s="93" t="s">
        <v>13973</v>
      </c>
      <c r="G55" s="93" t="s">
        <v>13974</v>
      </c>
      <c r="H55" s="93" t="s">
        <v>14729</v>
      </c>
      <c r="I55" s="93"/>
      <c r="J55" s="93"/>
    </row>
    <row r="56" spans="1:10" s="110" customFormat="1">
      <c r="A56" s="93" t="s">
        <v>4626</v>
      </c>
      <c r="B56" s="94" t="s">
        <v>14076</v>
      </c>
      <c r="C56" s="94" t="s">
        <v>14077</v>
      </c>
      <c r="D56" s="94" t="s">
        <v>14078</v>
      </c>
      <c r="E56" s="93" t="s">
        <v>13963</v>
      </c>
      <c r="F56" s="93" t="s">
        <v>14079</v>
      </c>
      <c r="G56" s="93" t="s">
        <v>13974</v>
      </c>
      <c r="H56" s="93" t="s">
        <v>14811</v>
      </c>
      <c r="I56" s="93" t="s">
        <v>15026</v>
      </c>
      <c r="J56" s="93" t="s">
        <v>14725</v>
      </c>
    </row>
    <row r="57" spans="1:10">
      <c r="A57" s="91" t="s">
        <v>1815</v>
      </c>
      <c r="B57" s="92" t="s">
        <v>14076</v>
      </c>
      <c r="C57" s="92" t="s">
        <v>14080</v>
      </c>
      <c r="D57" s="92" t="s">
        <v>14078</v>
      </c>
      <c r="E57" s="91" t="s">
        <v>13963</v>
      </c>
      <c r="F57" s="91" t="s">
        <v>14079</v>
      </c>
      <c r="G57" s="91" t="s">
        <v>13974</v>
      </c>
      <c r="H57" s="91" t="s">
        <v>14811</v>
      </c>
      <c r="I57" s="91"/>
      <c r="J57" s="91"/>
    </row>
    <row r="58" spans="1:10">
      <c r="A58" s="97" t="s">
        <v>455</v>
      </c>
      <c r="B58" s="98" t="s">
        <v>456</v>
      </c>
      <c r="C58" s="98" t="s">
        <v>14081</v>
      </c>
      <c r="D58" s="98" t="s">
        <v>14082</v>
      </c>
      <c r="E58" s="97" t="s">
        <v>13963</v>
      </c>
      <c r="F58" s="97" t="s">
        <v>14053</v>
      </c>
      <c r="G58" s="97"/>
      <c r="H58" s="97"/>
      <c r="I58" s="97"/>
      <c r="J58" s="97"/>
    </row>
    <row r="59" spans="1:10">
      <c r="A59" s="93" t="s">
        <v>14084</v>
      </c>
      <c r="B59" s="94" t="s">
        <v>14085</v>
      </c>
      <c r="C59" s="94" t="s">
        <v>4021</v>
      </c>
      <c r="D59" s="94" t="s">
        <v>14086</v>
      </c>
      <c r="E59" s="93" t="s">
        <v>13967</v>
      </c>
      <c r="F59" s="93" t="s">
        <v>14087</v>
      </c>
      <c r="G59" s="93"/>
      <c r="H59" s="93" t="s">
        <v>14730</v>
      </c>
      <c r="I59" s="93"/>
      <c r="J59" s="93" t="s">
        <v>14088</v>
      </c>
    </row>
    <row r="60" spans="1:10">
      <c r="A60" s="91" t="s">
        <v>14089</v>
      </c>
      <c r="B60" s="92" t="s">
        <v>14090</v>
      </c>
      <c r="C60" s="92" t="s">
        <v>14091</v>
      </c>
      <c r="D60" s="92" t="s">
        <v>14092</v>
      </c>
      <c r="E60" s="91" t="s">
        <v>13963</v>
      </c>
      <c r="F60" s="91" t="s">
        <v>14093</v>
      </c>
      <c r="G60" s="91"/>
      <c r="H60" s="91"/>
      <c r="I60" s="91"/>
      <c r="J60" s="91" t="s">
        <v>14088</v>
      </c>
    </row>
    <row r="61" spans="1:10">
      <c r="A61" s="91" t="s">
        <v>1595</v>
      </c>
      <c r="B61" s="92" t="s">
        <v>14094</v>
      </c>
      <c r="C61" s="92" t="s">
        <v>14095</v>
      </c>
      <c r="D61" s="92" t="s">
        <v>14096</v>
      </c>
      <c r="E61" s="91" t="s">
        <v>13963</v>
      </c>
      <c r="F61" s="91" t="s">
        <v>14093</v>
      </c>
      <c r="G61" s="91"/>
      <c r="H61" s="91" t="s">
        <v>14731</v>
      </c>
      <c r="I61" s="91"/>
      <c r="J61" s="91" t="s">
        <v>14065</v>
      </c>
    </row>
    <row r="62" spans="1:10">
      <c r="A62" s="91" t="s">
        <v>14097</v>
      </c>
      <c r="B62" s="92" t="s">
        <v>14098</v>
      </c>
      <c r="C62" s="92" t="s">
        <v>14099</v>
      </c>
      <c r="D62" s="92" t="s">
        <v>14100</v>
      </c>
      <c r="E62" s="91" t="s">
        <v>13963</v>
      </c>
      <c r="F62" s="91" t="s">
        <v>14101</v>
      </c>
      <c r="G62" s="91"/>
      <c r="H62" s="91"/>
      <c r="I62" s="91"/>
      <c r="J62" s="91" t="s">
        <v>14030</v>
      </c>
    </row>
    <row r="63" spans="1:10">
      <c r="A63" s="93" t="s">
        <v>11872</v>
      </c>
      <c r="B63" s="94" t="s">
        <v>14102</v>
      </c>
      <c r="C63" s="94" t="s">
        <v>14103</v>
      </c>
      <c r="D63" s="94" t="s">
        <v>14104</v>
      </c>
      <c r="E63" s="93" t="s">
        <v>13963</v>
      </c>
      <c r="F63" s="93" t="s">
        <v>14105</v>
      </c>
      <c r="G63" s="93" t="s">
        <v>14106</v>
      </c>
      <c r="H63" s="93"/>
      <c r="I63" s="93"/>
      <c r="J63" s="93" t="s">
        <v>14088</v>
      </c>
    </row>
    <row r="64" spans="1:10">
      <c r="A64" s="91" t="s">
        <v>11868</v>
      </c>
      <c r="B64" s="92" t="s">
        <v>14107</v>
      </c>
      <c r="C64" s="92" t="s">
        <v>14108</v>
      </c>
      <c r="D64" s="92" t="s">
        <v>14109</v>
      </c>
      <c r="E64" s="91" t="s">
        <v>13963</v>
      </c>
      <c r="F64" s="91" t="s">
        <v>14105</v>
      </c>
      <c r="G64" s="91"/>
      <c r="H64" s="91"/>
      <c r="I64" s="91"/>
      <c r="J64" s="91" t="s">
        <v>14088</v>
      </c>
    </row>
    <row r="65" spans="1:10">
      <c r="A65" s="93" t="s">
        <v>14110</v>
      </c>
      <c r="B65" s="94" t="s">
        <v>541</v>
      </c>
      <c r="C65" s="94" t="s">
        <v>4374</v>
      </c>
      <c r="D65" s="94"/>
      <c r="E65" s="93" t="s">
        <v>14111</v>
      </c>
      <c r="F65" s="93" t="s">
        <v>14112</v>
      </c>
      <c r="G65" s="93" t="s">
        <v>14113</v>
      </c>
      <c r="H65" s="93"/>
      <c r="I65" s="93"/>
      <c r="J65" s="93" t="s">
        <v>14114</v>
      </c>
    </row>
    <row r="66" spans="1:10">
      <c r="A66" s="91" t="s">
        <v>540</v>
      </c>
      <c r="B66" s="92" t="s">
        <v>541</v>
      </c>
      <c r="C66" s="92" t="s">
        <v>14115</v>
      </c>
      <c r="D66" s="92"/>
      <c r="E66" s="91" t="s">
        <v>14111</v>
      </c>
      <c r="F66" s="91" t="s">
        <v>14112</v>
      </c>
      <c r="G66" s="91" t="s">
        <v>14113</v>
      </c>
      <c r="H66" s="91"/>
      <c r="I66" s="91"/>
      <c r="J66" s="91" t="s">
        <v>14055</v>
      </c>
    </row>
    <row r="67" spans="1:10">
      <c r="A67" s="91" t="s">
        <v>14592</v>
      </c>
      <c r="B67" s="92" t="s">
        <v>2766</v>
      </c>
      <c r="C67" s="92" t="s">
        <v>14638</v>
      </c>
      <c r="D67" s="92" t="s">
        <v>15571</v>
      </c>
      <c r="E67" s="91" t="s">
        <v>13963</v>
      </c>
      <c r="F67" s="91" t="s">
        <v>15572</v>
      </c>
      <c r="G67" s="91"/>
      <c r="H67" s="91"/>
      <c r="I67" s="91"/>
      <c r="J67" s="91"/>
    </row>
    <row r="68" spans="1:10">
      <c r="A68" s="91"/>
      <c r="B68" s="92"/>
      <c r="C68" s="92"/>
      <c r="D68" s="92"/>
      <c r="E68" s="91"/>
      <c r="F68" s="91"/>
      <c r="G68" s="91"/>
      <c r="H68" s="91"/>
      <c r="I68" s="91"/>
      <c r="J68" s="91"/>
    </row>
    <row r="69" spans="1:10">
      <c r="A69" s="91"/>
      <c r="B69" s="92"/>
      <c r="C69" s="92"/>
      <c r="D69" s="92"/>
      <c r="E69" s="91"/>
      <c r="F69" s="91"/>
      <c r="G69" s="91"/>
      <c r="H69" s="91"/>
      <c r="I69" s="91"/>
      <c r="J69" s="91"/>
    </row>
    <row r="70" spans="1:10">
      <c r="A70" s="91"/>
      <c r="B70" s="92"/>
      <c r="C70" s="92"/>
      <c r="D70" s="92"/>
      <c r="E70" s="91"/>
      <c r="F70" s="91"/>
      <c r="G70" s="91"/>
      <c r="H70" s="91"/>
      <c r="I70" s="91"/>
      <c r="J70" s="91"/>
    </row>
    <row r="71" spans="1:10">
      <c r="A71" s="91"/>
      <c r="B71" s="92"/>
      <c r="C71" s="92"/>
      <c r="D71" s="92"/>
      <c r="E71" s="91"/>
      <c r="F71" s="91"/>
      <c r="G71" s="91"/>
      <c r="H71" s="91"/>
      <c r="I71" s="91"/>
      <c r="J71" s="91"/>
    </row>
    <row r="72" spans="1:10">
      <c r="A72" s="91"/>
      <c r="B72" s="92"/>
      <c r="C72" s="92"/>
      <c r="D72" s="92"/>
      <c r="E72" s="91"/>
      <c r="F72" s="91"/>
      <c r="G72" s="91"/>
      <c r="H72" s="91"/>
      <c r="I72" s="91"/>
      <c r="J72" s="91"/>
    </row>
    <row r="73" spans="1:10">
      <c r="A73" s="91"/>
      <c r="B73" s="92"/>
      <c r="C73" s="92"/>
      <c r="D73" s="92"/>
      <c r="E73" s="91"/>
      <c r="F73" s="91"/>
      <c r="G73" s="91"/>
      <c r="H73" s="91"/>
      <c r="I73" s="91"/>
      <c r="J73" s="91"/>
    </row>
    <row r="74" spans="1:10">
      <c r="A74" s="91"/>
      <c r="B74" s="92"/>
      <c r="C74" s="92"/>
      <c r="D74" s="92"/>
      <c r="E74" s="91"/>
      <c r="F74" s="91"/>
      <c r="G74" s="91"/>
      <c r="H74" s="91"/>
      <c r="I74" s="91"/>
      <c r="J74" s="91"/>
    </row>
    <row r="75" spans="1:10">
      <c r="A75" s="91"/>
      <c r="B75" s="92"/>
      <c r="C75" s="92"/>
      <c r="D75" s="92"/>
      <c r="E75" s="91"/>
      <c r="F75" s="91"/>
      <c r="G75" s="91"/>
      <c r="H75" s="91"/>
      <c r="I75" s="91"/>
      <c r="J75" s="91"/>
    </row>
    <row r="76" spans="1:10">
      <c r="A76" s="91"/>
      <c r="B76" s="92"/>
      <c r="C76" s="92"/>
      <c r="D76" s="92"/>
      <c r="E76" s="91"/>
      <c r="F76" s="91"/>
      <c r="G76" s="91"/>
      <c r="H76" s="91"/>
      <c r="I76" s="91"/>
      <c r="J76" s="91"/>
    </row>
    <row r="77" spans="1:10">
      <c r="A77" s="91"/>
      <c r="B77" s="92"/>
      <c r="C77" s="92"/>
      <c r="D77" s="92"/>
      <c r="E77" s="91"/>
      <c r="F77" s="91"/>
      <c r="G77" s="91"/>
      <c r="H77" s="91"/>
      <c r="I77" s="91"/>
      <c r="J77" s="91"/>
    </row>
    <row r="78" spans="1:10">
      <c r="A78" s="91"/>
      <c r="B78" s="92"/>
      <c r="C78" s="92"/>
      <c r="D78" s="92"/>
      <c r="E78" s="91"/>
      <c r="F78" s="91"/>
      <c r="G78" s="91"/>
      <c r="H78" s="91"/>
      <c r="I78" s="91"/>
      <c r="J78" s="91"/>
    </row>
    <row r="79" spans="1:10">
      <c r="A79" s="91"/>
      <c r="B79" s="92"/>
      <c r="C79" s="92"/>
      <c r="D79" s="92"/>
      <c r="E79" s="91"/>
      <c r="F79" s="91"/>
      <c r="G79" s="91"/>
      <c r="H79" s="91"/>
      <c r="I79" s="91"/>
      <c r="J79" s="91"/>
    </row>
    <row r="80" spans="1:10">
      <c r="A80" s="91"/>
      <c r="B80" s="92"/>
      <c r="C80" s="92"/>
      <c r="D80" s="92"/>
      <c r="E80" s="91"/>
      <c r="F80" s="91"/>
      <c r="G80" s="91"/>
      <c r="H80" s="91"/>
      <c r="I80" s="91"/>
      <c r="J80" s="91"/>
    </row>
    <row r="81" spans="1:10">
      <c r="A81" s="91"/>
      <c r="B81" s="92"/>
      <c r="C81" s="92"/>
      <c r="D81" s="92"/>
      <c r="E81" s="91"/>
      <c r="F81" s="91"/>
      <c r="G81" s="91"/>
      <c r="H81" s="91"/>
      <c r="I81" s="91"/>
      <c r="J81" s="91"/>
    </row>
    <row r="82" spans="1:10">
      <c r="A82" s="91"/>
      <c r="B82" s="92"/>
      <c r="C82" s="92"/>
      <c r="D82" s="92"/>
      <c r="E82" s="91"/>
      <c r="F82" s="91"/>
      <c r="G82" s="91"/>
      <c r="H82" s="91"/>
      <c r="I82" s="91"/>
      <c r="J82" s="91"/>
    </row>
    <row r="83" spans="1:10">
      <c r="A83" s="91"/>
      <c r="B83" s="92"/>
      <c r="C83" s="92"/>
      <c r="D83" s="92"/>
      <c r="E83" s="91"/>
      <c r="F83" s="91"/>
      <c r="G83" s="91"/>
      <c r="H83" s="91"/>
      <c r="I83" s="91"/>
      <c r="J83" s="91"/>
    </row>
    <row r="84" spans="1:10">
      <c r="A84" s="91"/>
      <c r="B84" s="92"/>
      <c r="C84" s="92"/>
      <c r="D84" s="92"/>
      <c r="E84" s="91"/>
      <c r="F84" s="91"/>
      <c r="G84" s="91"/>
      <c r="H84" s="91"/>
      <c r="I84" s="91"/>
      <c r="J84" s="91"/>
    </row>
    <row r="85" spans="1:10">
      <c r="A85" s="91"/>
      <c r="B85" s="92"/>
      <c r="C85" s="92"/>
      <c r="D85" s="92"/>
      <c r="E85" s="91"/>
      <c r="F85" s="91"/>
      <c r="G85" s="91"/>
      <c r="H85" s="91"/>
      <c r="I85" s="91"/>
      <c r="J85" s="91"/>
    </row>
    <row r="86" spans="1:10">
      <c r="A86" s="91"/>
      <c r="B86" s="92"/>
      <c r="C86" s="92"/>
      <c r="D86" s="92"/>
      <c r="E86" s="91"/>
      <c r="F86" s="91"/>
      <c r="G86" s="91"/>
      <c r="H86" s="91"/>
      <c r="I86" s="91"/>
      <c r="J86" s="91"/>
    </row>
    <row r="87" spans="1:10">
      <c r="A87" s="91"/>
      <c r="B87" s="92"/>
      <c r="C87" s="92"/>
      <c r="D87" s="92"/>
      <c r="E87" s="91"/>
      <c r="F87" s="91"/>
      <c r="G87" s="91"/>
      <c r="H87" s="91"/>
      <c r="I87" s="91"/>
      <c r="J87" s="91"/>
    </row>
    <row r="88" spans="1:10">
      <c r="A88" s="91"/>
      <c r="B88" s="92"/>
      <c r="C88" s="92"/>
      <c r="D88" s="92"/>
      <c r="E88" s="91"/>
      <c r="F88" s="91"/>
      <c r="G88" s="91"/>
      <c r="H88" s="91"/>
      <c r="I88" s="91"/>
      <c r="J88" s="91"/>
    </row>
    <row r="89" spans="1:10">
      <c r="A89" s="91"/>
      <c r="B89" s="92"/>
      <c r="C89" s="92"/>
      <c r="D89" s="92"/>
      <c r="E89" s="91"/>
      <c r="F89" s="91"/>
      <c r="G89" s="91"/>
      <c r="H89" s="91"/>
      <c r="I89" s="91"/>
      <c r="J89" s="91"/>
    </row>
    <row r="90" spans="1:10">
      <c r="A90" s="91"/>
      <c r="B90" s="92"/>
      <c r="C90" s="92"/>
      <c r="D90" s="92"/>
      <c r="E90" s="91"/>
      <c r="F90" s="91"/>
      <c r="G90" s="91"/>
      <c r="H90" s="91"/>
      <c r="I90" s="91"/>
      <c r="J90" s="91"/>
    </row>
    <row r="91" spans="1:10">
      <c r="A91" s="91"/>
      <c r="B91" s="92"/>
      <c r="C91" s="92"/>
      <c r="D91" s="92"/>
      <c r="E91" s="91"/>
      <c r="F91" s="91"/>
      <c r="G91" s="91"/>
      <c r="H91" s="91"/>
      <c r="I91" s="91"/>
      <c r="J91" s="91"/>
    </row>
    <row r="92" spans="1:10">
      <c r="A92" s="91"/>
      <c r="B92" s="92"/>
      <c r="C92" s="92"/>
      <c r="D92" s="92"/>
      <c r="E92" s="91"/>
      <c r="F92" s="91"/>
      <c r="G92" s="91"/>
      <c r="H92" s="91"/>
      <c r="I92" s="91"/>
      <c r="J92" s="91"/>
    </row>
    <row r="93" spans="1:10">
      <c r="A93" s="91"/>
      <c r="B93" s="92"/>
      <c r="C93" s="92"/>
      <c r="D93" s="92"/>
      <c r="E93" s="91"/>
      <c r="F93" s="91"/>
      <c r="G93" s="91"/>
      <c r="H93" s="91"/>
      <c r="I93" s="91"/>
      <c r="J93" s="91"/>
    </row>
    <row r="94" spans="1:10">
      <c r="A94" s="91"/>
      <c r="B94" s="92"/>
      <c r="C94" s="92"/>
      <c r="D94" s="92"/>
      <c r="E94" s="91"/>
      <c r="F94" s="91"/>
      <c r="G94" s="91"/>
      <c r="H94" s="91"/>
      <c r="I94" s="91"/>
      <c r="J94" s="91"/>
    </row>
    <row r="95" spans="1:10">
      <c r="A95" s="91"/>
      <c r="B95" s="92"/>
      <c r="C95" s="92"/>
      <c r="D95" s="92"/>
      <c r="E95" s="91"/>
      <c r="F95" s="91"/>
      <c r="G95" s="91"/>
      <c r="H95" s="91"/>
      <c r="I95" s="91"/>
      <c r="J95" s="91"/>
    </row>
    <row r="96" spans="1:10">
      <c r="A96" s="91"/>
      <c r="B96" s="92"/>
      <c r="C96" s="92"/>
      <c r="D96" s="92"/>
      <c r="E96" s="91"/>
      <c r="F96" s="91"/>
      <c r="G96" s="91"/>
      <c r="H96" s="91"/>
      <c r="I96" s="91"/>
      <c r="J96" s="91"/>
    </row>
    <row r="97" spans="1:10">
      <c r="A97" s="91"/>
      <c r="B97" s="92"/>
      <c r="C97" s="92"/>
      <c r="D97" s="92"/>
      <c r="E97" s="91"/>
      <c r="F97" s="91"/>
      <c r="G97" s="91"/>
      <c r="H97" s="91"/>
      <c r="I97" s="91"/>
      <c r="J97" s="91"/>
    </row>
    <row r="98" spans="1:10">
      <c r="A98" s="91"/>
      <c r="B98" s="92"/>
      <c r="C98" s="92"/>
      <c r="D98" s="92"/>
      <c r="E98" s="91"/>
      <c r="F98" s="91"/>
      <c r="G98" s="91"/>
      <c r="H98" s="91"/>
      <c r="I98" s="91"/>
      <c r="J98" s="91"/>
    </row>
    <row r="99" spans="1:10">
      <c r="A99" s="91"/>
      <c r="B99" s="92"/>
      <c r="C99" s="92"/>
      <c r="D99" s="92"/>
      <c r="E99" s="91"/>
      <c r="F99" s="91"/>
      <c r="G99" s="91"/>
      <c r="H99" s="91"/>
      <c r="I99" s="91"/>
      <c r="J99" s="91"/>
    </row>
    <row r="100" spans="1:10">
      <c r="A100" s="91"/>
      <c r="B100" s="92"/>
      <c r="C100" s="92"/>
      <c r="D100" s="92"/>
      <c r="E100" s="91"/>
      <c r="F100" s="91"/>
      <c r="G100" s="91"/>
      <c r="H100" s="91"/>
      <c r="I100" s="91"/>
      <c r="J100" s="91"/>
    </row>
  </sheetData>
  <autoFilter ref="A1:J66">
    <sortState ref="A2:J69">
      <sortCondition descending="1" ref="B1"/>
    </sortState>
  </autoFilter>
  <pageMargins left="0.7" right="0.7" top="0.75" bottom="0.75" header="0.3" footer="0.3"/>
  <pageSetup paperSize="9" orientation="portrait" r:id="rId1"/>
  <legacyDrawing r:id="rId2"/>
</worksheet>
</file>

<file path=xl/worksheets/sheet17.xml><?xml version="1.0" encoding="utf-8"?>
<worksheet xmlns="http://schemas.openxmlformats.org/spreadsheetml/2006/main" xmlns:r="http://schemas.openxmlformats.org/officeDocument/2006/relationships">
  <sheetPr codeName="Sheet17">
    <tabColor theme="7" tint="-0.249977111117893"/>
  </sheetPr>
  <dimension ref="A1:P343"/>
  <sheetViews>
    <sheetView zoomScale="90" zoomScaleNormal="90" workbookViewId="0">
      <selection activeCell="D21" sqref="D21"/>
    </sheetView>
  </sheetViews>
  <sheetFormatPr defaultRowHeight="12"/>
  <cols>
    <col min="1" max="1" width="14.140625" style="62" customWidth="1"/>
    <col min="2" max="2" width="17.140625" style="86" customWidth="1"/>
    <col min="3" max="3" width="34.85546875" style="62" customWidth="1"/>
    <col min="4" max="4" width="18.42578125" style="62" customWidth="1"/>
    <col min="5" max="5" width="19.7109375" style="62" customWidth="1"/>
    <col min="6" max="6" width="20" style="62" customWidth="1"/>
    <col min="7" max="7" width="18.140625" style="62" customWidth="1"/>
    <col min="8" max="8" width="35.28515625" style="79" customWidth="1"/>
    <col min="9" max="10" width="9.140625" style="14"/>
    <col min="11" max="15" width="0" style="14" hidden="1" customWidth="1"/>
    <col min="16" max="16384" width="9.140625" style="14"/>
  </cols>
  <sheetData>
    <row r="1" spans="1:16" ht="33" customHeight="1">
      <c r="A1" s="54" t="s">
        <v>5652</v>
      </c>
      <c r="B1" s="85" t="s">
        <v>5651</v>
      </c>
      <c r="C1" s="54" t="s">
        <v>14801</v>
      </c>
      <c r="D1" s="54" t="s">
        <v>3079</v>
      </c>
      <c r="E1" s="55" t="s">
        <v>7824</v>
      </c>
      <c r="F1" s="55" t="s">
        <v>7825</v>
      </c>
      <c r="G1" s="54" t="s">
        <v>7823</v>
      </c>
      <c r="H1" s="58" t="s">
        <v>13576</v>
      </c>
      <c r="K1" s="56"/>
    </row>
    <row r="2" spans="1:16">
      <c r="A2" s="52" t="s">
        <v>1080</v>
      </c>
      <c r="B2" s="57" t="str">
        <f>VLOOKUP(A$2:A$343,'Total Portfolio'!A$3:B$2981,2,0)</f>
        <v>ASSEMBLER DOO</v>
      </c>
      <c r="C2" s="57" t="str">
        <f>VLOOKUP(A$2:A$343,'Total Portfolio'!A$3:AG$2981,3,0)</f>
        <v>OPREMA ZA VIDEO NADZOR</v>
      </c>
      <c r="D2" s="58" t="s">
        <v>11847</v>
      </c>
      <c r="E2" s="59">
        <v>41010</v>
      </c>
      <c r="F2" s="59">
        <v>41089</v>
      </c>
      <c r="G2" s="60" t="s">
        <v>7828</v>
      </c>
      <c r="H2" s="78" t="s">
        <v>13915</v>
      </c>
      <c r="K2" s="61" t="s">
        <v>11847</v>
      </c>
      <c r="L2" s="61"/>
      <c r="M2" s="61"/>
      <c r="N2" s="61" t="s">
        <v>7826</v>
      </c>
      <c r="O2" s="61"/>
      <c r="P2" s="61"/>
    </row>
    <row r="3" spans="1:16">
      <c r="A3" s="53" t="s">
        <v>1083</v>
      </c>
      <c r="B3" s="57" t="str">
        <f>VLOOKUP(A$2:A$343,'Total Portfolio'!A$3:B$2981,2,0)</f>
        <v>ASSEMBLER DOO</v>
      </c>
      <c r="C3" s="57" t="str">
        <f>VLOOKUP(A$2:A$343,'Total Portfolio'!A$3:AG$2981,3,0)</f>
        <v>LADA NIVA 4x4 1.7i/3V</v>
      </c>
      <c r="D3" s="58" t="s">
        <v>11847</v>
      </c>
      <c r="E3" s="59">
        <v>41010</v>
      </c>
      <c r="F3" s="59">
        <v>41089</v>
      </c>
      <c r="G3" s="60" t="s">
        <v>7828</v>
      </c>
      <c r="H3" s="78" t="s">
        <v>13915</v>
      </c>
      <c r="K3" s="61" t="s">
        <v>11848</v>
      </c>
      <c r="L3" s="61"/>
      <c r="M3" s="61"/>
      <c r="N3" s="61" t="s">
        <v>7827</v>
      </c>
      <c r="O3" s="61"/>
      <c r="P3" s="61"/>
    </row>
    <row r="4" spans="1:16">
      <c r="A4" s="53" t="s">
        <v>3431</v>
      </c>
      <c r="B4" s="57" t="str">
        <f>VLOOKUP(A$2:A$343,'Total Portfolio'!A$3:B$2981,2,0)</f>
        <v>ASSEMBLER DOO</v>
      </c>
      <c r="C4" s="57" t="str">
        <f>VLOOKUP(A$2:A$343,'Total Portfolio'!A$3:AG$2981,3,0)</f>
        <v>MINI MORIS</v>
      </c>
      <c r="D4" s="58" t="s">
        <v>11847</v>
      </c>
      <c r="E4" s="59">
        <v>41010</v>
      </c>
      <c r="F4" s="59">
        <v>41089</v>
      </c>
      <c r="G4" s="60" t="s">
        <v>7828</v>
      </c>
      <c r="H4" s="78" t="s">
        <v>13915</v>
      </c>
      <c r="K4" s="61" t="s">
        <v>11849</v>
      </c>
      <c r="L4" s="61"/>
      <c r="M4" s="61"/>
      <c r="N4" s="61" t="s">
        <v>7828</v>
      </c>
      <c r="O4" s="61"/>
      <c r="P4" s="61"/>
    </row>
    <row r="5" spans="1:16">
      <c r="A5" s="53" t="s">
        <v>4581</v>
      </c>
      <c r="B5" s="57" t="str">
        <f>VLOOKUP(A$2:A$343,'Total Portfolio'!A$3:B$2981,2,0)</f>
        <v>CARBOCHEM DOO</v>
      </c>
      <c r="C5" s="57" t="str">
        <f>VLOOKUP(A$2:A$343,'Total Portfolio'!A$3:AG$2981,3,0)</f>
        <v>BEF 275-2 380/415 BLISTER MAŠINA SA PRIPADAJUĆIM USISIVAČEM BEF 275</v>
      </c>
      <c r="D5" s="58" t="s">
        <v>11847</v>
      </c>
      <c r="E5" s="59">
        <v>41010</v>
      </c>
      <c r="F5" s="59">
        <v>41036</v>
      </c>
      <c r="G5" s="60" t="s">
        <v>7826</v>
      </c>
      <c r="H5" s="78" t="s">
        <v>13916</v>
      </c>
      <c r="K5" s="61" t="s">
        <v>7829</v>
      </c>
      <c r="L5" s="61"/>
      <c r="M5" s="61"/>
      <c r="N5" s="61" t="s">
        <v>7831</v>
      </c>
      <c r="O5" s="61"/>
      <c r="P5" s="61"/>
    </row>
    <row r="6" spans="1:16">
      <c r="A6" s="53" t="s">
        <v>4578</v>
      </c>
      <c r="B6" s="57" t="str">
        <f>VLOOKUP(A$2:A$343,'Total Portfolio'!A$3:B$2981,2,0)</f>
        <v>CARBOCHEM DOO</v>
      </c>
      <c r="C6" s="57" t="str">
        <f>VLOOKUP(A$2:A$343,'Total Portfolio'!A$3:AG$2981,3,0)</f>
        <v>SPE 20DC AUTOBLAST MAŠINA ZA PESKARENJE 3PH SA USISIVAČEM</v>
      </c>
      <c r="D6" s="58" t="s">
        <v>11847</v>
      </c>
      <c r="E6" s="59">
        <v>41010</v>
      </c>
      <c r="F6" s="59">
        <v>41036</v>
      </c>
      <c r="G6" s="60" t="s">
        <v>7828</v>
      </c>
      <c r="H6" s="78" t="s">
        <v>14360</v>
      </c>
      <c r="K6" s="61" t="s">
        <v>7830</v>
      </c>
      <c r="L6" s="61"/>
      <c r="M6" s="61"/>
      <c r="N6" s="61"/>
      <c r="O6" s="61"/>
      <c r="P6" s="61"/>
    </row>
    <row r="7" spans="1:16">
      <c r="A7" s="53" t="s">
        <v>634</v>
      </c>
      <c r="B7" s="57" t="str">
        <f>VLOOKUP(A$2:A$343,'Total Portfolio'!A$3:B$2981,2,0)</f>
        <v>CINELABS DOO</v>
      </c>
      <c r="C7" s="57" t="str">
        <f>VLOOKUP(A$2:A$343,'Total Portfolio'!A$3:AG$2981,3,0)</f>
        <v>PRODUCTIO EQUIPMENT</v>
      </c>
      <c r="D7" s="58" t="s">
        <v>11847</v>
      </c>
      <c r="E7" s="59">
        <v>41010</v>
      </c>
      <c r="F7" s="59">
        <v>41068</v>
      </c>
      <c r="G7" s="60" t="s">
        <v>7828</v>
      </c>
      <c r="H7" s="78" t="s">
        <v>13915</v>
      </c>
      <c r="K7" s="61"/>
      <c r="L7" s="61"/>
      <c r="M7" s="61"/>
      <c r="N7" s="61"/>
      <c r="O7" s="61"/>
      <c r="P7" s="61"/>
    </row>
    <row r="8" spans="1:16">
      <c r="A8" s="53" t="s">
        <v>4915</v>
      </c>
      <c r="B8" s="57" t="str">
        <f>VLOOKUP(A$2:A$343,'Total Portfolio'!A$3:B$2981,2,0)</f>
        <v>DEGUSTA DOO</v>
      </c>
      <c r="C8" s="57" t="str">
        <f>VLOOKUP(A$2:A$343,'Total Portfolio'!A$3:AG$2981,3,0)</f>
        <v>VAKUM UPARIVAC V=550 LIT</v>
      </c>
      <c r="D8" s="58" t="s">
        <v>11847</v>
      </c>
      <c r="E8" s="59">
        <v>41010</v>
      </c>
      <c r="F8" s="59">
        <v>41037</v>
      </c>
      <c r="G8" s="60" t="s">
        <v>7826</v>
      </c>
      <c r="H8" s="78" t="s">
        <v>13916</v>
      </c>
      <c r="K8" s="61"/>
      <c r="L8" s="61"/>
      <c r="M8" s="61"/>
      <c r="N8" s="61"/>
      <c r="O8" s="61"/>
      <c r="P8" s="61"/>
    </row>
    <row r="9" spans="1:16">
      <c r="A9" s="53" t="s">
        <v>4575</v>
      </c>
      <c r="B9" s="57" t="str">
        <f>VLOOKUP(A$2:A$343,'Total Portfolio'!A$3:B$2981,2,0)</f>
        <v>PANIĆ ALEKSANDAR</v>
      </c>
      <c r="C9" s="57" t="str">
        <f>VLOOKUP(A$2:A$343,'Total Portfolio'!A$3:AG$2981,3,0)</f>
        <v>BMW 530 D</v>
      </c>
      <c r="D9" s="58" t="s">
        <v>11847</v>
      </c>
      <c r="E9" s="59">
        <v>41010</v>
      </c>
      <c r="F9" s="59">
        <v>41103</v>
      </c>
      <c r="G9" s="60" t="s">
        <v>7828</v>
      </c>
      <c r="H9" s="78" t="s">
        <v>14210</v>
      </c>
      <c r="K9" s="56"/>
    </row>
    <row r="10" spans="1:16">
      <c r="A10" s="53" t="s">
        <v>5095</v>
      </c>
      <c r="B10" s="57" t="str">
        <f>VLOOKUP(A$2:A$343,'Total Portfolio'!A$3:B$2981,2,0)</f>
        <v>ŠILAN INTERNACIONAL DOO</v>
      </c>
      <c r="C10" s="57" t="str">
        <f>VLOOKUP(A$2:A$343,'Total Portfolio'!A$3:AG$2981,3,0)</f>
        <v>CITROEN C4 VTR 1.6I</v>
      </c>
      <c r="D10" s="58" t="s">
        <v>11847</v>
      </c>
      <c r="E10" s="59">
        <v>41010</v>
      </c>
      <c r="F10" s="59">
        <v>41047</v>
      </c>
      <c r="G10" s="60" t="s">
        <v>7826</v>
      </c>
      <c r="H10" s="78" t="s">
        <v>13611</v>
      </c>
    </row>
    <row r="11" spans="1:16">
      <c r="A11" s="53" t="s">
        <v>5263</v>
      </c>
      <c r="B11" s="57" t="str">
        <f>VLOOKUP(A$2:A$343,'Total Portfolio'!A$3:B$2981,2,0)</f>
        <v>TRGOPREVOZ DOO</v>
      </c>
      <c r="C11" s="57" t="str">
        <f>VLOOKUP(A$2:A$343,'Total Portfolio'!A$3:AG$2981,3,0)</f>
        <v>MAŠINA ZA LIVENJE PLASTIKE ARBURG GOLDEN EDITION 320C-500-170</v>
      </c>
      <c r="D11" s="58" t="s">
        <v>11847</v>
      </c>
      <c r="E11" s="59">
        <v>41059</v>
      </c>
      <c r="F11" s="59"/>
      <c r="G11" s="60" t="s">
        <v>7828</v>
      </c>
      <c r="H11" s="78" t="s">
        <v>14201</v>
      </c>
    </row>
    <row r="12" spans="1:16">
      <c r="A12" s="53" t="s">
        <v>5679</v>
      </c>
      <c r="B12" s="57" t="str">
        <f>VLOOKUP(A$2:A$343,'Total Portfolio'!A$3:B$2981,2,0)</f>
        <v>TRGOPREVOZ DOO</v>
      </c>
      <c r="C12" s="57" t="str">
        <f>VLOOKUP(A$2:A$343,'Total Portfolio'!A$3:AG$2981,3,0)</f>
        <v>MAŠINA ZA LIVENJE PLASTIKE ARBURG GOLDEN EDITION 470C-1500-400</v>
      </c>
      <c r="D12" s="58" t="s">
        <v>11847</v>
      </c>
      <c r="E12" s="59">
        <v>41059</v>
      </c>
      <c r="F12" s="59"/>
      <c r="G12" s="60" t="s">
        <v>7828</v>
      </c>
      <c r="H12" s="78" t="s">
        <v>14201</v>
      </c>
    </row>
    <row r="13" spans="1:16">
      <c r="A13" s="53" t="s">
        <v>637</v>
      </c>
      <c r="B13" s="57" t="str">
        <f>VLOOKUP(A$2:A$343,'Total Portfolio'!A$3:B$2981,2,0)</f>
        <v>MOJ TAXI TIM DOO</v>
      </c>
      <c r="C13" s="57" t="str">
        <f>VLOOKUP(A$2:A$343,'Total Portfolio'!A$3:AG$2981,3,0)</f>
        <v>VOLKSWAGEN GOLF 1.4 TRENDLINE</v>
      </c>
      <c r="D13" s="58" t="s">
        <v>11847</v>
      </c>
      <c r="E13" s="59">
        <v>41100</v>
      </c>
      <c r="F13" s="59">
        <v>41106</v>
      </c>
      <c r="G13" s="60" t="s">
        <v>7827</v>
      </c>
      <c r="H13" s="78"/>
    </row>
    <row r="14" spans="1:16">
      <c r="A14" s="53" t="s">
        <v>639</v>
      </c>
      <c r="B14" s="57" t="str">
        <f>VLOOKUP(A$2:A$343,'Total Portfolio'!A$3:B$2981,2,0)</f>
        <v>MOJ TAXI TIM DOO</v>
      </c>
      <c r="C14" s="57" t="str">
        <f>VLOOKUP(A$2:A$343,'Total Portfolio'!A$3:AG$2981,3,0)</f>
        <v>VOLKSWAGEN GOLF 1.4 TRENDLINE</v>
      </c>
      <c r="D14" s="58" t="s">
        <v>11847</v>
      </c>
      <c r="E14" s="59">
        <v>41101</v>
      </c>
      <c r="F14" s="59">
        <v>41106</v>
      </c>
      <c r="G14" s="60" t="s">
        <v>7827</v>
      </c>
      <c r="H14" s="78"/>
    </row>
    <row r="15" spans="1:16">
      <c r="A15" s="53" t="s">
        <v>642</v>
      </c>
      <c r="B15" s="57" t="str">
        <f>VLOOKUP(A$2:A$343,'Total Portfolio'!A$3:B$2981,2,0)</f>
        <v>MOJ TAXI TIM DOO</v>
      </c>
      <c r="C15" s="57" t="str">
        <f>VLOOKUP(A$2:A$343,'Total Portfolio'!A$3:AG$2981,3,0)</f>
        <v>VOLKSWAGEN CADDY KOMBI 1.4</v>
      </c>
      <c r="D15" s="58" t="s">
        <v>11847</v>
      </c>
      <c r="E15" s="59">
        <v>41102</v>
      </c>
      <c r="F15" s="59">
        <v>41106</v>
      </c>
      <c r="G15" s="60" t="s">
        <v>7827</v>
      </c>
      <c r="H15" s="78"/>
    </row>
    <row r="16" spans="1:16">
      <c r="A16" s="53" t="s">
        <v>640</v>
      </c>
      <c r="B16" s="57" t="str">
        <f>VLOOKUP(A$2:A$343,'Total Portfolio'!A$3:B$2981,2,0)</f>
        <v>MOJ TAXI TIM DOO</v>
      </c>
      <c r="C16" s="57" t="str">
        <f>VLOOKUP(A$2:A$343,'Total Portfolio'!A$3:AG$2981,3,0)</f>
        <v>VOLKSXAGEN GOLF 1.4 TRENDLINE</v>
      </c>
      <c r="D16" s="58" t="s">
        <v>11847</v>
      </c>
      <c r="E16" s="59">
        <v>41103</v>
      </c>
      <c r="F16" s="59">
        <v>41106</v>
      </c>
      <c r="G16" s="60" t="s">
        <v>7827</v>
      </c>
      <c r="H16" s="78"/>
    </row>
    <row r="17" spans="1:8">
      <c r="A17" s="53" t="s">
        <v>641</v>
      </c>
      <c r="B17" s="57" t="str">
        <f>VLOOKUP(A$2:A$343,'Total Portfolio'!A$3:B$2981,2,0)</f>
        <v>MOJ TAXI TIM DOO</v>
      </c>
      <c r="C17" s="57" t="str">
        <f>VLOOKUP(A$2:A$343,'Total Portfolio'!A$3:AG$2981,3,0)</f>
        <v>VOLKSWAGEN GOLF 1.4 TRENDLINE</v>
      </c>
      <c r="D17" s="58" t="s">
        <v>11847</v>
      </c>
      <c r="E17" s="59">
        <v>41104</v>
      </c>
      <c r="F17" s="59">
        <v>41106</v>
      </c>
      <c r="G17" s="60" t="s">
        <v>7827</v>
      </c>
      <c r="H17" s="78"/>
    </row>
    <row r="18" spans="1:8">
      <c r="A18" s="53" t="s">
        <v>3978</v>
      </c>
      <c r="B18" s="57" t="str">
        <f>VLOOKUP(A$2:A$343,'Total Portfolio'!A$3:B$2981,2,0)</f>
        <v>VERDI SZTR MARKO MIJAILOVIĆ</v>
      </c>
      <c r="C18" s="57" t="str">
        <f>VLOOKUP(A$2:A$343,'Total Portfolio'!A$3:AG$2981,3,0)</f>
        <v>HOLZ-HER 1255 SA OPREMOM</v>
      </c>
      <c r="D18" s="58" t="s">
        <v>11847</v>
      </c>
      <c r="E18" s="59">
        <v>41109</v>
      </c>
      <c r="F18" s="59">
        <v>41138</v>
      </c>
      <c r="G18" s="60" t="s">
        <v>7828</v>
      </c>
      <c r="H18" s="78" t="s">
        <v>13915</v>
      </c>
    </row>
    <row r="19" spans="1:8">
      <c r="A19" s="53"/>
      <c r="B19" s="57" t="e">
        <f>VLOOKUP(A$2:A$343,'Total Portfolio'!A$3:B$2981,2,0)</f>
        <v>#N/A</v>
      </c>
      <c r="C19" s="57" t="e">
        <f>VLOOKUP(A$2:A$343,'Total Portfolio'!A$3:AG$2981,3,0)</f>
        <v>#N/A</v>
      </c>
      <c r="D19" s="58"/>
      <c r="E19" s="59"/>
      <c r="F19" s="59"/>
      <c r="G19" s="60"/>
      <c r="H19" s="78"/>
    </row>
    <row r="20" spans="1:8">
      <c r="A20" s="53"/>
      <c r="B20" s="57" t="e">
        <f>VLOOKUP(A$2:A$343,'Total Portfolio'!A$3:B$2981,2,0)</f>
        <v>#N/A</v>
      </c>
      <c r="C20" s="57" t="e">
        <f>VLOOKUP(A$2:A$343,'Total Portfolio'!A$3:AG$2981,3,0)</f>
        <v>#N/A</v>
      </c>
      <c r="D20" s="58"/>
      <c r="E20" s="59"/>
      <c r="F20" s="59"/>
      <c r="G20" s="60"/>
      <c r="H20" s="78"/>
    </row>
    <row r="21" spans="1:8">
      <c r="A21" s="53"/>
      <c r="B21" s="57" t="e">
        <f>VLOOKUP(A$2:A$343,'Total Portfolio'!A$3:B$2981,2,0)</f>
        <v>#N/A</v>
      </c>
      <c r="C21" s="57" t="e">
        <f>VLOOKUP(A$2:A$343,'Total Portfolio'!A$3:AG$2981,3,0)</f>
        <v>#N/A</v>
      </c>
      <c r="D21" s="58"/>
      <c r="E21" s="59"/>
      <c r="F21" s="59"/>
      <c r="G21" s="60"/>
      <c r="H21" s="78"/>
    </row>
    <row r="22" spans="1:8">
      <c r="A22" s="53"/>
      <c r="B22" s="57" t="e">
        <f>VLOOKUP(A$2:A$343,'Total Portfolio'!A$3:B$2981,2,0)</f>
        <v>#N/A</v>
      </c>
      <c r="C22" s="57" t="e">
        <f>VLOOKUP(A$2:A$343,'Total Portfolio'!A$3:AG$2981,3,0)</f>
        <v>#N/A</v>
      </c>
      <c r="D22" s="58"/>
      <c r="E22" s="59"/>
      <c r="F22" s="59"/>
      <c r="G22" s="60"/>
      <c r="H22" s="78"/>
    </row>
    <row r="23" spans="1:8">
      <c r="A23" s="53"/>
      <c r="B23" s="57" t="e">
        <f>VLOOKUP(A$2:A$343,'Total Portfolio'!A$3:B$2981,2,0)</f>
        <v>#N/A</v>
      </c>
      <c r="C23" s="57" t="e">
        <f>VLOOKUP(A$2:A$343,'Total Portfolio'!A$3:AG$2981,3,0)</f>
        <v>#N/A</v>
      </c>
      <c r="D23" s="58"/>
      <c r="E23" s="59"/>
      <c r="F23" s="59"/>
      <c r="G23" s="60"/>
      <c r="H23" s="78"/>
    </row>
    <row r="24" spans="1:8">
      <c r="A24" s="53"/>
      <c r="B24" s="57" t="e">
        <f>VLOOKUP(A$2:A$343,'Total Portfolio'!A$3:B$2981,2,0)</f>
        <v>#N/A</v>
      </c>
      <c r="C24" s="57" t="e">
        <f>VLOOKUP(A$2:A$343,'Total Portfolio'!A$3:AG$2981,3,0)</f>
        <v>#N/A</v>
      </c>
      <c r="D24" s="58"/>
      <c r="E24" s="59"/>
      <c r="F24" s="59"/>
      <c r="G24" s="60"/>
      <c r="H24" s="78"/>
    </row>
    <row r="25" spans="1:8">
      <c r="A25" s="53"/>
      <c r="B25" s="57" t="e">
        <f>VLOOKUP(A$2:A$343,'Total Portfolio'!A$3:B$2981,2,0)</f>
        <v>#N/A</v>
      </c>
      <c r="C25" s="57" t="e">
        <f>VLOOKUP(A$2:A$343,'Total Portfolio'!A$3:AG$2981,3,0)</f>
        <v>#N/A</v>
      </c>
      <c r="D25" s="58"/>
      <c r="E25" s="59"/>
      <c r="F25" s="59"/>
      <c r="G25" s="60"/>
      <c r="H25" s="78"/>
    </row>
    <row r="26" spans="1:8">
      <c r="A26" s="53"/>
      <c r="B26" s="57" t="e">
        <f>VLOOKUP(A$2:A$343,'Total Portfolio'!A$3:B$2981,2,0)</f>
        <v>#N/A</v>
      </c>
      <c r="C26" s="57" t="e">
        <f>VLOOKUP(A$2:A$343,'Total Portfolio'!A$3:AG$2981,3,0)</f>
        <v>#N/A</v>
      </c>
      <c r="D26" s="58"/>
      <c r="E26" s="59"/>
      <c r="F26" s="59"/>
      <c r="G26" s="60"/>
      <c r="H26" s="78"/>
    </row>
    <row r="27" spans="1:8">
      <c r="A27" s="53"/>
      <c r="B27" s="57" t="e">
        <f>VLOOKUP(A$2:A$343,'Total Portfolio'!A$3:B$2981,2,0)</f>
        <v>#N/A</v>
      </c>
      <c r="C27" s="57" t="e">
        <f>VLOOKUP(A$2:A$343,'Total Portfolio'!A$3:AG$2981,3,0)</f>
        <v>#N/A</v>
      </c>
      <c r="D27" s="58"/>
      <c r="E27" s="59"/>
      <c r="F27" s="59"/>
      <c r="G27" s="60"/>
      <c r="H27" s="78"/>
    </row>
    <row r="28" spans="1:8">
      <c r="A28" s="53"/>
      <c r="B28" s="57" t="e">
        <f>VLOOKUP(A$2:A$343,'Total Portfolio'!A$3:B$2981,2,0)</f>
        <v>#N/A</v>
      </c>
      <c r="C28" s="57" t="e">
        <f>VLOOKUP(A$2:A$343,'Total Portfolio'!A$3:AG$2981,3,0)</f>
        <v>#N/A</v>
      </c>
      <c r="D28" s="58"/>
      <c r="E28" s="59"/>
      <c r="F28" s="59"/>
      <c r="G28" s="60"/>
      <c r="H28" s="78"/>
    </row>
    <row r="29" spans="1:8">
      <c r="A29" s="53"/>
      <c r="B29" s="57" t="e">
        <f>VLOOKUP(A$2:A$343,'Total Portfolio'!A$3:B$2981,2,0)</f>
        <v>#N/A</v>
      </c>
      <c r="C29" s="57" t="e">
        <f>VLOOKUP(A$2:A$343,'Total Portfolio'!A$3:AG$2981,3,0)</f>
        <v>#N/A</v>
      </c>
      <c r="D29" s="58"/>
      <c r="E29" s="59"/>
      <c r="F29" s="59"/>
      <c r="G29" s="60"/>
      <c r="H29" s="78"/>
    </row>
    <row r="30" spans="1:8">
      <c r="A30" s="53"/>
      <c r="B30" s="57" t="e">
        <f>VLOOKUP(A$2:A$343,'Total Portfolio'!A$3:B$2981,2,0)</f>
        <v>#N/A</v>
      </c>
      <c r="C30" s="57" t="e">
        <f>VLOOKUP(A$2:A$343,'Total Portfolio'!A$3:AG$2981,3,0)</f>
        <v>#N/A</v>
      </c>
      <c r="D30" s="58"/>
      <c r="E30" s="59"/>
      <c r="F30" s="59"/>
      <c r="G30" s="60"/>
      <c r="H30" s="78"/>
    </row>
    <row r="31" spans="1:8">
      <c r="A31" s="53"/>
      <c r="B31" s="57" t="e">
        <f>VLOOKUP(A$2:A$343,'Total Portfolio'!A$3:B$2981,2,0)</f>
        <v>#N/A</v>
      </c>
      <c r="C31" s="57" t="e">
        <f>VLOOKUP(A$2:A$343,'Total Portfolio'!A$3:AG$2981,3,0)</f>
        <v>#N/A</v>
      </c>
      <c r="D31" s="58"/>
      <c r="E31" s="59"/>
      <c r="F31" s="59"/>
      <c r="G31" s="60"/>
      <c r="H31" s="78"/>
    </row>
    <row r="32" spans="1:8">
      <c r="A32" s="53"/>
      <c r="B32" s="57" t="e">
        <f>VLOOKUP(A$2:A$343,'Total Portfolio'!A$3:B$2981,2,0)</f>
        <v>#N/A</v>
      </c>
      <c r="C32" s="57" t="e">
        <f>VLOOKUP(A$2:A$343,'Total Portfolio'!A$3:AG$2981,3,0)</f>
        <v>#N/A</v>
      </c>
      <c r="D32" s="58"/>
      <c r="E32" s="59"/>
      <c r="F32" s="59"/>
      <c r="G32" s="60"/>
      <c r="H32" s="78"/>
    </row>
    <row r="33" spans="1:8">
      <c r="A33" s="53"/>
      <c r="B33" s="57" t="e">
        <f>VLOOKUP(A$2:A$343,'Total Portfolio'!A$3:B$2981,2,0)</f>
        <v>#N/A</v>
      </c>
      <c r="C33" s="57" t="e">
        <f>VLOOKUP(A$2:A$343,'Total Portfolio'!A$3:AG$2981,3,0)</f>
        <v>#N/A</v>
      </c>
      <c r="D33" s="58"/>
      <c r="E33" s="59"/>
      <c r="F33" s="59"/>
      <c r="G33" s="60"/>
      <c r="H33" s="78"/>
    </row>
    <row r="34" spans="1:8">
      <c r="A34" s="53"/>
      <c r="B34" s="57" t="e">
        <f>VLOOKUP(A$2:A$343,'Total Portfolio'!A$3:B$2981,2,0)</f>
        <v>#N/A</v>
      </c>
      <c r="C34" s="57" t="e">
        <f>VLOOKUP(A$2:A$343,'Total Portfolio'!A$3:AG$2981,3,0)</f>
        <v>#N/A</v>
      </c>
      <c r="D34" s="58"/>
      <c r="E34" s="59"/>
      <c r="F34" s="59"/>
      <c r="G34" s="60"/>
      <c r="H34" s="78"/>
    </row>
    <row r="35" spans="1:8">
      <c r="A35" s="53"/>
      <c r="B35" s="57" t="e">
        <f>VLOOKUP(A$2:A$343,'Total Portfolio'!A$3:B$2981,2,0)</f>
        <v>#N/A</v>
      </c>
      <c r="C35" s="57" t="e">
        <f>VLOOKUP(A$2:A$343,'Total Portfolio'!A$3:AG$2981,3,0)</f>
        <v>#N/A</v>
      </c>
      <c r="D35" s="58"/>
      <c r="E35" s="59"/>
      <c r="F35" s="59"/>
      <c r="G35" s="60"/>
      <c r="H35" s="78"/>
    </row>
    <row r="36" spans="1:8">
      <c r="A36" s="53"/>
      <c r="B36" s="57" t="e">
        <f>VLOOKUP(A$2:A$343,'Total Portfolio'!A$3:B$2981,2,0)</f>
        <v>#N/A</v>
      </c>
      <c r="C36" s="57" t="e">
        <f>VLOOKUP(A$2:A$343,'Total Portfolio'!A$3:AG$2981,3,0)</f>
        <v>#N/A</v>
      </c>
      <c r="D36" s="58"/>
      <c r="E36" s="59"/>
      <c r="F36" s="59"/>
      <c r="G36" s="60"/>
      <c r="H36" s="78"/>
    </row>
    <row r="37" spans="1:8">
      <c r="A37" s="53"/>
      <c r="B37" s="57" t="e">
        <f>VLOOKUP(A$2:A$343,'Total Portfolio'!A$3:B$2981,2,0)</f>
        <v>#N/A</v>
      </c>
      <c r="C37" s="57" t="e">
        <f>VLOOKUP(A$2:A$343,'Total Portfolio'!A$3:AG$2981,3,0)</f>
        <v>#N/A</v>
      </c>
      <c r="D37" s="58"/>
      <c r="E37" s="59"/>
      <c r="F37" s="59"/>
      <c r="G37" s="60"/>
      <c r="H37" s="78"/>
    </row>
    <row r="38" spans="1:8">
      <c r="A38" s="53"/>
      <c r="B38" s="57" t="e">
        <f>VLOOKUP(A$2:A$343,'Total Portfolio'!A$3:B$2981,2,0)</f>
        <v>#N/A</v>
      </c>
      <c r="C38" s="57" t="e">
        <f>VLOOKUP(A$2:A$343,'Total Portfolio'!A$3:AG$2981,3,0)</f>
        <v>#N/A</v>
      </c>
      <c r="D38" s="58"/>
      <c r="E38" s="59"/>
      <c r="F38" s="59"/>
      <c r="G38" s="60"/>
      <c r="H38" s="78"/>
    </row>
    <row r="39" spans="1:8">
      <c r="A39" s="53"/>
      <c r="B39" s="57" t="e">
        <f>VLOOKUP(A$2:A$343,'Total Portfolio'!A$3:B$2981,2,0)</f>
        <v>#N/A</v>
      </c>
      <c r="C39" s="57" t="e">
        <f>VLOOKUP(A$2:A$343,'Total Portfolio'!A$3:AG$2981,3,0)</f>
        <v>#N/A</v>
      </c>
      <c r="D39" s="58"/>
      <c r="E39" s="59"/>
      <c r="F39" s="59"/>
      <c r="G39" s="60"/>
      <c r="H39" s="78"/>
    </row>
    <row r="40" spans="1:8">
      <c r="A40" s="53"/>
      <c r="B40" s="57" t="e">
        <f>VLOOKUP(A$2:A$343,'Total Portfolio'!A$3:B$2981,2,0)</f>
        <v>#N/A</v>
      </c>
      <c r="C40" s="57" t="e">
        <f>VLOOKUP(A$2:A$343,'Total Portfolio'!A$3:AG$2981,3,0)</f>
        <v>#N/A</v>
      </c>
      <c r="D40" s="58"/>
      <c r="E40" s="59"/>
      <c r="F40" s="59"/>
      <c r="G40" s="60"/>
      <c r="H40" s="78"/>
    </row>
    <row r="41" spans="1:8">
      <c r="A41" s="53"/>
      <c r="B41" s="57" t="e">
        <f>VLOOKUP(A$2:A$343,'Total Portfolio'!A$3:B$2981,2,0)</f>
        <v>#N/A</v>
      </c>
      <c r="C41" s="57" t="e">
        <f>VLOOKUP(A$2:A$343,'Total Portfolio'!A$3:AG$2981,3,0)</f>
        <v>#N/A</v>
      </c>
      <c r="D41" s="58"/>
      <c r="E41" s="59"/>
      <c r="F41" s="59"/>
      <c r="G41" s="60"/>
      <c r="H41" s="78"/>
    </row>
    <row r="42" spans="1:8">
      <c r="A42" s="53"/>
      <c r="B42" s="57" t="e">
        <f>VLOOKUP(A$2:A$343,'Total Portfolio'!A$3:B$2981,2,0)</f>
        <v>#N/A</v>
      </c>
      <c r="C42" s="57" t="e">
        <f>VLOOKUP(A$2:A$343,'Total Portfolio'!A$3:AG$2981,3,0)</f>
        <v>#N/A</v>
      </c>
      <c r="D42" s="58"/>
      <c r="E42" s="59"/>
      <c r="F42" s="59"/>
      <c r="G42" s="60"/>
      <c r="H42" s="78"/>
    </row>
    <row r="43" spans="1:8">
      <c r="A43" s="53"/>
      <c r="B43" s="57" t="e">
        <f>VLOOKUP(A$2:A$343,'Total Portfolio'!A$3:B$2981,2,0)</f>
        <v>#N/A</v>
      </c>
      <c r="C43" s="57" t="e">
        <f>VLOOKUP(A$2:A$343,'Total Portfolio'!A$3:AG$2981,3,0)</f>
        <v>#N/A</v>
      </c>
      <c r="D43" s="58"/>
      <c r="E43" s="59"/>
      <c r="F43" s="59"/>
      <c r="G43" s="60"/>
      <c r="H43" s="78"/>
    </row>
    <row r="44" spans="1:8">
      <c r="A44" s="53"/>
      <c r="B44" s="57" t="e">
        <f>VLOOKUP(A$2:A$343,'Total Portfolio'!A$3:B$2981,2,0)</f>
        <v>#N/A</v>
      </c>
      <c r="C44" s="57" t="e">
        <f>VLOOKUP(A$2:A$343,'Total Portfolio'!A$3:AG$2981,3,0)</f>
        <v>#N/A</v>
      </c>
      <c r="D44" s="58"/>
      <c r="E44" s="59"/>
      <c r="F44" s="59"/>
      <c r="G44" s="60"/>
      <c r="H44" s="78"/>
    </row>
    <row r="45" spans="1:8">
      <c r="A45" s="53"/>
      <c r="B45" s="57" t="e">
        <f>VLOOKUP(A$2:A$343,'Total Portfolio'!A$3:B$2981,2,0)</f>
        <v>#N/A</v>
      </c>
      <c r="C45" s="57" t="e">
        <f>VLOOKUP(A$2:A$343,'Total Portfolio'!A$3:AG$2981,3,0)</f>
        <v>#N/A</v>
      </c>
      <c r="D45" s="58"/>
      <c r="E45" s="59"/>
      <c r="F45" s="59"/>
      <c r="G45" s="60"/>
      <c r="H45" s="78"/>
    </row>
    <row r="46" spans="1:8">
      <c r="A46" s="53"/>
      <c r="B46" s="57" t="e">
        <f>VLOOKUP(A$2:A$343,'Total Portfolio'!A$3:B$2981,2,0)</f>
        <v>#N/A</v>
      </c>
      <c r="C46" s="57" t="e">
        <f>VLOOKUP(A$2:A$343,'Total Portfolio'!A$3:AG$2981,3,0)</f>
        <v>#N/A</v>
      </c>
      <c r="D46" s="58"/>
      <c r="E46" s="59"/>
      <c r="F46" s="59"/>
      <c r="G46" s="60"/>
      <c r="H46" s="78"/>
    </row>
    <row r="47" spans="1:8">
      <c r="A47" s="53"/>
      <c r="B47" s="57" t="e">
        <f>VLOOKUP(A$2:A$343,'Total Portfolio'!A$3:B$2981,2,0)</f>
        <v>#N/A</v>
      </c>
      <c r="C47" s="57" t="e">
        <f>VLOOKUP(A$2:A$343,'Total Portfolio'!A$3:AG$2981,3,0)</f>
        <v>#N/A</v>
      </c>
      <c r="D47" s="58"/>
      <c r="E47" s="59"/>
      <c r="F47" s="59"/>
      <c r="G47" s="60"/>
      <c r="H47" s="78"/>
    </row>
    <row r="48" spans="1:8">
      <c r="A48" s="53"/>
      <c r="B48" s="57" t="e">
        <f>VLOOKUP(A$2:A$343,'Total Portfolio'!A$3:B$2981,2,0)</f>
        <v>#N/A</v>
      </c>
      <c r="C48" s="57" t="e">
        <f>VLOOKUP(A$2:A$343,'Total Portfolio'!A$3:AG$2981,3,0)</f>
        <v>#N/A</v>
      </c>
      <c r="D48" s="58"/>
      <c r="E48" s="59"/>
      <c r="F48" s="59"/>
      <c r="G48" s="60"/>
      <c r="H48" s="78"/>
    </row>
    <row r="49" spans="1:8">
      <c r="A49" s="53"/>
      <c r="B49" s="57" t="e">
        <f>VLOOKUP(A$2:A$343,'Total Portfolio'!A$3:B$2981,2,0)</f>
        <v>#N/A</v>
      </c>
      <c r="C49" s="57" t="e">
        <f>VLOOKUP(A$2:A$343,'Total Portfolio'!A$3:AG$2981,3,0)</f>
        <v>#N/A</v>
      </c>
      <c r="D49" s="58"/>
      <c r="E49" s="59"/>
      <c r="F49" s="59"/>
      <c r="G49" s="60"/>
      <c r="H49" s="78"/>
    </row>
    <row r="50" spans="1:8">
      <c r="A50" s="53"/>
      <c r="B50" s="57" t="e">
        <f>VLOOKUP(A$2:A$343,'Total Portfolio'!A$3:B$2981,2,0)</f>
        <v>#N/A</v>
      </c>
      <c r="C50" s="57" t="e">
        <f>VLOOKUP(A$2:A$343,'Total Portfolio'!A$3:AG$2981,3,0)</f>
        <v>#N/A</v>
      </c>
      <c r="D50" s="58"/>
      <c r="E50" s="59"/>
      <c r="F50" s="59"/>
      <c r="G50" s="60"/>
      <c r="H50" s="78"/>
    </row>
    <row r="51" spans="1:8">
      <c r="A51" s="53"/>
      <c r="B51" s="57" t="e">
        <f>VLOOKUP(A$2:A$343,'Total Portfolio'!A$3:B$2981,2,0)</f>
        <v>#N/A</v>
      </c>
      <c r="C51" s="57" t="e">
        <f>VLOOKUP(A$2:A$343,'Total Portfolio'!A$3:AG$2981,3,0)</f>
        <v>#N/A</v>
      </c>
      <c r="D51" s="58"/>
      <c r="E51" s="59"/>
      <c r="F51" s="59"/>
      <c r="G51" s="60"/>
      <c r="H51" s="78"/>
    </row>
    <row r="52" spans="1:8">
      <c r="A52" s="53"/>
      <c r="B52" s="57" t="e">
        <f>VLOOKUP(A$2:A$343,'Total Portfolio'!A$3:B$2981,2,0)</f>
        <v>#N/A</v>
      </c>
      <c r="C52" s="57" t="e">
        <f>VLOOKUP(A$2:A$343,'Total Portfolio'!A$3:AG$2981,3,0)</f>
        <v>#N/A</v>
      </c>
      <c r="D52" s="58"/>
      <c r="E52" s="59"/>
      <c r="F52" s="59"/>
      <c r="G52" s="60"/>
      <c r="H52" s="78"/>
    </row>
    <row r="53" spans="1:8">
      <c r="A53" s="53"/>
      <c r="B53" s="57" t="e">
        <f>VLOOKUP(A$2:A$343,'Total Portfolio'!A$3:B$2981,2,0)</f>
        <v>#N/A</v>
      </c>
      <c r="C53" s="57" t="e">
        <f>VLOOKUP(A$2:A$343,'Total Portfolio'!A$3:AG$2981,3,0)</f>
        <v>#N/A</v>
      </c>
      <c r="D53" s="58"/>
      <c r="E53" s="59"/>
      <c r="F53" s="59"/>
      <c r="G53" s="60"/>
      <c r="H53" s="78"/>
    </row>
    <row r="54" spans="1:8">
      <c r="A54" s="53"/>
      <c r="B54" s="57" t="e">
        <f>VLOOKUP(A$2:A$343,'Total Portfolio'!A$3:B$2981,2,0)</f>
        <v>#N/A</v>
      </c>
      <c r="C54" s="57" t="e">
        <f>VLOOKUP(A$2:A$343,'Total Portfolio'!A$3:AG$2981,3,0)</f>
        <v>#N/A</v>
      </c>
      <c r="D54" s="58"/>
      <c r="E54" s="59"/>
      <c r="F54" s="59"/>
      <c r="G54" s="60"/>
      <c r="H54" s="78"/>
    </row>
    <row r="55" spans="1:8">
      <c r="A55" s="53"/>
      <c r="B55" s="57" t="e">
        <f>VLOOKUP(A$2:A$343,'Total Portfolio'!A$3:B$2981,2,0)</f>
        <v>#N/A</v>
      </c>
      <c r="C55" s="57" t="e">
        <f>VLOOKUP(A$2:A$343,'Total Portfolio'!A$3:AG$2981,3,0)</f>
        <v>#N/A</v>
      </c>
      <c r="D55" s="58"/>
      <c r="E55" s="59"/>
      <c r="F55" s="59"/>
      <c r="G55" s="60"/>
      <c r="H55" s="78"/>
    </row>
    <row r="56" spans="1:8">
      <c r="A56" s="53"/>
      <c r="B56" s="57" t="e">
        <f>VLOOKUP(A$2:A$343,'Total Portfolio'!A$3:B$2981,2,0)</f>
        <v>#N/A</v>
      </c>
      <c r="C56" s="57" t="e">
        <f>VLOOKUP(A$2:A$343,'Total Portfolio'!A$3:AG$2981,3,0)</f>
        <v>#N/A</v>
      </c>
      <c r="D56" s="58"/>
      <c r="E56" s="59"/>
      <c r="F56" s="59"/>
      <c r="G56" s="60"/>
      <c r="H56" s="78"/>
    </row>
    <row r="57" spans="1:8">
      <c r="A57" s="53"/>
      <c r="B57" s="57" t="e">
        <f>VLOOKUP(A$2:A$343,'Total Portfolio'!A$3:B$2981,2,0)</f>
        <v>#N/A</v>
      </c>
      <c r="C57" s="57" t="e">
        <f>VLOOKUP(A$2:A$343,'Total Portfolio'!A$3:AG$2981,3,0)</f>
        <v>#N/A</v>
      </c>
      <c r="D57" s="58"/>
      <c r="E57" s="59"/>
      <c r="F57" s="59"/>
      <c r="G57" s="60"/>
      <c r="H57" s="78"/>
    </row>
    <row r="58" spans="1:8">
      <c r="A58" s="53"/>
      <c r="B58" s="57" t="e">
        <f>VLOOKUP(A$2:A$343,'Total Portfolio'!A$3:B$2981,2,0)</f>
        <v>#N/A</v>
      </c>
      <c r="C58" s="57" t="e">
        <f>VLOOKUP(A$2:A$343,'Total Portfolio'!A$3:AG$2981,3,0)</f>
        <v>#N/A</v>
      </c>
      <c r="D58" s="58"/>
      <c r="E58" s="59"/>
      <c r="F58" s="59"/>
      <c r="G58" s="60"/>
      <c r="H58" s="78"/>
    </row>
    <row r="59" spans="1:8">
      <c r="A59" s="53"/>
      <c r="B59" s="57" t="e">
        <f>VLOOKUP(A$2:A$343,'Total Portfolio'!A$3:B$2981,2,0)</f>
        <v>#N/A</v>
      </c>
      <c r="C59" s="57" t="e">
        <f>VLOOKUP(A$2:A$343,'Total Portfolio'!A$3:AG$2981,3,0)</f>
        <v>#N/A</v>
      </c>
      <c r="D59" s="58"/>
      <c r="E59" s="59"/>
      <c r="F59" s="59"/>
      <c r="G59" s="60"/>
      <c r="H59" s="78"/>
    </row>
    <row r="60" spans="1:8">
      <c r="A60" s="53"/>
      <c r="B60" s="57" t="e">
        <f>VLOOKUP(A$2:A$343,'Total Portfolio'!A$3:B$2981,2,0)</f>
        <v>#N/A</v>
      </c>
      <c r="C60" s="57" t="e">
        <f>VLOOKUP(A$2:A$343,'Total Portfolio'!A$3:AG$2981,3,0)</f>
        <v>#N/A</v>
      </c>
      <c r="D60" s="58"/>
      <c r="E60" s="59"/>
      <c r="F60" s="59"/>
      <c r="G60" s="60"/>
      <c r="H60" s="78"/>
    </row>
    <row r="61" spans="1:8">
      <c r="A61" s="53"/>
      <c r="B61" s="57" t="e">
        <f>VLOOKUP(A$2:A$343,'Total Portfolio'!A$3:B$2981,2,0)</f>
        <v>#N/A</v>
      </c>
      <c r="C61" s="57" t="e">
        <f>VLOOKUP(A$2:A$343,'Total Portfolio'!A$3:AG$2981,3,0)</f>
        <v>#N/A</v>
      </c>
      <c r="D61" s="58"/>
      <c r="E61" s="59"/>
      <c r="F61" s="59"/>
      <c r="G61" s="60"/>
      <c r="H61" s="78"/>
    </row>
    <row r="62" spans="1:8">
      <c r="A62" s="53"/>
      <c r="B62" s="57" t="e">
        <f>VLOOKUP(A$2:A$343,'Total Portfolio'!A$3:B$2981,2,0)</f>
        <v>#N/A</v>
      </c>
      <c r="C62" s="57" t="e">
        <f>VLOOKUP(A$2:A$343,'Total Portfolio'!A$3:AG$2981,3,0)</f>
        <v>#N/A</v>
      </c>
      <c r="D62" s="58"/>
      <c r="E62" s="59"/>
      <c r="F62" s="59"/>
      <c r="G62" s="60"/>
      <c r="H62" s="78"/>
    </row>
    <row r="63" spans="1:8">
      <c r="A63" s="53"/>
      <c r="B63" s="57" t="e">
        <f>VLOOKUP(A$2:A$343,'Total Portfolio'!A$3:B$2981,2,0)</f>
        <v>#N/A</v>
      </c>
      <c r="C63" s="57" t="e">
        <f>VLOOKUP(A$2:A$343,'Total Portfolio'!A$3:AG$2981,3,0)</f>
        <v>#N/A</v>
      </c>
      <c r="D63" s="58"/>
      <c r="E63" s="59"/>
      <c r="F63" s="59"/>
      <c r="G63" s="60"/>
      <c r="H63" s="78"/>
    </row>
    <row r="64" spans="1:8">
      <c r="A64" s="53"/>
      <c r="B64" s="57" t="e">
        <f>VLOOKUP(A$2:A$343,'Total Portfolio'!A$3:B$2981,2,0)</f>
        <v>#N/A</v>
      </c>
      <c r="C64" s="57" t="e">
        <f>VLOOKUP(A$2:A$343,'Total Portfolio'!A$3:AG$2981,3,0)</f>
        <v>#N/A</v>
      </c>
      <c r="D64" s="58"/>
      <c r="E64" s="59"/>
      <c r="F64" s="59"/>
      <c r="G64" s="60"/>
      <c r="H64" s="78"/>
    </row>
    <row r="65" spans="1:8">
      <c r="A65" s="53"/>
      <c r="B65" s="57" t="e">
        <f>VLOOKUP(A$2:A$343,'Total Portfolio'!A$3:B$2981,2,0)</f>
        <v>#N/A</v>
      </c>
      <c r="C65" s="57" t="e">
        <f>VLOOKUP(A$2:A$343,'Total Portfolio'!A$3:AG$2981,3,0)</f>
        <v>#N/A</v>
      </c>
      <c r="D65" s="58"/>
      <c r="E65" s="59"/>
      <c r="F65" s="59"/>
      <c r="G65" s="60"/>
      <c r="H65" s="78"/>
    </row>
    <row r="66" spans="1:8">
      <c r="A66" s="53"/>
      <c r="B66" s="57" t="e">
        <f>VLOOKUP(A$2:A$343,'Total Portfolio'!A$3:B$2981,2,0)</f>
        <v>#N/A</v>
      </c>
      <c r="C66" s="57" t="e">
        <f>VLOOKUP(A$2:A$343,'Total Portfolio'!A$3:AG$2981,3,0)</f>
        <v>#N/A</v>
      </c>
      <c r="D66" s="58"/>
      <c r="E66" s="59"/>
      <c r="F66" s="59"/>
      <c r="G66" s="60"/>
      <c r="H66" s="78"/>
    </row>
    <row r="67" spans="1:8">
      <c r="A67" s="53"/>
      <c r="B67" s="57" t="e">
        <f>VLOOKUP(A$2:A$343,'Total Portfolio'!A$3:B$2981,2,0)</f>
        <v>#N/A</v>
      </c>
      <c r="C67" s="57" t="e">
        <f>VLOOKUP(A$2:A$343,'Total Portfolio'!A$3:AG$2981,3,0)</f>
        <v>#N/A</v>
      </c>
      <c r="D67" s="58"/>
      <c r="E67" s="59"/>
      <c r="F67" s="59"/>
      <c r="G67" s="60"/>
      <c r="H67" s="78"/>
    </row>
    <row r="68" spans="1:8">
      <c r="A68" s="53"/>
      <c r="B68" s="57" t="e">
        <f>VLOOKUP(A$2:A$343,'Total Portfolio'!A$3:B$2981,2,0)</f>
        <v>#N/A</v>
      </c>
      <c r="C68" s="57" t="e">
        <f>VLOOKUP(A$2:A$343,'Total Portfolio'!A$3:AG$2981,3,0)</f>
        <v>#N/A</v>
      </c>
      <c r="D68" s="58"/>
      <c r="E68" s="59"/>
      <c r="F68" s="59"/>
      <c r="G68" s="60"/>
      <c r="H68" s="78"/>
    </row>
    <row r="69" spans="1:8">
      <c r="A69" s="53"/>
      <c r="B69" s="57" t="e">
        <f>VLOOKUP(A$2:A$343,'Total Portfolio'!A$3:B$2981,2,0)</f>
        <v>#N/A</v>
      </c>
      <c r="C69" s="57" t="e">
        <f>VLOOKUP(A$2:A$343,'Total Portfolio'!A$3:AG$2981,3,0)</f>
        <v>#N/A</v>
      </c>
      <c r="D69" s="58"/>
      <c r="E69" s="59"/>
      <c r="F69" s="59"/>
      <c r="G69" s="60"/>
      <c r="H69" s="78"/>
    </row>
    <row r="70" spans="1:8">
      <c r="A70" s="53"/>
      <c r="B70" s="57" t="e">
        <f>VLOOKUP(A$2:A$343,'Total Portfolio'!A$3:B$2981,2,0)</f>
        <v>#N/A</v>
      </c>
      <c r="C70" s="57" t="e">
        <f>VLOOKUP(A$2:A$343,'Total Portfolio'!A$3:AG$2981,3,0)</f>
        <v>#N/A</v>
      </c>
      <c r="D70" s="58"/>
      <c r="E70" s="59"/>
      <c r="F70" s="59"/>
      <c r="G70" s="60"/>
      <c r="H70" s="78"/>
    </row>
    <row r="71" spans="1:8">
      <c r="A71" s="53"/>
      <c r="B71" s="57" t="e">
        <f>VLOOKUP(A$2:A$343,'Total Portfolio'!A$3:B$2981,2,0)</f>
        <v>#N/A</v>
      </c>
      <c r="C71" s="57" t="e">
        <f>VLOOKUP(A$2:A$343,'Total Portfolio'!A$3:AG$2981,3,0)</f>
        <v>#N/A</v>
      </c>
      <c r="D71" s="58"/>
      <c r="E71" s="59"/>
      <c r="F71" s="59"/>
      <c r="G71" s="60"/>
      <c r="H71" s="78"/>
    </row>
    <row r="72" spans="1:8">
      <c r="A72" s="53"/>
      <c r="B72" s="57" t="e">
        <f>VLOOKUP(A$2:A$343,'Total Portfolio'!A$3:B$2981,2,0)</f>
        <v>#N/A</v>
      </c>
      <c r="C72" s="57" t="e">
        <f>VLOOKUP(A$2:A$343,'Total Portfolio'!A$3:AG$2981,3,0)</f>
        <v>#N/A</v>
      </c>
      <c r="D72" s="58"/>
      <c r="E72" s="59"/>
      <c r="F72" s="59"/>
      <c r="G72" s="60"/>
      <c r="H72" s="78"/>
    </row>
    <row r="73" spans="1:8">
      <c r="A73" s="53"/>
      <c r="B73" s="57" t="e">
        <f>VLOOKUP(A$2:A$343,'Total Portfolio'!A$3:B$2981,2,0)</f>
        <v>#N/A</v>
      </c>
      <c r="C73" s="57" t="e">
        <f>VLOOKUP(A$2:A$343,'Total Portfolio'!A$3:AG$2981,3,0)</f>
        <v>#N/A</v>
      </c>
      <c r="D73" s="58"/>
      <c r="E73" s="59"/>
      <c r="F73" s="59"/>
      <c r="G73" s="60"/>
      <c r="H73" s="78"/>
    </row>
    <row r="74" spans="1:8">
      <c r="A74" s="53"/>
      <c r="B74" s="57" t="e">
        <f>VLOOKUP(A$2:A$343,'Total Portfolio'!A$3:B$2981,2,0)</f>
        <v>#N/A</v>
      </c>
      <c r="C74" s="57" t="e">
        <f>VLOOKUP(A$2:A$343,'Total Portfolio'!A$3:AG$2981,3,0)</f>
        <v>#N/A</v>
      </c>
      <c r="D74" s="58"/>
      <c r="E74" s="59"/>
      <c r="F74" s="59"/>
      <c r="G74" s="60"/>
      <c r="H74" s="78"/>
    </row>
    <row r="75" spans="1:8">
      <c r="A75" s="53"/>
      <c r="B75" s="57" t="e">
        <f>VLOOKUP(A$2:A$343,'Total Portfolio'!A$3:B$2981,2,0)</f>
        <v>#N/A</v>
      </c>
      <c r="C75" s="57" t="e">
        <f>VLOOKUP(A$2:A$343,'Total Portfolio'!A$3:AG$2981,3,0)</f>
        <v>#N/A</v>
      </c>
      <c r="D75" s="58"/>
      <c r="E75" s="59"/>
      <c r="F75" s="59"/>
      <c r="G75" s="60"/>
      <c r="H75" s="78"/>
    </row>
    <row r="76" spans="1:8">
      <c r="A76" s="53"/>
      <c r="B76" s="57" t="e">
        <f>VLOOKUP(A$2:A$343,'Total Portfolio'!A$3:B$2981,2,0)</f>
        <v>#N/A</v>
      </c>
      <c r="C76" s="57" t="e">
        <f>VLOOKUP(A$2:A$343,'Total Portfolio'!A$3:AG$2981,3,0)</f>
        <v>#N/A</v>
      </c>
      <c r="D76" s="58"/>
      <c r="E76" s="59"/>
      <c r="F76" s="59"/>
      <c r="G76" s="60"/>
      <c r="H76" s="78"/>
    </row>
    <row r="77" spans="1:8">
      <c r="A77" s="53"/>
      <c r="B77" s="57" t="e">
        <f>VLOOKUP(A$2:A$343,'Total Portfolio'!A$3:B$2981,2,0)</f>
        <v>#N/A</v>
      </c>
      <c r="C77" s="57" t="e">
        <f>VLOOKUP(A$2:A$343,'Total Portfolio'!A$3:AG$2981,3,0)</f>
        <v>#N/A</v>
      </c>
      <c r="D77" s="58"/>
      <c r="E77" s="59"/>
      <c r="F77" s="59"/>
      <c r="G77" s="60"/>
      <c r="H77" s="78"/>
    </row>
    <row r="78" spans="1:8">
      <c r="A78" s="53"/>
      <c r="B78" s="57" t="e">
        <f>VLOOKUP(A$2:A$343,'Total Portfolio'!A$3:B$2981,2,0)</f>
        <v>#N/A</v>
      </c>
      <c r="C78" s="57" t="e">
        <f>VLOOKUP(A$2:A$343,'Total Portfolio'!A$3:AG$2981,3,0)</f>
        <v>#N/A</v>
      </c>
      <c r="D78" s="58"/>
      <c r="E78" s="59"/>
      <c r="F78" s="59"/>
      <c r="G78" s="60"/>
      <c r="H78" s="78"/>
    </row>
    <row r="79" spans="1:8">
      <c r="A79" s="53"/>
      <c r="B79" s="57" t="e">
        <f>VLOOKUP(A$2:A$343,'Total Portfolio'!A$3:B$2981,2,0)</f>
        <v>#N/A</v>
      </c>
      <c r="C79" s="57" t="e">
        <f>VLOOKUP(A$2:A$343,'Total Portfolio'!A$3:AG$2981,3,0)</f>
        <v>#N/A</v>
      </c>
      <c r="D79" s="58"/>
      <c r="E79" s="59"/>
      <c r="F79" s="59"/>
      <c r="G79" s="60"/>
      <c r="H79" s="78"/>
    </row>
    <row r="80" spans="1:8">
      <c r="A80" s="53"/>
      <c r="B80" s="57" t="e">
        <f>VLOOKUP(A$2:A$343,'Total Portfolio'!A$3:B$2981,2,0)</f>
        <v>#N/A</v>
      </c>
      <c r="C80" s="57" t="e">
        <f>VLOOKUP(A$2:A$343,'Total Portfolio'!A$3:AG$2981,3,0)</f>
        <v>#N/A</v>
      </c>
      <c r="D80" s="58"/>
      <c r="E80" s="59"/>
      <c r="F80" s="59"/>
      <c r="G80" s="60"/>
      <c r="H80" s="78"/>
    </row>
    <row r="81" spans="1:8">
      <c r="A81" s="53"/>
      <c r="B81" s="57" t="e">
        <f>VLOOKUP(A$2:A$343,'Total Portfolio'!A$3:B$2981,2,0)</f>
        <v>#N/A</v>
      </c>
      <c r="C81" s="57" t="e">
        <f>VLOOKUP(A$2:A$343,'Total Portfolio'!A$3:AG$2981,3,0)</f>
        <v>#N/A</v>
      </c>
      <c r="D81" s="58"/>
      <c r="E81" s="59"/>
      <c r="F81" s="59"/>
      <c r="G81" s="60"/>
      <c r="H81" s="78"/>
    </row>
    <row r="82" spans="1:8">
      <c r="A82" s="53"/>
      <c r="B82" s="57" t="e">
        <f>VLOOKUP(A$2:A$343,'Total Portfolio'!A$3:B$2981,2,0)</f>
        <v>#N/A</v>
      </c>
      <c r="C82" s="57" t="e">
        <f>VLOOKUP(A$2:A$343,'Total Portfolio'!A$3:AG$2981,3,0)</f>
        <v>#N/A</v>
      </c>
      <c r="D82" s="58"/>
      <c r="E82" s="59"/>
      <c r="F82" s="59"/>
      <c r="G82" s="60"/>
      <c r="H82" s="78"/>
    </row>
    <row r="83" spans="1:8">
      <c r="A83" s="53"/>
      <c r="B83" s="57" t="e">
        <f>VLOOKUP(A$2:A$343,'Total Portfolio'!A$3:B$2981,2,0)</f>
        <v>#N/A</v>
      </c>
      <c r="C83" s="57" t="e">
        <f>VLOOKUP(A$2:A$343,'Total Portfolio'!A$3:AG$2981,3,0)</f>
        <v>#N/A</v>
      </c>
      <c r="D83" s="58"/>
      <c r="E83" s="59"/>
      <c r="F83" s="59"/>
      <c r="G83" s="60"/>
      <c r="H83" s="78"/>
    </row>
    <row r="84" spans="1:8">
      <c r="A84" s="53"/>
      <c r="B84" s="57" t="e">
        <f>VLOOKUP(A$2:A$343,'Total Portfolio'!A$3:B$2981,2,0)</f>
        <v>#N/A</v>
      </c>
      <c r="C84" s="57" t="e">
        <f>VLOOKUP(A$2:A$343,'Total Portfolio'!A$3:AG$2981,3,0)</f>
        <v>#N/A</v>
      </c>
      <c r="D84" s="58"/>
      <c r="E84" s="59"/>
      <c r="F84" s="59"/>
      <c r="G84" s="60"/>
      <c r="H84" s="78"/>
    </row>
    <row r="85" spans="1:8">
      <c r="A85" s="53"/>
      <c r="B85" s="57" t="e">
        <f>VLOOKUP(A$2:A$343,'Total Portfolio'!A$3:B$2981,2,0)</f>
        <v>#N/A</v>
      </c>
      <c r="C85" s="57" t="e">
        <f>VLOOKUP(A$2:A$343,'Total Portfolio'!A$3:AG$2981,3,0)</f>
        <v>#N/A</v>
      </c>
      <c r="D85" s="58"/>
      <c r="E85" s="59"/>
      <c r="F85" s="59"/>
      <c r="G85" s="60"/>
      <c r="H85" s="78"/>
    </row>
    <row r="86" spans="1:8">
      <c r="A86" s="53"/>
      <c r="B86" s="57" t="e">
        <f>VLOOKUP(A$2:A$343,'Total Portfolio'!A$3:B$2981,2,0)</f>
        <v>#N/A</v>
      </c>
      <c r="C86" s="57" t="e">
        <f>VLOOKUP(A$2:A$343,'Total Portfolio'!A$3:AG$2981,3,0)</f>
        <v>#N/A</v>
      </c>
      <c r="D86" s="58"/>
      <c r="E86" s="59"/>
      <c r="F86" s="59"/>
      <c r="G86" s="60"/>
      <c r="H86" s="78"/>
    </row>
    <row r="87" spans="1:8">
      <c r="A87" s="53"/>
      <c r="B87" s="57" t="e">
        <f>VLOOKUP(A$2:A$343,'Total Portfolio'!A$3:B$2981,2,0)</f>
        <v>#N/A</v>
      </c>
      <c r="C87" s="57" t="e">
        <f>VLOOKUP(A$2:A$343,'Total Portfolio'!A$3:AG$2981,3,0)</f>
        <v>#N/A</v>
      </c>
      <c r="D87" s="58"/>
      <c r="E87" s="59"/>
      <c r="F87" s="59"/>
      <c r="G87" s="60"/>
      <c r="H87" s="78"/>
    </row>
    <row r="88" spans="1:8">
      <c r="A88" s="53"/>
      <c r="B88" s="57" t="e">
        <f>VLOOKUP(A$2:A$343,'Total Portfolio'!A$3:B$2981,2,0)</f>
        <v>#N/A</v>
      </c>
      <c r="C88" s="57" t="e">
        <f>VLOOKUP(A$2:A$343,'Total Portfolio'!A$3:AG$2981,3,0)</f>
        <v>#N/A</v>
      </c>
      <c r="D88" s="58"/>
      <c r="E88" s="59"/>
      <c r="F88" s="59"/>
      <c r="G88" s="60"/>
      <c r="H88" s="78"/>
    </row>
    <row r="89" spans="1:8">
      <c r="A89" s="53"/>
      <c r="B89" s="57" t="e">
        <f>VLOOKUP(A$2:A$343,'Total Portfolio'!A$3:B$2981,2,0)</f>
        <v>#N/A</v>
      </c>
      <c r="C89" s="57" t="e">
        <f>VLOOKUP(A$2:A$343,'Total Portfolio'!A$3:AG$2981,3,0)</f>
        <v>#N/A</v>
      </c>
      <c r="D89" s="58"/>
      <c r="E89" s="59"/>
      <c r="F89" s="59"/>
      <c r="G89" s="60"/>
      <c r="H89" s="78"/>
    </row>
    <row r="90" spans="1:8">
      <c r="A90" s="53"/>
      <c r="B90" s="57" t="e">
        <f>VLOOKUP(A$2:A$343,'Total Portfolio'!A$3:B$2981,2,0)</f>
        <v>#N/A</v>
      </c>
      <c r="C90" s="57" t="e">
        <f>VLOOKUP(A$2:A$343,'Total Portfolio'!A$3:AG$2981,3,0)</f>
        <v>#N/A</v>
      </c>
      <c r="D90" s="58"/>
      <c r="E90" s="59"/>
      <c r="F90" s="59"/>
      <c r="G90" s="60"/>
      <c r="H90" s="78"/>
    </row>
    <row r="91" spans="1:8">
      <c r="A91" s="53"/>
      <c r="B91" s="57" t="e">
        <f>VLOOKUP(A$2:A$343,'Total Portfolio'!A$3:B$2981,2,0)</f>
        <v>#N/A</v>
      </c>
      <c r="C91" s="57" t="e">
        <f>VLOOKUP(A$2:A$343,'Total Portfolio'!A$3:AG$2981,3,0)</f>
        <v>#N/A</v>
      </c>
      <c r="D91" s="58"/>
      <c r="E91" s="59"/>
      <c r="F91" s="59"/>
      <c r="G91" s="60"/>
      <c r="H91" s="78"/>
    </row>
    <row r="92" spans="1:8">
      <c r="A92" s="53"/>
      <c r="B92" s="57" t="e">
        <f>VLOOKUP(A$2:A$343,'Total Portfolio'!A$3:B$2981,2,0)</f>
        <v>#N/A</v>
      </c>
      <c r="C92" s="57" t="e">
        <f>VLOOKUP(A$2:A$343,'Total Portfolio'!A$3:AG$2981,3,0)</f>
        <v>#N/A</v>
      </c>
      <c r="D92" s="58"/>
      <c r="E92" s="59"/>
      <c r="F92" s="59"/>
      <c r="G92" s="60"/>
      <c r="H92" s="78"/>
    </row>
    <row r="93" spans="1:8">
      <c r="A93" s="53"/>
      <c r="B93" s="57" t="e">
        <f>VLOOKUP(A$2:A$343,'Total Portfolio'!A$3:B$2981,2,0)</f>
        <v>#N/A</v>
      </c>
      <c r="C93" s="57" t="e">
        <f>VLOOKUP(A$2:A$343,'Total Portfolio'!A$3:AG$2981,3,0)</f>
        <v>#N/A</v>
      </c>
      <c r="D93" s="58"/>
      <c r="E93" s="59"/>
      <c r="F93" s="59"/>
      <c r="G93" s="60"/>
      <c r="H93" s="78"/>
    </row>
    <row r="94" spans="1:8">
      <c r="A94" s="53"/>
      <c r="B94" s="57" t="e">
        <f>VLOOKUP(A$2:A$343,'Total Portfolio'!A$3:B$2981,2,0)</f>
        <v>#N/A</v>
      </c>
      <c r="C94" s="57" t="e">
        <f>VLOOKUP(A$2:A$343,'Total Portfolio'!A$3:AG$2981,3,0)</f>
        <v>#N/A</v>
      </c>
      <c r="D94" s="58"/>
      <c r="E94" s="59"/>
      <c r="F94" s="59"/>
      <c r="G94" s="60"/>
      <c r="H94" s="78"/>
    </row>
    <row r="95" spans="1:8">
      <c r="A95" s="53"/>
      <c r="B95" s="57" t="e">
        <f>VLOOKUP(A$2:A$343,'Total Portfolio'!A$3:B$2981,2,0)</f>
        <v>#N/A</v>
      </c>
      <c r="C95" s="57" t="e">
        <f>VLOOKUP(A$2:A$343,'Total Portfolio'!A$3:AG$2981,3,0)</f>
        <v>#N/A</v>
      </c>
      <c r="D95" s="58"/>
      <c r="E95" s="59"/>
      <c r="F95" s="59"/>
      <c r="G95" s="60"/>
      <c r="H95" s="78"/>
    </row>
    <row r="96" spans="1:8">
      <c r="A96" s="53"/>
      <c r="B96" s="57" t="e">
        <f>VLOOKUP(A$2:A$343,'Total Portfolio'!A$3:B$2981,2,0)</f>
        <v>#N/A</v>
      </c>
      <c r="C96" s="57" t="e">
        <f>VLOOKUP(A$2:A$343,'Total Portfolio'!A$3:AG$2981,3,0)</f>
        <v>#N/A</v>
      </c>
      <c r="D96" s="58"/>
      <c r="E96" s="59"/>
      <c r="F96" s="59"/>
      <c r="G96" s="60"/>
      <c r="H96" s="78"/>
    </row>
    <row r="97" spans="1:8">
      <c r="A97" s="53"/>
      <c r="B97" s="57" t="e">
        <f>VLOOKUP(A$2:A$343,'Total Portfolio'!A$3:B$2981,2,0)</f>
        <v>#N/A</v>
      </c>
      <c r="C97" s="57" t="e">
        <f>VLOOKUP(A$2:A$343,'Total Portfolio'!A$3:AG$2981,3,0)</f>
        <v>#N/A</v>
      </c>
      <c r="D97" s="58"/>
      <c r="E97" s="59"/>
      <c r="F97" s="59"/>
      <c r="G97" s="60"/>
      <c r="H97" s="78"/>
    </row>
    <row r="98" spans="1:8">
      <c r="A98" s="53"/>
      <c r="B98" s="57" t="e">
        <f>VLOOKUP(A$2:A$343,'Total Portfolio'!A$3:B$2981,2,0)</f>
        <v>#N/A</v>
      </c>
      <c r="C98" s="57" t="e">
        <f>VLOOKUP(A$2:A$343,'Total Portfolio'!A$3:AG$2981,3,0)</f>
        <v>#N/A</v>
      </c>
      <c r="D98" s="58"/>
      <c r="E98" s="59"/>
      <c r="F98" s="59"/>
      <c r="G98" s="60"/>
      <c r="H98" s="78"/>
    </row>
    <row r="99" spans="1:8">
      <c r="A99" s="53"/>
      <c r="B99" s="57" t="e">
        <f>VLOOKUP(A$2:A$343,'Total Portfolio'!A$3:B$2981,2,0)</f>
        <v>#N/A</v>
      </c>
      <c r="C99" s="57" t="e">
        <f>VLOOKUP(A$2:A$343,'Total Portfolio'!A$3:AG$2981,3,0)</f>
        <v>#N/A</v>
      </c>
      <c r="D99" s="58"/>
      <c r="E99" s="59"/>
      <c r="F99" s="59"/>
      <c r="G99" s="60"/>
      <c r="H99" s="78"/>
    </row>
    <row r="100" spans="1:8">
      <c r="A100" s="53"/>
      <c r="B100" s="57" t="e">
        <f>VLOOKUP(A$2:A$343,'Total Portfolio'!A$3:B$2981,2,0)</f>
        <v>#N/A</v>
      </c>
      <c r="C100" s="57" t="e">
        <f>VLOOKUP(A$2:A$343,'Total Portfolio'!A$3:AG$2981,3,0)</f>
        <v>#N/A</v>
      </c>
      <c r="D100" s="58"/>
      <c r="E100" s="59"/>
      <c r="F100" s="59"/>
      <c r="G100" s="60"/>
      <c r="H100" s="78"/>
    </row>
    <row r="101" spans="1:8">
      <c r="A101" s="53"/>
      <c r="B101" s="57" t="e">
        <f>VLOOKUP(A$2:A$343,'Total Portfolio'!A$3:B$2981,2,0)</f>
        <v>#N/A</v>
      </c>
      <c r="C101" s="57" t="e">
        <f>VLOOKUP(A$2:A$343,'Total Portfolio'!A$3:AG$2981,3,0)</f>
        <v>#N/A</v>
      </c>
      <c r="D101" s="58"/>
      <c r="E101" s="59"/>
      <c r="F101" s="59"/>
      <c r="G101" s="60"/>
      <c r="H101" s="78"/>
    </row>
    <row r="102" spans="1:8">
      <c r="A102" s="53"/>
      <c r="B102" s="57" t="e">
        <f>VLOOKUP(A$2:A$343,'Total Portfolio'!A$3:B$2981,2,0)</f>
        <v>#N/A</v>
      </c>
      <c r="C102" s="57" t="e">
        <f>VLOOKUP(A$2:A$343,'Total Portfolio'!A$3:AG$2981,3,0)</f>
        <v>#N/A</v>
      </c>
      <c r="D102" s="58"/>
      <c r="E102" s="59"/>
      <c r="F102" s="59"/>
      <c r="G102" s="60"/>
      <c r="H102" s="78"/>
    </row>
    <row r="103" spans="1:8">
      <c r="A103" s="53"/>
      <c r="B103" s="57" t="e">
        <f>VLOOKUP(A$2:A$343,'Total Portfolio'!A$3:B$2981,2,0)</f>
        <v>#N/A</v>
      </c>
      <c r="C103" s="57" t="e">
        <f>VLOOKUP(A$2:A$343,'Total Portfolio'!A$3:AG$2981,3,0)</f>
        <v>#N/A</v>
      </c>
      <c r="D103" s="58"/>
      <c r="E103" s="59"/>
      <c r="F103" s="59"/>
      <c r="G103" s="60"/>
      <c r="H103" s="78"/>
    </row>
    <row r="104" spans="1:8">
      <c r="A104" s="53"/>
      <c r="B104" s="57" t="e">
        <f>VLOOKUP(A$2:A$343,'Total Portfolio'!A$3:B$2981,2,0)</f>
        <v>#N/A</v>
      </c>
      <c r="C104" s="57" t="e">
        <f>VLOOKUP(A$2:A$343,'Total Portfolio'!A$3:AG$2981,3,0)</f>
        <v>#N/A</v>
      </c>
      <c r="D104" s="58"/>
      <c r="E104" s="59"/>
      <c r="F104" s="59"/>
      <c r="G104" s="60"/>
      <c r="H104" s="78"/>
    </row>
    <row r="105" spans="1:8">
      <c r="A105" s="53"/>
      <c r="B105" s="57" t="e">
        <f>VLOOKUP(A$2:A$343,'Total Portfolio'!A$3:B$2981,2,0)</f>
        <v>#N/A</v>
      </c>
      <c r="C105" s="57" t="e">
        <f>VLOOKUP(A$2:A$343,'Total Portfolio'!A$3:AG$2981,3,0)</f>
        <v>#N/A</v>
      </c>
      <c r="D105" s="58"/>
      <c r="E105" s="59"/>
      <c r="F105" s="59"/>
      <c r="G105" s="60"/>
      <c r="H105" s="78"/>
    </row>
    <row r="106" spans="1:8">
      <c r="A106" s="53"/>
      <c r="B106" s="57" t="e">
        <f>VLOOKUP(A$2:A$343,'Total Portfolio'!A$3:B$2981,2,0)</f>
        <v>#N/A</v>
      </c>
      <c r="C106" s="57" t="e">
        <f>VLOOKUP(A$2:A$343,'Total Portfolio'!A$3:AG$2981,3,0)</f>
        <v>#N/A</v>
      </c>
      <c r="D106" s="58"/>
      <c r="E106" s="59"/>
      <c r="F106" s="59"/>
      <c r="G106" s="60"/>
      <c r="H106" s="78"/>
    </row>
    <row r="107" spans="1:8">
      <c r="A107" s="53"/>
      <c r="B107" s="57" t="e">
        <f>VLOOKUP(A$2:A$343,'Total Portfolio'!A$3:B$2981,2,0)</f>
        <v>#N/A</v>
      </c>
      <c r="C107" s="57" t="e">
        <f>VLOOKUP(A$2:A$343,'Total Portfolio'!A$3:AG$2981,3,0)</f>
        <v>#N/A</v>
      </c>
      <c r="D107" s="58"/>
      <c r="E107" s="59"/>
      <c r="F107" s="59"/>
      <c r="G107" s="60"/>
      <c r="H107" s="78"/>
    </row>
    <row r="108" spans="1:8">
      <c r="A108" s="53"/>
      <c r="B108" s="57" t="e">
        <f>VLOOKUP(A$2:A$343,'Total Portfolio'!A$3:B$2981,2,0)</f>
        <v>#N/A</v>
      </c>
      <c r="C108" s="57" t="e">
        <f>VLOOKUP(A$2:A$343,'Total Portfolio'!A$3:AG$2981,3,0)</f>
        <v>#N/A</v>
      </c>
      <c r="D108" s="58"/>
      <c r="E108" s="59"/>
      <c r="F108" s="59"/>
      <c r="G108" s="60"/>
      <c r="H108" s="78"/>
    </row>
    <row r="109" spans="1:8">
      <c r="A109" s="53"/>
      <c r="B109" s="57" t="e">
        <f>VLOOKUP(A$2:A$343,'Total Portfolio'!A$3:B$2981,2,0)</f>
        <v>#N/A</v>
      </c>
      <c r="C109" s="57" t="e">
        <f>VLOOKUP(A$2:A$343,'Total Portfolio'!A$3:AG$2981,3,0)</f>
        <v>#N/A</v>
      </c>
      <c r="D109" s="58"/>
      <c r="E109" s="59"/>
      <c r="F109" s="59"/>
      <c r="G109" s="60"/>
      <c r="H109" s="78"/>
    </row>
    <row r="110" spans="1:8">
      <c r="A110" s="53"/>
      <c r="B110" s="57" t="e">
        <f>VLOOKUP(A$2:A$343,'Total Portfolio'!A$3:B$2981,2,0)</f>
        <v>#N/A</v>
      </c>
      <c r="C110" s="57" t="e">
        <f>VLOOKUP(A$2:A$343,'Total Portfolio'!A$3:AG$2981,3,0)</f>
        <v>#N/A</v>
      </c>
      <c r="D110" s="58"/>
      <c r="E110" s="59"/>
      <c r="F110" s="59"/>
      <c r="G110" s="60"/>
      <c r="H110" s="78"/>
    </row>
    <row r="111" spans="1:8">
      <c r="A111" s="53"/>
      <c r="B111" s="57" t="e">
        <f>VLOOKUP(A$2:A$343,'Total Portfolio'!A$3:B$2981,2,0)</f>
        <v>#N/A</v>
      </c>
      <c r="C111" s="57" t="e">
        <f>VLOOKUP(A$2:A$343,'Total Portfolio'!A$3:AG$2981,3,0)</f>
        <v>#N/A</v>
      </c>
      <c r="D111" s="58"/>
      <c r="E111" s="59"/>
      <c r="F111" s="59"/>
      <c r="G111" s="60"/>
      <c r="H111" s="78"/>
    </row>
    <row r="112" spans="1:8">
      <c r="A112" s="53"/>
      <c r="B112" s="57" t="e">
        <f>VLOOKUP(A$2:A$343,'Total Portfolio'!A$3:B$2981,2,0)</f>
        <v>#N/A</v>
      </c>
      <c r="C112" s="57" t="e">
        <f>VLOOKUP(A$2:A$343,'Total Portfolio'!A$3:AG$2981,3,0)</f>
        <v>#N/A</v>
      </c>
      <c r="D112" s="58"/>
      <c r="E112" s="59"/>
      <c r="F112" s="59"/>
      <c r="G112" s="60"/>
      <c r="H112" s="78"/>
    </row>
    <row r="113" spans="1:8">
      <c r="A113" s="53"/>
      <c r="B113" s="57" t="e">
        <f>VLOOKUP(A$2:A$343,'Total Portfolio'!A$3:B$2981,2,0)</f>
        <v>#N/A</v>
      </c>
      <c r="C113" s="57" t="e">
        <f>VLOOKUP(A$2:A$343,'Total Portfolio'!A$3:AG$2981,3,0)</f>
        <v>#N/A</v>
      </c>
      <c r="D113" s="58"/>
      <c r="E113" s="59"/>
      <c r="F113" s="59"/>
      <c r="G113" s="60"/>
      <c r="H113" s="78"/>
    </row>
    <row r="114" spans="1:8">
      <c r="A114" s="53"/>
      <c r="B114" s="57" t="e">
        <f>VLOOKUP(A$2:A$343,'Total Portfolio'!A$3:B$2981,2,0)</f>
        <v>#N/A</v>
      </c>
      <c r="C114" s="57" t="e">
        <f>VLOOKUP(A$2:A$343,'Total Portfolio'!A$3:AG$2981,3,0)</f>
        <v>#N/A</v>
      </c>
      <c r="D114" s="58"/>
      <c r="E114" s="59"/>
      <c r="F114" s="59"/>
      <c r="G114" s="60"/>
      <c r="H114" s="78"/>
    </row>
    <row r="115" spans="1:8">
      <c r="A115" s="53"/>
      <c r="B115" s="57" t="e">
        <f>VLOOKUP(A$2:A$343,'Total Portfolio'!A$3:B$2981,2,0)</f>
        <v>#N/A</v>
      </c>
      <c r="C115" s="57" t="e">
        <f>VLOOKUP(A$2:A$343,'Total Portfolio'!A$3:AG$2981,3,0)</f>
        <v>#N/A</v>
      </c>
      <c r="D115" s="58"/>
      <c r="E115" s="59"/>
      <c r="F115" s="59"/>
      <c r="G115" s="60"/>
      <c r="H115" s="78"/>
    </row>
    <row r="116" spans="1:8">
      <c r="A116" s="53"/>
      <c r="B116" s="57" t="e">
        <f>VLOOKUP(A$2:A$343,'Total Portfolio'!A$3:B$2981,2,0)</f>
        <v>#N/A</v>
      </c>
      <c r="C116" s="57" t="e">
        <f>VLOOKUP(A$2:A$343,'Total Portfolio'!A$3:AG$2981,3,0)</f>
        <v>#N/A</v>
      </c>
      <c r="D116" s="58"/>
      <c r="E116" s="59"/>
      <c r="F116" s="59"/>
      <c r="G116" s="60"/>
      <c r="H116" s="78"/>
    </row>
    <row r="117" spans="1:8">
      <c r="A117" s="53"/>
      <c r="B117" s="57" t="e">
        <f>VLOOKUP(A$2:A$343,'Total Portfolio'!A$3:B$2981,2,0)</f>
        <v>#N/A</v>
      </c>
      <c r="C117" s="57" t="e">
        <f>VLOOKUP(A$2:A$343,'Total Portfolio'!A$3:AG$2981,3,0)</f>
        <v>#N/A</v>
      </c>
      <c r="D117" s="58"/>
      <c r="E117" s="59"/>
      <c r="F117" s="59"/>
      <c r="G117" s="60"/>
      <c r="H117" s="78"/>
    </row>
    <row r="118" spans="1:8">
      <c r="A118" s="53"/>
      <c r="B118" s="57" t="e">
        <f>VLOOKUP(A$2:A$343,'Total Portfolio'!A$3:B$2981,2,0)</f>
        <v>#N/A</v>
      </c>
      <c r="C118" s="57" t="e">
        <f>VLOOKUP(A$2:A$343,'Total Portfolio'!A$3:AG$2981,3,0)</f>
        <v>#N/A</v>
      </c>
      <c r="D118" s="58"/>
      <c r="E118" s="59"/>
      <c r="F118" s="59"/>
      <c r="G118" s="60"/>
      <c r="H118" s="78"/>
    </row>
    <row r="119" spans="1:8">
      <c r="A119" s="53"/>
      <c r="B119" s="57" t="e">
        <f>VLOOKUP(A$2:A$343,'Total Portfolio'!A$3:B$2981,2,0)</f>
        <v>#N/A</v>
      </c>
      <c r="C119" s="57" t="e">
        <f>VLOOKUP(A$2:A$343,'Total Portfolio'!A$3:AG$2981,3,0)</f>
        <v>#N/A</v>
      </c>
      <c r="D119" s="58"/>
      <c r="E119" s="59"/>
      <c r="F119" s="59"/>
      <c r="G119" s="60"/>
      <c r="H119" s="78"/>
    </row>
    <row r="120" spans="1:8">
      <c r="A120" s="53"/>
      <c r="B120" s="57" t="e">
        <f>VLOOKUP(A$2:A$343,'Total Portfolio'!A$3:B$2981,2,0)</f>
        <v>#N/A</v>
      </c>
      <c r="C120" s="57" t="e">
        <f>VLOOKUP(A$2:A$343,'Total Portfolio'!A$3:AG$2981,3,0)</f>
        <v>#N/A</v>
      </c>
      <c r="D120" s="58"/>
      <c r="E120" s="59"/>
      <c r="F120" s="59"/>
      <c r="G120" s="60"/>
      <c r="H120" s="78"/>
    </row>
    <row r="121" spans="1:8">
      <c r="A121" s="53"/>
      <c r="B121" s="57" t="e">
        <f>VLOOKUP(A$2:A$343,'Total Portfolio'!A$3:B$2981,2,0)</f>
        <v>#N/A</v>
      </c>
      <c r="C121" s="57" t="e">
        <f>VLOOKUP(A$2:A$343,'Total Portfolio'!A$3:AG$2981,3,0)</f>
        <v>#N/A</v>
      </c>
      <c r="D121" s="58"/>
      <c r="E121" s="59"/>
      <c r="F121" s="59"/>
      <c r="G121" s="60"/>
      <c r="H121" s="78"/>
    </row>
    <row r="122" spans="1:8">
      <c r="A122" s="53"/>
      <c r="B122" s="57" t="e">
        <f>VLOOKUP(A$2:A$343,'Total Portfolio'!A$3:B$2981,2,0)</f>
        <v>#N/A</v>
      </c>
      <c r="C122" s="57" t="e">
        <f>VLOOKUP(A$2:A$343,'Total Portfolio'!A$3:AG$2981,3,0)</f>
        <v>#N/A</v>
      </c>
      <c r="D122" s="58"/>
      <c r="E122" s="59"/>
      <c r="F122" s="59"/>
      <c r="G122" s="60"/>
      <c r="H122" s="78"/>
    </row>
    <row r="123" spans="1:8">
      <c r="A123" s="53"/>
      <c r="B123" s="57" t="e">
        <f>VLOOKUP(A$2:A$343,'Total Portfolio'!A$3:B$2981,2,0)</f>
        <v>#N/A</v>
      </c>
      <c r="C123" s="57" t="e">
        <f>VLOOKUP(A$2:A$343,'Total Portfolio'!A$3:AG$2981,3,0)</f>
        <v>#N/A</v>
      </c>
      <c r="D123" s="58"/>
      <c r="E123" s="59"/>
      <c r="F123" s="59"/>
      <c r="G123" s="60"/>
      <c r="H123" s="78"/>
    </row>
    <row r="124" spans="1:8">
      <c r="A124" s="53"/>
      <c r="B124" s="57" t="e">
        <f>VLOOKUP(A$2:A$343,'Total Portfolio'!A$3:B$2981,2,0)</f>
        <v>#N/A</v>
      </c>
      <c r="C124" s="57" t="e">
        <f>VLOOKUP(A$2:A$343,'Total Portfolio'!A$3:AG$2981,3,0)</f>
        <v>#N/A</v>
      </c>
      <c r="D124" s="58"/>
      <c r="E124" s="59"/>
      <c r="F124" s="59"/>
      <c r="G124" s="60"/>
      <c r="H124" s="78"/>
    </row>
    <row r="125" spans="1:8">
      <c r="A125" s="53"/>
      <c r="B125" s="57" t="e">
        <f>VLOOKUP(A$2:A$343,'Total Portfolio'!A$3:B$2981,2,0)</f>
        <v>#N/A</v>
      </c>
      <c r="C125" s="57" t="e">
        <f>VLOOKUP(A$2:A$343,'Total Portfolio'!A$3:AG$2981,3,0)</f>
        <v>#N/A</v>
      </c>
      <c r="D125" s="58"/>
      <c r="E125" s="59"/>
      <c r="F125" s="59"/>
      <c r="G125" s="60"/>
      <c r="H125" s="78"/>
    </row>
    <row r="126" spans="1:8">
      <c r="A126" s="53"/>
      <c r="B126" s="57" t="e">
        <f>VLOOKUP(A$2:A$343,'Total Portfolio'!A$3:B$2981,2,0)</f>
        <v>#N/A</v>
      </c>
      <c r="C126" s="57" t="e">
        <f>VLOOKUP(A$2:A$343,'Total Portfolio'!A$3:AG$2981,3,0)</f>
        <v>#N/A</v>
      </c>
      <c r="D126" s="58"/>
      <c r="E126" s="59"/>
      <c r="F126" s="59"/>
      <c r="G126" s="60"/>
      <c r="H126" s="78"/>
    </row>
    <row r="127" spans="1:8">
      <c r="A127" s="53"/>
      <c r="B127" s="57" t="e">
        <f>VLOOKUP(A$2:A$343,'Total Portfolio'!A$3:B$2981,2,0)</f>
        <v>#N/A</v>
      </c>
      <c r="C127" s="57" t="e">
        <f>VLOOKUP(A$2:A$343,'Total Portfolio'!A$3:AG$2981,3,0)</f>
        <v>#N/A</v>
      </c>
      <c r="D127" s="58"/>
      <c r="E127" s="59"/>
      <c r="F127" s="59"/>
      <c r="G127" s="60"/>
      <c r="H127" s="78"/>
    </row>
    <row r="128" spans="1:8">
      <c r="A128" s="53"/>
      <c r="B128" s="57" t="e">
        <f>VLOOKUP(A$2:A$343,'Total Portfolio'!A$3:B$2981,2,0)</f>
        <v>#N/A</v>
      </c>
      <c r="C128" s="57" t="e">
        <f>VLOOKUP(A$2:A$343,'Total Portfolio'!A$3:AG$2981,3,0)</f>
        <v>#N/A</v>
      </c>
      <c r="D128" s="58"/>
      <c r="E128" s="59"/>
      <c r="F128" s="59"/>
      <c r="G128" s="60"/>
      <c r="H128" s="78"/>
    </row>
    <row r="129" spans="1:8">
      <c r="A129" s="53"/>
      <c r="B129" s="57" t="e">
        <f>VLOOKUP(A$2:A$343,'Total Portfolio'!A$3:B$2981,2,0)</f>
        <v>#N/A</v>
      </c>
      <c r="C129" s="57" t="e">
        <f>VLOOKUP(A$2:A$343,'Total Portfolio'!A$3:AG$2981,3,0)</f>
        <v>#N/A</v>
      </c>
      <c r="D129" s="58"/>
      <c r="E129" s="59"/>
      <c r="F129" s="59"/>
      <c r="G129" s="60"/>
      <c r="H129" s="78"/>
    </row>
    <row r="130" spans="1:8">
      <c r="A130" s="53"/>
      <c r="B130" s="57" t="e">
        <f>VLOOKUP(A$2:A$343,'Total Portfolio'!A$3:B$2981,2,0)</f>
        <v>#N/A</v>
      </c>
      <c r="C130" s="57" t="e">
        <f>VLOOKUP(A$2:A$343,'Total Portfolio'!A$3:AG$2981,3,0)</f>
        <v>#N/A</v>
      </c>
      <c r="D130" s="58"/>
      <c r="E130" s="59"/>
      <c r="F130" s="59"/>
      <c r="G130" s="60"/>
      <c r="H130" s="78"/>
    </row>
    <row r="131" spans="1:8">
      <c r="A131" s="53"/>
      <c r="B131" s="57" t="e">
        <f>VLOOKUP(A$2:A$343,'Total Portfolio'!A$3:B$2981,2,0)</f>
        <v>#N/A</v>
      </c>
      <c r="C131" s="57" t="e">
        <f>VLOOKUP(A$2:A$343,'Total Portfolio'!A$3:AG$2981,3,0)</f>
        <v>#N/A</v>
      </c>
      <c r="D131" s="58"/>
      <c r="E131" s="59"/>
      <c r="F131" s="59"/>
      <c r="G131" s="60"/>
      <c r="H131" s="78"/>
    </row>
    <row r="132" spans="1:8">
      <c r="A132" s="53"/>
      <c r="B132" s="57" t="e">
        <f>VLOOKUP(A$2:A$343,'Total Portfolio'!A$3:B$2981,2,0)</f>
        <v>#N/A</v>
      </c>
      <c r="C132" s="57" t="e">
        <f>VLOOKUP(A$2:A$343,'Total Portfolio'!A$3:AG$2981,3,0)</f>
        <v>#N/A</v>
      </c>
      <c r="D132" s="58"/>
      <c r="E132" s="59"/>
      <c r="F132" s="59"/>
      <c r="G132" s="60"/>
      <c r="H132" s="78"/>
    </row>
    <row r="133" spans="1:8">
      <c r="A133" s="53"/>
      <c r="B133" s="57" t="e">
        <f>VLOOKUP(A$2:A$343,'Total Portfolio'!A$3:B$2981,2,0)</f>
        <v>#N/A</v>
      </c>
      <c r="C133" s="57" t="e">
        <f>VLOOKUP(A$2:A$343,'Total Portfolio'!A$3:AG$2981,3,0)</f>
        <v>#N/A</v>
      </c>
      <c r="D133" s="58"/>
      <c r="E133" s="59"/>
      <c r="F133" s="59"/>
      <c r="G133" s="60"/>
      <c r="H133" s="78"/>
    </row>
    <row r="134" spans="1:8">
      <c r="A134" s="53"/>
      <c r="B134" s="57" t="e">
        <f>VLOOKUP(A$2:A$343,'Total Portfolio'!A$3:B$2981,2,0)</f>
        <v>#N/A</v>
      </c>
      <c r="C134" s="57" t="e">
        <f>VLOOKUP(A$2:A$343,'Total Portfolio'!A$3:AG$2981,3,0)</f>
        <v>#N/A</v>
      </c>
      <c r="D134" s="58"/>
      <c r="E134" s="59"/>
      <c r="F134" s="59"/>
      <c r="G134" s="60"/>
      <c r="H134" s="78"/>
    </row>
    <row r="135" spans="1:8">
      <c r="A135" s="53"/>
      <c r="B135" s="57" t="e">
        <f>VLOOKUP(A$2:A$343,'Total Portfolio'!A$3:B$2981,2,0)</f>
        <v>#N/A</v>
      </c>
      <c r="C135" s="57" t="e">
        <f>VLOOKUP(A$2:A$343,'Total Portfolio'!A$3:AG$2981,3,0)</f>
        <v>#N/A</v>
      </c>
      <c r="D135" s="58"/>
      <c r="E135" s="59"/>
      <c r="F135" s="59"/>
      <c r="G135" s="60"/>
      <c r="H135" s="78"/>
    </row>
    <row r="136" spans="1:8">
      <c r="A136" s="53"/>
      <c r="B136" s="57" t="e">
        <f>VLOOKUP(A$2:A$343,'Total Portfolio'!A$3:B$2981,2,0)</f>
        <v>#N/A</v>
      </c>
      <c r="C136" s="57" t="e">
        <f>VLOOKUP(A$2:A$343,'Total Portfolio'!A$3:AG$2981,3,0)</f>
        <v>#N/A</v>
      </c>
      <c r="D136" s="58"/>
      <c r="E136" s="59"/>
      <c r="F136" s="59"/>
      <c r="G136" s="60"/>
      <c r="H136" s="78"/>
    </row>
    <row r="137" spans="1:8">
      <c r="A137" s="53"/>
      <c r="B137" s="57" t="e">
        <f>VLOOKUP(A$2:A$343,'Total Portfolio'!A$3:B$2981,2,0)</f>
        <v>#N/A</v>
      </c>
      <c r="C137" s="57" t="e">
        <f>VLOOKUP(A$2:A$343,'Total Portfolio'!A$3:AG$2981,3,0)</f>
        <v>#N/A</v>
      </c>
      <c r="D137" s="58"/>
      <c r="E137" s="59"/>
      <c r="F137" s="59"/>
      <c r="G137" s="60"/>
      <c r="H137" s="78"/>
    </row>
    <row r="138" spans="1:8">
      <c r="A138" s="53"/>
      <c r="B138" s="57" t="e">
        <f>VLOOKUP(A$2:A$343,'Total Portfolio'!A$3:B$2981,2,0)</f>
        <v>#N/A</v>
      </c>
      <c r="C138" s="57" t="e">
        <f>VLOOKUP(A$2:A$343,'Total Portfolio'!A$3:AG$2981,3,0)</f>
        <v>#N/A</v>
      </c>
      <c r="D138" s="58"/>
      <c r="E138" s="59"/>
      <c r="F138" s="59"/>
      <c r="G138" s="60"/>
      <c r="H138" s="78"/>
    </row>
    <row r="139" spans="1:8">
      <c r="A139" s="53"/>
      <c r="B139" s="57" t="e">
        <f>VLOOKUP(A$2:A$343,'Total Portfolio'!A$3:B$2981,2,0)</f>
        <v>#N/A</v>
      </c>
      <c r="C139" s="57" t="e">
        <f>VLOOKUP(A$2:A$343,'Total Portfolio'!A$3:AG$2981,3,0)</f>
        <v>#N/A</v>
      </c>
      <c r="D139" s="58"/>
      <c r="E139" s="59"/>
      <c r="F139" s="59"/>
      <c r="G139" s="60"/>
      <c r="H139" s="78"/>
    </row>
    <row r="140" spans="1:8">
      <c r="A140" s="53"/>
      <c r="B140" s="57" t="e">
        <f>VLOOKUP(A$2:A$343,'Total Portfolio'!A$3:B$2981,2,0)</f>
        <v>#N/A</v>
      </c>
      <c r="C140" s="57" t="e">
        <f>VLOOKUP(A$2:A$343,'Total Portfolio'!A$3:AG$2981,3,0)</f>
        <v>#N/A</v>
      </c>
      <c r="D140" s="58"/>
      <c r="E140" s="59"/>
      <c r="F140" s="59"/>
      <c r="G140" s="60"/>
      <c r="H140" s="78"/>
    </row>
    <row r="141" spans="1:8">
      <c r="A141" s="53"/>
      <c r="B141" s="57" t="e">
        <f>VLOOKUP(A$2:A$343,'Total Portfolio'!A$3:B$2981,2,0)</f>
        <v>#N/A</v>
      </c>
      <c r="C141" s="57" t="e">
        <f>VLOOKUP(A$2:A$343,'Total Portfolio'!A$3:AG$2981,3,0)</f>
        <v>#N/A</v>
      </c>
      <c r="D141" s="58"/>
      <c r="E141" s="59"/>
      <c r="F141" s="59"/>
      <c r="G141" s="60"/>
      <c r="H141" s="78"/>
    </row>
    <row r="142" spans="1:8">
      <c r="A142" s="53"/>
      <c r="B142" s="57" t="e">
        <f>VLOOKUP(A$2:A$343,'Total Portfolio'!A$3:B$2981,2,0)</f>
        <v>#N/A</v>
      </c>
      <c r="C142" s="57" t="e">
        <f>VLOOKUP(A$2:A$343,'Total Portfolio'!A$3:AG$2981,3,0)</f>
        <v>#N/A</v>
      </c>
      <c r="D142" s="58"/>
      <c r="E142" s="59"/>
      <c r="F142" s="59"/>
      <c r="G142" s="60"/>
      <c r="H142" s="78"/>
    </row>
    <row r="143" spans="1:8">
      <c r="A143" s="53"/>
      <c r="B143" s="57" t="e">
        <f>VLOOKUP(A$2:A$343,'Total Portfolio'!A$3:B$2981,2,0)</f>
        <v>#N/A</v>
      </c>
      <c r="C143" s="57" t="e">
        <f>VLOOKUP(A$2:A$343,'Total Portfolio'!A$3:AG$2981,3,0)</f>
        <v>#N/A</v>
      </c>
      <c r="D143" s="58"/>
      <c r="E143" s="59"/>
      <c r="F143" s="59"/>
      <c r="G143" s="60"/>
      <c r="H143" s="78"/>
    </row>
    <row r="144" spans="1:8">
      <c r="A144" s="53"/>
      <c r="B144" s="57" t="e">
        <f>VLOOKUP(A$2:A$343,'Total Portfolio'!A$3:B$2981,2,0)</f>
        <v>#N/A</v>
      </c>
      <c r="C144" s="57" t="e">
        <f>VLOOKUP(A$2:A$343,'Total Portfolio'!A$3:AG$2981,3,0)</f>
        <v>#N/A</v>
      </c>
      <c r="D144" s="58"/>
      <c r="E144" s="59"/>
      <c r="F144" s="59"/>
      <c r="G144" s="60"/>
      <c r="H144" s="78"/>
    </row>
    <row r="145" spans="1:8">
      <c r="A145" s="53"/>
      <c r="B145" s="57" t="e">
        <f>VLOOKUP(A$2:A$343,'Total Portfolio'!A$3:B$2981,2,0)</f>
        <v>#N/A</v>
      </c>
      <c r="C145" s="57" t="e">
        <f>VLOOKUP(A$2:A$343,'Total Portfolio'!A$3:AG$2981,3,0)</f>
        <v>#N/A</v>
      </c>
      <c r="D145" s="58"/>
      <c r="E145" s="59"/>
      <c r="F145" s="59"/>
      <c r="G145" s="60"/>
      <c r="H145" s="78"/>
    </row>
    <row r="146" spans="1:8">
      <c r="A146" s="53"/>
      <c r="B146" s="57" t="e">
        <f>VLOOKUP(A$2:A$343,'Total Portfolio'!A$3:B$2981,2,0)</f>
        <v>#N/A</v>
      </c>
      <c r="C146" s="57" t="e">
        <f>VLOOKUP(A$2:A$343,'Total Portfolio'!A$3:AG$2981,3,0)</f>
        <v>#N/A</v>
      </c>
      <c r="D146" s="58"/>
      <c r="E146" s="59"/>
      <c r="F146" s="59"/>
      <c r="G146" s="60"/>
      <c r="H146" s="78"/>
    </row>
    <row r="147" spans="1:8">
      <c r="A147" s="53"/>
      <c r="B147" s="57" t="e">
        <f>VLOOKUP(A$2:A$343,'Total Portfolio'!A$3:B$2981,2,0)</f>
        <v>#N/A</v>
      </c>
      <c r="C147" s="57" t="e">
        <f>VLOOKUP(A$2:A$343,'Total Portfolio'!A$3:AG$2981,3,0)</f>
        <v>#N/A</v>
      </c>
      <c r="D147" s="58"/>
      <c r="E147" s="59"/>
      <c r="F147" s="59"/>
      <c r="G147" s="60"/>
      <c r="H147" s="78"/>
    </row>
    <row r="148" spans="1:8">
      <c r="A148" s="53"/>
      <c r="B148" s="57" t="e">
        <f>VLOOKUP(A$2:A$343,'Total Portfolio'!A$3:B$2981,2,0)</f>
        <v>#N/A</v>
      </c>
      <c r="C148" s="57" t="e">
        <f>VLOOKUP(A$2:A$343,'Total Portfolio'!A$3:AG$2981,3,0)</f>
        <v>#N/A</v>
      </c>
      <c r="D148" s="58"/>
      <c r="E148" s="59"/>
      <c r="F148" s="59"/>
      <c r="G148" s="60"/>
      <c r="H148" s="78"/>
    </row>
    <row r="149" spans="1:8">
      <c r="A149" s="53"/>
      <c r="B149" s="57" t="e">
        <f>VLOOKUP(A$2:A$343,'Total Portfolio'!A$3:B$2981,2,0)</f>
        <v>#N/A</v>
      </c>
      <c r="C149" s="57" t="e">
        <f>VLOOKUP(A$2:A$343,'Total Portfolio'!A$3:AG$2981,3,0)</f>
        <v>#N/A</v>
      </c>
      <c r="D149" s="58"/>
      <c r="E149" s="59"/>
      <c r="F149" s="59"/>
      <c r="G149" s="60"/>
      <c r="H149" s="78"/>
    </row>
    <row r="150" spans="1:8">
      <c r="A150" s="53"/>
      <c r="B150" s="57" t="e">
        <f>VLOOKUP(A$2:A$343,'Total Portfolio'!A$3:B$2981,2,0)</f>
        <v>#N/A</v>
      </c>
      <c r="C150" s="57" t="e">
        <f>VLOOKUP(A$2:A$343,'Total Portfolio'!A$3:AG$2981,3,0)</f>
        <v>#N/A</v>
      </c>
      <c r="D150" s="58"/>
      <c r="E150" s="59"/>
      <c r="F150" s="59"/>
      <c r="G150" s="60"/>
      <c r="H150" s="78"/>
    </row>
    <row r="151" spans="1:8">
      <c r="A151" s="53"/>
      <c r="B151" s="57" t="e">
        <f>VLOOKUP(A$2:A$343,'Total Portfolio'!A$3:B$2981,2,0)</f>
        <v>#N/A</v>
      </c>
      <c r="C151" s="57" t="e">
        <f>VLOOKUP(A$2:A$343,'Total Portfolio'!A$3:AG$2981,3,0)</f>
        <v>#N/A</v>
      </c>
      <c r="D151" s="58"/>
      <c r="E151" s="59"/>
      <c r="F151" s="59"/>
      <c r="G151" s="60"/>
      <c r="H151" s="78"/>
    </row>
    <row r="152" spans="1:8">
      <c r="A152" s="53"/>
      <c r="B152" s="57" t="e">
        <f>VLOOKUP(A$2:A$343,'Total Portfolio'!A$3:B$2981,2,0)</f>
        <v>#N/A</v>
      </c>
      <c r="C152" s="57" t="e">
        <f>VLOOKUP(A$2:A$343,'Total Portfolio'!A$3:AG$2981,3,0)</f>
        <v>#N/A</v>
      </c>
      <c r="D152" s="58"/>
      <c r="E152" s="59"/>
      <c r="F152" s="59"/>
      <c r="G152" s="60"/>
      <c r="H152" s="78"/>
    </row>
    <row r="153" spans="1:8">
      <c r="A153" s="53"/>
      <c r="B153" s="57" t="e">
        <f>VLOOKUP(A$2:A$343,'Total Portfolio'!A$3:B$2981,2,0)</f>
        <v>#N/A</v>
      </c>
      <c r="C153" s="57" t="e">
        <f>VLOOKUP(A$2:A$343,'Total Portfolio'!A$3:AG$2981,3,0)</f>
        <v>#N/A</v>
      </c>
      <c r="D153" s="58"/>
      <c r="E153" s="59"/>
      <c r="F153" s="59"/>
      <c r="G153" s="60"/>
      <c r="H153" s="78"/>
    </row>
    <row r="154" spans="1:8">
      <c r="A154" s="53"/>
      <c r="B154" s="57" t="e">
        <f>VLOOKUP(A$2:A$343,'Total Portfolio'!A$3:B$2981,2,0)</f>
        <v>#N/A</v>
      </c>
      <c r="C154" s="57" t="e">
        <f>VLOOKUP(A$2:A$343,'Total Portfolio'!A$3:AG$2981,3,0)</f>
        <v>#N/A</v>
      </c>
      <c r="D154" s="58"/>
      <c r="E154" s="59"/>
      <c r="F154" s="59"/>
      <c r="G154" s="60"/>
      <c r="H154" s="78"/>
    </row>
    <row r="155" spans="1:8">
      <c r="A155" s="53"/>
      <c r="B155" s="57" t="e">
        <f>VLOOKUP(A$2:A$343,'Total Portfolio'!A$3:B$2981,2,0)</f>
        <v>#N/A</v>
      </c>
      <c r="C155" s="57" t="e">
        <f>VLOOKUP(A$2:A$343,'Total Portfolio'!A$3:AG$2981,3,0)</f>
        <v>#N/A</v>
      </c>
      <c r="D155" s="58"/>
      <c r="E155" s="59"/>
      <c r="F155" s="59"/>
      <c r="G155" s="60"/>
      <c r="H155" s="78"/>
    </row>
    <row r="156" spans="1:8">
      <c r="A156" s="53"/>
      <c r="B156" s="57" t="e">
        <f>VLOOKUP(A$2:A$343,'Total Portfolio'!A$3:B$2981,2,0)</f>
        <v>#N/A</v>
      </c>
      <c r="C156" s="57" t="e">
        <f>VLOOKUP(A$2:A$343,'Total Portfolio'!A$3:AG$2981,3,0)</f>
        <v>#N/A</v>
      </c>
      <c r="D156" s="58"/>
      <c r="E156" s="59"/>
      <c r="F156" s="59"/>
      <c r="G156" s="60"/>
      <c r="H156" s="78"/>
    </row>
    <row r="157" spans="1:8">
      <c r="A157" s="53"/>
      <c r="B157" s="57" t="e">
        <f>VLOOKUP(A$2:A$343,'Total Portfolio'!A$3:B$2981,2,0)</f>
        <v>#N/A</v>
      </c>
      <c r="C157" s="57" t="e">
        <f>VLOOKUP(A$2:A$343,'Total Portfolio'!A$3:AG$2981,3,0)</f>
        <v>#N/A</v>
      </c>
      <c r="D157" s="58"/>
      <c r="E157" s="59"/>
      <c r="F157" s="59"/>
      <c r="G157" s="60"/>
      <c r="H157" s="78"/>
    </row>
    <row r="158" spans="1:8">
      <c r="A158" s="53"/>
      <c r="B158" s="57" t="e">
        <f>VLOOKUP(A$2:A$343,'Total Portfolio'!A$3:B$2981,2,0)</f>
        <v>#N/A</v>
      </c>
      <c r="C158" s="57" t="e">
        <f>VLOOKUP(A$2:A$343,'Total Portfolio'!A$3:AG$2981,3,0)</f>
        <v>#N/A</v>
      </c>
      <c r="D158" s="58"/>
      <c r="E158" s="59"/>
      <c r="F158" s="59"/>
      <c r="G158" s="60"/>
      <c r="H158" s="78"/>
    </row>
    <row r="159" spans="1:8">
      <c r="A159" s="53"/>
      <c r="B159" s="57" t="e">
        <f>VLOOKUP(A$2:A$343,'Total Portfolio'!A$3:B$2981,2,0)</f>
        <v>#N/A</v>
      </c>
      <c r="C159" s="57" t="e">
        <f>VLOOKUP(A$2:A$343,'Total Portfolio'!A$3:AG$2981,3,0)</f>
        <v>#N/A</v>
      </c>
      <c r="D159" s="58"/>
      <c r="E159" s="59"/>
      <c r="F159" s="59"/>
      <c r="G159" s="60"/>
      <c r="H159" s="78"/>
    </row>
    <row r="160" spans="1:8">
      <c r="A160" s="53"/>
      <c r="B160" s="57" t="e">
        <f>VLOOKUP(A$2:A$343,'Total Portfolio'!A$3:B$2981,2,0)</f>
        <v>#N/A</v>
      </c>
      <c r="C160" s="57" t="e">
        <f>VLOOKUP(A$2:A$343,'Total Portfolio'!A$3:AG$2981,3,0)</f>
        <v>#N/A</v>
      </c>
      <c r="D160" s="58"/>
      <c r="E160" s="59"/>
      <c r="F160" s="59"/>
      <c r="G160" s="60"/>
      <c r="H160" s="78"/>
    </row>
    <row r="161" spans="1:8">
      <c r="A161" s="53"/>
      <c r="B161" s="57" t="e">
        <f>VLOOKUP(A$2:A$343,'Total Portfolio'!A$3:B$2981,2,0)</f>
        <v>#N/A</v>
      </c>
      <c r="C161" s="57" t="e">
        <f>VLOOKUP(A$2:A$343,'Total Portfolio'!A$3:AG$2981,3,0)</f>
        <v>#N/A</v>
      </c>
      <c r="D161" s="58"/>
      <c r="E161" s="59"/>
      <c r="F161" s="59"/>
      <c r="G161" s="60"/>
      <c r="H161" s="78"/>
    </row>
    <row r="162" spans="1:8">
      <c r="A162" s="53"/>
      <c r="B162" s="57" t="e">
        <f>VLOOKUP(A$2:A$343,'Total Portfolio'!A$3:B$2981,2,0)</f>
        <v>#N/A</v>
      </c>
      <c r="C162" s="57" t="e">
        <f>VLOOKUP(A$2:A$343,'Total Portfolio'!A$3:AG$2981,3,0)</f>
        <v>#N/A</v>
      </c>
      <c r="D162" s="58"/>
      <c r="E162" s="59"/>
      <c r="F162" s="59"/>
      <c r="G162" s="60"/>
      <c r="H162" s="78"/>
    </row>
    <row r="163" spans="1:8">
      <c r="A163" s="53"/>
      <c r="B163" s="57" t="e">
        <f>VLOOKUP(A$2:A$343,'Total Portfolio'!A$3:B$2981,2,0)</f>
        <v>#N/A</v>
      </c>
      <c r="C163" s="57" t="e">
        <f>VLOOKUP(A$2:A$343,'Total Portfolio'!A$3:AG$2981,3,0)</f>
        <v>#N/A</v>
      </c>
      <c r="D163" s="58"/>
      <c r="E163" s="59"/>
      <c r="F163" s="59"/>
      <c r="G163" s="60"/>
      <c r="H163" s="78"/>
    </row>
    <row r="164" spans="1:8">
      <c r="A164" s="53"/>
      <c r="B164" s="57" t="e">
        <f>VLOOKUP(A$2:A$343,'Total Portfolio'!A$3:B$2981,2,0)</f>
        <v>#N/A</v>
      </c>
      <c r="C164" s="57" t="e">
        <f>VLOOKUP(A$2:A$343,'Total Portfolio'!A$3:AG$2981,3,0)</f>
        <v>#N/A</v>
      </c>
      <c r="D164" s="58"/>
      <c r="E164" s="59"/>
      <c r="F164" s="59"/>
      <c r="G164" s="60"/>
      <c r="H164" s="78"/>
    </row>
    <row r="165" spans="1:8">
      <c r="A165" s="53"/>
      <c r="B165" s="57" t="e">
        <f>VLOOKUP(A$2:A$343,'Total Portfolio'!A$3:B$2981,2,0)</f>
        <v>#N/A</v>
      </c>
      <c r="C165" s="57" t="e">
        <f>VLOOKUP(A$2:A$343,'Total Portfolio'!A$3:AG$2981,3,0)</f>
        <v>#N/A</v>
      </c>
      <c r="D165" s="58"/>
      <c r="E165" s="59"/>
      <c r="F165" s="59"/>
      <c r="G165" s="60"/>
      <c r="H165" s="78"/>
    </row>
    <row r="166" spans="1:8">
      <c r="A166" s="53"/>
      <c r="B166" s="57" t="e">
        <f>VLOOKUP(A$2:A$343,'Total Portfolio'!A$3:B$2981,2,0)</f>
        <v>#N/A</v>
      </c>
      <c r="C166" s="57" t="e">
        <f>VLOOKUP(A$2:A$343,'Total Portfolio'!A$3:AG$2981,3,0)</f>
        <v>#N/A</v>
      </c>
      <c r="D166" s="58"/>
      <c r="E166" s="59"/>
      <c r="F166" s="59"/>
      <c r="G166" s="60"/>
      <c r="H166" s="78"/>
    </row>
    <row r="167" spans="1:8">
      <c r="A167" s="53"/>
      <c r="B167" s="57" t="e">
        <f>VLOOKUP(A$2:A$343,'Total Portfolio'!A$3:B$2981,2,0)</f>
        <v>#N/A</v>
      </c>
      <c r="C167" s="57" t="e">
        <f>VLOOKUP(A$2:A$343,'Total Portfolio'!A$3:AG$2981,3,0)</f>
        <v>#N/A</v>
      </c>
      <c r="D167" s="58"/>
      <c r="E167" s="59"/>
      <c r="F167" s="59"/>
      <c r="G167" s="60"/>
      <c r="H167" s="78"/>
    </row>
    <row r="168" spans="1:8">
      <c r="A168" s="53"/>
      <c r="B168" s="57" t="e">
        <f>VLOOKUP(A$2:A$343,'Total Portfolio'!A$3:B$2981,2,0)</f>
        <v>#N/A</v>
      </c>
      <c r="C168" s="57" t="e">
        <f>VLOOKUP(A$2:A$343,'Total Portfolio'!A$3:AG$2981,3,0)</f>
        <v>#N/A</v>
      </c>
      <c r="D168" s="58"/>
      <c r="E168" s="59"/>
      <c r="F168" s="59"/>
      <c r="G168" s="60"/>
      <c r="H168" s="78"/>
    </row>
    <row r="169" spans="1:8">
      <c r="A169" s="53"/>
      <c r="B169" s="57" t="e">
        <f>VLOOKUP(A$2:A$343,'Total Portfolio'!A$3:B$2981,2,0)</f>
        <v>#N/A</v>
      </c>
      <c r="C169" s="57" t="e">
        <f>VLOOKUP(A$2:A$343,'Total Portfolio'!A$3:AG$2981,3,0)</f>
        <v>#N/A</v>
      </c>
      <c r="D169" s="58"/>
      <c r="E169" s="59"/>
      <c r="F169" s="59"/>
      <c r="G169" s="60"/>
      <c r="H169" s="78"/>
    </row>
    <row r="170" spans="1:8">
      <c r="A170" s="53"/>
      <c r="B170" s="57" t="e">
        <f>VLOOKUP(A$2:A$343,'Total Portfolio'!A$3:B$2981,2,0)</f>
        <v>#N/A</v>
      </c>
      <c r="C170" s="57" t="e">
        <f>VLOOKUP(A$2:A$343,'Total Portfolio'!A$3:AG$2981,3,0)</f>
        <v>#N/A</v>
      </c>
      <c r="D170" s="58"/>
      <c r="E170" s="59"/>
      <c r="F170" s="59"/>
      <c r="G170" s="60"/>
      <c r="H170" s="78"/>
    </row>
    <row r="171" spans="1:8">
      <c r="A171" s="53"/>
      <c r="B171" s="57" t="e">
        <f>VLOOKUP(A$2:A$343,'Total Portfolio'!A$3:B$2981,2,0)</f>
        <v>#N/A</v>
      </c>
      <c r="C171" s="57" t="e">
        <f>VLOOKUP(A$2:A$343,'Total Portfolio'!A$3:AG$2981,3,0)</f>
        <v>#N/A</v>
      </c>
      <c r="D171" s="58"/>
      <c r="E171" s="59"/>
      <c r="F171" s="59"/>
      <c r="G171" s="60"/>
      <c r="H171" s="78"/>
    </row>
    <row r="172" spans="1:8">
      <c r="A172" s="53"/>
      <c r="B172" s="57" t="e">
        <f>VLOOKUP(A$2:A$343,'Total Portfolio'!A$3:B$2981,2,0)</f>
        <v>#N/A</v>
      </c>
      <c r="C172" s="57" t="e">
        <f>VLOOKUP(A$2:A$343,'Total Portfolio'!A$3:AG$2981,3,0)</f>
        <v>#N/A</v>
      </c>
      <c r="D172" s="58"/>
      <c r="E172" s="59"/>
      <c r="F172" s="59"/>
      <c r="G172" s="60"/>
      <c r="H172" s="78"/>
    </row>
    <row r="173" spans="1:8">
      <c r="A173" s="53"/>
      <c r="B173" s="57" t="e">
        <f>VLOOKUP(A$2:A$343,'Total Portfolio'!A$3:B$2981,2,0)</f>
        <v>#N/A</v>
      </c>
      <c r="C173" s="57" t="e">
        <f>VLOOKUP(A$2:A$343,'Total Portfolio'!A$3:AG$2981,3,0)</f>
        <v>#N/A</v>
      </c>
      <c r="D173" s="58"/>
      <c r="E173" s="59"/>
      <c r="F173" s="59"/>
      <c r="G173" s="60"/>
      <c r="H173" s="78"/>
    </row>
    <row r="174" spans="1:8">
      <c r="A174" s="53"/>
      <c r="B174" s="57" t="e">
        <f>VLOOKUP(A$2:A$343,'Total Portfolio'!A$3:B$2981,2,0)</f>
        <v>#N/A</v>
      </c>
      <c r="C174" s="57" t="e">
        <f>VLOOKUP(A$2:A$343,'Total Portfolio'!A$3:AG$2981,3,0)</f>
        <v>#N/A</v>
      </c>
      <c r="D174" s="58"/>
      <c r="E174" s="59"/>
      <c r="F174" s="59"/>
      <c r="G174" s="60"/>
      <c r="H174" s="78"/>
    </row>
    <row r="175" spans="1:8">
      <c r="A175" s="53"/>
      <c r="B175" s="57" t="e">
        <f>VLOOKUP(A$2:A$343,'Total Portfolio'!A$3:B$2981,2,0)</f>
        <v>#N/A</v>
      </c>
      <c r="C175" s="57" t="e">
        <f>VLOOKUP(A$2:A$343,'Total Portfolio'!A$3:AG$2981,3,0)</f>
        <v>#N/A</v>
      </c>
      <c r="D175" s="58"/>
      <c r="E175" s="59"/>
      <c r="F175" s="59"/>
      <c r="G175" s="60"/>
      <c r="H175" s="78"/>
    </row>
    <row r="176" spans="1:8">
      <c r="A176" s="53"/>
      <c r="B176" s="57" t="e">
        <f>VLOOKUP(A$2:A$343,'Total Portfolio'!A$3:B$2981,2,0)</f>
        <v>#N/A</v>
      </c>
      <c r="C176" s="57" t="e">
        <f>VLOOKUP(A$2:A$343,'Total Portfolio'!A$3:AG$2981,3,0)</f>
        <v>#N/A</v>
      </c>
      <c r="D176" s="58"/>
      <c r="E176" s="59"/>
      <c r="F176" s="59"/>
      <c r="G176" s="60"/>
      <c r="H176" s="78"/>
    </row>
    <row r="177" spans="1:8">
      <c r="A177" s="53"/>
      <c r="B177" s="57" t="e">
        <f>VLOOKUP(A$2:A$343,'Total Portfolio'!A$3:B$2981,2,0)</f>
        <v>#N/A</v>
      </c>
      <c r="C177" s="57" t="e">
        <f>VLOOKUP(A$2:A$343,'Total Portfolio'!A$3:AG$2981,3,0)</f>
        <v>#N/A</v>
      </c>
      <c r="D177" s="58"/>
      <c r="E177" s="59"/>
      <c r="F177" s="59"/>
      <c r="G177" s="60"/>
      <c r="H177" s="78"/>
    </row>
    <row r="178" spans="1:8">
      <c r="A178" s="53"/>
      <c r="B178" s="57" t="e">
        <f>VLOOKUP(A$2:A$343,'Total Portfolio'!A$3:B$2981,2,0)</f>
        <v>#N/A</v>
      </c>
      <c r="C178" s="57" t="e">
        <f>VLOOKUP(A$2:A$343,'Total Portfolio'!A$3:AG$2981,3,0)</f>
        <v>#N/A</v>
      </c>
      <c r="D178" s="58"/>
      <c r="E178" s="59"/>
      <c r="F178" s="59"/>
      <c r="G178" s="60"/>
      <c r="H178" s="78"/>
    </row>
    <row r="179" spans="1:8">
      <c r="A179" s="53"/>
      <c r="B179" s="57" t="e">
        <f>VLOOKUP(A$2:A$343,'Total Portfolio'!A$3:B$2981,2,0)</f>
        <v>#N/A</v>
      </c>
      <c r="C179" s="57" t="e">
        <f>VLOOKUP(A$2:A$343,'Total Portfolio'!A$3:AG$2981,3,0)</f>
        <v>#N/A</v>
      </c>
      <c r="D179" s="58"/>
      <c r="E179" s="59"/>
      <c r="F179" s="59"/>
      <c r="G179" s="60"/>
      <c r="H179" s="78"/>
    </row>
    <row r="180" spans="1:8">
      <c r="A180" s="53"/>
      <c r="B180" s="57" t="e">
        <f>VLOOKUP(A$2:A$343,'Total Portfolio'!A$3:B$2981,2,0)</f>
        <v>#N/A</v>
      </c>
      <c r="C180" s="57" t="e">
        <f>VLOOKUP(A$2:A$343,'Total Portfolio'!A$3:AG$2981,3,0)</f>
        <v>#N/A</v>
      </c>
      <c r="D180" s="58"/>
      <c r="E180" s="59"/>
      <c r="F180" s="59"/>
      <c r="G180" s="60"/>
      <c r="H180" s="78"/>
    </row>
    <row r="181" spans="1:8">
      <c r="A181" s="53"/>
      <c r="B181" s="57" t="e">
        <f>VLOOKUP(A$2:A$343,'Total Portfolio'!A$3:B$2981,2,0)</f>
        <v>#N/A</v>
      </c>
      <c r="C181" s="57" t="e">
        <f>VLOOKUP(A$2:A$343,'Total Portfolio'!A$3:AG$2981,3,0)</f>
        <v>#N/A</v>
      </c>
      <c r="D181" s="58"/>
      <c r="E181" s="59"/>
      <c r="F181" s="59"/>
      <c r="G181" s="60"/>
      <c r="H181" s="78"/>
    </row>
    <row r="182" spans="1:8">
      <c r="A182" s="53"/>
      <c r="B182" s="57" t="e">
        <f>VLOOKUP(A$2:A$343,'Total Portfolio'!A$3:B$2981,2,0)</f>
        <v>#N/A</v>
      </c>
      <c r="C182" s="57" t="e">
        <f>VLOOKUP(A$2:A$343,'Total Portfolio'!A$3:AG$2981,3,0)</f>
        <v>#N/A</v>
      </c>
      <c r="D182" s="58"/>
      <c r="E182" s="59"/>
      <c r="F182" s="59"/>
      <c r="G182" s="60"/>
      <c r="H182" s="78"/>
    </row>
    <row r="183" spans="1:8">
      <c r="A183" s="53"/>
      <c r="B183" s="57" t="e">
        <f>VLOOKUP(A$2:A$343,'Total Portfolio'!A$3:B$2981,2,0)</f>
        <v>#N/A</v>
      </c>
      <c r="C183" s="57" t="e">
        <f>VLOOKUP(A$2:A$343,'Total Portfolio'!A$3:AG$2981,3,0)</f>
        <v>#N/A</v>
      </c>
      <c r="D183" s="58"/>
      <c r="E183" s="59"/>
      <c r="F183" s="59"/>
      <c r="G183" s="60"/>
      <c r="H183" s="78"/>
    </row>
    <row r="184" spans="1:8">
      <c r="A184" s="53"/>
      <c r="B184" s="57" t="e">
        <f>VLOOKUP(A$2:A$343,'Total Portfolio'!A$3:B$2981,2,0)</f>
        <v>#N/A</v>
      </c>
      <c r="C184" s="57" t="e">
        <f>VLOOKUP(A$2:A$343,'Total Portfolio'!A$3:AG$2981,3,0)</f>
        <v>#N/A</v>
      </c>
      <c r="D184" s="58"/>
      <c r="E184" s="59"/>
      <c r="F184" s="59"/>
      <c r="G184" s="60"/>
      <c r="H184" s="78"/>
    </row>
    <row r="185" spans="1:8">
      <c r="A185" s="53"/>
      <c r="B185" s="57" t="e">
        <f>VLOOKUP(A$2:A$343,'Total Portfolio'!A$3:B$2981,2,0)</f>
        <v>#N/A</v>
      </c>
      <c r="C185" s="57" t="e">
        <f>VLOOKUP(A$2:A$343,'Total Portfolio'!A$3:AG$2981,3,0)</f>
        <v>#N/A</v>
      </c>
      <c r="D185" s="58"/>
      <c r="E185" s="59"/>
      <c r="F185" s="59"/>
      <c r="G185" s="60"/>
      <c r="H185" s="78"/>
    </row>
    <row r="186" spans="1:8">
      <c r="A186" s="53"/>
      <c r="B186" s="57" t="e">
        <f>VLOOKUP(A$2:A$343,'Total Portfolio'!A$3:B$2981,2,0)</f>
        <v>#N/A</v>
      </c>
      <c r="C186" s="57" t="e">
        <f>VLOOKUP(A$2:A$343,'Total Portfolio'!A$3:AG$2981,3,0)</f>
        <v>#N/A</v>
      </c>
      <c r="D186" s="58"/>
      <c r="E186" s="59"/>
      <c r="F186" s="59"/>
      <c r="G186" s="60"/>
      <c r="H186" s="78"/>
    </row>
    <row r="187" spans="1:8">
      <c r="A187" s="53"/>
      <c r="B187" s="57" t="e">
        <f>VLOOKUP(A$2:A$343,'Total Portfolio'!A$3:B$2981,2,0)</f>
        <v>#N/A</v>
      </c>
      <c r="C187" s="57" t="e">
        <f>VLOOKUP(A$2:A$343,'Total Portfolio'!A$3:AG$2981,3,0)</f>
        <v>#N/A</v>
      </c>
      <c r="D187" s="58"/>
      <c r="E187" s="59"/>
      <c r="F187" s="59"/>
      <c r="G187" s="60"/>
      <c r="H187" s="78"/>
    </row>
    <row r="188" spans="1:8">
      <c r="A188" s="53"/>
      <c r="B188" s="57" t="e">
        <f>VLOOKUP(A$2:A$343,'Total Portfolio'!A$3:B$2981,2,0)</f>
        <v>#N/A</v>
      </c>
      <c r="C188" s="57" t="e">
        <f>VLOOKUP(A$2:A$343,'Total Portfolio'!A$3:AG$2981,3,0)</f>
        <v>#N/A</v>
      </c>
      <c r="D188" s="58"/>
      <c r="E188" s="59"/>
      <c r="F188" s="59"/>
      <c r="G188" s="60"/>
      <c r="H188" s="78"/>
    </row>
    <row r="189" spans="1:8">
      <c r="A189" s="53"/>
      <c r="B189" s="57" t="e">
        <f>VLOOKUP(A$2:A$343,'Total Portfolio'!A$3:B$2981,2,0)</f>
        <v>#N/A</v>
      </c>
      <c r="C189" s="57" t="e">
        <f>VLOOKUP(A$2:A$343,'Total Portfolio'!A$3:AG$2981,3,0)</f>
        <v>#N/A</v>
      </c>
      <c r="D189" s="58"/>
      <c r="E189" s="59"/>
      <c r="F189" s="59"/>
      <c r="G189" s="60"/>
      <c r="H189" s="78"/>
    </row>
    <row r="190" spans="1:8">
      <c r="A190" s="53"/>
      <c r="B190" s="57" t="e">
        <f>VLOOKUP(A$2:A$343,'Total Portfolio'!A$3:B$2981,2,0)</f>
        <v>#N/A</v>
      </c>
      <c r="C190" s="57" t="e">
        <f>VLOOKUP(A$2:A$343,'Total Portfolio'!A$3:AG$2981,3,0)</f>
        <v>#N/A</v>
      </c>
      <c r="D190" s="58"/>
      <c r="E190" s="59"/>
      <c r="F190" s="59"/>
      <c r="G190" s="60"/>
      <c r="H190" s="78"/>
    </row>
    <row r="191" spans="1:8">
      <c r="A191" s="53"/>
      <c r="B191" s="57" t="e">
        <f>VLOOKUP(A$2:A$343,'Total Portfolio'!A$3:B$2981,2,0)</f>
        <v>#N/A</v>
      </c>
      <c r="C191" s="57" t="e">
        <f>VLOOKUP(A$2:A$343,'Total Portfolio'!A$3:AG$2981,3,0)</f>
        <v>#N/A</v>
      </c>
      <c r="D191" s="58"/>
      <c r="E191" s="59"/>
      <c r="F191" s="59"/>
      <c r="G191" s="60"/>
      <c r="H191" s="78"/>
    </row>
    <row r="192" spans="1:8">
      <c r="A192" s="53"/>
      <c r="B192" s="57" t="e">
        <f>VLOOKUP(A$2:A$343,'Total Portfolio'!A$3:B$2981,2,0)</f>
        <v>#N/A</v>
      </c>
      <c r="C192" s="57" t="e">
        <f>VLOOKUP(A$2:A$343,'Total Portfolio'!A$3:AG$2981,3,0)</f>
        <v>#N/A</v>
      </c>
      <c r="D192" s="58"/>
      <c r="E192" s="59"/>
      <c r="F192" s="59"/>
      <c r="G192" s="60"/>
      <c r="H192" s="78"/>
    </row>
    <row r="193" spans="1:8">
      <c r="A193" s="53"/>
      <c r="B193" s="57" t="e">
        <f>VLOOKUP(A$2:A$343,'Total Portfolio'!A$3:B$2981,2,0)</f>
        <v>#N/A</v>
      </c>
      <c r="C193" s="57" t="e">
        <f>VLOOKUP(A$2:A$343,'Total Portfolio'!A$3:AG$2981,3,0)</f>
        <v>#N/A</v>
      </c>
      <c r="D193" s="58"/>
      <c r="E193" s="59"/>
      <c r="F193" s="59"/>
      <c r="G193" s="60"/>
      <c r="H193" s="78"/>
    </row>
    <row r="194" spans="1:8">
      <c r="A194" s="53"/>
      <c r="B194" s="57" t="e">
        <f>VLOOKUP(A$2:A$343,'Total Portfolio'!A$3:B$2981,2,0)</f>
        <v>#N/A</v>
      </c>
      <c r="C194" s="57" t="e">
        <f>VLOOKUP(A$2:A$343,'Total Portfolio'!A$3:AG$2981,3,0)</f>
        <v>#N/A</v>
      </c>
      <c r="D194" s="58"/>
      <c r="E194" s="59"/>
      <c r="F194" s="59"/>
      <c r="G194" s="60"/>
      <c r="H194" s="78"/>
    </row>
    <row r="195" spans="1:8">
      <c r="A195" s="53"/>
      <c r="B195" s="57" t="e">
        <f>VLOOKUP(A$2:A$343,'Total Portfolio'!A$3:B$2981,2,0)</f>
        <v>#N/A</v>
      </c>
      <c r="C195" s="57" t="e">
        <f>VLOOKUP(A$2:A$343,'Total Portfolio'!A$3:AG$2981,3,0)</f>
        <v>#N/A</v>
      </c>
      <c r="D195" s="58"/>
      <c r="E195" s="59"/>
      <c r="F195" s="59"/>
      <c r="G195" s="60"/>
      <c r="H195" s="78"/>
    </row>
    <row r="196" spans="1:8">
      <c r="A196" s="53"/>
      <c r="B196" s="57" t="e">
        <f>VLOOKUP(A$2:A$343,'Total Portfolio'!A$3:B$2981,2,0)</f>
        <v>#N/A</v>
      </c>
      <c r="C196" s="57" t="e">
        <f>VLOOKUP(A$2:A$343,'Total Portfolio'!A$3:AG$2981,3,0)</f>
        <v>#N/A</v>
      </c>
      <c r="D196" s="58"/>
      <c r="E196" s="59"/>
      <c r="F196" s="59"/>
      <c r="G196" s="60"/>
      <c r="H196" s="78"/>
    </row>
    <row r="197" spans="1:8">
      <c r="A197" s="53"/>
      <c r="B197" s="57" t="e">
        <f>VLOOKUP(A$2:A$343,'Total Portfolio'!A$3:B$2981,2,0)</f>
        <v>#N/A</v>
      </c>
      <c r="C197" s="57" t="e">
        <f>VLOOKUP(A$2:A$343,'Total Portfolio'!A$3:AG$2981,3,0)</f>
        <v>#N/A</v>
      </c>
      <c r="D197" s="58"/>
      <c r="E197" s="59"/>
      <c r="F197" s="59"/>
      <c r="G197" s="60"/>
      <c r="H197" s="78"/>
    </row>
    <row r="198" spans="1:8">
      <c r="A198" s="53"/>
      <c r="B198" s="57" t="e">
        <f>VLOOKUP(A$2:A$343,'Total Portfolio'!A$3:B$2981,2,0)</f>
        <v>#N/A</v>
      </c>
      <c r="C198" s="57" t="e">
        <f>VLOOKUP(A$2:A$343,'Total Portfolio'!A$3:AG$2981,3,0)</f>
        <v>#N/A</v>
      </c>
      <c r="D198" s="58"/>
      <c r="E198" s="59"/>
      <c r="F198" s="59"/>
      <c r="G198" s="60"/>
      <c r="H198" s="78"/>
    </row>
    <row r="199" spans="1:8">
      <c r="A199" s="53"/>
      <c r="B199" s="57" t="e">
        <f>VLOOKUP(A$2:A$343,'Total Portfolio'!A$3:B$2981,2,0)</f>
        <v>#N/A</v>
      </c>
      <c r="C199" s="57" t="e">
        <f>VLOOKUP(A$2:A$343,'Total Portfolio'!A$3:AG$2981,3,0)</f>
        <v>#N/A</v>
      </c>
      <c r="D199" s="58"/>
      <c r="E199" s="59"/>
      <c r="F199" s="59"/>
      <c r="G199" s="60"/>
      <c r="H199" s="78"/>
    </row>
    <row r="200" spans="1:8">
      <c r="A200" s="53"/>
      <c r="B200" s="57" t="e">
        <f>VLOOKUP(A$2:A$343,'Total Portfolio'!A$3:B$2981,2,0)</f>
        <v>#N/A</v>
      </c>
      <c r="C200" s="57" t="e">
        <f>VLOOKUP(A$2:A$343,'Total Portfolio'!A$3:AG$2981,3,0)</f>
        <v>#N/A</v>
      </c>
      <c r="D200" s="58"/>
      <c r="E200" s="59"/>
      <c r="F200" s="59"/>
      <c r="G200" s="60"/>
      <c r="H200" s="78"/>
    </row>
    <row r="201" spans="1:8">
      <c r="A201" s="53"/>
      <c r="B201" s="57" t="e">
        <f>VLOOKUP(A$2:A$343,'Total Portfolio'!A$3:B$2981,2,0)</f>
        <v>#N/A</v>
      </c>
      <c r="C201" s="57" t="e">
        <f>VLOOKUP(A$2:A$343,'Total Portfolio'!A$3:AG$2981,3,0)</f>
        <v>#N/A</v>
      </c>
      <c r="D201" s="58"/>
      <c r="E201" s="59"/>
      <c r="F201" s="59"/>
      <c r="G201" s="60"/>
      <c r="H201" s="78"/>
    </row>
    <row r="202" spans="1:8">
      <c r="A202" s="53"/>
      <c r="B202" s="57" t="e">
        <f>VLOOKUP(A$2:A$343,'Total Portfolio'!A$3:B$2981,2,0)</f>
        <v>#N/A</v>
      </c>
      <c r="C202" s="57" t="e">
        <f>VLOOKUP(A$2:A$343,'Total Portfolio'!A$3:AG$2981,3,0)</f>
        <v>#N/A</v>
      </c>
      <c r="D202" s="58"/>
      <c r="E202" s="59"/>
      <c r="F202" s="59"/>
      <c r="G202" s="60"/>
      <c r="H202" s="78"/>
    </row>
    <row r="203" spans="1:8">
      <c r="A203" s="53"/>
      <c r="B203" s="57" t="e">
        <f>VLOOKUP(A$2:A$343,'Total Portfolio'!A$3:B$2981,2,0)</f>
        <v>#N/A</v>
      </c>
      <c r="C203" s="57" t="e">
        <f>VLOOKUP(A$2:A$343,'Total Portfolio'!A$3:AG$2981,3,0)</f>
        <v>#N/A</v>
      </c>
      <c r="D203" s="58"/>
      <c r="E203" s="59"/>
      <c r="F203" s="59"/>
      <c r="G203" s="60"/>
      <c r="H203" s="78"/>
    </row>
    <row r="204" spans="1:8">
      <c r="A204" s="53"/>
      <c r="B204" s="57" t="e">
        <f>VLOOKUP(A$2:A$343,'Total Portfolio'!A$3:B$2981,2,0)</f>
        <v>#N/A</v>
      </c>
      <c r="C204" s="57" t="e">
        <f>VLOOKUP(A$2:A$343,'Total Portfolio'!A$3:AG$2981,3,0)</f>
        <v>#N/A</v>
      </c>
      <c r="D204" s="58"/>
      <c r="E204" s="59"/>
      <c r="F204" s="59"/>
      <c r="G204" s="60"/>
      <c r="H204" s="78"/>
    </row>
    <row r="205" spans="1:8">
      <c r="A205" s="53"/>
      <c r="B205" s="57" t="e">
        <f>VLOOKUP(A$2:A$343,'Total Portfolio'!A$3:B$2981,2,0)</f>
        <v>#N/A</v>
      </c>
      <c r="C205" s="57" t="e">
        <f>VLOOKUP(A$2:A$343,'Total Portfolio'!A$3:AG$2981,3,0)</f>
        <v>#N/A</v>
      </c>
      <c r="D205" s="58"/>
      <c r="E205" s="59"/>
      <c r="F205" s="59"/>
      <c r="G205" s="60"/>
      <c r="H205" s="78"/>
    </row>
    <row r="206" spans="1:8">
      <c r="A206" s="53"/>
      <c r="B206" s="57" t="e">
        <f>VLOOKUP(A$2:A$343,'Total Portfolio'!A$3:B$2981,2,0)</f>
        <v>#N/A</v>
      </c>
      <c r="C206" s="57" t="e">
        <f>VLOOKUP(A$2:A$343,'Total Portfolio'!A$3:AG$2981,3,0)</f>
        <v>#N/A</v>
      </c>
      <c r="D206" s="58"/>
      <c r="E206" s="59"/>
      <c r="F206" s="59"/>
      <c r="G206" s="60"/>
      <c r="H206" s="78"/>
    </row>
    <row r="207" spans="1:8">
      <c r="A207" s="53"/>
      <c r="B207" s="57" t="e">
        <f>VLOOKUP(A$2:A$343,'Total Portfolio'!A$3:B$2981,2,0)</f>
        <v>#N/A</v>
      </c>
      <c r="C207" s="57" t="e">
        <f>VLOOKUP(A$2:A$343,'Total Portfolio'!A$3:AG$2981,3,0)</f>
        <v>#N/A</v>
      </c>
      <c r="D207" s="58"/>
      <c r="E207" s="59"/>
      <c r="F207" s="59"/>
      <c r="G207" s="60"/>
      <c r="H207" s="78"/>
    </row>
    <row r="208" spans="1:8">
      <c r="A208" s="53"/>
      <c r="B208" s="57" t="e">
        <f>VLOOKUP(A$2:A$343,'Total Portfolio'!A$3:B$2981,2,0)</f>
        <v>#N/A</v>
      </c>
      <c r="C208" s="57" t="e">
        <f>VLOOKUP(A$2:A$343,'Total Portfolio'!A$3:AG$2981,3,0)</f>
        <v>#N/A</v>
      </c>
      <c r="D208" s="58"/>
      <c r="E208" s="59"/>
      <c r="F208" s="59"/>
      <c r="G208" s="60"/>
      <c r="H208" s="78"/>
    </row>
    <row r="209" spans="1:8">
      <c r="A209" s="53"/>
      <c r="B209" s="57" t="e">
        <f>VLOOKUP(A$2:A$343,'Total Portfolio'!A$3:B$2981,2,0)</f>
        <v>#N/A</v>
      </c>
      <c r="C209" s="57" t="e">
        <f>VLOOKUP(A$2:A$343,'Total Portfolio'!A$3:AG$2981,3,0)</f>
        <v>#N/A</v>
      </c>
      <c r="D209" s="58"/>
      <c r="E209" s="59"/>
      <c r="F209" s="59"/>
      <c r="G209" s="60"/>
      <c r="H209" s="78"/>
    </row>
    <row r="210" spans="1:8">
      <c r="A210" s="53"/>
      <c r="B210" s="57" t="e">
        <f>VLOOKUP(A$2:A$343,'Total Portfolio'!A$3:B$2981,2,0)</f>
        <v>#N/A</v>
      </c>
      <c r="C210" s="57" t="e">
        <f>VLOOKUP(A$2:A$343,'Total Portfolio'!A$3:AG$2981,3,0)</f>
        <v>#N/A</v>
      </c>
      <c r="D210" s="58"/>
      <c r="E210" s="59"/>
      <c r="F210" s="59"/>
      <c r="G210" s="60"/>
      <c r="H210" s="78"/>
    </row>
    <row r="211" spans="1:8">
      <c r="A211" s="53"/>
      <c r="B211" s="57" t="e">
        <f>VLOOKUP(A$2:A$343,'Total Portfolio'!A$3:B$2981,2,0)</f>
        <v>#N/A</v>
      </c>
      <c r="C211" s="57" t="e">
        <f>VLOOKUP(A$2:A$343,'Total Portfolio'!A$3:AG$2981,3,0)</f>
        <v>#N/A</v>
      </c>
      <c r="D211" s="58"/>
      <c r="E211" s="59"/>
      <c r="F211" s="59"/>
      <c r="G211" s="60"/>
      <c r="H211" s="78"/>
    </row>
    <row r="212" spans="1:8">
      <c r="A212" s="53"/>
      <c r="B212" s="57" t="e">
        <f>VLOOKUP(A$2:A$343,'Total Portfolio'!A$3:B$2981,2,0)</f>
        <v>#N/A</v>
      </c>
      <c r="C212" s="57" t="e">
        <f>VLOOKUP(A$2:A$343,'Total Portfolio'!A$3:AG$2981,3,0)</f>
        <v>#N/A</v>
      </c>
      <c r="D212" s="58"/>
      <c r="E212" s="59"/>
      <c r="F212" s="59"/>
      <c r="G212" s="60"/>
      <c r="H212" s="78"/>
    </row>
    <row r="213" spans="1:8">
      <c r="A213" s="53"/>
      <c r="B213" s="57" t="e">
        <f>VLOOKUP(A$2:A$343,'Total Portfolio'!A$3:B$2981,2,0)</f>
        <v>#N/A</v>
      </c>
      <c r="C213" s="57" t="e">
        <f>VLOOKUP(A$2:A$343,'Total Portfolio'!A$3:AG$2981,3,0)</f>
        <v>#N/A</v>
      </c>
      <c r="D213" s="58"/>
      <c r="E213" s="59"/>
      <c r="F213" s="59"/>
      <c r="G213" s="60"/>
      <c r="H213" s="78"/>
    </row>
    <row r="214" spans="1:8">
      <c r="A214" s="53"/>
      <c r="B214" s="57" t="e">
        <f>VLOOKUP(A$2:A$343,'Total Portfolio'!A$3:B$2981,2,0)</f>
        <v>#N/A</v>
      </c>
      <c r="C214" s="57" t="e">
        <f>VLOOKUP(A$2:A$343,'Total Portfolio'!A$3:AG$2981,3,0)</f>
        <v>#N/A</v>
      </c>
      <c r="D214" s="58"/>
      <c r="E214" s="59"/>
      <c r="F214" s="59"/>
      <c r="G214" s="60"/>
      <c r="H214" s="78"/>
    </row>
    <row r="215" spans="1:8">
      <c r="A215" s="53"/>
      <c r="B215" s="57" t="e">
        <f>VLOOKUP(A$2:A$343,'Total Portfolio'!A$3:B$2981,2,0)</f>
        <v>#N/A</v>
      </c>
      <c r="C215" s="57" t="e">
        <f>VLOOKUP(A$2:A$343,'Total Portfolio'!A$3:AG$2981,3,0)</f>
        <v>#N/A</v>
      </c>
      <c r="D215" s="58"/>
      <c r="E215" s="59"/>
      <c r="F215" s="59"/>
      <c r="G215" s="60"/>
      <c r="H215" s="78"/>
    </row>
    <row r="216" spans="1:8">
      <c r="A216" s="53"/>
      <c r="B216" s="57" t="e">
        <f>VLOOKUP(A$2:A$343,'Total Portfolio'!A$3:B$2981,2,0)</f>
        <v>#N/A</v>
      </c>
      <c r="C216" s="57" t="e">
        <f>VLOOKUP(A$2:A$343,'Total Portfolio'!A$3:AG$2981,3,0)</f>
        <v>#N/A</v>
      </c>
      <c r="D216" s="58"/>
      <c r="E216" s="59"/>
      <c r="F216" s="59"/>
      <c r="G216" s="60"/>
      <c r="H216" s="78"/>
    </row>
    <row r="217" spans="1:8">
      <c r="A217" s="53"/>
      <c r="B217" s="57" t="e">
        <f>VLOOKUP(A$2:A$343,'Total Portfolio'!A$3:B$2981,2,0)</f>
        <v>#N/A</v>
      </c>
      <c r="C217" s="57" t="e">
        <f>VLOOKUP(A$2:A$343,'Total Portfolio'!A$3:AG$2981,3,0)</f>
        <v>#N/A</v>
      </c>
      <c r="D217" s="58"/>
      <c r="E217" s="59"/>
      <c r="F217" s="59"/>
      <c r="G217" s="60"/>
      <c r="H217" s="78"/>
    </row>
    <row r="218" spans="1:8">
      <c r="A218" s="53"/>
      <c r="B218" s="57" t="e">
        <f>VLOOKUP(A$2:A$343,'Total Portfolio'!A$3:B$2981,2,0)</f>
        <v>#N/A</v>
      </c>
      <c r="C218" s="57" t="e">
        <f>VLOOKUP(A$2:A$343,'Total Portfolio'!A$3:AG$2981,3,0)</f>
        <v>#N/A</v>
      </c>
      <c r="D218" s="58"/>
      <c r="E218" s="59"/>
      <c r="F218" s="59"/>
      <c r="G218" s="60"/>
      <c r="H218" s="78"/>
    </row>
    <row r="219" spans="1:8">
      <c r="A219" s="53"/>
      <c r="B219" s="57" t="e">
        <f>VLOOKUP(A$2:A$343,'Total Portfolio'!A$3:B$2981,2,0)</f>
        <v>#N/A</v>
      </c>
      <c r="C219" s="57" t="e">
        <f>VLOOKUP(A$2:A$343,'Total Portfolio'!A$3:AG$2981,3,0)</f>
        <v>#N/A</v>
      </c>
      <c r="D219" s="58"/>
      <c r="E219" s="59"/>
      <c r="F219" s="59"/>
      <c r="G219" s="60"/>
      <c r="H219" s="78"/>
    </row>
    <row r="220" spans="1:8">
      <c r="A220" s="53"/>
      <c r="B220" s="57" t="e">
        <f>VLOOKUP(A$2:A$343,'Total Portfolio'!A$3:B$2981,2,0)</f>
        <v>#N/A</v>
      </c>
      <c r="C220" s="57" t="e">
        <f>VLOOKUP(A$2:A$343,'Total Portfolio'!A$3:AG$2981,3,0)</f>
        <v>#N/A</v>
      </c>
      <c r="D220" s="58"/>
      <c r="E220" s="59"/>
      <c r="F220" s="59"/>
      <c r="G220" s="60"/>
      <c r="H220" s="78"/>
    </row>
    <row r="221" spans="1:8">
      <c r="A221" s="53"/>
      <c r="B221" s="57" t="e">
        <f>VLOOKUP(A$2:A$343,'Total Portfolio'!A$3:B$2981,2,0)</f>
        <v>#N/A</v>
      </c>
      <c r="C221" s="57" t="e">
        <f>VLOOKUP(A$2:A$343,'Total Portfolio'!A$3:AG$2981,3,0)</f>
        <v>#N/A</v>
      </c>
      <c r="D221" s="58"/>
      <c r="E221" s="59"/>
      <c r="F221" s="59"/>
      <c r="G221" s="60"/>
      <c r="H221" s="78"/>
    </row>
    <row r="222" spans="1:8">
      <c r="A222" s="53"/>
      <c r="B222" s="57" t="e">
        <f>VLOOKUP(A$2:A$343,'Total Portfolio'!A$3:B$2981,2,0)</f>
        <v>#N/A</v>
      </c>
      <c r="C222" s="57" t="e">
        <f>VLOOKUP(A$2:A$343,'Total Portfolio'!A$3:AG$2981,3,0)</f>
        <v>#N/A</v>
      </c>
      <c r="D222" s="58"/>
      <c r="E222" s="59"/>
      <c r="F222" s="59"/>
      <c r="G222" s="60"/>
      <c r="H222" s="78"/>
    </row>
    <row r="223" spans="1:8">
      <c r="A223" s="53"/>
      <c r="B223" s="57" t="e">
        <f>VLOOKUP(A$2:A$343,'Total Portfolio'!A$3:B$2981,2,0)</f>
        <v>#N/A</v>
      </c>
      <c r="C223" s="57" t="e">
        <f>VLOOKUP(A$2:A$343,'Total Portfolio'!A$3:AG$2981,3,0)</f>
        <v>#N/A</v>
      </c>
      <c r="D223" s="58"/>
      <c r="E223" s="59"/>
      <c r="F223" s="59"/>
      <c r="G223" s="60"/>
      <c r="H223" s="78"/>
    </row>
    <row r="224" spans="1:8">
      <c r="A224" s="53"/>
      <c r="B224" s="57" t="e">
        <f>VLOOKUP(A$2:A$343,'Total Portfolio'!A$3:B$2981,2,0)</f>
        <v>#N/A</v>
      </c>
      <c r="C224" s="57" t="e">
        <f>VLOOKUP(A$2:A$343,'Total Portfolio'!A$3:AG$2981,3,0)</f>
        <v>#N/A</v>
      </c>
      <c r="D224" s="58"/>
      <c r="E224" s="59"/>
      <c r="F224" s="59"/>
      <c r="G224" s="60"/>
      <c r="H224" s="78"/>
    </row>
    <row r="225" spans="1:8">
      <c r="A225" s="53"/>
      <c r="B225" s="57" t="e">
        <f>VLOOKUP(A$2:A$343,'Total Portfolio'!A$3:B$2981,2,0)</f>
        <v>#N/A</v>
      </c>
      <c r="C225" s="57" t="e">
        <f>VLOOKUP(A$2:A$343,'Total Portfolio'!A$3:AG$2981,3,0)</f>
        <v>#N/A</v>
      </c>
      <c r="D225" s="58"/>
      <c r="E225" s="59"/>
      <c r="F225" s="59"/>
      <c r="G225" s="60"/>
      <c r="H225" s="78"/>
    </row>
    <row r="226" spans="1:8">
      <c r="A226" s="53"/>
      <c r="B226" s="57" t="e">
        <f>VLOOKUP(A$2:A$343,'Total Portfolio'!A$3:B$2981,2,0)</f>
        <v>#N/A</v>
      </c>
      <c r="C226" s="57" t="e">
        <f>VLOOKUP(A$2:A$343,'Total Portfolio'!A$3:AG$2981,3,0)</f>
        <v>#N/A</v>
      </c>
      <c r="D226" s="58"/>
      <c r="E226" s="59"/>
      <c r="F226" s="59"/>
      <c r="G226" s="60"/>
      <c r="H226" s="78"/>
    </row>
    <row r="227" spans="1:8">
      <c r="A227" s="53"/>
      <c r="B227" s="57" t="e">
        <f>VLOOKUP(A$2:A$343,'Total Portfolio'!A$3:B$2981,2,0)</f>
        <v>#N/A</v>
      </c>
      <c r="C227" s="57" t="e">
        <f>VLOOKUP(A$2:A$343,'Total Portfolio'!A$3:AG$2981,3,0)</f>
        <v>#N/A</v>
      </c>
      <c r="D227" s="58"/>
      <c r="E227" s="59"/>
      <c r="F227" s="59"/>
      <c r="G227" s="60"/>
      <c r="H227" s="78"/>
    </row>
    <row r="228" spans="1:8">
      <c r="A228" s="53"/>
      <c r="B228" s="57" t="e">
        <f>VLOOKUP(A$2:A$343,'Total Portfolio'!A$3:B$2981,2,0)</f>
        <v>#N/A</v>
      </c>
      <c r="C228" s="57" t="e">
        <f>VLOOKUP(A$2:A$343,'Total Portfolio'!A$3:AG$2981,3,0)</f>
        <v>#N/A</v>
      </c>
      <c r="D228" s="58"/>
      <c r="E228" s="59"/>
      <c r="F228" s="59"/>
      <c r="G228" s="60"/>
      <c r="H228" s="78"/>
    </row>
    <row r="229" spans="1:8">
      <c r="A229" s="53"/>
      <c r="B229" s="57" t="e">
        <f>VLOOKUP(A$2:A$343,'Total Portfolio'!A$3:B$2981,2,0)</f>
        <v>#N/A</v>
      </c>
      <c r="C229" s="57" t="e">
        <f>VLOOKUP(A$2:A$343,'Total Portfolio'!A$3:AG$2981,3,0)</f>
        <v>#N/A</v>
      </c>
      <c r="D229" s="58"/>
      <c r="E229" s="59"/>
      <c r="F229" s="59"/>
      <c r="G229" s="60"/>
      <c r="H229" s="78"/>
    </row>
    <row r="230" spans="1:8">
      <c r="A230" s="53"/>
      <c r="B230" s="57" t="e">
        <f>VLOOKUP(A$2:A$343,'Total Portfolio'!A$3:B$2981,2,0)</f>
        <v>#N/A</v>
      </c>
      <c r="C230" s="57" t="e">
        <f>VLOOKUP(A$2:A$343,'Total Portfolio'!A$3:AG$2981,3,0)</f>
        <v>#N/A</v>
      </c>
      <c r="D230" s="58"/>
      <c r="E230" s="59"/>
      <c r="F230" s="59"/>
      <c r="G230" s="60"/>
      <c r="H230" s="78"/>
    </row>
    <row r="231" spans="1:8">
      <c r="A231" s="53"/>
      <c r="B231" s="57" t="e">
        <f>VLOOKUP(A$2:A$343,'Total Portfolio'!A$3:B$2981,2,0)</f>
        <v>#N/A</v>
      </c>
      <c r="C231" s="57" t="e">
        <f>VLOOKUP(A$2:A$343,'Total Portfolio'!A$3:AG$2981,3,0)</f>
        <v>#N/A</v>
      </c>
      <c r="D231" s="58"/>
      <c r="E231" s="59"/>
      <c r="F231" s="59"/>
      <c r="G231" s="60"/>
      <c r="H231" s="78"/>
    </row>
    <row r="232" spans="1:8">
      <c r="A232" s="53"/>
      <c r="B232" s="57" t="e">
        <f>VLOOKUP(A$2:A$343,'Total Portfolio'!A$3:B$2981,2,0)</f>
        <v>#N/A</v>
      </c>
      <c r="C232" s="57" t="e">
        <f>VLOOKUP(A$2:A$343,'Total Portfolio'!A$3:AG$2981,3,0)</f>
        <v>#N/A</v>
      </c>
      <c r="D232" s="58"/>
      <c r="E232" s="59"/>
      <c r="F232" s="59"/>
      <c r="G232" s="60"/>
      <c r="H232" s="78"/>
    </row>
    <row r="233" spans="1:8">
      <c r="A233" s="53"/>
      <c r="B233" s="57" t="e">
        <f>VLOOKUP(A$2:A$343,'Total Portfolio'!A$3:B$2981,2,0)</f>
        <v>#N/A</v>
      </c>
      <c r="C233" s="57" t="e">
        <f>VLOOKUP(A$2:A$343,'Total Portfolio'!A$3:AG$2981,3,0)</f>
        <v>#N/A</v>
      </c>
      <c r="D233" s="58"/>
      <c r="E233" s="59"/>
      <c r="F233" s="59"/>
      <c r="G233" s="60"/>
      <c r="H233" s="78"/>
    </row>
    <row r="234" spans="1:8">
      <c r="A234" s="53"/>
      <c r="B234" s="57" t="e">
        <f>VLOOKUP(A$2:A$343,'Total Portfolio'!A$3:B$2981,2,0)</f>
        <v>#N/A</v>
      </c>
      <c r="C234" s="57" t="e">
        <f>VLOOKUP(A$2:A$343,'Total Portfolio'!A$3:AG$2981,3,0)</f>
        <v>#N/A</v>
      </c>
      <c r="D234" s="58"/>
      <c r="E234" s="59"/>
      <c r="F234" s="59"/>
      <c r="G234" s="60"/>
      <c r="H234" s="78"/>
    </row>
    <row r="235" spans="1:8">
      <c r="A235" s="53"/>
      <c r="B235" s="57" t="e">
        <f>VLOOKUP(A$2:A$343,'Total Portfolio'!A$3:B$2981,2,0)</f>
        <v>#N/A</v>
      </c>
      <c r="C235" s="57" t="e">
        <f>VLOOKUP(A$2:A$343,'Total Portfolio'!A$3:AG$2981,3,0)</f>
        <v>#N/A</v>
      </c>
      <c r="D235" s="58"/>
      <c r="E235" s="59"/>
      <c r="F235" s="59"/>
      <c r="G235" s="60"/>
      <c r="H235" s="78"/>
    </row>
    <row r="236" spans="1:8">
      <c r="A236" s="53"/>
      <c r="B236" s="57" t="e">
        <f>VLOOKUP(A$2:A$343,'Total Portfolio'!A$3:B$2981,2,0)</f>
        <v>#N/A</v>
      </c>
      <c r="C236" s="57" t="e">
        <f>VLOOKUP(A$2:A$343,'Total Portfolio'!A$3:AG$2981,3,0)</f>
        <v>#N/A</v>
      </c>
      <c r="D236" s="58"/>
      <c r="E236" s="59"/>
      <c r="F236" s="59"/>
      <c r="G236" s="60"/>
      <c r="H236" s="78"/>
    </row>
    <row r="237" spans="1:8">
      <c r="A237" s="53"/>
      <c r="B237" s="57" t="e">
        <f>VLOOKUP(A$2:A$343,'Total Portfolio'!A$3:B$2981,2,0)</f>
        <v>#N/A</v>
      </c>
      <c r="C237" s="57" t="e">
        <f>VLOOKUP(A$2:A$343,'Total Portfolio'!A$3:AG$2981,3,0)</f>
        <v>#N/A</v>
      </c>
      <c r="D237" s="58"/>
      <c r="E237" s="59"/>
      <c r="F237" s="59"/>
      <c r="G237" s="60"/>
      <c r="H237" s="78"/>
    </row>
    <row r="238" spans="1:8">
      <c r="A238" s="53"/>
      <c r="B238" s="57" t="e">
        <f>VLOOKUP(A$2:A$343,'Total Portfolio'!A$3:B$2981,2,0)</f>
        <v>#N/A</v>
      </c>
      <c r="C238" s="57" t="e">
        <f>VLOOKUP(A$2:A$343,'Total Portfolio'!A$3:AG$2981,3,0)</f>
        <v>#N/A</v>
      </c>
      <c r="D238" s="58"/>
      <c r="E238" s="59"/>
      <c r="F238" s="59"/>
      <c r="G238" s="60"/>
      <c r="H238" s="78"/>
    </row>
    <row r="239" spans="1:8">
      <c r="A239" s="53"/>
      <c r="B239" s="57" t="e">
        <f>VLOOKUP(A$2:A$343,'Total Portfolio'!A$3:B$2981,2,0)</f>
        <v>#N/A</v>
      </c>
      <c r="C239" s="57" t="e">
        <f>VLOOKUP(A$2:A$343,'Total Portfolio'!A$3:AG$2981,3,0)</f>
        <v>#N/A</v>
      </c>
      <c r="D239" s="58"/>
      <c r="E239" s="59"/>
      <c r="F239" s="59"/>
      <c r="G239" s="60"/>
      <c r="H239" s="78"/>
    </row>
    <row r="240" spans="1:8">
      <c r="A240" s="53"/>
      <c r="B240" s="57" t="e">
        <f>VLOOKUP(A$2:A$343,'Total Portfolio'!A$3:B$2981,2,0)</f>
        <v>#N/A</v>
      </c>
      <c r="C240" s="57" t="e">
        <f>VLOOKUP(A$2:A$343,'Total Portfolio'!A$3:AG$2981,3,0)</f>
        <v>#N/A</v>
      </c>
      <c r="D240" s="58"/>
      <c r="E240" s="59"/>
      <c r="F240" s="59"/>
      <c r="G240" s="60"/>
      <c r="H240" s="78"/>
    </row>
    <row r="241" spans="1:8">
      <c r="A241" s="53"/>
      <c r="B241" s="57" t="e">
        <f>VLOOKUP(A$2:A$343,'Total Portfolio'!A$3:B$2981,2,0)</f>
        <v>#N/A</v>
      </c>
      <c r="C241" s="57" t="e">
        <f>VLOOKUP(A$2:A$343,'Total Portfolio'!A$3:AG$2981,3,0)</f>
        <v>#N/A</v>
      </c>
      <c r="D241" s="58"/>
      <c r="E241" s="59"/>
      <c r="F241" s="59"/>
      <c r="G241" s="60"/>
      <c r="H241" s="78"/>
    </row>
    <row r="242" spans="1:8">
      <c r="A242" s="53"/>
      <c r="B242" s="57" t="e">
        <f>VLOOKUP(A$2:A$343,'Total Portfolio'!A$3:B$2981,2,0)</f>
        <v>#N/A</v>
      </c>
      <c r="C242" s="57" t="e">
        <f>VLOOKUP(A$2:A$343,'Total Portfolio'!A$3:AG$2981,3,0)</f>
        <v>#N/A</v>
      </c>
      <c r="D242" s="58"/>
      <c r="E242" s="59"/>
      <c r="F242" s="59"/>
      <c r="G242" s="60"/>
      <c r="H242" s="78"/>
    </row>
    <row r="243" spans="1:8">
      <c r="A243" s="53"/>
      <c r="B243" s="57" t="e">
        <f>VLOOKUP(A$2:A$343,'Total Portfolio'!A$3:B$2981,2,0)</f>
        <v>#N/A</v>
      </c>
      <c r="C243" s="57" t="e">
        <f>VLOOKUP(A$2:A$343,'Total Portfolio'!A$3:AG$2981,3,0)</f>
        <v>#N/A</v>
      </c>
      <c r="D243" s="58"/>
      <c r="E243" s="59"/>
      <c r="F243" s="59"/>
      <c r="G243" s="60"/>
      <c r="H243" s="78"/>
    </row>
    <row r="244" spans="1:8">
      <c r="A244" s="53"/>
      <c r="B244" s="57" t="e">
        <f>VLOOKUP(A$2:A$343,'Total Portfolio'!A$3:B$2981,2,0)</f>
        <v>#N/A</v>
      </c>
      <c r="C244" s="57" t="e">
        <f>VLOOKUP(A$2:A$343,'Total Portfolio'!A$3:AG$2981,3,0)</f>
        <v>#N/A</v>
      </c>
      <c r="D244" s="58"/>
      <c r="E244" s="59"/>
      <c r="F244" s="59"/>
      <c r="G244" s="60"/>
      <c r="H244" s="78"/>
    </row>
    <row r="245" spans="1:8">
      <c r="A245" s="53"/>
      <c r="B245" s="57" t="e">
        <f>VLOOKUP(A$2:A$343,'Total Portfolio'!A$3:B$2981,2,0)</f>
        <v>#N/A</v>
      </c>
      <c r="C245" s="57" t="e">
        <f>VLOOKUP(A$2:A$343,'Total Portfolio'!A$3:AG$2981,3,0)</f>
        <v>#N/A</v>
      </c>
      <c r="D245" s="58"/>
      <c r="E245" s="59"/>
      <c r="F245" s="59"/>
      <c r="G245" s="60"/>
      <c r="H245" s="78"/>
    </row>
    <row r="246" spans="1:8">
      <c r="A246" s="53"/>
      <c r="B246" s="57" t="e">
        <f>VLOOKUP(A$2:A$343,'Total Portfolio'!A$3:B$2981,2,0)</f>
        <v>#N/A</v>
      </c>
      <c r="C246" s="57" t="e">
        <f>VLOOKUP(A$2:A$343,'Total Portfolio'!A$3:AG$2981,3,0)</f>
        <v>#N/A</v>
      </c>
      <c r="D246" s="58"/>
      <c r="E246" s="59"/>
      <c r="F246" s="59"/>
      <c r="G246" s="60"/>
      <c r="H246" s="78"/>
    </row>
    <row r="247" spans="1:8">
      <c r="A247" s="53"/>
      <c r="B247" s="57" t="e">
        <f>VLOOKUP(A$2:A$343,'Total Portfolio'!A$3:B$2981,2,0)</f>
        <v>#N/A</v>
      </c>
      <c r="C247" s="57" t="e">
        <f>VLOOKUP(A$2:A$343,'Total Portfolio'!A$3:AG$2981,3,0)</f>
        <v>#N/A</v>
      </c>
      <c r="D247" s="58"/>
      <c r="E247" s="59"/>
      <c r="F247" s="59"/>
      <c r="G247" s="60"/>
      <c r="H247" s="78"/>
    </row>
    <row r="248" spans="1:8">
      <c r="A248" s="53"/>
      <c r="B248" s="57" t="e">
        <f>VLOOKUP(A$2:A$343,'Total Portfolio'!A$3:B$2981,2,0)</f>
        <v>#N/A</v>
      </c>
      <c r="C248" s="57" t="e">
        <f>VLOOKUP(A$2:A$343,'Total Portfolio'!A$3:AG$2981,3,0)</f>
        <v>#N/A</v>
      </c>
      <c r="D248" s="58"/>
      <c r="E248" s="59"/>
      <c r="F248" s="59"/>
      <c r="G248" s="60"/>
      <c r="H248" s="78"/>
    </row>
    <row r="249" spans="1:8">
      <c r="A249" s="53"/>
      <c r="B249" s="57" t="e">
        <f>VLOOKUP(A$2:A$343,'Total Portfolio'!A$3:B$2981,2,0)</f>
        <v>#N/A</v>
      </c>
      <c r="C249" s="57" t="e">
        <f>VLOOKUP(A$2:A$343,'Total Portfolio'!A$3:AG$2981,3,0)</f>
        <v>#N/A</v>
      </c>
      <c r="D249" s="58"/>
      <c r="E249" s="59"/>
      <c r="F249" s="59"/>
      <c r="G249" s="60"/>
      <c r="H249" s="78"/>
    </row>
    <row r="250" spans="1:8">
      <c r="A250" s="53"/>
      <c r="B250" s="57" t="e">
        <f>VLOOKUP(A$2:A$343,'Total Portfolio'!A$3:B$2981,2,0)</f>
        <v>#N/A</v>
      </c>
      <c r="C250" s="57" t="e">
        <f>VLOOKUP(A$2:A$343,'Total Portfolio'!A$3:AG$2981,3,0)</f>
        <v>#N/A</v>
      </c>
      <c r="D250" s="58"/>
      <c r="E250" s="59"/>
      <c r="F250" s="59"/>
      <c r="G250" s="60"/>
      <c r="H250" s="78"/>
    </row>
    <row r="251" spans="1:8">
      <c r="A251" s="53"/>
      <c r="B251" s="57" t="e">
        <f>VLOOKUP(A$2:A$343,'Total Portfolio'!A$3:B$2981,2,0)</f>
        <v>#N/A</v>
      </c>
      <c r="C251" s="57" t="e">
        <f>VLOOKUP(A$2:A$343,'Total Portfolio'!A$3:AG$2981,3,0)</f>
        <v>#N/A</v>
      </c>
      <c r="D251" s="58"/>
      <c r="E251" s="59"/>
      <c r="F251" s="59"/>
      <c r="G251" s="60"/>
      <c r="H251" s="78"/>
    </row>
    <row r="252" spans="1:8">
      <c r="A252" s="53"/>
      <c r="B252" s="57" t="e">
        <f>VLOOKUP(A$2:A$343,'Total Portfolio'!A$3:B$2981,2,0)</f>
        <v>#N/A</v>
      </c>
      <c r="C252" s="57" t="e">
        <f>VLOOKUP(A$2:A$343,'Total Portfolio'!A$3:AG$2981,3,0)</f>
        <v>#N/A</v>
      </c>
      <c r="D252" s="58"/>
      <c r="E252" s="59"/>
      <c r="F252" s="59"/>
      <c r="G252" s="60"/>
      <c r="H252" s="78"/>
    </row>
    <row r="253" spans="1:8">
      <c r="A253" s="53"/>
      <c r="B253" s="57" t="e">
        <f>VLOOKUP(A$2:A$343,'Total Portfolio'!A$3:B$2981,2,0)</f>
        <v>#N/A</v>
      </c>
      <c r="C253" s="57" t="e">
        <f>VLOOKUP(A$2:A$343,'Total Portfolio'!A$3:AG$2981,3,0)</f>
        <v>#N/A</v>
      </c>
      <c r="D253" s="58"/>
      <c r="E253" s="59"/>
      <c r="F253" s="59"/>
      <c r="G253" s="60"/>
      <c r="H253" s="78"/>
    </row>
    <row r="254" spans="1:8">
      <c r="A254" s="53"/>
      <c r="B254" s="57" t="e">
        <f>VLOOKUP(A$2:A$343,'Total Portfolio'!A$3:B$2981,2,0)</f>
        <v>#N/A</v>
      </c>
      <c r="C254" s="57" t="e">
        <f>VLOOKUP(A$2:A$343,'Total Portfolio'!A$3:AG$2981,3,0)</f>
        <v>#N/A</v>
      </c>
      <c r="D254" s="58"/>
      <c r="E254" s="59"/>
      <c r="F254" s="59"/>
      <c r="G254" s="60"/>
      <c r="H254" s="78"/>
    </row>
    <row r="255" spans="1:8">
      <c r="A255" s="53"/>
      <c r="B255" s="57" t="e">
        <f>VLOOKUP(A$2:A$343,'Total Portfolio'!A$3:B$2981,2,0)</f>
        <v>#N/A</v>
      </c>
      <c r="C255" s="57" t="e">
        <f>VLOOKUP(A$2:A$343,'Total Portfolio'!A$3:AG$2981,3,0)</f>
        <v>#N/A</v>
      </c>
      <c r="D255" s="58"/>
      <c r="E255" s="59"/>
      <c r="F255" s="59"/>
      <c r="G255" s="60"/>
      <c r="H255" s="78"/>
    </row>
    <row r="256" spans="1:8">
      <c r="A256" s="53"/>
      <c r="B256" s="57" t="e">
        <f>VLOOKUP(A$2:A$343,'Total Portfolio'!A$3:B$2981,2,0)</f>
        <v>#N/A</v>
      </c>
      <c r="C256" s="57" t="e">
        <f>VLOOKUP(A$2:A$343,'Total Portfolio'!A$3:AG$2981,3,0)</f>
        <v>#N/A</v>
      </c>
      <c r="D256" s="58"/>
      <c r="E256" s="59"/>
      <c r="F256" s="59"/>
      <c r="G256" s="60"/>
      <c r="H256" s="78"/>
    </row>
    <row r="257" spans="1:8">
      <c r="A257" s="53"/>
      <c r="B257" s="57" t="e">
        <f>VLOOKUP(A$2:A$343,'Total Portfolio'!A$3:B$2981,2,0)</f>
        <v>#N/A</v>
      </c>
      <c r="C257" s="57" t="e">
        <f>VLOOKUP(A$2:A$343,'Total Portfolio'!A$3:AG$2981,3,0)</f>
        <v>#N/A</v>
      </c>
      <c r="D257" s="58"/>
      <c r="E257" s="59"/>
      <c r="F257" s="59"/>
      <c r="G257" s="60"/>
      <c r="H257" s="78"/>
    </row>
    <row r="258" spans="1:8">
      <c r="A258" s="53"/>
      <c r="B258" s="57" t="e">
        <f>VLOOKUP(A$2:A$343,'Total Portfolio'!A$3:B$2981,2,0)</f>
        <v>#N/A</v>
      </c>
      <c r="C258" s="57" t="e">
        <f>VLOOKUP(A$2:A$343,'Total Portfolio'!A$3:AG$2981,3,0)</f>
        <v>#N/A</v>
      </c>
      <c r="D258" s="58"/>
      <c r="E258" s="59"/>
      <c r="F258" s="59"/>
      <c r="G258" s="60"/>
      <c r="H258" s="78"/>
    </row>
    <row r="259" spans="1:8">
      <c r="A259" s="53"/>
      <c r="B259" s="57" t="e">
        <f>VLOOKUP(A$2:A$343,'Total Portfolio'!A$3:B$2981,2,0)</f>
        <v>#N/A</v>
      </c>
      <c r="C259" s="57" t="e">
        <f>VLOOKUP(A$2:A$343,'Total Portfolio'!A$3:AG$2981,3,0)</f>
        <v>#N/A</v>
      </c>
      <c r="D259" s="58"/>
      <c r="E259" s="59"/>
      <c r="F259" s="59"/>
      <c r="G259" s="60"/>
      <c r="H259" s="78"/>
    </row>
    <row r="260" spans="1:8">
      <c r="A260" s="53"/>
      <c r="B260" s="57" t="e">
        <f>VLOOKUP(A$2:A$343,'Total Portfolio'!A$3:B$2981,2,0)</f>
        <v>#N/A</v>
      </c>
      <c r="C260" s="57" t="e">
        <f>VLOOKUP(A$2:A$343,'Total Portfolio'!A$3:AG$2981,3,0)</f>
        <v>#N/A</v>
      </c>
      <c r="D260" s="58"/>
      <c r="E260" s="59"/>
      <c r="F260" s="59"/>
      <c r="G260" s="60"/>
      <c r="H260" s="78"/>
    </row>
    <row r="261" spans="1:8">
      <c r="A261" s="53"/>
      <c r="B261" s="57" t="e">
        <f>VLOOKUP(A$2:A$343,'Total Portfolio'!A$3:B$2981,2,0)</f>
        <v>#N/A</v>
      </c>
      <c r="C261" s="57" t="e">
        <f>VLOOKUP(A$2:A$343,'Total Portfolio'!A$3:AG$2981,3,0)</f>
        <v>#N/A</v>
      </c>
      <c r="D261" s="58"/>
      <c r="E261" s="59"/>
      <c r="F261" s="59"/>
      <c r="G261" s="60"/>
      <c r="H261" s="78"/>
    </row>
    <row r="262" spans="1:8">
      <c r="A262" s="53"/>
      <c r="B262" s="57" t="e">
        <f>VLOOKUP(A$2:A$343,'Total Portfolio'!A$3:B$2981,2,0)</f>
        <v>#N/A</v>
      </c>
      <c r="C262" s="57" t="e">
        <f>VLOOKUP(A$2:A$343,'Total Portfolio'!A$3:AG$2981,3,0)</f>
        <v>#N/A</v>
      </c>
      <c r="D262" s="58"/>
      <c r="E262" s="59"/>
      <c r="F262" s="59"/>
      <c r="G262" s="60"/>
      <c r="H262" s="78"/>
    </row>
    <row r="263" spans="1:8">
      <c r="A263" s="53"/>
      <c r="B263" s="57" t="e">
        <f>VLOOKUP(A$2:A$343,'Total Portfolio'!A$3:B$2981,2,0)</f>
        <v>#N/A</v>
      </c>
      <c r="C263" s="57" t="e">
        <f>VLOOKUP(A$2:A$343,'Total Portfolio'!A$3:AG$2981,3,0)</f>
        <v>#N/A</v>
      </c>
      <c r="D263" s="58"/>
      <c r="E263" s="59"/>
      <c r="F263" s="59"/>
      <c r="G263" s="60"/>
      <c r="H263" s="78"/>
    </row>
    <row r="264" spans="1:8">
      <c r="A264" s="53"/>
      <c r="B264" s="57" t="e">
        <f>VLOOKUP(A$2:A$343,'Total Portfolio'!A$3:B$2981,2,0)</f>
        <v>#N/A</v>
      </c>
      <c r="C264" s="57" t="e">
        <f>VLOOKUP(A$2:A$343,'Total Portfolio'!A$3:AG$2981,3,0)</f>
        <v>#N/A</v>
      </c>
      <c r="D264" s="58"/>
      <c r="E264" s="59"/>
      <c r="F264" s="59"/>
      <c r="G264" s="60"/>
      <c r="H264" s="78"/>
    </row>
    <row r="265" spans="1:8">
      <c r="A265" s="53"/>
      <c r="B265" s="57" t="e">
        <f>VLOOKUP(A$2:A$343,'Total Portfolio'!A$3:B$2981,2,0)</f>
        <v>#N/A</v>
      </c>
      <c r="C265" s="57" t="e">
        <f>VLOOKUP(A$2:A$343,'Total Portfolio'!A$3:AG$2981,3,0)</f>
        <v>#N/A</v>
      </c>
      <c r="D265" s="58"/>
      <c r="E265" s="59"/>
      <c r="F265" s="59"/>
      <c r="G265" s="60"/>
      <c r="H265" s="78"/>
    </row>
    <row r="266" spans="1:8">
      <c r="A266" s="53"/>
      <c r="B266" s="57" t="e">
        <f>VLOOKUP(A$2:A$343,'Total Portfolio'!A$3:B$2981,2,0)</f>
        <v>#N/A</v>
      </c>
      <c r="C266" s="57" t="e">
        <f>VLOOKUP(A$2:A$343,'Total Portfolio'!A$3:AG$2981,3,0)</f>
        <v>#N/A</v>
      </c>
      <c r="D266" s="58"/>
      <c r="E266" s="59"/>
      <c r="F266" s="59"/>
      <c r="G266" s="60"/>
      <c r="H266" s="78"/>
    </row>
    <row r="267" spans="1:8">
      <c r="A267" s="53"/>
      <c r="B267" s="57" t="e">
        <f>VLOOKUP(A$2:A$343,'Total Portfolio'!A$3:B$2981,2,0)</f>
        <v>#N/A</v>
      </c>
      <c r="C267" s="57" t="e">
        <f>VLOOKUP(A$2:A$343,'Total Portfolio'!A$3:AG$2981,3,0)</f>
        <v>#N/A</v>
      </c>
      <c r="D267" s="58"/>
      <c r="E267" s="59"/>
      <c r="F267" s="59"/>
      <c r="G267" s="60"/>
      <c r="H267" s="78"/>
    </row>
    <row r="268" spans="1:8">
      <c r="A268" s="53"/>
      <c r="B268" s="57" t="e">
        <f>VLOOKUP(A$2:A$343,'Total Portfolio'!A$3:B$2981,2,0)</f>
        <v>#N/A</v>
      </c>
      <c r="C268" s="57" t="e">
        <f>VLOOKUP(A$2:A$343,'Total Portfolio'!A$3:AG$2981,3,0)</f>
        <v>#N/A</v>
      </c>
      <c r="D268" s="58"/>
      <c r="E268" s="59"/>
      <c r="F268" s="59"/>
      <c r="G268" s="60"/>
      <c r="H268" s="78"/>
    </row>
    <row r="269" spans="1:8">
      <c r="A269" s="53"/>
      <c r="B269" s="57" t="e">
        <f>VLOOKUP(A$2:A$343,'Total Portfolio'!A$3:B$2981,2,0)</f>
        <v>#N/A</v>
      </c>
      <c r="C269" s="57" t="e">
        <f>VLOOKUP(A$2:A$343,'Total Portfolio'!A$3:AG$2981,3,0)</f>
        <v>#N/A</v>
      </c>
      <c r="D269" s="58"/>
      <c r="E269" s="59"/>
      <c r="F269" s="59"/>
      <c r="G269" s="60"/>
      <c r="H269" s="78"/>
    </row>
    <row r="270" spans="1:8">
      <c r="A270" s="53"/>
      <c r="B270" s="57" t="e">
        <f>VLOOKUP(A$2:A$343,'Total Portfolio'!A$3:B$2981,2,0)</f>
        <v>#N/A</v>
      </c>
      <c r="C270" s="57" t="e">
        <f>VLOOKUP(A$2:A$343,'Total Portfolio'!A$3:AG$2981,3,0)</f>
        <v>#N/A</v>
      </c>
      <c r="D270" s="58"/>
      <c r="E270" s="59"/>
      <c r="F270" s="59"/>
      <c r="G270" s="60"/>
      <c r="H270" s="78"/>
    </row>
    <row r="271" spans="1:8">
      <c r="A271" s="53"/>
      <c r="B271" s="57" t="e">
        <f>VLOOKUP(A$2:A$343,'Total Portfolio'!A$3:B$2981,2,0)</f>
        <v>#N/A</v>
      </c>
      <c r="C271" s="57" t="e">
        <f>VLOOKUP(A$2:A$343,'Total Portfolio'!A$3:AG$2981,3,0)</f>
        <v>#N/A</v>
      </c>
      <c r="D271" s="58"/>
      <c r="E271" s="59"/>
      <c r="F271" s="59"/>
      <c r="G271" s="60"/>
      <c r="H271" s="78"/>
    </row>
    <row r="272" spans="1:8">
      <c r="A272" s="53"/>
      <c r="B272" s="57" t="e">
        <f>VLOOKUP(A$2:A$343,'Total Portfolio'!A$3:B$2981,2,0)</f>
        <v>#N/A</v>
      </c>
      <c r="C272" s="57" t="e">
        <f>VLOOKUP(A$2:A$343,'Total Portfolio'!A$3:AG$2981,3,0)</f>
        <v>#N/A</v>
      </c>
      <c r="D272" s="58"/>
      <c r="E272" s="59"/>
      <c r="F272" s="59"/>
      <c r="G272" s="60"/>
      <c r="H272" s="78"/>
    </row>
    <row r="273" spans="1:8">
      <c r="A273" s="53"/>
      <c r="B273" s="57" t="e">
        <f>VLOOKUP(A$2:A$343,'Total Portfolio'!A$3:B$2981,2,0)</f>
        <v>#N/A</v>
      </c>
      <c r="C273" s="57" t="e">
        <f>VLOOKUP(A$2:A$343,'Total Portfolio'!A$3:AG$2981,3,0)</f>
        <v>#N/A</v>
      </c>
      <c r="D273" s="58"/>
      <c r="E273" s="59"/>
      <c r="F273" s="59"/>
      <c r="G273" s="60"/>
      <c r="H273" s="78"/>
    </row>
    <row r="274" spans="1:8">
      <c r="A274" s="53"/>
      <c r="B274" s="57" t="e">
        <f>VLOOKUP(A$2:A$343,'Total Portfolio'!A$3:B$2981,2,0)</f>
        <v>#N/A</v>
      </c>
      <c r="C274" s="57" t="e">
        <f>VLOOKUP(A$2:A$343,'Total Portfolio'!A$3:AG$2981,3,0)</f>
        <v>#N/A</v>
      </c>
      <c r="D274" s="58"/>
      <c r="E274" s="59"/>
      <c r="F274" s="59"/>
      <c r="G274" s="60"/>
      <c r="H274" s="78"/>
    </row>
    <row r="275" spans="1:8">
      <c r="A275" s="53"/>
      <c r="B275" s="57" t="e">
        <f>VLOOKUP(A$2:A$343,'Total Portfolio'!A$3:B$2981,2,0)</f>
        <v>#N/A</v>
      </c>
      <c r="C275" s="57" t="e">
        <f>VLOOKUP(A$2:A$343,'Total Portfolio'!A$3:AG$2981,3,0)</f>
        <v>#N/A</v>
      </c>
      <c r="D275" s="58"/>
      <c r="E275" s="59"/>
      <c r="F275" s="59"/>
      <c r="G275" s="60"/>
      <c r="H275" s="78"/>
    </row>
    <row r="276" spans="1:8">
      <c r="A276" s="53"/>
      <c r="B276" s="57" t="e">
        <f>VLOOKUP(A$2:A$343,'Total Portfolio'!A$3:B$2981,2,0)</f>
        <v>#N/A</v>
      </c>
      <c r="C276" s="57" t="e">
        <f>VLOOKUP(A$2:A$343,'Total Portfolio'!A$3:AG$2981,3,0)</f>
        <v>#N/A</v>
      </c>
      <c r="D276" s="58"/>
      <c r="E276" s="59"/>
      <c r="F276" s="59"/>
      <c r="G276" s="60"/>
      <c r="H276" s="78"/>
    </row>
    <row r="277" spans="1:8">
      <c r="A277" s="53"/>
      <c r="B277" s="57" t="e">
        <f>VLOOKUP(A$2:A$343,'Total Portfolio'!A$3:B$2981,2,0)</f>
        <v>#N/A</v>
      </c>
      <c r="C277" s="57" t="e">
        <f>VLOOKUP(A$2:A$343,'Total Portfolio'!A$3:AG$2981,3,0)</f>
        <v>#N/A</v>
      </c>
      <c r="D277" s="58"/>
      <c r="E277" s="59"/>
      <c r="F277" s="59"/>
      <c r="G277" s="60"/>
      <c r="H277" s="78"/>
    </row>
    <row r="278" spans="1:8">
      <c r="A278" s="53"/>
      <c r="B278" s="57" t="e">
        <f>VLOOKUP(A$2:A$343,'Total Portfolio'!A$3:B$2981,2,0)</f>
        <v>#N/A</v>
      </c>
      <c r="C278" s="57" t="e">
        <f>VLOOKUP(A$2:A$343,'Total Portfolio'!A$3:AG$2981,3,0)</f>
        <v>#N/A</v>
      </c>
      <c r="D278" s="58"/>
      <c r="E278" s="59"/>
      <c r="F278" s="59"/>
      <c r="G278" s="60"/>
      <c r="H278" s="78"/>
    </row>
    <row r="279" spans="1:8">
      <c r="A279" s="53"/>
      <c r="B279" s="57" t="e">
        <f>VLOOKUP(A$2:A$343,'Total Portfolio'!A$3:B$2981,2,0)</f>
        <v>#N/A</v>
      </c>
      <c r="C279" s="57" t="e">
        <f>VLOOKUP(A$2:A$343,'Total Portfolio'!A$3:AG$2981,3,0)</f>
        <v>#N/A</v>
      </c>
      <c r="D279" s="58"/>
      <c r="E279" s="59"/>
      <c r="F279" s="59"/>
      <c r="G279" s="60"/>
      <c r="H279" s="78"/>
    </row>
    <row r="280" spans="1:8">
      <c r="A280" s="53"/>
      <c r="B280" s="57" t="e">
        <f>VLOOKUP(A$2:A$343,'Total Portfolio'!A$3:B$2981,2,0)</f>
        <v>#N/A</v>
      </c>
      <c r="C280" s="57" t="e">
        <f>VLOOKUP(A$2:A$343,'Total Portfolio'!A$3:AG$2981,3,0)</f>
        <v>#N/A</v>
      </c>
      <c r="D280" s="58"/>
      <c r="E280" s="59"/>
      <c r="F280" s="59"/>
      <c r="G280" s="60"/>
      <c r="H280" s="78"/>
    </row>
    <row r="281" spans="1:8">
      <c r="A281" s="53"/>
      <c r="B281" s="57" t="e">
        <f>VLOOKUP(A$2:A$343,'Total Portfolio'!A$3:B$2981,2,0)</f>
        <v>#N/A</v>
      </c>
      <c r="C281" s="57" t="e">
        <f>VLOOKUP(A$2:A$343,'Total Portfolio'!A$3:AG$2981,3,0)</f>
        <v>#N/A</v>
      </c>
      <c r="D281" s="58"/>
      <c r="E281" s="59"/>
      <c r="F281" s="59"/>
      <c r="G281" s="60"/>
      <c r="H281" s="78"/>
    </row>
    <row r="282" spans="1:8">
      <c r="A282" s="53"/>
      <c r="B282" s="57" t="e">
        <f>VLOOKUP(A$2:A$343,'Total Portfolio'!A$3:B$2981,2,0)</f>
        <v>#N/A</v>
      </c>
      <c r="C282" s="57" t="e">
        <f>VLOOKUP(A$2:A$343,'Total Portfolio'!A$3:AG$2981,3,0)</f>
        <v>#N/A</v>
      </c>
      <c r="D282" s="58"/>
      <c r="E282" s="59"/>
      <c r="F282" s="59"/>
      <c r="G282" s="60"/>
      <c r="H282" s="78"/>
    </row>
    <row r="283" spans="1:8">
      <c r="A283" s="53"/>
      <c r="B283" s="57" t="e">
        <f>VLOOKUP(A$2:A$343,'Total Portfolio'!A$3:B$2981,2,0)</f>
        <v>#N/A</v>
      </c>
      <c r="C283" s="57" t="e">
        <f>VLOOKUP(A$2:A$343,'Total Portfolio'!A$3:AG$2981,3,0)</f>
        <v>#N/A</v>
      </c>
      <c r="D283" s="58"/>
      <c r="E283" s="59"/>
      <c r="F283" s="59"/>
      <c r="G283" s="60"/>
      <c r="H283" s="78"/>
    </row>
    <row r="284" spans="1:8">
      <c r="A284" s="53"/>
      <c r="B284" s="57" t="e">
        <f>VLOOKUP(A$2:A$343,'Total Portfolio'!A$3:B$2981,2,0)</f>
        <v>#N/A</v>
      </c>
      <c r="C284" s="57" t="e">
        <f>VLOOKUP(A$2:A$343,'Total Portfolio'!A$3:AG$2981,3,0)</f>
        <v>#N/A</v>
      </c>
      <c r="D284" s="58"/>
      <c r="E284" s="59"/>
      <c r="F284" s="59"/>
      <c r="G284" s="60"/>
      <c r="H284" s="78"/>
    </row>
    <row r="285" spans="1:8">
      <c r="A285" s="53"/>
      <c r="B285" s="57" t="e">
        <f>VLOOKUP(A$2:A$343,'Total Portfolio'!A$3:B$2981,2,0)</f>
        <v>#N/A</v>
      </c>
      <c r="C285" s="57" t="e">
        <f>VLOOKUP(A$2:A$343,'Total Portfolio'!A$3:AG$2981,3,0)</f>
        <v>#N/A</v>
      </c>
      <c r="D285" s="58"/>
      <c r="E285" s="59"/>
      <c r="F285" s="59"/>
      <c r="G285" s="60"/>
      <c r="H285" s="78"/>
    </row>
    <row r="286" spans="1:8">
      <c r="A286" s="53"/>
      <c r="B286" s="57" t="e">
        <f>VLOOKUP(A$2:A$343,'Total Portfolio'!A$3:B$2981,2,0)</f>
        <v>#N/A</v>
      </c>
      <c r="C286" s="57" t="e">
        <f>VLOOKUP(A$2:A$343,'Total Portfolio'!A$3:AG$2981,3,0)</f>
        <v>#N/A</v>
      </c>
      <c r="D286" s="58"/>
      <c r="E286" s="59"/>
      <c r="F286" s="59"/>
      <c r="G286" s="60"/>
      <c r="H286" s="78"/>
    </row>
    <row r="287" spans="1:8">
      <c r="A287" s="53"/>
      <c r="B287" s="57" t="e">
        <f>VLOOKUP(A$2:A$343,'Total Portfolio'!A$3:B$2981,2,0)</f>
        <v>#N/A</v>
      </c>
      <c r="C287" s="57" t="e">
        <f>VLOOKUP(A$2:A$343,'Total Portfolio'!A$3:AG$2981,3,0)</f>
        <v>#N/A</v>
      </c>
      <c r="D287" s="58"/>
      <c r="E287" s="59"/>
      <c r="F287" s="59"/>
      <c r="G287" s="60"/>
      <c r="H287" s="78"/>
    </row>
    <row r="288" spans="1:8">
      <c r="A288" s="53"/>
      <c r="B288" s="57" t="e">
        <f>VLOOKUP(A$2:A$343,'Total Portfolio'!A$3:B$2981,2,0)</f>
        <v>#N/A</v>
      </c>
      <c r="C288" s="57" t="e">
        <f>VLOOKUP(A$2:A$343,'Total Portfolio'!A$3:AG$2981,3,0)</f>
        <v>#N/A</v>
      </c>
      <c r="D288" s="58"/>
      <c r="E288" s="59"/>
      <c r="F288" s="59"/>
      <c r="G288" s="60"/>
      <c r="H288" s="78"/>
    </row>
    <row r="289" spans="1:8">
      <c r="A289" s="53"/>
      <c r="B289" s="57" t="e">
        <f>VLOOKUP(A$2:A$343,'Total Portfolio'!A$3:B$2981,2,0)</f>
        <v>#N/A</v>
      </c>
      <c r="C289" s="57" t="e">
        <f>VLOOKUP(A$2:A$343,'Total Portfolio'!A$3:AG$2981,3,0)</f>
        <v>#N/A</v>
      </c>
      <c r="D289" s="58"/>
      <c r="E289" s="59"/>
      <c r="F289" s="59"/>
      <c r="G289" s="60"/>
      <c r="H289" s="78"/>
    </row>
    <row r="290" spans="1:8">
      <c r="A290" s="53"/>
      <c r="B290" s="57" t="e">
        <f>VLOOKUP(A$2:A$343,'Total Portfolio'!A$3:B$2981,2,0)</f>
        <v>#N/A</v>
      </c>
      <c r="C290" s="57" t="e">
        <f>VLOOKUP(A$2:A$343,'Total Portfolio'!A$3:AG$2981,3,0)</f>
        <v>#N/A</v>
      </c>
      <c r="D290" s="58"/>
      <c r="E290" s="59"/>
      <c r="F290" s="59"/>
      <c r="G290" s="60"/>
      <c r="H290" s="78"/>
    </row>
    <row r="291" spans="1:8">
      <c r="A291" s="53"/>
      <c r="B291" s="57" t="e">
        <f>VLOOKUP(A$2:A$343,'Total Portfolio'!A$3:B$2981,2,0)</f>
        <v>#N/A</v>
      </c>
      <c r="C291" s="57" t="e">
        <f>VLOOKUP(A$2:A$343,'Total Portfolio'!A$3:AG$2981,3,0)</f>
        <v>#N/A</v>
      </c>
      <c r="D291" s="58"/>
      <c r="E291" s="59"/>
      <c r="F291" s="59"/>
      <c r="G291" s="60"/>
      <c r="H291" s="78"/>
    </row>
    <row r="292" spans="1:8">
      <c r="A292" s="53"/>
      <c r="B292" s="57" t="e">
        <f>VLOOKUP(A$2:A$343,'Total Portfolio'!A$3:B$2981,2,0)</f>
        <v>#N/A</v>
      </c>
      <c r="C292" s="57" t="e">
        <f>VLOOKUP(A$2:A$343,'Total Portfolio'!A$3:AG$2981,3,0)</f>
        <v>#N/A</v>
      </c>
      <c r="D292" s="58"/>
      <c r="E292" s="59"/>
      <c r="F292" s="59"/>
      <c r="G292" s="60"/>
      <c r="H292" s="78"/>
    </row>
    <row r="293" spans="1:8">
      <c r="A293" s="53"/>
      <c r="B293" s="57" t="e">
        <f>VLOOKUP(A$2:A$343,'Total Portfolio'!A$3:B$2981,2,0)</f>
        <v>#N/A</v>
      </c>
      <c r="C293" s="57" t="e">
        <f>VLOOKUP(A$2:A$343,'Total Portfolio'!A$3:AG$2981,3,0)</f>
        <v>#N/A</v>
      </c>
      <c r="D293" s="58"/>
      <c r="E293" s="59"/>
      <c r="F293" s="59"/>
      <c r="G293" s="60"/>
      <c r="H293" s="78"/>
    </row>
    <row r="294" spans="1:8">
      <c r="A294" s="53"/>
      <c r="B294" s="57" t="e">
        <f>VLOOKUP(A$2:A$343,'Total Portfolio'!A$3:B$2981,2,0)</f>
        <v>#N/A</v>
      </c>
      <c r="C294" s="57" t="e">
        <f>VLOOKUP(A$2:A$343,'Total Portfolio'!A$3:AG$2981,3,0)</f>
        <v>#N/A</v>
      </c>
      <c r="D294" s="58"/>
      <c r="E294" s="59"/>
      <c r="F294" s="59"/>
      <c r="G294" s="60"/>
      <c r="H294" s="78"/>
    </row>
    <row r="295" spans="1:8">
      <c r="A295" s="53"/>
      <c r="B295" s="57" t="e">
        <f>VLOOKUP(A$2:A$343,'Total Portfolio'!A$3:B$2981,2,0)</f>
        <v>#N/A</v>
      </c>
      <c r="C295" s="57" t="e">
        <f>VLOOKUP(A$2:A$343,'Total Portfolio'!A$3:AG$2981,3,0)</f>
        <v>#N/A</v>
      </c>
      <c r="D295" s="58"/>
      <c r="E295" s="59"/>
      <c r="F295" s="59"/>
      <c r="G295" s="60"/>
      <c r="H295" s="78"/>
    </row>
    <row r="296" spans="1:8">
      <c r="A296" s="53"/>
      <c r="B296" s="57" t="e">
        <f>VLOOKUP(A$2:A$343,'Total Portfolio'!A$3:B$2981,2,0)</f>
        <v>#N/A</v>
      </c>
      <c r="C296" s="57" t="e">
        <f>VLOOKUP(A$2:A$343,'Total Portfolio'!A$3:AG$2981,3,0)</f>
        <v>#N/A</v>
      </c>
      <c r="D296" s="58"/>
      <c r="E296" s="59"/>
      <c r="F296" s="59"/>
      <c r="G296" s="60"/>
      <c r="H296" s="78"/>
    </row>
    <row r="297" spans="1:8">
      <c r="A297" s="53"/>
      <c r="B297" s="57" t="e">
        <f>VLOOKUP(A$2:A$343,'Total Portfolio'!A$3:B$2981,2,0)</f>
        <v>#N/A</v>
      </c>
      <c r="C297" s="57" t="e">
        <f>VLOOKUP(A$2:A$343,'Total Portfolio'!A$3:AG$2981,3,0)</f>
        <v>#N/A</v>
      </c>
      <c r="D297" s="58"/>
      <c r="E297" s="59"/>
      <c r="F297" s="59"/>
      <c r="G297" s="60"/>
      <c r="H297" s="78"/>
    </row>
    <row r="298" spans="1:8">
      <c r="A298" s="53"/>
      <c r="B298" s="57" t="e">
        <f>VLOOKUP(A$2:A$343,'Total Portfolio'!A$3:B$2981,2,0)</f>
        <v>#N/A</v>
      </c>
      <c r="C298" s="57" t="e">
        <f>VLOOKUP(A$2:A$343,'Total Portfolio'!A$3:AG$2981,3,0)</f>
        <v>#N/A</v>
      </c>
      <c r="D298" s="58"/>
      <c r="E298" s="59"/>
      <c r="F298" s="59"/>
      <c r="G298" s="60"/>
      <c r="H298" s="78"/>
    </row>
    <row r="299" spans="1:8">
      <c r="A299" s="53"/>
      <c r="B299" s="57" t="e">
        <f>VLOOKUP(A$2:A$343,'Total Portfolio'!A$3:B$2981,2,0)</f>
        <v>#N/A</v>
      </c>
      <c r="C299" s="57" t="e">
        <f>VLOOKUP(A$2:A$343,'Total Portfolio'!A$3:AG$2981,3,0)</f>
        <v>#N/A</v>
      </c>
      <c r="D299" s="58"/>
      <c r="E299" s="59"/>
      <c r="F299" s="59"/>
      <c r="G299" s="60"/>
      <c r="H299" s="78"/>
    </row>
    <row r="300" spans="1:8">
      <c r="A300" s="53"/>
      <c r="B300" s="57" t="e">
        <f>VLOOKUP(A$2:A$343,'Total Portfolio'!A$3:B$2981,2,0)</f>
        <v>#N/A</v>
      </c>
      <c r="C300" s="57" t="e">
        <f>VLOOKUP(A$2:A$343,'Total Portfolio'!A$3:AG$2981,3,0)</f>
        <v>#N/A</v>
      </c>
      <c r="D300" s="58"/>
      <c r="E300" s="59"/>
      <c r="F300" s="59"/>
      <c r="G300" s="60"/>
      <c r="H300" s="78"/>
    </row>
    <row r="301" spans="1:8">
      <c r="A301" s="53"/>
      <c r="B301" s="57" t="e">
        <f>VLOOKUP(A$2:A$343,'Total Portfolio'!A$3:B$2981,2,0)</f>
        <v>#N/A</v>
      </c>
      <c r="C301" s="57" t="e">
        <f>VLOOKUP(A$2:A$343,'Total Portfolio'!A$3:AG$2981,3,0)</f>
        <v>#N/A</v>
      </c>
      <c r="D301" s="58"/>
      <c r="E301" s="59"/>
      <c r="F301" s="59"/>
      <c r="G301" s="60"/>
      <c r="H301" s="78"/>
    </row>
    <row r="302" spans="1:8">
      <c r="A302" s="53"/>
      <c r="B302" s="57" t="e">
        <f>VLOOKUP(A$2:A$343,'Total Portfolio'!A$3:B$2981,2,0)</f>
        <v>#N/A</v>
      </c>
      <c r="C302" s="57" t="e">
        <f>VLOOKUP(A$2:A$343,'Total Portfolio'!A$3:AG$2981,3,0)</f>
        <v>#N/A</v>
      </c>
      <c r="D302" s="58"/>
      <c r="E302" s="59"/>
      <c r="F302" s="59"/>
      <c r="G302" s="60"/>
      <c r="H302" s="78"/>
    </row>
    <row r="303" spans="1:8">
      <c r="A303" s="53"/>
      <c r="B303" s="57" t="e">
        <f>VLOOKUP(A$2:A$343,'Total Portfolio'!A$3:B$2981,2,0)</f>
        <v>#N/A</v>
      </c>
      <c r="C303" s="57" t="e">
        <f>VLOOKUP(A$2:A$343,'Total Portfolio'!A$3:AG$2981,3,0)</f>
        <v>#N/A</v>
      </c>
      <c r="D303" s="58"/>
      <c r="E303" s="59"/>
      <c r="F303" s="59"/>
      <c r="G303" s="60"/>
      <c r="H303" s="78"/>
    </row>
    <row r="304" spans="1:8">
      <c r="A304" s="53"/>
      <c r="B304" s="57" t="e">
        <f>VLOOKUP(A$2:A$343,'Total Portfolio'!A$3:B$2981,2,0)</f>
        <v>#N/A</v>
      </c>
      <c r="C304" s="57" t="e">
        <f>VLOOKUP(A$2:A$343,'Total Portfolio'!A$3:AG$2981,3,0)</f>
        <v>#N/A</v>
      </c>
      <c r="D304" s="58"/>
      <c r="E304" s="59"/>
      <c r="F304" s="59"/>
      <c r="G304" s="60"/>
      <c r="H304" s="78"/>
    </row>
    <row r="305" spans="1:8">
      <c r="A305" s="53"/>
      <c r="B305" s="57" t="e">
        <f>VLOOKUP(A$2:A$343,'Total Portfolio'!A$3:B$2981,2,0)</f>
        <v>#N/A</v>
      </c>
      <c r="C305" s="57" t="e">
        <f>VLOOKUP(A$2:A$343,'Total Portfolio'!A$3:AG$2981,3,0)</f>
        <v>#N/A</v>
      </c>
      <c r="D305" s="58"/>
      <c r="E305" s="59"/>
      <c r="F305" s="59"/>
      <c r="G305" s="60"/>
      <c r="H305" s="78"/>
    </row>
    <row r="306" spans="1:8">
      <c r="A306" s="53"/>
      <c r="B306" s="57" t="e">
        <f>VLOOKUP(A$2:A$343,'Total Portfolio'!A$3:B$2981,2,0)</f>
        <v>#N/A</v>
      </c>
      <c r="C306" s="57" t="e">
        <f>VLOOKUP(A$2:A$343,'Total Portfolio'!A$3:AG$2981,3,0)</f>
        <v>#N/A</v>
      </c>
      <c r="D306" s="58"/>
      <c r="E306" s="59"/>
      <c r="F306" s="59"/>
      <c r="G306" s="60"/>
      <c r="H306" s="78"/>
    </row>
    <row r="307" spans="1:8">
      <c r="A307" s="53"/>
      <c r="B307" s="57" t="e">
        <f>VLOOKUP(A$2:A$343,'Total Portfolio'!A$3:B$2981,2,0)</f>
        <v>#N/A</v>
      </c>
      <c r="C307" s="57" t="e">
        <f>VLOOKUP(A$2:A$343,'Total Portfolio'!A$3:AG$2981,3,0)</f>
        <v>#N/A</v>
      </c>
      <c r="D307" s="58"/>
      <c r="E307" s="59"/>
      <c r="F307" s="59"/>
      <c r="G307" s="60"/>
      <c r="H307" s="78"/>
    </row>
    <row r="308" spans="1:8">
      <c r="A308" s="53"/>
      <c r="B308" s="57" t="e">
        <f>VLOOKUP(A$2:A$343,'Total Portfolio'!A$3:B$2981,2,0)</f>
        <v>#N/A</v>
      </c>
      <c r="C308" s="57" t="e">
        <f>VLOOKUP(A$2:A$343,'Total Portfolio'!A$3:AG$2981,3,0)</f>
        <v>#N/A</v>
      </c>
      <c r="D308" s="58"/>
      <c r="E308" s="59"/>
      <c r="F308" s="59"/>
      <c r="G308" s="60"/>
      <c r="H308" s="78"/>
    </row>
    <row r="309" spans="1:8">
      <c r="A309" s="53"/>
      <c r="B309" s="57" t="e">
        <f>VLOOKUP(A$2:A$343,'Total Portfolio'!A$3:B$2981,2,0)</f>
        <v>#N/A</v>
      </c>
      <c r="C309" s="57" t="e">
        <f>VLOOKUP(A$2:A$343,'Total Portfolio'!A$3:AG$2981,3,0)</f>
        <v>#N/A</v>
      </c>
      <c r="D309" s="58"/>
      <c r="E309" s="59"/>
      <c r="F309" s="59"/>
      <c r="G309" s="60"/>
      <c r="H309" s="78"/>
    </row>
    <row r="310" spans="1:8">
      <c r="A310" s="53"/>
      <c r="B310" s="57" t="e">
        <f>VLOOKUP(A$2:A$343,'Total Portfolio'!A$3:B$2981,2,0)</f>
        <v>#N/A</v>
      </c>
      <c r="C310" s="57" t="e">
        <f>VLOOKUP(A$2:A$343,'Total Portfolio'!A$3:AG$2981,3,0)</f>
        <v>#N/A</v>
      </c>
      <c r="D310" s="58"/>
      <c r="E310" s="59"/>
      <c r="F310" s="59"/>
      <c r="G310" s="60"/>
      <c r="H310" s="78"/>
    </row>
    <row r="311" spans="1:8">
      <c r="A311" s="53"/>
      <c r="B311" s="57" t="e">
        <f>VLOOKUP(A$2:A$343,'Total Portfolio'!A$3:B$2981,2,0)</f>
        <v>#N/A</v>
      </c>
      <c r="C311" s="57" t="e">
        <f>VLOOKUP(A$2:A$343,'Total Portfolio'!A$3:AG$2981,3,0)</f>
        <v>#N/A</v>
      </c>
      <c r="D311" s="58"/>
      <c r="E311" s="59"/>
      <c r="F311" s="59"/>
      <c r="G311" s="60"/>
      <c r="H311" s="78"/>
    </row>
    <row r="312" spans="1:8">
      <c r="A312" s="53"/>
      <c r="B312" s="57" t="e">
        <f>VLOOKUP(A$2:A$343,'Total Portfolio'!A$3:B$2981,2,0)</f>
        <v>#N/A</v>
      </c>
      <c r="C312" s="57" t="e">
        <f>VLOOKUP(A$2:A$343,'Total Portfolio'!A$3:AG$2981,3,0)</f>
        <v>#N/A</v>
      </c>
      <c r="D312" s="58"/>
      <c r="E312" s="59"/>
      <c r="F312" s="59"/>
      <c r="G312" s="60"/>
      <c r="H312" s="78"/>
    </row>
    <row r="313" spans="1:8">
      <c r="A313" s="53"/>
      <c r="B313" s="57" t="e">
        <f>VLOOKUP(A$2:A$343,'Total Portfolio'!A$3:B$2981,2,0)</f>
        <v>#N/A</v>
      </c>
      <c r="C313" s="57" t="e">
        <f>VLOOKUP(A$2:A$343,'Total Portfolio'!A$3:AG$2981,3,0)</f>
        <v>#N/A</v>
      </c>
      <c r="D313" s="58"/>
      <c r="E313" s="59"/>
      <c r="F313" s="59"/>
      <c r="G313" s="60"/>
      <c r="H313" s="78"/>
    </row>
    <row r="314" spans="1:8">
      <c r="A314" s="53"/>
      <c r="B314" s="57" t="e">
        <f>VLOOKUP(A$2:A$343,'Total Portfolio'!A$3:B$2981,2,0)</f>
        <v>#N/A</v>
      </c>
      <c r="C314" s="57" t="e">
        <f>VLOOKUP(A$2:A$343,'Total Portfolio'!A$3:AG$2981,3,0)</f>
        <v>#N/A</v>
      </c>
      <c r="D314" s="58"/>
      <c r="E314" s="59"/>
      <c r="F314" s="59"/>
      <c r="G314" s="60"/>
      <c r="H314" s="78"/>
    </row>
    <row r="315" spans="1:8">
      <c r="A315" s="53"/>
      <c r="B315" s="57" t="e">
        <f>VLOOKUP(A$2:A$343,'Total Portfolio'!A$3:B$2981,2,0)</f>
        <v>#N/A</v>
      </c>
      <c r="C315" s="57" t="e">
        <f>VLOOKUP(A$2:A$343,'Total Portfolio'!A$3:AG$2981,3,0)</f>
        <v>#N/A</v>
      </c>
      <c r="D315" s="58"/>
      <c r="E315" s="59"/>
      <c r="F315" s="59"/>
      <c r="G315" s="60"/>
      <c r="H315" s="78"/>
    </row>
    <row r="316" spans="1:8">
      <c r="A316" s="53"/>
      <c r="B316" s="57" t="e">
        <f>VLOOKUP(A$2:A$343,'Total Portfolio'!A$3:B$2981,2,0)</f>
        <v>#N/A</v>
      </c>
      <c r="C316" s="57" t="e">
        <f>VLOOKUP(A$2:A$343,'Total Portfolio'!A$3:AG$2981,3,0)</f>
        <v>#N/A</v>
      </c>
      <c r="D316" s="58"/>
      <c r="E316" s="59"/>
      <c r="F316" s="59"/>
      <c r="G316" s="60"/>
      <c r="H316" s="78"/>
    </row>
    <row r="317" spans="1:8">
      <c r="A317" s="53"/>
      <c r="B317" s="57" t="e">
        <f>VLOOKUP(A$2:A$343,'Total Portfolio'!A$3:B$2981,2,0)</f>
        <v>#N/A</v>
      </c>
      <c r="C317" s="57" t="e">
        <f>VLOOKUP(A$2:A$343,'Total Portfolio'!A$3:AG$2981,3,0)</f>
        <v>#N/A</v>
      </c>
      <c r="D317" s="58"/>
      <c r="E317" s="59"/>
      <c r="F317" s="59"/>
      <c r="G317" s="60"/>
      <c r="H317" s="78"/>
    </row>
    <row r="318" spans="1:8">
      <c r="A318" s="53"/>
      <c r="B318" s="57" t="e">
        <f>VLOOKUP(A$2:A$343,'Total Portfolio'!A$3:B$2981,2,0)</f>
        <v>#N/A</v>
      </c>
      <c r="C318" s="57" t="e">
        <f>VLOOKUP(A$2:A$343,'Total Portfolio'!A$3:AG$2981,3,0)</f>
        <v>#N/A</v>
      </c>
      <c r="D318" s="58"/>
      <c r="E318" s="59"/>
      <c r="F318" s="59"/>
      <c r="G318" s="60"/>
      <c r="H318" s="78"/>
    </row>
    <row r="319" spans="1:8">
      <c r="A319" s="53"/>
      <c r="B319" s="57" t="e">
        <f>VLOOKUP(A$2:A$343,'Total Portfolio'!A$3:B$2981,2,0)</f>
        <v>#N/A</v>
      </c>
      <c r="C319" s="57" t="e">
        <f>VLOOKUP(A$2:A$343,'Total Portfolio'!A$3:AG$2981,3,0)</f>
        <v>#N/A</v>
      </c>
      <c r="D319" s="58"/>
      <c r="E319" s="59"/>
      <c r="F319" s="59"/>
      <c r="G319" s="60"/>
      <c r="H319" s="78"/>
    </row>
    <row r="320" spans="1:8">
      <c r="A320" s="53"/>
      <c r="B320" s="57" t="e">
        <f>VLOOKUP(A$2:A$343,'Total Portfolio'!A$3:B$2981,2,0)</f>
        <v>#N/A</v>
      </c>
      <c r="C320" s="57" t="e">
        <f>VLOOKUP(A$2:A$343,'Total Portfolio'!A$3:AG$2981,3,0)</f>
        <v>#N/A</v>
      </c>
      <c r="D320" s="58"/>
      <c r="E320" s="59"/>
      <c r="F320" s="59"/>
      <c r="G320" s="60"/>
      <c r="H320" s="78"/>
    </row>
    <row r="321" spans="1:8">
      <c r="A321" s="53"/>
      <c r="B321" s="57" t="e">
        <f>VLOOKUP(A$2:A$343,'Total Portfolio'!A$3:B$2981,2,0)</f>
        <v>#N/A</v>
      </c>
      <c r="C321" s="57" t="e">
        <f>VLOOKUP(A$2:A$343,'Total Portfolio'!A$3:AG$2981,3,0)</f>
        <v>#N/A</v>
      </c>
      <c r="D321" s="58"/>
      <c r="E321" s="59"/>
      <c r="F321" s="59"/>
      <c r="G321" s="60"/>
      <c r="H321" s="78"/>
    </row>
    <row r="322" spans="1:8">
      <c r="A322" s="53"/>
      <c r="B322" s="57" t="e">
        <f>VLOOKUP(A$2:A$343,'Total Portfolio'!A$3:B$2981,2,0)</f>
        <v>#N/A</v>
      </c>
      <c r="C322" s="57" t="e">
        <f>VLOOKUP(A$2:A$343,'Total Portfolio'!A$3:AG$2981,3,0)</f>
        <v>#N/A</v>
      </c>
      <c r="D322" s="58"/>
      <c r="E322" s="59"/>
      <c r="F322" s="59"/>
      <c r="G322" s="60"/>
      <c r="H322" s="78"/>
    </row>
    <row r="323" spans="1:8">
      <c r="A323" s="53"/>
      <c r="B323" s="57" t="e">
        <f>VLOOKUP(A$2:A$343,'Total Portfolio'!A$3:B$2981,2,0)</f>
        <v>#N/A</v>
      </c>
      <c r="C323" s="57" t="e">
        <f>VLOOKUP(A$2:A$343,'Total Portfolio'!A$3:AG$2981,3,0)</f>
        <v>#N/A</v>
      </c>
      <c r="D323" s="58"/>
      <c r="E323" s="59"/>
      <c r="F323" s="59"/>
      <c r="G323" s="60"/>
      <c r="H323" s="78"/>
    </row>
    <row r="324" spans="1:8">
      <c r="A324" s="53"/>
      <c r="B324" s="57" t="e">
        <f>VLOOKUP(A$2:A$343,'Total Portfolio'!A$3:B$2981,2,0)</f>
        <v>#N/A</v>
      </c>
      <c r="C324" s="57" t="e">
        <f>VLOOKUP(A$2:A$343,'Total Portfolio'!A$3:AG$2981,3,0)</f>
        <v>#N/A</v>
      </c>
      <c r="D324" s="58"/>
      <c r="E324" s="59"/>
      <c r="F324" s="59"/>
      <c r="G324" s="60"/>
      <c r="H324" s="78"/>
    </row>
    <row r="325" spans="1:8">
      <c r="A325" s="53"/>
      <c r="B325" s="57" t="e">
        <f>VLOOKUP(A$2:A$343,'Total Portfolio'!A$3:B$2981,2,0)</f>
        <v>#N/A</v>
      </c>
      <c r="C325" s="57" t="e">
        <f>VLOOKUP(A$2:A$343,'Total Portfolio'!A$3:AG$2981,3,0)</f>
        <v>#N/A</v>
      </c>
      <c r="D325" s="58"/>
      <c r="E325" s="59"/>
      <c r="F325" s="59"/>
      <c r="G325" s="60"/>
      <c r="H325" s="78"/>
    </row>
    <row r="326" spans="1:8">
      <c r="A326" s="53"/>
      <c r="B326" s="57" t="e">
        <f>VLOOKUP(A$2:A$343,'Total Portfolio'!A$3:B$2981,2,0)</f>
        <v>#N/A</v>
      </c>
      <c r="C326" s="57" t="e">
        <f>VLOOKUP(A$2:A$343,'Total Portfolio'!A$3:AG$2981,3,0)</f>
        <v>#N/A</v>
      </c>
      <c r="D326" s="58"/>
      <c r="E326" s="59"/>
      <c r="F326" s="59"/>
      <c r="G326" s="60"/>
      <c r="H326" s="78"/>
    </row>
    <row r="327" spans="1:8">
      <c r="A327" s="53"/>
      <c r="B327" s="57" t="e">
        <f>VLOOKUP(A$2:A$343,'Total Portfolio'!A$3:B$2981,2,0)</f>
        <v>#N/A</v>
      </c>
      <c r="C327" s="57" t="e">
        <f>VLOOKUP(A$2:A$343,'Total Portfolio'!A$3:AG$2981,3,0)</f>
        <v>#N/A</v>
      </c>
      <c r="D327" s="58"/>
      <c r="E327" s="59"/>
      <c r="F327" s="59"/>
      <c r="G327" s="60"/>
      <c r="H327" s="78"/>
    </row>
    <row r="328" spans="1:8">
      <c r="A328" s="53"/>
      <c r="B328" s="57" t="e">
        <f>VLOOKUP(A$2:A$343,'Total Portfolio'!A$3:B$2981,2,0)</f>
        <v>#N/A</v>
      </c>
      <c r="C328" s="57" t="e">
        <f>VLOOKUP(A$2:A$343,'Total Portfolio'!A$3:AG$2981,3,0)</f>
        <v>#N/A</v>
      </c>
      <c r="D328" s="58"/>
      <c r="E328" s="59"/>
      <c r="F328" s="59"/>
      <c r="G328" s="60"/>
      <c r="H328" s="78"/>
    </row>
    <row r="329" spans="1:8">
      <c r="A329" s="53"/>
      <c r="B329" s="57" t="e">
        <f>VLOOKUP(A$2:A$343,'Total Portfolio'!A$3:B$2981,2,0)</f>
        <v>#N/A</v>
      </c>
      <c r="C329" s="57" t="e">
        <f>VLOOKUP(A$2:A$343,'Total Portfolio'!A$3:AG$2981,3,0)</f>
        <v>#N/A</v>
      </c>
      <c r="D329" s="58"/>
      <c r="E329" s="59"/>
      <c r="F329" s="59"/>
      <c r="G329" s="60"/>
      <c r="H329" s="78"/>
    </row>
    <row r="330" spans="1:8">
      <c r="A330" s="53"/>
      <c r="B330" s="57" t="e">
        <f>VLOOKUP(A$2:A$343,'Total Portfolio'!A$3:B$2981,2,0)</f>
        <v>#N/A</v>
      </c>
      <c r="C330" s="57" t="e">
        <f>VLOOKUP(A$2:A$343,'Total Portfolio'!A$3:AG$2981,3,0)</f>
        <v>#N/A</v>
      </c>
      <c r="D330" s="58"/>
      <c r="E330" s="59"/>
      <c r="F330" s="59"/>
      <c r="G330" s="60"/>
      <c r="H330" s="78"/>
    </row>
    <row r="331" spans="1:8">
      <c r="A331" s="53"/>
      <c r="B331" s="57" t="e">
        <f>VLOOKUP(A$2:A$343,'Total Portfolio'!A$3:B$2981,2,0)</f>
        <v>#N/A</v>
      </c>
      <c r="C331" s="57" t="e">
        <f>VLOOKUP(A$2:A$343,'Total Portfolio'!A$3:AG$2981,3,0)</f>
        <v>#N/A</v>
      </c>
      <c r="D331" s="58"/>
      <c r="E331" s="59"/>
      <c r="F331" s="59"/>
      <c r="G331" s="60"/>
      <c r="H331" s="78"/>
    </row>
    <row r="332" spans="1:8">
      <c r="A332" s="53"/>
      <c r="B332" s="57" t="e">
        <f>VLOOKUP(A$2:A$343,'Total Portfolio'!A$3:B$2981,2,0)</f>
        <v>#N/A</v>
      </c>
      <c r="C332" s="57" t="e">
        <f>VLOOKUP(A$2:A$343,'Total Portfolio'!A$3:AG$2981,3,0)</f>
        <v>#N/A</v>
      </c>
      <c r="D332" s="58"/>
      <c r="E332" s="59"/>
      <c r="F332" s="59"/>
      <c r="G332" s="60"/>
      <c r="H332" s="78"/>
    </row>
    <row r="333" spans="1:8">
      <c r="A333" s="53"/>
      <c r="B333" s="57" t="e">
        <f>VLOOKUP(A$2:A$343,'Total Portfolio'!A$3:B$2981,2,0)</f>
        <v>#N/A</v>
      </c>
      <c r="C333" s="57" t="e">
        <f>VLOOKUP(A$2:A$343,'Total Portfolio'!A$3:AG$2981,3,0)</f>
        <v>#N/A</v>
      </c>
      <c r="D333" s="58"/>
      <c r="E333" s="59"/>
      <c r="F333" s="59"/>
      <c r="G333" s="60"/>
      <c r="H333" s="78"/>
    </row>
    <row r="334" spans="1:8">
      <c r="A334" s="53"/>
      <c r="B334" s="57" t="e">
        <f>VLOOKUP(A$2:A$343,'Total Portfolio'!A$3:B$2981,2,0)</f>
        <v>#N/A</v>
      </c>
      <c r="C334" s="57" t="e">
        <f>VLOOKUP(A$2:A$343,'Total Portfolio'!A$3:AG$2981,3,0)</f>
        <v>#N/A</v>
      </c>
      <c r="D334" s="58"/>
      <c r="E334" s="59"/>
      <c r="F334" s="59"/>
      <c r="G334" s="60"/>
      <c r="H334" s="78"/>
    </row>
    <row r="335" spans="1:8">
      <c r="A335" s="53"/>
      <c r="B335" s="57" t="e">
        <f>VLOOKUP(A$2:A$343,'Total Portfolio'!A$3:B$2981,2,0)</f>
        <v>#N/A</v>
      </c>
      <c r="C335" s="57" t="e">
        <f>VLOOKUP(A$2:A$343,'Total Portfolio'!A$3:AG$2981,3,0)</f>
        <v>#N/A</v>
      </c>
      <c r="D335" s="58"/>
      <c r="E335" s="59"/>
      <c r="F335" s="59"/>
      <c r="G335" s="60"/>
      <c r="H335" s="78"/>
    </row>
    <row r="336" spans="1:8">
      <c r="A336" s="53"/>
      <c r="B336" s="57" t="e">
        <f>VLOOKUP(A$2:A$343,'Total Portfolio'!A$3:B$2981,2,0)</f>
        <v>#N/A</v>
      </c>
      <c r="C336" s="57" t="e">
        <f>VLOOKUP(A$2:A$343,'Total Portfolio'!A$3:AG$2981,3,0)</f>
        <v>#N/A</v>
      </c>
      <c r="D336" s="58"/>
      <c r="E336" s="59"/>
      <c r="F336" s="59"/>
      <c r="G336" s="60"/>
      <c r="H336" s="78"/>
    </row>
    <row r="337" spans="1:8">
      <c r="A337" s="53"/>
      <c r="B337" s="57" t="e">
        <f>VLOOKUP(A$2:A$343,'Total Portfolio'!A$3:B$2981,2,0)</f>
        <v>#N/A</v>
      </c>
      <c r="C337" s="57" t="e">
        <f>VLOOKUP(A$2:A$343,'Total Portfolio'!A$3:AG$2981,3,0)</f>
        <v>#N/A</v>
      </c>
      <c r="D337" s="58"/>
      <c r="E337" s="59"/>
      <c r="F337" s="59"/>
      <c r="G337" s="60"/>
      <c r="H337" s="78"/>
    </row>
    <row r="338" spans="1:8">
      <c r="A338" s="53"/>
      <c r="B338" s="57" t="e">
        <f>VLOOKUP(A$2:A$343,'Total Portfolio'!A$3:B$2981,2,0)</f>
        <v>#N/A</v>
      </c>
      <c r="C338" s="57" t="e">
        <f>VLOOKUP(A$2:A$343,'Total Portfolio'!A$3:AG$2981,3,0)</f>
        <v>#N/A</v>
      </c>
      <c r="D338" s="58"/>
      <c r="E338" s="59"/>
      <c r="F338" s="59"/>
      <c r="G338" s="60"/>
      <c r="H338" s="78"/>
    </row>
    <row r="339" spans="1:8">
      <c r="A339" s="53"/>
      <c r="B339" s="57" t="e">
        <f>VLOOKUP(A$2:A$343,'Total Portfolio'!A$3:B$2981,2,0)</f>
        <v>#N/A</v>
      </c>
      <c r="C339" s="57" t="e">
        <f>VLOOKUP(A$2:A$343,'Total Portfolio'!A$3:AG$2981,3,0)</f>
        <v>#N/A</v>
      </c>
      <c r="D339" s="58"/>
      <c r="E339" s="59"/>
      <c r="F339" s="59"/>
      <c r="G339" s="60"/>
      <c r="H339" s="78"/>
    </row>
    <row r="340" spans="1:8">
      <c r="A340" s="53"/>
      <c r="B340" s="57" t="e">
        <f>VLOOKUP(A$2:A$343,'Total Portfolio'!A$3:B$2981,2,0)</f>
        <v>#N/A</v>
      </c>
      <c r="C340" s="57" t="e">
        <f>VLOOKUP(A$2:A$343,'Total Portfolio'!A$3:AG$2981,3,0)</f>
        <v>#N/A</v>
      </c>
      <c r="D340" s="58"/>
      <c r="E340" s="59"/>
      <c r="F340" s="59"/>
      <c r="G340" s="60"/>
      <c r="H340" s="78"/>
    </row>
    <row r="341" spans="1:8">
      <c r="A341" s="53"/>
      <c r="B341" s="57" t="e">
        <f>VLOOKUP(A$2:A$343,'Total Portfolio'!A$3:B$2981,2,0)</f>
        <v>#N/A</v>
      </c>
      <c r="C341" s="57" t="e">
        <f>VLOOKUP(A$2:A$343,'Total Portfolio'!A$3:AG$2981,3,0)</f>
        <v>#N/A</v>
      </c>
      <c r="D341" s="58"/>
      <c r="E341" s="59"/>
      <c r="F341" s="59"/>
      <c r="G341" s="60"/>
      <c r="H341" s="78"/>
    </row>
    <row r="342" spans="1:8">
      <c r="A342" s="53"/>
      <c r="B342" s="57" t="e">
        <f>VLOOKUP(A$2:A$343,'Total Portfolio'!A$3:B$2981,2,0)</f>
        <v>#N/A</v>
      </c>
      <c r="C342" s="57" t="e">
        <f>VLOOKUP(A$2:A$343,'Total Portfolio'!A$3:AG$2981,3,0)</f>
        <v>#N/A</v>
      </c>
      <c r="D342" s="58"/>
      <c r="E342" s="59"/>
      <c r="F342" s="59"/>
      <c r="G342" s="60"/>
      <c r="H342" s="78"/>
    </row>
    <row r="343" spans="1:8">
      <c r="A343" s="53"/>
      <c r="B343" s="57" t="e">
        <f>VLOOKUP(A$2:A$343,'Total Portfolio'!A$3:B$2981,2,0)</f>
        <v>#N/A</v>
      </c>
      <c r="C343" s="57" t="e">
        <f>VLOOKUP(A$2:A$343,'Total Portfolio'!A$3:AG$2981,3,0)</f>
        <v>#N/A</v>
      </c>
      <c r="D343" s="58"/>
      <c r="E343" s="59"/>
      <c r="F343" s="59"/>
      <c r="G343" s="60"/>
      <c r="H343" s="78"/>
    </row>
  </sheetData>
  <sheetProtection sheet="1" selectLockedCells="1"/>
  <dataValidations count="2">
    <dataValidation type="list" allowBlank="1" showInputMessage="1" showErrorMessage="1" sqref="D2:D343">
      <formula1>$K$2:$K$6</formula1>
    </dataValidation>
    <dataValidation type="list" allowBlank="1" showInputMessage="1" showErrorMessage="1" sqref="G2:G343">
      <formula1>$N$2:$N$5</formula1>
    </dataValidation>
  </dataValidations>
  <pageMargins left="0.7" right="0.7" top="0.75" bottom="0.75" header="0.3" footer="0.3"/>
  <pageSetup paperSize="9" orientation="portrait" r:id="rId1"/>
  <legacyDrawing r:id="rId2"/>
</worksheet>
</file>

<file path=xl/worksheets/sheet18.xml><?xml version="1.0" encoding="utf-8"?>
<worksheet xmlns="http://schemas.openxmlformats.org/spreadsheetml/2006/main" xmlns:r="http://schemas.openxmlformats.org/officeDocument/2006/relationships">
  <sheetPr codeName="Sheet18"/>
  <dimension ref="A1:M218"/>
  <sheetViews>
    <sheetView zoomScale="90" zoomScaleNormal="90" workbookViewId="0">
      <pane xSplit="3" ySplit="2" topLeftCell="D3" activePane="bottomRight" state="frozen"/>
      <selection pane="topRight" activeCell="D1" sqref="D1"/>
      <selection pane="bottomLeft" activeCell="A3" sqref="A3"/>
      <selection pane="bottomRight" activeCell="A218" sqref="A218"/>
    </sheetView>
  </sheetViews>
  <sheetFormatPr defaultRowHeight="12.75"/>
  <cols>
    <col min="1" max="1" width="10.5703125" style="63" bestFit="1" customWidth="1"/>
    <col min="2" max="2" width="22.42578125" style="63" customWidth="1"/>
    <col min="3" max="3" width="11" style="63" customWidth="1"/>
    <col min="4" max="4" width="20.28515625" style="63" customWidth="1"/>
    <col min="5" max="6" width="18.5703125" style="122" customWidth="1"/>
    <col min="7" max="7" width="24.28515625" style="122" customWidth="1"/>
    <col min="8" max="8" width="16.7109375" style="123" customWidth="1"/>
    <col min="9" max="9" width="21.28515625" style="122" customWidth="1"/>
    <col min="10" max="10" width="16.28515625" style="122" customWidth="1"/>
    <col min="11" max="11" width="19.42578125" style="122" customWidth="1"/>
    <col min="12" max="12" width="15.85546875" style="63" customWidth="1"/>
    <col min="13" max="13" width="11.85546875" style="63" customWidth="1"/>
    <col min="14" max="16384" width="9.140625" style="63"/>
  </cols>
  <sheetData>
    <row r="1" spans="1:13">
      <c r="E1" s="122" t="s">
        <v>14385</v>
      </c>
      <c r="F1" s="122" t="s">
        <v>14385</v>
      </c>
      <c r="G1" s="122" t="s">
        <v>14385</v>
      </c>
      <c r="I1" s="122" t="s">
        <v>14385</v>
      </c>
      <c r="J1" s="122" t="s">
        <v>14385</v>
      </c>
      <c r="K1" s="122" t="s">
        <v>14385</v>
      </c>
      <c r="L1" s="63" t="s">
        <v>14385</v>
      </c>
    </row>
    <row r="2" spans="1:13" s="127" customFormat="1" ht="38.25">
      <c r="A2" s="124" t="s">
        <v>14386</v>
      </c>
      <c r="B2" s="124" t="s">
        <v>4054</v>
      </c>
      <c r="C2" s="124" t="s">
        <v>14387</v>
      </c>
      <c r="D2" s="124" t="s">
        <v>14388</v>
      </c>
      <c r="E2" s="125" t="s">
        <v>14389</v>
      </c>
      <c r="F2" s="125" t="s">
        <v>14390</v>
      </c>
      <c r="G2" s="125" t="s">
        <v>14391</v>
      </c>
      <c r="H2" s="126" t="s">
        <v>14392</v>
      </c>
      <c r="I2" s="125" t="s">
        <v>14393</v>
      </c>
      <c r="J2" s="125" t="s">
        <v>14394</v>
      </c>
      <c r="K2" s="125" t="s">
        <v>14395</v>
      </c>
      <c r="L2" s="125" t="s">
        <v>14396</v>
      </c>
      <c r="M2" s="125" t="s">
        <v>14397</v>
      </c>
    </row>
    <row r="3" spans="1:13">
      <c r="A3" s="63" t="s">
        <v>14398</v>
      </c>
      <c r="B3" s="63" t="s">
        <v>635</v>
      </c>
      <c r="C3" s="63" t="s">
        <v>14399</v>
      </c>
      <c r="D3" s="63">
        <v>188</v>
      </c>
      <c r="E3" s="122">
        <v>40834</v>
      </c>
      <c r="I3" s="122">
        <v>40883</v>
      </c>
      <c r="L3" s="122">
        <v>41010</v>
      </c>
      <c r="M3" s="63" t="s">
        <v>11847</v>
      </c>
    </row>
    <row r="4" spans="1:13">
      <c r="A4" s="63" t="s">
        <v>5208</v>
      </c>
      <c r="B4" s="63" t="s">
        <v>5209</v>
      </c>
      <c r="C4" s="63" t="s">
        <v>14399</v>
      </c>
      <c r="D4" s="63">
        <v>296</v>
      </c>
      <c r="E4" s="122">
        <v>40835</v>
      </c>
      <c r="I4" s="122">
        <v>40883</v>
      </c>
    </row>
    <row r="5" spans="1:13">
      <c r="A5" s="63" t="s">
        <v>4650</v>
      </c>
      <c r="B5" s="63" t="s">
        <v>5209</v>
      </c>
      <c r="C5" s="63" t="s">
        <v>14399</v>
      </c>
      <c r="D5" s="63">
        <v>282</v>
      </c>
      <c r="E5" s="122">
        <v>40835</v>
      </c>
      <c r="G5" s="122">
        <v>40854</v>
      </c>
      <c r="I5" s="122">
        <v>40883</v>
      </c>
    </row>
    <row r="6" spans="1:13">
      <c r="A6" s="63" t="s">
        <v>1562</v>
      </c>
      <c r="B6" s="63" t="s">
        <v>1563</v>
      </c>
      <c r="C6" s="63" t="s">
        <v>14399</v>
      </c>
      <c r="D6" s="63">
        <v>169</v>
      </c>
      <c r="E6" s="122">
        <v>40836</v>
      </c>
      <c r="I6" s="122">
        <v>40854</v>
      </c>
    </row>
    <row r="7" spans="1:13">
      <c r="A7" s="63" t="s">
        <v>1565</v>
      </c>
      <c r="B7" s="63" t="s">
        <v>1563</v>
      </c>
      <c r="C7" s="63" t="s">
        <v>14399</v>
      </c>
      <c r="D7" s="63">
        <v>141</v>
      </c>
      <c r="E7" s="122">
        <v>40836</v>
      </c>
      <c r="I7" s="122">
        <v>40854</v>
      </c>
    </row>
    <row r="8" spans="1:13">
      <c r="A8" s="63" t="s">
        <v>1567</v>
      </c>
      <c r="B8" s="63" t="s">
        <v>1563</v>
      </c>
      <c r="C8" s="63" t="s">
        <v>14399</v>
      </c>
      <c r="D8" s="63">
        <v>169</v>
      </c>
      <c r="E8" s="122">
        <v>40836</v>
      </c>
      <c r="I8" s="122">
        <v>40854</v>
      </c>
    </row>
    <row r="9" spans="1:13">
      <c r="A9" s="63" t="s">
        <v>1568</v>
      </c>
      <c r="B9" s="63" t="s">
        <v>1563</v>
      </c>
      <c r="C9" s="63" t="s">
        <v>14399</v>
      </c>
      <c r="D9" s="63">
        <v>169</v>
      </c>
      <c r="E9" s="122">
        <v>40836</v>
      </c>
      <c r="I9" s="122">
        <v>40854</v>
      </c>
    </row>
    <row r="10" spans="1:13">
      <c r="A10" s="63" t="s">
        <v>1570</v>
      </c>
      <c r="B10" s="63" t="s">
        <v>1563</v>
      </c>
      <c r="C10" s="63" t="s">
        <v>14399</v>
      </c>
      <c r="D10" s="63">
        <v>169</v>
      </c>
      <c r="E10" s="122">
        <v>40836</v>
      </c>
      <c r="I10" s="122">
        <v>40854</v>
      </c>
    </row>
    <row r="11" spans="1:13">
      <c r="A11" s="63" t="s">
        <v>1572</v>
      </c>
      <c r="B11" s="63" t="s">
        <v>1563</v>
      </c>
      <c r="C11" s="63" t="s">
        <v>14399</v>
      </c>
      <c r="D11" s="63">
        <v>169</v>
      </c>
      <c r="E11" s="122">
        <v>40836</v>
      </c>
      <c r="I11" s="122">
        <v>40854</v>
      </c>
    </row>
    <row r="12" spans="1:13">
      <c r="A12" s="63" t="s">
        <v>1574</v>
      </c>
      <c r="B12" s="63" t="s">
        <v>1563</v>
      </c>
      <c r="C12" s="63" t="s">
        <v>14399</v>
      </c>
      <c r="D12" s="63">
        <v>169</v>
      </c>
      <c r="E12" s="122">
        <v>40836</v>
      </c>
      <c r="I12" s="122">
        <v>40854</v>
      </c>
    </row>
    <row r="13" spans="1:13">
      <c r="A13" s="63" t="s">
        <v>1576</v>
      </c>
      <c r="B13" s="63" t="s">
        <v>1563</v>
      </c>
      <c r="C13" s="63" t="s">
        <v>14399</v>
      </c>
      <c r="D13" s="63">
        <v>169</v>
      </c>
      <c r="E13" s="122">
        <v>40836</v>
      </c>
      <c r="I13" s="122">
        <v>40854</v>
      </c>
    </row>
    <row r="14" spans="1:13">
      <c r="A14" s="63" t="s">
        <v>1578</v>
      </c>
      <c r="B14" s="63" t="s">
        <v>1563</v>
      </c>
      <c r="C14" s="63" t="s">
        <v>14399</v>
      </c>
      <c r="D14" s="63">
        <v>169</v>
      </c>
      <c r="E14" s="122">
        <v>40836</v>
      </c>
      <c r="I14" s="122">
        <v>40854</v>
      </c>
    </row>
    <row r="15" spans="1:13">
      <c r="A15" s="63" t="s">
        <v>1579</v>
      </c>
      <c r="B15" s="63" t="s">
        <v>1563</v>
      </c>
      <c r="C15" s="63" t="s">
        <v>14399</v>
      </c>
      <c r="D15" s="63">
        <v>169</v>
      </c>
      <c r="E15" s="122">
        <v>40836</v>
      </c>
      <c r="I15" s="122">
        <v>40854</v>
      </c>
    </row>
    <row r="16" spans="1:13">
      <c r="A16" s="63" t="s">
        <v>1580</v>
      </c>
      <c r="B16" s="63" t="s">
        <v>1563</v>
      </c>
      <c r="C16" s="63" t="s">
        <v>14399</v>
      </c>
      <c r="D16" s="63">
        <v>169</v>
      </c>
      <c r="E16" s="122">
        <v>40836</v>
      </c>
      <c r="I16" s="122">
        <v>40854</v>
      </c>
    </row>
    <row r="17" spans="1:11">
      <c r="A17" s="63" t="s">
        <v>1582</v>
      </c>
      <c r="B17" s="63" t="s">
        <v>1563</v>
      </c>
      <c r="C17" s="63" t="s">
        <v>14399</v>
      </c>
      <c r="D17" s="63">
        <v>169</v>
      </c>
      <c r="E17" s="122">
        <v>40836</v>
      </c>
      <c r="I17" s="122">
        <v>40854</v>
      </c>
    </row>
    <row r="18" spans="1:11">
      <c r="A18" s="63" t="s">
        <v>1583</v>
      </c>
      <c r="B18" s="63" t="s">
        <v>1563</v>
      </c>
      <c r="C18" s="63" t="s">
        <v>14399</v>
      </c>
      <c r="D18" s="63">
        <v>169</v>
      </c>
      <c r="E18" s="122">
        <v>40836</v>
      </c>
      <c r="I18" s="122">
        <v>40854</v>
      </c>
    </row>
    <row r="19" spans="1:11">
      <c r="A19" s="63" t="s">
        <v>1584</v>
      </c>
      <c r="B19" s="63" t="s">
        <v>1563</v>
      </c>
      <c r="C19" s="63" t="s">
        <v>14399</v>
      </c>
      <c r="D19" s="63">
        <v>78</v>
      </c>
      <c r="E19" s="122">
        <v>40836</v>
      </c>
      <c r="F19" s="122">
        <v>40837</v>
      </c>
      <c r="I19" s="122">
        <v>40854</v>
      </c>
    </row>
    <row r="20" spans="1:11">
      <c r="A20" s="63" t="s">
        <v>1585</v>
      </c>
      <c r="B20" s="63" t="s">
        <v>1563</v>
      </c>
      <c r="C20" s="63" t="s">
        <v>14399</v>
      </c>
      <c r="D20" s="63">
        <v>169</v>
      </c>
      <c r="E20" s="122">
        <v>40836</v>
      </c>
      <c r="I20" s="122">
        <v>40854</v>
      </c>
    </row>
    <row r="21" spans="1:11">
      <c r="A21" s="63" t="s">
        <v>1586</v>
      </c>
      <c r="B21" s="63" t="s">
        <v>1563</v>
      </c>
      <c r="C21" s="63" t="s">
        <v>14399</v>
      </c>
      <c r="D21" s="63">
        <v>169</v>
      </c>
      <c r="E21" s="122">
        <v>40836</v>
      </c>
      <c r="I21" s="122">
        <v>40854</v>
      </c>
    </row>
    <row r="22" spans="1:11">
      <c r="A22" s="63" t="s">
        <v>14400</v>
      </c>
      <c r="B22" s="63" t="s">
        <v>14401</v>
      </c>
      <c r="C22" s="63" t="s">
        <v>14399</v>
      </c>
      <c r="D22" s="63">
        <v>207</v>
      </c>
      <c r="E22" s="122">
        <v>40841</v>
      </c>
      <c r="G22" s="122">
        <v>40841</v>
      </c>
      <c r="H22" s="123">
        <v>182</v>
      </c>
      <c r="I22" s="122">
        <v>40847</v>
      </c>
    </row>
    <row r="23" spans="1:11">
      <c r="A23" s="63" t="s">
        <v>14402</v>
      </c>
      <c r="B23" s="63" t="s">
        <v>14401</v>
      </c>
      <c r="C23" s="63" t="s">
        <v>14399</v>
      </c>
      <c r="D23" s="63">
        <v>193</v>
      </c>
      <c r="E23" s="122">
        <v>40841</v>
      </c>
      <c r="G23" s="122">
        <v>40841</v>
      </c>
      <c r="H23" s="123">
        <v>182</v>
      </c>
      <c r="I23" s="122">
        <v>40847</v>
      </c>
    </row>
    <row r="24" spans="1:11">
      <c r="A24" s="63" t="s">
        <v>6510</v>
      </c>
      <c r="B24" s="63" t="s">
        <v>6511</v>
      </c>
      <c r="C24" s="63" t="s">
        <v>14399</v>
      </c>
      <c r="D24" s="63">
        <v>132</v>
      </c>
      <c r="E24" s="122">
        <v>40841</v>
      </c>
      <c r="H24" s="123">
        <v>148</v>
      </c>
      <c r="I24" s="122">
        <v>40857</v>
      </c>
    </row>
    <row r="25" spans="1:11">
      <c r="A25" s="63" t="s">
        <v>4931</v>
      </c>
      <c r="B25" s="63" t="s">
        <v>4932</v>
      </c>
      <c r="C25" s="63" t="s">
        <v>14399</v>
      </c>
      <c r="D25" s="63">
        <v>102</v>
      </c>
      <c r="E25" s="122">
        <v>40841</v>
      </c>
    </row>
    <row r="26" spans="1:11">
      <c r="A26" s="63" t="s">
        <v>3976</v>
      </c>
      <c r="B26" s="63" t="s">
        <v>3977</v>
      </c>
      <c r="C26" s="63" t="s">
        <v>14399</v>
      </c>
      <c r="D26" s="63">
        <v>85</v>
      </c>
      <c r="E26" s="122">
        <v>40841</v>
      </c>
      <c r="I26" s="122">
        <v>40883</v>
      </c>
    </row>
    <row r="27" spans="1:11">
      <c r="A27" s="63" t="s">
        <v>549</v>
      </c>
      <c r="B27" s="63" t="s">
        <v>550</v>
      </c>
      <c r="C27" s="63" t="s">
        <v>14403</v>
      </c>
      <c r="D27" s="63">
        <v>208</v>
      </c>
      <c r="E27" s="122">
        <v>40841</v>
      </c>
      <c r="F27" s="63"/>
      <c r="G27" s="63"/>
      <c r="I27" s="122">
        <v>40883</v>
      </c>
      <c r="J27" s="63"/>
      <c r="K27" s="63"/>
    </row>
    <row r="28" spans="1:11">
      <c r="A28" s="63" t="s">
        <v>14404</v>
      </c>
      <c r="B28" s="63" t="s">
        <v>395</v>
      </c>
      <c r="C28" s="63" t="s">
        <v>14403</v>
      </c>
      <c r="D28" s="63">
        <v>213</v>
      </c>
      <c r="E28" s="122">
        <v>40847</v>
      </c>
    </row>
    <row r="29" spans="1:11">
      <c r="A29" s="63" t="s">
        <v>421</v>
      </c>
      <c r="B29" s="63" t="s">
        <v>395</v>
      </c>
      <c r="C29" s="63" t="s">
        <v>14403</v>
      </c>
      <c r="D29" s="63">
        <v>77</v>
      </c>
      <c r="E29" s="122">
        <v>40847</v>
      </c>
      <c r="F29" s="122">
        <v>40847</v>
      </c>
    </row>
    <row r="30" spans="1:11">
      <c r="A30" s="63" t="s">
        <v>14405</v>
      </c>
      <c r="B30" s="63" t="s">
        <v>428</v>
      </c>
      <c r="C30" s="63" t="s">
        <v>14403</v>
      </c>
      <c r="H30" s="123">
        <v>110</v>
      </c>
      <c r="I30" s="122">
        <v>40847</v>
      </c>
    </row>
    <row r="31" spans="1:11">
      <c r="A31" s="63" t="s">
        <v>430</v>
      </c>
      <c r="B31" s="63" t="s">
        <v>428</v>
      </c>
      <c r="C31" s="63" t="s">
        <v>14403</v>
      </c>
      <c r="H31" s="123">
        <v>110</v>
      </c>
      <c r="I31" s="122">
        <v>40847</v>
      </c>
    </row>
    <row r="32" spans="1:11">
      <c r="A32" s="63" t="s">
        <v>614</v>
      </c>
      <c r="B32" s="63" t="s">
        <v>615</v>
      </c>
      <c r="C32" s="63" t="s">
        <v>14403</v>
      </c>
      <c r="E32" s="122">
        <v>40781</v>
      </c>
      <c r="H32" s="123">
        <v>398</v>
      </c>
      <c r="I32" s="122">
        <v>40847</v>
      </c>
    </row>
    <row r="33" spans="1:13">
      <c r="A33" s="63" t="s">
        <v>5082</v>
      </c>
      <c r="B33" s="63" t="s">
        <v>5083</v>
      </c>
      <c r="C33" s="63" t="s">
        <v>14399</v>
      </c>
      <c r="E33" s="122">
        <v>40794</v>
      </c>
      <c r="G33" s="122">
        <v>40794</v>
      </c>
      <c r="H33" s="123">
        <v>97</v>
      </c>
      <c r="I33" s="122">
        <v>40847</v>
      </c>
      <c r="K33" s="122">
        <v>40847</v>
      </c>
    </row>
    <row r="34" spans="1:13">
      <c r="A34" s="63" t="s">
        <v>5085</v>
      </c>
      <c r="B34" s="63" t="s">
        <v>5083</v>
      </c>
      <c r="C34" s="63" t="s">
        <v>14399</v>
      </c>
      <c r="E34" s="122">
        <v>40794</v>
      </c>
      <c r="G34" s="122">
        <v>40794</v>
      </c>
      <c r="H34" s="123">
        <v>97</v>
      </c>
      <c r="I34" s="122">
        <v>40847</v>
      </c>
      <c r="K34" s="122">
        <v>40847</v>
      </c>
    </row>
    <row r="35" spans="1:13">
      <c r="A35" s="63" t="s">
        <v>14406</v>
      </c>
      <c r="B35" s="63" t="s">
        <v>5083</v>
      </c>
      <c r="C35" s="63" t="s">
        <v>14399</v>
      </c>
      <c r="E35" s="122">
        <v>40794</v>
      </c>
      <c r="G35" s="122">
        <v>40794</v>
      </c>
      <c r="H35" s="123">
        <v>97</v>
      </c>
      <c r="I35" s="122">
        <v>40847</v>
      </c>
      <c r="K35" s="122">
        <v>40847</v>
      </c>
    </row>
    <row r="36" spans="1:13">
      <c r="A36" s="63" t="s">
        <v>14686</v>
      </c>
      <c r="B36" s="63" t="s">
        <v>1814</v>
      </c>
      <c r="C36" s="63" t="s">
        <v>14399</v>
      </c>
      <c r="H36" s="63">
        <v>0</v>
      </c>
      <c r="I36" s="122">
        <v>40811</v>
      </c>
    </row>
    <row r="37" spans="1:13">
      <c r="A37" s="63" t="s">
        <v>4831</v>
      </c>
      <c r="B37" s="63" t="s">
        <v>4832</v>
      </c>
      <c r="C37" s="63" t="s">
        <v>14403</v>
      </c>
      <c r="E37" s="122">
        <v>40854</v>
      </c>
      <c r="I37" s="122">
        <v>40883</v>
      </c>
    </row>
    <row r="38" spans="1:13">
      <c r="A38" s="63" t="s">
        <v>3991</v>
      </c>
      <c r="B38" s="63" t="s">
        <v>6529</v>
      </c>
      <c r="C38" s="63" t="s">
        <v>14399</v>
      </c>
      <c r="D38" s="63">
        <v>195</v>
      </c>
      <c r="E38" s="122">
        <v>40857</v>
      </c>
      <c r="H38" s="123">
        <v>251</v>
      </c>
      <c r="I38" s="122">
        <v>40914</v>
      </c>
    </row>
    <row r="39" spans="1:13">
      <c r="A39" s="63" t="s">
        <v>3988</v>
      </c>
      <c r="B39" s="63" t="s">
        <v>6529</v>
      </c>
      <c r="C39" s="63" t="s">
        <v>14399</v>
      </c>
      <c r="D39" s="63">
        <v>195</v>
      </c>
      <c r="E39" s="122">
        <v>40857</v>
      </c>
      <c r="H39" s="123">
        <v>251</v>
      </c>
      <c r="I39" s="122">
        <v>40914</v>
      </c>
    </row>
    <row r="40" spans="1:13">
      <c r="A40" s="63" t="s">
        <v>4578</v>
      </c>
      <c r="B40" s="63" t="s">
        <v>4579</v>
      </c>
      <c r="C40" s="63" t="s">
        <v>14399</v>
      </c>
      <c r="E40" s="122">
        <v>40837</v>
      </c>
      <c r="I40" s="122">
        <v>40883</v>
      </c>
      <c r="L40" s="122">
        <v>41010</v>
      </c>
      <c r="M40" s="63" t="s">
        <v>11847</v>
      </c>
    </row>
    <row r="41" spans="1:13">
      <c r="A41" s="63" t="s">
        <v>4581</v>
      </c>
      <c r="B41" s="63" t="s">
        <v>4579</v>
      </c>
      <c r="C41" s="63" t="s">
        <v>14399</v>
      </c>
      <c r="E41" s="122">
        <v>40837</v>
      </c>
      <c r="I41" s="122">
        <v>40883</v>
      </c>
      <c r="L41" s="122">
        <v>41010</v>
      </c>
      <c r="M41" s="63" t="s">
        <v>11847</v>
      </c>
    </row>
    <row r="42" spans="1:13">
      <c r="A42" s="63" t="s">
        <v>14407</v>
      </c>
      <c r="B42" s="63" t="s">
        <v>6527</v>
      </c>
      <c r="C42" s="63" t="s">
        <v>14399</v>
      </c>
      <c r="E42" s="122">
        <v>40889</v>
      </c>
      <c r="H42" s="123">
        <v>82</v>
      </c>
      <c r="I42" s="122">
        <v>40974</v>
      </c>
    </row>
    <row r="43" spans="1:13">
      <c r="A43" s="63" t="s">
        <v>14408</v>
      </c>
      <c r="B43" s="63" t="s">
        <v>3985</v>
      </c>
      <c r="C43" s="63" t="s">
        <v>14403</v>
      </c>
      <c r="D43" s="63">
        <v>157</v>
      </c>
      <c r="E43" s="122">
        <v>40913</v>
      </c>
    </row>
    <row r="44" spans="1:13">
      <c r="A44" s="63" t="s">
        <v>5755</v>
      </c>
      <c r="B44" s="63" t="s">
        <v>5756</v>
      </c>
      <c r="C44" s="63" t="s">
        <v>14399</v>
      </c>
      <c r="D44" s="63">
        <v>75</v>
      </c>
      <c r="E44" s="122">
        <v>40924</v>
      </c>
      <c r="G44" s="122">
        <v>40925</v>
      </c>
    </row>
    <row r="45" spans="1:13">
      <c r="A45" s="63" t="s">
        <v>1083</v>
      </c>
      <c r="B45" s="63" t="s">
        <v>1081</v>
      </c>
      <c r="C45" s="63" t="s">
        <v>14399</v>
      </c>
      <c r="D45" s="63">
        <v>136</v>
      </c>
      <c r="E45" s="122">
        <v>40924</v>
      </c>
      <c r="H45" s="123">
        <v>201</v>
      </c>
      <c r="I45" s="122">
        <v>40988</v>
      </c>
      <c r="L45" s="122">
        <v>41010</v>
      </c>
      <c r="M45" s="63" t="s">
        <v>11847</v>
      </c>
    </row>
    <row r="46" spans="1:13">
      <c r="A46" s="63" t="s">
        <v>1080</v>
      </c>
      <c r="B46" s="63" t="s">
        <v>1081</v>
      </c>
      <c r="C46" s="63" t="s">
        <v>14399</v>
      </c>
      <c r="D46" s="63">
        <v>136</v>
      </c>
      <c r="E46" s="122">
        <v>40924</v>
      </c>
      <c r="H46" s="123">
        <v>201</v>
      </c>
      <c r="I46" s="122">
        <v>40988</v>
      </c>
      <c r="L46" s="122">
        <v>41010</v>
      </c>
      <c r="M46" s="63" t="s">
        <v>11847</v>
      </c>
    </row>
    <row r="47" spans="1:13">
      <c r="A47" s="63" t="s">
        <v>3431</v>
      </c>
      <c r="B47" s="63" t="s">
        <v>1081</v>
      </c>
      <c r="C47" s="63" t="s">
        <v>14399</v>
      </c>
      <c r="D47" s="63">
        <v>153</v>
      </c>
      <c r="E47" s="122">
        <v>40924</v>
      </c>
      <c r="H47" s="123">
        <v>218</v>
      </c>
      <c r="I47" s="122">
        <v>40988</v>
      </c>
      <c r="L47" s="122">
        <v>41010</v>
      </c>
      <c r="M47" s="63" t="s">
        <v>11847</v>
      </c>
    </row>
    <row r="48" spans="1:13">
      <c r="A48" s="63" t="s">
        <v>6507</v>
      </c>
      <c r="B48" s="63" t="s">
        <v>6508</v>
      </c>
      <c r="C48" s="63" t="s">
        <v>14399</v>
      </c>
      <c r="D48" s="63">
        <v>136</v>
      </c>
      <c r="E48" s="122">
        <v>40924</v>
      </c>
    </row>
    <row r="49" spans="1:13">
      <c r="A49" s="63" t="s">
        <v>5095</v>
      </c>
      <c r="B49" s="63" t="s">
        <v>5096</v>
      </c>
      <c r="C49" s="63" t="s">
        <v>14399</v>
      </c>
      <c r="D49" s="63">
        <v>121</v>
      </c>
      <c r="E49" s="122">
        <v>40924</v>
      </c>
      <c r="H49" s="123">
        <v>164</v>
      </c>
      <c r="I49" s="122">
        <v>40966</v>
      </c>
      <c r="L49" s="122">
        <v>41010</v>
      </c>
      <c r="M49" s="63" t="s">
        <v>11847</v>
      </c>
    </row>
    <row r="50" spans="1:13">
      <c r="A50" s="63" t="s">
        <v>591</v>
      </c>
      <c r="B50" s="63" t="s">
        <v>14409</v>
      </c>
      <c r="C50" s="63" t="s">
        <v>14403</v>
      </c>
      <c r="D50" s="63">
        <v>136</v>
      </c>
      <c r="E50" s="122">
        <v>40924</v>
      </c>
      <c r="H50" s="123">
        <v>201</v>
      </c>
      <c r="I50" s="122">
        <v>40988</v>
      </c>
    </row>
    <row r="51" spans="1:13">
      <c r="A51" s="63" t="s">
        <v>4585</v>
      </c>
      <c r="B51" s="63" t="s">
        <v>4586</v>
      </c>
      <c r="C51" s="63" t="s">
        <v>14399</v>
      </c>
      <c r="H51" s="123">
        <v>94</v>
      </c>
      <c r="I51" s="122">
        <v>40927</v>
      </c>
      <c r="J51" s="122">
        <v>40927</v>
      </c>
    </row>
    <row r="52" spans="1:13">
      <c r="A52" s="63" t="s">
        <v>1907</v>
      </c>
      <c r="B52" s="63" t="s">
        <v>1908</v>
      </c>
      <c r="C52" s="63" t="s">
        <v>14403</v>
      </c>
      <c r="D52" s="63">
        <v>126</v>
      </c>
      <c r="E52" s="122">
        <v>40942</v>
      </c>
      <c r="H52" s="123">
        <v>140</v>
      </c>
      <c r="I52" s="122">
        <v>40988</v>
      </c>
    </row>
    <row r="53" spans="1:13">
      <c r="A53" s="63" t="s">
        <v>5263</v>
      </c>
      <c r="B53" s="63" t="s">
        <v>5264</v>
      </c>
      <c r="C53" s="63" t="s">
        <v>14399</v>
      </c>
      <c r="D53" s="63">
        <v>112</v>
      </c>
      <c r="E53" s="122">
        <v>40960</v>
      </c>
      <c r="G53" s="122">
        <v>40960</v>
      </c>
      <c r="H53" s="123">
        <v>153</v>
      </c>
      <c r="I53" s="122">
        <v>41002</v>
      </c>
      <c r="K53" s="122">
        <v>41002</v>
      </c>
      <c r="L53" s="122">
        <v>41059</v>
      </c>
      <c r="M53" s="63" t="s">
        <v>11847</v>
      </c>
    </row>
    <row r="54" spans="1:13">
      <c r="A54" s="63" t="s">
        <v>5679</v>
      </c>
      <c r="B54" s="63" t="s">
        <v>5264</v>
      </c>
      <c r="C54" s="63" t="s">
        <v>14399</v>
      </c>
      <c r="D54" s="63">
        <v>112</v>
      </c>
      <c r="E54" s="122">
        <v>40960</v>
      </c>
      <c r="G54" s="122">
        <v>40960</v>
      </c>
      <c r="H54" s="123">
        <v>153</v>
      </c>
      <c r="I54" s="122">
        <v>41002</v>
      </c>
      <c r="K54" s="122">
        <v>41002</v>
      </c>
      <c r="L54" s="122">
        <v>41059</v>
      </c>
      <c r="M54" s="63" t="s">
        <v>11847</v>
      </c>
    </row>
    <row r="55" spans="1:13">
      <c r="A55" s="63" t="s">
        <v>446</v>
      </c>
      <c r="B55" s="63" t="s">
        <v>1594</v>
      </c>
      <c r="C55" s="63" t="s">
        <v>14403</v>
      </c>
      <c r="H55" s="123">
        <v>572</v>
      </c>
      <c r="I55" s="122">
        <v>40981</v>
      </c>
    </row>
    <row r="56" spans="1:13">
      <c r="A56" s="63" t="s">
        <v>419</v>
      </c>
      <c r="B56" s="63" t="s">
        <v>4635</v>
      </c>
      <c r="C56" s="63" t="s">
        <v>14403</v>
      </c>
      <c r="H56" s="123">
        <v>180</v>
      </c>
      <c r="I56" s="122">
        <v>40982</v>
      </c>
    </row>
    <row r="57" spans="1:13">
      <c r="A57" s="128" t="s">
        <v>5762</v>
      </c>
      <c r="B57" s="128" t="s">
        <v>5763</v>
      </c>
      <c r="C57" s="63" t="s">
        <v>14399</v>
      </c>
      <c r="D57" s="63">
        <v>125</v>
      </c>
      <c r="E57" s="122">
        <v>40987</v>
      </c>
    </row>
    <row r="58" spans="1:13">
      <c r="A58" s="128" t="s">
        <v>14410</v>
      </c>
      <c r="B58" s="128" t="s">
        <v>4635</v>
      </c>
      <c r="C58" s="63" t="s">
        <v>14399</v>
      </c>
      <c r="H58" s="123">
        <v>48</v>
      </c>
      <c r="I58" s="122">
        <v>40988</v>
      </c>
    </row>
    <row r="59" spans="1:13">
      <c r="A59" s="63" t="s">
        <v>600</v>
      </c>
      <c r="B59" s="63" t="s">
        <v>601</v>
      </c>
      <c r="C59" s="63" t="s">
        <v>14403</v>
      </c>
      <c r="H59" s="123">
        <v>428</v>
      </c>
      <c r="I59" s="122">
        <v>40988</v>
      </c>
    </row>
    <row r="60" spans="1:13">
      <c r="A60" s="128" t="s">
        <v>5517</v>
      </c>
      <c r="B60" s="128" t="s">
        <v>14411</v>
      </c>
      <c r="C60" s="63" t="s">
        <v>14403</v>
      </c>
      <c r="H60" s="123">
        <v>110</v>
      </c>
      <c r="I60" s="122">
        <v>40988</v>
      </c>
    </row>
    <row r="61" spans="1:13">
      <c r="A61" s="128" t="s">
        <v>5654</v>
      </c>
      <c r="B61" s="128" t="s">
        <v>14412</v>
      </c>
      <c r="C61" s="63" t="s">
        <v>14403</v>
      </c>
      <c r="H61" s="123">
        <v>0</v>
      </c>
      <c r="I61" s="122">
        <v>40988</v>
      </c>
    </row>
    <row r="62" spans="1:13">
      <c r="A62" s="128" t="s">
        <v>2470</v>
      </c>
      <c r="B62" s="128" t="s">
        <v>14413</v>
      </c>
      <c r="C62" s="63" t="s">
        <v>14399</v>
      </c>
      <c r="H62" s="123">
        <v>122</v>
      </c>
      <c r="I62" s="122">
        <v>41046</v>
      </c>
    </row>
    <row r="63" spans="1:13">
      <c r="A63" s="128" t="s">
        <v>3950</v>
      </c>
      <c r="B63" s="128" t="s">
        <v>3951</v>
      </c>
      <c r="C63" s="63" t="s">
        <v>14399</v>
      </c>
      <c r="D63" s="63">
        <v>122</v>
      </c>
      <c r="E63" s="122">
        <v>41046</v>
      </c>
    </row>
    <row r="64" spans="1:13">
      <c r="A64" s="128" t="s">
        <v>5533</v>
      </c>
      <c r="B64" s="128" t="s">
        <v>5534</v>
      </c>
      <c r="C64" s="63" t="s">
        <v>14403</v>
      </c>
      <c r="D64" s="63">
        <v>123</v>
      </c>
      <c r="E64" s="122">
        <v>41047</v>
      </c>
      <c r="L64" s="122"/>
    </row>
    <row r="65" spans="1:13">
      <c r="A65" s="63" t="s">
        <v>4915</v>
      </c>
      <c r="B65" s="128" t="s">
        <v>4916</v>
      </c>
      <c r="C65" s="63" t="s">
        <v>14399</v>
      </c>
      <c r="L65" s="122">
        <v>41010</v>
      </c>
      <c r="M65" s="63" t="s">
        <v>11847</v>
      </c>
    </row>
    <row r="66" spans="1:13">
      <c r="A66" s="63" t="s">
        <v>4575</v>
      </c>
      <c r="B66" s="128" t="s">
        <v>4576</v>
      </c>
      <c r="C66" s="63" t="s">
        <v>14399</v>
      </c>
      <c r="L66" s="122">
        <v>41010</v>
      </c>
      <c r="M66" s="63" t="s">
        <v>11847</v>
      </c>
    </row>
    <row r="67" spans="1:13">
      <c r="A67" s="63" t="s">
        <v>6507</v>
      </c>
      <c r="B67" s="63" t="s">
        <v>6508</v>
      </c>
      <c r="C67" s="63" t="s">
        <v>14399</v>
      </c>
      <c r="D67" s="63">
        <v>139</v>
      </c>
      <c r="E67" s="122">
        <v>41051</v>
      </c>
    </row>
    <row r="68" spans="1:13">
      <c r="A68" s="63" t="s">
        <v>397</v>
      </c>
      <c r="B68" s="63" t="s">
        <v>398</v>
      </c>
      <c r="C68" s="63" t="s">
        <v>14403</v>
      </c>
      <c r="D68" s="63">
        <v>95</v>
      </c>
      <c r="E68" s="122">
        <v>41065</v>
      </c>
      <c r="H68" s="123">
        <v>124</v>
      </c>
      <c r="I68" s="122">
        <v>41093</v>
      </c>
    </row>
    <row r="69" spans="1:13">
      <c r="A69" s="63" t="s">
        <v>4572</v>
      </c>
      <c r="B69" s="63" t="s">
        <v>4573</v>
      </c>
      <c r="C69" s="63" t="s">
        <v>14399</v>
      </c>
      <c r="D69" s="63">
        <v>123</v>
      </c>
      <c r="E69" s="122">
        <v>41065</v>
      </c>
      <c r="H69" s="123">
        <v>152</v>
      </c>
      <c r="I69" s="122">
        <v>41092</v>
      </c>
    </row>
    <row r="70" spans="1:13">
      <c r="A70" s="63" t="s">
        <v>5762</v>
      </c>
      <c r="B70" s="63" t="s">
        <v>5763</v>
      </c>
      <c r="C70" s="63" t="s">
        <v>14399</v>
      </c>
      <c r="D70" s="63">
        <v>95</v>
      </c>
      <c r="E70" s="122">
        <v>41065</v>
      </c>
      <c r="F70" s="122">
        <v>41065</v>
      </c>
    </row>
    <row r="71" spans="1:13">
      <c r="A71" s="63" t="s">
        <v>2232</v>
      </c>
      <c r="B71" s="63" t="s">
        <v>3993</v>
      </c>
      <c r="C71" s="63" t="s">
        <v>14399</v>
      </c>
      <c r="D71" s="63">
        <v>132</v>
      </c>
      <c r="E71" s="122">
        <v>41094</v>
      </c>
      <c r="F71" s="122">
        <v>41094</v>
      </c>
      <c r="H71" s="123">
        <v>222</v>
      </c>
      <c r="I71" s="122">
        <v>41162</v>
      </c>
      <c r="J71" s="122">
        <v>41162</v>
      </c>
    </row>
    <row r="72" spans="1:13">
      <c r="A72" s="63" t="s">
        <v>2234</v>
      </c>
      <c r="B72" s="63" t="s">
        <v>3993</v>
      </c>
      <c r="C72" s="63" t="s">
        <v>14399</v>
      </c>
      <c r="D72" s="63">
        <v>132</v>
      </c>
      <c r="E72" s="122">
        <v>41094</v>
      </c>
      <c r="F72" s="122">
        <v>41094</v>
      </c>
      <c r="H72" s="123">
        <v>222</v>
      </c>
      <c r="I72" s="122">
        <v>41162</v>
      </c>
      <c r="J72" s="122">
        <v>41162</v>
      </c>
    </row>
    <row r="73" spans="1:13">
      <c r="A73" s="63" t="s">
        <v>5074</v>
      </c>
      <c r="B73" s="63" t="s">
        <v>3993</v>
      </c>
      <c r="C73" s="63" t="s">
        <v>14399</v>
      </c>
      <c r="D73" s="63">
        <v>138</v>
      </c>
      <c r="E73" s="122">
        <v>41094</v>
      </c>
      <c r="F73" s="122">
        <v>41094</v>
      </c>
      <c r="H73" s="123">
        <v>222</v>
      </c>
      <c r="I73" s="122">
        <v>41162</v>
      </c>
      <c r="J73" s="122">
        <v>41162</v>
      </c>
    </row>
    <row r="74" spans="1:13">
      <c r="A74" s="63" t="s">
        <v>5076</v>
      </c>
      <c r="B74" s="63" t="s">
        <v>3993</v>
      </c>
      <c r="C74" s="63" t="s">
        <v>14399</v>
      </c>
      <c r="D74" s="63">
        <v>138</v>
      </c>
      <c r="E74" s="122">
        <v>41094</v>
      </c>
      <c r="F74" s="122">
        <v>41094</v>
      </c>
      <c r="H74" s="123">
        <v>222</v>
      </c>
      <c r="I74" s="122">
        <v>41162</v>
      </c>
      <c r="J74" s="122">
        <v>41162</v>
      </c>
    </row>
    <row r="75" spans="1:13">
      <c r="A75" s="63" t="s">
        <v>5087</v>
      </c>
      <c r="B75" s="63" t="s">
        <v>3993</v>
      </c>
      <c r="C75" s="63" t="s">
        <v>14399</v>
      </c>
      <c r="D75" s="63">
        <v>138</v>
      </c>
      <c r="E75" s="122">
        <v>41094</v>
      </c>
      <c r="F75" s="122">
        <v>41094</v>
      </c>
      <c r="H75" s="123">
        <v>222</v>
      </c>
      <c r="I75" s="122">
        <v>41162</v>
      </c>
      <c r="J75" s="122">
        <v>41162</v>
      </c>
    </row>
    <row r="76" spans="1:13">
      <c r="A76" s="63" t="s">
        <v>3763</v>
      </c>
      <c r="B76" s="63" t="s">
        <v>3993</v>
      </c>
      <c r="C76" s="63" t="s">
        <v>14399</v>
      </c>
      <c r="D76" s="63">
        <v>144</v>
      </c>
      <c r="E76" s="122">
        <v>41094</v>
      </c>
      <c r="H76" s="123">
        <v>222</v>
      </c>
      <c r="I76" s="122">
        <v>41162</v>
      </c>
      <c r="J76" s="122">
        <v>41162</v>
      </c>
    </row>
    <row r="77" spans="1:13">
      <c r="A77" s="63" t="s">
        <v>3992</v>
      </c>
      <c r="B77" s="63" t="s">
        <v>3993</v>
      </c>
      <c r="C77" s="63" t="s">
        <v>14399</v>
      </c>
      <c r="D77" s="63">
        <v>151</v>
      </c>
      <c r="E77" s="122">
        <v>41094</v>
      </c>
      <c r="H77" s="123">
        <v>222</v>
      </c>
      <c r="I77" s="122">
        <v>41162</v>
      </c>
      <c r="J77" s="122">
        <v>41162</v>
      </c>
    </row>
    <row r="78" spans="1:13">
      <c r="A78" s="63" t="s">
        <v>4598</v>
      </c>
      <c r="B78" s="63" t="s">
        <v>4599</v>
      </c>
      <c r="C78" s="63" t="s">
        <v>14399</v>
      </c>
      <c r="D78" s="63">
        <v>166</v>
      </c>
      <c r="E78" s="122">
        <v>41094</v>
      </c>
      <c r="G78" s="122">
        <v>41094</v>
      </c>
      <c r="H78" s="123">
        <v>237</v>
      </c>
      <c r="I78" s="122">
        <v>41162</v>
      </c>
      <c r="J78" s="122">
        <v>41162</v>
      </c>
    </row>
    <row r="79" spans="1:13">
      <c r="A79" s="63" t="s">
        <v>2527</v>
      </c>
      <c r="B79" s="63" t="s">
        <v>4599</v>
      </c>
      <c r="C79" s="63" t="s">
        <v>14399</v>
      </c>
      <c r="D79" s="63">
        <v>167</v>
      </c>
      <c r="E79" s="122">
        <v>41094</v>
      </c>
      <c r="G79" s="122">
        <v>41094</v>
      </c>
      <c r="H79" s="123">
        <v>238</v>
      </c>
      <c r="I79" s="122">
        <v>41162</v>
      </c>
      <c r="J79" s="122">
        <v>41162</v>
      </c>
    </row>
    <row r="80" spans="1:13">
      <c r="A80" s="63" t="s">
        <v>622</v>
      </c>
      <c r="B80" s="63" t="s">
        <v>623</v>
      </c>
      <c r="C80" s="63" t="s">
        <v>14399</v>
      </c>
      <c r="D80" s="63">
        <v>117</v>
      </c>
      <c r="E80" s="122">
        <v>41094</v>
      </c>
      <c r="G80" s="122">
        <v>41094</v>
      </c>
      <c r="H80" s="123">
        <v>188</v>
      </c>
      <c r="I80" s="122">
        <v>41162</v>
      </c>
      <c r="J80" s="122">
        <v>41162</v>
      </c>
    </row>
    <row r="81" spans="1:13">
      <c r="A81" s="63" t="s">
        <v>5267</v>
      </c>
      <c r="B81" s="63" t="s">
        <v>5268</v>
      </c>
      <c r="C81" s="63" t="s">
        <v>14399</v>
      </c>
      <c r="D81" s="63">
        <v>117</v>
      </c>
      <c r="E81" s="122">
        <v>41079</v>
      </c>
      <c r="H81" s="123">
        <v>147</v>
      </c>
      <c r="I81" s="122">
        <v>41106</v>
      </c>
    </row>
    <row r="82" spans="1:13">
      <c r="A82" s="63" t="s">
        <v>3295</v>
      </c>
      <c r="B82" s="63" t="s">
        <v>3296</v>
      </c>
      <c r="C82" s="63" t="s">
        <v>14399</v>
      </c>
      <c r="D82" s="63">
        <v>60</v>
      </c>
      <c r="E82" s="122">
        <v>41079</v>
      </c>
      <c r="H82" s="123">
        <v>95</v>
      </c>
      <c r="I82" s="122">
        <v>41106</v>
      </c>
    </row>
    <row r="83" spans="1:13">
      <c r="A83" s="63" t="s">
        <v>750</v>
      </c>
      <c r="B83" s="63" t="s">
        <v>13593</v>
      </c>
      <c r="C83" s="63" t="s">
        <v>14403</v>
      </c>
      <c r="D83" s="63">
        <v>130</v>
      </c>
      <c r="E83" s="122">
        <v>41102</v>
      </c>
    </row>
    <row r="84" spans="1:13">
      <c r="A84" s="63" t="s">
        <v>4607</v>
      </c>
      <c r="B84" s="63" t="s">
        <v>4608</v>
      </c>
      <c r="C84" s="63" t="s">
        <v>14399</v>
      </c>
      <c r="D84" s="63">
        <v>128</v>
      </c>
      <c r="E84" s="122">
        <v>41110</v>
      </c>
      <c r="I84" s="147">
        <v>41141</v>
      </c>
    </row>
    <row r="85" spans="1:13">
      <c r="A85" s="63" t="s">
        <v>2222</v>
      </c>
      <c r="B85" s="63" t="s">
        <v>2223</v>
      </c>
      <c r="C85" s="63" t="s">
        <v>14399</v>
      </c>
      <c r="D85" s="63">
        <v>95</v>
      </c>
      <c r="E85" s="122">
        <v>41110</v>
      </c>
      <c r="H85" s="123">
        <v>126</v>
      </c>
      <c r="I85" s="122">
        <v>41141</v>
      </c>
    </row>
    <row r="86" spans="1:13">
      <c r="A86" s="128" t="s">
        <v>5533</v>
      </c>
      <c r="B86" s="128" t="s">
        <v>5534</v>
      </c>
      <c r="C86" s="63" t="s">
        <v>14403</v>
      </c>
      <c r="D86" s="63">
        <v>135</v>
      </c>
      <c r="E86" s="122">
        <v>41117</v>
      </c>
    </row>
    <row r="87" spans="1:13">
      <c r="A87" s="63" t="s">
        <v>394</v>
      </c>
      <c r="B87" s="63" t="s">
        <v>395</v>
      </c>
      <c r="C87" s="63" t="s">
        <v>14403</v>
      </c>
      <c r="D87" s="63">
        <v>188</v>
      </c>
      <c r="E87" s="122">
        <v>41117</v>
      </c>
    </row>
    <row r="88" spans="1:13">
      <c r="A88" s="63" t="s">
        <v>3978</v>
      </c>
      <c r="B88" s="63" t="s">
        <v>3979</v>
      </c>
      <c r="C88" s="63" t="s">
        <v>14399</v>
      </c>
      <c r="L88" s="122">
        <v>41109</v>
      </c>
      <c r="M88" s="63" t="s">
        <v>11847</v>
      </c>
    </row>
    <row r="89" spans="1:13">
      <c r="A89" s="63" t="s">
        <v>3995</v>
      </c>
      <c r="B89" s="63" t="s">
        <v>3996</v>
      </c>
      <c r="C89" s="63" t="s">
        <v>14399</v>
      </c>
      <c r="D89" s="63">
        <v>162</v>
      </c>
      <c r="E89" s="122">
        <v>41164</v>
      </c>
      <c r="H89" s="123">
        <v>196</v>
      </c>
      <c r="I89" s="122">
        <v>41198</v>
      </c>
    </row>
    <row r="90" spans="1:13">
      <c r="A90" s="63" t="s">
        <v>574</v>
      </c>
      <c r="B90" s="63" t="s">
        <v>4603</v>
      </c>
      <c r="C90" s="63" t="s">
        <v>14403</v>
      </c>
      <c r="D90" s="63">
        <v>156</v>
      </c>
      <c r="E90" s="122">
        <v>41172</v>
      </c>
    </row>
    <row r="91" spans="1:13">
      <c r="A91" s="63" t="s">
        <v>2166</v>
      </c>
      <c r="B91" s="63" t="s">
        <v>2167</v>
      </c>
      <c r="C91" s="63" t="s">
        <v>14399</v>
      </c>
      <c r="D91" s="63">
        <v>153</v>
      </c>
      <c r="E91" s="122">
        <v>41185</v>
      </c>
      <c r="H91" s="123">
        <v>166</v>
      </c>
      <c r="I91" s="122">
        <v>41198</v>
      </c>
    </row>
    <row r="92" spans="1:13">
      <c r="A92" s="63" t="s">
        <v>6342</v>
      </c>
      <c r="B92" s="63" t="s">
        <v>2167</v>
      </c>
      <c r="C92" s="63" t="s">
        <v>14399</v>
      </c>
      <c r="D92" s="63">
        <v>138</v>
      </c>
      <c r="E92" s="122">
        <v>41185</v>
      </c>
      <c r="H92" s="123">
        <v>151</v>
      </c>
      <c r="I92" s="122">
        <v>41198</v>
      </c>
    </row>
    <row r="93" spans="1:13">
      <c r="A93" s="63" t="s">
        <v>6346</v>
      </c>
      <c r="B93" s="63" t="s">
        <v>2167</v>
      </c>
      <c r="C93" s="63" t="s">
        <v>14399</v>
      </c>
      <c r="D93" s="63">
        <v>153</v>
      </c>
      <c r="E93" s="122">
        <v>41185</v>
      </c>
      <c r="H93" s="123">
        <v>166</v>
      </c>
      <c r="I93" s="122">
        <v>41198</v>
      </c>
    </row>
    <row r="94" spans="1:13">
      <c r="A94" s="63" t="s">
        <v>4277</v>
      </c>
      <c r="B94" s="63" t="s">
        <v>4278</v>
      </c>
      <c r="C94" s="63" t="s">
        <v>14399</v>
      </c>
      <c r="D94" s="63">
        <v>137</v>
      </c>
      <c r="E94" s="122">
        <v>41198</v>
      </c>
    </row>
    <row r="95" spans="1:13">
      <c r="A95" s="63" t="s">
        <v>2236</v>
      </c>
      <c r="B95" s="63" t="s">
        <v>2237</v>
      </c>
      <c r="C95" s="63" t="s">
        <v>14399</v>
      </c>
      <c r="D95" s="63">
        <v>123</v>
      </c>
      <c r="E95" s="122">
        <v>41198</v>
      </c>
      <c r="H95" s="123">
        <v>174</v>
      </c>
      <c r="I95" s="122">
        <v>41305</v>
      </c>
    </row>
    <row r="96" spans="1:13">
      <c r="A96" s="63" t="s">
        <v>567</v>
      </c>
      <c r="B96" s="63" t="s">
        <v>568</v>
      </c>
      <c r="C96" s="63" t="s">
        <v>14403</v>
      </c>
      <c r="D96" s="63">
        <v>119</v>
      </c>
      <c r="E96" s="122">
        <v>41205</v>
      </c>
      <c r="H96" s="123">
        <v>133</v>
      </c>
      <c r="I96" s="122">
        <v>41219</v>
      </c>
    </row>
    <row r="97" spans="1:9">
      <c r="A97" s="63" t="s">
        <v>533</v>
      </c>
      <c r="B97" s="63" t="s">
        <v>3985</v>
      </c>
      <c r="C97" s="63" t="s">
        <v>14403</v>
      </c>
      <c r="D97" s="63">
        <v>204</v>
      </c>
      <c r="E97" s="122">
        <v>41205</v>
      </c>
    </row>
    <row r="98" spans="1:9">
      <c r="A98" s="63" t="s">
        <v>2485</v>
      </c>
      <c r="B98" s="63" t="s">
        <v>2481</v>
      </c>
      <c r="C98" s="63" t="s">
        <v>14399</v>
      </c>
      <c r="H98" s="123">
        <v>0</v>
      </c>
      <c r="I98" s="122">
        <v>41234</v>
      </c>
    </row>
    <row r="99" spans="1:9">
      <c r="A99" s="63" t="s">
        <v>750</v>
      </c>
      <c r="B99" s="63" t="s">
        <v>13593</v>
      </c>
      <c r="C99" s="63" t="s">
        <v>14403</v>
      </c>
      <c r="D99" s="63">
        <v>127</v>
      </c>
      <c r="E99" s="122">
        <v>41219</v>
      </c>
      <c r="H99" s="123">
        <v>231</v>
      </c>
      <c r="I99" s="122">
        <v>41323</v>
      </c>
    </row>
    <row r="100" spans="1:9">
      <c r="A100" s="63" t="s">
        <v>1930</v>
      </c>
      <c r="B100" s="63" t="s">
        <v>2092</v>
      </c>
      <c r="C100" s="63" t="s">
        <v>14399</v>
      </c>
      <c r="D100" s="63">
        <v>56</v>
      </c>
      <c r="E100" s="122">
        <v>41236</v>
      </c>
    </row>
    <row r="101" spans="1:9">
      <c r="A101" s="63" t="s">
        <v>2093</v>
      </c>
      <c r="B101" s="63" t="s">
        <v>2092</v>
      </c>
      <c r="C101" s="63" t="s">
        <v>14399</v>
      </c>
      <c r="D101" s="63">
        <v>114</v>
      </c>
      <c r="E101" s="122">
        <v>41237</v>
      </c>
    </row>
    <row r="102" spans="1:9">
      <c r="A102" s="63" t="s">
        <v>622</v>
      </c>
      <c r="B102" s="63" t="s">
        <v>2092</v>
      </c>
      <c r="C102" s="63" t="s">
        <v>14399</v>
      </c>
      <c r="D102" s="63">
        <v>140</v>
      </c>
      <c r="E102" s="122">
        <v>41238</v>
      </c>
    </row>
    <row r="103" spans="1:9">
      <c r="A103" s="63" t="s">
        <v>5115</v>
      </c>
      <c r="B103" s="63" t="s">
        <v>644</v>
      </c>
      <c r="C103" s="63" t="s">
        <v>14399</v>
      </c>
      <c r="D103" s="63">
        <v>114</v>
      </c>
      <c r="E103" s="122">
        <v>41250</v>
      </c>
    </row>
    <row r="104" spans="1:9">
      <c r="A104" s="63" t="s">
        <v>4355</v>
      </c>
      <c r="B104" s="63" t="s">
        <v>644</v>
      </c>
      <c r="C104" s="63" t="s">
        <v>14399</v>
      </c>
      <c r="D104" s="63">
        <v>128</v>
      </c>
      <c r="E104" s="122">
        <v>41250</v>
      </c>
    </row>
    <row r="105" spans="1:9">
      <c r="A105" s="63" t="s">
        <v>4356</v>
      </c>
      <c r="B105" s="63" t="s">
        <v>644</v>
      </c>
      <c r="C105" s="63" t="s">
        <v>14399</v>
      </c>
      <c r="D105" s="63">
        <v>128</v>
      </c>
      <c r="E105" s="122">
        <v>41250</v>
      </c>
    </row>
    <row r="106" spans="1:9">
      <c r="A106" s="63" t="s">
        <v>5617</v>
      </c>
      <c r="B106" s="63" t="s">
        <v>5618</v>
      </c>
      <c r="C106" s="63" t="s">
        <v>14399</v>
      </c>
      <c r="D106" s="63">
        <v>90</v>
      </c>
      <c r="E106" s="122">
        <v>41256</v>
      </c>
      <c r="H106" s="123">
        <v>95</v>
      </c>
      <c r="I106" s="122">
        <v>41262</v>
      </c>
    </row>
    <row r="107" spans="1:9">
      <c r="A107" s="63" t="s">
        <v>2770</v>
      </c>
      <c r="B107" s="63" t="s">
        <v>5618</v>
      </c>
      <c r="C107" s="63" t="s">
        <v>14399</v>
      </c>
      <c r="D107" s="63">
        <v>90</v>
      </c>
      <c r="E107" s="122">
        <v>41256</v>
      </c>
      <c r="H107" s="123">
        <v>95</v>
      </c>
      <c r="I107" s="122">
        <v>41262</v>
      </c>
    </row>
    <row r="108" spans="1:9">
      <c r="A108" s="63" t="s">
        <v>2771</v>
      </c>
      <c r="B108" s="63" t="s">
        <v>5618</v>
      </c>
      <c r="C108" s="63" t="s">
        <v>14399</v>
      </c>
      <c r="D108" s="63">
        <v>90</v>
      </c>
      <c r="E108" s="122">
        <v>41256</v>
      </c>
      <c r="H108" s="123">
        <v>95</v>
      </c>
      <c r="I108" s="122">
        <v>41262</v>
      </c>
    </row>
    <row r="109" spans="1:9">
      <c r="A109" s="63" t="s">
        <v>5620</v>
      </c>
      <c r="B109" s="63" t="s">
        <v>5618</v>
      </c>
      <c r="C109" s="63" t="s">
        <v>14399</v>
      </c>
      <c r="D109" s="63">
        <v>100</v>
      </c>
      <c r="E109" s="122">
        <v>41256</v>
      </c>
      <c r="H109" s="123">
        <v>105</v>
      </c>
      <c r="I109" s="122">
        <v>41262</v>
      </c>
    </row>
    <row r="110" spans="1:9">
      <c r="A110" s="63" t="s">
        <v>5622</v>
      </c>
      <c r="B110" s="63" t="s">
        <v>5618</v>
      </c>
      <c r="C110" s="63" t="s">
        <v>14399</v>
      </c>
      <c r="D110" s="63">
        <v>100</v>
      </c>
      <c r="E110" s="122">
        <v>41256</v>
      </c>
      <c r="H110" s="123">
        <v>105</v>
      </c>
      <c r="I110" s="122">
        <v>41262</v>
      </c>
    </row>
    <row r="111" spans="1:9">
      <c r="A111" s="63" t="s">
        <v>5624</v>
      </c>
      <c r="B111" s="63" t="s">
        <v>5618</v>
      </c>
      <c r="C111" s="63" t="s">
        <v>14399</v>
      </c>
      <c r="D111" s="63">
        <v>100</v>
      </c>
      <c r="E111" s="122">
        <v>41256</v>
      </c>
      <c r="H111" s="123">
        <v>105</v>
      </c>
      <c r="I111" s="122">
        <v>41262</v>
      </c>
    </row>
    <row r="112" spans="1:9">
      <c r="A112" s="63" t="s">
        <v>5625</v>
      </c>
      <c r="B112" s="63" t="s">
        <v>5618</v>
      </c>
      <c r="C112" s="63" t="s">
        <v>14399</v>
      </c>
      <c r="D112" s="63">
        <v>100</v>
      </c>
      <c r="E112" s="122">
        <v>41256</v>
      </c>
      <c r="H112" s="123">
        <v>105</v>
      </c>
      <c r="I112" s="122">
        <v>41262</v>
      </c>
    </row>
    <row r="113" spans="1:9">
      <c r="A113" s="63" t="s">
        <v>5731</v>
      </c>
      <c r="B113" s="63" t="s">
        <v>5732</v>
      </c>
      <c r="C113" s="63" t="s">
        <v>14399</v>
      </c>
      <c r="H113" s="63">
        <v>79</v>
      </c>
      <c r="I113" s="122">
        <v>41256</v>
      </c>
    </row>
    <row r="114" spans="1:9">
      <c r="A114" s="63" t="s">
        <v>5766</v>
      </c>
      <c r="B114" s="63" t="s">
        <v>1102</v>
      </c>
      <c r="C114" s="63" t="s">
        <v>14399</v>
      </c>
      <c r="D114" s="63">
        <v>132</v>
      </c>
      <c r="E114" s="122">
        <v>41267</v>
      </c>
    </row>
    <row r="115" spans="1:9">
      <c r="A115" s="63" t="s">
        <v>1104</v>
      </c>
      <c r="B115" s="63" t="s">
        <v>1102</v>
      </c>
      <c r="C115" s="63" t="s">
        <v>14399</v>
      </c>
      <c r="D115" s="63">
        <v>145</v>
      </c>
      <c r="E115" s="122">
        <v>41267</v>
      </c>
    </row>
    <row r="116" spans="1:9">
      <c r="A116" s="63" t="s">
        <v>5767</v>
      </c>
      <c r="B116" s="63" t="s">
        <v>1102</v>
      </c>
      <c r="C116" s="63" t="s">
        <v>14399</v>
      </c>
      <c r="D116" s="63">
        <v>132</v>
      </c>
      <c r="E116" s="122">
        <v>41267</v>
      </c>
    </row>
    <row r="117" spans="1:9">
      <c r="A117" s="128" t="s">
        <v>3950</v>
      </c>
      <c r="B117" s="128" t="s">
        <v>3951</v>
      </c>
      <c r="C117" s="63" t="s">
        <v>14399</v>
      </c>
      <c r="D117" s="63">
        <v>153</v>
      </c>
      <c r="E117" s="122">
        <v>41289</v>
      </c>
    </row>
    <row r="118" spans="1:9">
      <c r="A118" s="63" t="s">
        <v>3274</v>
      </c>
      <c r="B118" s="63" t="s">
        <v>3275</v>
      </c>
      <c r="C118" s="63" t="s">
        <v>14399</v>
      </c>
      <c r="D118" s="63">
        <v>134</v>
      </c>
      <c r="E118" s="122">
        <v>41289</v>
      </c>
      <c r="H118" s="123">
        <v>168</v>
      </c>
      <c r="I118" s="122">
        <v>41323</v>
      </c>
    </row>
    <row r="119" spans="1:9">
      <c r="A119" s="63" t="s">
        <v>5755</v>
      </c>
      <c r="B119" s="63" t="s">
        <v>5756</v>
      </c>
      <c r="C119" s="63" t="s">
        <v>14399</v>
      </c>
      <c r="D119" s="63">
        <v>83</v>
      </c>
      <c r="E119" s="122">
        <v>41297</v>
      </c>
      <c r="G119" s="122">
        <v>41297</v>
      </c>
    </row>
    <row r="120" spans="1:9">
      <c r="A120" s="63" t="s">
        <v>407</v>
      </c>
      <c r="B120" s="63" t="s">
        <v>6522</v>
      </c>
      <c r="C120" s="63" t="s">
        <v>14403</v>
      </c>
      <c r="H120" s="63">
        <v>721</v>
      </c>
      <c r="I120" s="122">
        <v>41324</v>
      </c>
    </row>
    <row r="121" spans="1:9">
      <c r="A121" s="63" t="s">
        <v>409</v>
      </c>
      <c r="B121" s="63" t="s">
        <v>6522</v>
      </c>
      <c r="C121" s="63" t="s">
        <v>14403</v>
      </c>
      <c r="H121" s="63">
        <v>721</v>
      </c>
      <c r="I121" s="122">
        <v>41324</v>
      </c>
    </row>
    <row r="122" spans="1:9">
      <c r="A122" s="63" t="s">
        <v>243</v>
      </c>
      <c r="B122" s="63" t="s">
        <v>244</v>
      </c>
      <c r="C122" s="63" t="s">
        <v>14399</v>
      </c>
      <c r="D122" s="63">
        <v>113</v>
      </c>
      <c r="E122" s="122">
        <v>41327</v>
      </c>
      <c r="G122" s="122">
        <v>41327</v>
      </c>
    </row>
    <row r="123" spans="1:9">
      <c r="A123" s="63" t="s">
        <v>5533</v>
      </c>
      <c r="B123" s="63" t="s">
        <v>5534</v>
      </c>
      <c r="C123" s="63" t="s">
        <v>14403</v>
      </c>
      <c r="D123" s="63">
        <v>130</v>
      </c>
      <c r="E123" s="122">
        <v>41327</v>
      </c>
    </row>
    <row r="124" spans="1:9">
      <c r="A124" s="63" t="s">
        <v>533</v>
      </c>
      <c r="B124" s="63" t="s">
        <v>3985</v>
      </c>
      <c r="C124" s="63" t="s">
        <v>14403</v>
      </c>
      <c r="D124" s="63">
        <v>162</v>
      </c>
      <c r="E124" s="122">
        <v>41345</v>
      </c>
    </row>
    <row r="125" spans="1:9">
      <c r="A125" s="63" t="s">
        <v>1905</v>
      </c>
      <c r="B125" s="63" t="s">
        <v>1092</v>
      </c>
      <c r="C125" s="63" t="s">
        <v>14403</v>
      </c>
      <c r="D125" s="63">
        <v>112</v>
      </c>
      <c r="E125" s="122">
        <v>41358</v>
      </c>
    </row>
    <row r="126" spans="1:9">
      <c r="A126" s="63" t="s">
        <v>1123</v>
      </c>
      <c r="B126" s="63" t="s">
        <v>1124</v>
      </c>
      <c r="C126" s="63" t="s">
        <v>14399</v>
      </c>
      <c r="D126" s="63">
        <v>137</v>
      </c>
      <c r="E126" s="122">
        <v>41351</v>
      </c>
    </row>
    <row r="127" spans="1:9">
      <c r="A127" s="63" t="s">
        <v>3950</v>
      </c>
      <c r="B127" s="63" t="s">
        <v>3951</v>
      </c>
      <c r="C127" s="63" t="s">
        <v>14399</v>
      </c>
      <c r="D127" s="63">
        <v>111</v>
      </c>
      <c r="E127" s="122">
        <v>41408</v>
      </c>
    </row>
    <row r="128" spans="1:9">
      <c r="A128" s="63" t="s">
        <v>4385</v>
      </c>
      <c r="B128" s="63" t="s">
        <v>4386</v>
      </c>
      <c r="C128" s="63" t="s">
        <v>14399</v>
      </c>
      <c r="D128" s="63">
        <v>134</v>
      </c>
      <c r="E128" s="122">
        <v>41408</v>
      </c>
      <c r="H128" s="123">
        <v>225</v>
      </c>
      <c r="I128" s="122">
        <v>41499</v>
      </c>
    </row>
    <row r="129" spans="1:10">
      <c r="A129" s="63" t="s">
        <v>4422</v>
      </c>
      <c r="B129" s="63" t="s">
        <v>4403</v>
      </c>
      <c r="C129" s="63" t="s">
        <v>14399</v>
      </c>
      <c r="D129" s="63">
        <v>119</v>
      </c>
      <c r="E129" s="122">
        <v>41408</v>
      </c>
    </row>
    <row r="130" spans="1:10">
      <c r="A130" s="63" t="s">
        <v>1725</v>
      </c>
      <c r="B130" s="63" t="s">
        <v>1726</v>
      </c>
      <c r="C130" s="63" t="s">
        <v>14399</v>
      </c>
      <c r="D130" s="63">
        <v>103</v>
      </c>
      <c r="E130" s="122">
        <v>41437</v>
      </c>
      <c r="H130" s="123">
        <v>118</v>
      </c>
      <c r="I130" s="122">
        <v>41452</v>
      </c>
      <c r="J130" s="123"/>
    </row>
    <row r="131" spans="1:10">
      <c r="A131" s="63" t="s">
        <v>5559</v>
      </c>
      <c r="B131" s="63" t="s">
        <v>1726</v>
      </c>
      <c r="C131" s="63" t="s">
        <v>14399</v>
      </c>
      <c r="D131" s="63">
        <v>103</v>
      </c>
      <c r="E131" s="122">
        <v>41437</v>
      </c>
      <c r="H131" s="123">
        <v>118</v>
      </c>
      <c r="I131" s="122">
        <v>41452</v>
      </c>
      <c r="J131" s="123"/>
    </row>
    <row r="132" spans="1:10">
      <c r="A132" s="63" t="s">
        <v>5561</v>
      </c>
      <c r="B132" s="63" t="s">
        <v>1726</v>
      </c>
      <c r="C132" s="63" t="s">
        <v>14399</v>
      </c>
      <c r="D132" s="63">
        <v>103</v>
      </c>
      <c r="E132" s="122">
        <v>41437</v>
      </c>
      <c r="H132" s="123">
        <v>118</v>
      </c>
      <c r="I132" s="122">
        <v>41452</v>
      </c>
      <c r="J132" s="123"/>
    </row>
    <row r="133" spans="1:10">
      <c r="A133" s="63" t="s">
        <v>5562</v>
      </c>
      <c r="B133" s="63" t="s">
        <v>1726</v>
      </c>
      <c r="C133" s="63" t="s">
        <v>14399</v>
      </c>
      <c r="D133" s="63">
        <v>103</v>
      </c>
      <c r="E133" s="122">
        <v>41437</v>
      </c>
      <c r="H133" s="123">
        <v>118</v>
      </c>
      <c r="I133" s="122">
        <v>41452</v>
      </c>
      <c r="J133" s="123"/>
    </row>
    <row r="134" spans="1:10">
      <c r="A134" s="63" t="s">
        <v>5563</v>
      </c>
      <c r="B134" s="63" t="s">
        <v>1726</v>
      </c>
      <c r="C134" s="63" t="s">
        <v>14399</v>
      </c>
      <c r="D134" s="63">
        <v>103</v>
      </c>
      <c r="E134" s="122">
        <v>41437</v>
      </c>
      <c r="H134" s="123">
        <v>118</v>
      </c>
      <c r="I134" s="122">
        <v>41452</v>
      </c>
      <c r="J134" s="123"/>
    </row>
    <row r="135" spans="1:10">
      <c r="A135" s="63" t="s">
        <v>5566</v>
      </c>
      <c r="B135" s="63" t="s">
        <v>1726</v>
      </c>
      <c r="C135" s="63" t="s">
        <v>14399</v>
      </c>
      <c r="D135" s="63">
        <v>103</v>
      </c>
      <c r="E135" s="122">
        <v>41437</v>
      </c>
      <c r="H135" s="123">
        <v>118</v>
      </c>
      <c r="I135" s="122">
        <v>41452</v>
      </c>
      <c r="J135" s="123"/>
    </row>
    <row r="136" spans="1:10">
      <c r="A136" s="63" t="s">
        <v>5568</v>
      </c>
      <c r="B136" s="63" t="s">
        <v>1726</v>
      </c>
      <c r="C136" s="63" t="s">
        <v>14399</v>
      </c>
      <c r="D136" s="63">
        <v>103</v>
      </c>
      <c r="E136" s="122">
        <v>41437</v>
      </c>
      <c r="H136" s="123">
        <v>118</v>
      </c>
      <c r="I136" s="122">
        <v>41452</v>
      </c>
      <c r="J136" s="123"/>
    </row>
    <row r="137" spans="1:10">
      <c r="A137" s="63" t="s">
        <v>5570</v>
      </c>
      <c r="B137" s="63" t="s">
        <v>1726</v>
      </c>
      <c r="C137" s="63" t="s">
        <v>14399</v>
      </c>
      <c r="D137" s="63">
        <v>103</v>
      </c>
      <c r="E137" s="122">
        <v>41437</v>
      </c>
      <c r="H137" s="123">
        <v>118</v>
      </c>
      <c r="I137" s="122">
        <v>41452</v>
      </c>
      <c r="J137" s="123"/>
    </row>
    <row r="138" spans="1:10">
      <c r="A138" s="63" t="s">
        <v>5577</v>
      </c>
      <c r="B138" s="63" t="s">
        <v>1726</v>
      </c>
      <c r="C138" s="63" t="s">
        <v>14399</v>
      </c>
      <c r="D138" s="63">
        <v>103</v>
      </c>
      <c r="E138" s="122">
        <v>41437</v>
      </c>
      <c r="H138" s="123">
        <v>118</v>
      </c>
      <c r="I138" s="122">
        <v>41452</v>
      </c>
      <c r="J138" s="123"/>
    </row>
    <row r="139" spans="1:10">
      <c r="A139" s="63" t="s">
        <v>5579</v>
      </c>
      <c r="B139" s="63" t="s">
        <v>1726</v>
      </c>
      <c r="C139" s="63" t="s">
        <v>14399</v>
      </c>
      <c r="D139" s="63">
        <v>103</v>
      </c>
      <c r="E139" s="122">
        <v>41437</v>
      </c>
      <c r="H139" s="123">
        <v>118</v>
      </c>
      <c r="I139" s="122">
        <v>41452</v>
      </c>
      <c r="J139" s="123"/>
    </row>
    <row r="140" spans="1:10">
      <c r="A140" s="63" t="s">
        <v>5580</v>
      </c>
      <c r="B140" s="63" t="s">
        <v>1726</v>
      </c>
      <c r="C140" s="63" t="s">
        <v>14399</v>
      </c>
      <c r="D140" s="63">
        <v>103</v>
      </c>
      <c r="E140" s="122">
        <v>41437</v>
      </c>
      <c r="H140" s="123">
        <v>118</v>
      </c>
      <c r="I140" s="122">
        <v>41452</v>
      </c>
      <c r="J140" s="123"/>
    </row>
    <row r="141" spans="1:10">
      <c r="A141" s="63" t="s">
        <v>5581</v>
      </c>
      <c r="B141" s="63" t="s">
        <v>1726</v>
      </c>
      <c r="C141" s="63" t="s">
        <v>14399</v>
      </c>
      <c r="D141" s="63">
        <v>103</v>
      </c>
      <c r="E141" s="122">
        <v>41437</v>
      </c>
      <c r="H141" s="123">
        <v>118</v>
      </c>
      <c r="I141" s="122">
        <v>41452</v>
      </c>
      <c r="J141" s="123"/>
    </row>
    <row r="142" spans="1:10">
      <c r="A142" s="63" t="s">
        <v>5582</v>
      </c>
      <c r="B142" s="63" t="s">
        <v>1726</v>
      </c>
      <c r="C142" s="63" t="s">
        <v>14399</v>
      </c>
      <c r="D142" s="63">
        <v>103</v>
      </c>
      <c r="E142" s="122">
        <v>41437</v>
      </c>
      <c r="H142" s="123">
        <v>118</v>
      </c>
      <c r="I142" s="122">
        <v>41452</v>
      </c>
      <c r="J142" s="123"/>
    </row>
    <row r="143" spans="1:10">
      <c r="A143" s="63" t="s">
        <v>5583</v>
      </c>
      <c r="B143" s="63" t="s">
        <v>1726</v>
      </c>
      <c r="C143" s="63" t="s">
        <v>14399</v>
      </c>
      <c r="D143" s="63">
        <v>103</v>
      </c>
      <c r="E143" s="122">
        <v>41437</v>
      </c>
      <c r="H143" s="123">
        <v>118</v>
      </c>
      <c r="I143" s="122">
        <v>41452</v>
      </c>
      <c r="J143" s="123"/>
    </row>
    <row r="144" spans="1:10">
      <c r="A144" s="63" t="s">
        <v>5584</v>
      </c>
      <c r="B144" s="63" t="s">
        <v>1726</v>
      </c>
      <c r="C144" s="63" t="s">
        <v>14399</v>
      </c>
      <c r="D144" s="63">
        <v>103</v>
      </c>
      <c r="E144" s="122">
        <v>41437</v>
      </c>
      <c r="H144" s="123">
        <v>118</v>
      </c>
      <c r="I144" s="122">
        <v>41452</v>
      </c>
      <c r="J144" s="123"/>
    </row>
    <row r="145" spans="1:10">
      <c r="A145" s="63" t="s">
        <v>5586</v>
      </c>
      <c r="B145" s="63" t="s">
        <v>1726</v>
      </c>
      <c r="C145" s="63" t="s">
        <v>14399</v>
      </c>
      <c r="D145" s="63">
        <v>103</v>
      </c>
      <c r="E145" s="122">
        <v>41437</v>
      </c>
      <c r="H145" s="123">
        <v>118</v>
      </c>
      <c r="I145" s="122">
        <v>41452</v>
      </c>
      <c r="J145" s="123"/>
    </row>
    <row r="146" spans="1:10">
      <c r="A146" s="63" t="s">
        <v>5587</v>
      </c>
      <c r="B146" s="63" t="s">
        <v>1726</v>
      </c>
      <c r="C146" s="63" t="s">
        <v>14399</v>
      </c>
      <c r="D146" s="63">
        <v>103</v>
      </c>
      <c r="E146" s="122">
        <v>41437</v>
      </c>
      <c r="H146" s="123">
        <v>118</v>
      </c>
      <c r="I146" s="122">
        <v>41452</v>
      </c>
      <c r="J146" s="123"/>
    </row>
    <row r="147" spans="1:10">
      <c r="A147" s="63" t="s">
        <v>5593</v>
      </c>
      <c r="B147" s="63" t="s">
        <v>1726</v>
      </c>
      <c r="C147" s="63" t="s">
        <v>14399</v>
      </c>
      <c r="D147" s="63">
        <v>103</v>
      </c>
      <c r="E147" s="122">
        <v>41437</v>
      </c>
      <c r="H147" s="123">
        <v>118</v>
      </c>
      <c r="I147" s="122">
        <v>41452</v>
      </c>
      <c r="J147" s="123"/>
    </row>
    <row r="148" spans="1:10">
      <c r="A148" s="63" t="s">
        <v>5571</v>
      </c>
      <c r="B148" s="63" t="s">
        <v>1726</v>
      </c>
      <c r="C148" s="63" t="s">
        <v>14399</v>
      </c>
      <c r="D148" s="63">
        <v>114</v>
      </c>
      <c r="E148" s="122">
        <v>41437</v>
      </c>
      <c r="H148" s="123">
        <v>129</v>
      </c>
      <c r="I148" s="122">
        <v>41452</v>
      </c>
      <c r="J148" s="123"/>
    </row>
    <row r="149" spans="1:10">
      <c r="A149" s="63" t="s">
        <v>5573</v>
      </c>
      <c r="B149" s="63" t="s">
        <v>1726</v>
      </c>
      <c r="C149" s="63" t="s">
        <v>14399</v>
      </c>
      <c r="D149" s="63">
        <v>114</v>
      </c>
      <c r="E149" s="122">
        <v>41437</v>
      </c>
      <c r="H149" s="123">
        <v>129</v>
      </c>
      <c r="I149" s="122">
        <v>41452</v>
      </c>
      <c r="J149" s="123"/>
    </row>
    <row r="150" spans="1:10">
      <c r="A150" s="63" t="s">
        <v>5575</v>
      </c>
      <c r="B150" s="63" t="s">
        <v>1726</v>
      </c>
      <c r="C150" s="63" t="s">
        <v>14399</v>
      </c>
      <c r="D150" s="63">
        <v>114</v>
      </c>
      <c r="E150" s="122">
        <v>41437</v>
      </c>
      <c r="H150" s="123">
        <v>129</v>
      </c>
      <c r="I150" s="122">
        <v>41452</v>
      </c>
      <c r="J150" s="123"/>
    </row>
    <row r="151" spans="1:10">
      <c r="A151" s="63" t="s">
        <v>5585</v>
      </c>
      <c r="B151" s="63" t="s">
        <v>1726</v>
      </c>
      <c r="C151" s="63" t="s">
        <v>14399</v>
      </c>
      <c r="D151" s="63">
        <v>114</v>
      </c>
      <c r="E151" s="122">
        <v>41437</v>
      </c>
      <c r="H151" s="123">
        <v>129</v>
      </c>
      <c r="I151" s="122">
        <v>41452</v>
      </c>
      <c r="J151" s="123"/>
    </row>
    <row r="152" spans="1:10">
      <c r="A152" s="63" t="s">
        <v>5589</v>
      </c>
      <c r="B152" s="63" t="s">
        <v>1726</v>
      </c>
      <c r="C152" s="63" t="s">
        <v>14399</v>
      </c>
      <c r="D152" s="63">
        <v>114</v>
      </c>
      <c r="E152" s="122">
        <v>41437</v>
      </c>
      <c r="H152" s="123">
        <v>129</v>
      </c>
      <c r="I152" s="122">
        <v>41452</v>
      </c>
      <c r="J152" s="123"/>
    </row>
    <row r="153" spans="1:10">
      <c r="A153" s="63" t="s">
        <v>5590</v>
      </c>
      <c r="B153" s="63" t="s">
        <v>1726</v>
      </c>
      <c r="C153" s="63" t="s">
        <v>14399</v>
      </c>
      <c r="D153" s="63">
        <v>114</v>
      </c>
      <c r="E153" s="122">
        <v>41437</v>
      </c>
      <c r="H153" s="123">
        <v>129</v>
      </c>
      <c r="I153" s="122">
        <v>41452</v>
      </c>
      <c r="J153" s="123"/>
    </row>
    <row r="154" spans="1:10">
      <c r="A154" s="63" t="s">
        <v>5591</v>
      </c>
      <c r="B154" s="63" t="s">
        <v>1726</v>
      </c>
      <c r="C154" s="63" t="s">
        <v>14399</v>
      </c>
      <c r="D154" s="63">
        <v>114</v>
      </c>
      <c r="E154" s="122">
        <v>41437</v>
      </c>
      <c r="H154" s="123">
        <v>129</v>
      </c>
      <c r="I154" s="122">
        <v>41452</v>
      </c>
      <c r="J154" s="123"/>
    </row>
    <row r="155" spans="1:10">
      <c r="A155" s="63" t="s">
        <v>5594</v>
      </c>
      <c r="B155" s="63" t="s">
        <v>5595</v>
      </c>
      <c r="C155" s="63" t="s">
        <v>14399</v>
      </c>
      <c r="D155" s="63">
        <v>86</v>
      </c>
      <c r="E155" s="122">
        <v>41437</v>
      </c>
      <c r="H155" s="123">
        <v>101</v>
      </c>
      <c r="I155" s="122">
        <v>41452</v>
      </c>
      <c r="J155" s="123"/>
    </row>
    <row r="156" spans="1:10">
      <c r="A156" s="63" t="s">
        <v>5607</v>
      </c>
      <c r="B156" s="63" t="s">
        <v>5597</v>
      </c>
      <c r="C156" s="63" t="s">
        <v>14399</v>
      </c>
      <c r="D156" s="63">
        <v>113</v>
      </c>
      <c r="E156" s="122">
        <v>41437</v>
      </c>
      <c r="H156" s="123">
        <v>128</v>
      </c>
      <c r="I156" s="122">
        <v>41452</v>
      </c>
      <c r="J156" s="123"/>
    </row>
    <row r="157" spans="1:10">
      <c r="A157" s="63" t="s">
        <v>5611</v>
      </c>
      <c r="B157" s="63" t="s">
        <v>5597</v>
      </c>
      <c r="C157" s="63" t="s">
        <v>14399</v>
      </c>
      <c r="D157" s="63">
        <v>113</v>
      </c>
      <c r="E157" s="122">
        <v>41437</v>
      </c>
      <c r="H157" s="123">
        <v>128</v>
      </c>
      <c r="I157" s="122">
        <v>41452</v>
      </c>
      <c r="J157" s="123"/>
    </row>
    <row r="158" spans="1:10">
      <c r="A158" s="63" t="s">
        <v>5596</v>
      </c>
      <c r="B158" s="63" t="s">
        <v>5597</v>
      </c>
      <c r="C158" s="63" t="s">
        <v>14399</v>
      </c>
      <c r="D158" s="63">
        <v>114</v>
      </c>
      <c r="E158" s="122">
        <v>41437</v>
      </c>
      <c r="H158" s="123">
        <v>129</v>
      </c>
      <c r="I158" s="122">
        <v>41452</v>
      </c>
      <c r="J158" s="123"/>
    </row>
    <row r="159" spans="1:10">
      <c r="A159" s="63" t="s">
        <v>5599</v>
      </c>
      <c r="B159" s="63" t="s">
        <v>5597</v>
      </c>
      <c r="C159" s="63" t="s">
        <v>14399</v>
      </c>
      <c r="D159" s="63">
        <v>114</v>
      </c>
      <c r="E159" s="122">
        <v>41437</v>
      </c>
      <c r="H159" s="123">
        <v>129</v>
      </c>
      <c r="I159" s="122">
        <v>41452</v>
      </c>
      <c r="J159" s="123"/>
    </row>
    <row r="160" spans="1:10">
      <c r="A160" s="63" t="s">
        <v>5609</v>
      </c>
      <c r="B160" s="63" t="s">
        <v>5597</v>
      </c>
      <c r="C160" s="63" t="s">
        <v>14399</v>
      </c>
      <c r="D160" s="63">
        <v>114</v>
      </c>
      <c r="E160" s="122">
        <v>41437</v>
      </c>
      <c r="H160" s="123">
        <v>129</v>
      </c>
      <c r="I160" s="122">
        <v>41452</v>
      </c>
      <c r="J160" s="123"/>
    </row>
    <row r="161" spans="1:10">
      <c r="A161" s="63" t="s">
        <v>5615</v>
      </c>
      <c r="B161" s="63" t="s">
        <v>5616</v>
      </c>
      <c r="C161" s="63" t="s">
        <v>14399</v>
      </c>
      <c r="D161" s="63">
        <v>103</v>
      </c>
      <c r="E161" s="122">
        <v>41437</v>
      </c>
      <c r="H161" s="123">
        <v>118</v>
      </c>
      <c r="I161" s="122">
        <v>41452</v>
      </c>
      <c r="J161" s="123"/>
    </row>
    <row r="162" spans="1:10">
      <c r="A162" s="63" t="s">
        <v>269</v>
      </c>
      <c r="B162" s="63" t="s">
        <v>6522</v>
      </c>
      <c r="C162" s="63" t="s">
        <v>14399</v>
      </c>
      <c r="H162" s="123">
        <v>576</v>
      </c>
      <c r="I162" s="122">
        <v>41491</v>
      </c>
    </row>
    <row r="163" spans="1:10">
      <c r="A163" s="63" t="s">
        <v>1817</v>
      </c>
      <c r="B163" s="63" t="s">
        <v>6522</v>
      </c>
      <c r="C163" s="63" t="s">
        <v>14399</v>
      </c>
      <c r="H163" s="123">
        <v>940</v>
      </c>
      <c r="I163" s="122">
        <v>41491</v>
      </c>
    </row>
    <row r="164" spans="1:10">
      <c r="A164" s="63" t="s">
        <v>4601</v>
      </c>
      <c r="B164" s="63" t="s">
        <v>6522</v>
      </c>
      <c r="C164" s="63" t="s">
        <v>14399</v>
      </c>
      <c r="H164" s="123">
        <v>987</v>
      </c>
      <c r="I164" s="122">
        <v>41491</v>
      </c>
    </row>
    <row r="165" spans="1:10">
      <c r="A165" s="63" t="s">
        <v>1607</v>
      </c>
      <c r="B165" s="63" t="s">
        <v>6522</v>
      </c>
      <c r="C165" s="63" t="s">
        <v>14399</v>
      </c>
      <c r="H165" s="123">
        <v>1003</v>
      </c>
      <c r="I165" s="122">
        <v>41491</v>
      </c>
    </row>
    <row r="166" spans="1:10">
      <c r="A166" s="63" t="s">
        <v>3964</v>
      </c>
      <c r="B166" s="63" t="s">
        <v>6522</v>
      </c>
      <c r="C166" s="63" t="s">
        <v>14399</v>
      </c>
      <c r="H166" s="123">
        <v>1049</v>
      </c>
      <c r="I166" s="122">
        <v>41491</v>
      </c>
    </row>
    <row r="167" spans="1:10">
      <c r="A167" s="63" t="s">
        <v>3983</v>
      </c>
      <c r="B167" s="63" t="s">
        <v>6522</v>
      </c>
      <c r="C167" s="63" t="s">
        <v>14399</v>
      </c>
      <c r="H167" s="123">
        <v>1049</v>
      </c>
      <c r="I167" s="122">
        <v>41491</v>
      </c>
    </row>
    <row r="168" spans="1:10">
      <c r="A168" s="63" t="s">
        <v>4002</v>
      </c>
      <c r="B168" s="63" t="s">
        <v>6522</v>
      </c>
      <c r="C168" s="63" t="s">
        <v>14399</v>
      </c>
      <c r="H168" s="123">
        <v>1049</v>
      </c>
      <c r="I168" s="122">
        <v>41491</v>
      </c>
    </row>
    <row r="169" spans="1:10">
      <c r="A169" s="63" t="s">
        <v>1111</v>
      </c>
      <c r="B169" s="63" t="s">
        <v>6522</v>
      </c>
      <c r="C169" s="63" t="s">
        <v>14399</v>
      </c>
      <c r="H169" s="123">
        <v>1049</v>
      </c>
      <c r="I169" s="122">
        <v>41491</v>
      </c>
    </row>
    <row r="170" spans="1:10">
      <c r="A170" s="63" t="s">
        <v>1604</v>
      </c>
      <c r="B170" s="63" t="s">
        <v>6522</v>
      </c>
      <c r="C170" s="63" t="s">
        <v>14399</v>
      </c>
      <c r="H170" s="123">
        <v>1049</v>
      </c>
      <c r="I170" s="122">
        <v>41491</v>
      </c>
    </row>
    <row r="171" spans="1:10">
      <c r="A171" s="63" t="s">
        <v>271</v>
      </c>
      <c r="B171" s="63" t="s">
        <v>6522</v>
      </c>
      <c r="C171" s="63" t="s">
        <v>14399</v>
      </c>
      <c r="H171" s="123">
        <v>1049</v>
      </c>
      <c r="I171" s="122">
        <v>41491</v>
      </c>
    </row>
    <row r="172" spans="1:10">
      <c r="A172" s="63" t="s">
        <v>1609</v>
      </c>
      <c r="B172" s="63" t="s">
        <v>6522</v>
      </c>
      <c r="C172" s="63" t="s">
        <v>14399</v>
      </c>
      <c r="H172" s="123">
        <v>1063</v>
      </c>
      <c r="I172" s="122">
        <v>41491</v>
      </c>
    </row>
    <row r="173" spans="1:10">
      <c r="A173" s="63" t="s">
        <v>15082</v>
      </c>
      <c r="B173" s="63" t="s">
        <v>4603</v>
      </c>
      <c r="C173" s="63" t="s">
        <v>14399</v>
      </c>
      <c r="D173" s="63">
        <v>121</v>
      </c>
      <c r="E173" s="122">
        <v>41533</v>
      </c>
    </row>
    <row r="174" spans="1:10">
      <c r="A174" s="63" t="s">
        <v>1193</v>
      </c>
      <c r="B174" s="63" t="s">
        <v>1194</v>
      </c>
      <c r="C174" s="63" t="s">
        <v>14399</v>
      </c>
      <c r="H174" s="123">
        <v>21</v>
      </c>
      <c r="I174" s="122">
        <v>41568</v>
      </c>
    </row>
    <row r="175" spans="1:10">
      <c r="A175" s="63" t="s">
        <v>1196</v>
      </c>
      <c r="B175" s="63" t="s">
        <v>1194</v>
      </c>
      <c r="C175" s="63" t="s">
        <v>14399</v>
      </c>
      <c r="H175" s="123">
        <v>0</v>
      </c>
      <c r="I175" s="122">
        <v>41568</v>
      </c>
    </row>
    <row r="176" spans="1:10">
      <c r="A176" s="63" t="s">
        <v>1197</v>
      </c>
      <c r="B176" s="63" t="s">
        <v>1194</v>
      </c>
      <c r="C176" s="63" t="s">
        <v>14399</v>
      </c>
      <c r="H176" s="123">
        <v>0</v>
      </c>
      <c r="I176" s="122">
        <v>41568</v>
      </c>
    </row>
    <row r="177" spans="1:9">
      <c r="A177" s="63" t="s">
        <v>1199</v>
      </c>
      <c r="B177" s="63" t="s">
        <v>1194</v>
      </c>
      <c r="C177" s="63" t="s">
        <v>14399</v>
      </c>
      <c r="H177" s="123">
        <v>0</v>
      </c>
      <c r="I177" s="122">
        <v>41568</v>
      </c>
    </row>
    <row r="178" spans="1:9">
      <c r="A178" s="63" t="s">
        <v>1200</v>
      </c>
      <c r="B178" s="63" t="s">
        <v>1194</v>
      </c>
      <c r="C178" s="63" t="s">
        <v>14399</v>
      </c>
      <c r="H178" s="123">
        <v>0</v>
      </c>
      <c r="I178" s="122">
        <v>41568</v>
      </c>
    </row>
    <row r="179" spans="1:9">
      <c r="A179" s="63" t="s">
        <v>14175</v>
      </c>
      <c r="B179" s="63" t="s">
        <v>1194</v>
      </c>
      <c r="C179" s="63" t="s">
        <v>14399</v>
      </c>
      <c r="H179" s="123">
        <v>13</v>
      </c>
      <c r="I179" s="122">
        <v>41568</v>
      </c>
    </row>
    <row r="180" spans="1:9">
      <c r="A180" s="63" t="s">
        <v>4648</v>
      </c>
      <c r="B180" s="63" t="s">
        <v>5217</v>
      </c>
      <c r="C180" s="63" t="s">
        <v>14399</v>
      </c>
      <c r="D180" s="63">
        <v>64</v>
      </c>
      <c r="E180" s="122">
        <v>41598</v>
      </c>
      <c r="H180" s="123">
        <v>79</v>
      </c>
      <c r="I180" s="122">
        <v>41612</v>
      </c>
    </row>
    <row r="181" spans="1:9">
      <c r="A181" s="63" t="s">
        <v>1938</v>
      </c>
      <c r="B181" s="63" t="s">
        <v>1939</v>
      </c>
      <c r="C181" s="63" t="s">
        <v>14399</v>
      </c>
      <c r="D181" s="63">
        <v>182</v>
      </c>
      <c r="E181" s="122">
        <v>41610</v>
      </c>
    </row>
    <row r="182" spans="1:9">
      <c r="A182" s="63" t="s">
        <v>1941</v>
      </c>
      <c r="B182" s="63" t="s">
        <v>1939</v>
      </c>
      <c r="C182" s="63" t="s">
        <v>14399</v>
      </c>
      <c r="D182" s="63">
        <v>166</v>
      </c>
      <c r="E182" s="122">
        <v>41610</v>
      </c>
    </row>
    <row r="183" spans="1:9">
      <c r="A183" s="63" t="s">
        <v>4432</v>
      </c>
      <c r="B183" s="63" t="s">
        <v>4430</v>
      </c>
      <c r="C183" s="63" t="s">
        <v>14399</v>
      </c>
      <c r="D183" s="63">
        <v>112</v>
      </c>
      <c r="E183" s="122">
        <v>41613</v>
      </c>
    </row>
    <row r="184" spans="1:9">
      <c r="A184" s="63" t="s">
        <v>4429</v>
      </c>
      <c r="B184" s="63" t="s">
        <v>4430</v>
      </c>
      <c r="C184" s="63" t="s">
        <v>14399</v>
      </c>
      <c r="D184" s="63">
        <v>127</v>
      </c>
      <c r="E184" s="122">
        <v>41613</v>
      </c>
    </row>
    <row r="185" spans="1:9">
      <c r="A185" s="63" t="s">
        <v>3274</v>
      </c>
      <c r="B185" s="63" t="s">
        <v>3275</v>
      </c>
      <c r="C185" s="63" t="s">
        <v>14399</v>
      </c>
      <c r="D185" s="63">
        <v>130</v>
      </c>
      <c r="E185" s="122">
        <v>41617</v>
      </c>
    </row>
    <row r="186" spans="1:9">
      <c r="A186" s="63" t="s">
        <v>5391</v>
      </c>
      <c r="B186" s="63" t="s">
        <v>5392</v>
      </c>
      <c r="C186" s="63" t="s">
        <v>14399</v>
      </c>
      <c r="D186" s="63">
        <v>121</v>
      </c>
      <c r="E186" s="122">
        <v>41655</v>
      </c>
    </row>
    <row r="187" spans="1:9">
      <c r="A187" s="63" t="s">
        <v>1919</v>
      </c>
      <c r="B187" s="63" t="s">
        <v>1920</v>
      </c>
      <c r="C187" s="63" t="s">
        <v>14399</v>
      </c>
      <c r="D187" s="63">
        <v>108</v>
      </c>
      <c r="E187" s="122">
        <v>41670</v>
      </c>
    </row>
    <row r="188" spans="1:9">
      <c r="A188" s="63" t="s">
        <v>5459</v>
      </c>
      <c r="B188" s="63" t="s">
        <v>5460</v>
      </c>
      <c r="C188" s="63" t="s">
        <v>14399</v>
      </c>
      <c r="D188" s="63">
        <v>114</v>
      </c>
      <c r="E188" s="122">
        <v>41676</v>
      </c>
      <c r="H188" s="123">
        <v>134</v>
      </c>
      <c r="I188" s="122">
        <v>41696</v>
      </c>
    </row>
    <row r="189" spans="1:9">
      <c r="A189" s="63" t="s">
        <v>5462</v>
      </c>
      <c r="B189" s="63" t="s">
        <v>5460</v>
      </c>
      <c r="C189" s="63" t="s">
        <v>14399</v>
      </c>
      <c r="D189" s="63">
        <v>114</v>
      </c>
      <c r="E189" s="122">
        <v>41676</v>
      </c>
      <c r="H189" s="123">
        <v>134</v>
      </c>
      <c r="I189" s="122">
        <v>41696</v>
      </c>
    </row>
    <row r="190" spans="1:9">
      <c r="A190" s="63" t="s">
        <v>1711</v>
      </c>
      <c r="B190" s="63" t="s">
        <v>1712</v>
      </c>
      <c r="C190" s="63" t="s">
        <v>14399</v>
      </c>
      <c r="D190" s="63">
        <v>97</v>
      </c>
      <c r="E190" s="122">
        <v>41676</v>
      </c>
      <c r="H190" s="123">
        <v>312</v>
      </c>
      <c r="I190" s="122">
        <v>41891</v>
      </c>
    </row>
    <row r="191" spans="1:9">
      <c r="A191" s="63" t="s">
        <v>1714</v>
      </c>
      <c r="B191" s="63" t="s">
        <v>1712</v>
      </c>
      <c r="C191" s="63" t="s">
        <v>14399</v>
      </c>
      <c r="D191" s="63">
        <v>83</v>
      </c>
      <c r="E191" s="122">
        <v>41676</v>
      </c>
      <c r="H191" s="123">
        <v>312</v>
      </c>
      <c r="I191" s="122">
        <v>41891</v>
      </c>
    </row>
    <row r="192" spans="1:9">
      <c r="A192" s="63" t="s">
        <v>1716</v>
      </c>
      <c r="B192" s="63" t="s">
        <v>1712</v>
      </c>
      <c r="C192" s="63" t="s">
        <v>14399</v>
      </c>
      <c r="D192" s="63">
        <v>97</v>
      </c>
      <c r="E192" s="122">
        <v>41676</v>
      </c>
      <c r="H192" s="123">
        <v>312</v>
      </c>
      <c r="I192" s="122">
        <v>41891</v>
      </c>
    </row>
    <row r="193" spans="1:9">
      <c r="A193" s="63" t="s">
        <v>1717</v>
      </c>
      <c r="B193" s="63" t="s">
        <v>1712</v>
      </c>
      <c r="C193" s="63" t="s">
        <v>14399</v>
      </c>
      <c r="D193" s="63">
        <v>66</v>
      </c>
      <c r="E193" s="122">
        <v>41676</v>
      </c>
      <c r="H193" s="123">
        <v>312</v>
      </c>
      <c r="I193" s="122">
        <v>41891</v>
      </c>
    </row>
    <row r="194" spans="1:9">
      <c r="A194" s="63" t="s">
        <v>1718</v>
      </c>
      <c r="B194" s="63" t="s">
        <v>1712</v>
      </c>
      <c r="C194" s="63" t="s">
        <v>14399</v>
      </c>
      <c r="D194" s="63">
        <v>66</v>
      </c>
      <c r="E194" s="122">
        <v>41676</v>
      </c>
      <c r="H194" s="123">
        <v>312</v>
      </c>
      <c r="I194" s="122">
        <v>41891</v>
      </c>
    </row>
    <row r="195" spans="1:9">
      <c r="A195" s="63" t="s">
        <v>1719</v>
      </c>
      <c r="B195" s="63" t="s">
        <v>1712</v>
      </c>
      <c r="C195" s="63" t="s">
        <v>14399</v>
      </c>
      <c r="D195" s="63">
        <v>97</v>
      </c>
      <c r="E195" s="122">
        <v>41676</v>
      </c>
      <c r="H195" s="123">
        <v>298</v>
      </c>
      <c r="I195" s="122">
        <v>41891</v>
      </c>
    </row>
    <row r="196" spans="1:9">
      <c r="A196" s="63" t="s">
        <v>1721</v>
      </c>
      <c r="B196" s="63" t="s">
        <v>1712</v>
      </c>
      <c r="C196" s="63" t="s">
        <v>14399</v>
      </c>
      <c r="D196" s="63">
        <v>97</v>
      </c>
      <c r="E196" s="122">
        <v>41676</v>
      </c>
      <c r="H196" s="123">
        <v>281</v>
      </c>
      <c r="I196" s="122">
        <v>41891</v>
      </c>
    </row>
    <row r="197" spans="1:9">
      <c r="A197" s="63" t="s">
        <v>1723</v>
      </c>
      <c r="B197" s="63" t="s">
        <v>1712</v>
      </c>
      <c r="C197" s="63" t="s">
        <v>14399</v>
      </c>
      <c r="D197" s="63">
        <v>97</v>
      </c>
      <c r="E197" s="122">
        <v>41676</v>
      </c>
      <c r="H197" s="123">
        <v>281</v>
      </c>
      <c r="I197" s="122">
        <v>41891</v>
      </c>
    </row>
    <row r="198" spans="1:9">
      <c r="A198" s="63" t="s">
        <v>5448</v>
      </c>
      <c r="B198" s="63" t="s">
        <v>5449</v>
      </c>
      <c r="C198" s="63" t="s">
        <v>14399</v>
      </c>
      <c r="H198" s="123">
        <v>216</v>
      </c>
      <c r="I198" s="122">
        <v>41724</v>
      </c>
    </row>
    <row r="199" spans="1:9">
      <c r="A199" s="63" t="s">
        <v>4610</v>
      </c>
      <c r="B199" s="63" t="s">
        <v>4611</v>
      </c>
      <c r="C199" s="63" t="s">
        <v>14399</v>
      </c>
      <c r="D199" s="63">
        <v>145</v>
      </c>
      <c r="E199" s="122">
        <v>41724</v>
      </c>
      <c r="H199" s="234"/>
      <c r="I199" s="235"/>
    </row>
    <row r="200" spans="1:9">
      <c r="A200" s="63" t="s">
        <v>5750</v>
      </c>
      <c r="B200" s="63" t="s">
        <v>4611</v>
      </c>
      <c r="C200" s="63" t="s">
        <v>14399</v>
      </c>
      <c r="D200" s="63">
        <v>145</v>
      </c>
      <c r="E200" s="122">
        <v>41724</v>
      </c>
      <c r="H200" s="234"/>
      <c r="I200" s="235"/>
    </row>
    <row r="201" spans="1:9">
      <c r="A201" s="63" t="s">
        <v>4355</v>
      </c>
      <c r="B201" s="63" t="s">
        <v>644</v>
      </c>
      <c r="C201" s="63" t="s">
        <v>14399</v>
      </c>
      <c r="D201" s="63">
        <v>129</v>
      </c>
      <c r="E201" s="122">
        <v>41739</v>
      </c>
      <c r="H201" s="234"/>
      <c r="I201" s="235"/>
    </row>
    <row r="202" spans="1:9">
      <c r="A202" s="63" t="s">
        <v>4356</v>
      </c>
      <c r="B202" s="63" t="s">
        <v>644</v>
      </c>
      <c r="C202" s="63" t="s">
        <v>14399</v>
      </c>
      <c r="D202" s="63">
        <v>129</v>
      </c>
      <c r="E202" s="122">
        <v>41739</v>
      </c>
      <c r="H202" s="234"/>
      <c r="I202" s="235"/>
    </row>
    <row r="203" spans="1:9">
      <c r="A203" s="63" t="s">
        <v>5115</v>
      </c>
      <c r="B203" s="63" t="s">
        <v>644</v>
      </c>
      <c r="C203" s="63" t="s">
        <v>14399</v>
      </c>
      <c r="D203" s="63">
        <v>101</v>
      </c>
      <c r="E203" s="122">
        <v>41739</v>
      </c>
      <c r="H203" s="234"/>
      <c r="I203" s="235"/>
    </row>
    <row r="204" spans="1:9">
      <c r="A204" s="63" t="s">
        <v>3266</v>
      </c>
      <c r="B204" s="63" t="s">
        <v>3267</v>
      </c>
      <c r="C204" s="63" t="s">
        <v>14399</v>
      </c>
      <c r="D204" s="63">
        <v>128</v>
      </c>
      <c r="E204" s="122">
        <v>41752</v>
      </c>
    </row>
    <row r="205" spans="1:9">
      <c r="A205" s="63" t="s">
        <v>5453</v>
      </c>
      <c r="B205" s="63" t="s">
        <v>5449</v>
      </c>
      <c r="C205" s="63" t="s">
        <v>14399</v>
      </c>
      <c r="D205" s="284"/>
      <c r="H205" s="123">
        <v>265</v>
      </c>
      <c r="I205" s="122">
        <v>41753</v>
      </c>
    </row>
    <row r="206" spans="1:9">
      <c r="A206" s="63" t="s">
        <v>14149</v>
      </c>
      <c r="B206" s="63" t="s">
        <v>5451</v>
      </c>
      <c r="C206" s="63" t="s">
        <v>14399</v>
      </c>
      <c r="D206" s="284"/>
      <c r="H206" s="123">
        <v>264</v>
      </c>
      <c r="I206" s="122">
        <v>41753</v>
      </c>
    </row>
    <row r="207" spans="1:9">
      <c r="A207" s="63" t="s">
        <v>5455</v>
      </c>
      <c r="B207" s="63" t="s">
        <v>5451</v>
      </c>
      <c r="C207" s="63" t="s">
        <v>14399</v>
      </c>
      <c r="D207" s="284"/>
      <c r="H207" s="123">
        <v>251</v>
      </c>
      <c r="I207" s="122">
        <v>41753</v>
      </c>
    </row>
    <row r="208" spans="1:9">
      <c r="A208" s="63" t="s">
        <v>13899</v>
      </c>
      <c r="B208" s="63" t="s">
        <v>5451</v>
      </c>
      <c r="C208" s="63" t="s">
        <v>14399</v>
      </c>
      <c r="D208" s="284"/>
      <c r="H208" s="123">
        <v>251</v>
      </c>
      <c r="I208" s="122">
        <v>41753</v>
      </c>
    </row>
    <row r="209" spans="1:10">
      <c r="A209" s="63" t="s">
        <v>5457</v>
      </c>
      <c r="B209" s="63" t="s">
        <v>5452</v>
      </c>
      <c r="C209" s="63" t="s">
        <v>14399</v>
      </c>
      <c r="D209" s="284"/>
      <c r="H209" s="123">
        <v>251</v>
      </c>
      <c r="I209" s="122">
        <v>41753</v>
      </c>
    </row>
    <row r="210" spans="1:10">
      <c r="A210" s="63" t="s">
        <v>500</v>
      </c>
      <c r="B210" s="63" t="s">
        <v>5451</v>
      </c>
      <c r="C210" s="63" t="s">
        <v>14399</v>
      </c>
      <c r="D210" s="284"/>
      <c r="H210" s="123">
        <v>245</v>
      </c>
      <c r="I210" s="122">
        <v>41753</v>
      </c>
    </row>
    <row r="211" spans="1:10">
      <c r="A211" s="63" t="s">
        <v>234</v>
      </c>
      <c r="B211" s="63" t="s">
        <v>235</v>
      </c>
      <c r="C211" s="63" t="s">
        <v>14399</v>
      </c>
      <c r="D211" s="284">
        <v>158</v>
      </c>
      <c r="E211" s="122">
        <v>41800</v>
      </c>
      <c r="H211" s="122"/>
      <c r="I211" s="63"/>
      <c r="J211" s="63"/>
    </row>
    <row r="212" spans="1:10">
      <c r="A212" s="63" t="s">
        <v>237</v>
      </c>
      <c r="B212" s="63" t="s">
        <v>235</v>
      </c>
      <c r="C212" s="63" t="s">
        <v>14399</v>
      </c>
      <c r="D212" s="284">
        <v>158</v>
      </c>
      <c r="E212" s="122">
        <v>41800</v>
      </c>
      <c r="H212" s="122"/>
      <c r="I212" s="63"/>
      <c r="J212" s="63"/>
    </row>
    <row r="213" spans="1:10">
      <c r="A213" s="63" t="s">
        <v>4871</v>
      </c>
      <c r="B213" s="63" t="s">
        <v>235</v>
      </c>
      <c r="C213" s="63" t="s">
        <v>14399</v>
      </c>
      <c r="D213" s="284">
        <v>99</v>
      </c>
      <c r="E213" s="122">
        <v>41800</v>
      </c>
      <c r="H213" s="122"/>
      <c r="I213" s="63"/>
      <c r="J213" s="63"/>
    </row>
    <row r="214" spans="1:10">
      <c r="A214" s="63" t="s">
        <v>5419</v>
      </c>
      <c r="B214" s="333" t="s">
        <v>5420</v>
      </c>
      <c r="C214" s="63" t="s">
        <v>14399</v>
      </c>
      <c r="D214" s="63">
        <v>92</v>
      </c>
      <c r="E214" s="122">
        <v>41898</v>
      </c>
    </row>
    <row r="215" spans="1:10">
      <c r="A215" s="63" t="s">
        <v>5423</v>
      </c>
      <c r="B215" s="333" t="s">
        <v>5420</v>
      </c>
      <c r="C215" s="63" t="s">
        <v>14399</v>
      </c>
      <c r="D215" s="63">
        <v>124</v>
      </c>
      <c r="E215" s="122">
        <v>41898</v>
      </c>
    </row>
    <row r="216" spans="1:10">
      <c r="A216" s="63" t="s">
        <v>3292</v>
      </c>
      <c r="B216" s="333" t="s">
        <v>3293</v>
      </c>
      <c r="C216" s="63" t="s">
        <v>14399</v>
      </c>
      <c r="D216" s="63">
        <v>63</v>
      </c>
      <c r="E216" s="122">
        <v>41915</v>
      </c>
    </row>
    <row r="217" spans="1:10">
      <c r="A217" s="63" t="s">
        <v>14960</v>
      </c>
      <c r="B217" s="333" t="s">
        <v>14961</v>
      </c>
      <c r="C217" s="63" t="s">
        <v>14399</v>
      </c>
      <c r="H217" s="123">
        <v>49</v>
      </c>
      <c r="I217" s="122">
        <v>41915</v>
      </c>
    </row>
    <row r="218" spans="1:10">
      <c r="A218" s="63" t="s">
        <v>5391</v>
      </c>
      <c r="B218" s="333" t="s">
        <v>5392</v>
      </c>
      <c r="C218" s="63" t="s">
        <v>14399</v>
      </c>
      <c r="D218" s="63">
        <v>120</v>
      </c>
      <c r="E218" s="122">
        <v>41957</v>
      </c>
    </row>
  </sheetData>
  <autoFilter ref="A2:M179"/>
  <pageMargins left="0.7" right="0.7" top="0.75" bottom="0.75" header="0.3" footer="0.3"/>
  <pageSetup paperSize="9" orientation="portrait" r:id="rId1"/>
  <legacyDrawing r:id="rId2"/>
</worksheet>
</file>

<file path=xl/worksheets/sheet19.xml><?xml version="1.0" encoding="utf-8"?>
<worksheet xmlns="http://schemas.openxmlformats.org/spreadsheetml/2006/main" xmlns:r="http://schemas.openxmlformats.org/officeDocument/2006/relationships">
  <sheetPr codeName="Sheet19"/>
  <dimension ref="A1:BE25"/>
  <sheetViews>
    <sheetView zoomScale="90" zoomScaleNormal="90" workbookViewId="0">
      <selection activeCell="A2" sqref="A2:XFD2"/>
    </sheetView>
  </sheetViews>
  <sheetFormatPr defaultRowHeight="12"/>
  <cols>
    <col min="1" max="1" width="9.140625" style="14"/>
    <col min="2" max="2" width="22.7109375" style="14" customWidth="1"/>
    <col min="3" max="3" width="12.7109375" style="14" hidden="1" customWidth="1"/>
    <col min="4" max="4" width="14.7109375" style="14" hidden="1" customWidth="1"/>
    <col min="5" max="5" width="26.5703125" style="14" customWidth="1"/>
    <col min="6" max="6" width="10" style="74" bestFit="1" customWidth="1"/>
    <col min="7" max="7" width="10" style="14" customWidth="1"/>
    <col min="8" max="8" width="14.7109375" style="84" customWidth="1"/>
    <col min="9" max="9" width="14.7109375" style="130" customWidth="1"/>
    <col min="10" max="11" width="9.140625" style="14"/>
    <col min="12" max="12" width="6.140625" style="14" bestFit="1" customWidth="1"/>
    <col min="13" max="13" width="6.85546875" style="14" hidden="1" customWidth="1"/>
    <col min="14" max="14" width="8.5703125" style="14" hidden="1" customWidth="1"/>
    <col min="15" max="16" width="9.28515625" style="14" hidden="1" customWidth="1"/>
    <col min="17" max="17" width="10.140625" style="14" hidden="1" customWidth="1"/>
    <col min="18" max="18" width="11" style="14" hidden="1" customWidth="1"/>
    <col min="19" max="19" width="5.28515625" style="14" hidden="1" customWidth="1"/>
    <col min="20" max="56" width="9.140625" style="14"/>
    <col min="57" max="57" width="10.140625" style="15" bestFit="1" customWidth="1"/>
    <col min="58" max="58" width="10.140625" style="14" bestFit="1" customWidth="1"/>
    <col min="59" max="16384" width="9.140625" style="14"/>
  </cols>
  <sheetData>
    <row r="1" spans="1:19" ht="51.75" customHeight="1">
      <c r="A1" s="8" t="s">
        <v>4053</v>
      </c>
      <c r="B1" s="8" t="s">
        <v>4054</v>
      </c>
      <c r="C1" s="9" t="s">
        <v>3728</v>
      </c>
      <c r="D1" s="10" t="s">
        <v>4057</v>
      </c>
      <c r="E1" s="8" t="s">
        <v>4058</v>
      </c>
      <c r="F1" s="73" t="s">
        <v>6936</v>
      </c>
      <c r="G1" s="11" t="s">
        <v>4057</v>
      </c>
      <c r="H1" s="82" t="s">
        <v>13940</v>
      </c>
      <c r="I1" s="129" t="s">
        <v>14687</v>
      </c>
      <c r="J1" s="11" t="s">
        <v>3729</v>
      </c>
      <c r="K1" s="11" t="s">
        <v>3730</v>
      </c>
      <c r="L1" s="8" t="s">
        <v>4062</v>
      </c>
      <c r="M1" s="8" t="s">
        <v>4063</v>
      </c>
      <c r="N1" s="10" t="s">
        <v>3731</v>
      </c>
      <c r="O1" s="10" t="s">
        <v>3732</v>
      </c>
      <c r="P1" s="10" t="s">
        <v>3733</v>
      </c>
      <c r="Q1" s="10" t="s">
        <v>3734</v>
      </c>
      <c r="R1" s="10" t="s">
        <v>3735</v>
      </c>
      <c r="S1" s="10" t="s">
        <v>3736</v>
      </c>
    </row>
    <row r="2" spans="1:19">
      <c r="A2" s="16" t="s">
        <v>6445</v>
      </c>
      <c r="B2" s="16" t="s">
        <v>6446</v>
      </c>
      <c r="C2" s="16">
        <v>8043.13</v>
      </c>
      <c r="D2" s="16"/>
      <c r="E2" s="16" t="s">
        <v>6448</v>
      </c>
      <c r="F2" s="74">
        <f>VLOOKUP(A$2:A$25,'DNEVNI IZVESTAJ'!A$2:C$1037,3,0)</f>
        <v>7929.8</v>
      </c>
      <c r="G2" s="14">
        <f>VLOOKUP(A$2:A$25,'DNEVNI IZVESTAJ'!A$2:D$1037,4,0)</f>
        <v>0</v>
      </c>
      <c r="H2" s="83" t="str">
        <f>VLOOKUP(A$2:A$97,'Total Portfolio'!A$3:AX$2125,35,0)</f>
        <v xml:space="preserve"> Klijent nije vratio vozilo, vise puta angazovana agencija ali se odustalo od potrage za vozilom. Protiv klijenta je podneta krivicna prijava koja je odbacena uz obrazlozenje da ne postoje elementi za krivicnu prijavu. Prijavljeno potraživanje u stečaju i isto priznato u celosti.</v>
      </c>
      <c r="I2" s="131">
        <f t="shared" ref="I2:I25" si="0">+C2-F2</f>
        <v>113.32999999999993</v>
      </c>
      <c r="J2" s="17">
        <f>VLOOKUP(A$2:A$97,'DNEVNI IZVESTAJ'!A$2:BF$1037,6,0)</f>
        <v>2237</v>
      </c>
      <c r="K2" s="17" t="str">
        <f>VLOOKUP(A$2:A$97,'DNEVNI IZVESTAJ'!A$2:BH$1037,7,0)</f>
        <v>SME</v>
      </c>
      <c r="L2" s="17" t="str">
        <f>VLOOKUP(A$2:A$97,'DNEVNI IZVESTAJ'!A$2:BI$1037,8,0)</f>
        <v>360+</v>
      </c>
      <c r="M2" s="17">
        <f>VLOOKUP(A$2:A$16,'DNEVNI IZVESTAJ'!A$2:BJ$1037,9,0)</f>
        <v>0</v>
      </c>
      <c r="N2" s="17">
        <f>VLOOKUP(A$2:A$16,'DNEVNI IZVESTAJ'!A$2:BK$1037,10,0)</f>
        <v>0</v>
      </c>
      <c r="O2" s="17">
        <f>VLOOKUP(A$2:A$16,'DNEVNI IZVESTAJ'!A$2:BL$1037,11,0)</f>
        <v>0</v>
      </c>
      <c r="P2" s="17">
        <f>VLOOKUP(A$2:A$16,'DNEVNI IZVESTAJ'!A$2:BM$1037,12,0)</f>
        <v>0</v>
      </c>
      <c r="Q2" s="17">
        <f>VLOOKUP(A$2:A$16,'DNEVNI IZVESTAJ'!A$2:BN$1037,13,0)</f>
        <v>0</v>
      </c>
      <c r="R2" s="17">
        <f>VLOOKUP(A$2:A$16,'DNEVNI IZVESTAJ'!A$2:BO$1037,14,0)</f>
        <v>0</v>
      </c>
      <c r="S2" s="17">
        <f>VLOOKUP(A$2:A$16,'DNEVNI IZVESTAJ'!A$2:BP$1037,15,0)</f>
        <v>7929.79</v>
      </c>
    </row>
    <row r="3" spans="1:19">
      <c r="A3" s="16" t="s">
        <v>6451</v>
      </c>
      <c r="B3" s="16" t="s">
        <v>6446</v>
      </c>
      <c r="C3" s="16">
        <v>24177.65</v>
      </c>
      <c r="D3" s="16"/>
      <c r="E3" s="16" t="s">
        <v>6452</v>
      </c>
      <c r="F3" s="74">
        <f>VLOOKUP(A$2:A$25,'DNEVNI IZVESTAJ'!A$2:C$1037,3,0)</f>
        <v>24176.93</v>
      </c>
      <c r="G3" s="14">
        <f>VLOOKUP(A$2:A$25,'DNEVNI IZVESTAJ'!A$2:D$1037,4,0)</f>
        <v>0</v>
      </c>
      <c r="H3" s="83" t="str">
        <f>VLOOKUP(A$2:A$97,'Total Portfolio'!A$3:AX$2125,35,0)</f>
        <v xml:space="preserve"> Klijent nije vratio vozilo, vise puta angazovana agencija ali se odustalo od potrage za vozilom. Protiv klijenta je podneta krivicna prijava koja je odbacena uz obrazlozenje da ne postoje elementi za krivicnu prijavu. Prijavljeno potraživanje u stečaju i isto priznato u celosti.</v>
      </c>
      <c r="I3" s="131">
        <f t="shared" si="0"/>
        <v>0.72000000000116415</v>
      </c>
      <c r="J3" s="17">
        <f>VLOOKUP(A$2:A$97,'DNEVNI IZVESTAJ'!A$2:BF$1037,6,0)</f>
        <v>2265</v>
      </c>
      <c r="K3" s="17" t="str">
        <f>VLOOKUP(A$2:A$97,'DNEVNI IZVESTAJ'!A$2:BH$1037,7,0)</f>
        <v>SME</v>
      </c>
      <c r="L3" s="17" t="str">
        <f>VLOOKUP(A$2:A$97,'DNEVNI IZVESTAJ'!A$2:BI$1037,8,0)</f>
        <v>360+</v>
      </c>
      <c r="M3" s="17">
        <f>VLOOKUP(A$2:A$16,'DNEVNI IZVESTAJ'!A$2:BJ$1037,9,0)</f>
        <v>0</v>
      </c>
      <c r="N3" s="17">
        <f>VLOOKUP(A$2:A$16,'DNEVNI IZVESTAJ'!A$2:BK$1037,10,0)</f>
        <v>0</v>
      </c>
      <c r="O3" s="17">
        <f>VLOOKUP(A$2:A$16,'DNEVNI IZVESTAJ'!A$2:BL$1037,11,0)</f>
        <v>0</v>
      </c>
      <c r="P3" s="17">
        <f>VLOOKUP(A$2:A$16,'DNEVNI IZVESTAJ'!A$2:BM$1037,12,0)</f>
        <v>0</v>
      </c>
      <c r="Q3" s="17">
        <f>VLOOKUP(A$2:A$16,'DNEVNI IZVESTAJ'!A$2:BN$1037,13,0)</f>
        <v>0</v>
      </c>
      <c r="R3" s="17">
        <f>VLOOKUP(A$2:A$16,'DNEVNI IZVESTAJ'!A$2:BO$1037,14,0)</f>
        <v>0</v>
      </c>
      <c r="S3" s="17">
        <f>VLOOKUP(A$2:A$16,'DNEVNI IZVESTAJ'!A$2:BP$1037,15,0)</f>
        <v>24176.92</v>
      </c>
    </row>
    <row r="4" spans="1:19">
      <c r="A4" s="16" t="s">
        <v>1129</v>
      </c>
      <c r="B4" s="16" t="s">
        <v>1127</v>
      </c>
      <c r="C4" s="16">
        <v>1467.86</v>
      </c>
      <c r="D4" s="16"/>
      <c r="E4" s="16" t="s">
        <v>1130</v>
      </c>
      <c r="F4" s="74">
        <f>VLOOKUP(A$2:A$25,'DNEVNI IZVESTAJ'!A$2:C$1037,3,0)</f>
        <v>1546.93</v>
      </c>
      <c r="G4" s="14">
        <f>VLOOKUP(A$2:A$25,'DNEVNI IZVESTAJ'!A$2:D$1037,4,0)</f>
        <v>0</v>
      </c>
      <c r="H4" s="83" t="str">
        <f>VLOOKUP(A$2:A$97,'Total Portfolio'!A$3:AX$2125,35,0)</f>
        <v xml:space="preserve">02.02.2012. dana 22.07.2011. klijent izbrisan iz registra. Postupak izvršenja je obustavljen. Protiv ovlasćenog lica vodi se krivični postupak koji je trenutno u fazi istrage pred Prvim osnovnim sudom u Beogradu br. Ki </v>
      </c>
      <c r="I4" s="131">
        <f t="shared" si="0"/>
        <v>-79.070000000000164</v>
      </c>
      <c r="J4" s="17">
        <f>VLOOKUP(A$2:A$97,'DNEVNI IZVESTAJ'!A$2:BF$1037,6,0)</f>
        <v>2088</v>
      </c>
      <c r="K4" s="17" t="str">
        <f>VLOOKUP(A$2:A$97,'DNEVNI IZVESTAJ'!A$2:BH$1037,7,0)</f>
        <v>SBB</v>
      </c>
      <c r="L4" s="17" t="str">
        <f>VLOOKUP(A$2:A$97,'DNEVNI IZVESTAJ'!A$2:BI$1037,8,0)</f>
        <v>360+</v>
      </c>
      <c r="M4" s="17">
        <f>VLOOKUP(A$2:A$16,'DNEVNI IZVESTAJ'!A$2:BJ$1037,9,0)</f>
        <v>0</v>
      </c>
      <c r="N4" s="17">
        <f>VLOOKUP(A$2:A$16,'DNEVNI IZVESTAJ'!A$2:BK$1037,10,0)</f>
        <v>0</v>
      </c>
      <c r="O4" s="17">
        <f>VLOOKUP(A$2:A$16,'DNEVNI IZVESTAJ'!A$2:BL$1037,11,0)</f>
        <v>0</v>
      </c>
      <c r="P4" s="17">
        <f>VLOOKUP(A$2:A$16,'DNEVNI IZVESTAJ'!A$2:BM$1037,12,0)</f>
        <v>0</v>
      </c>
      <c r="Q4" s="17">
        <f>VLOOKUP(A$2:A$16,'DNEVNI IZVESTAJ'!A$2:BN$1037,13,0)</f>
        <v>0</v>
      </c>
      <c r="R4" s="17">
        <f>VLOOKUP(A$2:A$16,'DNEVNI IZVESTAJ'!A$2:BO$1037,14,0)</f>
        <v>0</v>
      </c>
      <c r="S4" s="17">
        <f>VLOOKUP(A$2:A$16,'DNEVNI IZVESTAJ'!A$2:BP$1037,15,0)</f>
        <v>1546.93</v>
      </c>
    </row>
    <row r="5" spans="1:19">
      <c r="A5" s="16" t="s">
        <v>1126</v>
      </c>
      <c r="B5" s="16" t="s">
        <v>1127</v>
      </c>
      <c r="C5" s="16">
        <v>1169.83</v>
      </c>
      <c r="D5" s="16"/>
      <c r="E5" s="16" t="s">
        <v>1128</v>
      </c>
      <c r="F5" s="74">
        <f>VLOOKUP(A$2:A$25,'DNEVNI IZVESTAJ'!A$2:C$1037,3,0)</f>
        <v>1332.7</v>
      </c>
      <c r="G5" s="14">
        <f>VLOOKUP(A$2:A$25,'DNEVNI IZVESTAJ'!A$2:D$1037,4,0)</f>
        <v>0</v>
      </c>
      <c r="H5" s="83" t="str">
        <f>VLOOKUP(A$2:A$97,'Total Portfolio'!A$3:AX$2125,35,0)</f>
        <v xml:space="preserve">02.02.2012. dana 22.07.2011. klijent izbrisan iz registra. Postupak izvršenja je obustavljen. Protiv ovlasćenog lica vodi se krivični postupak koji je trenutno u fazi istrage pred Prvim osnovnim sudom u Beogradu br. Ki </v>
      </c>
      <c r="I5" s="131">
        <f t="shared" si="0"/>
        <v>-162.87000000000012</v>
      </c>
      <c r="J5" s="17">
        <f>VLOOKUP(A$2:A$97,'DNEVNI IZVESTAJ'!A$2:BF$1037,6,0)</f>
        <v>2118</v>
      </c>
      <c r="K5" s="17" t="str">
        <f>VLOOKUP(A$2:A$97,'DNEVNI IZVESTAJ'!A$2:BH$1037,7,0)</f>
        <v>SBB</v>
      </c>
      <c r="L5" s="17" t="str">
        <f>VLOOKUP(A$2:A$97,'DNEVNI IZVESTAJ'!A$2:BI$1037,8,0)</f>
        <v>360+</v>
      </c>
      <c r="M5" s="17">
        <f>VLOOKUP(A$2:A$16,'DNEVNI IZVESTAJ'!A$2:BJ$1037,9,0)</f>
        <v>0</v>
      </c>
      <c r="N5" s="17">
        <f>VLOOKUP(A$2:A$16,'DNEVNI IZVESTAJ'!A$2:BK$1037,10,0)</f>
        <v>0</v>
      </c>
      <c r="O5" s="17">
        <f>VLOOKUP(A$2:A$16,'DNEVNI IZVESTAJ'!A$2:BL$1037,11,0)</f>
        <v>0</v>
      </c>
      <c r="P5" s="17">
        <f>VLOOKUP(A$2:A$16,'DNEVNI IZVESTAJ'!A$2:BM$1037,12,0)</f>
        <v>0</v>
      </c>
      <c r="Q5" s="17">
        <f>VLOOKUP(A$2:A$16,'DNEVNI IZVESTAJ'!A$2:BN$1037,13,0)</f>
        <v>0</v>
      </c>
      <c r="R5" s="17">
        <f>VLOOKUP(A$2:A$16,'DNEVNI IZVESTAJ'!A$2:BO$1037,14,0)</f>
        <v>0</v>
      </c>
      <c r="S5" s="17">
        <f>VLOOKUP(A$2:A$16,'DNEVNI IZVESTAJ'!A$2:BP$1037,15,0)</f>
        <v>1332.71</v>
      </c>
    </row>
    <row r="6" spans="1:19">
      <c r="A6" s="16" t="s">
        <v>1815</v>
      </c>
      <c r="B6" s="16" t="s">
        <v>4627</v>
      </c>
      <c r="C6" s="16">
        <v>35657.46</v>
      </c>
      <c r="D6" s="16"/>
      <c r="E6" s="16" t="s">
        <v>1816</v>
      </c>
      <c r="F6" s="74">
        <f>VLOOKUP(A$2:A$25,'DNEVNI IZVESTAJ'!A$2:C$1037,3,0)</f>
        <v>35606.379999999997</v>
      </c>
      <c r="G6" s="14">
        <f>VLOOKUP(A$2:A$25,'DNEVNI IZVESTAJ'!A$2:D$1037,4,0)</f>
        <v>0</v>
      </c>
      <c r="H6" s="83" t="str">
        <f>VLOOKUP(A$2:A$97,'Total Portfolio'!A$3:AX$2125,35,0)</f>
        <v>02.02.2012. jos nismo obavesteni da li je podignuta optuznica.</v>
      </c>
      <c r="I6" s="131">
        <f t="shared" si="0"/>
        <v>51.080000000001746</v>
      </c>
      <c r="J6" s="17">
        <f>VLOOKUP(A$2:A$97,'DNEVNI IZVESTAJ'!A$2:BF$1037,6,0)</f>
        <v>1768</v>
      </c>
      <c r="K6" s="17" t="str">
        <f>VLOOKUP(A$2:A$97,'DNEVNI IZVESTAJ'!A$2:BH$1037,7,0)</f>
        <v>SME</v>
      </c>
      <c r="L6" s="17" t="str">
        <f>VLOOKUP(A$2:A$97,'DNEVNI IZVESTAJ'!A$2:BI$1037,8,0)</f>
        <v>360+</v>
      </c>
      <c r="M6" s="17">
        <f>VLOOKUP(A$2:A$16,'DNEVNI IZVESTAJ'!A$2:BJ$1037,9,0)</f>
        <v>0</v>
      </c>
      <c r="N6" s="17">
        <f>VLOOKUP(A$2:A$16,'DNEVNI IZVESTAJ'!A$2:BK$1037,10,0)</f>
        <v>0</v>
      </c>
      <c r="O6" s="17">
        <f>VLOOKUP(A$2:A$16,'DNEVNI IZVESTAJ'!A$2:BL$1037,11,0)</f>
        <v>0</v>
      </c>
      <c r="P6" s="17">
        <f>VLOOKUP(A$2:A$16,'DNEVNI IZVESTAJ'!A$2:BM$1037,12,0)</f>
        <v>0</v>
      </c>
      <c r="Q6" s="17">
        <f>VLOOKUP(A$2:A$16,'DNEVNI IZVESTAJ'!A$2:BN$1037,13,0)</f>
        <v>0</v>
      </c>
      <c r="R6" s="17">
        <f>VLOOKUP(A$2:A$16,'DNEVNI IZVESTAJ'!A$2:BO$1037,14,0)</f>
        <v>0</v>
      </c>
      <c r="S6" s="17">
        <f>VLOOKUP(A$2:A$16,'DNEVNI IZVESTAJ'!A$2:BP$1037,15,0)</f>
        <v>35606.379999999997</v>
      </c>
    </row>
    <row r="7" spans="1:19">
      <c r="A7" s="16" t="s">
        <v>6329</v>
      </c>
      <c r="B7" s="16" t="s">
        <v>6330</v>
      </c>
      <c r="C7" s="16">
        <v>1957.88</v>
      </c>
      <c r="D7" s="16"/>
      <c r="E7" s="16" t="s">
        <v>6331</v>
      </c>
      <c r="F7" s="74">
        <f>VLOOKUP(A$2:A$25,'DNEVNI IZVESTAJ'!A$2:C$1037,3,0)</f>
        <v>1929.56</v>
      </c>
      <c r="G7" s="14">
        <f>VLOOKUP(A$2:A$25,'DNEVNI IZVESTAJ'!A$2:D$1037,4,0)</f>
        <v>0</v>
      </c>
      <c r="H7" s="83" t="str">
        <f>VLOOKUP(A$2:A$97,'Total Portfolio'!A$3:AX$2125,35,0)</f>
        <v>02.02.2012. klijent je izbrisan iz registra.</v>
      </c>
      <c r="I7" s="131">
        <f t="shared" si="0"/>
        <v>28.320000000000164</v>
      </c>
      <c r="J7" s="17">
        <f>VLOOKUP(A$2:A$97,'DNEVNI IZVESTAJ'!A$2:BF$1037,6,0)</f>
        <v>1570</v>
      </c>
      <c r="K7" s="17" t="str">
        <f>VLOOKUP(A$2:A$97,'DNEVNI IZVESTAJ'!A$2:BH$1037,7,0)</f>
        <v>SBB</v>
      </c>
      <c r="L7" s="17" t="str">
        <f>VLOOKUP(A$2:A$97,'DNEVNI IZVESTAJ'!A$2:BI$1037,8,0)</f>
        <v>360+</v>
      </c>
      <c r="M7" s="17">
        <f>VLOOKUP(A$2:A$16,'DNEVNI IZVESTAJ'!A$2:BJ$1037,9,0)</f>
        <v>0</v>
      </c>
      <c r="N7" s="17">
        <f>VLOOKUP(A$2:A$16,'DNEVNI IZVESTAJ'!A$2:BK$1037,10,0)</f>
        <v>0</v>
      </c>
      <c r="O7" s="17">
        <f>VLOOKUP(A$2:A$16,'DNEVNI IZVESTAJ'!A$2:BL$1037,11,0)</f>
        <v>0</v>
      </c>
      <c r="P7" s="17">
        <f>VLOOKUP(A$2:A$16,'DNEVNI IZVESTAJ'!A$2:BM$1037,12,0)</f>
        <v>0</v>
      </c>
      <c r="Q7" s="17">
        <f>VLOOKUP(A$2:A$16,'DNEVNI IZVESTAJ'!A$2:BN$1037,13,0)</f>
        <v>0</v>
      </c>
      <c r="R7" s="17">
        <f>VLOOKUP(A$2:A$16,'DNEVNI IZVESTAJ'!A$2:BO$1037,14,0)</f>
        <v>0</v>
      </c>
      <c r="S7" s="17">
        <f>VLOOKUP(A$2:A$16,'DNEVNI IZVESTAJ'!A$2:BP$1037,15,0)</f>
        <v>1929.56</v>
      </c>
    </row>
    <row r="8" spans="1:19">
      <c r="A8" s="16" t="s">
        <v>4954</v>
      </c>
      <c r="B8" s="16" t="s">
        <v>4955</v>
      </c>
      <c r="C8" s="16">
        <v>10100.92</v>
      </c>
      <c r="D8" s="16"/>
      <c r="E8" s="16" t="s">
        <v>1521</v>
      </c>
      <c r="F8" s="74">
        <f>VLOOKUP(A$2:A$25,'DNEVNI IZVESTAJ'!A$2:C$1037,3,0)</f>
        <v>11495.22</v>
      </c>
      <c r="G8" s="14">
        <f>VLOOKUP(A$2:A$25,'DNEVNI IZVESTAJ'!A$2:D$1037,4,0)</f>
        <v>0</v>
      </c>
      <c r="H8" s="83" t="str">
        <f>VLOOKUP(A$2:A$97,'Total Portfolio'!A$3:AX$2125,35,0)</f>
        <v>02.02.2012. klijent je izbrisan iz registra.</v>
      </c>
      <c r="I8" s="131">
        <f t="shared" si="0"/>
        <v>-1394.2999999999993</v>
      </c>
      <c r="J8" s="17">
        <f>VLOOKUP(A$2:A$97,'DNEVNI IZVESTAJ'!A$2:BF$1037,6,0)</f>
        <v>2118</v>
      </c>
      <c r="K8" s="17" t="str">
        <f>VLOOKUP(A$2:A$97,'DNEVNI IZVESTAJ'!A$2:BH$1037,7,0)</f>
        <v>SME</v>
      </c>
      <c r="L8" s="17" t="str">
        <f>VLOOKUP(A$2:A$97,'DNEVNI IZVESTAJ'!A$2:BI$1037,8,0)</f>
        <v>360+</v>
      </c>
      <c r="M8" s="17">
        <f>VLOOKUP(A$2:A$16,'DNEVNI IZVESTAJ'!A$2:BJ$1037,9,0)</f>
        <v>0</v>
      </c>
      <c r="N8" s="17">
        <f>VLOOKUP(A$2:A$16,'DNEVNI IZVESTAJ'!A$2:BK$1037,10,0)</f>
        <v>0</v>
      </c>
      <c r="O8" s="17">
        <f>VLOOKUP(A$2:A$16,'DNEVNI IZVESTAJ'!A$2:BL$1037,11,0)</f>
        <v>0</v>
      </c>
      <c r="P8" s="17">
        <f>VLOOKUP(A$2:A$16,'DNEVNI IZVESTAJ'!A$2:BM$1037,12,0)</f>
        <v>0</v>
      </c>
      <c r="Q8" s="17">
        <f>VLOOKUP(A$2:A$16,'DNEVNI IZVESTAJ'!A$2:BN$1037,13,0)</f>
        <v>0</v>
      </c>
      <c r="R8" s="17">
        <f>VLOOKUP(A$2:A$16,'DNEVNI IZVESTAJ'!A$2:BO$1037,14,0)</f>
        <v>0</v>
      </c>
      <c r="S8" s="17">
        <f>VLOOKUP(A$2:A$16,'DNEVNI IZVESTAJ'!A$2:BP$1037,15,0)</f>
        <v>11495.21</v>
      </c>
    </row>
    <row r="9" spans="1:19">
      <c r="A9" s="16" t="s">
        <v>1523</v>
      </c>
      <c r="B9" s="16" t="s">
        <v>4955</v>
      </c>
      <c r="C9" s="16">
        <v>16205.06</v>
      </c>
      <c r="D9" s="16"/>
      <c r="E9" s="16" t="s">
        <v>1521</v>
      </c>
      <c r="F9" s="74">
        <f>VLOOKUP(A$2:A$25,'DNEVNI IZVESTAJ'!A$2:C$1037,3,0)</f>
        <v>18417.939999999999</v>
      </c>
      <c r="G9" s="14">
        <f>VLOOKUP(A$2:A$25,'DNEVNI IZVESTAJ'!A$2:D$1037,4,0)</f>
        <v>0</v>
      </c>
      <c r="H9" s="83" t="str">
        <f>VLOOKUP(A$2:A$97,'Total Portfolio'!A$3:AX$2125,35,0)</f>
        <v>02.02.2012. klijent je izbrisan iz registra.</v>
      </c>
      <c r="I9" s="131">
        <f t="shared" si="0"/>
        <v>-2212.8799999999992</v>
      </c>
      <c r="J9" s="17">
        <f>VLOOKUP(A$2:A$97,'DNEVNI IZVESTAJ'!A$2:BF$1037,6,0)</f>
        <v>2146</v>
      </c>
      <c r="K9" s="17" t="str">
        <f>VLOOKUP(A$2:A$97,'DNEVNI IZVESTAJ'!A$2:BH$1037,7,0)</f>
        <v>SME</v>
      </c>
      <c r="L9" s="17" t="str">
        <f>VLOOKUP(A$2:A$97,'DNEVNI IZVESTAJ'!A$2:BI$1037,8,0)</f>
        <v>360+</v>
      </c>
      <c r="M9" s="17">
        <f>VLOOKUP(A$2:A$16,'DNEVNI IZVESTAJ'!A$2:BJ$1037,9,0)</f>
        <v>0</v>
      </c>
      <c r="N9" s="17">
        <f>VLOOKUP(A$2:A$16,'DNEVNI IZVESTAJ'!A$2:BK$1037,10,0)</f>
        <v>0</v>
      </c>
      <c r="O9" s="17">
        <f>VLOOKUP(A$2:A$16,'DNEVNI IZVESTAJ'!A$2:BL$1037,11,0)</f>
        <v>0</v>
      </c>
      <c r="P9" s="17">
        <f>VLOOKUP(A$2:A$16,'DNEVNI IZVESTAJ'!A$2:BM$1037,12,0)</f>
        <v>0</v>
      </c>
      <c r="Q9" s="17">
        <f>VLOOKUP(A$2:A$16,'DNEVNI IZVESTAJ'!A$2:BN$1037,13,0)</f>
        <v>0</v>
      </c>
      <c r="R9" s="17">
        <f>VLOOKUP(A$2:A$16,'DNEVNI IZVESTAJ'!A$2:BO$1037,14,0)</f>
        <v>0</v>
      </c>
      <c r="S9" s="17">
        <f>VLOOKUP(A$2:A$16,'DNEVNI IZVESTAJ'!A$2:BP$1037,15,0)</f>
        <v>18417.97</v>
      </c>
    </row>
    <row r="10" spans="1:19">
      <c r="A10" s="16" t="s">
        <v>1524</v>
      </c>
      <c r="B10" s="16" t="s">
        <v>4955</v>
      </c>
      <c r="C10" s="16">
        <v>17907.79</v>
      </c>
      <c r="D10" s="16"/>
      <c r="E10" s="16" t="s">
        <v>1521</v>
      </c>
      <c r="F10" s="74">
        <f>VLOOKUP(A$2:A$25,'DNEVNI IZVESTAJ'!A$2:C$1037,3,0)</f>
        <v>20206.560000000001</v>
      </c>
      <c r="G10" s="14">
        <f>VLOOKUP(A$2:A$25,'DNEVNI IZVESTAJ'!A$2:D$1037,4,0)</f>
        <v>0</v>
      </c>
      <c r="H10" s="83" t="str">
        <f>VLOOKUP(A$2:A$97,'Total Portfolio'!A$3:AX$2125,35,0)</f>
        <v>02.02.2012. klijent je izbrisan iz registra.</v>
      </c>
      <c r="I10" s="131">
        <f t="shared" si="0"/>
        <v>-2298.7700000000004</v>
      </c>
      <c r="J10" s="17">
        <f>VLOOKUP(A$2:A$97,'DNEVNI IZVESTAJ'!A$2:BF$1037,6,0)</f>
        <v>2146</v>
      </c>
      <c r="K10" s="17" t="str">
        <f>VLOOKUP(A$2:A$97,'DNEVNI IZVESTAJ'!A$2:BH$1037,7,0)</f>
        <v>SME</v>
      </c>
      <c r="L10" s="17" t="str">
        <f>VLOOKUP(A$2:A$97,'DNEVNI IZVESTAJ'!A$2:BI$1037,8,0)</f>
        <v>360+</v>
      </c>
      <c r="M10" s="17">
        <f>VLOOKUP(A$2:A$16,'DNEVNI IZVESTAJ'!A$2:BJ$1037,9,0)</f>
        <v>0</v>
      </c>
      <c r="N10" s="17">
        <f>VLOOKUP(A$2:A$16,'DNEVNI IZVESTAJ'!A$2:BK$1037,10,0)</f>
        <v>0</v>
      </c>
      <c r="O10" s="17">
        <f>VLOOKUP(A$2:A$16,'DNEVNI IZVESTAJ'!A$2:BL$1037,11,0)</f>
        <v>0</v>
      </c>
      <c r="P10" s="17">
        <f>VLOOKUP(A$2:A$16,'DNEVNI IZVESTAJ'!A$2:BM$1037,12,0)</f>
        <v>0</v>
      </c>
      <c r="Q10" s="17">
        <f>VLOOKUP(A$2:A$16,'DNEVNI IZVESTAJ'!A$2:BN$1037,13,0)</f>
        <v>0</v>
      </c>
      <c r="R10" s="17">
        <f>VLOOKUP(A$2:A$16,'DNEVNI IZVESTAJ'!A$2:BO$1037,14,0)</f>
        <v>0</v>
      </c>
      <c r="S10" s="17">
        <f>VLOOKUP(A$2:A$16,'DNEVNI IZVESTAJ'!A$2:BP$1037,15,0)</f>
        <v>20206.599999999999</v>
      </c>
    </row>
    <row r="11" spans="1:19">
      <c r="A11" s="16" t="s">
        <v>3451</v>
      </c>
      <c r="B11" s="16" t="s">
        <v>1605</v>
      </c>
      <c r="C11" s="16">
        <v>705.13</v>
      </c>
      <c r="D11" s="16"/>
      <c r="E11" s="16" t="s">
        <v>1606</v>
      </c>
      <c r="F11" s="74">
        <f>VLOOKUP(A$2:A$25,'DNEVNI IZVESTAJ'!A$2:C$1037,3,0)</f>
        <v>689.07</v>
      </c>
      <c r="G11" s="14">
        <f>VLOOKUP(A$2:A$25,'DNEVNI IZVESTAJ'!A$2:D$1037,4,0)</f>
        <v>0</v>
      </c>
      <c r="H11" s="83" t="str">
        <f>VLOOKUP(A$2:A$97,'Total Portfolio'!A$3:AX$2125,35,0)</f>
        <v>02.02.2012. privredno drustvo je aktivno ali je u blokadi 369 dana</v>
      </c>
      <c r="I11" s="131">
        <f t="shared" si="0"/>
        <v>16.059999999999945</v>
      </c>
      <c r="J11" s="17">
        <f>VLOOKUP(A$2:A$97,'DNEVNI IZVESTAJ'!A$2:BF$1037,6,0)</f>
        <v>1647</v>
      </c>
      <c r="K11" s="17" t="str">
        <f>VLOOKUP(A$2:A$97,'DNEVNI IZVESTAJ'!A$2:BH$1037,7,0)</f>
        <v>SBB</v>
      </c>
      <c r="L11" s="17" t="str">
        <f>VLOOKUP(A$2:A$97,'DNEVNI IZVESTAJ'!A$2:BI$1037,8,0)</f>
        <v>360+</v>
      </c>
      <c r="M11" s="17">
        <f>VLOOKUP(A$2:A$16,'DNEVNI IZVESTAJ'!A$2:BJ$1037,9,0)</f>
        <v>0</v>
      </c>
      <c r="N11" s="17">
        <f>VLOOKUP(A$2:A$16,'DNEVNI IZVESTAJ'!A$2:BK$1037,10,0)</f>
        <v>0</v>
      </c>
      <c r="O11" s="17">
        <f>VLOOKUP(A$2:A$16,'DNEVNI IZVESTAJ'!A$2:BL$1037,11,0)</f>
        <v>0</v>
      </c>
      <c r="P11" s="17">
        <f>VLOOKUP(A$2:A$16,'DNEVNI IZVESTAJ'!A$2:BM$1037,12,0)</f>
        <v>0</v>
      </c>
      <c r="Q11" s="17">
        <f>VLOOKUP(A$2:A$16,'DNEVNI IZVESTAJ'!A$2:BN$1037,13,0)</f>
        <v>0</v>
      </c>
      <c r="R11" s="17">
        <f>VLOOKUP(A$2:A$16,'DNEVNI IZVESTAJ'!A$2:BO$1037,14,0)</f>
        <v>0</v>
      </c>
      <c r="S11" s="17">
        <f>VLOOKUP(A$2:A$16,'DNEVNI IZVESTAJ'!A$2:BP$1037,15,0)</f>
        <v>689.07</v>
      </c>
    </row>
    <row r="12" spans="1:19">
      <c r="A12" s="16" t="s">
        <v>1149</v>
      </c>
      <c r="B12" s="16" t="s">
        <v>1150</v>
      </c>
      <c r="C12" s="16">
        <v>3418.47</v>
      </c>
      <c r="D12" s="16"/>
      <c r="E12" s="16" t="s">
        <v>1151</v>
      </c>
      <c r="F12" s="74">
        <f>VLOOKUP(A$2:A$25,'DNEVNI IZVESTAJ'!A$2:C$1037,3,0)</f>
        <v>3886.06</v>
      </c>
      <c r="G12" s="14">
        <f>VLOOKUP(A$2:A$25,'DNEVNI IZVESTAJ'!A$2:D$1037,4,0)</f>
        <v>0</v>
      </c>
      <c r="H12" s="83" t="str">
        <f>VLOOKUP(A$2:A$97,'Total Portfolio'!A$3:AX$2125,35,0)</f>
        <v>02.02.2012. tuzilastvo je trazilo dodatnu dokumentaciju od EFGL koju smo im prosledili. Proces u toku.</v>
      </c>
      <c r="I12" s="131">
        <f t="shared" si="0"/>
        <v>-467.59000000000015</v>
      </c>
      <c r="J12" s="17">
        <f>VLOOKUP(A$2:A$97,'DNEVNI IZVESTAJ'!A$2:BF$1037,6,0)</f>
        <v>1901</v>
      </c>
      <c r="K12" s="17" t="str">
        <f>VLOOKUP(A$2:A$97,'DNEVNI IZVESTAJ'!A$2:BH$1037,7,0)</f>
        <v>SBB</v>
      </c>
      <c r="L12" s="17" t="str">
        <f>VLOOKUP(A$2:A$97,'DNEVNI IZVESTAJ'!A$2:BI$1037,8,0)</f>
        <v>360+</v>
      </c>
      <c r="M12" s="17">
        <f>VLOOKUP(A$2:A$16,'DNEVNI IZVESTAJ'!A$2:BJ$1037,9,0)</f>
        <v>0</v>
      </c>
      <c r="N12" s="17">
        <f>VLOOKUP(A$2:A$16,'DNEVNI IZVESTAJ'!A$2:BK$1037,10,0)</f>
        <v>0</v>
      </c>
      <c r="O12" s="17">
        <f>VLOOKUP(A$2:A$16,'DNEVNI IZVESTAJ'!A$2:BL$1037,11,0)</f>
        <v>0</v>
      </c>
      <c r="P12" s="17">
        <f>VLOOKUP(A$2:A$16,'DNEVNI IZVESTAJ'!A$2:BM$1037,12,0)</f>
        <v>0</v>
      </c>
      <c r="Q12" s="17">
        <f>VLOOKUP(A$2:A$16,'DNEVNI IZVESTAJ'!A$2:BN$1037,13,0)</f>
        <v>0</v>
      </c>
      <c r="R12" s="17">
        <f>VLOOKUP(A$2:A$16,'DNEVNI IZVESTAJ'!A$2:BO$1037,14,0)</f>
        <v>0</v>
      </c>
      <c r="S12" s="17">
        <f>VLOOKUP(A$2:A$16,'DNEVNI IZVESTAJ'!A$2:BP$1037,15,0)</f>
        <v>3886.05</v>
      </c>
    </row>
    <row r="13" spans="1:19">
      <c r="A13" s="16" t="s">
        <v>4626</v>
      </c>
      <c r="B13" s="16" t="s">
        <v>4627</v>
      </c>
      <c r="C13" s="16">
        <v>1391.73</v>
      </c>
      <c r="D13" s="16"/>
      <c r="E13" s="16" t="s">
        <v>4628</v>
      </c>
      <c r="F13" s="74">
        <f>VLOOKUP(A$2:A$25,'DNEVNI IZVESTAJ'!A$2:C$1037,3,0)</f>
        <v>1350.89</v>
      </c>
      <c r="G13" s="14">
        <f>VLOOKUP(A$2:A$25,'DNEVNI IZVESTAJ'!A$2:D$1037,4,0)</f>
        <v>0</v>
      </c>
      <c r="H13" s="83" t="str">
        <f>VLOOKUP(A$2:A$97,'Total Portfolio'!A$3:AX$2125,35,0)</f>
        <v>02.02.2012. u decembru nam je isplacena osigurana suma po polisi za prijavljenu utaju.</v>
      </c>
      <c r="I13" s="131">
        <f t="shared" si="0"/>
        <v>40.839999999999918</v>
      </c>
      <c r="J13" s="17">
        <f>VLOOKUP(A$2:A$97,'DNEVNI IZVESTAJ'!A$2:BF$1037,6,0)</f>
        <v>1578</v>
      </c>
      <c r="K13" s="17" t="str">
        <f>VLOOKUP(A$2:A$97,'DNEVNI IZVESTAJ'!A$2:BH$1037,7,0)</f>
        <v>SME</v>
      </c>
      <c r="L13" s="17" t="str">
        <f>VLOOKUP(A$2:A$97,'DNEVNI IZVESTAJ'!A$2:BI$1037,8,0)</f>
        <v>360+</v>
      </c>
      <c r="M13" s="17">
        <f>VLOOKUP(A$2:A$16,'DNEVNI IZVESTAJ'!A$2:BJ$1037,9,0)</f>
        <v>0</v>
      </c>
      <c r="N13" s="17">
        <f>VLOOKUP(A$2:A$16,'DNEVNI IZVESTAJ'!A$2:BK$1037,10,0)</f>
        <v>0</v>
      </c>
      <c r="O13" s="17">
        <f>VLOOKUP(A$2:A$16,'DNEVNI IZVESTAJ'!A$2:BL$1037,11,0)</f>
        <v>0</v>
      </c>
      <c r="P13" s="17">
        <f>VLOOKUP(A$2:A$16,'DNEVNI IZVESTAJ'!A$2:BM$1037,12,0)</f>
        <v>0</v>
      </c>
      <c r="Q13" s="17">
        <f>VLOOKUP(A$2:A$16,'DNEVNI IZVESTAJ'!A$2:BN$1037,13,0)</f>
        <v>0</v>
      </c>
      <c r="R13" s="17">
        <f>VLOOKUP(A$2:A$16,'DNEVNI IZVESTAJ'!A$2:BO$1037,14,0)</f>
        <v>0</v>
      </c>
      <c r="S13" s="17">
        <f>VLOOKUP(A$2:A$16,'DNEVNI IZVESTAJ'!A$2:BP$1037,15,0)</f>
        <v>1350.88</v>
      </c>
    </row>
    <row r="14" spans="1:19">
      <c r="A14" s="16" t="s">
        <v>1115</v>
      </c>
      <c r="B14" s="16" t="s">
        <v>1116</v>
      </c>
      <c r="C14" s="16">
        <v>66919.62</v>
      </c>
      <c r="D14" s="16"/>
      <c r="E14" s="16" t="s">
        <v>1117</v>
      </c>
      <c r="F14" s="74">
        <f>VLOOKUP(A$2:A$25,'DNEVNI IZVESTAJ'!A$2:C$1037,3,0)</f>
        <v>75687.72</v>
      </c>
      <c r="G14" s="14">
        <f>VLOOKUP(A$2:A$25,'DNEVNI IZVESTAJ'!A$2:D$1037,4,0)</f>
        <v>0</v>
      </c>
      <c r="H14" s="83" t="str">
        <f>VLOOKUP(A$2:A$97,'Total Portfolio'!A$3:AX$2125,35,0)</f>
        <v>02.02.2012. Vodi se krivični postupak. Klijent je nedostupan. Postupak je u fazi istrage pred Prvim osnovnim tužilaštvom u Beogradu Ki</v>
      </c>
      <c r="I14" s="131">
        <f t="shared" si="0"/>
        <v>-8768.1000000000058</v>
      </c>
      <c r="J14" s="17">
        <f>VLOOKUP(A$2:A$97,'DNEVNI IZVESTAJ'!A$2:BF$1037,6,0)</f>
        <v>1858</v>
      </c>
      <c r="K14" s="17" t="str">
        <f>VLOOKUP(A$2:A$97,'DNEVNI IZVESTAJ'!A$2:BH$1037,7,0)</f>
        <v>SBB</v>
      </c>
      <c r="L14" s="17" t="str">
        <f>VLOOKUP(A$2:A$97,'DNEVNI IZVESTAJ'!A$2:BI$1037,8,0)</f>
        <v>360+</v>
      </c>
      <c r="M14" s="17">
        <f>VLOOKUP(A$2:A$16,'DNEVNI IZVESTAJ'!A$2:BJ$1037,9,0)</f>
        <v>0</v>
      </c>
      <c r="N14" s="17">
        <f>VLOOKUP(A$2:A$16,'DNEVNI IZVESTAJ'!A$2:BK$1037,10,0)</f>
        <v>0</v>
      </c>
      <c r="O14" s="17">
        <f>VLOOKUP(A$2:A$16,'DNEVNI IZVESTAJ'!A$2:BL$1037,11,0)</f>
        <v>0</v>
      </c>
      <c r="P14" s="17">
        <f>VLOOKUP(A$2:A$16,'DNEVNI IZVESTAJ'!A$2:BM$1037,12,0)</f>
        <v>0</v>
      </c>
      <c r="Q14" s="17">
        <f>VLOOKUP(A$2:A$16,'DNEVNI IZVESTAJ'!A$2:BN$1037,13,0)</f>
        <v>0</v>
      </c>
      <c r="R14" s="17">
        <f>VLOOKUP(A$2:A$16,'DNEVNI IZVESTAJ'!A$2:BO$1037,14,0)</f>
        <v>0</v>
      </c>
      <c r="S14" s="17">
        <f>VLOOKUP(A$2:A$16,'DNEVNI IZVESTAJ'!A$2:BP$1037,15,0)</f>
        <v>75687.69</v>
      </c>
    </row>
    <row r="15" spans="1:19">
      <c r="A15" s="16" t="s">
        <v>2077</v>
      </c>
      <c r="B15" s="16" t="s">
        <v>2078</v>
      </c>
      <c r="C15" s="16">
        <v>1932.92</v>
      </c>
      <c r="D15" s="16"/>
      <c r="E15" s="16" t="s">
        <v>2079</v>
      </c>
      <c r="F15" s="74">
        <f>VLOOKUP(A$2:A$25,'DNEVNI IZVESTAJ'!A$2:C$1037,3,0)</f>
        <v>2169.69</v>
      </c>
      <c r="G15" s="14">
        <f>VLOOKUP(A$2:A$25,'DNEVNI IZVESTAJ'!A$2:D$1037,4,0)</f>
        <v>0</v>
      </c>
      <c r="H15" s="83" t="str">
        <f>VLOOKUP(A$2:A$97,'Total Portfolio'!A$3:AX$2125,35,0)</f>
        <v>03.02.2012. Nemamo informacija o toku postupka. U kontaktu sa Delta Generali osiguranjem trazili smo isplatu ali osiguranje tvrdi da se predmet lizinga nalazi kod treceg lica Stanisic Srdjana iz Zemuna, Posavska 31, tel- 065/ 46-46-573 koji je vozilo kupio od vlasnika firme Technics Support. Pravnik DGO trazio je od MUPa izvestaj o nacinu preregistracije vozila. Predloziti akciju !!!</v>
      </c>
      <c r="I15" s="131">
        <f t="shared" si="0"/>
        <v>-236.76999999999998</v>
      </c>
      <c r="J15" s="17">
        <f>VLOOKUP(A$2:A$97,'DNEVNI IZVESTAJ'!A$2:BF$1037,6,0)</f>
        <v>1912</v>
      </c>
      <c r="K15" s="17" t="str">
        <f>VLOOKUP(A$2:A$97,'DNEVNI IZVESTAJ'!A$2:BH$1037,7,0)</f>
        <v>SBB</v>
      </c>
      <c r="L15" s="17" t="str">
        <f>VLOOKUP(A$2:A$97,'DNEVNI IZVESTAJ'!A$2:BI$1037,8,0)</f>
        <v>360+</v>
      </c>
      <c r="M15" s="17">
        <f>VLOOKUP(A$2:A$16,'DNEVNI IZVESTAJ'!A$2:BJ$1037,9,0)</f>
        <v>0</v>
      </c>
      <c r="N15" s="17">
        <f>VLOOKUP(A$2:A$16,'DNEVNI IZVESTAJ'!A$2:BK$1037,10,0)</f>
        <v>0</v>
      </c>
      <c r="O15" s="17">
        <f>VLOOKUP(A$2:A$16,'DNEVNI IZVESTAJ'!A$2:BL$1037,11,0)</f>
        <v>0</v>
      </c>
      <c r="P15" s="17">
        <f>VLOOKUP(A$2:A$16,'DNEVNI IZVESTAJ'!A$2:BM$1037,12,0)</f>
        <v>0</v>
      </c>
      <c r="Q15" s="17">
        <f>VLOOKUP(A$2:A$16,'DNEVNI IZVESTAJ'!A$2:BN$1037,13,0)</f>
        <v>0</v>
      </c>
      <c r="R15" s="17">
        <f>VLOOKUP(A$2:A$16,'DNEVNI IZVESTAJ'!A$2:BO$1037,14,0)</f>
        <v>0</v>
      </c>
      <c r="S15" s="17">
        <f>VLOOKUP(A$2:A$16,'DNEVNI IZVESTAJ'!A$2:BP$1037,15,0)</f>
        <v>2169.67</v>
      </c>
    </row>
    <row r="16" spans="1:19">
      <c r="A16" s="16" t="s">
        <v>1160</v>
      </c>
      <c r="B16" s="16" t="s">
        <v>3959</v>
      </c>
      <c r="C16" s="16">
        <v>24061.54</v>
      </c>
      <c r="D16" s="16"/>
      <c r="E16" s="16" t="s">
        <v>1161</v>
      </c>
      <c r="F16" s="74">
        <f>VLOOKUP(A$2:A$25,'DNEVNI IZVESTAJ'!A$2:C$1037,3,0)</f>
        <v>27407.91</v>
      </c>
      <c r="G16" s="14">
        <f>VLOOKUP(A$2:A$25,'DNEVNI IZVESTAJ'!A$2:D$1037,4,0)</f>
        <v>0</v>
      </c>
      <c r="H16" s="83" t="str">
        <f>VLOOKUP(A$2:A$97,'Total Portfolio'!A$3:AX$2125,35,0)</f>
        <v>03.02.2012. Pokrenut postupak stecaja u kom smo prijavili potrazivanja. Prvo poverilacko rociste zakazano za 08.02.2012.</v>
      </c>
      <c r="I16" s="131">
        <f t="shared" si="0"/>
        <v>-3346.369999999999</v>
      </c>
      <c r="J16" s="17">
        <f>VLOOKUP(A$2:A$97,'DNEVNI IZVESTAJ'!A$2:BF$1037,6,0)</f>
        <v>1992</v>
      </c>
      <c r="K16" s="17" t="str">
        <f>VLOOKUP(A$2:A$97,'DNEVNI IZVESTAJ'!A$2:BH$1037,7,0)</f>
        <v>SBB</v>
      </c>
      <c r="L16" s="17" t="str">
        <f>VLOOKUP(A$2:A$97,'DNEVNI IZVESTAJ'!A$2:BI$1037,8,0)</f>
        <v>360+</v>
      </c>
      <c r="M16" s="17">
        <f>VLOOKUP(A$2:A$16,'DNEVNI IZVESTAJ'!A$2:BJ$1037,9,0)</f>
        <v>0</v>
      </c>
      <c r="N16" s="17">
        <f>VLOOKUP(A$2:A$16,'DNEVNI IZVESTAJ'!A$2:BK$1037,10,0)</f>
        <v>0</v>
      </c>
      <c r="O16" s="17">
        <f>VLOOKUP(A$2:A$16,'DNEVNI IZVESTAJ'!A$2:BL$1037,11,0)</f>
        <v>0</v>
      </c>
      <c r="P16" s="17">
        <f>VLOOKUP(A$2:A$16,'DNEVNI IZVESTAJ'!A$2:BM$1037,12,0)</f>
        <v>0</v>
      </c>
      <c r="Q16" s="17">
        <f>VLOOKUP(A$2:A$16,'DNEVNI IZVESTAJ'!A$2:BN$1037,13,0)</f>
        <v>0</v>
      </c>
      <c r="R16" s="17">
        <f>VLOOKUP(A$2:A$16,'DNEVNI IZVESTAJ'!A$2:BO$1037,14,0)</f>
        <v>0</v>
      </c>
      <c r="S16" s="17">
        <f>VLOOKUP(A$2:A$16,'DNEVNI IZVESTAJ'!A$2:BP$1037,15,0)</f>
        <v>27407.91</v>
      </c>
    </row>
    <row r="17" spans="1:19">
      <c r="A17" s="16" t="s">
        <v>1168</v>
      </c>
      <c r="B17" s="16" t="s">
        <v>1118</v>
      </c>
      <c r="C17" s="16">
        <v>95301.11</v>
      </c>
      <c r="D17" s="16"/>
      <c r="E17" s="16" t="s">
        <v>1170</v>
      </c>
      <c r="F17" s="74">
        <f>VLOOKUP(A$2:A$25,'DNEVNI IZVESTAJ'!A$2:C$1037,3,0)</f>
        <v>107592.87</v>
      </c>
      <c r="G17" s="14">
        <f>VLOOKUP(A$2:A$25,'DNEVNI IZVESTAJ'!A$2:D$1037,4,0)</f>
        <v>0</v>
      </c>
      <c r="H17" s="83" t="str">
        <f>VLOOKUP(A$2:A$97,'Total Portfolio'!A$3:AX$2125,35,0)</f>
        <v>03.02.2012. Postupak stecaja je u toku, prijavili smo potrazivanje I podneli izlucnu prijavu. Stecajni upravnik se po pitanju izlucne prijave izjasnio da nije u uspeo da pronadje predmet lizinga. Priznao nam je potrazivanje za iznos koji je trazen I na poslednje rocistu za predsednika odbora poverilaca imenovan je Djordje Kalijadis.</v>
      </c>
      <c r="I17" s="131">
        <f t="shared" si="0"/>
        <v>-12291.759999999995</v>
      </c>
      <c r="J17" s="17">
        <f>VLOOKUP(A$2:A$97,'DNEVNI IZVESTAJ'!A$2:BF$1037,6,0)</f>
        <v>2255</v>
      </c>
      <c r="K17" s="17" t="str">
        <f>VLOOKUP(A$2:A$97,'DNEVNI IZVESTAJ'!A$2:BH$1037,7,0)</f>
        <v>SBB</v>
      </c>
      <c r="L17" s="17" t="str">
        <f>VLOOKUP(A$2:A$97,'DNEVNI IZVESTAJ'!A$2:BI$1037,8,0)</f>
        <v>360+</v>
      </c>
      <c r="M17" s="17" t="e">
        <f>VLOOKUP(A$2:A$16,'DNEVNI IZVESTAJ'!A$2:BJ$1037,9,0)</f>
        <v>#VALUE!</v>
      </c>
      <c r="N17" s="17" t="e">
        <f>VLOOKUP(A$2:A$16,'DNEVNI IZVESTAJ'!A$2:BK$1037,10,0)</f>
        <v>#VALUE!</v>
      </c>
      <c r="O17" s="17" t="e">
        <f>VLOOKUP(A$2:A$16,'DNEVNI IZVESTAJ'!A$2:BL$1037,11,0)</f>
        <v>#VALUE!</v>
      </c>
      <c r="P17" s="17" t="e">
        <f>VLOOKUP(A$2:A$16,'DNEVNI IZVESTAJ'!A$2:BM$1037,12,0)</f>
        <v>#VALUE!</v>
      </c>
      <c r="Q17" s="17" t="e">
        <f>VLOOKUP(A$2:A$16,'DNEVNI IZVESTAJ'!A$2:BN$1037,13,0)</f>
        <v>#VALUE!</v>
      </c>
      <c r="R17" s="17" t="e">
        <f>VLOOKUP(A$2:A$16,'DNEVNI IZVESTAJ'!A$2:BO$1037,14,0)</f>
        <v>#VALUE!</v>
      </c>
      <c r="S17" s="17" t="e">
        <f>VLOOKUP(A$2:A$16,'DNEVNI IZVESTAJ'!A$2:BP$1037,15,0)</f>
        <v>#VALUE!</v>
      </c>
    </row>
    <row r="18" spans="1:19">
      <c r="A18" s="16" t="s">
        <v>3885</v>
      </c>
      <c r="B18" s="16" t="s">
        <v>3959</v>
      </c>
      <c r="C18" s="16">
        <v>35355.74</v>
      </c>
      <c r="D18" s="16"/>
      <c r="E18" s="16" t="s">
        <v>3960</v>
      </c>
      <c r="F18" s="74">
        <f>VLOOKUP(A$2:A$25,'DNEVNI IZVESTAJ'!A$2:C$1037,3,0)</f>
        <v>39796.800000000003</v>
      </c>
      <c r="G18" s="14">
        <f>VLOOKUP(A$2:A$25,'DNEVNI IZVESTAJ'!A$2:D$1037,4,0)</f>
        <v>0</v>
      </c>
      <c r="H18" s="83" t="str">
        <f>VLOOKUP(A$2:A$97,'Total Portfolio'!A$3:AX$2125,35,0)</f>
        <v>03.02.2012. predmet lizinga je vracen uz pomoc agencije HTW. Pokrenut postupak stecaja u kom smo prijavili potrazivanja. Prvo poverilacko rociste zakazano za 08.02.2012.</v>
      </c>
      <c r="I18" s="131">
        <f t="shared" si="0"/>
        <v>-4441.0600000000049</v>
      </c>
      <c r="J18" s="17">
        <f>VLOOKUP(A$2:A$97,'DNEVNI IZVESTAJ'!A$2:BF$1037,6,0)</f>
        <v>1996</v>
      </c>
      <c r="K18" s="17" t="str">
        <f>VLOOKUP(A$2:A$97,'DNEVNI IZVESTAJ'!A$2:BH$1037,7,0)</f>
        <v>SBB</v>
      </c>
      <c r="L18" s="17" t="str">
        <f>VLOOKUP(A$2:A$97,'DNEVNI IZVESTAJ'!A$2:BI$1037,8,0)</f>
        <v>360+</v>
      </c>
      <c r="M18" s="17" t="e">
        <f>VLOOKUP(A$2:A$16,'DNEVNI IZVESTAJ'!A$2:BJ$1037,9,0)</f>
        <v>#VALUE!</v>
      </c>
      <c r="N18" s="17" t="e">
        <f>VLOOKUP(A$2:A$16,'DNEVNI IZVESTAJ'!A$2:BK$1037,10,0)</f>
        <v>#VALUE!</v>
      </c>
      <c r="O18" s="17" t="e">
        <f>VLOOKUP(A$2:A$16,'DNEVNI IZVESTAJ'!A$2:BL$1037,11,0)</f>
        <v>#VALUE!</v>
      </c>
      <c r="P18" s="17" t="e">
        <f>VLOOKUP(A$2:A$16,'DNEVNI IZVESTAJ'!A$2:BM$1037,12,0)</f>
        <v>#VALUE!</v>
      </c>
      <c r="Q18" s="17" t="e">
        <f>VLOOKUP(A$2:A$16,'DNEVNI IZVESTAJ'!A$2:BN$1037,13,0)</f>
        <v>#VALUE!</v>
      </c>
      <c r="R18" s="17" t="e">
        <f>VLOOKUP(A$2:A$16,'DNEVNI IZVESTAJ'!A$2:BO$1037,14,0)</f>
        <v>#VALUE!</v>
      </c>
      <c r="S18" s="17" t="e">
        <f>VLOOKUP(A$2:A$16,'DNEVNI IZVESTAJ'!A$2:BP$1037,15,0)</f>
        <v>#VALUE!</v>
      </c>
    </row>
    <row r="19" spans="1:19">
      <c r="A19" s="16" t="s">
        <v>1119</v>
      </c>
      <c r="B19" s="16" t="s">
        <v>1120</v>
      </c>
      <c r="C19" s="16">
        <v>22317.33</v>
      </c>
      <c r="D19" s="16"/>
      <c r="E19" s="16" t="s">
        <v>1121</v>
      </c>
      <c r="F19" s="74">
        <f>VLOOKUP(A$2:A$25,'DNEVNI IZVESTAJ'!A$2:C$1037,3,0)</f>
        <v>6279.46</v>
      </c>
      <c r="G19" s="14">
        <f>VLOOKUP(A$2:A$25,'DNEVNI IZVESTAJ'!A$2:D$1037,4,0)</f>
        <v>0</v>
      </c>
      <c r="H19" s="83" t="str">
        <f>VLOOKUP(A$2:A$97,'Total Portfolio'!A$3:AX$2125,35,0)</f>
        <v>23.11.2011. dat predlog da se klijent prebaci u NPL</v>
      </c>
      <c r="I19" s="131">
        <f t="shared" si="0"/>
        <v>16037.870000000003</v>
      </c>
      <c r="J19" s="17">
        <f>VLOOKUP(A$2:A$97,'DNEVNI IZVESTAJ'!A$2:BF$1037,6,0)</f>
        <v>1565</v>
      </c>
      <c r="K19" s="17" t="str">
        <f>VLOOKUP(A$2:A$97,'DNEVNI IZVESTAJ'!A$2:BH$1037,7,0)</f>
        <v>SBB</v>
      </c>
      <c r="L19" s="17" t="str">
        <f>VLOOKUP(A$2:A$97,'DNEVNI IZVESTAJ'!A$2:BI$1037,8,0)</f>
        <v>360+</v>
      </c>
      <c r="M19" s="17" t="e">
        <f>VLOOKUP(A$2:A$16,'DNEVNI IZVESTAJ'!A$2:BJ$1037,9,0)</f>
        <v>#VALUE!</v>
      </c>
      <c r="N19" s="17" t="e">
        <f>VLOOKUP(A$2:A$16,'DNEVNI IZVESTAJ'!A$2:BK$1037,10,0)</f>
        <v>#VALUE!</v>
      </c>
      <c r="O19" s="17" t="e">
        <f>VLOOKUP(A$2:A$16,'DNEVNI IZVESTAJ'!A$2:BL$1037,11,0)</f>
        <v>#VALUE!</v>
      </c>
      <c r="P19" s="17" t="e">
        <f>VLOOKUP(A$2:A$16,'DNEVNI IZVESTAJ'!A$2:BM$1037,12,0)</f>
        <v>#VALUE!</v>
      </c>
      <c r="Q19" s="17" t="e">
        <f>VLOOKUP(A$2:A$16,'DNEVNI IZVESTAJ'!A$2:BN$1037,13,0)</f>
        <v>#VALUE!</v>
      </c>
      <c r="R19" s="17" t="e">
        <f>VLOOKUP(A$2:A$16,'DNEVNI IZVESTAJ'!A$2:BO$1037,14,0)</f>
        <v>#VALUE!</v>
      </c>
      <c r="S19" s="17" t="e">
        <f>VLOOKUP(A$2:A$16,'DNEVNI IZVESTAJ'!A$2:BP$1037,15,0)</f>
        <v>#VALUE!</v>
      </c>
    </row>
    <row r="20" spans="1:19">
      <c r="A20" s="16" t="s">
        <v>1131</v>
      </c>
      <c r="B20" s="16" t="s">
        <v>1120</v>
      </c>
      <c r="C20" s="16">
        <v>37187.43</v>
      </c>
      <c r="D20" s="16"/>
      <c r="E20" s="16" t="s">
        <v>1132</v>
      </c>
      <c r="F20" s="74">
        <f>VLOOKUP(A$2:A$25,'DNEVNI IZVESTAJ'!A$2:C$1037,3,0)</f>
        <v>9334.86</v>
      </c>
      <c r="G20" s="14">
        <f>VLOOKUP(A$2:A$25,'DNEVNI IZVESTAJ'!A$2:D$1037,4,0)</f>
        <v>0</v>
      </c>
      <c r="H20" s="83" t="str">
        <f>VLOOKUP(A$2:A$97,'Total Portfolio'!A$3:AX$2125,35,0)</f>
        <v>23.11.2011. dat predlog da se klijent prebaci u NPL</v>
      </c>
      <c r="I20" s="131">
        <f t="shared" si="0"/>
        <v>27852.57</v>
      </c>
      <c r="J20" s="17">
        <f>VLOOKUP(A$2:A$97,'DNEVNI IZVESTAJ'!A$2:BF$1037,6,0)</f>
        <v>1570</v>
      </c>
      <c r="K20" s="17" t="str">
        <f>VLOOKUP(A$2:A$97,'DNEVNI IZVESTAJ'!A$2:BH$1037,7,0)</f>
        <v>SBB</v>
      </c>
      <c r="L20" s="17" t="str">
        <f>VLOOKUP(A$2:A$97,'DNEVNI IZVESTAJ'!A$2:BI$1037,8,0)</f>
        <v>360+</v>
      </c>
      <c r="M20" s="17" t="e">
        <f>VLOOKUP(A$2:A$16,'DNEVNI IZVESTAJ'!A$2:BJ$1037,9,0)</f>
        <v>#VALUE!</v>
      </c>
      <c r="N20" s="17" t="e">
        <f>VLOOKUP(A$2:A$16,'DNEVNI IZVESTAJ'!A$2:BK$1037,10,0)</f>
        <v>#VALUE!</v>
      </c>
      <c r="O20" s="17" t="e">
        <f>VLOOKUP(A$2:A$16,'DNEVNI IZVESTAJ'!A$2:BL$1037,11,0)</f>
        <v>#VALUE!</v>
      </c>
      <c r="P20" s="17" t="e">
        <f>VLOOKUP(A$2:A$16,'DNEVNI IZVESTAJ'!A$2:BM$1037,12,0)</f>
        <v>#VALUE!</v>
      </c>
      <c r="Q20" s="17" t="e">
        <f>VLOOKUP(A$2:A$16,'DNEVNI IZVESTAJ'!A$2:BN$1037,13,0)</f>
        <v>#VALUE!</v>
      </c>
      <c r="R20" s="17" t="e">
        <f>VLOOKUP(A$2:A$16,'DNEVNI IZVESTAJ'!A$2:BO$1037,14,0)</f>
        <v>#VALUE!</v>
      </c>
      <c r="S20" s="17" t="e">
        <f>VLOOKUP(A$2:A$16,'DNEVNI IZVESTAJ'!A$2:BP$1037,15,0)</f>
        <v>#VALUE!</v>
      </c>
    </row>
    <row r="21" spans="1:19">
      <c r="A21" s="16" t="s">
        <v>3767</v>
      </c>
      <c r="B21" s="16" t="s">
        <v>3768</v>
      </c>
      <c r="C21" s="16">
        <v>51127.58</v>
      </c>
      <c r="D21" s="16"/>
      <c r="E21" s="16" t="s">
        <v>3769</v>
      </c>
      <c r="F21" s="74">
        <f>VLOOKUP(A$2:A$25,'DNEVNI IZVESTAJ'!A$2:C$1037,3,0)</f>
        <v>57876.92</v>
      </c>
      <c r="G21" s="14">
        <f>VLOOKUP(A$2:A$25,'DNEVNI IZVESTAJ'!A$2:D$1037,4,0)</f>
        <v>0</v>
      </c>
      <c r="H21" s="83" t="str">
        <f>VLOOKUP(A$2:A$97,'Total Portfolio'!A$3:AX$2125,35,0)</f>
        <v>31.01.2011. pokrenut postupak izvršenja pred Privrednim sudom Kraljevo Iv 517/2011. na osnovu menice za iznos duga i dobili smo Rešenje o izvršenju ali je dana 24.01.2012. postupak obustavljen jer je dužnik prestao da postoji.</v>
      </c>
      <c r="I21" s="131">
        <f t="shared" si="0"/>
        <v>-6749.3399999999965</v>
      </c>
      <c r="J21" s="17">
        <f>VLOOKUP(A$2:A$97,'DNEVNI IZVESTAJ'!A$2:BF$1037,6,0)</f>
        <v>1834</v>
      </c>
      <c r="K21" s="17" t="str">
        <f>VLOOKUP(A$2:A$97,'DNEVNI IZVESTAJ'!A$2:BH$1037,7,0)</f>
        <v>SBB</v>
      </c>
      <c r="L21" s="17" t="str">
        <f>VLOOKUP(A$2:A$97,'DNEVNI IZVESTAJ'!A$2:BI$1037,8,0)</f>
        <v>360+</v>
      </c>
      <c r="M21" s="17" t="e">
        <f>VLOOKUP(A$2:A$16,'DNEVNI IZVESTAJ'!A$2:BJ$1037,9,0)</f>
        <v>#VALUE!</v>
      </c>
      <c r="N21" s="17" t="e">
        <f>VLOOKUP(A$2:A$16,'DNEVNI IZVESTAJ'!A$2:BK$1037,10,0)</f>
        <v>#VALUE!</v>
      </c>
      <c r="O21" s="17" t="e">
        <f>VLOOKUP(A$2:A$16,'DNEVNI IZVESTAJ'!A$2:BL$1037,11,0)</f>
        <v>#VALUE!</v>
      </c>
      <c r="P21" s="17" t="e">
        <f>VLOOKUP(A$2:A$16,'DNEVNI IZVESTAJ'!A$2:BM$1037,12,0)</f>
        <v>#VALUE!</v>
      </c>
      <c r="Q21" s="17" t="e">
        <f>VLOOKUP(A$2:A$16,'DNEVNI IZVESTAJ'!A$2:BN$1037,13,0)</f>
        <v>#VALUE!</v>
      </c>
      <c r="R21" s="17" t="e">
        <f>VLOOKUP(A$2:A$16,'DNEVNI IZVESTAJ'!A$2:BO$1037,14,0)</f>
        <v>#VALUE!</v>
      </c>
      <c r="S21" s="17" t="e">
        <f>VLOOKUP(A$2:A$16,'DNEVNI IZVESTAJ'!A$2:BP$1037,15,0)</f>
        <v>#VALUE!</v>
      </c>
    </row>
    <row r="22" spans="1:19">
      <c r="A22" s="16" t="s">
        <v>1588</v>
      </c>
      <c r="B22" s="16" t="s">
        <v>1589</v>
      </c>
      <c r="C22" s="16">
        <v>87839.89</v>
      </c>
      <c r="D22" s="16"/>
      <c r="E22" s="16" t="s">
        <v>1590</v>
      </c>
      <c r="F22" s="74">
        <f>VLOOKUP(A$2:A$25,'DNEVNI IZVESTAJ'!A$2:C$1037,3,0)</f>
        <v>100071.37</v>
      </c>
      <c r="G22" s="14">
        <f>VLOOKUP(A$2:A$25,'DNEVNI IZVESTAJ'!A$2:D$1037,4,0)</f>
        <v>0</v>
      </c>
      <c r="H22" s="83" t="str">
        <f>VLOOKUP(A$2:A$97,'Total Portfolio'!A$3:AX$2125,35,0)</f>
        <v>Dana 30.03.2012. podneta krivična prijava podneta tužilaštvu protiv Vanca Nikolovskog i Duska Nikolovskog. Vodi se postupak istrage pred I osnovnim sudom br. Ki 12194/11</v>
      </c>
      <c r="I22" s="131">
        <f t="shared" si="0"/>
        <v>-12231.479999999996</v>
      </c>
      <c r="J22" s="17">
        <f>VLOOKUP(A$2:A$97,'DNEVNI IZVESTAJ'!A$2:BF$1037,6,0)</f>
        <v>2118</v>
      </c>
      <c r="K22" s="17" t="str">
        <f>VLOOKUP(A$2:A$97,'DNEVNI IZVESTAJ'!A$2:BH$1037,7,0)</f>
        <v>SME</v>
      </c>
      <c r="L22" s="17" t="str">
        <f>VLOOKUP(A$2:A$97,'DNEVNI IZVESTAJ'!A$2:BI$1037,8,0)</f>
        <v>360+</v>
      </c>
    </row>
    <row r="23" spans="1:19">
      <c r="A23" s="20" t="s">
        <v>423</v>
      </c>
      <c r="B23" s="20" t="s">
        <v>424</v>
      </c>
      <c r="C23" s="20">
        <v>14108.34</v>
      </c>
      <c r="D23" s="20"/>
      <c r="E23" s="20" t="s">
        <v>425</v>
      </c>
      <c r="F23" s="74">
        <f>VLOOKUP(A$2:A$25,'DNEVNI IZVESTAJ'!A$2:C$1037,3,0)</f>
        <v>15227.12</v>
      </c>
      <c r="G23" s="14">
        <f>VLOOKUP(A$2:A$25,'DNEVNI IZVESTAJ'!A$2:D$1037,4,0)</f>
        <v>0</v>
      </c>
      <c r="H23" s="83" t="str">
        <f>VLOOKUP(A$2:A$97,'Total Portfolio'!A$3:AX$2125,35,0)</f>
        <v>Predlog je otpis duga</v>
      </c>
      <c r="I23" s="131">
        <f t="shared" si="0"/>
        <v>-1118.7800000000007</v>
      </c>
      <c r="J23" s="17">
        <f>VLOOKUP(A$2:A$97,'DNEVNI IZVESTAJ'!A$2:BF$1037,6,0)</f>
        <v>2222</v>
      </c>
      <c r="K23" s="17" t="str">
        <f>VLOOKUP(A$2:A$97,'DNEVNI IZVESTAJ'!A$2:BH$1037,7,0)</f>
        <v>SBB</v>
      </c>
      <c r="L23" s="17" t="str">
        <f>VLOOKUP(A$2:A$97,'DNEVNI IZVESTAJ'!A$2:BI$1037,8,0)</f>
        <v>360+</v>
      </c>
    </row>
    <row r="24" spans="1:19">
      <c r="A24" s="20" t="s">
        <v>426</v>
      </c>
      <c r="B24" s="20" t="s">
        <v>424</v>
      </c>
      <c r="C24" s="20">
        <v>2711.86</v>
      </c>
      <c r="D24" s="20"/>
      <c r="E24" s="20" t="s">
        <v>519</v>
      </c>
      <c r="F24" s="74">
        <f>VLOOKUP(A$2:A$25,'DNEVNI IZVESTAJ'!A$2:C$1037,3,0)</f>
        <v>2869.06</v>
      </c>
      <c r="G24" s="14">
        <f>VLOOKUP(A$2:A$25,'DNEVNI IZVESTAJ'!A$2:D$1037,4,0)</f>
        <v>0</v>
      </c>
      <c r="H24" s="83" t="str">
        <f>VLOOKUP(A$2:A$97,'Total Portfolio'!A$3:AX$2125,35,0)</f>
        <v>Predlog je otpis duga</v>
      </c>
      <c r="I24" s="131">
        <f t="shared" si="0"/>
        <v>-157.19999999999982</v>
      </c>
      <c r="J24" s="17">
        <f>VLOOKUP(A$2:A$97,'DNEVNI IZVESTAJ'!A$2:BF$1037,6,0)</f>
        <v>2222</v>
      </c>
      <c r="K24" s="17" t="str">
        <f>VLOOKUP(A$2:A$97,'DNEVNI IZVESTAJ'!A$2:BH$1037,7,0)</f>
        <v>SBB</v>
      </c>
      <c r="L24" s="17" t="str">
        <f>VLOOKUP(A$2:A$97,'DNEVNI IZVESTAJ'!A$2:BI$1037,8,0)</f>
        <v>360+</v>
      </c>
    </row>
    <row r="25" spans="1:19">
      <c r="A25" s="20" t="s">
        <v>455</v>
      </c>
      <c r="B25" s="20" t="s">
        <v>456</v>
      </c>
      <c r="C25" s="20">
        <v>21782.34</v>
      </c>
      <c r="D25" s="20"/>
      <c r="E25" s="20" t="s">
        <v>457</v>
      </c>
      <c r="F25" s="74">
        <f>VLOOKUP(A$2:A$25,'DNEVNI IZVESTAJ'!A$2:C$1037,3,0)</f>
        <v>21782.34</v>
      </c>
      <c r="G25" s="14">
        <f>VLOOKUP(A$2:A$25,'DNEVNI IZVESTAJ'!A$2:D$1037,4,0)</f>
        <v>0</v>
      </c>
      <c r="H25" s="83" t="e">
        <f>VLOOKUP(A$2:A$97,'Total Portfolio'!A$3:AX$2125,35,0)</f>
        <v>#N/A</v>
      </c>
      <c r="I25" s="131">
        <f t="shared" si="0"/>
        <v>0</v>
      </c>
      <c r="J25" s="17">
        <f>VLOOKUP(A$2:A$97,'DNEVNI IZVESTAJ'!A$2:BF$1037,6,0)</f>
        <v>2255</v>
      </c>
      <c r="K25" s="17" t="str">
        <f>VLOOKUP(A$2:A$97,'DNEVNI IZVESTAJ'!A$2:BH$1037,7,0)</f>
        <v>SBB</v>
      </c>
      <c r="L25" s="17" t="str">
        <f>VLOOKUP(A$2:A$97,'DNEVNI IZVESTAJ'!A$2:BI$1037,8,0)</f>
        <v>360+</v>
      </c>
    </row>
  </sheetData>
  <autoFilter ref="A1:L1">
    <sortState ref="A2:L25">
      <sortCondition ref="H1"/>
    </sortState>
  </autoFilter>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vt:i4>
      </vt:variant>
    </vt:vector>
  </HeadingPairs>
  <TitlesOfParts>
    <vt:vector size="20" baseType="lpstr">
      <vt:lpstr>UNOS</vt:lpstr>
      <vt:lpstr>Unos dnevnog izveštaja</vt:lpstr>
      <vt:lpstr>Total Portfolio</vt:lpstr>
      <vt:lpstr>DNEVNI IZVESTAJ</vt:lpstr>
      <vt:lpstr>AANPL</vt:lpstr>
      <vt:lpstr>NPL</vt:lpstr>
      <vt:lpstr>SME</vt:lpstr>
      <vt:lpstr>LC</vt:lpstr>
      <vt:lpstr>RETAIL</vt:lpstr>
      <vt:lpstr>ERBL</vt:lpstr>
      <vt:lpstr>Operativni lizing</vt:lpstr>
      <vt:lpstr>Pregled</vt:lpstr>
      <vt:lpstr>AKTUELNO</vt:lpstr>
      <vt:lpstr>EXPOSURES</vt:lpstr>
      <vt:lpstr>Buy Back</vt:lpstr>
      <vt:lpstr>Krivicne prijave</vt:lpstr>
      <vt:lpstr>Agencija</vt:lpstr>
      <vt:lpstr>Opomene i raskidi</vt:lpstr>
      <vt:lpstr>OpRisk </vt:lpstr>
      <vt:lpstr>Pregled!Print_Area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dsvilar</cp:lastModifiedBy>
  <cp:lastPrinted>2015-02-03T10:04:29Z</cp:lastPrinted>
  <dcterms:created xsi:type="dcterms:W3CDTF">2011-11-14T13:47:33Z</dcterms:created>
  <dcterms:modified xsi:type="dcterms:W3CDTF">2015-03-20T10:13:30Z</dcterms:modified>
</cp:coreProperties>
</file>